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ЭтаКнига" defaultThemeVersion="124226"/>
  <mc:AlternateContent xmlns:mc="http://schemas.openxmlformats.org/markup-compatibility/2006">
    <mc:Choice Requires="x15">
      <x15ac:absPath xmlns:x15ac="http://schemas.microsoft.com/office/spreadsheetml/2010/11/ac" url="C:\Users\User\Downloads\"/>
    </mc:Choice>
  </mc:AlternateContent>
  <bookViews>
    <workbookView xWindow="0" yWindow="0" windowWidth="28800" windowHeight="12435" tabRatio="814"/>
  </bookViews>
  <sheets>
    <sheet name="Титул" sheetId="34" r:id="rId1"/>
    <sheet name="Свод" sheetId="30" r:id="rId2"/>
    <sheet name="ДТ" sheetId="32" r:id="rId3"/>
    <sheet name="Общественные пространства" sheetId="33" r:id="rId4"/>
    <sheet name="Лист1" sheetId="35" r:id="rId5"/>
  </sheets>
  <externalReferences>
    <externalReference r:id="rId6"/>
    <externalReference r:id="rId7"/>
  </externalReferences>
  <definedNames>
    <definedName name="_Hlk38842750" localSheetId="1">Свод!$B$16</definedName>
    <definedName name="_Hlk38847491" localSheetId="1">Свод!$A$7</definedName>
    <definedName name="_xlnm._FilterDatabase" localSheetId="2" hidden="1">ДТ!$A$10:$ML$2070</definedName>
    <definedName name="_xlnm._FilterDatabase" localSheetId="3" hidden="1">'Общественные пространства'!$A$9:$HU$934</definedName>
    <definedName name="Исполнитель">[1]!Таблица5[Исполнитель]</definedName>
    <definedName name="_xlnm.Print_Area" localSheetId="2">ДТ!$A$1:$JE$20</definedName>
    <definedName name="_xlnm.Print_Area" localSheetId="3">'Общественные пространства'!$A$1:$CL$8</definedName>
    <definedName name="_xlnm.Print_Area" localSheetId="1">Свод!$A$1:$M$138</definedName>
    <definedName name="_xlnm.Print_Area" localSheetId="0">Титул!$A$1:$H$12</definedName>
    <definedName name="Подотчетность">[1]!Таблица2[Подотчетность]</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145" i="33" l="1"/>
  <c r="CD145" i="33" l="1"/>
  <c r="I12" i="32" l="1"/>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53" i="32"/>
  <c r="I54" i="32"/>
  <c r="I55" i="32"/>
  <c r="I56" i="32"/>
  <c r="I57" i="32"/>
  <c r="I58" i="32"/>
  <c r="I59" i="32"/>
  <c r="I60" i="32"/>
  <c r="I61" i="32"/>
  <c r="I62" i="32"/>
  <c r="I63" i="32"/>
  <c r="I64" i="32"/>
  <c r="I65" i="32"/>
  <c r="I66" i="32"/>
  <c r="I67" i="32"/>
  <c r="I68" i="32"/>
  <c r="I69" i="32"/>
  <c r="I70" i="32"/>
  <c r="I71" i="32"/>
  <c r="I72" i="32"/>
  <c r="I73" i="32"/>
  <c r="I74" i="32"/>
  <c r="I75" i="32"/>
  <c r="I76" i="32"/>
  <c r="I77" i="32"/>
  <c r="I78" i="32"/>
  <c r="I79" i="32"/>
  <c r="I80" i="32"/>
  <c r="I81" i="32"/>
  <c r="I82" i="32"/>
  <c r="I83" i="32"/>
  <c r="I84" i="32"/>
  <c r="I85" i="32"/>
  <c r="I86" i="32"/>
  <c r="I87" i="32"/>
  <c r="I88" i="32"/>
  <c r="I89" i="32"/>
  <c r="I90" i="32"/>
  <c r="I91" i="32"/>
  <c r="I92" i="32"/>
  <c r="I93" i="32"/>
  <c r="I94" i="32"/>
  <c r="I95" i="32"/>
  <c r="I96" i="32"/>
  <c r="I97" i="32"/>
  <c r="I98" i="32"/>
  <c r="I99" i="32"/>
  <c r="I100" i="32"/>
  <c r="I101" i="32"/>
  <c r="I102" i="32"/>
  <c r="I103" i="32"/>
  <c r="I104" i="32"/>
  <c r="I105" i="32"/>
  <c r="I106" i="32"/>
  <c r="I107" i="32"/>
  <c r="I108" i="32"/>
  <c r="I109" i="32"/>
  <c r="I110" i="32"/>
  <c r="I111" i="32"/>
  <c r="I112" i="32"/>
  <c r="I113" i="32"/>
  <c r="I114" i="32"/>
  <c r="I115" i="32"/>
  <c r="I116" i="32"/>
  <c r="I117" i="32"/>
  <c r="I118" i="32"/>
  <c r="I119" i="32"/>
  <c r="I120" i="32"/>
  <c r="I121" i="32"/>
  <c r="I122" i="32"/>
  <c r="I123" i="32"/>
  <c r="I124" i="32"/>
  <c r="I125" i="32"/>
  <c r="I126" i="32"/>
  <c r="I127" i="32"/>
  <c r="I128" i="32"/>
  <c r="I129" i="32"/>
  <c r="I130" i="32"/>
  <c r="I131" i="32"/>
  <c r="I132" i="32"/>
  <c r="I133" i="32"/>
  <c r="I134" i="32"/>
  <c r="I135" i="32"/>
  <c r="I136" i="32"/>
  <c r="I137" i="32"/>
  <c r="I138" i="32"/>
  <c r="I139" i="32"/>
  <c r="I140" i="32"/>
  <c r="I141" i="32"/>
  <c r="I142" i="32"/>
  <c r="I143" i="32"/>
  <c r="I144" i="32"/>
  <c r="I145" i="32"/>
  <c r="I146" i="32"/>
  <c r="I147" i="32"/>
  <c r="I148" i="32"/>
  <c r="I149" i="32"/>
  <c r="I150" i="32"/>
  <c r="I151" i="32"/>
  <c r="I152" i="32"/>
  <c r="I153" i="32"/>
  <c r="I154" i="32"/>
  <c r="I155" i="32"/>
  <c r="I156" i="32"/>
  <c r="I157" i="32"/>
  <c r="I158" i="32"/>
  <c r="I159" i="32"/>
  <c r="I160" i="32"/>
  <c r="I161" i="32"/>
  <c r="I162" i="32"/>
  <c r="I163" i="32"/>
  <c r="I164" i="32"/>
  <c r="I165" i="32"/>
  <c r="I166" i="32"/>
  <c r="I167" i="32"/>
  <c r="I168" i="32"/>
  <c r="I169" i="32"/>
  <c r="I170" i="32"/>
  <c r="I171" i="32"/>
  <c r="I172" i="32"/>
  <c r="I173" i="32"/>
  <c r="I174" i="32"/>
  <c r="I175" i="32"/>
  <c r="I176" i="32"/>
  <c r="I177" i="32"/>
  <c r="I178" i="32"/>
  <c r="I179" i="32"/>
  <c r="I180" i="32"/>
  <c r="I181" i="32"/>
  <c r="I182" i="32"/>
  <c r="I183" i="32"/>
  <c r="I184" i="32"/>
  <c r="I185" i="32"/>
  <c r="I186" i="32"/>
  <c r="I187" i="32"/>
  <c r="I188" i="32"/>
  <c r="I189" i="32"/>
  <c r="I190" i="32"/>
  <c r="I191" i="32"/>
  <c r="I192" i="32"/>
  <c r="I193" i="32"/>
  <c r="I194" i="32"/>
  <c r="I195" i="32"/>
  <c r="I196" i="32"/>
  <c r="I197" i="32"/>
  <c r="I198" i="32"/>
  <c r="I199" i="32"/>
  <c r="I200" i="32"/>
  <c r="I201" i="32"/>
  <c r="I202" i="32"/>
  <c r="I203" i="32"/>
  <c r="I204" i="32"/>
  <c r="I205" i="32"/>
  <c r="I206" i="32"/>
  <c r="I207" i="32"/>
  <c r="I208" i="32"/>
  <c r="I209" i="32"/>
  <c r="I210" i="32"/>
  <c r="I211" i="32"/>
  <c r="I212" i="32"/>
  <c r="I213" i="32"/>
  <c r="I214" i="32"/>
  <c r="I215" i="32"/>
  <c r="I216" i="32"/>
  <c r="I217" i="32"/>
  <c r="I218" i="32"/>
  <c r="I219" i="32"/>
  <c r="I220" i="32"/>
  <c r="I221" i="32"/>
  <c r="I222" i="32"/>
  <c r="I223" i="32"/>
  <c r="I224" i="32"/>
  <c r="I225" i="32"/>
  <c r="I226" i="32"/>
  <c r="I227" i="32"/>
  <c r="I228" i="32"/>
  <c r="I229" i="32"/>
  <c r="I230" i="32"/>
  <c r="I231" i="32"/>
  <c r="I232" i="32"/>
  <c r="I233" i="32"/>
  <c r="I234" i="32"/>
  <c r="I235" i="32"/>
  <c r="I236" i="32"/>
  <c r="I237" i="32"/>
  <c r="I238" i="32"/>
  <c r="I239" i="32"/>
  <c r="I240" i="32"/>
  <c r="I241" i="32"/>
  <c r="I242" i="32"/>
  <c r="I243" i="32"/>
  <c r="I244" i="32"/>
  <c r="I245" i="32"/>
  <c r="I246" i="32"/>
  <c r="I247" i="32"/>
  <c r="I248" i="32"/>
  <c r="I249" i="32"/>
  <c r="I250" i="32"/>
  <c r="I251" i="32"/>
  <c r="I252" i="32"/>
  <c r="I253" i="32"/>
  <c r="I254" i="32"/>
  <c r="I255" i="32"/>
  <c r="I256" i="32"/>
  <c r="I257" i="32"/>
  <c r="I258" i="32"/>
  <c r="I259" i="32"/>
  <c r="I260" i="32"/>
  <c r="I261" i="32"/>
  <c r="I262" i="32"/>
  <c r="I263" i="32"/>
  <c r="I264" i="32"/>
  <c r="I265" i="32"/>
  <c r="I266" i="32"/>
  <c r="I267" i="32"/>
  <c r="I268" i="32"/>
  <c r="I269" i="32"/>
  <c r="I270" i="32"/>
  <c r="I271" i="32"/>
  <c r="I272" i="32"/>
  <c r="I273" i="32"/>
  <c r="I274" i="32"/>
  <c r="I275" i="32"/>
  <c r="I276" i="32"/>
  <c r="I277" i="32"/>
  <c r="I278" i="32"/>
  <c r="I279" i="32"/>
  <c r="I280" i="32"/>
  <c r="I281" i="32"/>
  <c r="I282" i="32"/>
  <c r="I283" i="32"/>
  <c r="I284" i="32"/>
  <c r="I285" i="32"/>
  <c r="I286" i="32"/>
  <c r="I287" i="32"/>
  <c r="I288" i="32"/>
  <c r="I289" i="32"/>
  <c r="I290" i="32"/>
  <c r="I291" i="32"/>
  <c r="I292" i="32"/>
  <c r="I293" i="32"/>
  <c r="I294" i="32"/>
  <c r="I295" i="32"/>
  <c r="I296" i="32"/>
  <c r="I297" i="32"/>
  <c r="I298" i="32"/>
  <c r="I299" i="32"/>
  <c r="I300" i="32"/>
  <c r="I301" i="32"/>
  <c r="I302" i="32"/>
  <c r="I303" i="32"/>
  <c r="I304" i="32"/>
  <c r="I305" i="32"/>
  <c r="I306" i="32"/>
  <c r="I307" i="32"/>
  <c r="I308" i="32"/>
  <c r="I309" i="32"/>
  <c r="I310" i="32"/>
  <c r="I311" i="32"/>
  <c r="I312" i="32"/>
  <c r="I313" i="32"/>
  <c r="I314" i="32"/>
  <c r="I315" i="32"/>
  <c r="I316" i="32"/>
  <c r="I317" i="32"/>
  <c r="I318" i="32"/>
  <c r="I319" i="32"/>
  <c r="I320" i="32"/>
  <c r="I321" i="32"/>
  <c r="I322" i="32"/>
  <c r="I323" i="32"/>
  <c r="I324" i="32"/>
  <c r="I325" i="32"/>
  <c r="I326" i="32"/>
  <c r="I327" i="32"/>
  <c r="I328" i="32"/>
  <c r="I329" i="32"/>
  <c r="I330" i="32"/>
  <c r="I331" i="32"/>
  <c r="I332" i="32"/>
  <c r="I333" i="32"/>
  <c r="I334" i="32"/>
  <c r="I335" i="32"/>
  <c r="I336" i="32"/>
  <c r="I337" i="32"/>
  <c r="I338" i="32"/>
  <c r="I339" i="32"/>
  <c r="I340" i="32"/>
  <c r="I341" i="32"/>
  <c r="I342" i="32"/>
  <c r="I343" i="32"/>
  <c r="I344" i="32"/>
  <c r="I345" i="32"/>
  <c r="I346" i="32"/>
  <c r="I347" i="32"/>
  <c r="I348" i="32"/>
  <c r="I349" i="32"/>
  <c r="I350" i="32"/>
  <c r="I351" i="32"/>
  <c r="I352" i="32"/>
  <c r="I353" i="32"/>
  <c r="I354" i="32"/>
  <c r="I355" i="32"/>
  <c r="I356" i="32"/>
  <c r="I357" i="32"/>
  <c r="I358" i="32"/>
  <c r="I359" i="32"/>
  <c r="I360" i="32"/>
  <c r="I361" i="32"/>
  <c r="I362" i="32"/>
  <c r="I363" i="32"/>
  <c r="I364" i="32"/>
  <c r="I365" i="32"/>
  <c r="I366" i="32"/>
  <c r="I367" i="32"/>
  <c r="I368" i="32"/>
  <c r="I369" i="32"/>
  <c r="I370" i="32"/>
  <c r="I371" i="32"/>
  <c r="I372" i="32"/>
  <c r="I373" i="32"/>
  <c r="I374" i="32"/>
  <c r="I375" i="32"/>
  <c r="I376" i="32"/>
  <c r="I377" i="32"/>
  <c r="I378" i="32"/>
  <c r="I379" i="32"/>
  <c r="I380" i="32"/>
  <c r="I381" i="32"/>
  <c r="I382" i="32"/>
  <c r="I383" i="32"/>
  <c r="I384" i="32"/>
  <c r="I385" i="32"/>
  <c r="I386" i="32"/>
  <c r="I387" i="32"/>
  <c r="I388" i="32"/>
  <c r="I389" i="32"/>
  <c r="I390" i="32"/>
  <c r="I391" i="32"/>
  <c r="I392" i="32"/>
  <c r="I393" i="32"/>
  <c r="I394" i="32"/>
  <c r="I395" i="32"/>
  <c r="I396" i="32"/>
  <c r="I397" i="32"/>
  <c r="I398" i="32"/>
  <c r="I399" i="32"/>
  <c r="I400" i="32"/>
  <c r="I401" i="32"/>
  <c r="I402" i="32"/>
  <c r="I403" i="32"/>
  <c r="I404" i="32"/>
  <c r="I405" i="32"/>
  <c r="I406" i="32"/>
  <c r="I407" i="32"/>
  <c r="I408" i="32"/>
  <c r="I409" i="32"/>
  <c r="I410" i="32"/>
  <c r="I411" i="32"/>
  <c r="I412" i="32"/>
  <c r="I413" i="32"/>
  <c r="I414" i="32"/>
  <c r="I415" i="32"/>
  <c r="I416" i="32"/>
  <c r="I417" i="32"/>
  <c r="I418" i="32"/>
  <c r="I419" i="32"/>
  <c r="I420" i="32"/>
  <c r="I421" i="32"/>
  <c r="I422" i="32"/>
  <c r="I423" i="32"/>
  <c r="I424" i="32"/>
  <c r="I425" i="32"/>
  <c r="I426" i="32"/>
  <c r="I427" i="32"/>
  <c r="I428" i="32"/>
  <c r="I429" i="32"/>
  <c r="I430" i="32"/>
  <c r="I431" i="32"/>
  <c r="I432" i="32"/>
  <c r="I433" i="32"/>
  <c r="I434" i="32"/>
  <c r="I435" i="32"/>
  <c r="I436" i="32"/>
  <c r="I437" i="32"/>
  <c r="I438" i="32"/>
  <c r="I439" i="32"/>
  <c r="I440" i="32"/>
  <c r="I441" i="32"/>
  <c r="I442" i="32"/>
  <c r="I443" i="32"/>
  <c r="I444" i="32"/>
  <c r="I445" i="32"/>
  <c r="I446" i="32"/>
  <c r="I447" i="32"/>
  <c r="I448" i="32"/>
  <c r="I449" i="32"/>
  <c r="I450" i="32"/>
  <c r="I451" i="32"/>
  <c r="I452" i="32"/>
  <c r="I453" i="32"/>
  <c r="I454" i="32"/>
  <c r="I455" i="32"/>
  <c r="I456" i="32"/>
  <c r="I457" i="32"/>
  <c r="I458" i="32"/>
  <c r="I459" i="32"/>
  <c r="I460" i="32"/>
  <c r="I461" i="32"/>
  <c r="I462" i="32"/>
  <c r="I463" i="32"/>
  <c r="I464" i="32"/>
  <c r="I465" i="32"/>
  <c r="I466" i="32"/>
  <c r="I467" i="32"/>
  <c r="I468" i="32"/>
  <c r="I469" i="32"/>
  <c r="I470" i="32"/>
  <c r="I471" i="32"/>
  <c r="I472" i="32"/>
  <c r="I473" i="32"/>
  <c r="I474" i="32"/>
  <c r="I475" i="32"/>
  <c r="I476" i="32"/>
  <c r="I477" i="32"/>
  <c r="I478" i="32"/>
  <c r="I479" i="32"/>
  <c r="I480" i="32"/>
  <c r="I481" i="32"/>
  <c r="I482" i="32"/>
  <c r="I483" i="32"/>
  <c r="I484" i="32"/>
  <c r="I485" i="32"/>
  <c r="I486" i="32"/>
  <c r="I487" i="32"/>
  <c r="I488" i="32"/>
  <c r="I489" i="32"/>
  <c r="I490" i="32"/>
  <c r="I491" i="32"/>
  <c r="I492" i="32"/>
  <c r="I493" i="32"/>
  <c r="I494" i="32"/>
  <c r="I495" i="32"/>
  <c r="I496" i="32"/>
  <c r="I497" i="32"/>
  <c r="I498" i="32"/>
  <c r="I499" i="32"/>
  <c r="I500" i="32"/>
  <c r="I501" i="32"/>
  <c r="I502" i="32"/>
  <c r="I503" i="32"/>
  <c r="I504" i="32"/>
  <c r="I505" i="32"/>
  <c r="I506" i="32"/>
  <c r="I507" i="32"/>
  <c r="I508" i="32"/>
  <c r="I509" i="32"/>
  <c r="I510" i="32"/>
  <c r="I511" i="32"/>
  <c r="I512" i="32"/>
  <c r="I513" i="32"/>
  <c r="I514" i="32"/>
  <c r="I515" i="32"/>
  <c r="I516" i="32"/>
  <c r="I517" i="32"/>
  <c r="I518" i="32"/>
  <c r="I519" i="32"/>
  <c r="I520" i="32"/>
  <c r="I521" i="32"/>
  <c r="I522" i="32"/>
  <c r="I523" i="32"/>
  <c r="I524" i="32"/>
  <c r="I525" i="32"/>
  <c r="I526" i="32"/>
  <c r="I527" i="32"/>
  <c r="I528" i="32"/>
  <c r="I529" i="32"/>
  <c r="I530" i="32"/>
  <c r="I531" i="32"/>
  <c r="I532" i="32"/>
  <c r="I533" i="32"/>
  <c r="I534" i="32"/>
  <c r="I535" i="32"/>
  <c r="I536" i="32"/>
  <c r="I537" i="32"/>
  <c r="I538" i="32"/>
  <c r="I539" i="32"/>
  <c r="I540" i="32"/>
  <c r="I541" i="32"/>
  <c r="I542" i="32"/>
  <c r="I543" i="32"/>
  <c r="I544" i="32"/>
  <c r="I545" i="32"/>
  <c r="I546" i="32"/>
  <c r="I547" i="32"/>
  <c r="I548" i="32"/>
  <c r="I549" i="32"/>
  <c r="I550" i="32"/>
  <c r="I551" i="32"/>
  <c r="I552" i="32"/>
  <c r="I553" i="32"/>
  <c r="I554" i="32"/>
  <c r="I555" i="32"/>
  <c r="I556" i="32"/>
  <c r="I557" i="32"/>
  <c r="I558" i="32"/>
  <c r="I559" i="32"/>
  <c r="I560" i="32"/>
  <c r="I561" i="32"/>
  <c r="I562" i="32"/>
  <c r="I563" i="32"/>
  <c r="I564" i="32"/>
  <c r="I565" i="32"/>
  <c r="I566" i="32"/>
  <c r="I567" i="32"/>
  <c r="I568" i="32"/>
  <c r="I569" i="32"/>
  <c r="I570" i="32"/>
  <c r="I571" i="32"/>
  <c r="I572" i="32"/>
  <c r="I573" i="32"/>
  <c r="I574" i="32"/>
  <c r="I575" i="32"/>
  <c r="I576" i="32"/>
  <c r="I577" i="32"/>
  <c r="I578" i="32"/>
  <c r="I579" i="32"/>
  <c r="I580" i="32"/>
  <c r="I581" i="32"/>
  <c r="I582" i="32"/>
  <c r="I583" i="32"/>
  <c r="I584" i="32"/>
  <c r="I585" i="32"/>
  <c r="I586" i="32"/>
  <c r="I587" i="32"/>
  <c r="I588" i="32"/>
  <c r="I589" i="32"/>
  <c r="I590" i="32"/>
  <c r="I591" i="32"/>
  <c r="I592" i="32"/>
  <c r="I593" i="32"/>
  <c r="I594" i="32"/>
  <c r="I595" i="32"/>
  <c r="I596" i="32"/>
  <c r="I597" i="32"/>
  <c r="I598" i="32"/>
  <c r="I599" i="32"/>
  <c r="I600" i="32"/>
  <c r="I601" i="32"/>
  <c r="I602" i="32"/>
  <c r="I603" i="32"/>
  <c r="I604" i="32"/>
  <c r="I605" i="32"/>
  <c r="I606" i="32"/>
  <c r="I607" i="32"/>
  <c r="E607" i="32" s="1"/>
  <c r="I608" i="32"/>
  <c r="I609" i="32"/>
  <c r="I610" i="32"/>
  <c r="I611" i="32"/>
  <c r="E611" i="32" s="1"/>
  <c r="I612" i="32"/>
  <c r="I613" i="32"/>
  <c r="I614" i="32"/>
  <c r="I615" i="32"/>
  <c r="E615" i="32" s="1"/>
  <c r="I616" i="32"/>
  <c r="I617" i="32"/>
  <c r="I618" i="32"/>
  <c r="I619" i="32"/>
  <c r="E619" i="32" s="1"/>
  <c r="I620" i="32"/>
  <c r="I621" i="32"/>
  <c r="I622" i="32"/>
  <c r="I623" i="32"/>
  <c r="E623" i="32" s="1"/>
  <c r="I624" i="32"/>
  <c r="I625" i="32"/>
  <c r="I626" i="32"/>
  <c r="I627" i="32"/>
  <c r="E627" i="32" s="1"/>
  <c r="I628" i="32"/>
  <c r="I629" i="32"/>
  <c r="I630" i="32"/>
  <c r="I631" i="32"/>
  <c r="E631" i="32" s="1"/>
  <c r="I632" i="32"/>
  <c r="I633" i="32"/>
  <c r="I634" i="32"/>
  <c r="I635" i="32"/>
  <c r="E635" i="32" s="1"/>
  <c r="I636" i="32"/>
  <c r="I637" i="32"/>
  <c r="I638" i="32"/>
  <c r="I639" i="32"/>
  <c r="E639" i="32" s="1"/>
  <c r="I640" i="32"/>
  <c r="I641" i="32"/>
  <c r="I642" i="32"/>
  <c r="I643" i="32"/>
  <c r="E643" i="32" s="1"/>
  <c r="I644" i="32"/>
  <c r="I645" i="32"/>
  <c r="I646" i="32"/>
  <c r="I647" i="32"/>
  <c r="E647" i="32" s="1"/>
  <c r="I648" i="32"/>
  <c r="I649" i="32"/>
  <c r="I650" i="32"/>
  <c r="I651" i="32"/>
  <c r="E651" i="32" s="1"/>
  <c r="I652" i="32"/>
  <c r="I653" i="32"/>
  <c r="I654" i="32"/>
  <c r="I655" i="32"/>
  <c r="E655" i="32" s="1"/>
  <c r="I656" i="32"/>
  <c r="I657" i="32"/>
  <c r="I658" i="32"/>
  <c r="I659" i="32"/>
  <c r="E659" i="32" s="1"/>
  <c r="I660" i="32"/>
  <c r="I661" i="32"/>
  <c r="I662" i="32"/>
  <c r="I663" i="32"/>
  <c r="E663" i="32" s="1"/>
  <c r="I664" i="32"/>
  <c r="I665" i="32"/>
  <c r="I666" i="32"/>
  <c r="I667" i="32"/>
  <c r="E667" i="32" s="1"/>
  <c r="I668" i="32"/>
  <c r="I669" i="32"/>
  <c r="I670" i="32"/>
  <c r="I671" i="32"/>
  <c r="E671" i="32" s="1"/>
  <c r="I672" i="32"/>
  <c r="I673" i="32"/>
  <c r="I674" i="32"/>
  <c r="I675" i="32"/>
  <c r="E675" i="32" s="1"/>
  <c r="I676" i="32"/>
  <c r="I677" i="32"/>
  <c r="I678" i="32"/>
  <c r="I679" i="32"/>
  <c r="E679" i="32" s="1"/>
  <c r="I680" i="32"/>
  <c r="I681" i="32"/>
  <c r="I682" i="32"/>
  <c r="I683" i="32"/>
  <c r="E683" i="32" s="1"/>
  <c r="I684" i="32"/>
  <c r="I685" i="32"/>
  <c r="I686" i="32"/>
  <c r="I687" i="32"/>
  <c r="E687" i="32" s="1"/>
  <c r="I688" i="32"/>
  <c r="I689" i="32"/>
  <c r="I690" i="32"/>
  <c r="I691" i="32"/>
  <c r="E691" i="32" s="1"/>
  <c r="I692" i="32"/>
  <c r="I693" i="32"/>
  <c r="I694" i="32"/>
  <c r="I695" i="32"/>
  <c r="E695" i="32" s="1"/>
  <c r="I696" i="32"/>
  <c r="I697" i="32"/>
  <c r="I698" i="32"/>
  <c r="I699" i="32"/>
  <c r="E699" i="32" s="1"/>
  <c r="I700" i="32"/>
  <c r="I701" i="32"/>
  <c r="I702" i="32"/>
  <c r="I703" i="32"/>
  <c r="E703" i="32" s="1"/>
  <c r="I704" i="32"/>
  <c r="I705" i="32"/>
  <c r="I706" i="32"/>
  <c r="I707" i="32"/>
  <c r="E707" i="32" s="1"/>
  <c r="I708" i="32"/>
  <c r="I709" i="32"/>
  <c r="I710" i="32"/>
  <c r="I711" i="32"/>
  <c r="E711" i="32" s="1"/>
  <c r="I712" i="32"/>
  <c r="I713" i="32"/>
  <c r="I714" i="32"/>
  <c r="I715" i="32"/>
  <c r="E715" i="32" s="1"/>
  <c r="I716" i="32"/>
  <c r="I717" i="32"/>
  <c r="I718" i="32"/>
  <c r="I719" i="32"/>
  <c r="E719" i="32" s="1"/>
  <c r="I720" i="32"/>
  <c r="I721" i="32"/>
  <c r="I722" i="32"/>
  <c r="I723" i="32"/>
  <c r="E723" i="32" s="1"/>
  <c r="I724" i="32"/>
  <c r="I725" i="32"/>
  <c r="I726" i="32"/>
  <c r="I727" i="32"/>
  <c r="E727" i="32" s="1"/>
  <c r="I728" i="32"/>
  <c r="I729" i="32"/>
  <c r="I730" i="32"/>
  <c r="I731" i="32"/>
  <c r="E731" i="32" s="1"/>
  <c r="I732" i="32"/>
  <c r="I733" i="32"/>
  <c r="I734" i="32"/>
  <c r="I735" i="32"/>
  <c r="E735" i="32" s="1"/>
  <c r="I736" i="32"/>
  <c r="I737" i="32"/>
  <c r="I738" i="32"/>
  <c r="I739" i="32"/>
  <c r="E739" i="32" s="1"/>
  <c r="I740" i="32"/>
  <c r="I741" i="32"/>
  <c r="I742" i="32"/>
  <c r="I743" i="32"/>
  <c r="E743" i="32" s="1"/>
  <c r="I744" i="32"/>
  <c r="I745" i="32"/>
  <c r="I746" i="32"/>
  <c r="I747" i="32"/>
  <c r="E747" i="32" s="1"/>
  <c r="I748" i="32"/>
  <c r="I749" i="32"/>
  <c r="I750" i="32"/>
  <c r="I751" i="32"/>
  <c r="E751" i="32" s="1"/>
  <c r="I752" i="32"/>
  <c r="I753" i="32"/>
  <c r="I754" i="32"/>
  <c r="I755" i="32"/>
  <c r="E755" i="32" s="1"/>
  <c r="I756" i="32"/>
  <c r="I757" i="32"/>
  <c r="I758" i="32"/>
  <c r="I759" i="32"/>
  <c r="E759" i="32" s="1"/>
  <c r="I760" i="32"/>
  <c r="I761" i="32"/>
  <c r="I762" i="32"/>
  <c r="I763" i="32"/>
  <c r="E763" i="32" s="1"/>
  <c r="I764" i="32"/>
  <c r="I765" i="32"/>
  <c r="I766" i="32"/>
  <c r="I767" i="32"/>
  <c r="E767" i="32" s="1"/>
  <c r="I768" i="32"/>
  <c r="I769" i="32"/>
  <c r="I770" i="32"/>
  <c r="I771" i="32"/>
  <c r="E771" i="32" s="1"/>
  <c r="I772" i="32"/>
  <c r="I773" i="32"/>
  <c r="I774" i="32"/>
  <c r="I775" i="32"/>
  <c r="E775" i="32" s="1"/>
  <c r="I776" i="32"/>
  <c r="I777" i="32"/>
  <c r="I778" i="32"/>
  <c r="I779" i="32"/>
  <c r="E779" i="32" s="1"/>
  <c r="I780" i="32"/>
  <c r="I781" i="32"/>
  <c r="I782" i="32"/>
  <c r="I783" i="32"/>
  <c r="E783" i="32" s="1"/>
  <c r="I784" i="32"/>
  <c r="I785" i="32"/>
  <c r="I786" i="32"/>
  <c r="I787" i="32"/>
  <c r="E787" i="32" s="1"/>
  <c r="I788" i="32"/>
  <c r="I789" i="32"/>
  <c r="I790" i="32"/>
  <c r="I791" i="32"/>
  <c r="E791" i="32" s="1"/>
  <c r="I792" i="32"/>
  <c r="I793" i="32"/>
  <c r="I794" i="32"/>
  <c r="I795" i="32"/>
  <c r="E795" i="32" s="1"/>
  <c r="I796" i="32"/>
  <c r="I797" i="32"/>
  <c r="I798" i="32"/>
  <c r="I799" i="32"/>
  <c r="E799" i="32" s="1"/>
  <c r="I800" i="32"/>
  <c r="I801" i="32"/>
  <c r="I802" i="32"/>
  <c r="I803" i="32"/>
  <c r="E803" i="32" s="1"/>
  <c r="I804" i="32"/>
  <c r="I805" i="32"/>
  <c r="I806" i="32"/>
  <c r="I807" i="32"/>
  <c r="E807" i="32" s="1"/>
  <c r="I808" i="32"/>
  <c r="I809" i="32"/>
  <c r="I810" i="32"/>
  <c r="I811" i="32"/>
  <c r="E811" i="32" s="1"/>
  <c r="I812" i="32"/>
  <c r="I813" i="32"/>
  <c r="I814" i="32"/>
  <c r="I815" i="32"/>
  <c r="E815" i="32" s="1"/>
  <c r="I816" i="32"/>
  <c r="I817" i="32"/>
  <c r="I818" i="32"/>
  <c r="I819" i="32"/>
  <c r="E819" i="32" s="1"/>
  <c r="I820" i="32"/>
  <c r="I821" i="32"/>
  <c r="I822" i="32"/>
  <c r="I823" i="32"/>
  <c r="E823" i="32" s="1"/>
  <c r="I824" i="32"/>
  <c r="I825" i="32"/>
  <c r="I826" i="32"/>
  <c r="I827" i="32"/>
  <c r="E827" i="32" s="1"/>
  <c r="I828" i="32"/>
  <c r="I829" i="32"/>
  <c r="I830" i="32"/>
  <c r="I831" i="32"/>
  <c r="E831" i="32" s="1"/>
  <c r="I832" i="32"/>
  <c r="I833" i="32"/>
  <c r="I834" i="32"/>
  <c r="I835" i="32"/>
  <c r="E835" i="32" s="1"/>
  <c r="I836" i="32"/>
  <c r="I837" i="32"/>
  <c r="I838" i="32"/>
  <c r="I839" i="32"/>
  <c r="E839" i="32" s="1"/>
  <c r="I840" i="32"/>
  <c r="I841" i="32"/>
  <c r="I842" i="32"/>
  <c r="I843" i="32"/>
  <c r="E843" i="32" s="1"/>
  <c r="I844" i="32"/>
  <c r="I845" i="32"/>
  <c r="I846" i="32"/>
  <c r="I847" i="32"/>
  <c r="E847" i="32" s="1"/>
  <c r="I848" i="32"/>
  <c r="I849" i="32"/>
  <c r="I850" i="32"/>
  <c r="I851" i="32"/>
  <c r="E851" i="32" s="1"/>
  <c r="I852" i="32"/>
  <c r="I853" i="32"/>
  <c r="I854" i="32"/>
  <c r="I855" i="32"/>
  <c r="E855" i="32" s="1"/>
  <c r="I856" i="32"/>
  <c r="I857" i="32"/>
  <c r="I858" i="32"/>
  <c r="I859" i="32"/>
  <c r="E859" i="32" s="1"/>
  <c r="I860" i="32"/>
  <c r="I861" i="32"/>
  <c r="I862" i="32"/>
  <c r="I863" i="32"/>
  <c r="E863" i="32" s="1"/>
  <c r="I864" i="32"/>
  <c r="I865" i="32"/>
  <c r="I866" i="32"/>
  <c r="I867" i="32"/>
  <c r="E867" i="32" s="1"/>
  <c r="I868" i="32"/>
  <c r="I869" i="32"/>
  <c r="I870" i="32"/>
  <c r="I871" i="32"/>
  <c r="E871" i="32" s="1"/>
  <c r="I872" i="32"/>
  <c r="I873" i="32"/>
  <c r="I874" i="32"/>
  <c r="I875" i="32"/>
  <c r="E875" i="32" s="1"/>
  <c r="I876" i="32"/>
  <c r="I877" i="32"/>
  <c r="I878" i="32"/>
  <c r="I879" i="32"/>
  <c r="E879" i="32" s="1"/>
  <c r="I880" i="32"/>
  <c r="I881" i="32"/>
  <c r="I882" i="32"/>
  <c r="I883" i="32"/>
  <c r="E883" i="32" s="1"/>
  <c r="I884" i="32"/>
  <c r="I885" i="32"/>
  <c r="I886" i="32"/>
  <c r="I887" i="32"/>
  <c r="E887" i="32" s="1"/>
  <c r="I888" i="32"/>
  <c r="I889" i="32"/>
  <c r="I890" i="32"/>
  <c r="I891" i="32"/>
  <c r="E891" i="32" s="1"/>
  <c r="I892" i="32"/>
  <c r="I893" i="32"/>
  <c r="I894" i="32"/>
  <c r="I895" i="32"/>
  <c r="E895" i="32" s="1"/>
  <c r="I896" i="32"/>
  <c r="I897" i="32"/>
  <c r="I898" i="32"/>
  <c r="I899" i="32"/>
  <c r="E899" i="32" s="1"/>
  <c r="I900" i="32"/>
  <c r="I901" i="32"/>
  <c r="I902" i="32"/>
  <c r="I903" i="32"/>
  <c r="E903" i="32" s="1"/>
  <c r="I904" i="32"/>
  <c r="I905" i="32"/>
  <c r="I906" i="32"/>
  <c r="I907" i="32"/>
  <c r="E907" i="32" s="1"/>
  <c r="I908" i="32"/>
  <c r="I909" i="32"/>
  <c r="I910" i="32"/>
  <c r="I911" i="32"/>
  <c r="E911" i="32" s="1"/>
  <c r="I912" i="32"/>
  <c r="I913" i="32"/>
  <c r="I914" i="32"/>
  <c r="I915" i="32"/>
  <c r="E915" i="32" s="1"/>
  <c r="I916" i="32"/>
  <c r="I917" i="32"/>
  <c r="I918" i="32"/>
  <c r="I919" i="32"/>
  <c r="E919" i="32" s="1"/>
  <c r="I920" i="32"/>
  <c r="I921" i="32"/>
  <c r="I922" i="32"/>
  <c r="I923" i="32"/>
  <c r="E923" i="32" s="1"/>
  <c r="I924" i="32"/>
  <c r="I925" i="32"/>
  <c r="I926" i="32"/>
  <c r="I927" i="32"/>
  <c r="E927" i="32" s="1"/>
  <c r="I928" i="32"/>
  <c r="I929" i="32"/>
  <c r="I930" i="32"/>
  <c r="I931" i="32"/>
  <c r="E931" i="32" s="1"/>
  <c r="I932" i="32"/>
  <c r="I933" i="32"/>
  <c r="I934" i="32"/>
  <c r="I935" i="32"/>
  <c r="E935" i="32" s="1"/>
  <c r="I936" i="32"/>
  <c r="I937" i="32"/>
  <c r="I938" i="32"/>
  <c r="I939" i="32"/>
  <c r="E939" i="32" s="1"/>
  <c r="I940" i="32"/>
  <c r="I941" i="32"/>
  <c r="I942" i="32"/>
  <c r="I943" i="32"/>
  <c r="E943" i="32" s="1"/>
  <c r="I944" i="32"/>
  <c r="I945" i="32"/>
  <c r="I946" i="32"/>
  <c r="I947" i="32"/>
  <c r="E947" i="32" s="1"/>
  <c r="I948" i="32"/>
  <c r="I949" i="32"/>
  <c r="I950" i="32"/>
  <c r="I951" i="32"/>
  <c r="E951" i="32" s="1"/>
  <c r="I952" i="32"/>
  <c r="I953" i="32"/>
  <c r="I954" i="32"/>
  <c r="I955" i="32"/>
  <c r="E955" i="32" s="1"/>
  <c r="I956" i="32"/>
  <c r="I957" i="32"/>
  <c r="I958" i="32"/>
  <c r="I959" i="32"/>
  <c r="E959" i="32" s="1"/>
  <c r="I960" i="32"/>
  <c r="I961" i="32"/>
  <c r="I962" i="32"/>
  <c r="I963" i="32"/>
  <c r="E963" i="32" s="1"/>
  <c r="I964" i="32"/>
  <c r="I965" i="32"/>
  <c r="I966" i="32"/>
  <c r="I967" i="32"/>
  <c r="E967" i="32" s="1"/>
  <c r="I968" i="32"/>
  <c r="I969" i="32"/>
  <c r="I970" i="32"/>
  <c r="I971" i="32"/>
  <c r="E971" i="32" s="1"/>
  <c r="I972" i="32"/>
  <c r="I973" i="32"/>
  <c r="I974" i="32"/>
  <c r="I975" i="32"/>
  <c r="E975" i="32" s="1"/>
  <c r="I976" i="32"/>
  <c r="I977" i="32"/>
  <c r="I978" i="32"/>
  <c r="I979" i="32"/>
  <c r="E979" i="32" s="1"/>
  <c r="I980" i="32"/>
  <c r="I981" i="32"/>
  <c r="I982" i="32"/>
  <c r="I983" i="32"/>
  <c r="E983" i="32" s="1"/>
  <c r="I984" i="32"/>
  <c r="I985" i="32"/>
  <c r="I986" i="32"/>
  <c r="I987" i="32"/>
  <c r="E987" i="32" s="1"/>
  <c r="I988" i="32"/>
  <c r="I989" i="32"/>
  <c r="I990" i="32"/>
  <c r="I991" i="32"/>
  <c r="E991" i="32" s="1"/>
  <c r="I992" i="32"/>
  <c r="I993" i="32"/>
  <c r="I994" i="32"/>
  <c r="I995" i="32"/>
  <c r="E995" i="32" s="1"/>
  <c r="I996" i="32"/>
  <c r="I997" i="32"/>
  <c r="I998" i="32"/>
  <c r="I999" i="32"/>
  <c r="E999" i="32" s="1"/>
  <c r="I1000" i="32"/>
  <c r="I1001" i="32"/>
  <c r="I1002" i="32"/>
  <c r="I1003" i="32"/>
  <c r="E1003" i="32" s="1"/>
  <c r="I1004" i="32"/>
  <c r="I1005" i="32"/>
  <c r="I1006" i="32"/>
  <c r="I1007" i="32"/>
  <c r="E1007" i="32" s="1"/>
  <c r="I1008" i="32"/>
  <c r="I1009" i="32"/>
  <c r="I1010" i="32"/>
  <c r="I1011" i="32"/>
  <c r="E1011" i="32" s="1"/>
  <c r="I1012" i="32"/>
  <c r="I1013" i="32"/>
  <c r="I1014" i="32"/>
  <c r="I1015" i="32"/>
  <c r="E1015" i="32" s="1"/>
  <c r="I1016" i="32"/>
  <c r="I1017" i="32"/>
  <c r="I1018" i="32"/>
  <c r="I1019" i="32"/>
  <c r="E1019" i="32" s="1"/>
  <c r="I1020" i="32"/>
  <c r="I1021" i="32"/>
  <c r="I1022" i="32"/>
  <c r="I1023" i="32"/>
  <c r="E1023" i="32" s="1"/>
  <c r="I1024" i="32"/>
  <c r="I1025" i="32"/>
  <c r="I1026" i="32"/>
  <c r="I1027" i="32"/>
  <c r="E1027" i="32" s="1"/>
  <c r="I1028" i="32"/>
  <c r="I1029" i="32"/>
  <c r="I1030" i="32"/>
  <c r="I1031" i="32"/>
  <c r="E1031" i="32" s="1"/>
  <c r="I1032" i="32"/>
  <c r="I1033" i="32"/>
  <c r="I1034" i="32"/>
  <c r="I1035" i="32"/>
  <c r="E1035" i="32" s="1"/>
  <c r="I1036" i="32"/>
  <c r="I1037" i="32"/>
  <c r="I1038" i="32"/>
  <c r="I1039" i="32"/>
  <c r="E1039" i="32" s="1"/>
  <c r="I1040" i="32"/>
  <c r="I1041" i="32"/>
  <c r="I1042" i="32"/>
  <c r="I1043" i="32"/>
  <c r="E1043" i="32" s="1"/>
  <c r="I1044" i="32"/>
  <c r="I1045" i="32"/>
  <c r="I1046" i="32"/>
  <c r="I1047" i="32"/>
  <c r="E1047" i="32" s="1"/>
  <c r="I1048" i="32"/>
  <c r="I1049" i="32"/>
  <c r="I1050" i="32"/>
  <c r="I1051" i="32"/>
  <c r="E1051" i="32" s="1"/>
  <c r="I1052" i="32"/>
  <c r="I1053" i="32"/>
  <c r="I1054" i="32"/>
  <c r="I1055" i="32"/>
  <c r="E1055" i="32" s="1"/>
  <c r="I1056" i="32"/>
  <c r="I1057" i="32"/>
  <c r="I1058" i="32"/>
  <c r="I1059" i="32"/>
  <c r="E1059" i="32" s="1"/>
  <c r="I1060" i="32"/>
  <c r="I1061" i="32"/>
  <c r="I1062" i="32"/>
  <c r="I1063" i="32"/>
  <c r="E1063" i="32" s="1"/>
  <c r="I1064" i="32"/>
  <c r="I1065" i="32"/>
  <c r="I1066" i="32"/>
  <c r="I1067" i="32"/>
  <c r="E1067" i="32" s="1"/>
  <c r="I1068" i="32"/>
  <c r="I1069" i="32"/>
  <c r="I1070" i="32"/>
  <c r="I1071" i="32"/>
  <c r="E1071" i="32" s="1"/>
  <c r="I1072" i="32"/>
  <c r="I1073" i="32"/>
  <c r="I1074" i="32"/>
  <c r="I1075" i="32"/>
  <c r="E1075" i="32" s="1"/>
  <c r="I1076" i="32"/>
  <c r="I1077" i="32"/>
  <c r="I1078" i="32"/>
  <c r="I1079" i="32"/>
  <c r="E1079" i="32" s="1"/>
  <c r="I1080" i="32"/>
  <c r="I1081" i="32"/>
  <c r="I1082" i="32"/>
  <c r="I1083" i="32"/>
  <c r="E1083" i="32" s="1"/>
  <c r="I1084" i="32"/>
  <c r="I1085" i="32"/>
  <c r="I1086" i="32"/>
  <c r="I1087" i="32"/>
  <c r="E1087" i="32" s="1"/>
  <c r="I1088" i="32"/>
  <c r="I1089" i="32"/>
  <c r="I1090" i="32"/>
  <c r="I1091" i="32"/>
  <c r="E1091" i="32" s="1"/>
  <c r="I1092" i="32"/>
  <c r="I1093" i="32"/>
  <c r="I1094" i="32"/>
  <c r="I1095" i="32"/>
  <c r="E1095" i="32" s="1"/>
  <c r="I1096" i="32"/>
  <c r="I1097" i="32"/>
  <c r="I1098" i="32"/>
  <c r="I1099" i="32"/>
  <c r="E1099" i="32" s="1"/>
  <c r="I1100" i="32"/>
  <c r="I1101" i="32"/>
  <c r="I1102" i="32"/>
  <c r="I1103" i="32"/>
  <c r="E1103" i="32" s="1"/>
  <c r="I1104" i="32"/>
  <c r="I1105" i="32"/>
  <c r="I1106" i="32"/>
  <c r="I1107" i="32"/>
  <c r="E1107" i="32" s="1"/>
  <c r="I1108" i="32"/>
  <c r="I1109" i="32"/>
  <c r="I1110" i="32"/>
  <c r="I1111" i="32"/>
  <c r="E1111" i="32" s="1"/>
  <c r="I1112" i="32"/>
  <c r="I1113" i="32"/>
  <c r="I1114" i="32"/>
  <c r="I1115" i="32"/>
  <c r="E1115" i="32" s="1"/>
  <c r="I1116" i="32"/>
  <c r="I1117" i="32"/>
  <c r="I1118" i="32"/>
  <c r="I1119" i="32"/>
  <c r="E1119" i="32" s="1"/>
  <c r="I1120" i="32"/>
  <c r="I1121" i="32"/>
  <c r="I1122" i="32"/>
  <c r="I1123" i="32"/>
  <c r="E1123" i="32" s="1"/>
  <c r="H12" i="32"/>
  <c r="H13" i="32"/>
  <c r="H14" i="32"/>
  <c r="H15" i="32"/>
  <c r="H16" i="32"/>
  <c r="H17" i="32"/>
  <c r="H18" i="32"/>
  <c r="H19" i="32"/>
  <c r="H20" i="32"/>
  <c r="H21" i="32"/>
  <c r="H22" i="32"/>
  <c r="H23" i="32"/>
  <c r="H24" i="32"/>
  <c r="H25" i="32"/>
  <c r="H26" i="32"/>
  <c r="H27" i="32"/>
  <c r="H28" i="32"/>
  <c r="H29" i="32"/>
  <c r="H30" i="32"/>
  <c r="H31" i="32"/>
  <c r="H32" i="32"/>
  <c r="H33" i="32"/>
  <c r="H34" i="32"/>
  <c r="H35" i="32"/>
  <c r="H36" i="32"/>
  <c r="H37" i="32"/>
  <c r="H38" i="32"/>
  <c r="H39" i="32"/>
  <c r="H40" i="32"/>
  <c r="H41" i="32"/>
  <c r="H42" i="32"/>
  <c r="H43" i="32"/>
  <c r="H44" i="32"/>
  <c r="H45" i="32"/>
  <c r="H46" i="32"/>
  <c r="H47" i="32"/>
  <c r="H48" i="32"/>
  <c r="H49" i="32"/>
  <c r="H50" i="32"/>
  <c r="H51" i="32"/>
  <c r="H52" i="32"/>
  <c r="H53" i="32"/>
  <c r="H54" i="32"/>
  <c r="H55" i="32"/>
  <c r="H56" i="32"/>
  <c r="H57" i="32"/>
  <c r="H58" i="32"/>
  <c r="H59" i="32"/>
  <c r="H60" i="32"/>
  <c r="H61" i="32"/>
  <c r="H62" i="32"/>
  <c r="H63" i="32"/>
  <c r="H64" i="32"/>
  <c r="H65" i="32"/>
  <c r="H66" i="32"/>
  <c r="H67" i="32"/>
  <c r="H68" i="32"/>
  <c r="H69" i="32"/>
  <c r="H70" i="32"/>
  <c r="H71" i="32"/>
  <c r="H72" i="32"/>
  <c r="H73" i="32"/>
  <c r="H74" i="32"/>
  <c r="H75" i="32"/>
  <c r="H76" i="32"/>
  <c r="H77" i="32"/>
  <c r="H78" i="32"/>
  <c r="H79" i="32"/>
  <c r="H80" i="32"/>
  <c r="H81" i="32"/>
  <c r="H82" i="32"/>
  <c r="H83" i="32"/>
  <c r="H84" i="32"/>
  <c r="H85" i="32"/>
  <c r="H86" i="32"/>
  <c r="H87" i="32"/>
  <c r="H88" i="32"/>
  <c r="H89" i="32"/>
  <c r="H90" i="32"/>
  <c r="H91" i="32"/>
  <c r="H92" i="32"/>
  <c r="H93" i="32"/>
  <c r="H94" i="32"/>
  <c r="H95" i="32"/>
  <c r="H96" i="32"/>
  <c r="H97" i="32"/>
  <c r="H98" i="32"/>
  <c r="H99" i="32"/>
  <c r="H100" i="32"/>
  <c r="H101" i="32"/>
  <c r="H102" i="32"/>
  <c r="H103" i="32"/>
  <c r="H104" i="32"/>
  <c r="H105" i="32"/>
  <c r="H106" i="32"/>
  <c r="H107" i="32"/>
  <c r="H108" i="32"/>
  <c r="H109" i="32"/>
  <c r="H110" i="32"/>
  <c r="H111" i="32"/>
  <c r="H112" i="32"/>
  <c r="H113" i="32"/>
  <c r="H114" i="32"/>
  <c r="H115" i="32"/>
  <c r="H116" i="32"/>
  <c r="H117" i="32"/>
  <c r="H118" i="32"/>
  <c r="H119" i="32"/>
  <c r="H120" i="32"/>
  <c r="H121" i="32"/>
  <c r="H122" i="32"/>
  <c r="H123" i="32"/>
  <c r="H124" i="32"/>
  <c r="H125" i="32"/>
  <c r="H126" i="32"/>
  <c r="H127" i="32"/>
  <c r="H128" i="32"/>
  <c r="H129" i="32"/>
  <c r="H130" i="32"/>
  <c r="H131" i="32"/>
  <c r="H132" i="32"/>
  <c r="H133" i="32"/>
  <c r="H134" i="32"/>
  <c r="H135" i="32"/>
  <c r="H136" i="32"/>
  <c r="H137" i="32"/>
  <c r="H138" i="32"/>
  <c r="H139" i="32"/>
  <c r="H140" i="32"/>
  <c r="H141" i="32"/>
  <c r="H142" i="32"/>
  <c r="H143" i="32"/>
  <c r="H144" i="32"/>
  <c r="H145" i="32"/>
  <c r="H146" i="32"/>
  <c r="H147" i="32"/>
  <c r="H148" i="32"/>
  <c r="H149" i="32"/>
  <c r="H150" i="32"/>
  <c r="H151" i="32"/>
  <c r="H152" i="32"/>
  <c r="H153" i="32"/>
  <c r="H154" i="32"/>
  <c r="H155" i="32"/>
  <c r="H156" i="32"/>
  <c r="H157" i="32"/>
  <c r="H158" i="32"/>
  <c r="H159" i="32"/>
  <c r="H160" i="32"/>
  <c r="H161" i="32"/>
  <c r="H162" i="32"/>
  <c r="H163" i="32"/>
  <c r="H164" i="32"/>
  <c r="H165" i="32"/>
  <c r="H166" i="32"/>
  <c r="H167" i="32"/>
  <c r="H168" i="32"/>
  <c r="H169" i="32"/>
  <c r="H170" i="32"/>
  <c r="H171" i="32"/>
  <c r="H172" i="32"/>
  <c r="H173" i="32"/>
  <c r="H174" i="32"/>
  <c r="H175" i="32"/>
  <c r="H176" i="32"/>
  <c r="H177" i="32"/>
  <c r="H178" i="32"/>
  <c r="H179" i="32"/>
  <c r="H180" i="32"/>
  <c r="H181" i="32"/>
  <c r="H182" i="32"/>
  <c r="H183" i="32"/>
  <c r="H184" i="32"/>
  <c r="H185" i="32"/>
  <c r="H186" i="32"/>
  <c r="H187" i="32"/>
  <c r="H188" i="32"/>
  <c r="H189" i="32"/>
  <c r="H190" i="32"/>
  <c r="H191" i="32"/>
  <c r="H192" i="32"/>
  <c r="H193" i="32"/>
  <c r="H194" i="32"/>
  <c r="H195" i="32"/>
  <c r="H196" i="32"/>
  <c r="H197" i="32"/>
  <c r="H198" i="32"/>
  <c r="H199" i="32"/>
  <c r="H200" i="32"/>
  <c r="H201" i="32"/>
  <c r="H202" i="32"/>
  <c r="H203" i="32"/>
  <c r="H204" i="32"/>
  <c r="H205" i="32"/>
  <c r="H206" i="32"/>
  <c r="H207" i="32"/>
  <c r="H208" i="32"/>
  <c r="H209" i="32"/>
  <c r="H210" i="32"/>
  <c r="H211" i="32"/>
  <c r="H212" i="32"/>
  <c r="H213" i="32"/>
  <c r="H214" i="32"/>
  <c r="H215" i="32"/>
  <c r="H216" i="32"/>
  <c r="H217" i="32"/>
  <c r="H218" i="32"/>
  <c r="H219" i="32"/>
  <c r="H220" i="32"/>
  <c r="H221" i="32"/>
  <c r="H222" i="32"/>
  <c r="H223" i="32"/>
  <c r="H224" i="32"/>
  <c r="H225" i="32"/>
  <c r="H226" i="32"/>
  <c r="H227" i="32"/>
  <c r="H228" i="32"/>
  <c r="H229" i="32"/>
  <c r="H230" i="32"/>
  <c r="H231" i="32"/>
  <c r="H232" i="32"/>
  <c r="H233" i="32"/>
  <c r="H234" i="32"/>
  <c r="H235" i="32"/>
  <c r="H236" i="32"/>
  <c r="H237" i="32"/>
  <c r="H238" i="32"/>
  <c r="H239" i="32"/>
  <c r="H240" i="32"/>
  <c r="H241" i="32"/>
  <c r="H242" i="32"/>
  <c r="H243" i="32"/>
  <c r="H244" i="32"/>
  <c r="H245" i="32"/>
  <c r="H246" i="32"/>
  <c r="H247" i="32"/>
  <c r="H248" i="32"/>
  <c r="H249" i="32"/>
  <c r="H250" i="32"/>
  <c r="H251" i="32"/>
  <c r="H252" i="32"/>
  <c r="H253" i="32"/>
  <c r="H254" i="32"/>
  <c r="H255" i="32"/>
  <c r="H256" i="32"/>
  <c r="H257" i="32"/>
  <c r="H258" i="32"/>
  <c r="H259" i="32"/>
  <c r="H260" i="32"/>
  <c r="H261" i="32"/>
  <c r="H262" i="32"/>
  <c r="H263" i="32"/>
  <c r="H264" i="32"/>
  <c r="H265" i="32"/>
  <c r="H266" i="32"/>
  <c r="H267" i="32"/>
  <c r="H268" i="32"/>
  <c r="H269" i="32"/>
  <c r="H270" i="32"/>
  <c r="H271" i="32"/>
  <c r="H272" i="32"/>
  <c r="H273" i="32"/>
  <c r="H274" i="32"/>
  <c r="H275" i="32"/>
  <c r="H276" i="32"/>
  <c r="H277" i="32"/>
  <c r="H278" i="32"/>
  <c r="H279" i="32"/>
  <c r="H280" i="32"/>
  <c r="H281" i="32"/>
  <c r="H282" i="32"/>
  <c r="H283" i="32"/>
  <c r="H284" i="32"/>
  <c r="H285" i="32"/>
  <c r="H286" i="32"/>
  <c r="H287" i="32"/>
  <c r="H288" i="32"/>
  <c r="H289" i="32"/>
  <c r="H290" i="32"/>
  <c r="H291" i="32"/>
  <c r="H292" i="32"/>
  <c r="H293" i="32"/>
  <c r="H294" i="32"/>
  <c r="H295" i="32"/>
  <c r="H296" i="32"/>
  <c r="H297" i="32"/>
  <c r="H298" i="32"/>
  <c r="H299" i="32"/>
  <c r="H300" i="32"/>
  <c r="H301" i="32"/>
  <c r="H302" i="32"/>
  <c r="H303" i="32"/>
  <c r="H304" i="32"/>
  <c r="H305" i="32"/>
  <c r="H306" i="32"/>
  <c r="H307" i="32"/>
  <c r="H308" i="32"/>
  <c r="H309" i="32"/>
  <c r="H310" i="32"/>
  <c r="H311" i="32"/>
  <c r="H312" i="32"/>
  <c r="H313" i="32"/>
  <c r="H314" i="32"/>
  <c r="H315" i="32"/>
  <c r="H316" i="32"/>
  <c r="H317" i="32"/>
  <c r="H318" i="32"/>
  <c r="H319" i="32"/>
  <c r="H320" i="32"/>
  <c r="H321" i="32"/>
  <c r="H322" i="32"/>
  <c r="H323" i="32"/>
  <c r="H324" i="32"/>
  <c r="H325" i="32"/>
  <c r="H326" i="32"/>
  <c r="H327" i="32"/>
  <c r="H328" i="32"/>
  <c r="H329" i="32"/>
  <c r="H330" i="32"/>
  <c r="H331" i="32"/>
  <c r="H332" i="32"/>
  <c r="H333" i="32"/>
  <c r="H334" i="32"/>
  <c r="H335" i="32"/>
  <c r="H336" i="32"/>
  <c r="H337" i="32"/>
  <c r="H338" i="32"/>
  <c r="H339" i="32"/>
  <c r="H340" i="32"/>
  <c r="H341" i="32"/>
  <c r="H342" i="32"/>
  <c r="H343" i="32"/>
  <c r="H344" i="32"/>
  <c r="H345" i="32"/>
  <c r="H346" i="32"/>
  <c r="H347" i="32"/>
  <c r="H348" i="32"/>
  <c r="H349" i="32"/>
  <c r="H350" i="32"/>
  <c r="H351" i="32"/>
  <c r="H352" i="32"/>
  <c r="H353" i="32"/>
  <c r="H354" i="32"/>
  <c r="H355" i="32"/>
  <c r="H356" i="32"/>
  <c r="H357" i="32"/>
  <c r="H358" i="32"/>
  <c r="H359" i="32"/>
  <c r="H360" i="32"/>
  <c r="H361" i="32"/>
  <c r="H362" i="32"/>
  <c r="H363" i="32"/>
  <c r="H364" i="32"/>
  <c r="H365" i="32"/>
  <c r="H366" i="32"/>
  <c r="H367" i="32"/>
  <c r="H368" i="32"/>
  <c r="H369" i="32"/>
  <c r="H370" i="32"/>
  <c r="H371" i="32"/>
  <c r="H372" i="32"/>
  <c r="H373" i="32"/>
  <c r="H374" i="32"/>
  <c r="H375" i="32"/>
  <c r="H376" i="32"/>
  <c r="H377" i="32"/>
  <c r="H378" i="32"/>
  <c r="H379" i="32"/>
  <c r="H380" i="32"/>
  <c r="H381" i="32"/>
  <c r="H382" i="32"/>
  <c r="H383" i="32"/>
  <c r="H384" i="32"/>
  <c r="H385" i="32"/>
  <c r="H386" i="32"/>
  <c r="H387" i="32"/>
  <c r="H388" i="32"/>
  <c r="H389" i="32"/>
  <c r="H390" i="32"/>
  <c r="H391" i="32"/>
  <c r="H392" i="32"/>
  <c r="H393" i="32"/>
  <c r="H394" i="32"/>
  <c r="H395" i="32"/>
  <c r="H396" i="32"/>
  <c r="H397" i="32"/>
  <c r="H398" i="32"/>
  <c r="H399" i="32"/>
  <c r="H400" i="32"/>
  <c r="H401" i="32"/>
  <c r="H402" i="32"/>
  <c r="H403" i="32"/>
  <c r="H404" i="32"/>
  <c r="H405" i="32"/>
  <c r="H406" i="32"/>
  <c r="H407" i="32"/>
  <c r="H408" i="32"/>
  <c r="H409" i="32"/>
  <c r="H410" i="32"/>
  <c r="H411" i="32"/>
  <c r="H412" i="32"/>
  <c r="H413" i="32"/>
  <c r="H414" i="32"/>
  <c r="H415" i="32"/>
  <c r="H416" i="32"/>
  <c r="H417" i="32"/>
  <c r="H418" i="32"/>
  <c r="H419" i="32"/>
  <c r="H420" i="32"/>
  <c r="H421" i="32"/>
  <c r="H422" i="32"/>
  <c r="H423" i="32"/>
  <c r="H424" i="32"/>
  <c r="H425" i="32"/>
  <c r="H426" i="32"/>
  <c r="H427" i="32"/>
  <c r="H428" i="32"/>
  <c r="H429" i="32"/>
  <c r="H430" i="32"/>
  <c r="H431" i="32"/>
  <c r="H432" i="32"/>
  <c r="H433" i="32"/>
  <c r="H434" i="32"/>
  <c r="H435" i="32"/>
  <c r="H436" i="32"/>
  <c r="H437" i="32"/>
  <c r="H438" i="32"/>
  <c r="H439" i="32"/>
  <c r="H440" i="32"/>
  <c r="H441" i="32"/>
  <c r="H442" i="32"/>
  <c r="H443" i="32"/>
  <c r="H444" i="32"/>
  <c r="H445" i="32"/>
  <c r="H446" i="32"/>
  <c r="H447" i="32"/>
  <c r="H448" i="32"/>
  <c r="H449" i="32"/>
  <c r="H450" i="32"/>
  <c r="H451" i="32"/>
  <c r="H452" i="32"/>
  <c r="H453" i="32"/>
  <c r="H454" i="32"/>
  <c r="H455" i="32"/>
  <c r="H456" i="32"/>
  <c r="H457" i="32"/>
  <c r="H458" i="32"/>
  <c r="H459" i="32"/>
  <c r="H460" i="32"/>
  <c r="H461" i="32"/>
  <c r="H462" i="32"/>
  <c r="H463" i="32"/>
  <c r="H464" i="32"/>
  <c r="H465" i="32"/>
  <c r="H466" i="32"/>
  <c r="H467" i="32"/>
  <c r="H468" i="32"/>
  <c r="H469" i="32"/>
  <c r="H470" i="32"/>
  <c r="H471" i="32"/>
  <c r="H472" i="32"/>
  <c r="H473" i="32"/>
  <c r="H474" i="32"/>
  <c r="H475" i="32"/>
  <c r="H476" i="32"/>
  <c r="H477" i="32"/>
  <c r="H478" i="32"/>
  <c r="H479" i="32"/>
  <c r="H480" i="32"/>
  <c r="H481" i="32"/>
  <c r="H482" i="32"/>
  <c r="H483" i="32"/>
  <c r="H484" i="32"/>
  <c r="H485" i="32"/>
  <c r="H486" i="32"/>
  <c r="H487" i="32"/>
  <c r="H488" i="32"/>
  <c r="H489" i="32"/>
  <c r="H490" i="32"/>
  <c r="H491" i="32"/>
  <c r="H492" i="32"/>
  <c r="H493" i="32"/>
  <c r="H494" i="32"/>
  <c r="H495" i="32"/>
  <c r="H496" i="32"/>
  <c r="H497" i="32"/>
  <c r="H498" i="32"/>
  <c r="H499" i="32"/>
  <c r="H500" i="32"/>
  <c r="H501" i="32"/>
  <c r="H502" i="32"/>
  <c r="H503" i="32"/>
  <c r="H504" i="32"/>
  <c r="H505" i="32"/>
  <c r="H506" i="32"/>
  <c r="H507" i="32"/>
  <c r="H508" i="32"/>
  <c r="H509" i="32"/>
  <c r="H510" i="32"/>
  <c r="H511" i="32"/>
  <c r="H512" i="32"/>
  <c r="H513" i="32"/>
  <c r="H514" i="32"/>
  <c r="H515" i="32"/>
  <c r="H516" i="32"/>
  <c r="H517" i="32"/>
  <c r="H518" i="32"/>
  <c r="H519" i="32"/>
  <c r="H520" i="32"/>
  <c r="H521" i="32"/>
  <c r="H522" i="32"/>
  <c r="H523" i="32"/>
  <c r="H524" i="32"/>
  <c r="H525" i="32"/>
  <c r="H526" i="32"/>
  <c r="H527" i="32"/>
  <c r="H528" i="32"/>
  <c r="H529" i="32"/>
  <c r="H530" i="32"/>
  <c r="H531" i="32"/>
  <c r="H532" i="32"/>
  <c r="H533" i="32"/>
  <c r="H534" i="32"/>
  <c r="H535" i="32"/>
  <c r="H536" i="32"/>
  <c r="H537" i="32"/>
  <c r="H538" i="32"/>
  <c r="H539" i="32"/>
  <c r="H540" i="32"/>
  <c r="H541" i="32"/>
  <c r="H542" i="32"/>
  <c r="H543" i="32"/>
  <c r="H544" i="32"/>
  <c r="H545" i="32"/>
  <c r="H546" i="32"/>
  <c r="H547" i="32"/>
  <c r="H548" i="32"/>
  <c r="H549" i="32"/>
  <c r="H550" i="32"/>
  <c r="H551" i="32"/>
  <c r="H552" i="32"/>
  <c r="H553" i="32"/>
  <c r="H554" i="32"/>
  <c r="H555" i="32"/>
  <c r="H556" i="32"/>
  <c r="H557" i="32"/>
  <c r="H558" i="32"/>
  <c r="H559" i="32"/>
  <c r="H560" i="32"/>
  <c r="H561" i="32"/>
  <c r="H562" i="32"/>
  <c r="H563" i="32"/>
  <c r="H564" i="32"/>
  <c r="H565" i="32"/>
  <c r="H566" i="32"/>
  <c r="H567" i="32"/>
  <c r="H568" i="32"/>
  <c r="H569" i="32"/>
  <c r="H570" i="32"/>
  <c r="H571" i="32"/>
  <c r="H572" i="32"/>
  <c r="H573" i="32"/>
  <c r="H574" i="32"/>
  <c r="H575" i="32"/>
  <c r="H576" i="32"/>
  <c r="H577" i="32"/>
  <c r="H578" i="32"/>
  <c r="H579" i="32"/>
  <c r="H580" i="32"/>
  <c r="H581" i="32"/>
  <c r="H582" i="32"/>
  <c r="H583" i="32"/>
  <c r="H584" i="32"/>
  <c r="H585" i="32"/>
  <c r="H586" i="32"/>
  <c r="H587" i="32"/>
  <c r="H588" i="32"/>
  <c r="H589" i="32"/>
  <c r="H590" i="32"/>
  <c r="H591" i="32"/>
  <c r="H592" i="32"/>
  <c r="H593" i="32"/>
  <c r="H594" i="32"/>
  <c r="H595" i="32"/>
  <c r="H596" i="32"/>
  <c r="H597" i="32"/>
  <c r="H598" i="32"/>
  <c r="H599" i="32"/>
  <c r="H600" i="32"/>
  <c r="H601" i="32"/>
  <c r="H602" i="32"/>
  <c r="H603" i="32"/>
  <c r="E603" i="32" s="1"/>
  <c r="H604" i="32"/>
  <c r="H605" i="32"/>
  <c r="H606" i="32"/>
  <c r="H607" i="32"/>
  <c r="H608" i="32"/>
  <c r="H609" i="32"/>
  <c r="H610" i="32"/>
  <c r="H611" i="32"/>
  <c r="H612" i="32"/>
  <c r="H613" i="32"/>
  <c r="H614" i="32"/>
  <c r="H615" i="32"/>
  <c r="H616" i="32"/>
  <c r="H617" i="32"/>
  <c r="H618" i="32"/>
  <c r="H619" i="32"/>
  <c r="H620" i="32"/>
  <c r="H621" i="32"/>
  <c r="H622" i="32"/>
  <c r="H623" i="32"/>
  <c r="H624" i="32"/>
  <c r="H625" i="32"/>
  <c r="H626" i="32"/>
  <c r="H627" i="32"/>
  <c r="H628" i="32"/>
  <c r="H629" i="32"/>
  <c r="H630" i="32"/>
  <c r="H631" i="32"/>
  <c r="H632" i="32"/>
  <c r="H633" i="32"/>
  <c r="H634" i="32"/>
  <c r="H635" i="32"/>
  <c r="H636" i="32"/>
  <c r="H637" i="32"/>
  <c r="H638" i="32"/>
  <c r="H639" i="32"/>
  <c r="H640" i="32"/>
  <c r="H641" i="32"/>
  <c r="H642" i="32"/>
  <c r="H643" i="32"/>
  <c r="H644" i="32"/>
  <c r="H645" i="32"/>
  <c r="H646" i="32"/>
  <c r="H647" i="32"/>
  <c r="H648" i="32"/>
  <c r="H649" i="32"/>
  <c r="H650" i="32"/>
  <c r="H651" i="32"/>
  <c r="H652" i="32"/>
  <c r="H653" i="32"/>
  <c r="H654" i="32"/>
  <c r="H655" i="32"/>
  <c r="H656" i="32"/>
  <c r="H657" i="32"/>
  <c r="H658" i="32"/>
  <c r="H659" i="32"/>
  <c r="H660" i="32"/>
  <c r="H661" i="32"/>
  <c r="H662" i="32"/>
  <c r="H663" i="32"/>
  <c r="H664" i="32"/>
  <c r="H665" i="32"/>
  <c r="H666" i="32"/>
  <c r="H667" i="32"/>
  <c r="H668" i="32"/>
  <c r="H669" i="32"/>
  <c r="H670" i="32"/>
  <c r="H671" i="32"/>
  <c r="H672" i="32"/>
  <c r="H673" i="32"/>
  <c r="H674" i="32"/>
  <c r="H675" i="32"/>
  <c r="H676" i="32"/>
  <c r="H677" i="32"/>
  <c r="H678" i="32"/>
  <c r="H679" i="32"/>
  <c r="H680" i="32"/>
  <c r="H681" i="32"/>
  <c r="H682" i="32"/>
  <c r="H683" i="32"/>
  <c r="H684" i="32"/>
  <c r="H685" i="32"/>
  <c r="H686" i="32"/>
  <c r="H687" i="32"/>
  <c r="H688" i="32"/>
  <c r="H689" i="32"/>
  <c r="H690" i="32"/>
  <c r="H691" i="32"/>
  <c r="H692" i="32"/>
  <c r="H693" i="32"/>
  <c r="H694" i="32"/>
  <c r="H695" i="32"/>
  <c r="H696" i="32"/>
  <c r="H697" i="32"/>
  <c r="H698" i="32"/>
  <c r="H699" i="32"/>
  <c r="H700" i="32"/>
  <c r="H701" i="32"/>
  <c r="H702" i="32"/>
  <c r="H703" i="32"/>
  <c r="H704" i="32"/>
  <c r="H705" i="32"/>
  <c r="H706" i="32"/>
  <c r="H707" i="32"/>
  <c r="H708" i="32"/>
  <c r="H709" i="32"/>
  <c r="H710" i="32"/>
  <c r="H711" i="32"/>
  <c r="H712" i="32"/>
  <c r="H713" i="32"/>
  <c r="H714" i="32"/>
  <c r="H715" i="32"/>
  <c r="H716" i="32"/>
  <c r="H717" i="32"/>
  <c r="H718" i="32"/>
  <c r="H719" i="32"/>
  <c r="H720" i="32"/>
  <c r="H721" i="32"/>
  <c r="H722" i="32"/>
  <c r="H723" i="32"/>
  <c r="H724" i="32"/>
  <c r="H725" i="32"/>
  <c r="H726" i="32"/>
  <c r="H727" i="32"/>
  <c r="H728" i="32"/>
  <c r="H729" i="32"/>
  <c r="H730" i="32"/>
  <c r="H731" i="32"/>
  <c r="H732" i="32"/>
  <c r="H733" i="32"/>
  <c r="H734" i="32"/>
  <c r="H735" i="32"/>
  <c r="H736" i="32"/>
  <c r="H737" i="32"/>
  <c r="H738" i="32"/>
  <c r="H739" i="32"/>
  <c r="H740" i="32"/>
  <c r="H741" i="32"/>
  <c r="H742" i="32"/>
  <c r="H743" i="32"/>
  <c r="H744" i="32"/>
  <c r="H745" i="32"/>
  <c r="H746" i="32"/>
  <c r="H747" i="32"/>
  <c r="H748" i="32"/>
  <c r="H749" i="32"/>
  <c r="H750" i="32"/>
  <c r="H751" i="32"/>
  <c r="H752" i="32"/>
  <c r="H753" i="32"/>
  <c r="H754" i="32"/>
  <c r="H755" i="32"/>
  <c r="H756" i="32"/>
  <c r="H757" i="32"/>
  <c r="H758" i="32"/>
  <c r="H759" i="32"/>
  <c r="H760" i="32"/>
  <c r="H761" i="32"/>
  <c r="H762" i="32"/>
  <c r="H763" i="32"/>
  <c r="H764" i="32"/>
  <c r="H765" i="32"/>
  <c r="H766" i="32"/>
  <c r="H767" i="32"/>
  <c r="H768" i="32"/>
  <c r="H769" i="32"/>
  <c r="H770" i="32"/>
  <c r="H771" i="32"/>
  <c r="H772" i="32"/>
  <c r="H773" i="32"/>
  <c r="H774" i="32"/>
  <c r="H775" i="32"/>
  <c r="H776" i="32"/>
  <c r="H777" i="32"/>
  <c r="H778" i="32"/>
  <c r="H779" i="32"/>
  <c r="H780" i="32"/>
  <c r="H781" i="32"/>
  <c r="H782" i="32"/>
  <c r="H783" i="32"/>
  <c r="H784" i="32"/>
  <c r="H785" i="32"/>
  <c r="H786" i="32"/>
  <c r="H787" i="32"/>
  <c r="H788" i="32"/>
  <c r="H789" i="32"/>
  <c r="H790" i="32"/>
  <c r="H791" i="32"/>
  <c r="H792" i="32"/>
  <c r="H793" i="32"/>
  <c r="H794" i="32"/>
  <c r="H795" i="32"/>
  <c r="H796" i="32"/>
  <c r="H797" i="32"/>
  <c r="H798" i="32"/>
  <c r="H799" i="32"/>
  <c r="H800" i="32"/>
  <c r="H801" i="32"/>
  <c r="H802" i="32"/>
  <c r="H803" i="32"/>
  <c r="H804" i="32"/>
  <c r="H805" i="32"/>
  <c r="H806" i="32"/>
  <c r="H807" i="32"/>
  <c r="H808" i="32"/>
  <c r="H809" i="32"/>
  <c r="H810" i="32"/>
  <c r="H811" i="32"/>
  <c r="H812" i="32"/>
  <c r="H813" i="32"/>
  <c r="H814" i="32"/>
  <c r="H815" i="32"/>
  <c r="H816" i="32"/>
  <c r="H817" i="32"/>
  <c r="H818" i="32"/>
  <c r="H819" i="32"/>
  <c r="H820" i="32"/>
  <c r="H821" i="32"/>
  <c r="H822" i="32"/>
  <c r="H823" i="32"/>
  <c r="H824" i="32"/>
  <c r="H825" i="32"/>
  <c r="H826" i="32"/>
  <c r="H827" i="32"/>
  <c r="H828" i="32"/>
  <c r="H829" i="32"/>
  <c r="H830" i="32"/>
  <c r="H831" i="32"/>
  <c r="H832" i="32"/>
  <c r="H833" i="32"/>
  <c r="H834" i="32"/>
  <c r="H835" i="32"/>
  <c r="H836" i="32"/>
  <c r="H837" i="32"/>
  <c r="H838" i="32"/>
  <c r="H839" i="32"/>
  <c r="H840" i="32"/>
  <c r="H841" i="32"/>
  <c r="H842" i="32"/>
  <c r="H843" i="32"/>
  <c r="H844" i="32"/>
  <c r="H845" i="32"/>
  <c r="H846" i="32"/>
  <c r="H847" i="32"/>
  <c r="H848" i="32"/>
  <c r="H849" i="32"/>
  <c r="H850" i="32"/>
  <c r="H851" i="32"/>
  <c r="H852" i="32"/>
  <c r="H853" i="32"/>
  <c r="H854" i="32"/>
  <c r="H855" i="32"/>
  <c r="H856" i="32"/>
  <c r="H857" i="32"/>
  <c r="H858" i="32"/>
  <c r="H859" i="32"/>
  <c r="H860" i="32"/>
  <c r="H861" i="32"/>
  <c r="H862" i="32"/>
  <c r="H863" i="32"/>
  <c r="H864" i="32"/>
  <c r="H865" i="32"/>
  <c r="H866" i="32"/>
  <c r="H867" i="32"/>
  <c r="H868" i="32"/>
  <c r="H869" i="32"/>
  <c r="H870" i="32"/>
  <c r="H871" i="32"/>
  <c r="H872" i="32"/>
  <c r="H873" i="32"/>
  <c r="H874" i="32"/>
  <c r="H875" i="32"/>
  <c r="H876" i="32"/>
  <c r="H877" i="32"/>
  <c r="H878" i="32"/>
  <c r="H879" i="32"/>
  <c r="H880" i="32"/>
  <c r="H881" i="32"/>
  <c r="H882" i="32"/>
  <c r="H883" i="32"/>
  <c r="H884" i="32"/>
  <c r="H885" i="32"/>
  <c r="H886" i="32"/>
  <c r="H887" i="32"/>
  <c r="H888" i="32"/>
  <c r="H889" i="32"/>
  <c r="H890" i="32"/>
  <c r="H891" i="32"/>
  <c r="H892" i="32"/>
  <c r="H893" i="32"/>
  <c r="H894" i="32"/>
  <c r="H895" i="32"/>
  <c r="H896" i="32"/>
  <c r="H897" i="32"/>
  <c r="H898" i="32"/>
  <c r="H899" i="32"/>
  <c r="H900" i="32"/>
  <c r="H901" i="32"/>
  <c r="H902" i="32"/>
  <c r="H903" i="32"/>
  <c r="H904" i="32"/>
  <c r="H905" i="32"/>
  <c r="H906" i="32"/>
  <c r="H907" i="32"/>
  <c r="H908" i="32"/>
  <c r="H909" i="32"/>
  <c r="H910" i="32"/>
  <c r="H911" i="32"/>
  <c r="H912" i="32"/>
  <c r="H913" i="32"/>
  <c r="H914" i="32"/>
  <c r="H915" i="32"/>
  <c r="H916" i="32"/>
  <c r="H917" i="32"/>
  <c r="H918" i="32"/>
  <c r="H919" i="32"/>
  <c r="H920" i="32"/>
  <c r="H921" i="32"/>
  <c r="H922" i="32"/>
  <c r="H923" i="32"/>
  <c r="H924" i="32"/>
  <c r="H925" i="32"/>
  <c r="H926" i="32"/>
  <c r="H927" i="32"/>
  <c r="H928" i="32"/>
  <c r="H929" i="32"/>
  <c r="H930" i="32"/>
  <c r="H931" i="32"/>
  <c r="H932" i="32"/>
  <c r="H933" i="32"/>
  <c r="H934" i="32"/>
  <c r="H935" i="32"/>
  <c r="H936" i="32"/>
  <c r="H937" i="32"/>
  <c r="H938" i="32"/>
  <c r="H939" i="32"/>
  <c r="H940" i="32"/>
  <c r="H941" i="32"/>
  <c r="H942" i="32"/>
  <c r="H943" i="32"/>
  <c r="H944" i="32"/>
  <c r="H945" i="32"/>
  <c r="H946" i="32"/>
  <c r="H947" i="32"/>
  <c r="H948" i="32"/>
  <c r="H949" i="32"/>
  <c r="H950" i="32"/>
  <c r="H951" i="32"/>
  <c r="H952" i="32"/>
  <c r="H953" i="32"/>
  <c r="H954" i="32"/>
  <c r="H955" i="32"/>
  <c r="H956" i="32"/>
  <c r="H957" i="32"/>
  <c r="H958" i="32"/>
  <c r="H959" i="32"/>
  <c r="H960" i="32"/>
  <c r="H961" i="32"/>
  <c r="H962" i="32"/>
  <c r="H963" i="32"/>
  <c r="H964" i="32"/>
  <c r="H965" i="32"/>
  <c r="H966" i="32"/>
  <c r="H967" i="32"/>
  <c r="H968" i="32"/>
  <c r="H969" i="32"/>
  <c r="H970" i="32"/>
  <c r="H971" i="32"/>
  <c r="H972" i="32"/>
  <c r="H973" i="32"/>
  <c r="H974" i="32"/>
  <c r="H975" i="32"/>
  <c r="H976" i="32"/>
  <c r="H977" i="32"/>
  <c r="H978" i="32"/>
  <c r="H979" i="32"/>
  <c r="H980" i="32"/>
  <c r="H981" i="32"/>
  <c r="H982" i="32"/>
  <c r="H983" i="32"/>
  <c r="H984" i="32"/>
  <c r="H985" i="32"/>
  <c r="H986" i="32"/>
  <c r="H987" i="32"/>
  <c r="H988" i="32"/>
  <c r="H989" i="32"/>
  <c r="H990" i="32"/>
  <c r="H991" i="32"/>
  <c r="H992" i="32"/>
  <c r="H993" i="32"/>
  <c r="H994" i="32"/>
  <c r="H995" i="32"/>
  <c r="H996" i="32"/>
  <c r="H997" i="32"/>
  <c r="H998" i="32"/>
  <c r="H999" i="32"/>
  <c r="H1000" i="32"/>
  <c r="H1001" i="32"/>
  <c r="H1002" i="32"/>
  <c r="H1003" i="32"/>
  <c r="H1004" i="32"/>
  <c r="H1005" i="32"/>
  <c r="H1006" i="32"/>
  <c r="H1007" i="32"/>
  <c r="H1008" i="32"/>
  <c r="H1009" i="32"/>
  <c r="H1010" i="32"/>
  <c r="H1011" i="32"/>
  <c r="H1012" i="32"/>
  <c r="H1013" i="32"/>
  <c r="H1014" i="32"/>
  <c r="H1015" i="32"/>
  <c r="H1016" i="32"/>
  <c r="H1017" i="32"/>
  <c r="H1018" i="32"/>
  <c r="H1019" i="32"/>
  <c r="H1020" i="32"/>
  <c r="H1021" i="32"/>
  <c r="H1022" i="32"/>
  <c r="H1023" i="32"/>
  <c r="H1024" i="32"/>
  <c r="H1025" i="32"/>
  <c r="H1026" i="32"/>
  <c r="H1027" i="32"/>
  <c r="H1028" i="32"/>
  <c r="H1029" i="32"/>
  <c r="H1030" i="32"/>
  <c r="H1031" i="32"/>
  <c r="H1032" i="32"/>
  <c r="H1033" i="32"/>
  <c r="H1034" i="32"/>
  <c r="H1035" i="32"/>
  <c r="H1036" i="32"/>
  <c r="H1037" i="32"/>
  <c r="H1038" i="32"/>
  <c r="H1039" i="32"/>
  <c r="H1040" i="32"/>
  <c r="H1041" i="32"/>
  <c r="H1042" i="32"/>
  <c r="H1043" i="32"/>
  <c r="H1044" i="32"/>
  <c r="H1045" i="32"/>
  <c r="H1046" i="32"/>
  <c r="H1047" i="32"/>
  <c r="H1048" i="32"/>
  <c r="H1049" i="32"/>
  <c r="H1050" i="32"/>
  <c r="H1051" i="32"/>
  <c r="H1052" i="32"/>
  <c r="H1053" i="32"/>
  <c r="H1054" i="32"/>
  <c r="H1055" i="32"/>
  <c r="H1056" i="32"/>
  <c r="H1057" i="32"/>
  <c r="H1058" i="32"/>
  <c r="H1059" i="32"/>
  <c r="H1060" i="32"/>
  <c r="H1061" i="32"/>
  <c r="H1062" i="32"/>
  <c r="H1063" i="32"/>
  <c r="H1064" i="32"/>
  <c r="H1065" i="32"/>
  <c r="H1066" i="32"/>
  <c r="H1067" i="32"/>
  <c r="H1068" i="32"/>
  <c r="H1069" i="32"/>
  <c r="H1070" i="32"/>
  <c r="H1071" i="32"/>
  <c r="H1072" i="32"/>
  <c r="H1073" i="32"/>
  <c r="H1074" i="32"/>
  <c r="H1075" i="32"/>
  <c r="H1076" i="32"/>
  <c r="H1077" i="32"/>
  <c r="H1078" i="32"/>
  <c r="H1079" i="32"/>
  <c r="H1080" i="32"/>
  <c r="H1081" i="32"/>
  <c r="H1082" i="32"/>
  <c r="H1083" i="32"/>
  <c r="H1084" i="32"/>
  <c r="H1085" i="32"/>
  <c r="H1086" i="32"/>
  <c r="H1087" i="32"/>
  <c r="H1088" i="32"/>
  <c r="H1089" i="32"/>
  <c r="H1090" i="32"/>
  <c r="H1091" i="32"/>
  <c r="H1092" i="32"/>
  <c r="H1093" i="32"/>
  <c r="H1094" i="32"/>
  <c r="H1095" i="32"/>
  <c r="H1096" i="32"/>
  <c r="H1097" i="32"/>
  <c r="H1098" i="32"/>
  <c r="H1099" i="32"/>
  <c r="H1100" i="32"/>
  <c r="H1101" i="32"/>
  <c r="H1102" i="32"/>
  <c r="H1103" i="32"/>
  <c r="H1104" i="32"/>
  <c r="H1105" i="32"/>
  <c r="H1106" i="32"/>
  <c r="H1107" i="32"/>
  <c r="H1108" i="32"/>
  <c r="H1109" i="32"/>
  <c r="H1110" i="32"/>
  <c r="H1111" i="32"/>
  <c r="H1112" i="32"/>
  <c r="H1113" i="32"/>
  <c r="H1114" i="32"/>
  <c r="H1115" i="32"/>
  <c r="H1116" i="32"/>
  <c r="H1117" i="32"/>
  <c r="H1118" i="32"/>
  <c r="H1119" i="32"/>
  <c r="H1120" i="32"/>
  <c r="H1121" i="32"/>
  <c r="H1122" i="32"/>
  <c r="H1123" i="32"/>
  <c r="G12" i="32"/>
  <c r="G13" i="32"/>
  <c r="G14" i="32"/>
  <c r="G15" i="32"/>
  <c r="G16" i="32"/>
  <c r="G17" i="32"/>
  <c r="G18" i="32"/>
  <c r="G19" i="32"/>
  <c r="G20" i="32"/>
  <c r="G21" i="32"/>
  <c r="G22" i="32"/>
  <c r="G23" i="32"/>
  <c r="G24" i="32"/>
  <c r="G25" i="32"/>
  <c r="G26" i="32"/>
  <c r="G27" i="32"/>
  <c r="G28" i="32"/>
  <c r="G29" i="32"/>
  <c r="G30" i="32"/>
  <c r="G31" i="32"/>
  <c r="G32" i="32"/>
  <c r="G33" i="32"/>
  <c r="G34" i="32"/>
  <c r="G35" i="32"/>
  <c r="G36" i="32"/>
  <c r="G37" i="32"/>
  <c r="G38" i="32"/>
  <c r="G39" i="32"/>
  <c r="G40" i="32"/>
  <c r="G41" i="32"/>
  <c r="G42" i="32"/>
  <c r="G43" i="32"/>
  <c r="G44" i="32"/>
  <c r="G45" i="32"/>
  <c r="G46" i="32"/>
  <c r="G47" i="32"/>
  <c r="G48" i="32"/>
  <c r="G49" i="32"/>
  <c r="G50" i="32"/>
  <c r="G51" i="32"/>
  <c r="G52" i="32"/>
  <c r="G53" i="32"/>
  <c r="G54" i="32"/>
  <c r="G55" i="32"/>
  <c r="G56" i="32"/>
  <c r="G57" i="32"/>
  <c r="G58" i="32"/>
  <c r="G59" i="32"/>
  <c r="G60" i="32"/>
  <c r="G61" i="32"/>
  <c r="G62" i="32"/>
  <c r="G63" i="32"/>
  <c r="G64" i="32"/>
  <c r="G65" i="32"/>
  <c r="G66" i="32"/>
  <c r="G67" i="32"/>
  <c r="G68" i="32"/>
  <c r="G69" i="32"/>
  <c r="G70" i="32"/>
  <c r="G71" i="32"/>
  <c r="G72" i="32"/>
  <c r="G73" i="32"/>
  <c r="G74" i="32"/>
  <c r="G75" i="32"/>
  <c r="G76" i="32"/>
  <c r="G77" i="32"/>
  <c r="G78" i="32"/>
  <c r="G79" i="32"/>
  <c r="G80" i="32"/>
  <c r="G81" i="32"/>
  <c r="G82" i="32"/>
  <c r="G83" i="32"/>
  <c r="G84" i="32"/>
  <c r="G85" i="32"/>
  <c r="G86" i="32"/>
  <c r="G87" i="32"/>
  <c r="G88" i="32"/>
  <c r="G89" i="32"/>
  <c r="G90" i="32"/>
  <c r="G91" i="32"/>
  <c r="G92" i="32"/>
  <c r="G93" i="32"/>
  <c r="G94" i="32"/>
  <c r="G95" i="32"/>
  <c r="G96" i="32"/>
  <c r="G97" i="32"/>
  <c r="G98" i="32"/>
  <c r="G99" i="32"/>
  <c r="G100" i="32"/>
  <c r="G101" i="32"/>
  <c r="G102" i="32"/>
  <c r="G103" i="32"/>
  <c r="G104" i="32"/>
  <c r="G105" i="32"/>
  <c r="G106" i="32"/>
  <c r="G107" i="32"/>
  <c r="G108" i="32"/>
  <c r="G109" i="32"/>
  <c r="G110" i="32"/>
  <c r="G111" i="32"/>
  <c r="G112" i="32"/>
  <c r="G113" i="32"/>
  <c r="G114" i="32"/>
  <c r="G115" i="32"/>
  <c r="G116" i="32"/>
  <c r="G117" i="32"/>
  <c r="G118" i="32"/>
  <c r="G119" i="32"/>
  <c r="G120" i="32"/>
  <c r="G121" i="32"/>
  <c r="G122" i="32"/>
  <c r="G123" i="32"/>
  <c r="G124" i="32"/>
  <c r="G125" i="32"/>
  <c r="G126" i="32"/>
  <c r="G127" i="32"/>
  <c r="G128" i="32"/>
  <c r="G129" i="32"/>
  <c r="G130" i="32"/>
  <c r="G131" i="32"/>
  <c r="G132" i="32"/>
  <c r="G133" i="32"/>
  <c r="G134" i="32"/>
  <c r="G135" i="32"/>
  <c r="G136" i="32"/>
  <c r="G137" i="32"/>
  <c r="G138" i="32"/>
  <c r="G139" i="32"/>
  <c r="G140" i="32"/>
  <c r="G141" i="32"/>
  <c r="G142" i="32"/>
  <c r="G143" i="32"/>
  <c r="G144" i="32"/>
  <c r="G145" i="32"/>
  <c r="G146" i="32"/>
  <c r="G147" i="32"/>
  <c r="G148" i="32"/>
  <c r="G149" i="32"/>
  <c r="G150" i="32"/>
  <c r="G151" i="32"/>
  <c r="G152" i="32"/>
  <c r="G153" i="32"/>
  <c r="G154" i="32"/>
  <c r="G155" i="32"/>
  <c r="G156" i="32"/>
  <c r="G157" i="32"/>
  <c r="G158" i="32"/>
  <c r="G159" i="32"/>
  <c r="G160" i="32"/>
  <c r="G161" i="32"/>
  <c r="G162" i="32"/>
  <c r="G163" i="32"/>
  <c r="G164" i="32"/>
  <c r="G165" i="32"/>
  <c r="G166" i="32"/>
  <c r="G167" i="32"/>
  <c r="G168" i="32"/>
  <c r="G169" i="32"/>
  <c r="G170" i="32"/>
  <c r="G171" i="32"/>
  <c r="G172" i="32"/>
  <c r="G173" i="32"/>
  <c r="G174" i="32"/>
  <c r="G175" i="32"/>
  <c r="G176" i="32"/>
  <c r="G177" i="32"/>
  <c r="G178" i="32"/>
  <c r="G179" i="32"/>
  <c r="G180" i="32"/>
  <c r="G181" i="32"/>
  <c r="G182" i="32"/>
  <c r="G183" i="32"/>
  <c r="G184" i="32"/>
  <c r="G185" i="32"/>
  <c r="G186" i="32"/>
  <c r="G187" i="32"/>
  <c r="G188" i="32"/>
  <c r="G189" i="32"/>
  <c r="G190" i="32"/>
  <c r="G191" i="32"/>
  <c r="G192" i="32"/>
  <c r="G193" i="32"/>
  <c r="G194" i="32"/>
  <c r="G195" i="32"/>
  <c r="G196" i="32"/>
  <c r="G197" i="32"/>
  <c r="G198" i="32"/>
  <c r="G199" i="32"/>
  <c r="G200" i="32"/>
  <c r="G201" i="32"/>
  <c r="G202" i="32"/>
  <c r="G203" i="32"/>
  <c r="G204" i="32"/>
  <c r="G205" i="32"/>
  <c r="G206" i="32"/>
  <c r="G207" i="32"/>
  <c r="G208" i="32"/>
  <c r="G209" i="32"/>
  <c r="G210" i="32"/>
  <c r="G211" i="32"/>
  <c r="G212" i="32"/>
  <c r="G213" i="32"/>
  <c r="G214" i="32"/>
  <c r="G215" i="32"/>
  <c r="G216" i="32"/>
  <c r="G217" i="32"/>
  <c r="G218" i="32"/>
  <c r="G219" i="32"/>
  <c r="G220" i="32"/>
  <c r="G221" i="32"/>
  <c r="G222" i="32"/>
  <c r="G223" i="32"/>
  <c r="G224" i="32"/>
  <c r="G225" i="32"/>
  <c r="G226" i="32"/>
  <c r="G227" i="32"/>
  <c r="G228" i="32"/>
  <c r="G229" i="32"/>
  <c r="G230" i="32"/>
  <c r="G231" i="32"/>
  <c r="G232" i="32"/>
  <c r="G233" i="32"/>
  <c r="G234" i="32"/>
  <c r="G235" i="32"/>
  <c r="G236" i="32"/>
  <c r="G237" i="32"/>
  <c r="G238" i="32"/>
  <c r="G239" i="32"/>
  <c r="G240" i="32"/>
  <c r="G241" i="32"/>
  <c r="G242" i="32"/>
  <c r="G243" i="32"/>
  <c r="G244" i="32"/>
  <c r="G245" i="32"/>
  <c r="G246" i="32"/>
  <c r="G247" i="32"/>
  <c r="G248" i="32"/>
  <c r="G249" i="32"/>
  <c r="G250" i="32"/>
  <c r="G251" i="32"/>
  <c r="G252" i="32"/>
  <c r="G253" i="32"/>
  <c r="G254" i="32"/>
  <c r="G255" i="32"/>
  <c r="G256" i="32"/>
  <c r="G257" i="32"/>
  <c r="G258" i="32"/>
  <c r="G259" i="32"/>
  <c r="G260" i="32"/>
  <c r="G261" i="32"/>
  <c r="G262" i="32"/>
  <c r="G263" i="32"/>
  <c r="G264" i="32"/>
  <c r="G265" i="32"/>
  <c r="G266" i="32"/>
  <c r="G267" i="32"/>
  <c r="G268" i="32"/>
  <c r="G269" i="32"/>
  <c r="G270" i="32"/>
  <c r="G271" i="32"/>
  <c r="G272" i="32"/>
  <c r="G273" i="32"/>
  <c r="G274" i="32"/>
  <c r="G275" i="32"/>
  <c r="G276" i="32"/>
  <c r="G277" i="32"/>
  <c r="G278" i="32"/>
  <c r="G279" i="32"/>
  <c r="G280" i="32"/>
  <c r="G281" i="32"/>
  <c r="G282" i="32"/>
  <c r="G283" i="32"/>
  <c r="G284" i="32"/>
  <c r="G285" i="32"/>
  <c r="G286" i="32"/>
  <c r="G287" i="32"/>
  <c r="G288" i="32"/>
  <c r="G289" i="32"/>
  <c r="G290" i="32"/>
  <c r="G291" i="32"/>
  <c r="G292" i="32"/>
  <c r="G293" i="32"/>
  <c r="G294" i="32"/>
  <c r="G295" i="32"/>
  <c r="G296" i="32"/>
  <c r="G297" i="32"/>
  <c r="G298" i="32"/>
  <c r="G299" i="32"/>
  <c r="G300" i="32"/>
  <c r="G301" i="32"/>
  <c r="G302" i="32"/>
  <c r="G303" i="32"/>
  <c r="G304" i="32"/>
  <c r="G305" i="32"/>
  <c r="G306" i="32"/>
  <c r="G307" i="32"/>
  <c r="G308" i="32"/>
  <c r="G309" i="32"/>
  <c r="G310" i="32"/>
  <c r="G311" i="32"/>
  <c r="G312" i="32"/>
  <c r="G313" i="32"/>
  <c r="G314" i="32"/>
  <c r="G315" i="32"/>
  <c r="G316" i="32"/>
  <c r="G317" i="32"/>
  <c r="G318" i="32"/>
  <c r="G319" i="32"/>
  <c r="G320" i="32"/>
  <c r="G321" i="32"/>
  <c r="G322" i="32"/>
  <c r="G323" i="32"/>
  <c r="G324" i="32"/>
  <c r="G325" i="32"/>
  <c r="G326" i="32"/>
  <c r="G327" i="32"/>
  <c r="G328" i="32"/>
  <c r="G329" i="32"/>
  <c r="G330" i="32"/>
  <c r="G331" i="32"/>
  <c r="G332" i="32"/>
  <c r="G333" i="32"/>
  <c r="G334" i="32"/>
  <c r="G335" i="32"/>
  <c r="G336" i="32"/>
  <c r="G337" i="32"/>
  <c r="G338" i="32"/>
  <c r="G339" i="32"/>
  <c r="G340" i="32"/>
  <c r="G341" i="32"/>
  <c r="G342" i="32"/>
  <c r="G343" i="32"/>
  <c r="G344" i="32"/>
  <c r="G345" i="32"/>
  <c r="G346" i="32"/>
  <c r="G347" i="32"/>
  <c r="G348" i="32"/>
  <c r="G349" i="32"/>
  <c r="G350" i="32"/>
  <c r="G351" i="32"/>
  <c r="G352" i="32"/>
  <c r="G353" i="32"/>
  <c r="G354" i="32"/>
  <c r="G355" i="32"/>
  <c r="G356" i="32"/>
  <c r="G357" i="32"/>
  <c r="G358" i="32"/>
  <c r="G359" i="32"/>
  <c r="G360" i="32"/>
  <c r="G361" i="32"/>
  <c r="G362" i="32"/>
  <c r="G363" i="32"/>
  <c r="G364" i="32"/>
  <c r="G365" i="32"/>
  <c r="G366" i="32"/>
  <c r="G367" i="32"/>
  <c r="G368" i="32"/>
  <c r="G369" i="32"/>
  <c r="G370" i="32"/>
  <c r="G371" i="32"/>
  <c r="G372" i="32"/>
  <c r="G373" i="32"/>
  <c r="G374" i="32"/>
  <c r="G375" i="32"/>
  <c r="G376" i="32"/>
  <c r="G377" i="32"/>
  <c r="G378" i="32"/>
  <c r="G379" i="32"/>
  <c r="G380" i="32"/>
  <c r="G381" i="32"/>
  <c r="G382" i="32"/>
  <c r="G383" i="32"/>
  <c r="G384" i="32"/>
  <c r="G385" i="32"/>
  <c r="G386" i="32"/>
  <c r="G387" i="32"/>
  <c r="G388" i="32"/>
  <c r="G389" i="32"/>
  <c r="G390" i="32"/>
  <c r="G391" i="32"/>
  <c r="G392" i="32"/>
  <c r="G393" i="32"/>
  <c r="G394" i="32"/>
  <c r="G395" i="32"/>
  <c r="G396" i="32"/>
  <c r="G397" i="32"/>
  <c r="G398" i="32"/>
  <c r="G399" i="32"/>
  <c r="G400" i="32"/>
  <c r="G401" i="32"/>
  <c r="G402" i="32"/>
  <c r="G403" i="32"/>
  <c r="G404" i="32"/>
  <c r="G405" i="32"/>
  <c r="G406" i="32"/>
  <c r="G407" i="32"/>
  <c r="G408" i="32"/>
  <c r="G409" i="32"/>
  <c r="G410" i="32"/>
  <c r="G411" i="32"/>
  <c r="G412" i="32"/>
  <c r="G413" i="32"/>
  <c r="G414" i="32"/>
  <c r="G415" i="32"/>
  <c r="G416" i="32"/>
  <c r="G417" i="32"/>
  <c r="G418" i="32"/>
  <c r="G419" i="32"/>
  <c r="G420" i="32"/>
  <c r="G421" i="32"/>
  <c r="G422" i="32"/>
  <c r="G423" i="32"/>
  <c r="G424" i="32"/>
  <c r="G425" i="32"/>
  <c r="G426" i="32"/>
  <c r="G427" i="32"/>
  <c r="G428" i="32"/>
  <c r="G429" i="32"/>
  <c r="G430" i="32"/>
  <c r="G431" i="32"/>
  <c r="G432" i="32"/>
  <c r="G433" i="32"/>
  <c r="G434" i="32"/>
  <c r="G435" i="32"/>
  <c r="G436" i="32"/>
  <c r="G437" i="32"/>
  <c r="G438" i="32"/>
  <c r="G439" i="32"/>
  <c r="G440" i="32"/>
  <c r="G441" i="32"/>
  <c r="G442" i="32"/>
  <c r="G443" i="32"/>
  <c r="G444" i="32"/>
  <c r="G445" i="32"/>
  <c r="G446" i="32"/>
  <c r="G447" i="32"/>
  <c r="G448" i="32"/>
  <c r="G449" i="32"/>
  <c r="G450" i="32"/>
  <c r="G451" i="32"/>
  <c r="G452" i="32"/>
  <c r="G453" i="32"/>
  <c r="G454" i="32"/>
  <c r="G455" i="32"/>
  <c r="G456" i="32"/>
  <c r="G457" i="32"/>
  <c r="G458" i="32"/>
  <c r="G459" i="32"/>
  <c r="G460" i="32"/>
  <c r="G461" i="32"/>
  <c r="G462" i="32"/>
  <c r="G463" i="32"/>
  <c r="G464" i="32"/>
  <c r="G465" i="32"/>
  <c r="G466" i="32"/>
  <c r="G467" i="32"/>
  <c r="G468" i="32"/>
  <c r="G469" i="32"/>
  <c r="G470" i="32"/>
  <c r="G471" i="32"/>
  <c r="G472" i="32"/>
  <c r="G473" i="32"/>
  <c r="G474" i="32"/>
  <c r="G475" i="32"/>
  <c r="G476" i="32"/>
  <c r="G477" i="32"/>
  <c r="G478" i="32"/>
  <c r="G479" i="32"/>
  <c r="G480" i="32"/>
  <c r="G481" i="32"/>
  <c r="G482" i="32"/>
  <c r="G483" i="32"/>
  <c r="G484" i="32"/>
  <c r="G485" i="32"/>
  <c r="G486" i="32"/>
  <c r="G487" i="32"/>
  <c r="G488" i="32"/>
  <c r="G489" i="32"/>
  <c r="G490" i="32"/>
  <c r="G491" i="32"/>
  <c r="G492" i="32"/>
  <c r="G493" i="32"/>
  <c r="G494" i="32"/>
  <c r="G495" i="32"/>
  <c r="G496" i="32"/>
  <c r="G497" i="32"/>
  <c r="G498" i="32"/>
  <c r="G499" i="32"/>
  <c r="G500" i="32"/>
  <c r="G501" i="32"/>
  <c r="G502" i="32"/>
  <c r="G503" i="32"/>
  <c r="G504" i="32"/>
  <c r="G505" i="32"/>
  <c r="G506" i="32"/>
  <c r="G507" i="32"/>
  <c r="G508" i="32"/>
  <c r="G509" i="32"/>
  <c r="G510" i="32"/>
  <c r="G511" i="32"/>
  <c r="G512" i="32"/>
  <c r="G513" i="32"/>
  <c r="G514" i="32"/>
  <c r="G515" i="32"/>
  <c r="G516" i="32"/>
  <c r="G517" i="32"/>
  <c r="G518" i="32"/>
  <c r="G519" i="32"/>
  <c r="G520" i="32"/>
  <c r="G521" i="32"/>
  <c r="G522" i="32"/>
  <c r="G523" i="32"/>
  <c r="G524" i="32"/>
  <c r="G525" i="32"/>
  <c r="G526" i="32"/>
  <c r="G527" i="32"/>
  <c r="G528" i="32"/>
  <c r="G529" i="32"/>
  <c r="G530" i="32"/>
  <c r="G531" i="32"/>
  <c r="G532" i="32"/>
  <c r="G533" i="32"/>
  <c r="G534" i="32"/>
  <c r="G535" i="32"/>
  <c r="G536" i="32"/>
  <c r="G537" i="32"/>
  <c r="G538" i="32"/>
  <c r="G539" i="32"/>
  <c r="G540" i="32"/>
  <c r="G541" i="32"/>
  <c r="G542" i="32"/>
  <c r="G543" i="32"/>
  <c r="G544" i="32"/>
  <c r="G545" i="32"/>
  <c r="G546" i="32"/>
  <c r="G547" i="32"/>
  <c r="G548" i="32"/>
  <c r="G549" i="32"/>
  <c r="G550" i="32"/>
  <c r="G551" i="32"/>
  <c r="G552" i="32"/>
  <c r="G553" i="32"/>
  <c r="G554" i="32"/>
  <c r="G555" i="32"/>
  <c r="G556" i="32"/>
  <c r="G557" i="32"/>
  <c r="G558" i="32"/>
  <c r="G559" i="32"/>
  <c r="G560" i="32"/>
  <c r="G561" i="32"/>
  <c r="G562" i="32"/>
  <c r="G563" i="32"/>
  <c r="G564" i="32"/>
  <c r="G565" i="32"/>
  <c r="G566" i="32"/>
  <c r="G567" i="32"/>
  <c r="G568" i="32"/>
  <c r="G569" i="32"/>
  <c r="G570" i="32"/>
  <c r="G571" i="32"/>
  <c r="G572" i="32"/>
  <c r="G573" i="32"/>
  <c r="G574" i="32"/>
  <c r="G575" i="32"/>
  <c r="G576" i="32"/>
  <c r="G577" i="32"/>
  <c r="G578" i="32"/>
  <c r="G579" i="32"/>
  <c r="G580" i="32"/>
  <c r="G581" i="32"/>
  <c r="G582" i="32"/>
  <c r="G583" i="32"/>
  <c r="G584" i="32"/>
  <c r="G585" i="32"/>
  <c r="G586" i="32"/>
  <c r="G587" i="32"/>
  <c r="G588" i="32"/>
  <c r="G589" i="32"/>
  <c r="G590" i="32"/>
  <c r="G591" i="32"/>
  <c r="G592" i="32"/>
  <c r="G593" i="32"/>
  <c r="G594" i="32"/>
  <c r="G595" i="32"/>
  <c r="G596" i="32"/>
  <c r="G597" i="32"/>
  <c r="G598" i="32"/>
  <c r="G599" i="32"/>
  <c r="G600" i="32"/>
  <c r="G601" i="32"/>
  <c r="G602" i="32"/>
  <c r="G603" i="32"/>
  <c r="G604" i="32"/>
  <c r="G605" i="32"/>
  <c r="G606" i="32"/>
  <c r="G607" i="32"/>
  <c r="G608" i="32"/>
  <c r="G609" i="32"/>
  <c r="G610" i="32"/>
  <c r="G611" i="32"/>
  <c r="G612" i="32"/>
  <c r="G613" i="32"/>
  <c r="G614" i="32"/>
  <c r="G615" i="32"/>
  <c r="G616" i="32"/>
  <c r="G617" i="32"/>
  <c r="G618" i="32"/>
  <c r="G619" i="32"/>
  <c r="G620" i="32"/>
  <c r="G621" i="32"/>
  <c r="G622" i="32"/>
  <c r="G623" i="32"/>
  <c r="G624" i="32"/>
  <c r="G625" i="32"/>
  <c r="G626" i="32"/>
  <c r="G627" i="32"/>
  <c r="G628" i="32"/>
  <c r="G629" i="32"/>
  <c r="G630" i="32"/>
  <c r="G631" i="32"/>
  <c r="G632" i="32"/>
  <c r="G633" i="32"/>
  <c r="G634" i="32"/>
  <c r="G635" i="32"/>
  <c r="G636" i="32"/>
  <c r="G637" i="32"/>
  <c r="G638" i="32"/>
  <c r="G639" i="32"/>
  <c r="G640" i="32"/>
  <c r="G641" i="32"/>
  <c r="G642" i="32"/>
  <c r="G643" i="32"/>
  <c r="G644" i="32"/>
  <c r="G645" i="32"/>
  <c r="G646" i="32"/>
  <c r="G647" i="32"/>
  <c r="G648" i="32"/>
  <c r="G649" i="32"/>
  <c r="G650" i="32"/>
  <c r="G651" i="32"/>
  <c r="G652" i="32"/>
  <c r="G653" i="32"/>
  <c r="G654" i="32"/>
  <c r="G655" i="32"/>
  <c r="G656" i="32"/>
  <c r="G657" i="32"/>
  <c r="G658" i="32"/>
  <c r="G659" i="32"/>
  <c r="G660" i="32"/>
  <c r="G661" i="32"/>
  <c r="G662" i="32"/>
  <c r="G663" i="32"/>
  <c r="G664" i="32"/>
  <c r="G665" i="32"/>
  <c r="G666" i="32"/>
  <c r="G667" i="32"/>
  <c r="G668" i="32"/>
  <c r="G669" i="32"/>
  <c r="G670" i="32"/>
  <c r="G671" i="32"/>
  <c r="G672" i="32"/>
  <c r="G673" i="32"/>
  <c r="G674" i="32"/>
  <c r="G675" i="32"/>
  <c r="G676" i="32"/>
  <c r="G677" i="32"/>
  <c r="G678" i="32"/>
  <c r="G679" i="32"/>
  <c r="G680" i="32"/>
  <c r="G681" i="32"/>
  <c r="G682" i="32"/>
  <c r="G683" i="32"/>
  <c r="G684" i="32"/>
  <c r="G685" i="32"/>
  <c r="G686" i="32"/>
  <c r="G687" i="32"/>
  <c r="G688" i="32"/>
  <c r="G689" i="32"/>
  <c r="G690" i="32"/>
  <c r="G691" i="32"/>
  <c r="G692" i="32"/>
  <c r="G693" i="32"/>
  <c r="G694" i="32"/>
  <c r="G695" i="32"/>
  <c r="G696" i="32"/>
  <c r="G697" i="32"/>
  <c r="G698" i="32"/>
  <c r="G699" i="32"/>
  <c r="G700" i="32"/>
  <c r="G701" i="32"/>
  <c r="G702" i="32"/>
  <c r="G703" i="32"/>
  <c r="G704" i="32"/>
  <c r="G705" i="32"/>
  <c r="G706" i="32"/>
  <c r="G707" i="32"/>
  <c r="G708" i="32"/>
  <c r="G709" i="32"/>
  <c r="G710" i="32"/>
  <c r="G711" i="32"/>
  <c r="G712" i="32"/>
  <c r="G713" i="32"/>
  <c r="G714" i="32"/>
  <c r="G715" i="32"/>
  <c r="G716" i="32"/>
  <c r="G717" i="32"/>
  <c r="G718" i="32"/>
  <c r="G719" i="32"/>
  <c r="G720" i="32"/>
  <c r="G721" i="32"/>
  <c r="G722" i="32"/>
  <c r="G723" i="32"/>
  <c r="G724" i="32"/>
  <c r="G725" i="32"/>
  <c r="G726" i="32"/>
  <c r="G727" i="32"/>
  <c r="G728" i="32"/>
  <c r="G729" i="32"/>
  <c r="G730" i="32"/>
  <c r="G731" i="32"/>
  <c r="G732" i="32"/>
  <c r="G733" i="32"/>
  <c r="G734" i="32"/>
  <c r="G735" i="32"/>
  <c r="G736" i="32"/>
  <c r="G737" i="32"/>
  <c r="G738" i="32"/>
  <c r="G739" i="32"/>
  <c r="G740" i="32"/>
  <c r="G741" i="32"/>
  <c r="G742" i="32"/>
  <c r="G743" i="32"/>
  <c r="G744" i="32"/>
  <c r="G745" i="32"/>
  <c r="G746" i="32"/>
  <c r="G747" i="32"/>
  <c r="G748" i="32"/>
  <c r="G749" i="32"/>
  <c r="G750" i="32"/>
  <c r="G751" i="32"/>
  <c r="G752" i="32"/>
  <c r="G753" i="32"/>
  <c r="G754" i="32"/>
  <c r="G755" i="32"/>
  <c r="G756" i="32"/>
  <c r="G757" i="32"/>
  <c r="G758" i="32"/>
  <c r="G759" i="32"/>
  <c r="G760" i="32"/>
  <c r="G761" i="32"/>
  <c r="G762" i="32"/>
  <c r="G763" i="32"/>
  <c r="G764" i="32"/>
  <c r="G765" i="32"/>
  <c r="G766" i="32"/>
  <c r="G767" i="32"/>
  <c r="G768" i="32"/>
  <c r="G769" i="32"/>
  <c r="G770" i="32"/>
  <c r="G771" i="32"/>
  <c r="G772" i="32"/>
  <c r="G773" i="32"/>
  <c r="G774" i="32"/>
  <c r="G775" i="32"/>
  <c r="G776" i="32"/>
  <c r="G777" i="32"/>
  <c r="G778" i="32"/>
  <c r="G779" i="32"/>
  <c r="G780" i="32"/>
  <c r="G781" i="32"/>
  <c r="G782" i="32"/>
  <c r="G783" i="32"/>
  <c r="G784" i="32"/>
  <c r="G785" i="32"/>
  <c r="G786" i="32"/>
  <c r="G787" i="32"/>
  <c r="G788" i="32"/>
  <c r="G789" i="32"/>
  <c r="G790" i="32"/>
  <c r="G791" i="32"/>
  <c r="G792" i="32"/>
  <c r="G793" i="32"/>
  <c r="G794" i="32"/>
  <c r="G795" i="32"/>
  <c r="G796" i="32"/>
  <c r="G797" i="32"/>
  <c r="G798" i="32"/>
  <c r="G799" i="32"/>
  <c r="G800" i="32"/>
  <c r="G801" i="32"/>
  <c r="G802" i="32"/>
  <c r="G803" i="32"/>
  <c r="G804" i="32"/>
  <c r="G805" i="32"/>
  <c r="G806" i="32"/>
  <c r="G807" i="32"/>
  <c r="G808" i="32"/>
  <c r="G809" i="32"/>
  <c r="G810" i="32"/>
  <c r="G811" i="32"/>
  <c r="G812" i="32"/>
  <c r="G813" i="32"/>
  <c r="G814" i="32"/>
  <c r="G815" i="32"/>
  <c r="G816" i="32"/>
  <c r="G817" i="32"/>
  <c r="G818" i="32"/>
  <c r="G819" i="32"/>
  <c r="G820" i="32"/>
  <c r="G821" i="32"/>
  <c r="G822" i="32"/>
  <c r="G823" i="32"/>
  <c r="G824" i="32"/>
  <c r="G825" i="32"/>
  <c r="G826" i="32"/>
  <c r="G827" i="32"/>
  <c r="G828" i="32"/>
  <c r="G829" i="32"/>
  <c r="G830" i="32"/>
  <c r="G831" i="32"/>
  <c r="G832" i="32"/>
  <c r="G833" i="32"/>
  <c r="G834" i="32"/>
  <c r="G835" i="32"/>
  <c r="G836" i="32"/>
  <c r="G837" i="32"/>
  <c r="G838" i="32"/>
  <c r="G839" i="32"/>
  <c r="G840" i="32"/>
  <c r="G841" i="32"/>
  <c r="G842" i="32"/>
  <c r="G843" i="32"/>
  <c r="G844" i="32"/>
  <c r="G845" i="32"/>
  <c r="G846" i="32"/>
  <c r="G847" i="32"/>
  <c r="G848" i="32"/>
  <c r="G849" i="32"/>
  <c r="G850" i="32"/>
  <c r="G851" i="32"/>
  <c r="G852" i="32"/>
  <c r="G853" i="32"/>
  <c r="G854" i="32"/>
  <c r="G855" i="32"/>
  <c r="G856" i="32"/>
  <c r="G857" i="32"/>
  <c r="G858" i="32"/>
  <c r="G859" i="32"/>
  <c r="G860" i="32"/>
  <c r="G861" i="32"/>
  <c r="G862" i="32"/>
  <c r="G863" i="32"/>
  <c r="G864" i="32"/>
  <c r="G865" i="32"/>
  <c r="G866" i="32"/>
  <c r="G867" i="32"/>
  <c r="G868" i="32"/>
  <c r="G869" i="32"/>
  <c r="G870" i="32"/>
  <c r="G871" i="32"/>
  <c r="G872" i="32"/>
  <c r="G873" i="32"/>
  <c r="G874" i="32"/>
  <c r="G875" i="32"/>
  <c r="G876" i="32"/>
  <c r="G877" i="32"/>
  <c r="G878" i="32"/>
  <c r="G879" i="32"/>
  <c r="G880" i="32"/>
  <c r="G881" i="32"/>
  <c r="G882" i="32"/>
  <c r="G883" i="32"/>
  <c r="G884" i="32"/>
  <c r="G885" i="32"/>
  <c r="G886" i="32"/>
  <c r="G887" i="32"/>
  <c r="G888" i="32"/>
  <c r="G889" i="32"/>
  <c r="G890" i="32"/>
  <c r="G891" i="32"/>
  <c r="G892" i="32"/>
  <c r="G893" i="32"/>
  <c r="G894" i="32"/>
  <c r="G895" i="32"/>
  <c r="G896" i="32"/>
  <c r="G897" i="32"/>
  <c r="G898" i="32"/>
  <c r="G899" i="32"/>
  <c r="G900" i="32"/>
  <c r="G901" i="32"/>
  <c r="G902" i="32"/>
  <c r="G903" i="32"/>
  <c r="G904" i="32"/>
  <c r="G905" i="32"/>
  <c r="G906" i="32"/>
  <c r="G907" i="32"/>
  <c r="G908" i="32"/>
  <c r="G909" i="32"/>
  <c r="G910" i="32"/>
  <c r="G911" i="32"/>
  <c r="G912" i="32"/>
  <c r="G913" i="32"/>
  <c r="G914" i="32"/>
  <c r="G915" i="32"/>
  <c r="G916" i="32"/>
  <c r="G917" i="32"/>
  <c r="G918" i="32"/>
  <c r="G919" i="32"/>
  <c r="G920" i="32"/>
  <c r="G921" i="32"/>
  <c r="G922" i="32"/>
  <c r="G923" i="32"/>
  <c r="G924" i="32"/>
  <c r="G925" i="32"/>
  <c r="G926" i="32"/>
  <c r="G927" i="32"/>
  <c r="G928" i="32"/>
  <c r="G929" i="32"/>
  <c r="G930" i="32"/>
  <c r="G931" i="32"/>
  <c r="G932" i="32"/>
  <c r="G933" i="32"/>
  <c r="G934" i="32"/>
  <c r="G935" i="32"/>
  <c r="G936" i="32"/>
  <c r="G937" i="32"/>
  <c r="G938" i="32"/>
  <c r="G939" i="32"/>
  <c r="G940" i="32"/>
  <c r="G941" i="32"/>
  <c r="G942" i="32"/>
  <c r="G943" i="32"/>
  <c r="G944" i="32"/>
  <c r="G945" i="32"/>
  <c r="G946" i="32"/>
  <c r="G947" i="32"/>
  <c r="G948" i="32"/>
  <c r="G949" i="32"/>
  <c r="G950" i="32"/>
  <c r="G951" i="32"/>
  <c r="G952" i="32"/>
  <c r="G953" i="32"/>
  <c r="G954" i="32"/>
  <c r="G955" i="32"/>
  <c r="G956" i="32"/>
  <c r="G957" i="32"/>
  <c r="G958" i="32"/>
  <c r="G959" i="32"/>
  <c r="G960" i="32"/>
  <c r="G961" i="32"/>
  <c r="G962" i="32"/>
  <c r="G963" i="32"/>
  <c r="G964" i="32"/>
  <c r="G965" i="32"/>
  <c r="G966" i="32"/>
  <c r="G967" i="32"/>
  <c r="G968" i="32"/>
  <c r="G969" i="32"/>
  <c r="G970" i="32"/>
  <c r="G971" i="32"/>
  <c r="G972" i="32"/>
  <c r="G973" i="32"/>
  <c r="G974" i="32"/>
  <c r="G975" i="32"/>
  <c r="G976" i="32"/>
  <c r="G977" i="32"/>
  <c r="G978" i="32"/>
  <c r="G979" i="32"/>
  <c r="G980" i="32"/>
  <c r="G981" i="32"/>
  <c r="G982" i="32"/>
  <c r="G983" i="32"/>
  <c r="G984" i="32"/>
  <c r="G985" i="32"/>
  <c r="G986" i="32"/>
  <c r="G987" i="32"/>
  <c r="G988" i="32"/>
  <c r="G989" i="32"/>
  <c r="G990" i="32"/>
  <c r="G991" i="32"/>
  <c r="G992" i="32"/>
  <c r="G993" i="32"/>
  <c r="G994" i="32"/>
  <c r="G995" i="32"/>
  <c r="G996" i="32"/>
  <c r="G997" i="32"/>
  <c r="G998" i="32"/>
  <c r="G999" i="32"/>
  <c r="G1000" i="32"/>
  <c r="G1001" i="32"/>
  <c r="G1002" i="32"/>
  <c r="G1003" i="32"/>
  <c r="G1004" i="32"/>
  <c r="G1005" i="32"/>
  <c r="G1006" i="32"/>
  <c r="G1007" i="32"/>
  <c r="G1008" i="32"/>
  <c r="G1009" i="32"/>
  <c r="G1010" i="32"/>
  <c r="G1011" i="32"/>
  <c r="G1012" i="32"/>
  <c r="G1013" i="32"/>
  <c r="G1014" i="32"/>
  <c r="G1015" i="32"/>
  <c r="G1016" i="32"/>
  <c r="G1017" i="32"/>
  <c r="G1018" i="32"/>
  <c r="G1019" i="32"/>
  <c r="G1020" i="32"/>
  <c r="G1021" i="32"/>
  <c r="G1022" i="32"/>
  <c r="G1023" i="32"/>
  <c r="G1024" i="32"/>
  <c r="G1025" i="32"/>
  <c r="G1026" i="32"/>
  <c r="G1027" i="32"/>
  <c r="G1028" i="32"/>
  <c r="G1029" i="32"/>
  <c r="G1030" i="32"/>
  <c r="G1031" i="32"/>
  <c r="G1032" i="32"/>
  <c r="G1033" i="32"/>
  <c r="G1034" i="32"/>
  <c r="G1035" i="32"/>
  <c r="G1036" i="32"/>
  <c r="G1037" i="32"/>
  <c r="G1038" i="32"/>
  <c r="G1039" i="32"/>
  <c r="G1040" i="32"/>
  <c r="G1041" i="32"/>
  <c r="G1042" i="32"/>
  <c r="G1043" i="32"/>
  <c r="G1044" i="32"/>
  <c r="G1045" i="32"/>
  <c r="G1046" i="32"/>
  <c r="G1047" i="32"/>
  <c r="G1048" i="32"/>
  <c r="G1049" i="32"/>
  <c r="G1050" i="32"/>
  <c r="G1051" i="32"/>
  <c r="G1052" i="32"/>
  <c r="G1053" i="32"/>
  <c r="G1054" i="32"/>
  <c r="G1055" i="32"/>
  <c r="G1056" i="32"/>
  <c r="G1057" i="32"/>
  <c r="G1058" i="32"/>
  <c r="G1059" i="32"/>
  <c r="G1060" i="32"/>
  <c r="G1061" i="32"/>
  <c r="G1062" i="32"/>
  <c r="G1063" i="32"/>
  <c r="G1064" i="32"/>
  <c r="G1065" i="32"/>
  <c r="G1066" i="32"/>
  <c r="G1067" i="32"/>
  <c r="G1068" i="32"/>
  <c r="G1069" i="32"/>
  <c r="G1070" i="32"/>
  <c r="G1071" i="32"/>
  <c r="G1072" i="32"/>
  <c r="G1073" i="32"/>
  <c r="G1074" i="32"/>
  <c r="G1075" i="32"/>
  <c r="G1076" i="32"/>
  <c r="G1077" i="32"/>
  <c r="G1078" i="32"/>
  <c r="G1079" i="32"/>
  <c r="G1080" i="32"/>
  <c r="G1081" i="32"/>
  <c r="G1082" i="32"/>
  <c r="G1083" i="32"/>
  <c r="G1084" i="32"/>
  <c r="G1085" i="32"/>
  <c r="G1086" i="32"/>
  <c r="G1087" i="32"/>
  <c r="G1088" i="32"/>
  <c r="G1089" i="32"/>
  <c r="G1090" i="32"/>
  <c r="G1091" i="32"/>
  <c r="G1092" i="32"/>
  <c r="G1093" i="32"/>
  <c r="G1094" i="32"/>
  <c r="G1095" i="32"/>
  <c r="G1096" i="32"/>
  <c r="G1097" i="32"/>
  <c r="G1098" i="32"/>
  <c r="G1099" i="32"/>
  <c r="G1100" i="32"/>
  <c r="G1101" i="32"/>
  <c r="G1102" i="32"/>
  <c r="G1103" i="32"/>
  <c r="G1104" i="32"/>
  <c r="G1105" i="32"/>
  <c r="G1106" i="32"/>
  <c r="G1107" i="32"/>
  <c r="G1108" i="32"/>
  <c r="G1109" i="32"/>
  <c r="G1110" i="32"/>
  <c r="G1111" i="32"/>
  <c r="G1112" i="32"/>
  <c r="G1113" i="32"/>
  <c r="G1114" i="32"/>
  <c r="G1115" i="32"/>
  <c r="G1116" i="32"/>
  <c r="G1117" i="32"/>
  <c r="G1118" i="32"/>
  <c r="G1119" i="32"/>
  <c r="G1120" i="32"/>
  <c r="G1121" i="32"/>
  <c r="G1122" i="32"/>
  <c r="G1123"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1" i="32"/>
  <c r="F202" i="32"/>
  <c r="F203" i="32"/>
  <c r="F204" i="32"/>
  <c r="F205" i="32"/>
  <c r="F206" i="32"/>
  <c r="F207" i="32"/>
  <c r="F208" i="32"/>
  <c r="F209" i="32"/>
  <c r="F210" i="32"/>
  <c r="F211" i="32"/>
  <c r="F212" i="32"/>
  <c r="F213" i="32"/>
  <c r="F214" i="32"/>
  <c r="F215" i="32"/>
  <c r="F216" i="32"/>
  <c r="F217" i="32"/>
  <c r="F218" i="32"/>
  <c r="F219" i="32"/>
  <c r="F220" i="32"/>
  <c r="F221" i="32"/>
  <c r="F222" i="32"/>
  <c r="F223" i="32"/>
  <c r="F224" i="32"/>
  <c r="F225" i="32"/>
  <c r="F226" i="32"/>
  <c r="F227" i="32"/>
  <c r="F228" i="32"/>
  <c r="F229" i="32"/>
  <c r="F230" i="32"/>
  <c r="F231" i="32"/>
  <c r="F232" i="32"/>
  <c r="F233" i="32"/>
  <c r="F234" i="32"/>
  <c r="F235" i="32"/>
  <c r="F236" i="32"/>
  <c r="F237" i="32"/>
  <c r="F238" i="32"/>
  <c r="F239" i="32"/>
  <c r="F240" i="32"/>
  <c r="F241" i="32"/>
  <c r="F242" i="32"/>
  <c r="F243" i="32"/>
  <c r="F244" i="32"/>
  <c r="F245" i="32"/>
  <c r="F246" i="32"/>
  <c r="F247" i="32"/>
  <c r="F248" i="32"/>
  <c r="F249" i="32"/>
  <c r="F250" i="32"/>
  <c r="F251" i="32"/>
  <c r="F252" i="32"/>
  <c r="F253" i="32"/>
  <c r="F254" i="32"/>
  <c r="F255" i="32"/>
  <c r="F256" i="32"/>
  <c r="F257" i="32"/>
  <c r="F258" i="32"/>
  <c r="F259" i="32"/>
  <c r="F260" i="32"/>
  <c r="F261" i="32"/>
  <c r="F262" i="32"/>
  <c r="F263" i="32"/>
  <c r="F264" i="32"/>
  <c r="F265" i="32"/>
  <c r="F266" i="32"/>
  <c r="F267" i="32"/>
  <c r="F268" i="32"/>
  <c r="F269" i="32"/>
  <c r="F270" i="32"/>
  <c r="F271" i="32"/>
  <c r="F272" i="32"/>
  <c r="F273" i="32"/>
  <c r="F274" i="32"/>
  <c r="F275" i="32"/>
  <c r="F276" i="32"/>
  <c r="F277" i="32"/>
  <c r="F278" i="32"/>
  <c r="F279" i="32"/>
  <c r="F280" i="32"/>
  <c r="F281" i="32"/>
  <c r="F282" i="32"/>
  <c r="F283" i="32"/>
  <c r="F284" i="32"/>
  <c r="F285" i="32"/>
  <c r="F286" i="32"/>
  <c r="F287" i="32"/>
  <c r="F288" i="32"/>
  <c r="F289" i="32"/>
  <c r="F290" i="32"/>
  <c r="F291" i="32"/>
  <c r="F292" i="32"/>
  <c r="F293" i="32"/>
  <c r="F294" i="32"/>
  <c r="F295" i="32"/>
  <c r="F296" i="32"/>
  <c r="F297" i="32"/>
  <c r="F298" i="32"/>
  <c r="F299" i="32"/>
  <c r="F300" i="32"/>
  <c r="F301" i="32"/>
  <c r="F302" i="32"/>
  <c r="F303" i="32"/>
  <c r="F304" i="32"/>
  <c r="F305" i="32"/>
  <c r="F306" i="32"/>
  <c r="F307" i="32"/>
  <c r="F308" i="32"/>
  <c r="F309" i="32"/>
  <c r="F310" i="32"/>
  <c r="F311" i="32"/>
  <c r="F312" i="32"/>
  <c r="F313" i="32"/>
  <c r="F314" i="32"/>
  <c r="F315" i="32"/>
  <c r="F316" i="32"/>
  <c r="F317" i="32"/>
  <c r="F318" i="32"/>
  <c r="F319" i="32"/>
  <c r="F320" i="32"/>
  <c r="F321" i="32"/>
  <c r="F322" i="32"/>
  <c r="F323" i="32"/>
  <c r="F324" i="32"/>
  <c r="F325" i="32"/>
  <c r="F326" i="32"/>
  <c r="F327" i="32"/>
  <c r="F328" i="32"/>
  <c r="F329" i="32"/>
  <c r="F330" i="32"/>
  <c r="F331" i="32"/>
  <c r="F332" i="32"/>
  <c r="F333" i="32"/>
  <c r="F334" i="32"/>
  <c r="F335" i="32"/>
  <c r="F336" i="32"/>
  <c r="F337" i="32"/>
  <c r="F338" i="32"/>
  <c r="F339" i="32"/>
  <c r="F340" i="32"/>
  <c r="F341" i="32"/>
  <c r="F342" i="32"/>
  <c r="F343" i="32"/>
  <c r="F344" i="32"/>
  <c r="F345" i="32"/>
  <c r="F346" i="32"/>
  <c r="F347" i="32"/>
  <c r="F348" i="32"/>
  <c r="F349" i="32"/>
  <c r="F350" i="32"/>
  <c r="F351" i="32"/>
  <c r="F352" i="32"/>
  <c r="F353" i="32"/>
  <c r="F354" i="32"/>
  <c r="F355" i="32"/>
  <c r="F356" i="32"/>
  <c r="F357" i="32"/>
  <c r="F358" i="32"/>
  <c r="F359" i="32"/>
  <c r="F360" i="32"/>
  <c r="F361" i="32"/>
  <c r="F362" i="32"/>
  <c r="F363" i="32"/>
  <c r="F364" i="32"/>
  <c r="F365" i="32"/>
  <c r="F366" i="32"/>
  <c r="F367" i="32"/>
  <c r="F368" i="32"/>
  <c r="F369" i="32"/>
  <c r="F370" i="32"/>
  <c r="F371" i="32"/>
  <c r="F372" i="32"/>
  <c r="F373" i="32"/>
  <c r="F374" i="32"/>
  <c r="F375" i="32"/>
  <c r="F376" i="32"/>
  <c r="F377" i="32"/>
  <c r="F378" i="32"/>
  <c r="F379" i="32"/>
  <c r="F380" i="32"/>
  <c r="F381" i="32"/>
  <c r="F382" i="32"/>
  <c r="F383" i="32"/>
  <c r="F384" i="32"/>
  <c r="F385" i="32"/>
  <c r="F386" i="32"/>
  <c r="F387" i="32"/>
  <c r="F388" i="32"/>
  <c r="F389" i="32"/>
  <c r="F390" i="32"/>
  <c r="F391" i="32"/>
  <c r="F392" i="32"/>
  <c r="F393" i="32"/>
  <c r="F394" i="32"/>
  <c r="F395" i="32"/>
  <c r="F396" i="32"/>
  <c r="F397" i="32"/>
  <c r="F398" i="32"/>
  <c r="F399" i="32"/>
  <c r="F400" i="32"/>
  <c r="F401" i="32"/>
  <c r="F402" i="32"/>
  <c r="F403" i="32"/>
  <c r="F404" i="32"/>
  <c r="F405" i="32"/>
  <c r="F406" i="32"/>
  <c r="F407" i="32"/>
  <c r="F408" i="32"/>
  <c r="F409" i="32"/>
  <c r="F410" i="32"/>
  <c r="F411" i="32"/>
  <c r="F412" i="32"/>
  <c r="F413" i="32"/>
  <c r="F414" i="32"/>
  <c r="F415" i="32"/>
  <c r="F416" i="32"/>
  <c r="F417" i="32"/>
  <c r="F418" i="32"/>
  <c r="F419" i="32"/>
  <c r="F420" i="32"/>
  <c r="F421" i="32"/>
  <c r="F422" i="32"/>
  <c r="F423" i="32"/>
  <c r="F424" i="32"/>
  <c r="F425" i="32"/>
  <c r="F426" i="32"/>
  <c r="F427" i="32"/>
  <c r="F428" i="32"/>
  <c r="F429" i="32"/>
  <c r="F430" i="32"/>
  <c r="F431" i="32"/>
  <c r="F432" i="32"/>
  <c r="F433" i="32"/>
  <c r="F434" i="32"/>
  <c r="F435" i="32"/>
  <c r="F436" i="32"/>
  <c r="F437" i="32"/>
  <c r="F438" i="32"/>
  <c r="F439" i="32"/>
  <c r="F440" i="32"/>
  <c r="F441" i="32"/>
  <c r="F442" i="32"/>
  <c r="F443" i="32"/>
  <c r="F444" i="32"/>
  <c r="F445" i="32"/>
  <c r="F446" i="32"/>
  <c r="F447" i="32"/>
  <c r="F448" i="32"/>
  <c r="F449" i="32"/>
  <c r="F450" i="32"/>
  <c r="F451" i="32"/>
  <c r="F452" i="32"/>
  <c r="F453" i="32"/>
  <c r="F454" i="32"/>
  <c r="F455" i="32"/>
  <c r="F456" i="32"/>
  <c r="F457" i="32"/>
  <c r="F458" i="32"/>
  <c r="F459" i="32"/>
  <c r="F460" i="32"/>
  <c r="F461" i="32"/>
  <c r="F462" i="32"/>
  <c r="F463" i="32"/>
  <c r="F464" i="32"/>
  <c r="F465" i="32"/>
  <c r="F466" i="32"/>
  <c r="F467" i="32"/>
  <c r="F468" i="32"/>
  <c r="F469" i="32"/>
  <c r="F470" i="32"/>
  <c r="F471" i="32"/>
  <c r="F472" i="32"/>
  <c r="F473" i="32"/>
  <c r="F474" i="32"/>
  <c r="F475" i="32"/>
  <c r="F476" i="32"/>
  <c r="F477" i="32"/>
  <c r="F478" i="32"/>
  <c r="F479" i="32"/>
  <c r="F480" i="32"/>
  <c r="F481" i="32"/>
  <c r="F482" i="32"/>
  <c r="F483" i="32"/>
  <c r="F484" i="32"/>
  <c r="F485" i="32"/>
  <c r="F486" i="32"/>
  <c r="F487" i="32"/>
  <c r="F488" i="32"/>
  <c r="F489" i="32"/>
  <c r="F490" i="32"/>
  <c r="F491" i="32"/>
  <c r="F492" i="32"/>
  <c r="F493" i="32"/>
  <c r="F494" i="32"/>
  <c r="F495" i="32"/>
  <c r="F496" i="32"/>
  <c r="F497" i="32"/>
  <c r="F498" i="32"/>
  <c r="F499" i="32"/>
  <c r="F500" i="32"/>
  <c r="F501" i="32"/>
  <c r="F502" i="32"/>
  <c r="F503" i="32"/>
  <c r="F504" i="32"/>
  <c r="F505" i="32"/>
  <c r="F506" i="32"/>
  <c r="F507" i="32"/>
  <c r="F508" i="32"/>
  <c r="F509" i="32"/>
  <c r="F510" i="32"/>
  <c r="F511" i="32"/>
  <c r="F512" i="32"/>
  <c r="F513" i="32"/>
  <c r="F514" i="32"/>
  <c r="F515" i="32"/>
  <c r="F516" i="32"/>
  <c r="F517" i="32"/>
  <c r="F518" i="32"/>
  <c r="F519" i="32"/>
  <c r="F520" i="32"/>
  <c r="F521" i="32"/>
  <c r="F522" i="32"/>
  <c r="F523" i="32"/>
  <c r="F524" i="32"/>
  <c r="F525" i="32"/>
  <c r="F526" i="32"/>
  <c r="F527" i="32"/>
  <c r="F528" i="32"/>
  <c r="F529" i="32"/>
  <c r="F530" i="32"/>
  <c r="F531" i="32"/>
  <c r="F532" i="32"/>
  <c r="F533" i="32"/>
  <c r="F534" i="32"/>
  <c r="F535" i="32"/>
  <c r="F536" i="32"/>
  <c r="F537" i="32"/>
  <c r="F538" i="32"/>
  <c r="F539" i="32"/>
  <c r="F540" i="32"/>
  <c r="F541" i="32"/>
  <c r="F542" i="32"/>
  <c r="F543" i="32"/>
  <c r="F544" i="32"/>
  <c r="F545" i="32"/>
  <c r="F546" i="32"/>
  <c r="F547" i="32"/>
  <c r="F548" i="32"/>
  <c r="F549" i="32"/>
  <c r="F550" i="32"/>
  <c r="F551" i="32"/>
  <c r="F552" i="32"/>
  <c r="F553" i="32"/>
  <c r="F554" i="32"/>
  <c r="F555" i="32"/>
  <c r="F556" i="32"/>
  <c r="F557" i="32"/>
  <c r="F558" i="32"/>
  <c r="F559" i="32"/>
  <c r="F560" i="32"/>
  <c r="F561" i="32"/>
  <c r="F562" i="32"/>
  <c r="F563" i="32"/>
  <c r="F564" i="32"/>
  <c r="F565" i="32"/>
  <c r="F566" i="32"/>
  <c r="F567" i="32"/>
  <c r="F568" i="32"/>
  <c r="F569" i="32"/>
  <c r="F570" i="32"/>
  <c r="F571" i="32"/>
  <c r="F572" i="32"/>
  <c r="F573" i="32"/>
  <c r="F574" i="32"/>
  <c r="F575" i="32"/>
  <c r="F576" i="32"/>
  <c r="F577" i="32"/>
  <c r="F578" i="32"/>
  <c r="F579" i="32"/>
  <c r="F580" i="32"/>
  <c r="F581" i="32"/>
  <c r="F582" i="32"/>
  <c r="F583" i="32"/>
  <c r="F584" i="32"/>
  <c r="F585" i="32"/>
  <c r="F586" i="32"/>
  <c r="F587" i="32"/>
  <c r="F588" i="32"/>
  <c r="F589" i="32"/>
  <c r="F590" i="32"/>
  <c r="F591" i="32"/>
  <c r="F592" i="32"/>
  <c r="F593" i="32"/>
  <c r="F594" i="32"/>
  <c r="F595" i="32"/>
  <c r="F596" i="32"/>
  <c r="F597" i="32"/>
  <c r="F598" i="32"/>
  <c r="F599" i="32"/>
  <c r="F600" i="32"/>
  <c r="F601" i="32"/>
  <c r="F602" i="32"/>
  <c r="F603" i="32"/>
  <c r="F604" i="32"/>
  <c r="F605" i="32"/>
  <c r="F606" i="32"/>
  <c r="F607" i="32"/>
  <c r="F608" i="32"/>
  <c r="F609" i="32"/>
  <c r="F610" i="32"/>
  <c r="F611" i="32"/>
  <c r="F612" i="32"/>
  <c r="F613" i="32"/>
  <c r="F614" i="32"/>
  <c r="F615" i="32"/>
  <c r="F616" i="32"/>
  <c r="F617" i="32"/>
  <c r="F618" i="32"/>
  <c r="F619" i="32"/>
  <c r="F620" i="32"/>
  <c r="F621" i="32"/>
  <c r="F622" i="32"/>
  <c r="F623" i="32"/>
  <c r="F624" i="32"/>
  <c r="F625" i="32"/>
  <c r="F626" i="32"/>
  <c r="F627" i="32"/>
  <c r="F628" i="32"/>
  <c r="F629" i="32"/>
  <c r="F630" i="32"/>
  <c r="F631" i="32"/>
  <c r="F632" i="32"/>
  <c r="F633" i="32"/>
  <c r="F634" i="32"/>
  <c r="F635" i="32"/>
  <c r="F636" i="32"/>
  <c r="F637" i="32"/>
  <c r="F638" i="32"/>
  <c r="F639" i="32"/>
  <c r="F640" i="32"/>
  <c r="F641" i="32"/>
  <c r="F642" i="32"/>
  <c r="F643" i="32"/>
  <c r="F644" i="32"/>
  <c r="F645" i="32"/>
  <c r="F646" i="32"/>
  <c r="F647" i="32"/>
  <c r="F648" i="32"/>
  <c r="F649" i="32"/>
  <c r="F650" i="32"/>
  <c r="F651" i="32"/>
  <c r="F652" i="32"/>
  <c r="F653" i="32"/>
  <c r="F654" i="32"/>
  <c r="F655" i="32"/>
  <c r="F656" i="32"/>
  <c r="F657" i="32"/>
  <c r="F658" i="32"/>
  <c r="F659" i="32"/>
  <c r="F660" i="32"/>
  <c r="F661" i="32"/>
  <c r="F662" i="32"/>
  <c r="F663" i="32"/>
  <c r="F664" i="32"/>
  <c r="F665" i="32"/>
  <c r="F666" i="32"/>
  <c r="F667" i="32"/>
  <c r="F668" i="32"/>
  <c r="F669" i="32"/>
  <c r="F670" i="32"/>
  <c r="F671" i="32"/>
  <c r="F672" i="32"/>
  <c r="F673" i="32"/>
  <c r="F674" i="32"/>
  <c r="F675" i="32"/>
  <c r="F676" i="32"/>
  <c r="F677" i="32"/>
  <c r="F678" i="32"/>
  <c r="F679" i="32"/>
  <c r="F680" i="32"/>
  <c r="F681" i="32"/>
  <c r="F682" i="32"/>
  <c r="F683" i="32"/>
  <c r="F684" i="32"/>
  <c r="F685" i="32"/>
  <c r="F686" i="32"/>
  <c r="F687" i="32"/>
  <c r="F688" i="32"/>
  <c r="F689" i="32"/>
  <c r="F690" i="32"/>
  <c r="F691" i="32"/>
  <c r="F692" i="32"/>
  <c r="F693" i="32"/>
  <c r="F694" i="32"/>
  <c r="F695" i="32"/>
  <c r="F696" i="32"/>
  <c r="F697" i="32"/>
  <c r="F698" i="32"/>
  <c r="F699" i="32"/>
  <c r="F700" i="32"/>
  <c r="F701" i="32"/>
  <c r="F702" i="32"/>
  <c r="F703" i="32"/>
  <c r="F704" i="32"/>
  <c r="F705" i="32"/>
  <c r="F706" i="32"/>
  <c r="F707" i="32"/>
  <c r="F708" i="32"/>
  <c r="F709" i="32"/>
  <c r="F710" i="32"/>
  <c r="F711" i="32"/>
  <c r="F712" i="32"/>
  <c r="F713" i="32"/>
  <c r="F714" i="32"/>
  <c r="F715" i="32"/>
  <c r="F716" i="32"/>
  <c r="F717" i="32"/>
  <c r="F718" i="32"/>
  <c r="F719" i="32"/>
  <c r="F720" i="32"/>
  <c r="F721" i="32"/>
  <c r="F722" i="32"/>
  <c r="F723" i="32"/>
  <c r="F724" i="32"/>
  <c r="F725" i="32"/>
  <c r="F726" i="32"/>
  <c r="F727" i="32"/>
  <c r="F728" i="32"/>
  <c r="F729" i="32"/>
  <c r="F730" i="32"/>
  <c r="F731" i="32"/>
  <c r="F732" i="32"/>
  <c r="F733" i="32"/>
  <c r="F734" i="32"/>
  <c r="F735" i="32"/>
  <c r="F736" i="32"/>
  <c r="F737" i="32"/>
  <c r="F738" i="32"/>
  <c r="F739" i="32"/>
  <c r="F740" i="32"/>
  <c r="F741" i="32"/>
  <c r="F742" i="32"/>
  <c r="F743" i="32"/>
  <c r="F744" i="32"/>
  <c r="F745" i="32"/>
  <c r="F746" i="32"/>
  <c r="F747" i="32"/>
  <c r="F748" i="32"/>
  <c r="F749" i="32"/>
  <c r="F750" i="32"/>
  <c r="F751" i="32"/>
  <c r="F752" i="32"/>
  <c r="F753" i="32"/>
  <c r="F754" i="32"/>
  <c r="F755" i="32"/>
  <c r="F756" i="32"/>
  <c r="F757" i="32"/>
  <c r="F758" i="32"/>
  <c r="F759" i="32"/>
  <c r="F760" i="32"/>
  <c r="F761" i="32"/>
  <c r="F762" i="32"/>
  <c r="F763" i="32"/>
  <c r="F764" i="32"/>
  <c r="F765" i="32"/>
  <c r="F766" i="32"/>
  <c r="F767" i="32"/>
  <c r="F768" i="32"/>
  <c r="F769" i="32"/>
  <c r="F770" i="32"/>
  <c r="F771" i="32"/>
  <c r="F772" i="32"/>
  <c r="F773" i="32"/>
  <c r="F774" i="32"/>
  <c r="F775" i="32"/>
  <c r="F776" i="32"/>
  <c r="F777" i="32"/>
  <c r="F778" i="32"/>
  <c r="F779" i="32"/>
  <c r="F780" i="32"/>
  <c r="F781" i="32"/>
  <c r="F782" i="32"/>
  <c r="F783" i="32"/>
  <c r="F784" i="32"/>
  <c r="F785" i="32"/>
  <c r="F786" i="32"/>
  <c r="F787" i="32"/>
  <c r="F788" i="32"/>
  <c r="F789" i="32"/>
  <c r="F790" i="32"/>
  <c r="F791" i="32"/>
  <c r="F792" i="32"/>
  <c r="F793" i="32"/>
  <c r="F794" i="32"/>
  <c r="F795" i="32"/>
  <c r="F796" i="32"/>
  <c r="F797" i="32"/>
  <c r="F798" i="32"/>
  <c r="F799" i="32"/>
  <c r="F800" i="32"/>
  <c r="F801" i="32"/>
  <c r="F802" i="32"/>
  <c r="F803" i="32"/>
  <c r="F804" i="32"/>
  <c r="F805" i="32"/>
  <c r="F806" i="32"/>
  <c r="F807" i="32"/>
  <c r="F808" i="32"/>
  <c r="F809" i="32"/>
  <c r="F810" i="32"/>
  <c r="F811" i="32"/>
  <c r="F812" i="32"/>
  <c r="F813" i="32"/>
  <c r="F814" i="32"/>
  <c r="F815" i="32"/>
  <c r="F816" i="32"/>
  <c r="F817" i="32"/>
  <c r="F818" i="32"/>
  <c r="F819" i="32"/>
  <c r="F820" i="32"/>
  <c r="F821" i="32"/>
  <c r="F822" i="32"/>
  <c r="F823" i="32"/>
  <c r="F824" i="32"/>
  <c r="F825" i="32"/>
  <c r="F826" i="32"/>
  <c r="F827" i="32"/>
  <c r="F828" i="32"/>
  <c r="F829" i="32"/>
  <c r="F830" i="32"/>
  <c r="F831" i="32"/>
  <c r="F832" i="32"/>
  <c r="F833" i="32"/>
  <c r="F834" i="32"/>
  <c r="F835" i="32"/>
  <c r="F836" i="32"/>
  <c r="F837" i="32"/>
  <c r="F838" i="32"/>
  <c r="F839" i="32"/>
  <c r="F840" i="32"/>
  <c r="F841" i="32"/>
  <c r="F842" i="32"/>
  <c r="F843" i="32"/>
  <c r="F844" i="32"/>
  <c r="F845" i="32"/>
  <c r="F846" i="32"/>
  <c r="F847" i="32"/>
  <c r="F848" i="32"/>
  <c r="F849" i="32"/>
  <c r="F850" i="32"/>
  <c r="F851" i="32"/>
  <c r="F852" i="32"/>
  <c r="F853" i="32"/>
  <c r="F854" i="32"/>
  <c r="F855" i="32"/>
  <c r="F856" i="32"/>
  <c r="F857" i="32"/>
  <c r="F858" i="32"/>
  <c r="F859" i="32"/>
  <c r="F860" i="32"/>
  <c r="F861" i="32"/>
  <c r="F862" i="32"/>
  <c r="F863" i="32"/>
  <c r="F864" i="32"/>
  <c r="F865" i="32"/>
  <c r="F866" i="32"/>
  <c r="F867" i="32"/>
  <c r="F868" i="32"/>
  <c r="F869" i="32"/>
  <c r="F870" i="32"/>
  <c r="F871" i="32"/>
  <c r="F872" i="32"/>
  <c r="F873" i="32"/>
  <c r="F874" i="32"/>
  <c r="F875" i="32"/>
  <c r="F876" i="32"/>
  <c r="F877" i="32"/>
  <c r="F878" i="32"/>
  <c r="F879" i="32"/>
  <c r="F880" i="32"/>
  <c r="F881" i="32"/>
  <c r="F882" i="32"/>
  <c r="F883" i="32"/>
  <c r="F884" i="32"/>
  <c r="F885" i="32"/>
  <c r="F886" i="32"/>
  <c r="F887" i="32"/>
  <c r="F888" i="32"/>
  <c r="F889" i="32"/>
  <c r="F890" i="32"/>
  <c r="F891" i="32"/>
  <c r="F892" i="32"/>
  <c r="F893" i="32"/>
  <c r="F894" i="32"/>
  <c r="F895" i="32"/>
  <c r="F896" i="32"/>
  <c r="F897" i="32"/>
  <c r="F898" i="32"/>
  <c r="F899" i="32"/>
  <c r="F900" i="32"/>
  <c r="F901" i="32"/>
  <c r="F902" i="32"/>
  <c r="F903" i="32"/>
  <c r="F904" i="32"/>
  <c r="F905" i="32"/>
  <c r="F906" i="32"/>
  <c r="F907" i="32"/>
  <c r="F908" i="32"/>
  <c r="F909" i="32"/>
  <c r="F910" i="32"/>
  <c r="F911" i="32"/>
  <c r="F912" i="32"/>
  <c r="F913" i="32"/>
  <c r="F914" i="32"/>
  <c r="F915" i="32"/>
  <c r="F916" i="32"/>
  <c r="F917" i="32"/>
  <c r="F918" i="32"/>
  <c r="F919" i="32"/>
  <c r="F920" i="32"/>
  <c r="F921" i="32"/>
  <c r="F922" i="32"/>
  <c r="F923" i="32"/>
  <c r="F924" i="32"/>
  <c r="F925" i="32"/>
  <c r="F926" i="32"/>
  <c r="F927" i="32"/>
  <c r="F928" i="32"/>
  <c r="F929" i="32"/>
  <c r="F930" i="32"/>
  <c r="F931" i="32"/>
  <c r="F932" i="32"/>
  <c r="F933" i="32"/>
  <c r="F934" i="32"/>
  <c r="F935" i="32"/>
  <c r="F936" i="32"/>
  <c r="F937" i="32"/>
  <c r="F938" i="32"/>
  <c r="F939" i="32"/>
  <c r="F940" i="32"/>
  <c r="F941" i="32"/>
  <c r="F942" i="32"/>
  <c r="F943" i="32"/>
  <c r="F944" i="32"/>
  <c r="F945" i="32"/>
  <c r="F946" i="32"/>
  <c r="F947" i="32"/>
  <c r="F948" i="32"/>
  <c r="F949" i="32"/>
  <c r="F950" i="32"/>
  <c r="F951" i="32"/>
  <c r="F952" i="32"/>
  <c r="F953" i="32"/>
  <c r="F954" i="32"/>
  <c r="F955" i="32"/>
  <c r="F956" i="32"/>
  <c r="F957" i="32"/>
  <c r="F958" i="32"/>
  <c r="F959" i="32"/>
  <c r="F960" i="32"/>
  <c r="F961" i="32"/>
  <c r="F962" i="32"/>
  <c r="F963" i="32"/>
  <c r="F964" i="32"/>
  <c r="F965" i="32"/>
  <c r="F966" i="32"/>
  <c r="F967" i="32"/>
  <c r="F968" i="32"/>
  <c r="F969" i="32"/>
  <c r="F970" i="32"/>
  <c r="F971" i="32"/>
  <c r="F972" i="32"/>
  <c r="F973" i="32"/>
  <c r="F974" i="32"/>
  <c r="F975" i="32"/>
  <c r="F976" i="32"/>
  <c r="F977" i="32"/>
  <c r="F978" i="32"/>
  <c r="F979" i="32"/>
  <c r="F980" i="32"/>
  <c r="F981" i="32"/>
  <c r="F982" i="32"/>
  <c r="F983" i="32"/>
  <c r="F984" i="32"/>
  <c r="F985" i="32"/>
  <c r="F986" i="32"/>
  <c r="F987" i="32"/>
  <c r="F988" i="32"/>
  <c r="F989" i="32"/>
  <c r="F990" i="32"/>
  <c r="F991" i="32"/>
  <c r="F992" i="32"/>
  <c r="F993" i="32"/>
  <c r="F994" i="32"/>
  <c r="F995" i="32"/>
  <c r="F996" i="32"/>
  <c r="F997" i="32"/>
  <c r="F998" i="32"/>
  <c r="F999" i="32"/>
  <c r="F1000" i="32"/>
  <c r="F1001" i="32"/>
  <c r="F1002" i="32"/>
  <c r="F1003" i="32"/>
  <c r="F1004" i="32"/>
  <c r="F1005" i="32"/>
  <c r="F1006" i="32"/>
  <c r="F1007" i="32"/>
  <c r="F1008" i="32"/>
  <c r="F1009" i="32"/>
  <c r="F1010" i="32"/>
  <c r="F1011" i="32"/>
  <c r="F1012" i="32"/>
  <c r="F1013" i="32"/>
  <c r="F1014" i="32"/>
  <c r="F1015" i="32"/>
  <c r="F1016" i="32"/>
  <c r="F1017" i="32"/>
  <c r="F1018" i="32"/>
  <c r="F1019" i="32"/>
  <c r="F1020" i="32"/>
  <c r="F1021" i="32"/>
  <c r="F1022" i="32"/>
  <c r="F1023" i="32"/>
  <c r="F1024" i="32"/>
  <c r="F1025" i="32"/>
  <c r="F1026" i="32"/>
  <c r="F1027" i="32"/>
  <c r="F1028" i="32"/>
  <c r="F1029" i="32"/>
  <c r="F1030" i="32"/>
  <c r="F1031" i="32"/>
  <c r="F1032" i="32"/>
  <c r="F1033" i="32"/>
  <c r="F1034" i="32"/>
  <c r="F1035" i="32"/>
  <c r="F1036" i="32"/>
  <c r="F1037" i="32"/>
  <c r="F1038" i="32"/>
  <c r="F1039" i="32"/>
  <c r="F1040" i="32"/>
  <c r="F1041" i="32"/>
  <c r="F1042" i="32"/>
  <c r="F1043" i="32"/>
  <c r="F1044" i="32"/>
  <c r="F1045" i="32"/>
  <c r="F1046" i="32"/>
  <c r="F1047" i="32"/>
  <c r="F1048" i="32"/>
  <c r="F1049" i="32"/>
  <c r="F1050" i="32"/>
  <c r="F1051" i="32"/>
  <c r="F1052" i="32"/>
  <c r="F1053" i="32"/>
  <c r="F1054" i="32"/>
  <c r="F1055" i="32"/>
  <c r="F1056" i="32"/>
  <c r="F1057" i="32"/>
  <c r="F1058" i="32"/>
  <c r="F1059" i="32"/>
  <c r="F1060" i="32"/>
  <c r="F1061" i="32"/>
  <c r="F1062" i="32"/>
  <c r="F1063" i="32"/>
  <c r="F1064" i="32"/>
  <c r="F1065" i="32"/>
  <c r="F1066" i="32"/>
  <c r="F1067" i="32"/>
  <c r="F1068" i="32"/>
  <c r="F1069" i="32"/>
  <c r="F1070" i="32"/>
  <c r="F1071" i="32"/>
  <c r="F1072" i="32"/>
  <c r="F1073" i="32"/>
  <c r="F1074" i="32"/>
  <c r="F1075" i="32"/>
  <c r="F1076" i="32"/>
  <c r="F1077" i="32"/>
  <c r="F1078" i="32"/>
  <c r="F1079" i="32"/>
  <c r="F1080" i="32"/>
  <c r="F1081" i="32"/>
  <c r="F1082" i="32"/>
  <c r="F1083" i="32"/>
  <c r="F1084" i="32"/>
  <c r="F1085" i="32"/>
  <c r="F1086" i="32"/>
  <c r="F1087" i="32"/>
  <c r="F1088" i="32"/>
  <c r="F1089" i="32"/>
  <c r="F1090" i="32"/>
  <c r="F1091" i="32"/>
  <c r="F1092" i="32"/>
  <c r="F1093" i="32"/>
  <c r="F1094" i="32"/>
  <c r="F1095" i="32"/>
  <c r="F1096" i="32"/>
  <c r="F1097" i="32"/>
  <c r="F1098" i="32"/>
  <c r="F1099" i="32"/>
  <c r="F1100" i="32"/>
  <c r="F1101" i="32"/>
  <c r="F1102" i="32"/>
  <c r="F1103" i="32"/>
  <c r="F1104" i="32"/>
  <c r="F1105" i="32"/>
  <c r="F1106" i="32"/>
  <c r="F1107" i="32"/>
  <c r="F1108" i="32"/>
  <c r="F1109" i="32"/>
  <c r="F1110" i="32"/>
  <c r="F1111" i="32"/>
  <c r="F1112" i="32"/>
  <c r="F1113" i="32"/>
  <c r="F1114" i="32"/>
  <c r="F1115" i="32"/>
  <c r="F1116" i="32"/>
  <c r="F1117" i="32"/>
  <c r="F1118" i="32"/>
  <c r="F1119" i="32"/>
  <c r="F1120" i="32"/>
  <c r="F1121" i="32"/>
  <c r="F1122" i="32"/>
  <c r="F1123" i="32"/>
  <c r="E12" i="32"/>
  <c r="E13" i="32"/>
  <c r="E14" i="32"/>
  <c r="E15" i="32"/>
  <c r="E16" i="32"/>
  <c r="E17" i="32"/>
  <c r="E18" i="32"/>
  <c r="E19" i="32"/>
  <c r="E20" i="32"/>
  <c r="E21" i="32"/>
  <c r="E22" i="32"/>
  <c r="E23" i="32"/>
  <c r="E24" i="32"/>
  <c r="E25" i="32"/>
  <c r="E26" i="32"/>
  <c r="E27" i="32"/>
  <c r="E28" i="32"/>
  <c r="E29" i="32"/>
  <c r="E30" i="32"/>
  <c r="E31" i="32"/>
  <c r="E32" i="32"/>
  <c r="E33" i="32"/>
  <c r="E34" i="32"/>
  <c r="E35" i="32"/>
  <c r="E36" i="32"/>
  <c r="E37" i="32"/>
  <c r="E38" i="32"/>
  <c r="E39" i="32"/>
  <c r="E40" i="32"/>
  <c r="E41" i="32"/>
  <c r="E42" i="32"/>
  <c r="E43" i="32"/>
  <c r="E44" i="32"/>
  <c r="E45" i="32"/>
  <c r="E46" i="32"/>
  <c r="E47" i="32"/>
  <c r="E48" i="32"/>
  <c r="E49" i="32"/>
  <c r="E50" i="32"/>
  <c r="E51" i="32"/>
  <c r="E52" i="32"/>
  <c r="E53" i="32"/>
  <c r="E54" i="32"/>
  <c r="E55" i="32"/>
  <c r="E56" i="32"/>
  <c r="E57" i="32"/>
  <c r="E58" i="32"/>
  <c r="E59" i="32"/>
  <c r="E60" i="32"/>
  <c r="E61" i="32"/>
  <c r="E62" i="32"/>
  <c r="E63" i="32"/>
  <c r="E64" i="32"/>
  <c r="E65" i="32"/>
  <c r="E66" i="32"/>
  <c r="E67" i="32"/>
  <c r="E68" i="32"/>
  <c r="E69" i="32"/>
  <c r="E70" i="32"/>
  <c r="E71" i="32"/>
  <c r="E72" i="32"/>
  <c r="E73" i="32"/>
  <c r="E74" i="32"/>
  <c r="E75" i="32"/>
  <c r="E76" i="32"/>
  <c r="E77" i="32"/>
  <c r="E78" i="32"/>
  <c r="E79" i="32"/>
  <c r="E80" i="32"/>
  <c r="E81" i="32"/>
  <c r="E82" i="32"/>
  <c r="E83" i="32"/>
  <c r="E84" i="32"/>
  <c r="E85" i="32"/>
  <c r="E86" i="32"/>
  <c r="E87" i="32"/>
  <c r="E88" i="32"/>
  <c r="E89" i="32"/>
  <c r="E90" i="32"/>
  <c r="E91" i="32"/>
  <c r="E92" i="32"/>
  <c r="E93" i="32"/>
  <c r="E94" i="32"/>
  <c r="E95" i="32"/>
  <c r="E96" i="32"/>
  <c r="E97" i="32"/>
  <c r="E98" i="32"/>
  <c r="E99" i="32"/>
  <c r="E100" i="32"/>
  <c r="E101" i="32"/>
  <c r="E102" i="32"/>
  <c r="E103" i="32"/>
  <c r="E104" i="32"/>
  <c r="E105" i="32"/>
  <c r="E106" i="32"/>
  <c r="E107" i="32"/>
  <c r="E108" i="32"/>
  <c r="E109" i="32"/>
  <c r="E110" i="32"/>
  <c r="E111" i="32"/>
  <c r="E112" i="32"/>
  <c r="E113" i="32"/>
  <c r="E114" i="32"/>
  <c r="E115" i="32"/>
  <c r="E116" i="32"/>
  <c r="E117" i="32"/>
  <c r="E118" i="32"/>
  <c r="E119" i="32"/>
  <c r="E120" i="32"/>
  <c r="E121" i="32"/>
  <c r="E122" i="32"/>
  <c r="E123" i="32"/>
  <c r="E124" i="32"/>
  <c r="E125" i="32"/>
  <c r="E126" i="32"/>
  <c r="E127" i="32"/>
  <c r="E128" i="32"/>
  <c r="E129" i="32"/>
  <c r="E130" i="32"/>
  <c r="E131" i="32"/>
  <c r="E132" i="32"/>
  <c r="E133" i="32"/>
  <c r="E134" i="32"/>
  <c r="E135" i="32"/>
  <c r="E136" i="32"/>
  <c r="E137" i="32"/>
  <c r="E138" i="32"/>
  <c r="E139" i="32"/>
  <c r="E140" i="32"/>
  <c r="E141" i="32"/>
  <c r="E142" i="32"/>
  <c r="E143" i="32"/>
  <c r="E144" i="32"/>
  <c r="E145" i="32"/>
  <c r="E146" i="32"/>
  <c r="E147" i="32"/>
  <c r="E148" i="32"/>
  <c r="E149" i="32"/>
  <c r="E150" i="32"/>
  <c r="E151" i="32"/>
  <c r="E152" i="32"/>
  <c r="E153" i="32"/>
  <c r="E154" i="32"/>
  <c r="E155" i="32"/>
  <c r="E156" i="32"/>
  <c r="E157" i="32"/>
  <c r="E158" i="32"/>
  <c r="E159" i="32"/>
  <c r="E160" i="32"/>
  <c r="E161" i="32"/>
  <c r="E162" i="32"/>
  <c r="E163" i="32"/>
  <c r="E164" i="32"/>
  <c r="E165" i="32"/>
  <c r="E166" i="32"/>
  <c r="E167" i="32"/>
  <c r="E168" i="32"/>
  <c r="E169" i="32"/>
  <c r="E170" i="32"/>
  <c r="E171" i="32"/>
  <c r="E172" i="32"/>
  <c r="E173" i="32"/>
  <c r="E174" i="32"/>
  <c r="E175" i="32"/>
  <c r="E176" i="32"/>
  <c r="E177" i="32"/>
  <c r="E178" i="32"/>
  <c r="E179" i="32"/>
  <c r="E180" i="32"/>
  <c r="E181" i="32"/>
  <c r="E182" i="32"/>
  <c r="E183" i="32"/>
  <c r="E184" i="32"/>
  <c r="E185" i="32"/>
  <c r="E186" i="32"/>
  <c r="E187" i="32"/>
  <c r="E188" i="32"/>
  <c r="E189" i="32"/>
  <c r="E190" i="32"/>
  <c r="E191" i="32"/>
  <c r="E192" i="32"/>
  <c r="E193" i="32"/>
  <c r="E194" i="32"/>
  <c r="E195" i="32"/>
  <c r="E196" i="32"/>
  <c r="E197" i="32"/>
  <c r="E198" i="32"/>
  <c r="E199" i="32"/>
  <c r="E200" i="32"/>
  <c r="E201" i="32"/>
  <c r="E202" i="32"/>
  <c r="E203" i="32"/>
  <c r="E204" i="32"/>
  <c r="E205" i="32"/>
  <c r="E206" i="32"/>
  <c r="E207" i="32"/>
  <c r="E208" i="32"/>
  <c r="E209" i="32"/>
  <c r="E210" i="32"/>
  <c r="E211" i="32"/>
  <c r="E212" i="32"/>
  <c r="E213" i="32"/>
  <c r="E214" i="32"/>
  <c r="E215" i="32"/>
  <c r="E216" i="32"/>
  <c r="E217" i="32"/>
  <c r="E218" i="32"/>
  <c r="E219" i="32"/>
  <c r="E220" i="32"/>
  <c r="E221" i="32"/>
  <c r="E222" i="32"/>
  <c r="E223" i="32"/>
  <c r="E224" i="32"/>
  <c r="E225" i="32"/>
  <c r="E226" i="32"/>
  <c r="E227" i="32"/>
  <c r="E228" i="32"/>
  <c r="E229" i="32"/>
  <c r="E230" i="32"/>
  <c r="E231" i="32"/>
  <c r="E232" i="32"/>
  <c r="E233" i="32"/>
  <c r="E234" i="32"/>
  <c r="E235" i="32"/>
  <c r="E236" i="32"/>
  <c r="E237" i="32"/>
  <c r="E238" i="32"/>
  <c r="E239" i="32"/>
  <c r="E240" i="32"/>
  <c r="E241" i="32"/>
  <c r="E242" i="32"/>
  <c r="E243" i="32"/>
  <c r="E244" i="32"/>
  <c r="E245" i="32"/>
  <c r="E246" i="32"/>
  <c r="E247" i="32"/>
  <c r="E248" i="32"/>
  <c r="E249" i="32"/>
  <c r="E250" i="32"/>
  <c r="E251" i="32"/>
  <c r="E252" i="32"/>
  <c r="E253" i="32"/>
  <c r="E254" i="32"/>
  <c r="E255" i="32"/>
  <c r="E256" i="32"/>
  <c r="E257" i="32"/>
  <c r="E258" i="32"/>
  <c r="E259" i="32"/>
  <c r="E260" i="32"/>
  <c r="E261" i="32"/>
  <c r="E262" i="32"/>
  <c r="E263" i="32"/>
  <c r="E264" i="32"/>
  <c r="E265" i="32"/>
  <c r="E266" i="32"/>
  <c r="E267" i="32"/>
  <c r="E268" i="32"/>
  <c r="E269" i="32"/>
  <c r="E270" i="32"/>
  <c r="E271" i="32"/>
  <c r="E272" i="32"/>
  <c r="E273" i="32"/>
  <c r="E274" i="32"/>
  <c r="E275" i="32"/>
  <c r="E276" i="32"/>
  <c r="E277" i="32"/>
  <c r="E278" i="32"/>
  <c r="E279" i="32"/>
  <c r="E280" i="32"/>
  <c r="E281" i="32"/>
  <c r="E282" i="32"/>
  <c r="E283" i="32"/>
  <c r="E284" i="32"/>
  <c r="E285" i="32"/>
  <c r="E286" i="32"/>
  <c r="E287" i="32"/>
  <c r="E288" i="32"/>
  <c r="E289" i="32"/>
  <c r="E290" i="32"/>
  <c r="E291" i="32"/>
  <c r="E292" i="32"/>
  <c r="E293" i="32"/>
  <c r="E294" i="32"/>
  <c r="E295" i="32"/>
  <c r="E296" i="32"/>
  <c r="E297" i="32"/>
  <c r="E298" i="32"/>
  <c r="E299" i="32"/>
  <c r="E300" i="32"/>
  <c r="E301" i="32"/>
  <c r="E302" i="32"/>
  <c r="E303" i="32"/>
  <c r="E304" i="32"/>
  <c r="E305" i="32"/>
  <c r="E306" i="32"/>
  <c r="E307" i="32"/>
  <c r="E308" i="32"/>
  <c r="E309" i="32"/>
  <c r="E310" i="32"/>
  <c r="E311" i="32"/>
  <c r="E312" i="32"/>
  <c r="E313" i="32"/>
  <c r="E314" i="32"/>
  <c r="E315" i="32"/>
  <c r="E316" i="32"/>
  <c r="E317" i="32"/>
  <c r="E318" i="32"/>
  <c r="E319" i="32"/>
  <c r="E320" i="32"/>
  <c r="E321" i="32"/>
  <c r="E322" i="32"/>
  <c r="E323" i="32"/>
  <c r="E324" i="32"/>
  <c r="E325" i="32"/>
  <c r="E326" i="32"/>
  <c r="E327" i="32"/>
  <c r="E328" i="32"/>
  <c r="E329" i="32"/>
  <c r="E330" i="32"/>
  <c r="E331" i="32"/>
  <c r="E332" i="32"/>
  <c r="E333" i="32"/>
  <c r="E334" i="32"/>
  <c r="E335" i="32"/>
  <c r="E336" i="32"/>
  <c r="E337" i="32"/>
  <c r="E338" i="32"/>
  <c r="E339" i="32"/>
  <c r="E340" i="32"/>
  <c r="E341" i="32"/>
  <c r="E342" i="32"/>
  <c r="E343" i="32"/>
  <c r="E344" i="32"/>
  <c r="E345" i="32"/>
  <c r="E346" i="32"/>
  <c r="E347" i="32"/>
  <c r="E348" i="32"/>
  <c r="E349" i="32"/>
  <c r="E350" i="32"/>
  <c r="E351" i="32"/>
  <c r="E352" i="32"/>
  <c r="E353" i="32"/>
  <c r="E354" i="32"/>
  <c r="E355" i="32"/>
  <c r="E356" i="32"/>
  <c r="E357" i="32"/>
  <c r="E358" i="32"/>
  <c r="E359" i="32"/>
  <c r="E360" i="32"/>
  <c r="E361" i="32"/>
  <c r="E362" i="32"/>
  <c r="E363" i="32"/>
  <c r="E364" i="32"/>
  <c r="E365" i="32"/>
  <c r="E366" i="32"/>
  <c r="E367" i="32"/>
  <c r="E368" i="32"/>
  <c r="E369" i="32"/>
  <c r="E370" i="32"/>
  <c r="E371" i="32"/>
  <c r="E372" i="32"/>
  <c r="E373" i="32"/>
  <c r="E374" i="32"/>
  <c r="E375" i="32"/>
  <c r="E376" i="32"/>
  <c r="E377" i="32"/>
  <c r="E378" i="32"/>
  <c r="E379" i="32"/>
  <c r="E380" i="32"/>
  <c r="E381" i="32"/>
  <c r="E382" i="32"/>
  <c r="E383" i="32"/>
  <c r="E384" i="32"/>
  <c r="E385" i="32"/>
  <c r="E386" i="32"/>
  <c r="E387" i="32"/>
  <c r="E388" i="32"/>
  <c r="E389" i="32"/>
  <c r="E390" i="32"/>
  <c r="E391" i="32"/>
  <c r="E392" i="32"/>
  <c r="E393" i="32"/>
  <c r="E394" i="32"/>
  <c r="E395" i="32"/>
  <c r="E396" i="32"/>
  <c r="E397" i="32"/>
  <c r="E398" i="32"/>
  <c r="E399" i="32"/>
  <c r="E400" i="32"/>
  <c r="E401" i="32"/>
  <c r="E402" i="32"/>
  <c r="E403" i="32"/>
  <c r="E404" i="32"/>
  <c r="E405" i="32"/>
  <c r="E406" i="32"/>
  <c r="E407" i="32"/>
  <c r="E408" i="32"/>
  <c r="E409" i="32"/>
  <c r="E410" i="32"/>
  <c r="E411" i="32"/>
  <c r="E412" i="32"/>
  <c r="E413" i="32"/>
  <c r="E414" i="32"/>
  <c r="E415" i="32"/>
  <c r="E416" i="32"/>
  <c r="E417" i="32"/>
  <c r="E418" i="32"/>
  <c r="E419" i="32"/>
  <c r="E420" i="32"/>
  <c r="E421" i="32"/>
  <c r="E422" i="32"/>
  <c r="E423" i="32"/>
  <c r="E424" i="32"/>
  <c r="E425" i="32"/>
  <c r="E426" i="32"/>
  <c r="E427" i="32"/>
  <c r="E428" i="32"/>
  <c r="E429" i="32"/>
  <c r="E430" i="32"/>
  <c r="E431" i="32"/>
  <c r="E432" i="32"/>
  <c r="E433" i="32"/>
  <c r="E434" i="32"/>
  <c r="E435" i="32"/>
  <c r="E436" i="32"/>
  <c r="E437" i="32"/>
  <c r="E438" i="32"/>
  <c r="E439" i="32"/>
  <c r="E440" i="32"/>
  <c r="E441" i="32"/>
  <c r="E442" i="32"/>
  <c r="E443" i="32"/>
  <c r="E444" i="32"/>
  <c r="E445" i="32"/>
  <c r="E446" i="32"/>
  <c r="E447" i="32"/>
  <c r="E448" i="32"/>
  <c r="E449" i="32"/>
  <c r="E450" i="32"/>
  <c r="E451" i="32"/>
  <c r="E452" i="32"/>
  <c r="E453" i="32"/>
  <c r="E454" i="32"/>
  <c r="E455" i="32"/>
  <c r="E456" i="32"/>
  <c r="E457" i="32"/>
  <c r="E458" i="32"/>
  <c r="E459" i="32"/>
  <c r="E460" i="32"/>
  <c r="E461" i="32"/>
  <c r="E462" i="32"/>
  <c r="E463" i="32"/>
  <c r="E464" i="32"/>
  <c r="E465" i="32"/>
  <c r="E466" i="32"/>
  <c r="E467" i="32"/>
  <c r="E468" i="32"/>
  <c r="E469" i="32"/>
  <c r="E470" i="32"/>
  <c r="E471" i="32"/>
  <c r="E472" i="32"/>
  <c r="E473" i="32"/>
  <c r="E474" i="32"/>
  <c r="E475" i="32"/>
  <c r="E476" i="32"/>
  <c r="E477" i="32"/>
  <c r="E478" i="32"/>
  <c r="E479" i="32"/>
  <c r="E480" i="32"/>
  <c r="E481" i="32"/>
  <c r="E482" i="32"/>
  <c r="E483" i="32"/>
  <c r="E484" i="32"/>
  <c r="E485" i="32"/>
  <c r="E486" i="32"/>
  <c r="E487" i="32"/>
  <c r="E488" i="32"/>
  <c r="E489" i="32"/>
  <c r="E490" i="32"/>
  <c r="E491" i="32"/>
  <c r="E492" i="32"/>
  <c r="E493" i="32"/>
  <c r="E494" i="32"/>
  <c r="E495" i="32"/>
  <c r="E496" i="32"/>
  <c r="E497" i="32"/>
  <c r="E498" i="32"/>
  <c r="E499" i="32"/>
  <c r="E500" i="32"/>
  <c r="E501" i="32"/>
  <c r="E502" i="32"/>
  <c r="E503" i="32"/>
  <c r="E504" i="32"/>
  <c r="E505" i="32"/>
  <c r="E506" i="32"/>
  <c r="E507" i="32"/>
  <c r="E508" i="32"/>
  <c r="E509" i="32"/>
  <c r="E510" i="32"/>
  <c r="E511" i="32"/>
  <c r="E512" i="32"/>
  <c r="E513" i="32"/>
  <c r="E514" i="32"/>
  <c r="E515" i="32"/>
  <c r="E516" i="32"/>
  <c r="E517" i="32"/>
  <c r="E518" i="32"/>
  <c r="E519" i="32"/>
  <c r="E520" i="32"/>
  <c r="E521" i="32"/>
  <c r="E522" i="32"/>
  <c r="E523" i="32"/>
  <c r="E524" i="32"/>
  <c r="E525" i="32"/>
  <c r="E526" i="32"/>
  <c r="E527" i="32"/>
  <c r="E528" i="32"/>
  <c r="E529" i="32"/>
  <c r="E530" i="32"/>
  <c r="E531" i="32"/>
  <c r="E532" i="32"/>
  <c r="E533" i="32"/>
  <c r="E534" i="32"/>
  <c r="E535" i="32"/>
  <c r="E536" i="32"/>
  <c r="E537" i="32"/>
  <c r="E538" i="32"/>
  <c r="E539" i="32"/>
  <c r="E540" i="32"/>
  <c r="E541" i="32"/>
  <c r="E542" i="32"/>
  <c r="E543" i="32"/>
  <c r="E544" i="32"/>
  <c r="E545" i="32"/>
  <c r="E546" i="32"/>
  <c r="E547" i="32"/>
  <c r="E548" i="32"/>
  <c r="E549" i="32"/>
  <c r="E550" i="32"/>
  <c r="E551" i="32"/>
  <c r="E552" i="32"/>
  <c r="E553" i="32"/>
  <c r="E554" i="32"/>
  <c r="E555" i="32"/>
  <c r="E556" i="32"/>
  <c r="E557" i="32"/>
  <c r="E558" i="32"/>
  <c r="E559" i="32"/>
  <c r="E560" i="32"/>
  <c r="E561" i="32"/>
  <c r="E562" i="32"/>
  <c r="E563" i="32"/>
  <c r="E564" i="32"/>
  <c r="E565" i="32"/>
  <c r="E566" i="32"/>
  <c r="E567" i="32"/>
  <c r="E568" i="32"/>
  <c r="E569" i="32"/>
  <c r="E570" i="32"/>
  <c r="E571" i="32"/>
  <c r="E572" i="32"/>
  <c r="E573" i="32"/>
  <c r="E574" i="32"/>
  <c r="E575" i="32"/>
  <c r="E576" i="32"/>
  <c r="E577" i="32"/>
  <c r="E578" i="32"/>
  <c r="E579" i="32"/>
  <c r="E580" i="32"/>
  <c r="E581" i="32"/>
  <c r="E582" i="32"/>
  <c r="E583" i="32"/>
  <c r="E584" i="32"/>
  <c r="E585" i="32"/>
  <c r="E586" i="32"/>
  <c r="E587" i="32"/>
  <c r="E588" i="32"/>
  <c r="E589" i="32"/>
  <c r="E590" i="32"/>
  <c r="E591" i="32"/>
  <c r="E592" i="32"/>
  <c r="E593" i="32"/>
  <c r="E594" i="32"/>
  <c r="E595" i="32"/>
  <c r="E596" i="32"/>
  <c r="E597" i="32"/>
  <c r="E598" i="32"/>
  <c r="E599" i="32"/>
  <c r="E600" i="32"/>
  <c r="E601" i="32"/>
  <c r="E602" i="32"/>
  <c r="E604" i="32"/>
  <c r="E605" i="32"/>
  <c r="E606" i="32"/>
  <c r="E608" i="32"/>
  <c r="E609" i="32"/>
  <c r="E610" i="32"/>
  <c r="E612" i="32"/>
  <c r="E613" i="32"/>
  <c r="E614" i="32"/>
  <c r="E616" i="32"/>
  <c r="E617" i="32"/>
  <c r="E618" i="32"/>
  <c r="E620" i="32"/>
  <c r="E621" i="32"/>
  <c r="E622" i="32"/>
  <c r="E624" i="32"/>
  <c r="E625" i="32"/>
  <c r="E626" i="32"/>
  <c r="E628" i="32"/>
  <c r="E629" i="32"/>
  <c r="E630" i="32"/>
  <c r="E632" i="32"/>
  <c r="E633" i="32"/>
  <c r="E634" i="32"/>
  <c r="E636" i="32"/>
  <c r="E637" i="32"/>
  <c r="E638" i="32"/>
  <c r="E640" i="32"/>
  <c r="E641" i="32"/>
  <c r="E642" i="32"/>
  <c r="E644" i="32"/>
  <c r="E645" i="32"/>
  <c r="E646" i="32"/>
  <c r="E648" i="32"/>
  <c r="E649" i="32"/>
  <c r="E650" i="32"/>
  <c r="E652" i="32"/>
  <c r="E653" i="32"/>
  <c r="E654" i="32"/>
  <c r="E656" i="32"/>
  <c r="E657" i="32"/>
  <c r="E658" i="32"/>
  <c r="E660" i="32"/>
  <c r="E661" i="32"/>
  <c r="E662" i="32"/>
  <c r="E664" i="32"/>
  <c r="E665" i="32"/>
  <c r="E666" i="32"/>
  <c r="E668" i="32"/>
  <c r="E669" i="32"/>
  <c r="E670" i="32"/>
  <c r="E672" i="32"/>
  <c r="E673" i="32"/>
  <c r="E674" i="32"/>
  <c r="E676" i="32"/>
  <c r="E677" i="32"/>
  <c r="E678" i="32"/>
  <c r="E680" i="32"/>
  <c r="E681" i="32"/>
  <c r="E682" i="32"/>
  <c r="E684" i="32"/>
  <c r="E685" i="32"/>
  <c r="E686" i="32"/>
  <c r="E688" i="32"/>
  <c r="E689" i="32"/>
  <c r="E690" i="32"/>
  <c r="E692" i="32"/>
  <c r="E693" i="32"/>
  <c r="E694" i="32"/>
  <c r="E696" i="32"/>
  <c r="E697" i="32"/>
  <c r="E698" i="32"/>
  <c r="E700" i="32"/>
  <c r="E701" i="32"/>
  <c r="E702" i="32"/>
  <c r="E704" i="32"/>
  <c r="E705" i="32"/>
  <c r="E706" i="32"/>
  <c r="E708" i="32"/>
  <c r="E709" i="32"/>
  <c r="E710" i="32"/>
  <c r="E712" i="32"/>
  <c r="E713" i="32"/>
  <c r="E714" i="32"/>
  <c r="E716" i="32"/>
  <c r="E717" i="32"/>
  <c r="E718" i="32"/>
  <c r="E720" i="32"/>
  <c r="E721" i="32"/>
  <c r="E722" i="32"/>
  <c r="E724" i="32"/>
  <c r="E725" i="32"/>
  <c r="E726" i="32"/>
  <c r="E728" i="32"/>
  <c r="E729" i="32"/>
  <c r="E730" i="32"/>
  <c r="E732" i="32"/>
  <c r="E733" i="32"/>
  <c r="E734" i="32"/>
  <c r="E736" i="32"/>
  <c r="E737" i="32"/>
  <c r="E738" i="32"/>
  <c r="E740" i="32"/>
  <c r="E741" i="32"/>
  <c r="E742" i="32"/>
  <c r="E744" i="32"/>
  <c r="E745" i="32"/>
  <c r="E746" i="32"/>
  <c r="E748" i="32"/>
  <c r="E749" i="32"/>
  <c r="E750" i="32"/>
  <c r="E752" i="32"/>
  <c r="E753" i="32"/>
  <c r="E754" i="32"/>
  <c r="E756" i="32"/>
  <c r="E757" i="32"/>
  <c r="E758" i="32"/>
  <c r="E760" i="32"/>
  <c r="E761" i="32"/>
  <c r="E762" i="32"/>
  <c r="E764" i="32"/>
  <c r="E765" i="32"/>
  <c r="E766" i="32"/>
  <c r="E768" i="32"/>
  <c r="E769" i="32"/>
  <c r="E770" i="32"/>
  <c r="E772" i="32"/>
  <c r="E773" i="32"/>
  <c r="E774" i="32"/>
  <c r="E776" i="32"/>
  <c r="E777" i="32"/>
  <c r="E778" i="32"/>
  <c r="E780" i="32"/>
  <c r="E781" i="32"/>
  <c r="E782" i="32"/>
  <c r="E784" i="32"/>
  <c r="E785" i="32"/>
  <c r="E786" i="32"/>
  <c r="E788" i="32"/>
  <c r="E789" i="32"/>
  <c r="E790" i="32"/>
  <c r="E792" i="32"/>
  <c r="E793" i="32"/>
  <c r="E794" i="32"/>
  <c r="E796" i="32"/>
  <c r="E797" i="32"/>
  <c r="E798" i="32"/>
  <c r="E800" i="32"/>
  <c r="E801" i="32"/>
  <c r="E802" i="32"/>
  <c r="E804" i="32"/>
  <c r="E805" i="32"/>
  <c r="E806" i="32"/>
  <c r="E808" i="32"/>
  <c r="E809" i="32"/>
  <c r="E810" i="32"/>
  <c r="E812" i="32"/>
  <c r="E813" i="32"/>
  <c r="E814" i="32"/>
  <c r="E816" i="32"/>
  <c r="E817" i="32"/>
  <c r="E818" i="32"/>
  <c r="E820" i="32"/>
  <c r="E821" i="32"/>
  <c r="E822" i="32"/>
  <c r="E824" i="32"/>
  <c r="E825" i="32"/>
  <c r="E826" i="32"/>
  <c r="E828" i="32"/>
  <c r="E829" i="32"/>
  <c r="E830" i="32"/>
  <c r="E832" i="32"/>
  <c r="E833" i="32"/>
  <c r="E834" i="32"/>
  <c r="E836" i="32"/>
  <c r="E837" i="32"/>
  <c r="E838" i="32"/>
  <c r="E840" i="32"/>
  <c r="E841" i="32"/>
  <c r="E842" i="32"/>
  <c r="E844" i="32"/>
  <c r="E845" i="32"/>
  <c r="E846" i="32"/>
  <c r="E848" i="32"/>
  <c r="E849" i="32"/>
  <c r="E850" i="32"/>
  <c r="E852" i="32"/>
  <c r="E853" i="32"/>
  <c r="E854" i="32"/>
  <c r="E856" i="32"/>
  <c r="E857" i="32"/>
  <c r="E858" i="32"/>
  <c r="E860" i="32"/>
  <c r="E861" i="32"/>
  <c r="E862" i="32"/>
  <c r="E864" i="32"/>
  <c r="E865" i="32"/>
  <c r="E866" i="32"/>
  <c r="E868" i="32"/>
  <c r="E869" i="32"/>
  <c r="E870" i="32"/>
  <c r="E872" i="32"/>
  <c r="E873" i="32"/>
  <c r="E874" i="32"/>
  <c r="E876" i="32"/>
  <c r="E877" i="32"/>
  <c r="E878" i="32"/>
  <c r="E880" i="32"/>
  <c r="E881" i="32"/>
  <c r="E882" i="32"/>
  <c r="E884" i="32"/>
  <c r="E885" i="32"/>
  <c r="E886" i="32"/>
  <c r="E888" i="32"/>
  <c r="E889" i="32"/>
  <c r="E890" i="32"/>
  <c r="E892" i="32"/>
  <c r="E893" i="32"/>
  <c r="E894" i="32"/>
  <c r="E896" i="32"/>
  <c r="E897" i="32"/>
  <c r="E898" i="32"/>
  <c r="E900" i="32"/>
  <c r="E901" i="32"/>
  <c r="E902" i="32"/>
  <c r="E904" i="32"/>
  <c r="E905" i="32"/>
  <c r="E906" i="32"/>
  <c r="E908" i="32"/>
  <c r="E909" i="32"/>
  <c r="E910" i="32"/>
  <c r="E912" i="32"/>
  <c r="E913" i="32"/>
  <c r="E914" i="32"/>
  <c r="E916" i="32"/>
  <c r="E917" i="32"/>
  <c r="E918" i="32"/>
  <c r="E920" i="32"/>
  <c r="E921" i="32"/>
  <c r="E922" i="32"/>
  <c r="E924" i="32"/>
  <c r="E925" i="32"/>
  <c r="E926" i="32"/>
  <c r="E928" i="32"/>
  <c r="E929" i="32"/>
  <c r="E930" i="32"/>
  <c r="E932" i="32"/>
  <c r="E933" i="32"/>
  <c r="E934" i="32"/>
  <c r="E936" i="32"/>
  <c r="E937" i="32"/>
  <c r="E938" i="32"/>
  <c r="E940" i="32"/>
  <c r="E941" i="32"/>
  <c r="E942" i="32"/>
  <c r="E944" i="32"/>
  <c r="E945" i="32"/>
  <c r="E946" i="32"/>
  <c r="E948" i="32"/>
  <c r="E949" i="32"/>
  <c r="E950" i="32"/>
  <c r="E952" i="32"/>
  <c r="E953" i="32"/>
  <c r="E954" i="32"/>
  <c r="E956" i="32"/>
  <c r="E957" i="32"/>
  <c r="E958" i="32"/>
  <c r="E960" i="32"/>
  <c r="E961" i="32"/>
  <c r="E962" i="32"/>
  <c r="E964" i="32"/>
  <c r="E965" i="32"/>
  <c r="E966" i="32"/>
  <c r="E968" i="32"/>
  <c r="E969" i="32"/>
  <c r="E970" i="32"/>
  <c r="E972" i="32"/>
  <c r="E973" i="32"/>
  <c r="E974" i="32"/>
  <c r="E976" i="32"/>
  <c r="E977" i="32"/>
  <c r="E978" i="32"/>
  <c r="E980" i="32"/>
  <c r="E981" i="32"/>
  <c r="E982" i="32"/>
  <c r="E984" i="32"/>
  <c r="E985" i="32"/>
  <c r="E986" i="32"/>
  <c r="E988" i="32"/>
  <c r="E989" i="32"/>
  <c r="E990" i="32"/>
  <c r="E992" i="32"/>
  <c r="E993" i="32"/>
  <c r="E994" i="32"/>
  <c r="E996" i="32"/>
  <c r="E997" i="32"/>
  <c r="E998" i="32"/>
  <c r="E1000" i="32"/>
  <c r="E1001" i="32"/>
  <c r="E1002" i="32"/>
  <c r="E1004" i="32"/>
  <c r="E1005" i="32"/>
  <c r="E1006" i="32"/>
  <c r="E1008" i="32"/>
  <c r="E1009" i="32"/>
  <c r="E1010" i="32"/>
  <c r="E1012" i="32"/>
  <c r="E1013" i="32"/>
  <c r="E1014" i="32"/>
  <c r="E1016" i="32"/>
  <c r="E1017" i="32"/>
  <c r="E1018" i="32"/>
  <c r="E1020" i="32"/>
  <c r="E1021" i="32"/>
  <c r="E1022" i="32"/>
  <c r="E1024" i="32"/>
  <c r="E1025" i="32"/>
  <c r="E1026" i="32"/>
  <c r="E1028" i="32"/>
  <c r="E1029" i="32"/>
  <c r="E1030" i="32"/>
  <c r="E1032" i="32"/>
  <c r="E1033" i="32"/>
  <c r="E1034" i="32"/>
  <c r="E1036" i="32"/>
  <c r="E1037" i="32"/>
  <c r="E1038" i="32"/>
  <c r="E1040" i="32"/>
  <c r="E1041" i="32"/>
  <c r="E1042" i="32"/>
  <c r="E1044" i="32"/>
  <c r="E1045" i="32"/>
  <c r="E1046" i="32"/>
  <c r="E1048" i="32"/>
  <c r="E1049" i="32"/>
  <c r="E1050" i="32"/>
  <c r="E1052" i="32"/>
  <c r="E1053" i="32"/>
  <c r="E1054" i="32"/>
  <c r="E1056" i="32"/>
  <c r="E1057" i="32"/>
  <c r="E1058" i="32"/>
  <c r="E1060" i="32"/>
  <c r="E1061" i="32"/>
  <c r="E1062" i="32"/>
  <c r="E1064" i="32"/>
  <c r="E1065" i="32"/>
  <c r="E1066" i="32"/>
  <c r="E1068" i="32"/>
  <c r="E1069" i="32"/>
  <c r="E1070" i="32"/>
  <c r="E1072" i="32"/>
  <c r="E1073" i="32"/>
  <c r="E1074" i="32"/>
  <c r="E1076" i="32"/>
  <c r="E1077" i="32"/>
  <c r="E1078" i="32"/>
  <c r="E1080" i="32"/>
  <c r="E1081" i="32"/>
  <c r="E1082" i="32"/>
  <c r="E1084" i="32"/>
  <c r="E1085" i="32"/>
  <c r="E1086" i="32"/>
  <c r="E1088" i="32"/>
  <c r="E1089" i="32"/>
  <c r="E1090" i="32"/>
  <c r="E1092" i="32"/>
  <c r="E1093" i="32"/>
  <c r="E1094" i="32"/>
  <c r="E1096" i="32"/>
  <c r="E1097" i="32"/>
  <c r="E1098" i="32"/>
  <c r="E1100" i="32"/>
  <c r="E1101" i="32"/>
  <c r="E1102" i="32"/>
  <c r="E1104" i="32"/>
  <c r="E1105" i="32"/>
  <c r="E1106" i="32"/>
  <c r="E1108" i="32"/>
  <c r="E1109" i="32"/>
  <c r="E1110" i="32"/>
  <c r="E1112" i="32"/>
  <c r="E1113" i="32"/>
  <c r="E1114" i="32"/>
  <c r="E1116" i="32"/>
  <c r="E1117" i="32"/>
  <c r="E1118" i="32"/>
  <c r="E1120" i="32"/>
  <c r="E1121" i="32"/>
  <c r="E1122" i="32"/>
  <c r="GX144" i="33"/>
  <c r="GN144" i="33" s="1"/>
  <c r="GM144" i="33"/>
  <c r="BY144" i="33"/>
  <c r="GX143" i="33"/>
  <c r="GN143" i="33" s="1"/>
  <c r="GM143" i="33"/>
  <c r="BY143" i="33"/>
  <c r="GX142" i="33"/>
  <c r="GN142" i="33" s="1"/>
  <c r="GM142" i="33"/>
  <c r="BY142" i="33"/>
  <c r="GX141" i="33"/>
  <c r="GN141" i="33" s="1"/>
  <c r="GM141" i="33"/>
  <c r="BY141" i="33"/>
  <c r="GX140" i="33"/>
  <c r="GN140" i="33" s="1"/>
  <c r="GM140" i="33"/>
  <c r="BY140" i="33"/>
  <c r="GX139" i="33"/>
  <c r="GN139" i="33" s="1"/>
  <c r="GM139" i="33"/>
  <c r="BY139" i="33"/>
  <c r="GX138" i="33"/>
  <c r="GN138" i="33" s="1"/>
  <c r="GM138" i="33"/>
  <c r="BY138" i="33"/>
  <c r="GX137" i="33"/>
  <c r="GN137" i="33" s="1"/>
  <c r="GM137" i="33"/>
  <c r="BY137" i="33"/>
  <c r="GX136" i="33"/>
  <c r="GN136" i="33" s="1"/>
  <c r="GM136" i="33"/>
  <c r="BY136" i="33"/>
  <c r="GX135" i="33"/>
  <c r="GN135" i="33" s="1"/>
  <c r="GM135" i="33"/>
  <c r="BY135" i="33"/>
  <c r="GX134" i="33"/>
  <c r="GN134" i="33" s="1"/>
  <c r="GM134" i="33"/>
  <c r="BY134" i="33"/>
  <c r="GX133" i="33"/>
  <c r="GN133" i="33" s="1"/>
  <c r="GM133" i="33"/>
  <c r="BY133" i="33"/>
  <c r="GX132" i="33"/>
  <c r="GN132" i="33" s="1"/>
  <c r="GM132" i="33"/>
  <c r="BY132" i="33"/>
  <c r="GX131" i="33"/>
  <c r="GN131" i="33" s="1"/>
  <c r="GM131" i="33"/>
  <c r="BY131" i="33"/>
  <c r="GX130" i="33"/>
  <c r="GN130" i="33" s="1"/>
  <c r="GM130" i="33"/>
  <c r="BY130" i="33"/>
  <c r="GX129" i="33"/>
  <c r="GN129" i="33" s="1"/>
  <c r="GM129" i="33"/>
  <c r="BY129" i="33"/>
  <c r="GX128" i="33"/>
  <c r="GN128" i="33" s="1"/>
  <c r="GM128" i="33"/>
  <c r="BY128" i="33"/>
  <c r="GX127" i="33"/>
  <c r="GN127" i="33" s="1"/>
  <c r="GM127" i="33"/>
  <c r="BY127" i="33"/>
  <c r="GX126" i="33"/>
  <c r="GN126" i="33" s="1"/>
  <c r="GM126" i="33"/>
  <c r="BY126" i="33"/>
  <c r="GX125" i="33"/>
  <c r="GN125" i="33" s="1"/>
  <c r="GM125" i="33"/>
  <c r="KV720" i="32"/>
  <c r="KD720" i="32"/>
  <c r="KC720" i="32"/>
  <c r="KB720" i="32"/>
  <c r="KA720" i="32"/>
  <c r="JW720" i="32"/>
  <c r="JT720" i="32"/>
  <c r="DE720" i="32"/>
  <c r="AV720" i="32"/>
  <c r="AS720" i="32"/>
  <c r="AP720" i="32"/>
  <c r="AM720" i="32"/>
  <c r="AC720" i="32"/>
  <c r="Z720" i="32"/>
  <c r="W720" i="32"/>
  <c r="J720" i="32"/>
  <c r="KV719" i="32"/>
  <c r="KD719" i="32"/>
  <c r="KC719" i="32"/>
  <c r="KB719" i="32"/>
  <c r="KA719" i="32"/>
  <c r="JW719" i="32"/>
  <c r="JT719" i="32"/>
  <c r="EL719" i="32"/>
  <c r="DE719" i="32"/>
  <c r="AV719" i="32"/>
  <c r="AS719" i="32"/>
  <c r="AP719" i="32"/>
  <c r="AM719" i="32"/>
  <c r="AC719" i="32"/>
  <c r="Z719" i="32"/>
  <c r="W719" i="32"/>
  <c r="J719" i="32"/>
  <c r="KV718" i="32"/>
  <c r="KD718" i="32"/>
  <c r="KC718" i="32"/>
  <c r="KB718" i="32"/>
  <c r="KA718" i="32"/>
  <c r="JW718" i="32"/>
  <c r="JT718" i="32"/>
  <c r="EL718" i="32"/>
  <c r="DE718" i="32"/>
  <c r="AV718" i="32"/>
  <c r="AS718" i="32"/>
  <c r="AP718" i="32"/>
  <c r="AM718" i="32"/>
  <c r="AC718" i="32"/>
  <c r="Z718" i="32"/>
  <c r="W718" i="32"/>
  <c r="J718" i="32"/>
  <c r="KV717" i="32"/>
  <c r="KD717" i="32"/>
  <c r="KC717" i="32"/>
  <c r="KB717" i="32"/>
  <c r="KA717" i="32"/>
  <c r="JW717" i="32"/>
  <c r="JT717" i="32"/>
  <c r="EL717" i="32"/>
  <c r="DE717" i="32"/>
  <c r="AV717" i="32"/>
  <c r="AS717" i="32"/>
  <c r="AP717" i="32"/>
  <c r="AM717" i="32"/>
  <c r="AC717" i="32"/>
  <c r="Z717" i="32"/>
  <c r="W717" i="32"/>
  <c r="J717" i="32"/>
  <c r="KV716" i="32"/>
  <c r="KD716" i="32"/>
  <c r="KC716" i="32"/>
  <c r="KB716" i="32"/>
  <c r="KA716" i="32"/>
  <c r="JW716" i="32"/>
  <c r="JT716" i="32"/>
  <c r="EL716" i="32"/>
  <c r="DE716" i="32"/>
  <c r="AV716" i="32"/>
  <c r="AS716" i="32"/>
  <c r="AP716" i="32"/>
  <c r="AM716" i="32"/>
  <c r="AC716" i="32"/>
  <c r="Z716" i="32"/>
  <c r="W716" i="32"/>
  <c r="J716" i="32"/>
  <c r="KV715" i="32"/>
  <c r="KD715" i="32"/>
  <c r="KC715" i="32"/>
  <c r="KB715" i="32"/>
  <c r="KA715" i="32"/>
  <c r="JW715" i="32"/>
  <c r="JT715" i="32"/>
  <c r="EL715" i="32"/>
  <c r="DE715" i="32"/>
  <c r="AV715" i="32"/>
  <c r="AS715" i="32"/>
  <c r="AP715" i="32"/>
  <c r="AM715" i="32"/>
  <c r="AC715" i="32"/>
  <c r="Z715" i="32"/>
  <c r="W715" i="32"/>
  <c r="J715" i="32"/>
  <c r="KV714" i="32"/>
  <c r="KD714" i="32"/>
  <c r="KC714" i="32"/>
  <c r="KB714" i="32"/>
  <c r="KA714" i="32"/>
  <c r="JW714" i="32"/>
  <c r="JT714" i="32"/>
  <c r="EL714" i="32"/>
  <c r="DE714" i="32"/>
  <c r="AV714" i="32"/>
  <c r="AS714" i="32"/>
  <c r="AP714" i="32"/>
  <c r="AM714" i="32"/>
  <c r="AC714" i="32"/>
  <c r="Z714" i="32"/>
  <c r="W714" i="32"/>
  <c r="J714" i="32"/>
  <c r="KV713" i="32"/>
  <c r="KD713" i="32"/>
  <c r="KC713" i="32"/>
  <c r="KB713" i="32"/>
  <c r="KA713" i="32"/>
  <c r="JW713" i="32"/>
  <c r="JT713" i="32"/>
  <c r="EL713" i="32"/>
  <c r="DE713" i="32"/>
  <c r="AV713" i="32"/>
  <c r="AS713" i="32"/>
  <c r="AP713" i="32"/>
  <c r="AM713" i="32"/>
  <c r="AC713" i="32"/>
  <c r="Z713" i="32"/>
  <c r="W713" i="32"/>
  <c r="J713" i="32"/>
  <c r="KV712" i="32"/>
  <c r="KD712" i="32"/>
  <c r="KC712" i="32"/>
  <c r="KB712" i="32"/>
  <c r="KA712" i="32"/>
  <c r="JW712" i="32"/>
  <c r="JT712" i="32"/>
  <c r="EL712" i="32"/>
  <c r="DE712" i="32"/>
  <c r="AV712" i="32"/>
  <c r="AS712" i="32"/>
  <c r="AP712" i="32"/>
  <c r="AM712" i="32"/>
  <c r="AC712" i="32"/>
  <c r="Z712" i="32"/>
  <c r="W712" i="32"/>
  <c r="J712" i="32"/>
  <c r="KV711" i="32"/>
  <c r="KD711" i="32"/>
  <c r="KC711" i="32"/>
  <c r="KB711" i="32"/>
  <c r="KA711" i="32"/>
  <c r="JW711" i="32"/>
  <c r="JT711" i="32"/>
  <c r="EL711" i="32"/>
  <c r="DE711" i="32"/>
  <c r="AV711" i="32"/>
  <c r="AS711" i="32"/>
  <c r="AP711" i="32"/>
  <c r="AM711" i="32"/>
  <c r="AC711" i="32"/>
  <c r="Z711" i="32"/>
  <c r="W711" i="32"/>
  <c r="J711" i="32"/>
  <c r="KV710" i="32"/>
  <c r="KD710" i="32"/>
  <c r="KC710" i="32"/>
  <c r="KB710" i="32"/>
  <c r="KA710" i="32"/>
  <c r="JW710" i="32"/>
  <c r="JT710" i="32"/>
  <c r="EL710" i="32"/>
  <c r="DE710" i="32"/>
  <c r="AV710" i="32"/>
  <c r="AS710" i="32"/>
  <c r="AP710" i="32"/>
  <c r="AM710" i="32"/>
  <c r="AC710" i="32"/>
  <c r="Z710" i="32"/>
  <c r="W710" i="32"/>
  <c r="J710" i="32"/>
  <c r="KV709" i="32"/>
  <c r="KD709" i="32"/>
  <c r="KC709" i="32"/>
  <c r="KB709" i="32"/>
  <c r="KA709" i="32"/>
  <c r="JW709" i="32"/>
  <c r="JT709" i="32"/>
  <c r="EL709" i="32"/>
  <c r="DE709" i="32"/>
  <c r="AV709" i="32"/>
  <c r="AS709" i="32"/>
  <c r="AP709" i="32"/>
  <c r="AM709" i="32"/>
  <c r="AC709" i="32"/>
  <c r="Z709" i="32"/>
  <c r="W709" i="32"/>
  <c r="J709" i="32"/>
  <c r="KV708" i="32"/>
  <c r="KD708" i="32"/>
  <c r="KC708" i="32"/>
  <c r="KB708" i="32"/>
  <c r="KA708" i="32"/>
  <c r="JW708" i="32"/>
  <c r="JT708" i="32"/>
  <c r="EL708" i="32"/>
  <c r="DE708" i="32"/>
  <c r="AV708" i="32"/>
  <c r="AS708" i="32"/>
  <c r="AP708" i="32"/>
  <c r="AM708" i="32"/>
  <c r="AC708" i="32"/>
  <c r="Z708" i="32"/>
  <c r="W708" i="32"/>
  <c r="J708" i="32"/>
  <c r="KV707" i="32"/>
  <c r="KD707" i="32"/>
  <c r="KC707" i="32"/>
  <c r="KB707" i="32"/>
  <c r="KA707" i="32"/>
  <c r="JW707" i="32"/>
  <c r="JT707" i="32"/>
  <c r="EL707" i="32"/>
  <c r="DE707" i="32"/>
  <c r="AV707" i="32"/>
  <c r="AS707" i="32"/>
  <c r="AP707" i="32"/>
  <c r="AM707" i="32"/>
  <c r="AC707" i="32"/>
  <c r="Z707" i="32"/>
  <c r="W707" i="32"/>
  <c r="J707" i="32"/>
  <c r="KV706" i="32"/>
  <c r="KD706" i="32"/>
  <c r="KC706" i="32"/>
  <c r="KB706" i="32"/>
  <c r="KA706" i="32"/>
  <c r="JW706" i="32"/>
  <c r="JT706" i="32"/>
  <c r="EL706" i="32"/>
  <c r="DE706" i="32"/>
  <c r="AV706" i="32"/>
  <c r="AS706" i="32"/>
  <c r="AP706" i="32"/>
  <c r="AM706" i="32"/>
  <c r="AC706" i="32"/>
  <c r="Z706" i="32"/>
  <c r="W706" i="32"/>
  <c r="J706" i="32"/>
  <c r="KV705" i="32"/>
  <c r="KD705" i="32"/>
  <c r="KC705" i="32"/>
  <c r="KB705" i="32"/>
  <c r="KA705" i="32"/>
  <c r="JW705" i="32"/>
  <c r="JT705" i="32"/>
  <c r="EQ705" i="32"/>
  <c r="EL705" i="32"/>
  <c r="DE705" i="32"/>
  <c r="AV705" i="32"/>
  <c r="AS705" i="32"/>
  <c r="AP705" i="32"/>
  <c r="AM705" i="32"/>
  <c r="AC705" i="32"/>
  <c r="Z705" i="32"/>
  <c r="W705" i="32"/>
  <c r="J705" i="32"/>
  <c r="KV704" i="32"/>
  <c r="KD704" i="32"/>
  <c r="KC704" i="32"/>
  <c r="KB704" i="32"/>
  <c r="KA704" i="32"/>
  <c r="JW704" i="32"/>
  <c r="JT704" i="32"/>
  <c r="EL704" i="32"/>
  <c r="DE704" i="32"/>
  <c r="AV704" i="32"/>
  <c r="AS704" i="32"/>
  <c r="AP704" i="32"/>
  <c r="AM704" i="32"/>
  <c r="AC704" i="32"/>
  <c r="Z704" i="32"/>
  <c r="W704" i="32"/>
  <c r="J704" i="32"/>
  <c r="KV703" i="32"/>
  <c r="KD703" i="32"/>
  <c r="KC703" i="32"/>
  <c r="KB703" i="32"/>
  <c r="KA703" i="32"/>
  <c r="JW703" i="32"/>
  <c r="JT703" i="32"/>
  <c r="EQ703" i="32"/>
  <c r="EL703" i="32"/>
  <c r="DE703" i="32"/>
  <c r="AV703" i="32"/>
  <c r="AS703" i="32"/>
  <c r="AP703" i="32"/>
  <c r="AM703" i="32"/>
  <c r="AC703" i="32"/>
  <c r="Z703" i="32"/>
  <c r="W703" i="32"/>
  <c r="J703" i="32"/>
  <c r="KV702" i="32"/>
  <c r="KD702" i="32"/>
  <c r="KC702" i="32"/>
  <c r="KB702" i="32"/>
  <c r="KA702" i="32"/>
  <c r="JW702" i="32"/>
  <c r="JT702" i="32"/>
  <c r="EQ702" i="32"/>
  <c r="EL702" i="32"/>
  <c r="DE702" i="32"/>
  <c r="AV702" i="32"/>
  <c r="AS702" i="32"/>
  <c r="AP702" i="32"/>
  <c r="AM702" i="32"/>
  <c r="AC702" i="32"/>
  <c r="Z702" i="32"/>
  <c r="W702" i="32"/>
  <c r="J702" i="32"/>
  <c r="KV701" i="32"/>
  <c r="KD701" i="32"/>
  <c r="KC701" i="32"/>
  <c r="KB701" i="32"/>
  <c r="KA701" i="32"/>
  <c r="JW701" i="32"/>
  <c r="JT701" i="32"/>
  <c r="EQ701" i="32"/>
  <c r="EL701" i="32"/>
  <c r="DE701" i="32"/>
  <c r="AV701" i="32"/>
  <c r="AS701" i="32"/>
  <c r="AP701" i="32"/>
  <c r="AM701" i="32"/>
  <c r="AC701" i="32"/>
  <c r="Z701" i="32"/>
  <c r="W701" i="32"/>
  <c r="J701" i="32"/>
  <c r="KV700" i="32"/>
  <c r="KD700" i="32"/>
  <c r="KC700" i="32"/>
  <c r="KB700" i="32"/>
  <c r="KA700" i="32"/>
  <c r="JW700" i="32"/>
  <c r="JT700" i="32"/>
  <c r="EQ700" i="32"/>
  <c r="EL700" i="32"/>
  <c r="DE700" i="32"/>
  <c r="AV700" i="32"/>
  <c r="AS700" i="32"/>
  <c r="AP700" i="32"/>
  <c r="AM700" i="32"/>
  <c r="AC700" i="32"/>
  <c r="Z700" i="32"/>
  <c r="W700" i="32"/>
  <c r="J700" i="32"/>
  <c r="KV699" i="32"/>
  <c r="KD699" i="32"/>
  <c r="KC699" i="32"/>
  <c r="KB699" i="32"/>
  <c r="KA699" i="32"/>
  <c r="JW699" i="32"/>
  <c r="JT699" i="32"/>
  <c r="EQ699" i="32"/>
  <c r="EL699" i="32"/>
  <c r="DE699" i="32"/>
  <c r="AV699" i="32"/>
  <c r="AS699" i="32"/>
  <c r="AP699" i="32"/>
  <c r="AM699" i="32"/>
  <c r="AC699" i="32"/>
  <c r="Z699" i="32"/>
  <c r="W699" i="32"/>
  <c r="J699" i="32"/>
  <c r="KV698" i="32"/>
  <c r="KD698" i="32"/>
  <c r="KC698" i="32"/>
  <c r="KB698" i="32"/>
  <c r="KA698" i="32"/>
  <c r="JW698" i="32"/>
  <c r="JT698" i="32"/>
  <c r="EL698" i="32"/>
  <c r="DE698" i="32"/>
  <c r="AV698" i="32"/>
  <c r="AS698" i="32"/>
  <c r="AP698" i="32"/>
  <c r="AM698" i="32"/>
  <c r="AC698" i="32"/>
  <c r="Z698" i="32"/>
  <c r="W698" i="32"/>
  <c r="J698" i="32"/>
  <c r="KV697" i="32"/>
  <c r="KD697" i="32"/>
  <c r="KC697" i="32"/>
  <c r="KB697" i="32"/>
  <c r="KA697" i="32"/>
  <c r="JW697" i="32"/>
  <c r="JT697" i="32"/>
  <c r="EQ697" i="32"/>
  <c r="EL697" i="32"/>
  <c r="DE697" i="32"/>
  <c r="AV697" i="32"/>
  <c r="AS697" i="32"/>
  <c r="AP697" i="32"/>
  <c r="AM697" i="32"/>
  <c r="AC697" i="32"/>
  <c r="Z697" i="32"/>
  <c r="W697" i="32"/>
  <c r="J697" i="32"/>
  <c r="KV696" i="32"/>
  <c r="KD696" i="32"/>
  <c r="KC696" i="32"/>
  <c r="KB696" i="32"/>
  <c r="KA696" i="32"/>
  <c r="JW696" i="32"/>
  <c r="JT696" i="32"/>
  <c r="EL696" i="32"/>
  <c r="DE696" i="32"/>
  <c r="AV696" i="32"/>
  <c r="AS696" i="32"/>
  <c r="AP696" i="32"/>
  <c r="AM696" i="32"/>
  <c r="AC696" i="32"/>
  <c r="Z696" i="32"/>
  <c r="W696" i="32"/>
  <c r="J696" i="32"/>
  <c r="KV695" i="32"/>
  <c r="KD695" i="32"/>
  <c r="KC695" i="32"/>
  <c r="KB695" i="32"/>
  <c r="KA695" i="32"/>
  <c r="JW695" i="32"/>
  <c r="JT695" i="32"/>
  <c r="EQ695" i="32"/>
  <c r="EL695" i="32"/>
  <c r="DE695" i="32"/>
  <c r="AV695" i="32"/>
  <c r="AS695" i="32"/>
  <c r="AP695" i="32"/>
  <c r="AM695" i="32"/>
  <c r="AC695" i="32"/>
  <c r="Z695" i="32"/>
  <c r="W695" i="32"/>
  <c r="J695" i="32"/>
  <c r="KV694" i="32"/>
  <c r="KD694" i="32"/>
  <c r="KC694" i="32"/>
  <c r="KB694" i="32"/>
  <c r="KA694" i="32"/>
  <c r="JW694" i="32"/>
  <c r="JT694" i="32"/>
  <c r="EQ694" i="32"/>
  <c r="EL694" i="32"/>
  <c r="DE694" i="32"/>
  <c r="AV694" i="32"/>
  <c r="AS694" i="32"/>
  <c r="AP694" i="32"/>
  <c r="AM694" i="32"/>
  <c r="AC694" i="32"/>
  <c r="Z694" i="32"/>
  <c r="W694" i="32"/>
  <c r="J694" i="32"/>
  <c r="KV693" i="32"/>
  <c r="KD693" i="32"/>
  <c r="KC693" i="32"/>
  <c r="KB693" i="32"/>
  <c r="KA693" i="32"/>
  <c r="JW693" i="32"/>
  <c r="JT693" i="32"/>
  <c r="EQ693" i="32"/>
  <c r="EL693" i="32"/>
  <c r="DE693" i="32"/>
  <c r="AV693" i="32"/>
  <c r="AS693" i="32"/>
  <c r="AP693" i="32"/>
  <c r="AM693" i="32"/>
  <c r="AC693" i="32"/>
  <c r="Z693" i="32"/>
  <c r="W693" i="32"/>
  <c r="J693" i="32"/>
  <c r="KV692" i="32"/>
  <c r="KD692" i="32"/>
  <c r="KC692" i="32"/>
  <c r="KB692" i="32"/>
  <c r="KA692" i="32"/>
  <c r="JW692" i="32"/>
  <c r="JT692" i="32"/>
  <c r="EL692" i="32"/>
  <c r="DE692" i="32"/>
  <c r="AV692" i="32"/>
  <c r="AS692" i="32"/>
  <c r="AP692" i="32"/>
  <c r="AM692" i="32"/>
  <c r="AC692" i="32"/>
  <c r="Z692" i="32"/>
  <c r="W692" i="32"/>
  <c r="J692" i="32"/>
  <c r="KV691" i="32"/>
  <c r="KD691" i="32"/>
  <c r="KC691" i="32"/>
  <c r="KB691" i="32"/>
  <c r="KA691" i="32"/>
  <c r="JW691" i="32"/>
  <c r="JT691" i="32"/>
  <c r="EL691" i="32"/>
  <c r="DE691" i="32"/>
  <c r="AV691" i="32"/>
  <c r="AS691" i="32"/>
  <c r="AP691" i="32"/>
  <c r="AM691" i="32"/>
  <c r="AC691" i="32"/>
  <c r="Z691" i="32"/>
  <c r="W691" i="32"/>
  <c r="J691" i="32"/>
  <c r="KV690" i="32"/>
  <c r="KD690" i="32"/>
  <c r="KC690" i="32"/>
  <c r="KB690" i="32"/>
  <c r="KA690" i="32"/>
  <c r="JW690" i="32"/>
  <c r="JT690" i="32"/>
  <c r="EL690" i="32"/>
  <c r="DE690" i="32"/>
  <c r="AV690" i="32"/>
  <c r="AS690" i="32"/>
  <c r="AP690" i="32"/>
  <c r="AM690" i="32"/>
  <c r="AC690" i="32"/>
  <c r="Z690" i="32"/>
  <c r="W690" i="32"/>
  <c r="J690" i="32"/>
  <c r="KV689" i="32"/>
  <c r="KD689" i="32"/>
  <c r="KC689" i="32"/>
  <c r="KB689" i="32"/>
  <c r="KA689" i="32"/>
  <c r="JW689" i="32"/>
  <c r="JT689" i="32"/>
  <c r="EQ689" i="32"/>
  <c r="EL689" i="32"/>
  <c r="DE689" i="32"/>
  <c r="AV689" i="32"/>
  <c r="AS689" i="32"/>
  <c r="AP689" i="32"/>
  <c r="AM689" i="32"/>
  <c r="AC689" i="32"/>
  <c r="Z689" i="32"/>
  <c r="W689" i="32"/>
  <c r="J689" i="32"/>
  <c r="KV688" i="32"/>
  <c r="KD688" i="32"/>
  <c r="KC688" i="32"/>
  <c r="KB688" i="32"/>
  <c r="KA688" i="32"/>
  <c r="JW688" i="32"/>
  <c r="JT688" i="32"/>
  <c r="EQ688" i="32"/>
  <c r="EL688" i="32"/>
  <c r="DE688" i="32"/>
  <c r="AV688" i="32"/>
  <c r="AS688" i="32"/>
  <c r="AP688" i="32"/>
  <c r="AM688" i="32"/>
  <c r="AC688" i="32"/>
  <c r="Z688" i="32"/>
  <c r="W688" i="32"/>
  <c r="J688" i="32"/>
  <c r="KV687" i="32"/>
  <c r="KD687" i="32"/>
  <c r="KC687" i="32"/>
  <c r="KB687" i="32"/>
  <c r="KA687" i="32"/>
  <c r="JW687" i="32"/>
  <c r="JT687" i="32"/>
  <c r="EQ687" i="32"/>
  <c r="EL687" i="32"/>
  <c r="DE687" i="32"/>
  <c r="AV687" i="32"/>
  <c r="AS687" i="32"/>
  <c r="AP687" i="32"/>
  <c r="AM687" i="32"/>
  <c r="AC687" i="32"/>
  <c r="Z687" i="32"/>
  <c r="W687" i="32"/>
  <c r="J687" i="32"/>
  <c r="KV686" i="32"/>
  <c r="KD686" i="32"/>
  <c r="KC686" i="32"/>
  <c r="KB686" i="32"/>
  <c r="KA686" i="32"/>
  <c r="JW686" i="32"/>
  <c r="JT686" i="32"/>
  <c r="EQ686" i="32"/>
  <c r="EL686" i="32"/>
  <c r="DE686" i="32"/>
  <c r="AV686" i="32"/>
  <c r="AS686" i="32"/>
  <c r="AP686" i="32"/>
  <c r="AM686" i="32"/>
  <c r="AC686" i="32"/>
  <c r="Z686" i="32"/>
  <c r="W686" i="32"/>
  <c r="J686" i="32"/>
  <c r="KV685" i="32"/>
  <c r="KD685" i="32"/>
  <c r="KC685" i="32"/>
  <c r="KB685" i="32"/>
  <c r="KA685" i="32"/>
  <c r="JW685" i="32"/>
  <c r="JT685" i="32"/>
  <c r="EQ685" i="32"/>
  <c r="EL685" i="32"/>
  <c r="DE685" i="32"/>
  <c r="AV685" i="32"/>
  <c r="AS685" i="32"/>
  <c r="AP685" i="32"/>
  <c r="AM685" i="32"/>
  <c r="AC685" i="32"/>
  <c r="Z685" i="32"/>
  <c r="W685" i="32"/>
  <c r="J685" i="32"/>
  <c r="KV684" i="32"/>
  <c r="KD684" i="32"/>
  <c r="KC684" i="32"/>
  <c r="KB684" i="32"/>
  <c r="KA684" i="32"/>
  <c r="JW684" i="32"/>
  <c r="JT684" i="32"/>
  <c r="EQ684" i="32"/>
  <c r="EL684" i="32"/>
  <c r="DE684" i="32"/>
  <c r="AV684" i="32"/>
  <c r="AS684" i="32"/>
  <c r="AP684" i="32"/>
  <c r="AM684" i="32"/>
  <c r="AC684" i="32"/>
  <c r="Z684" i="32"/>
  <c r="W684" i="32"/>
  <c r="J684" i="32"/>
  <c r="KV683" i="32"/>
  <c r="KD683" i="32"/>
  <c r="KC683" i="32"/>
  <c r="KB683" i="32"/>
  <c r="KA683" i="32"/>
  <c r="JW683" i="32"/>
  <c r="JT683" i="32"/>
  <c r="EL683" i="32"/>
  <c r="DE683" i="32"/>
  <c r="AV683" i="32"/>
  <c r="AS683" i="32"/>
  <c r="AP683" i="32"/>
  <c r="AM683" i="32"/>
  <c r="AC683" i="32"/>
  <c r="Z683" i="32"/>
  <c r="W683" i="32"/>
  <c r="J683" i="32"/>
  <c r="KV682" i="32"/>
  <c r="KD682" i="32"/>
  <c r="KC682" i="32"/>
  <c r="KB682" i="32"/>
  <c r="KA682" i="32"/>
  <c r="JW682" i="32"/>
  <c r="JT682" i="32"/>
  <c r="EQ682" i="32"/>
  <c r="EL682" i="32"/>
  <c r="DE682" i="32"/>
  <c r="AV682" i="32"/>
  <c r="AS682" i="32"/>
  <c r="AP682" i="32"/>
  <c r="AM682" i="32"/>
  <c r="AC682" i="32"/>
  <c r="Z682" i="32"/>
  <c r="W682" i="32"/>
  <c r="J682" i="32"/>
  <c r="KV681" i="32"/>
  <c r="KD681" i="32"/>
  <c r="KC681" i="32"/>
  <c r="KB681" i="32"/>
  <c r="KA681" i="32"/>
  <c r="JW681" i="32"/>
  <c r="JT681" i="32"/>
  <c r="EQ681" i="32"/>
  <c r="EL681" i="32"/>
  <c r="DE681" i="32"/>
  <c r="AV681" i="32"/>
  <c r="AS681" i="32"/>
  <c r="AP681" i="32"/>
  <c r="AM681" i="32"/>
  <c r="AC681" i="32"/>
  <c r="Z681" i="32"/>
  <c r="W681" i="32"/>
  <c r="J681" i="32"/>
  <c r="KV680" i="32"/>
  <c r="KD680" i="32"/>
  <c r="KC680" i="32"/>
  <c r="KB680" i="32"/>
  <c r="KA680" i="32"/>
  <c r="JW680" i="32"/>
  <c r="JT680" i="32"/>
  <c r="EQ680" i="32"/>
  <c r="EL680" i="32"/>
  <c r="DE680" i="32"/>
  <c r="AV680" i="32"/>
  <c r="AS680" i="32"/>
  <c r="AP680" i="32"/>
  <c r="AM680" i="32"/>
  <c r="AC680" i="32"/>
  <c r="Z680" i="32"/>
  <c r="W680" i="32"/>
  <c r="J680" i="32"/>
  <c r="KV679" i="32"/>
  <c r="KD679" i="32"/>
  <c r="KC679" i="32"/>
  <c r="KB679" i="32"/>
  <c r="KA679" i="32"/>
  <c r="JW679" i="32"/>
  <c r="JT679" i="32"/>
  <c r="EQ679" i="32"/>
  <c r="EL679" i="32"/>
  <c r="DE679" i="32"/>
  <c r="AV679" i="32"/>
  <c r="AS679" i="32"/>
  <c r="AP679" i="32"/>
  <c r="AM679" i="32"/>
  <c r="AC679" i="32"/>
  <c r="Z679" i="32"/>
  <c r="W679" i="32"/>
  <c r="J679" i="32"/>
  <c r="KV678" i="32"/>
  <c r="KD678" i="32"/>
  <c r="KC678" i="32"/>
  <c r="KB678" i="32"/>
  <c r="KA678" i="32"/>
  <c r="JW678" i="32"/>
  <c r="JT678" i="32"/>
  <c r="EQ678" i="32"/>
  <c r="EL678" i="32"/>
  <c r="DE678" i="32"/>
  <c r="AV678" i="32"/>
  <c r="AS678" i="32"/>
  <c r="AP678" i="32"/>
  <c r="AM678" i="32"/>
  <c r="AC678" i="32"/>
  <c r="Z678" i="32"/>
  <c r="W678" i="32"/>
  <c r="J678" i="32"/>
  <c r="KV677" i="32"/>
  <c r="KD677" i="32"/>
  <c r="KC677" i="32"/>
  <c r="KB677" i="32"/>
  <c r="KA677" i="32"/>
  <c r="JW677" i="32"/>
  <c r="JT677" i="32"/>
  <c r="EL677" i="32"/>
  <c r="DE677" i="32"/>
  <c r="AV677" i="32"/>
  <c r="AS677" i="32"/>
  <c r="AP677" i="32"/>
  <c r="AM677" i="32"/>
  <c r="AC677" i="32"/>
  <c r="Z677" i="32"/>
  <c r="W677" i="32"/>
  <c r="J677" i="32"/>
  <c r="KV676" i="32"/>
  <c r="KD676" i="32"/>
  <c r="KC676" i="32"/>
  <c r="KB676" i="32"/>
  <c r="KA676" i="32"/>
  <c r="JW676" i="32"/>
  <c r="JT676" i="32"/>
  <c r="EQ676" i="32"/>
  <c r="EL676" i="32"/>
  <c r="DE676" i="32"/>
  <c r="AV676" i="32"/>
  <c r="AS676" i="32"/>
  <c r="AP676" i="32"/>
  <c r="AM676" i="32"/>
  <c r="AC676" i="32"/>
  <c r="Z676" i="32"/>
  <c r="W676" i="32"/>
  <c r="J676" i="32"/>
  <c r="KV675" i="32"/>
  <c r="KD675" i="32"/>
  <c r="KC675" i="32"/>
  <c r="KB675" i="32"/>
  <c r="KA675" i="32"/>
  <c r="JW675" i="32"/>
  <c r="JT675" i="32"/>
  <c r="EQ675" i="32"/>
  <c r="EL675" i="32"/>
  <c r="DE675" i="32"/>
  <c r="AV675" i="32"/>
  <c r="AS675" i="32"/>
  <c r="AP675" i="32"/>
  <c r="AM675" i="32"/>
  <c r="AC675" i="32"/>
  <c r="Z675" i="32"/>
  <c r="W675" i="32"/>
  <c r="J675" i="32"/>
  <c r="KV674" i="32"/>
  <c r="KD674" i="32"/>
  <c r="KC674" i="32"/>
  <c r="KB674" i="32"/>
  <c r="KA674" i="32"/>
  <c r="JW674" i="32"/>
  <c r="JT674" i="32"/>
  <c r="EQ674" i="32"/>
  <c r="EL674" i="32"/>
  <c r="DE674" i="32"/>
  <c r="AV674" i="32"/>
  <c r="AS674" i="32"/>
  <c r="AP674" i="32"/>
  <c r="AM674" i="32"/>
  <c r="AC674" i="32"/>
  <c r="Z674" i="32"/>
  <c r="W674" i="32"/>
  <c r="J674" i="32"/>
  <c r="KV673" i="32"/>
  <c r="KD673" i="32"/>
  <c r="KC673" i="32"/>
  <c r="KB673" i="32"/>
  <c r="KA673" i="32"/>
  <c r="JW673" i="32"/>
  <c r="JT673" i="32"/>
  <c r="EQ673" i="32"/>
  <c r="EL673" i="32"/>
  <c r="DE673" i="32"/>
  <c r="AV673" i="32"/>
  <c r="AS673" i="32"/>
  <c r="AP673" i="32"/>
  <c r="AM673" i="32"/>
  <c r="AC673" i="32"/>
  <c r="Z673" i="32"/>
  <c r="W673" i="32"/>
  <c r="J673" i="32"/>
  <c r="KV672" i="32"/>
  <c r="KD672" i="32"/>
  <c r="KC672" i="32"/>
  <c r="KB672" i="32"/>
  <c r="KA672" i="32"/>
  <c r="JW672" i="32"/>
  <c r="JT672" i="32"/>
  <c r="EQ672" i="32"/>
  <c r="EL672" i="32"/>
  <c r="DE672" i="32"/>
  <c r="AV672" i="32"/>
  <c r="AS672" i="32"/>
  <c r="AP672" i="32"/>
  <c r="AM672" i="32"/>
  <c r="AC672" i="32"/>
  <c r="Z672" i="32"/>
  <c r="W672" i="32"/>
  <c r="J672" i="32"/>
  <c r="KV671" i="32"/>
  <c r="KD671" i="32"/>
  <c r="KC671" i="32"/>
  <c r="KB671" i="32"/>
  <c r="KA671" i="32"/>
  <c r="JW671" i="32"/>
  <c r="JT671" i="32"/>
  <c r="EQ671" i="32"/>
  <c r="EL671" i="32"/>
  <c r="DE671" i="32"/>
  <c r="AV671" i="32"/>
  <c r="AS671" i="32"/>
  <c r="AP671" i="32"/>
  <c r="AM671" i="32"/>
  <c r="AC671" i="32"/>
  <c r="Z671" i="32"/>
  <c r="W671" i="32"/>
  <c r="J671" i="32"/>
  <c r="KV670" i="32"/>
  <c r="KD670" i="32"/>
  <c r="KC670" i="32"/>
  <c r="KB670" i="32"/>
  <c r="KA670" i="32"/>
  <c r="JW670" i="32"/>
  <c r="JT670" i="32"/>
  <c r="EQ670" i="32"/>
  <c r="EL670" i="32"/>
  <c r="DE670" i="32"/>
  <c r="AV670" i="32"/>
  <c r="AS670" i="32"/>
  <c r="AP670" i="32"/>
  <c r="AM670" i="32"/>
  <c r="AC670" i="32"/>
  <c r="Z670" i="32"/>
  <c r="W670" i="32"/>
  <c r="J670" i="32"/>
  <c r="KV669" i="32"/>
  <c r="KD669" i="32"/>
  <c r="KC669" i="32"/>
  <c r="KB669" i="32"/>
  <c r="KA669" i="32"/>
  <c r="JW669" i="32"/>
  <c r="JT669" i="32"/>
  <c r="EQ669" i="32"/>
  <c r="EL669" i="32"/>
  <c r="DE669" i="32"/>
  <c r="AV669" i="32"/>
  <c r="AS669" i="32"/>
  <c r="AP669" i="32"/>
  <c r="AM669" i="32"/>
  <c r="AC669" i="32"/>
  <c r="Z669" i="32"/>
  <c r="W669" i="32"/>
  <c r="J669" i="32"/>
  <c r="KV668" i="32"/>
  <c r="KD668" i="32"/>
  <c r="KC668" i="32"/>
  <c r="KB668" i="32"/>
  <c r="KA668" i="32"/>
  <c r="JW668" i="32"/>
  <c r="JT668" i="32"/>
  <c r="EQ668" i="32"/>
  <c r="EL668" i="32"/>
  <c r="DE668" i="32"/>
  <c r="AV668" i="32"/>
  <c r="AS668" i="32"/>
  <c r="AP668" i="32"/>
  <c r="AM668" i="32"/>
  <c r="AC668" i="32"/>
  <c r="Z668" i="32"/>
  <c r="W668" i="32"/>
  <c r="J668" i="32"/>
  <c r="KV667" i="32"/>
  <c r="KD667" i="32"/>
  <c r="KC667" i="32"/>
  <c r="KB667" i="32"/>
  <c r="KA667" i="32"/>
  <c r="JW667" i="32"/>
  <c r="JT667" i="32"/>
  <c r="EQ667" i="32"/>
  <c r="EL667" i="32"/>
  <c r="DE667" i="32"/>
  <c r="AV667" i="32"/>
  <c r="AS667" i="32"/>
  <c r="AP667" i="32"/>
  <c r="AM667" i="32"/>
  <c r="AC667" i="32"/>
  <c r="Z667" i="32"/>
  <c r="W667" i="32"/>
  <c r="J667" i="32"/>
  <c r="KV666" i="32"/>
  <c r="KD666" i="32"/>
  <c r="KC666" i="32"/>
  <c r="KB666" i="32"/>
  <c r="KA666" i="32"/>
  <c r="JW666" i="32"/>
  <c r="JT666" i="32"/>
  <c r="EQ666" i="32"/>
  <c r="EL666" i="32"/>
  <c r="DE666" i="32"/>
  <c r="AV666" i="32"/>
  <c r="AS666" i="32"/>
  <c r="AP666" i="32"/>
  <c r="AM666" i="32"/>
  <c r="AC666" i="32"/>
  <c r="Z666" i="32"/>
  <c r="W666" i="32"/>
  <c r="J666" i="32"/>
  <c r="KV665" i="32"/>
  <c r="KD665" i="32"/>
  <c r="KC665" i="32"/>
  <c r="KB665" i="32"/>
  <c r="KA665" i="32"/>
  <c r="JW665" i="32"/>
  <c r="JT665" i="32"/>
  <c r="EQ665" i="32"/>
  <c r="EL665" i="32"/>
  <c r="DE665" i="32"/>
  <c r="AV665" i="32"/>
  <c r="AS665" i="32"/>
  <c r="AP665" i="32"/>
  <c r="AM665" i="32"/>
  <c r="AC665" i="32"/>
  <c r="Z665" i="32"/>
  <c r="W665" i="32"/>
  <c r="J665" i="32"/>
  <c r="KV664" i="32"/>
  <c r="KD664" i="32"/>
  <c r="KC664" i="32"/>
  <c r="KB664" i="32"/>
  <c r="KA664" i="32"/>
  <c r="JW664" i="32"/>
  <c r="JT664" i="32"/>
  <c r="EL664" i="32"/>
  <c r="DE664" i="32"/>
  <c r="AV664" i="32"/>
  <c r="AS664" i="32"/>
  <c r="AP664" i="32"/>
  <c r="AM664" i="32"/>
  <c r="AC664" i="32"/>
  <c r="Z664" i="32"/>
  <c r="W664" i="32"/>
  <c r="J664" i="32"/>
  <c r="KV663" i="32"/>
  <c r="KD663" i="32"/>
  <c r="KC663" i="32"/>
  <c r="KB663" i="32"/>
  <c r="KA663" i="32"/>
  <c r="JW663" i="32"/>
  <c r="JT663" i="32"/>
  <c r="EQ663" i="32"/>
  <c r="EL663" i="32"/>
  <c r="DE663" i="32"/>
  <c r="AV663" i="32"/>
  <c r="AS663" i="32"/>
  <c r="AP663" i="32"/>
  <c r="AM663" i="32"/>
  <c r="AC663" i="32"/>
  <c r="Z663" i="32"/>
  <c r="W663" i="32"/>
  <c r="J663" i="32"/>
  <c r="KV662" i="32"/>
  <c r="KD662" i="32"/>
  <c r="KC662" i="32"/>
  <c r="KB662" i="32"/>
  <c r="KA662" i="32"/>
  <c r="JW662" i="32"/>
  <c r="JT662" i="32"/>
  <c r="EQ662" i="32"/>
  <c r="EL662" i="32"/>
  <c r="DE662" i="32"/>
  <c r="AV662" i="32"/>
  <c r="AS662" i="32"/>
  <c r="AP662" i="32"/>
  <c r="AM662" i="32"/>
  <c r="AC662" i="32"/>
  <c r="Z662" i="32"/>
  <c r="W662" i="32"/>
  <c r="J662" i="32"/>
  <c r="KV661" i="32"/>
  <c r="KD661" i="32"/>
  <c r="KC661" i="32"/>
  <c r="KB661" i="32"/>
  <c r="KA661" i="32"/>
  <c r="JW661" i="32"/>
  <c r="JT661" i="32"/>
  <c r="EQ661" i="32"/>
  <c r="EL661" i="32"/>
  <c r="DE661" i="32"/>
  <c r="AV661" i="32"/>
  <c r="AS661" i="32"/>
  <c r="AP661" i="32"/>
  <c r="AM661" i="32"/>
  <c r="AC661" i="32"/>
  <c r="Z661" i="32"/>
  <c r="W661" i="32"/>
  <c r="J661" i="32"/>
  <c r="KV660" i="32"/>
  <c r="KD660" i="32"/>
  <c r="KC660" i="32"/>
  <c r="KB660" i="32"/>
  <c r="KA660" i="32"/>
  <c r="JW660" i="32"/>
  <c r="JT660" i="32"/>
  <c r="EQ660" i="32"/>
  <c r="EL660" i="32"/>
  <c r="DE660" i="32"/>
  <c r="AV660" i="32"/>
  <c r="AS660" i="32"/>
  <c r="AP660" i="32"/>
  <c r="AM660" i="32"/>
  <c r="AC660" i="32"/>
  <c r="Z660" i="32"/>
  <c r="W660" i="32"/>
  <c r="J660" i="32"/>
  <c r="KV659" i="32"/>
  <c r="KD659" i="32"/>
  <c r="KC659" i="32"/>
  <c r="KB659" i="32"/>
  <c r="KA659" i="32"/>
  <c r="JW659" i="32"/>
  <c r="JT659" i="32"/>
  <c r="EQ659" i="32"/>
  <c r="EL659" i="32"/>
  <c r="DE659" i="32"/>
  <c r="AV659" i="32"/>
  <c r="AS659" i="32"/>
  <c r="AP659" i="32"/>
  <c r="AM659" i="32"/>
  <c r="AC659" i="32"/>
  <c r="Z659" i="32"/>
  <c r="W659" i="32"/>
  <c r="J659" i="32"/>
  <c r="KV658" i="32"/>
  <c r="KD658" i="32"/>
  <c r="KC658" i="32"/>
  <c r="KB658" i="32"/>
  <c r="KA658" i="32"/>
  <c r="JW658" i="32"/>
  <c r="JT658" i="32"/>
  <c r="EQ658" i="32"/>
  <c r="EL658" i="32"/>
  <c r="DE658" i="32"/>
  <c r="AV658" i="32"/>
  <c r="AS658" i="32"/>
  <c r="AP658" i="32"/>
  <c r="AM658" i="32"/>
  <c r="AC658" i="32"/>
  <c r="Z658" i="32"/>
  <c r="W658" i="32"/>
  <c r="J658" i="32"/>
  <c r="KV657" i="32"/>
  <c r="KD657" i="32"/>
  <c r="KC657" i="32"/>
  <c r="KB657" i="32"/>
  <c r="KA657" i="32"/>
  <c r="JW657" i="32"/>
  <c r="JT657" i="32"/>
  <c r="EL657" i="32"/>
  <c r="DE657" i="32"/>
  <c r="AV657" i="32"/>
  <c r="AS657" i="32"/>
  <c r="AP657" i="32"/>
  <c r="AM657" i="32"/>
  <c r="AC657" i="32"/>
  <c r="Z657" i="32"/>
  <c r="W657" i="32"/>
  <c r="J657" i="32"/>
  <c r="KV656" i="32"/>
  <c r="KD656" i="32"/>
  <c r="KC656" i="32"/>
  <c r="KB656" i="32"/>
  <c r="KA656" i="32"/>
  <c r="JW656" i="32"/>
  <c r="JT656" i="32"/>
  <c r="EQ656" i="32"/>
  <c r="EL656" i="32"/>
  <c r="DE656" i="32"/>
  <c r="AV656" i="32"/>
  <c r="AS656" i="32"/>
  <c r="AP656" i="32"/>
  <c r="AM656" i="32"/>
  <c r="AC656" i="32"/>
  <c r="Z656" i="32"/>
  <c r="W656" i="32"/>
  <c r="J656" i="32"/>
  <c r="KV655" i="32"/>
  <c r="KD655" i="32"/>
  <c r="KC655" i="32"/>
  <c r="KB655" i="32"/>
  <c r="KA655" i="32"/>
  <c r="JW655" i="32"/>
  <c r="JT655" i="32"/>
  <c r="EL655" i="32"/>
  <c r="DE655" i="32"/>
  <c r="AV655" i="32"/>
  <c r="AS655" i="32"/>
  <c r="AP655" i="32"/>
  <c r="AM655" i="32"/>
  <c r="AC655" i="32"/>
  <c r="Z655" i="32"/>
  <c r="W655" i="32"/>
  <c r="J655" i="32"/>
  <c r="KV654" i="32"/>
  <c r="KD654" i="32"/>
  <c r="KC654" i="32"/>
  <c r="KB654" i="32"/>
  <c r="KA654" i="32"/>
  <c r="JW654" i="32"/>
  <c r="JT654" i="32"/>
  <c r="EL654" i="32"/>
  <c r="DE654" i="32"/>
  <c r="AV654" i="32"/>
  <c r="AS654" i="32"/>
  <c r="AP654" i="32"/>
  <c r="AM654" i="32"/>
  <c r="AC654" i="32"/>
  <c r="Z654" i="32"/>
  <c r="W654" i="32"/>
  <c r="J654" i="32"/>
  <c r="KV653" i="32"/>
  <c r="KD653" i="32"/>
  <c r="KC653" i="32"/>
  <c r="KB653" i="32"/>
  <c r="KA653" i="32"/>
  <c r="JW653" i="32"/>
  <c r="JT653" i="32"/>
  <c r="EL653" i="32"/>
  <c r="DE653" i="32"/>
  <c r="AV653" i="32"/>
  <c r="AS653" i="32"/>
  <c r="AP653" i="32"/>
  <c r="AM653" i="32"/>
  <c r="AC653" i="32"/>
  <c r="Z653" i="32"/>
  <c r="W653" i="32"/>
  <c r="J653" i="32"/>
  <c r="KV652" i="32"/>
  <c r="KD652" i="32"/>
  <c r="KC652" i="32"/>
  <c r="KB652" i="32"/>
  <c r="KA652" i="32"/>
  <c r="JW652" i="32"/>
  <c r="JT652" i="32"/>
  <c r="EL652" i="32"/>
  <c r="DE652" i="32"/>
  <c r="AV652" i="32"/>
  <c r="AS652" i="32"/>
  <c r="AP652" i="32"/>
  <c r="AM652" i="32"/>
  <c r="AC652" i="32"/>
  <c r="Z652" i="32"/>
  <c r="W652" i="32"/>
  <c r="J652" i="32"/>
  <c r="KV651" i="32"/>
  <c r="KD651" i="32"/>
  <c r="KC651" i="32"/>
  <c r="KB651" i="32"/>
  <c r="KA651" i="32"/>
  <c r="JW651" i="32"/>
  <c r="JT651" i="32"/>
  <c r="EQ651" i="32"/>
  <c r="EL651" i="32"/>
  <c r="DE651" i="32"/>
  <c r="AV651" i="32"/>
  <c r="AS651" i="32"/>
  <c r="AP651" i="32"/>
  <c r="AM651" i="32"/>
  <c r="AC651" i="32"/>
  <c r="Z651" i="32"/>
  <c r="W651" i="32"/>
  <c r="J651" i="32"/>
  <c r="KV650" i="32"/>
  <c r="KD650" i="32"/>
  <c r="KC650" i="32"/>
  <c r="KB650" i="32"/>
  <c r="KA650" i="32"/>
  <c r="JW650" i="32"/>
  <c r="JT650" i="32"/>
  <c r="EQ650" i="32"/>
  <c r="EL650" i="32"/>
  <c r="DE650" i="32"/>
  <c r="AV650" i="32"/>
  <c r="AS650" i="32"/>
  <c r="AP650" i="32"/>
  <c r="AM650" i="32"/>
  <c r="AC650" i="32"/>
  <c r="Z650" i="32"/>
  <c r="W650" i="32"/>
  <c r="J650" i="32"/>
  <c r="KV649" i="32"/>
  <c r="KD649" i="32"/>
  <c r="KC649" i="32"/>
  <c r="KB649" i="32"/>
  <c r="KA649" i="32"/>
  <c r="JW649" i="32"/>
  <c r="JT649" i="32"/>
  <c r="EQ649" i="32"/>
  <c r="EL649" i="32"/>
  <c r="DE649" i="32"/>
  <c r="AV649" i="32"/>
  <c r="AS649" i="32"/>
  <c r="AP649" i="32"/>
  <c r="AM649" i="32"/>
  <c r="AC649" i="32"/>
  <c r="Z649" i="32"/>
  <c r="W649" i="32"/>
  <c r="J649" i="32"/>
  <c r="KV648" i="32"/>
  <c r="KD648" i="32"/>
  <c r="KC648" i="32"/>
  <c r="KB648" i="32"/>
  <c r="KA648" i="32"/>
  <c r="JW648" i="32"/>
  <c r="JT648" i="32"/>
  <c r="EL648" i="32"/>
  <c r="DE648" i="32"/>
  <c r="AV648" i="32"/>
  <c r="AS648" i="32"/>
  <c r="AP648" i="32"/>
  <c r="AM648" i="32"/>
  <c r="AC648" i="32"/>
  <c r="Z648" i="32"/>
  <c r="W648" i="32"/>
  <c r="J648" i="32"/>
  <c r="KV647" i="32"/>
  <c r="KD647" i="32"/>
  <c r="KC647" i="32"/>
  <c r="KB647" i="32"/>
  <c r="KA647" i="32"/>
  <c r="JW647" i="32"/>
  <c r="JT647" i="32"/>
  <c r="EQ647" i="32"/>
  <c r="EL647" i="32"/>
  <c r="DE647" i="32"/>
  <c r="AV647" i="32"/>
  <c r="AS647" i="32"/>
  <c r="AP647" i="32"/>
  <c r="AM647" i="32"/>
  <c r="AC647" i="32"/>
  <c r="Z647" i="32"/>
  <c r="W647" i="32"/>
  <c r="J647" i="32"/>
  <c r="KV646" i="32"/>
  <c r="KD646" i="32"/>
  <c r="KC646" i="32"/>
  <c r="KB646" i="32"/>
  <c r="KA646" i="32"/>
  <c r="JW646" i="32"/>
  <c r="JT646" i="32"/>
  <c r="EQ646" i="32"/>
  <c r="EL646" i="32"/>
  <c r="DE646" i="32"/>
  <c r="AV646" i="32"/>
  <c r="AS646" i="32"/>
  <c r="AP646" i="32"/>
  <c r="AM646" i="32"/>
  <c r="AC646" i="32"/>
  <c r="Z646" i="32"/>
  <c r="W646" i="32"/>
  <c r="J646" i="32"/>
  <c r="KV645" i="32"/>
  <c r="KD645" i="32"/>
  <c r="KC645" i="32"/>
  <c r="KB645" i="32"/>
  <c r="KA645" i="32"/>
  <c r="JW645" i="32"/>
  <c r="JT645" i="32"/>
  <c r="EQ645" i="32"/>
  <c r="EL645" i="32"/>
  <c r="DE645" i="32"/>
  <c r="AV645" i="32"/>
  <c r="AS645" i="32"/>
  <c r="AP645" i="32"/>
  <c r="AM645" i="32"/>
  <c r="AC645" i="32"/>
  <c r="Z645" i="32"/>
  <c r="W645" i="32"/>
  <c r="J645" i="32"/>
  <c r="KV644" i="32"/>
  <c r="KD644" i="32"/>
  <c r="KC644" i="32"/>
  <c r="KB644" i="32"/>
  <c r="KA644" i="32"/>
  <c r="JW644" i="32"/>
  <c r="JT644" i="32"/>
  <c r="EQ644" i="32"/>
  <c r="EL644" i="32"/>
  <c r="DE644" i="32"/>
  <c r="AV644" i="32"/>
  <c r="AS644" i="32"/>
  <c r="AP644" i="32"/>
  <c r="AM644" i="32"/>
  <c r="AC644" i="32"/>
  <c r="Z644" i="32"/>
  <c r="W644" i="32"/>
  <c r="J644" i="32"/>
  <c r="KV643" i="32"/>
  <c r="KD643" i="32"/>
  <c r="KC643" i="32"/>
  <c r="KB643" i="32"/>
  <c r="KA643" i="32"/>
  <c r="JW643" i="32"/>
  <c r="JT643" i="32"/>
  <c r="EQ643" i="32"/>
  <c r="EL643" i="32"/>
  <c r="DE643" i="32"/>
  <c r="AV643" i="32"/>
  <c r="AS643" i="32"/>
  <c r="AP643" i="32"/>
  <c r="AM643" i="32"/>
  <c r="AC643" i="32"/>
  <c r="Z643" i="32"/>
  <c r="W643" i="32"/>
  <c r="J643" i="32"/>
  <c r="KV642" i="32"/>
  <c r="KD642" i="32"/>
  <c r="KC642" i="32"/>
  <c r="KB642" i="32"/>
  <c r="KA642" i="32"/>
  <c r="JW642" i="32"/>
  <c r="JT642" i="32"/>
  <c r="EO642" i="32"/>
  <c r="EL642" i="32"/>
  <c r="DE642" i="32"/>
  <c r="AV642" i="32"/>
  <c r="AS642" i="32"/>
  <c r="AP642" i="32"/>
  <c r="AM642" i="32"/>
  <c r="AC642" i="32"/>
  <c r="Z642" i="32"/>
  <c r="W642" i="32"/>
  <c r="J642" i="32"/>
  <c r="V717" i="32" l="1"/>
  <c r="V652" i="32"/>
  <c r="V671" i="32"/>
  <c r="V690" i="32"/>
  <c r="V710" i="32"/>
  <c r="AL690" i="32"/>
  <c r="V693" i="32"/>
  <c r="V695" i="32"/>
  <c r="V715" i="32"/>
  <c r="AL679" i="32"/>
  <c r="V694" i="32"/>
  <c r="AL667" i="32"/>
  <c r="AL659" i="32"/>
  <c r="V643" i="32"/>
  <c r="JZ693" i="32"/>
  <c r="AL691" i="32"/>
  <c r="AL713" i="32"/>
  <c r="V642" i="32"/>
  <c r="V644" i="32"/>
  <c r="V646" i="32"/>
  <c r="JZ646" i="32"/>
  <c r="V648" i="32"/>
  <c r="V712" i="32"/>
  <c r="V653" i="32"/>
  <c r="JZ651" i="32"/>
  <c r="V697" i="32"/>
  <c r="AL682" i="32"/>
  <c r="V659" i="32"/>
  <c r="JZ661" i="32"/>
  <c r="V716" i="32"/>
  <c r="AL642" i="32"/>
  <c r="AL644" i="32"/>
  <c r="AL648" i="32"/>
  <c r="V655" i="32"/>
  <c r="AL661" i="32"/>
  <c r="AL696" i="32"/>
  <c r="V719" i="32"/>
  <c r="V647" i="32"/>
  <c r="JZ697" i="32"/>
  <c r="JZ695" i="32"/>
  <c r="JZ713" i="32"/>
  <c r="AL666" i="32"/>
  <c r="AL670" i="32"/>
  <c r="V691" i="32"/>
  <c r="V713" i="32"/>
  <c r="V654" i="32"/>
  <c r="AL662" i="32"/>
  <c r="JZ685" i="32"/>
  <c r="V687" i="32"/>
  <c r="JZ687" i="32"/>
  <c r="V689" i="32"/>
  <c r="V650" i="32"/>
  <c r="JZ650" i="32"/>
  <c r="JZ679" i="32"/>
  <c r="V681" i="32"/>
  <c r="JZ681" i="32"/>
  <c r="V700" i="32"/>
  <c r="V702" i="32"/>
  <c r="V711" i="32"/>
  <c r="AL717" i="32"/>
  <c r="JZ680" i="32"/>
  <c r="V684" i="32"/>
  <c r="JZ684" i="32"/>
  <c r="V686" i="32"/>
  <c r="JZ686" i="32"/>
  <c r="V688" i="32"/>
  <c r="AL720" i="32"/>
  <c r="AL649" i="32"/>
  <c r="AL653" i="32"/>
  <c r="V672" i="32"/>
  <c r="V674" i="32"/>
  <c r="JZ674" i="32"/>
  <c r="V676" i="32"/>
  <c r="JZ676" i="32"/>
  <c r="V707" i="32"/>
  <c r="AL678" i="32"/>
  <c r="V699" i="32"/>
  <c r="V701" i="32"/>
  <c r="V703" i="32"/>
  <c r="V714" i="32"/>
  <c r="JZ691" i="32"/>
  <c r="JZ715" i="32"/>
  <c r="AL654" i="32"/>
  <c r="JZ657" i="32"/>
  <c r="V661" i="32"/>
  <c r="V665" i="32"/>
  <c r="V673" i="32"/>
  <c r="JZ673" i="32"/>
  <c r="V677" i="32"/>
  <c r="V683" i="32"/>
  <c r="V706" i="32"/>
  <c r="AL710" i="32"/>
  <c r="JZ702" i="32"/>
  <c r="AL708" i="32"/>
  <c r="JZ692" i="32"/>
  <c r="JZ696" i="32"/>
  <c r="JZ645" i="32"/>
  <c r="AL657" i="32"/>
  <c r="V718" i="32"/>
  <c r="JZ654" i="32"/>
  <c r="AL660" i="32"/>
  <c r="V682" i="32"/>
  <c r="V692" i="32"/>
  <c r="V696" i="32"/>
  <c r="V708" i="32"/>
  <c r="AL718" i="32"/>
  <c r="AL650" i="32"/>
  <c r="AL672" i="32"/>
  <c r="AL676" i="32"/>
  <c r="AL684" i="32"/>
  <c r="AL688" i="32"/>
  <c r="AL698" i="32"/>
  <c r="AL700" i="32"/>
  <c r="AL702" i="32"/>
  <c r="AL706" i="32"/>
  <c r="JZ709" i="32"/>
  <c r="AL716" i="32"/>
  <c r="JZ719" i="32"/>
  <c r="V649" i="32"/>
  <c r="JZ649" i="32"/>
  <c r="JZ655" i="32"/>
  <c r="V657" i="32"/>
  <c r="JZ663" i="32"/>
  <c r="V667" i="32"/>
  <c r="JZ667" i="32"/>
  <c r="JZ669" i="32"/>
  <c r="JZ677" i="32"/>
  <c r="V705" i="32"/>
  <c r="JZ707" i="32"/>
  <c r="V709" i="32"/>
  <c r="JZ647" i="32"/>
  <c r="JZ701" i="32"/>
  <c r="V685" i="32"/>
  <c r="AL705" i="32"/>
  <c r="JZ716" i="32"/>
  <c r="AL658" i="32"/>
  <c r="AL643" i="32"/>
  <c r="AL647" i="32"/>
  <c r="AL651" i="32"/>
  <c r="AL655" i="32"/>
  <c r="AL671" i="32"/>
  <c r="AL673" i="32"/>
  <c r="AL677" i="32"/>
  <c r="AL685" i="32"/>
  <c r="AL689" i="32"/>
  <c r="AL697" i="32"/>
  <c r="AL715" i="32"/>
  <c r="V658" i="32"/>
  <c r="JZ658" i="32"/>
  <c r="V660" i="32"/>
  <c r="V666" i="32"/>
  <c r="AL683" i="32"/>
  <c r="AL695" i="32"/>
  <c r="AL709" i="32"/>
  <c r="V645" i="32"/>
  <c r="V656" i="32"/>
  <c r="JZ656" i="32"/>
  <c r="V662" i="32"/>
  <c r="JZ662" i="32"/>
  <c r="V664" i="32"/>
  <c r="JZ664" i="32"/>
  <c r="JZ668" i="32"/>
  <c r="V670" i="32"/>
  <c r="JZ670" i="32"/>
  <c r="V678" i="32"/>
  <c r="JZ698" i="32"/>
  <c r="JZ704" i="32"/>
  <c r="JZ712" i="32"/>
  <c r="JZ652" i="32"/>
  <c r="JZ699" i="32"/>
  <c r="JZ675" i="32"/>
  <c r="JZ703" i="32"/>
  <c r="AL665" i="32"/>
  <c r="JZ708" i="32"/>
  <c r="AL652" i="32"/>
  <c r="JZ672" i="32"/>
  <c r="JZ690" i="32"/>
  <c r="AL693" i="32"/>
  <c r="V698" i="32"/>
  <c r="AL711" i="32"/>
  <c r="AL668" i="32"/>
  <c r="AL714" i="32"/>
  <c r="JZ720" i="32"/>
  <c r="JZ644" i="32"/>
  <c r="AL712" i="32"/>
  <c r="JZ643" i="32"/>
  <c r="AL646" i="32"/>
  <c r="V651" i="32"/>
  <c r="JZ660" i="32"/>
  <c r="JZ648" i="32"/>
  <c r="V663" i="32"/>
  <c r="JZ666" i="32"/>
  <c r="AL687" i="32"/>
  <c r="JZ718" i="32"/>
  <c r="JZ642" i="32"/>
  <c r="AL669" i="32"/>
  <c r="AL675" i="32"/>
  <c r="V680" i="32"/>
  <c r="AL681" i="32"/>
  <c r="JZ683" i="32"/>
  <c r="JZ689" i="32"/>
  <c r="AL704" i="32"/>
  <c r="JZ682" i="32"/>
  <c r="JZ710" i="32"/>
  <c r="JZ653" i="32"/>
  <c r="JZ659" i="32"/>
  <c r="JZ665" i="32"/>
  <c r="V668" i="32"/>
  <c r="JZ671" i="32"/>
  <c r="AL692" i="32"/>
  <c r="JZ700" i="32"/>
  <c r="JZ706" i="32"/>
  <c r="AL663" i="32"/>
  <c r="V679" i="32"/>
  <c r="AL680" i="32"/>
  <c r="AL686" i="32"/>
  <c r="JZ711" i="32"/>
  <c r="V720" i="32"/>
  <c r="AL645" i="32"/>
  <c r="AL656" i="32"/>
  <c r="AL674" i="32"/>
  <c r="JZ688" i="32"/>
  <c r="JZ694" i="32"/>
  <c r="AL703" i="32"/>
  <c r="JZ705" i="32"/>
  <c r="JZ717" i="32"/>
  <c r="AL719" i="32"/>
  <c r="AL701" i="32"/>
  <c r="AL707" i="32"/>
  <c r="JZ714" i="32"/>
  <c r="AL694" i="32"/>
  <c r="AL664" i="32"/>
  <c r="V669" i="32"/>
  <c r="V675" i="32"/>
  <c r="JZ678" i="32"/>
  <c r="AL699" i="32"/>
  <c r="V704" i="32"/>
  <c r="AV313" i="32"/>
  <c r="AV199" i="32"/>
  <c r="AV137" i="32"/>
  <c r="AV100" i="32"/>
  <c r="AV82" i="32"/>
  <c r="AV30" i="32"/>
  <c r="AS354" i="32"/>
  <c r="AS352" i="32"/>
  <c r="AS330" i="32"/>
  <c r="AS313" i="32"/>
  <c r="AS231" i="32"/>
  <c r="AS199" i="32"/>
  <c r="AS173" i="32"/>
  <c r="AS145" i="32"/>
  <c r="AS137" i="32"/>
  <c r="AS122" i="32"/>
  <c r="AS100" i="32"/>
  <c r="AS88" i="32"/>
  <c r="AS85" i="32"/>
  <c r="AS82" i="32"/>
  <c r="AS48" i="32"/>
  <c r="AS37" i="32"/>
  <c r="AS30" i="32"/>
  <c r="AS47" i="32"/>
  <c r="AS99" i="32"/>
  <c r="AS140" i="32"/>
  <c r="AS210" i="32"/>
  <c r="AS226" i="32"/>
  <c r="GX934" i="33"/>
  <c r="GN934" i="33" s="1"/>
  <c r="GM934" i="33"/>
  <c r="GX933" i="33"/>
  <c r="GN933" i="33" s="1"/>
  <c r="GM933" i="33"/>
  <c r="GX932" i="33"/>
  <c r="GN932" i="33" s="1"/>
  <c r="GM932" i="33"/>
  <c r="GX931" i="33"/>
  <c r="GN931" i="33" s="1"/>
  <c r="GM931" i="33"/>
  <c r="GX930" i="33"/>
  <c r="GN930" i="33" s="1"/>
  <c r="GM930" i="33"/>
  <c r="GX929" i="33"/>
  <c r="GN929" i="33" s="1"/>
  <c r="GM929" i="33"/>
  <c r="GX928" i="33"/>
  <c r="GN928" i="33" s="1"/>
  <c r="GM928" i="33"/>
  <c r="GX927" i="33"/>
  <c r="GN927" i="33" s="1"/>
  <c r="GM927" i="33"/>
  <c r="GX926" i="33"/>
  <c r="GN926" i="33" s="1"/>
  <c r="GM926" i="33"/>
  <c r="GX925" i="33"/>
  <c r="GN925" i="33" s="1"/>
  <c r="GM925" i="33"/>
  <c r="GX924" i="33"/>
  <c r="GN924" i="33" s="1"/>
  <c r="GM924" i="33"/>
  <c r="GX923" i="33"/>
  <c r="GN923" i="33" s="1"/>
  <c r="GM923" i="33"/>
  <c r="GX922" i="33"/>
  <c r="GN922" i="33" s="1"/>
  <c r="GM922" i="33"/>
  <c r="GX921" i="33"/>
  <c r="GN921" i="33" s="1"/>
  <c r="GM921" i="33"/>
  <c r="GX920" i="33"/>
  <c r="GN920" i="33" s="1"/>
  <c r="GM920" i="33"/>
  <c r="GX919" i="33"/>
  <c r="GN919" i="33" s="1"/>
  <c r="GM919" i="33"/>
  <c r="GX918" i="33"/>
  <c r="GN918" i="33" s="1"/>
  <c r="GM918" i="33"/>
  <c r="GX917" i="33"/>
  <c r="GN917" i="33" s="1"/>
  <c r="GM917" i="33"/>
  <c r="GX916" i="33"/>
  <c r="GN916" i="33" s="1"/>
  <c r="GM916" i="33"/>
  <c r="GX915" i="33"/>
  <c r="GN915" i="33" s="1"/>
  <c r="GM915" i="33"/>
  <c r="GX914" i="33"/>
  <c r="GN914" i="33" s="1"/>
  <c r="GM914" i="33"/>
  <c r="GX913" i="33"/>
  <c r="GN913" i="33" s="1"/>
  <c r="GM913" i="33"/>
  <c r="GX912" i="33"/>
  <c r="GN912" i="33" s="1"/>
  <c r="GM912" i="33"/>
  <c r="GX911" i="33"/>
  <c r="GN911" i="33" s="1"/>
  <c r="GM911" i="33"/>
  <c r="GX910" i="33"/>
  <c r="GN910" i="33" s="1"/>
  <c r="GM910" i="33"/>
  <c r="GX909" i="33"/>
  <c r="GN909" i="33" s="1"/>
  <c r="GM909" i="33"/>
  <c r="GX908" i="33"/>
  <c r="GN908" i="33" s="1"/>
  <c r="GM908" i="33"/>
  <c r="GX907" i="33"/>
  <c r="GN907" i="33" s="1"/>
  <c r="GM907" i="33"/>
  <c r="GX906" i="33"/>
  <c r="GN906" i="33" s="1"/>
  <c r="GM906" i="33"/>
  <c r="GX905" i="33"/>
  <c r="GN905" i="33" s="1"/>
  <c r="GM905" i="33"/>
  <c r="GX904" i="33"/>
  <c r="GN904" i="33" s="1"/>
  <c r="GM904" i="33"/>
  <c r="GX903" i="33"/>
  <c r="GN903" i="33" s="1"/>
  <c r="GM903" i="33"/>
  <c r="GX902" i="33"/>
  <c r="GN902" i="33" s="1"/>
  <c r="GM902" i="33"/>
  <c r="GX901" i="33"/>
  <c r="GN901" i="33" s="1"/>
  <c r="GM901" i="33"/>
  <c r="GX900" i="33"/>
  <c r="GN900" i="33" s="1"/>
  <c r="GM900" i="33"/>
  <c r="GX899" i="33"/>
  <c r="GN899" i="33" s="1"/>
  <c r="GM899" i="33"/>
  <c r="GX898" i="33"/>
  <c r="GN898" i="33" s="1"/>
  <c r="GM898" i="33"/>
  <c r="GX897" i="33"/>
  <c r="GN897" i="33" s="1"/>
  <c r="GM897" i="33"/>
  <c r="GX896" i="33"/>
  <c r="GN896" i="33" s="1"/>
  <c r="GM896" i="33"/>
  <c r="GX895" i="33"/>
  <c r="GN895" i="33" s="1"/>
  <c r="GM895" i="33"/>
  <c r="GX894" i="33"/>
  <c r="GN894" i="33" s="1"/>
  <c r="GM894" i="33"/>
  <c r="GX893" i="33"/>
  <c r="GN893" i="33" s="1"/>
  <c r="GM893" i="33"/>
  <c r="GX892" i="33"/>
  <c r="GN892" i="33" s="1"/>
  <c r="GM892" i="33"/>
  <c r="GX891" i="33"/>
  <c r="GN891" i="33" s="1"/>
  <c r="GM891" i="33"/>
  <c r="GX890" i="33"/>
  <c r="GN890" i="33" s="1"/>
  <c r="GM890" i="33"/>
  <c r="GX889" i="33"/>
  <c r="GN889" i="33" s="1"/>
  <c r="GM889" i="33"/>
  <c r="GX888" i="33"/>
  <c r="GN888" i="33" s="1"/>
  <c r="GM888" i="33"/>
  <c r="GX887" i="33"/>
  <c r="GN887" i="33" s="1"/>
  <c r="GM887" i="33"/>
  <c r="GX886" i="33"/>
  <c r="GN886" i="33" s="1"/>
  <c r="GM886" i="33"/>
  <c r="GX885" i="33"/>
  <c r="GN885" i="33" s="1"/>
  <c r="GM885" i="33"/>
  <c r="GX884" i="33"/>
  <c r="GN884" i="33" s="1"/>
  <c r="GM884" i="33"/>
  <c r="GX883" i="33"/>
  <c r="GN883" i="33" s="1"/>
  <c r="GM883" i="33"/>
  <c r="GX882" i="33"/>
  <c r="GN882" i="33" s="1"/>
  <c r="GM882" i="33"/>
  <c r="GX881" i="33"/>
  <c r="GN881" i="33" s="1"/>
  <c r="GM881" i="33"/>
  <c r="GX880" i="33"/>
  <c r="GN880" i="33" s="1"/>
  <c r="GM880" i="33"/>
  <c r="GX879" i="33"/>
  <c r="GN879" i="33" s="1"/>
  <c r="GM879" i="33"/>
  <c r="GX878" i="33"/>
  <c r="GN878" i="33" s="1"/>
  <c r="GM878" i="33"/>
  <c r="GX877" i="33"/>
  <c r="GN877" i="33" s="1"/>
  <c r="GM877" i="33"/>
  <c r="GX876" i="33"/>
  <c r="GN876" i="33" s="1"/>
  <c r="GM876" i="33"/>
  <c r="GX875" i="33"/>
  <c r="GN875" i="33" s="1"/>
  <c r="GM875" i="33"/>
  <c r="GX874" i="33"/>
  <c r="GN874" i="33" s="1"/>
  <c r="GM874" i="33"/>
  <c r="GX873" i="33"/>
  <c r="GN873" i="33" s="1"/>
  <c r="GM873" i="33"/>
  <c r="GX872" i="33"/>
  <c r="GN872" i="33" s="1"/>
  <c r="GM872" i="33"/>
  <c r="GX871" i="33"/>
  <c r="GN871" i="33" s="1"/>
  <c r="GM871" i="33"/>
  <c r="GX870" i="33"/>
  <c r="GN870" i="33" s="1"/>
  <c r="GM870" i="33"/>
  <c r="GX869" i="33"/>
  <c r="GN869" i="33" s="1"/>
  <c r="GM869" i="33"/>
  <c r="GX868" i="33"/>
  <c r="GN868" i="33" s="1"/>
  <c r="GM868" i="33"/>
  <c r="GX867" i="33"/>
  <c r="GN867" i="33" s="1"/>
  <c r="GM867" i="33"/>
  <c r="GX866" i="33"/>
  <c r="GN866" i="33" s="1"/>
  <c r="GM866" i="33"/>
  <c r="GX865" i="33"/>
  <c r="GN865" i="33" s="1"/>
  <c r="GM865" i="33"/>
  <c r="GX864" i="33"/>
  <c r="GN864" i="33" s="1"/>
  <c r="GM864" i="33"/>
  <c r="GX863" i="33"/>
  <c r="GN863" i="33" s="1"/>
  <c r="GM863" i="33"/>
  <c r="GX862" i="33"/>
  <c r="GN862" i="33" s="1"/>
  <c r="GM862" i="33"/>
  <c r="GX861" i="33"/>
  <c r="GN861" i="33" s="1"/>
  <c r="GM861" i="33"/>
  <c r="GX860" i="33"/>
  <c r="GN860" i="33" s="1"/>
  <c r="GM860" i="33"/>
  <c r="GX859" i="33"/>
  <c r="GN859" i="33" s="1"/>
  <c r="GM859" i="33"/>
  <c r="GX858" i="33"/>
  <c r="GN858" i="33" s="1"/>
  <c r="GM858" i="33"/>
  <c r="GX857" i="33"/>
  <c r="GN857" i="33" s="1"/>
  <c r="GM857" i="33"/>
  <c r="GX856" i="33"/>
  <c r="GN856" i="33" s="1"/>
  <c r="GM856" i="33"/>
  <c r="GX855" i="33"/>
  <c r="GN855" i="33" s="1"/>
  <c r="GM855" i="33"/>
  <c r="GX854" i="33"/>
  <c r="GN854" i="33" s="1"/>
  <c r="GM854" i="33"/>
  <c r="GX853" i="33"/>
  <c r="GN853" i="33" s="1"/>
  <c r="GM853" i="33"/>
  <c r="GX852" i="33"/>
  <c r="GN852" i="33" s="1"/>
  <c r="GM852" i="33"/>
  <c r="GX851" i="33"/>
  <c r="GN851" i="33" s="1"/>
  <c r="GM851" i="33"/>
  <c r="GX850" i="33"/>
  <c r="GN850" i="33" s="1"/>
  <c r="GM850" i="33"/>
  <c r="GX849" i="33"/>
  <c r="GN849" i="33" s="1"/>
  <c r="GM849" i="33"/>
  <c r="GX848" i="33"/>
  <c r="GN848" i="33" s="1"/>
  <c r="GM848" i="33"/>
  <c r="GX847" i="33"/>
  <c r="GN847" i="33" s="1"/>
  <c r="GM847" i="33"/>
  <c r="GX846" i="33"/>
  <c r="GN846" i="33" s="1"/>
  <c r="GM846" i="33"/>
  <c r="GX845" i="33"/>
  <c r="GN845" i="33" s="1"/>
  <c r="GM845" i="33"/>
  <c r="GX844" i="33"/>
  <c r="GN844" i="33" s="1"/>
  <c r="GM844" i="33"/>
  <c r="GX843" i="33"/>
  <c r="GN843" i="33" s="1"/>
  <c r="GM843" i="33"/>
  <c r="GX842" i="33"/>
  <c r="GN842" i="33" s="1"/>
  <c r="GM842" i="33"/>
  <c r="GX841" i="33"/>
  <c r="GN841" i="33" s="1"/>
  <c r="GM841" i="33"/>
  <c r="GX840" i="33"/>
  <c r="GN840" i="33" s="1"/>
  <c r="GM840" i="33"/>
  <c r="GX839" i="33"/>
  <c r="GN839" i="33" s="1"/>
  <c r="GM839" i="33"/>
  <c r="GX838" i="33"/>
  <c r="GN838" i="33" s="1"/>
  <c r="GM838" i="33"/>
  <c r="GX837" i="33"/>
  <c r="GN837" i="33" s="1"/>
  <c r="GM837" i="33"/>
  <c r="GX836" i="33"/>
  <c r="GN836" i="33" s="1"/>
  <c r="GM836" i="33"/>
  <c r="GX835" i="33"/>
  <c r="GN835" i="33" s="1"/>
  <c r="GM835" i="33"/>
  <c r="GX834" i="33"/>
  <c r="GN834" i="33" s="1"/>
  <c r="GM834" i="33"/>
  <c r="GX833" i="33"/>
  <c r="GN833" i="33" s="1"/>
  <c r="GM833" i="33"/>
  <c r="GX832" i="33"/>
  <c r="GN832" i="33" s="1"/>
  <c r="GM832" i="33"/>
  <c r="GX831" i="33"/>
  <c r="GN831" i="33" s="1"/>
  <c r="GM831" i="33"/>
  <c r="GX830" i="33"/>
  <c r="GN830" i="33" s="1"/>
  <c r="GM830" i="33"/>
  <c r="GX829" i="33"/>
  <c r="GN829" i="33" s="1"/>
  <c r="GM829" i="33"/>
  <c r="GX828" i="33"/>
  <c r="GN828" i="33" s="1"/>
  <c r="GM828" i="33"/>
  <c r="GX827" i="33"/>
  <c r="GN827" i="33" s="1"/>
  <c r="GM827" i="33"/>
  <c r="GX826" i="33"/>
  <c r="GN826" i="33" s="1"/>
  <c r="GM826" i="33"/>
  <c r="GX825" i="33"/>
  <c r="GN825" i="33" s="1"/>
  <c r="GM825" i="33"/>
  <c r="GX824" i="33"/>
  <c r="GN824" i="33" s="1"/>
  <c r="GM824" i="33"/>
  <c r="GX823" i="33"/>
  <c r="GN823" i="33" s="1"/>
  <c r="GM823" i="33"/>
  <c r="GX822" i="33"/>
  <c r="GN822" i="33" s="1"/>
  <c r="GM822" i="33"/>
  <c r="GX821" i="33"/>
  <c r="GN821" i="33" s="1"/>
  <c r="GM821" i="33"/>
  <c r="GX820" i="33"/>
  <c r="GN820" i="33" s="1"/>
  <c r="GM820" i="33"/>
  <c r="GX819" i="33"/>
  <c r="GN819" i="33" s="1"/>
  <c r="GM819" i="33"/>
  <c r="GX818" i="33"/>
  <c r="GN818" i="33" s="1"/>
  <c r="GM818" i="33"/>
  <c r="GX817" i="33"/>
  <c r="GN817" i="33" s="1"/>
  <c r="GM817" i="33"/>
  <c r="GX816" i="33"/>
  <c r="GN816" i="33" s="1"/>
  <c r="GM816" i="33"/>
  <c r="GX815" i="33"/>
  <c r="GN815" i="33" s="1"/>
  <c r="GM815" i="33"/>
  <c r="GX814" i="33"/>
  <c r="GN814" i="33" s="1"/>
  <c r="GM814" i="33"/>
  <c r="GX813" i="33"/>
  <c r="GN813" i="33" s="1"/>
  <c r="GM813" i="33"/>
  <c r="GX812" i="33"/>
  <c r="GN812" i="33" s="1"/>
  <c r="GM812" i="33"/>
  <c r="GX811" i="33"/>
  <c r="GN811" i="33" s="1"/>
  <c r="GM811" i="33"/>
  <c r="GX810" i="33"/>
  <c r="GN810" i="33" s="1"/>
  <c r="GM810" i="33"/>
  <c r="GX809" i="33"/>
  <c r="GN809" i="33" s="1"/>
  <c r="GM809" i="33"/>
  <c r="GX808" i="33"/>
  <c r="GN808" i="33" s="1"/>
  <c r="GM808" i="33"/>
  <c r="GX807" i="33"/>
  <c r="GN807" i="33" s="1"/>
  <c r="GM807" i="33"/>
  <c r="GX806" i="33"/>
  <c r="GN806" i="33" s="1"/>
  <c r="GM806" i="33"/>
  <c r="GX805" i="33"/>
  <c r="GN805" i="33" s="1"/>
  <c r="GM805" i="33"/>
  <c r="GX804" i="33"/>
  <c r="GN804" i="33" s="1"/>
  <c r="GM804" i="33"/>
  <c r="GX803" i="33"/>
  <c r="GN803" i="33" s="1"/>
  <c r="GM803" i="33"/>
  <c r="GX802" i="33"/>
  <c r="GN802" i="33" s="1"/>
  <c r="GM802" i="33"/>
  <c r="GX801" i="33"/>
  <c r="GN801" i="33" s="1"/>
  <c r="GM801" i="33"/>
  <c r="GX800" i="33"/>
  <c r="GN800" i="33" s="1"/>
  <c r="GM800" i="33"/>
  <c r="GX799" i="33"/>
  <c r="GN799" i="33" s="1"/>
  <c r="GM799" i="33"/>
  <c r="GX798" i="33"/>
  <c r="GN798" i="33" s="1"/>
  <c r="GM798" i="33"/>
  <c r="GX797" i="33"/>
  <c r="GN797" i="33" s="1"/>
  <c r="GM797" i="33"/>
  <c r="GX796" i="33"/>
  <c r="GN796" i="33" s="1"/>
  <c r="GM796" i="33"/>
  <c r="GX795" i="33"/>
  <c r="GN795" i="33" s="1"/>
  <c r="GM795" i="33"/>
  <c r="GX794" i="33"/>
  <c r="GN794" i="33" s="1"/>
  <c r="GM794" i="33"/>
  <c r="GX793" i="33"/>
  <c r="GN793" i="33" s="1"/>
  <c r="GM793" i="33"/>
  <c r="GX792" i="33"/>
  <c r="GN792" i="33" s="1"/>
  <c r="GM792" i="33"/>
  <c r="GX791" i="33"/>
  <c r="GN791" i="33" s="1"/>
  <c r="GM791" i="33"/>
  <c r="GX790" i="33"/>
  <c r="GN790" i="33" s="1"/>
  <c r="GM790" i="33"/>
  <c r="GX789" i="33"/>
  <c r="GN789" i="33" s="1"/>
  <c r="GM789" i="33"/>
  <c r="GX788" i="33"/>
  <c r="GN788" i="33" s="1"/>
  <c r="GM788" i="33"/>
  <c r="GX787" i="33"/>
  <c r="GN787" i="33" s="1"/>
  <c r="GM787" i="33"/>
  <c r="GX786" i="33"/>
  <c r="GN786" i="33" s="1"/>
  <c r="GM786" i="33"/>
  <c r="GX785" i="33"/>
  <c r="GN785" i="33" s="1"/>
  <c r="GM785" i="33"/>
  <c r="GX784" i="33"/>
  <c r="GN784" i="33" s="1"/>
  <c r="GM784" i="33"/>
  <c r="GX783" i="33"/>
  <c r="GN783" i="33" s="1"/>
  <c r="GM783" i="33"/>
  <c r="GX782" i="33"/>
  <c r="GN782" i="33" s="1"/>
  <c r="GM782" i="33"/>
  <c r="GX781" i="33"/>
  <c r="GN781" i="33" s="1"/>
  <c r="GM781" i="33"/>
  <c r="GX780" i="33"/>
  <c r="GN780" i="33" s="1"/>
  <c r="GM780" i="33"/>
  <c r="GX779" i="33"/>
  <c r="GN779" i="33" s="1"/>
  <c r="GM779" i="33"/>
  <c r="GX778" i="33"/>
  <c r="GN778" i="33" s="1"/>
  <c r="GM778" i="33"/>
  <c r="GX777" i="33"/>
  <c r="GN777" i="33" s="1"/>
  <c r="GM777" i="33"/>
  <c r="GX776" i="33"/>
  <c r="GN776" i="33" s="1"/>
  <c r="GM776" i="33"/>
  <c r="GX775" i="33"/>
  <c r="GN775" i="33" s="1"/>
  <c r="GM775" i="33"/>
  <c r="GX774" i="33"/>
  <c r="GN774" i="33" s="1"/>
  <c r="GM774" i="33"/>
  <c r="GX773" i="33"/>
  <c r="GN773" i="33" s="1"/>
  <c r="GM773" i="33"/>
  <c r="GX772" i="33"/>
  <c r="GN772" i="33" s="1"/>
  <c r="GM772" i="33"/>
  <c r="GX771" i="33"/>
  <c r="GN771" i="33" s="1"/>
  <c r="GM771" i="33"/>
  <c r="GX770" i="33"/>
  <c r="GN770" i="33" s="1"/>
  <c r="GM770" i="33"/>
  <c r="GX769" i="33"/>
  <c r="GN769" i="33" s="1"/>
  <c r="GM769" i="33"/>
  <c r="GX768" i="33"/>
  <c r="GN768" i="33" s="1"/>
  <c r="GM768" i="33"/>
  <c r="GX767" i="33"/>
  <c r="GN767" i="33" s="1"/>
  <c r="GM767" i="33"/>
  <c r="GX766" i="33"/>
  <c r="GN766" i="33" s="1"/>
  <c r="GM766" i="33"/>
  <c r="GX765" i="33"/>
  <c r="GN765" i="33" s="1"/>
  <c r="GM765" i="33"/>
  <c r="GX764" i="33"/>
  <c r="GN764" i="33" s="1"/>
  <c r="GM764" i="33"/>
  <c r="GX763" i="33"/>
  <c r="GN763" i="33" s="1"/>
  <c r="GM763" i="33"/>
  <c r="GX762" i="33"/>
  <c r="GN762" i="33" s="1"/>
  <c r="GM762" i="33"/>
  <c r="GX761" i="33"/>
  <c r="GN761" i="33" s="1"/>
  <c r="GM761" i="33"/>
  <c r="GX760" i="33"/>
  <c r="GN760" i="33" s="1"/>
  <c r="GM760" i="33"/>
  <c r="GX759" i="33"/>
  <c r="GN759" i="33" s="1"/>
  <c r="GM759" i="33"/>
  <c r="GX758" i="33"/>
  <c r="GN758" i="33" s="1"/>
  <c r="GM758" i="33"/>
  <c r="GX757" i="33"/>
  <c r="GN757" i="33" s="1"/>
  <c r="GM757" i="33"/>
  <c r="GX756" i="33"/>
  <c r="GN756" i="33" s="1"/>
  <c r="GM756" i="33"/>
  <c r="GX755" i="33"/>
  <c r="GN755" i="33" s="1"/>
  <c r="GM755" i="33"/>
  <c r="GX754" i="33"/>
  <c r="GN754" i="33" s="1"/>
  <c r="GM754" i="33"/>
  <c r="GX753" i="33"/>
  <c r="GN753" i="33" s="1"/>
  <c r="GM753" i="33"/>
  <c r="GX752" i="33"/>
  <c r="GN752" i="33" s="1"/>
  <c r="GM752" i="33"/>
  <c r="GX751" i="33"/>
  <c r="GN751" i="33" s="1"/>
  <c r="GM751" i="33"/>
  <c r="GX750" i="33"/>
  <c r="GN750" i="33" s="1"/>
  <c r="GM750" i="33"/>
  <c r="GX749" i="33"/>
  <c r="GN749" i="33" s="1"/>
  <c r="GM749" i="33"/>
  <c r="GX748" i="33"/>
  <c r="GN748" i="33" s="1"/>
  <c r="GM748" i="33"/>
  <c r="GX747" i="33"/>
  <c r="GN747" i="33" s="1"/>
  <c r="GM747" i="33"/>
  <c r="GX746" i="33"/>
  <c r="GN746" i="33" s="1"/>
  <c r="GM746" i="33"/>
  <c r="GX745" i="33"/>
  <c r="GN745" i="33" s="1"/>
  <c r="GM745" i="33"/>
  <c r="GX744" i="33"/>
  <c r="GN744" i="33" s="1"/>
  <c r="GM744" i="33"/>
  <c r="GX743" i="33"/>
  <c r="GN743" i="33" s="1"/>
  <c r="GM743" i="33"/>
  <c r="GX742" i="33"/>
  <c r="GN742" i="33" s="1"/>
  <c r="GM742" i="33"/>
  <c r="GX741" i="33"/>
  <c r="GN741" i="33" s="1"/>
  <c r="GM741" i="33"/>
  <c r="GX740" i="33"/>
  <c r="GN740" i="33" s="1"/>
  <c r="GM740" i="33"/>
  <c r="GX739" i="33"/>
  <c r="GN739" i="33" s="1"/>
  <c r="GM739" i="33"/>
  <c r="GX738" i="33"/>
  <c r="GN738" i="33" s="1"/>
  <c r="GM738" i="33"/>
  <c r="GX737" i="33"/>
  <c r="GN737" i="33" s="1"/>
  <c r="GM737" i="33"/>
  <c r="GX736" i="33"/>
  <c r="GN736" i="33" s="1"/>
  <c r="GM736" i="33"/>
  <c r="GX735" i="33"/>
  <c r="GN735" i="33" s="1"/>
  <c r="GM735" i="33"/>
  <c r="GX734" i="33"/>
  <c r="GN734" i="33" s="1"/>
  <c r="GM734" i="33"/>
  <c r="GX733" i="33"/>
  <c r="GN733" i="33" s="1"/>
  <c r="GM733" i="33"/>
  <c r="GX732" i="33"/>
  <c r="GN732" i="33" s="1"/>
  <c r="GM732" i="33"/>
  <c r="GX731" i="33"/>
  <c r="GN731" i="33" s="1"/>
  <c r="GM731" i="33"/>
  <c r="GX730" i="33"/>
  <c r="GN730" i="33" s="1"/>
  <c r="GM730" i="33"/>
  <c r="GX729" i="33"/>
  <c r="GN729" i="33" s="1"/>
  <c r="GM729" i="33"/>
  <c r="GX728" i="33"/>
  <c r="GN728" i="33" s="1"/>
  <c r="GM728" i="33"/>
  <c r="GX727" i="33"/>
  <c r="GN727" i="33" s="1"/>
  <c r="GM727" i="33"/>
  <c r="GX726" i="33"/>
  <c r="GN726" i="33" s="1"/>
  <c r="GM726" i="33"/>
  <c r="GX725" i="33"/>
  <c r="GN725" i="33" s="1"/>
  <c r="GM725" i="33"/>
  <c r="GX724" i="33"/>
  <c r="GN724" i="33" s="1"/>
  <c r="GM724" i="33"/>
  <c r="GX723" i="33"/>
  <c r="GN723" i="33" s="1"/>
  <c r="GM723" i="33"/>
  <c r="GX722" i="33"/>
  <c r="GN722" i="33" s="1"/>
  <c r="GM722" i="33"/>
  <c r="GX721" i="33"/>
  <c r="GN721" i="33" s="1"/>
  <c r="GM721" i="33"/>
  <c r="GX720" i="33"/>
  <c r="GN720" i="33" s="1"/>
  <c r="GM720" i="33"/>
  <c r="GX719" i="33"/>
  <c r="GN719" i="33" s="1"/>
  <c r="GM719" i="33"/>
  <c r="GX718" i="33"/>
  <c r="GN718" i="33" s="1"/>
  <c r="GM718" i="33"/>
  <c r="GX717" i="33"/>
  <c r="GN717" i="33" s="1"/>
  <c r="GM717" i="33"/>
  <c r="GX716" i="33"/>
  <c r="GN716" i="33" s="1"/>
  <c r="GM716" i="33"/>
  <c r="GX715" i="33"/>
  <c r="GN715" i="33" s="1"/>
  <c r="GM715" i="33"/>
  <c r="GX714" i="33"/>
  <c r="GN714" i="33" s="1"/>
  <c r="GM714" i="33"/>
  <c r="GX713" i="33"/>
  <c r="GN713" i="33" s="1"/>
  <c r="GM713" i="33"/>
  <c r="GX712" i="33"/>
  <c r="GN712" i="33" s="1"/>
  <c r="GM712" i="33"/>
  <c r="GX711" i="33"/>
  <c r="GN711" i="33" s="1"/>
  <c r="GM711" i="33"/>
  <c r="GX710" i="33"/>
  <c r="GN710" i="33" s="1"/>
  <c r="GM710" i="33"/>
  <c r="GX709" i="33"/>
  <c r="GN709" i="33" s="1"/>
  <c r="GM709" i="33"/>
  <c r="GX708" i="33"/>
  <c r="GN708" i="33" s="1"/>
  <c r="GM708" i="33"/>
  <c r="GX707" i="33"/>
  <c r="GN707" i="33" s="1"/>
  <c r="GM707" i="33"/>
  <c r="GX706" i="33"/>
  <c r="GN706" i="33" s="1"/>
  <c r="GM706" i="33"/>
  <c r="GX705" i="33"/>
  <c r="GN705" i="33" s="1"/>
  <c r="GM705" i="33"/>
  <c r="GX704" i="33"/>
  <c r="GN704" i="33" s="1"/>
  <c r="GM704" i="33"/>
  <c r="GX703" i="33"/>
  <c r="GN703" i="33" s="1"/>
  <c r="GM703" i="33"/>
  <c r="GX702" i="33"/>
  <c r="GN702" i="33" s="1"/>
  <c r="GM702" i="33"/>
  <c r="GX701" i="33"/>
  <c r="GN701" i="33" s="1"/>
  <c r="GM701" i="33"/>
  <c r="GX700" i="33"/>
  <c r="GN700" i="33" s="1"/>
  <c r="GM700" i="33"/>
  <c r="GX699" i="33"/>
  <c r="GN699" i="33" s="1"/>
  <c r="GM699" i="33"/>
  <c r="GX698" i="33"/>
  <c r="GN698" i="33" s="1"/>
  <c r="GM698" i="33"/>
  <c r="GX697" i="33"/>
  <c r="GN697" i="33" s="1"/>
  <c r="GM697" i="33"/>
  <c r="GX696" i="33"/>
  <c r="GN696" i="33" s="1"/>
  <c r="GM696" i="33"/>
  <c r="GX695" i="33"/>
  <c r="GN695" i="33" s="1"/>
  <c r="GM695" i="33"/>
  <c r="GX694" i="33"/>
  <c r="GN694" i="33" s="1"/>
  <c r="GM694" i="33"/>
  <c r="GX693" i="33"/>
  <c r="GN693" i="33" s="1"/>
  <c r="GM693" i="33"/>
  <c r="GX692" i="33"/>
  <c r="GN692" i="33" s="1"/>
  <c r="GM692" i="33"/>
  <c r="GX691" i="33"/>
  <c r="GN691" i="33" s="1"/>
  <c r="GM691" i="33"/>
  <c r="GX690" i="33"/>
  <c r="GN690" i="33" s="1"/>
  <c r="GM690" i="33"/>
  <c r="GX689" i="33"/>
  <c r="GN689" i="33" s="1"/>
  <c r="GM689" i="33"/>
  <c r="GX688" i="33"/>
  <c r="GN688" i="33" s="1"/>
  <c r="GM688" i="33"/>
  <c r="GX687" i="33"/>
  <c r="GN687" i="33" s="1"/>
  <c r="GM687" i="33"/>
  <c r="GX686" i="33"/>
  <c r="GN686" i="33" s="1"/>
  <c r="GM686" i="33"/>
  <c r="GX685" i="33"/>
  <c r="GN685" i="33" s="1"/>
  <c r="GM685" i="33"/>
  <c r="GX684" i="33"/>
  <c r="GN684" i="33" s="1"/>
  <c r="GM684" i="33"/>
  <c r="GX683" i="33"/>
  <c r="GN683" i="33" s="1"/>
  <c r="GM683" i="33"/>
  <c r="GX682" i="33"/>
  <c r="GN682" i="33" s="1"/>
  <c r="GM682" i="33"/>
  <c r="GX681" i="33"/>
  <c r="GN681" i="33" s="1"/>
  <c r="GM681" i="33"/>
  <c r="GX680" i="33"/>
  <c r="GN680" i="33" s="1"/>
  <c r="GM680" i="33"/>
  <c r="GX679" i="33"/>
  <c r="GN679" i="33" s="1"/>
  <c r="GM679" i="33"/>
  <c r="GX678" i="33"/>
  <c r="GN678" i="33" s="1"/>
  <c r="GM678" i="33"/>
  <c r="GX677" i="33"/>
  <c r="GN677" i="33" s="1"/>
  <c r="GM677" i="33"/>
  <c r="GX676" i="33"/>
  <c r="GN676" i="33" s="1"/>
  <c r="GM676" i="33"/>
  <c r="GX675" i="33"/>
  <c r="GN675" i="33" s="1"/>
  <c r="GM675" i="33"/>
  <c r="GX674" i="33"/>
  <c r="GN674" i="33" s="1"/>
  <c r="GM674" i="33"/>
  <c r="GX673" i="33"/>
  <c r="GN673" i="33" s="1"/>
  <c r="GM673" i="33"/>
  <c r="GX672" i="33"/>
  <c r="GN672" i="33" s="1"/>
  <c r="GM672" i="33"/>
  <c r="GX671" i="33"/>
  <c r="GN671" i="33" s="1"/>
  <c r="GM671" i="33"/>
  <c r="GX670" i="33"/>
  <c r="GN670" i="33" s="1"/>
  <c r="GM670" i="33"/>
  <c r="GX669" i="33"/>
  <c r="GN669" i="33" s="1"/>
  <c r="GM669" i="33"/>
  <c r="GX668" i="33"/>
  <c r="GN668" i="33" s="1"/>
  <c r="GM668" i="33"/>
  <c r="GX667" i="33"/>
  <c r="GN667" i="33" s="1"/>
  <c r="GM667" i="33"/>
  <c r="GX666" i="33"/>
  <c r="GN666" i="33" s="1"/>
  <c r="GM666" i="33"/>
  <c r="GX665" i="33"/>
  <c r="GN665" i="33" s="1"/>
  <c r="GM665" i="33"/>
  <c r="GX664" i="33"/>
  <c r="GN664" i="33" s="1"/>
  <c r="GM664" i="33"/>
  <c r="GX663" i="33"/>
  <c r="GN663" i="33" s="1"/>
  <c r="GM663" i="33"/>
  <c r="GX662" i="33"/>
  <c r="GN662" i="33" s="1"/>
  <c r="GM662" i="33"/>
  <c r="GX661" i="33"/>
  <c r="GN661" i="33" s="1"/>
  <c r="GM661" i="33"/>
  <c r="GX660" i="33"/>
  <c r="GN660" i="33" s="1"/>
  <c r="GM660" i="33"/>
  <c r="GX659" i="33"/>
  <c r="GN659" i="33" s="1"/>
  <c r="GM659" i="33"/>
  <c r="GX658" i="33"/>
  <c r="GN658" i="33" s="1"/>
  <c r="GM658" i="33"/>
  <c r="GX657" i="33"/>
  <c r="GN657" i="33" s="1"/>
  <c r="GM657" i="33"/>
  <c r="GX656" i="33"/>
  <c r="GN656" i="33" s="1"/>
  <c r="GM656" i="33"/>
  <c r="GX655" i="33"/>
  <c r="GN655" i="33" s="1"/>
  <c r="GM655" i="33"/>
  <c r="GX654" i="33"/>
  <c r="GN654" i="33" s="1"/>
  <c r="GM654" i="33"/>
  <c r="GX653" i="33"/>
  <c r="GN653" i="33" s="1"/>
  <c r="GM653" i="33"/>
  <c r="GX652" i="33"/>
  <c r="GN652" i="33" s="1"/>
  <c r="GM652" i="33"/>
  <c r="GX651" i="33"/>
  <c r="GN651" i="33" s="1"/>
  <c r="GM651" i="33"/>
  <c r="GX650" i="33"/>
  <c r="GN650" i="33" s="1"/>
  <c r="GM650" i="33"/>
  <c r="GX649" i="33"/>
  <c r="GN649" i="33" s="1"/>
  <c r="GM649" i="33"/>
  <c r="GX648" i="33"/>
  <c r="GN648" i="33" s="1"/>
  <c r="GM648" i="33"/>
  <c r="GX647" i="33"/>
  <c r="GN647" i="33" s="1"/>
  <c r="GM647" i="33"/>
  <c r="GX646" i="33"/>
  <c r="GN646" i="33" s="1"/>
  <c r="GM646" i="33"/>
  <c r="GX645" i="33"/>
  <c r="GN645" i="33" s="1"/>
  <c r="GM645" i="33"/>
  <c r="GX644" i="33"/>
  <c r="GN644" i="33" s="1"/>
  <c r="GM644" i="33"/>
  <c r="GX643" i="33"/>
  <c r="GN643" i="33" s="1"/>
  <c r="GM643" i="33"/>
  <c r="GX642" i="33"/>
  <c r="GN642" i="33" s="1"/>
  <c r="GM642" i="33"/>
  <c r="GX641" i="33"/>
  <c r="GN641" i="33" s="1"/>
  <c r="GM641" i="33"/>
  <c r="GX640" i="33"/>
  <c r="GN640" i="33" s="1"/>
  <c r="GM640" i="33"/>
  <c r="GX639" i="33"/>
  <c r="GN639" i="33" s="1"/>
  <c r="GM639" i="33"/>
  <c r="GX638" i="33"/>
  <c r="GN638" i="33" s="1"/>
  <c r="GM638" i="33"/>
  <c r="GX637" i="33"/>
  <c r="GN637" i="33" s="1"/>
  <c r="GM637" i="33"/>
  <c r="GX636" i="33"/>
  <c r="GN636" i="33" s="1"/>
  <c r="GM636" i="33"/>
  <c r="GX635" i="33"/>
  <c r="GN635" i="33" s="1"/>
  <c r="GM635" i="33"/>
  <c r="GX634" i="33"/>
  <c r="GN634" i="33" s="1"/>
  <c r="GM634" i="33"/>
  <c r="GX633" i="33"/>
  <c r="GN633" i="33" s="1"/>
  <c r="GM633" i="33"/>
  <c r="GX632" i="33"/>
  <c r="GN632" i="33" s="1"/>
  <c r="GM632" i="33"/>
  <c r="GX631" i="33"/>
  <c r="GN631" i="33" s="1"/>
  <c r="GM631" i="33"/>
  <c r="GX630" i="33"/>
  <c r="GN630" i="33" s="1"/>
  <c r="GM630" i="33"/>
  <c r="GX629" i="33"/>
  <c r="GN629" i="33" s="1"/>
  <c r="GM629" i="33"/>
  <c r="GX628" i="33"/>
  <c r="GN628" i="33" s="1"/>
  <c r="GM628" i="33"/>
  <c r="GX627" i="33"/>
  <c r="GN627" i="33" s="1"/>
  <c r="GM627" i="33"/>
  <c r="GX626" i="33"/>
  <c r="GN626" i="33" s="1"/>
  <c r="GM626" i="33"/>
  <c r="GX625" i="33"/>
  <c r="GN625" i="33" s="1"/>
  <c r="GM625" i="33"/>
  <c r="GX624" i="33"/>
  <c r="GN624" i="33" s="1"/>
  <c r="GM624" i="33"/>
  <c r="GX623" i="33"/>
  <c r="GN623" i="33" s="1"/>
  <c r="GM623" i="33"/>
  <c r="GX622" i="33"/>
  <c r="GN622" i="33" s="1"/>
  <c r="GM622" i="33"/>
  <c r="GX621" i="33"/>
  <c r="GN621" i="33" s="1"/>
  <c r="GM621" i="33"/>
  <c r="GX620" i="33"/>
  <c r="GN620" i="33" s="1"/>
  <c r="GM620" i="33"/>
  <c r="GX619" i="33"/>
  <c r="GN619" i="33" s="1"/>
  <c r="GM619" i="33"/>
  <c r="GX618" i="33"/>
  <c r="GN618" i="33" s="1"/>
  <c r="GM618" i="33"/>
  <c r="GX617" i="33"/>
  <c r="GN617" i="33" s="1"/>
  <c r="GM617" i="33"/>
  <c r="GX616" i="33"/>
  <c r="GN616" i="33" s="1"/>
  <c r="GM616" i="33"/>
  <c r="GX615" i="33"/>
  <c r="GN615" i="33" s="1"/>
  <c r="GM615" i="33"/>
  <c r="GX614" i="33"/>
  <c r="GN614" i="33" s="1"/>
  <c r="GM614" i="33"/>
  <c r="GX613" i="33"/>
  <c r="GN613" i="33" s="1"/>
  <c r="GM613" i="33"/>
  <c r="GX612" i="33"/>
  <c r="GN612" i="33" s="1"/>
  <c r="GM612" i="33"/>
  <c r="GX611" i="33"/>
  <c r="GN611" i="33" s="1"/>
  <c r="GM611" i="33"/>
  <c r="GX610" i="33"/>
  <c r="GN610" i="33" s="1"/>
  <c r="GM610" i="33"/>
  <c r="GX609" i="33"/>
  <c r="GN609" i="33" s="1"/>
  <c r="GM609" i="33"/>
  <c r="GX608" i="33"/>
  <c r="GN608" i="33" s="1"/>
  <c r="GM608" i="33"/>
  <c r="GX607" i="33"/>
  <c r="GN607" i="33" s="1"/>
  <c r="GM607" i="33"/>
  <c r="GX606" i="33"/>
  <c r="GN606" i="33" s="1"/>
  <c r="GM606" i="33"/>
  <c r="GX605" i="33"/>
  <c r="GN605" i="33" s="1"/>
  <c r="GM605" i="33"/>
  <c r="GX604" i="33"/>
  <c r="GN604" i="33" s="1"/>
  <c r="GM604" i="33"/>
  <c r="GX603" i="33"/>
  <c r="GN603" i="33" s="1"/>
  <c r="GM603" i="33"/>
  <c r="GX602" i="33"/>
  <c r="GN602" i="33" s="1"/>
  <c r="GM602" i="33"/>
  <c r="GX601" i="33"/>
  <c r="GN601" i="33" s="1"/>
  <c r="GM601" i="33"/>
  <c r="GX600" i="33"/>
  <c r="GN600" i="33" s="1"/>
  <c r="GM600" i="33"/>
  <c r="GX599" i="33"/>
  <c r="GN599" i="33" s="1"/>
  <c r="GM599" i="33"/>
  <c r="GX598" i="33"/>
  <c r="GN598" i="33" s="1"/>
  <c r="GM598" i="33"/>
  <c r="GX597" i="33"/>
  <c r="GN597" i="33" s="1"/>
  <c r="GM597" i="33"/>
  <c r="GX596" i="33"/>
  <c r="GN596" i="33" s="1"/>
  <c r="GM596" i="33"/>
  <c r="GX595" i="33"/>
  <c r="GN595" i="33" s="1"/>
  <c r="GM595" i="33"/>
  <c r="GX594" i="33"/>
  <c r="GN594" i="33" s="1"/>
  <c r="GM594" i="33"/>
  <c r="GX593" i="33"/>
  <c r="GN593" i="33" s="1"/>
  <c r="GM593" i="33"/>
  <c r="GX592" i="33"/>
  <c r="GN592" i="33" s="1"/>
  <c r="GM592" i="33"/>
  <c r="GX591" i="33"/>
  <c r="GN591" i="33" s="1"/>
  <c r="GM591" i="33"/>
  <c r="GX590" i="33"/>
  <c r="GN590" i="33" s="1"/>
  <c r="GM590" i="33"/>
  <c r="GX589" i="33"/>
  <c r="GN589" i="33" s="1"/>
  <c r="GM589" i="33"/>
  <c r="GX588" i="33"/>
  <c r="GN588" i="33" s="1"/>
  <c r="GM588" i="33"/>
  <c r="GX587" i="33"/>
  <c r="GN587" i="33" s="1"/>
  <c r="GM587" i="33"/>
  <c r="GX586" i="33"/>
  <c r="GN586" i="33" s="1"/>
  <c r="GM586" i="33"/>
  <c r="GX585" i="33"/>
  <c r="GN585" i="33" s="1"/>
  <c r="GM585" i="33"/>
  <c r="GX584" i="33"/>
  <c r="GN584" i="33" s="1"/>
  <c r="GM584" i="33"/>
  <c r="GX583" i="33"/>
  <c r="GN583" i="33" s="1"/>
  <c r="GM583" i="33"/>
  <c r="GX582" i="33"/>
  <c r="GN582" i="33" s="1"/>
  <c r="GM582" i="33"/>
  <c r="GX581" i="33"/>
  <c r="GN581" i="33" s="1"/>
  <c r="GM581" i="33"/>
  <c r="GX580" i="33"/>
  <c r="GN580" i="33" s="1"/>
  <c r="GM580" i="33"/>
  <c r="GX579" i="33"/>
  <c r="GN579" i="33" s="1"/>
  <c r="GM579" i="33"/>
  <c r="GX578" i="33"/>
  <c r="GN578" i="33" s="1"/>
  <c r="GM578" i="33"/>
  <c r="GX577" i="33"/>
  <c r="GN577" i="33" s="1"/>
  <c r="GM577" i="33"/>
  <c r="GX576" i="33"/>
  <c r="GN576" i="33" s="1"/>
  <c r="GM576" i="33"/>
  <c r="GX575" i="33"/>
  <c r="GN575" i="33" s="1"/>
  <c r="GM575" i="33"/>
  <c r="GX574" i="33"/>
  <c r="GN574" i="33" s="1"/>
  <c r="GM574" i="33"/>
  <c r="GX573" i="33"/>
  <c r="GN573" i="33" s="1"/>
  <c r="GM573" i="33"/>
  <c r="GX572" i="33"/>
  <c r="GN572" i="33" s="1"/>
  <c r="GM572" i="33"/>
  <c r="GX571" i="33"/>
  <c r="GN571" i="33" s="1"/>
  <c r="GM571" i="33"/>
  <c r="GX570" i="33"/>
  <c r="GN570" i="33" s="1"/>
  <c r="GM570" i="33"/>
  <c r="GX569" i="33"/>
  <c r="GN569" i="33" s="1"/>
  <c r="GM569" i="33"/>
  <c r="GX568" i="33"/>
  <c r="GN568" i="33" s="1"/>
  <c r="GM568" i="33"/>
  <c r="GX567" i="33"/>
  <c r="GN567" i="33" s="1"/>
  <c r="GM567" i="33"/>
  <c r="GX566" i="33"/>
  <c r="GN566" i="33" s="1"/>
  <c r="GM566" i="33"/>
  <c r="GX565" i="33"/>
  <c r="GN565" i="33" s="1"/>
  <c r="GM565" i="33"/>
  <c r="GX564" i="33"/>
  <c r="GN564" i="33" s="1"/>
  <c r="GM564" i="33"/>
  <c r="GX563" i="33"/>
  <c r="GN563" i="33" s="1"/>
  <c r="GM563" i="33"/>
  <c r="GX562" i="33"/>
  <c r="GN562" i="33" s="1"/>
  <c r="GM562" i="33"/>
  <c r="GX561" i="33"/>
  <c r="GN561" i="33" s="1"/>
  <c r="GM561" i="33"/>
  <c r="GX560" i="33"/>
  <c r="GN560" i="33" s="1"/>
  <c r="GM560" i="33"/>
  <c r="GX559" i="33"/>
  <c r="GN559" i="33" s="1"/>
  <c r="GM559" i="33"/>
  <c r="GX558" i="33"/>
  <c r="GN558" i="33" s="1"/>
  <c r="GM558" i="33"/>
  <c r="GX557" i="33"/>
  <c r="GN557" i="33" s="1"/>
  <c r="GM557" i="33"/>
  <c r="GX556" i="33"/>
  <c r="GN556" i="33" s="1"/>
  <c r="GM556" i="33"/>
  <c r="GX555" i="33"/>
  <c r="GN555" i="33" s="1"/>
  <c r="GM555" i="33"/>
  <c r="GX554" i="33"/>
  <c r="GN554" i="33" s="1"/>
  <c r="GM554" i="33"/>
  <c r="GX553" i="33"/>
  <c r="GN553" i="33" s="1"/>
  <c r="GM553" i="33"/>
  <c r="H553" i="33"/>
  <c r="G553" i="33"/>
  <c r="GX552" i="33"/>
  <c r="GN552" i="33" s="1"/>
  <c r="GM552" i="33"/>
  <c r="H552" i="33"/>
  <c r="G552" i="33"/>
  <c r="GX551" i="33"/>
  <c r="GN551" i="33" s="1"/>
  <c r="GM551" i="33"/>
  <c r="H551" i="33"/>
  <c r="G551" i="33"/>
  <c r="GX550" i="33"/>
  <c r="GN550" i="33" s="1"/>
  <c r="GM550" i="33"/>
  <c r="H550" i="33"/>
  <c r="G550" i="33"/>
  <c r="GX549" i="33"/>
  <c r="GN549" i="33" s="1"/>
  <c r="GM549" i="33"/>
  <c r="H549" i="33"/>
  <c r="G549" i="33"/>
  <c r="GX548" i="33"/>
  <c r="GN548" i="33" s="1"/>
  <c r="GM548" i="33"/>
  <c r="H548" i="33"/>
  <c r="G548" i="33"/>
  <c r="GX547" i="33"/>
  <c r="GN547" i="33" s="1"/>
  <c r="GM547" i="33"/>
  <c r="H547" i="33"/>
  <c r="G547" i="33"/>
  <c r="GX546" i="33"/>
  <c r="GN546" i="33" s="1"/>
  <c r="GM546" i="33"/>
  <c r="H546" i="33"/>
  <c r="G546" i="33"/>
  <c r="GX545" i="33"/>
  <c r="GN545" i="33" s="1"/>
  <c r="GM545" i="33"/>
  <c r="H545" i="33"/>
  <c r="G545" i="33"/>
  <c r="GX544" i="33"/>
  <c r="GN544" i="33" s="1"/>
  <c r="GM544" i="33"/>
  <c r="H544" i="33"/>
  <c r="G544" i="33"/>
  <c r="GX543" i="33"/>
  <c r="GN543" i="33" s="1"/>
  <c r="GM543" i="33"/>
  <c r="H543" i="33"/>
  <c r="G543" i="33"/>
  <c r="GX542" i="33"/>
  <c r="GN542" i="33" s="1"/>
  <c r="GM542" i="33"/>
  <c r="H542" i="33"/>
  <c r="G542" i="33"/>
  <c r="GX541" i="33"/>
  <c r="GN541" i="33" s="1"/>
  <c r="GM541" i="33"/>
  <c r="H541" i="33"/>
  <c r="G541" i="33"/>
  <c r="GX540" i="33"/>
  <c r="GN540" i="33" s="1"/>
  <c r="GM540" i="33"/>
  <c r="H540" i="33"/>
  <c r="G540" i="33"/>
  <c r="GX539" i="33"/>
  <c r="GN539" i="33" s="1"/>
  <c r="GM539" i="33"/>
  <c r="H539" i="33"/>
  <c r="G539" i="33"/>
  <c r="GX538" i="33"/>
  <c r="GN538" i="33" s="1"/>
  <c r="GM538" i="33"/>
  <c r="H538" i="33"/>
  <c r="G538" i="33"/>
  <c r="GX537" i="33"/>
  <c r="GN537" i="33" s="1"/>
  <c r="GM537" i="33"/>
  <c r="H537" i="33"/>
  <c r="G537" i="33"/>
  <c r="GX536" i="33"/>
  <c r="GN536" i="33" s="1"/>
  <c r="GM536" i="33"/>
  <c r="H536" i="33"/>
  <c r="G536" i="33"/>
  <c r="GX535" i="33"/>
  <c r="GN535" i="33" s="1"/>
  <c r="GM535" i="33"/>
  <c r="H535" i="33"/>
  <c r="G535" i="33"/>
  <c r="GX534" i="33"/>
  <c r="GN534" i="33" s="1"/>
  <c r="GM534" i="33"/>
  <c r="H534" i="33"/>
  <c r="G534" i="33"/>
  <c r="GX533" i="33"/>
  <c r="GN533" i="33" s="1"/>
  <c r="GM533" i="33"/>
  <c r="H533" i="33"/>
  <c r="G533" i="33"/>
  <c r="GX532" i="33"/>
  <c r="GN532" i="33" s="1"/>
  <c r="GM532" i="33"/>
  <c r="H532" i="33"/>
  <c r="G532" i="33"/>
  <c r="GX531" i="33"/>
  <c r="GN531" i="33" s="1"/>
  <c r="GM531" i="33"/>
  <c r="H531" i="33"/>
  <c r="G531" i="33"/>
  <c r="GX530" i="33"/>
  <c r="GN530" i="33" s="1"/>
  <c r="GM530" i="33"/>
  <c r="H530" i="33"/>
  <c r="G530" i="33"/>
  <c r="GX529" i="33"/>
  <c r="GN529" i="33" s="1"/>
  <c r="GM529" i="33"/>
  <c r="H529" i="33"/>
  <c r="G529" i="33"/>
  <c r="GX528" i="33"/>
  <c r="GN528" i="33" s="1"/>
  <c r="GM528" i="33"/>
  <c r="H528" i="33"/>
  <c r="G528" i="33"/>
  <c r="GX527" i="33"/>
  <c r="GN527" i="33" s="1"/>
  <c r="GM527" i="33"/>
  <c r="H527" i="33"/>
  <c r="G527" i="33"/>
  <c r="GX526" i="33"/>
  <c r="GN526" i="33" s="1"/>
  <c r="GM526" i="33"/>
  <c r="H526" i="33"/>
  <c r="G526" i="33"/>
  <c r="GX525" i="33"/>
  <c r="GN525" i="33" s="1"/>
  <c r="GM525" i="33"/>
  <c r="H525" i="33"/>
  <c r="G525" i="33"/>
  <c r="GX524" i="33"/>
  <c r="GN524" i="33" s="1"/>
  <c r="GM524" i="33"/>
  <c r="H524" i="33"/>
  <c r="G524" i="33"/>
  <c r="GX523" i="33"/>
  <c r="GN523" i="33" s="1"/>
  <c r="GM523" i="33"/>
  <c r="H523" i="33"/>
  <c r="G523" i="33"/>
  <c r="GX522" i="33"/>
  <c r="GN522" i="33" s="1"/>
  <c r="GM522" i="33"/>
  <c r="H522" i="33"/>
  <c r="G522" i="33"/>
  <c r="GX521" i="33"/>
  <c r="GN521" i="33" s="1"/>
  <c r="GM521" i="33"/>
  <c r="H521" i="33"/>
  <c r="G521" i="33"/>
  <c r="GX520" i="33"/>
  <c r="GN520" i="33" s="1"/>
  <c r="GM520" i="33"/>
  <c r="H520" i="33"/>
  <c r="G520" i="33"/>
  <c r="GX519" i="33"/>
  <c r="GN519" i="33" s="1"/>
  <c r="GM519" i="33"/>
  <c r="H519" i="33"/>
  <c r="G519" i="33"/>
  <c r="GX518" i="33"/>
  <c r="GN518" i="33" s="1"/>
  <c r="GM518" i="33"/>
  <c r="H518" i="33"/>
  <c r="G518" i="33"/>
  <c r="GX517" i="33"/>
  <c r="GN517" i="33" s="1"/>
  <c r="GM517" i="33"/>
  <c r="H517" i="33"/>
  <c r="G517" i="33"/>
  <c r="GX516" i="33"/>
  <c r="GN516" i="33" s="1"/>
  <c r="GM516" i="33"/>
  <c r="H516" i="33"/>
  <c r="G516" i="33"/>
  <c r="GX515" i="33"/>
  <c r="GN515" i="33" s="1"/>
  <c r="GM515" i="33"/>
  <c r="H515" i="33"/>
  <c r="G515" i="33"/>
  <c r="GX514" i="33"/>
  <c r="GN514" i="33" s="1"/>
  <c r="GM514" i="33"/>
  <c r="H514" i="33"/>
  <c r="G514" i="33"/>
  <c r="GX513" i="33"/>
  <c r="GN513" i="33" s="1"/>
  <c r="GM513" i="33"/>
  <c r="H513" i="33"/>
  <c r="G513" i="33"/>
  <c r="GX512" i="33"/>
  <c r="GN512" i="33" s="1"/>
  <c r="GM512" i="33"/>
  <c r="H512" i="33"/>
  <c r="G512" i="33"/>
  <c r="GX511" i="33"/>
  <c r="GN511" i="33" s="1"/>
  <c r="GM511" i="33"/>
  <c r="H511" i="33"/>
  <c r="G511" i="33"/>
  <c r="GX510" i="33"/>
  <c r="GN510" i="33" s="1"/>
  <c r="GM510" i="33"/>
  <c r="H510" i="33"/>
  <c r="G510" i="33"/>
  <c r="GX509" i="33"/>
  <c r="GN509" i="33" s="1"/>
  <c r="GM509" i="33"/>
  <c r="H509" i="33"/>
  <c r="G509" i="33"/>
  <c r="GX508" i="33"/>
  <c r="GN508" i="33" s="1"/>
  <c r="GM508" i="33"/>
  <c r="H508" i="33"/>
  <c r="G508" i="33"/>
  <c r="GX507" i="33"/>
  <c r="GN507" i="33" s="1"/>
  <c r="GM507" i="33"/>
  <c r="H507" i="33"/>
  <c r="G507" i="33"/>
  <c r="GX506" i="33"/>
  <c r="GN506" i="33" s="1"/>
  <c r="GM506" i="33"/>
  <c r="H506" i="33"/>
  <c r="G506" i="33"/>
  <c r="GX505" i="33"/>
  <c r="GN505" i="33" s="1"/>
  <c r="GM505" i="33"/>
  <c r="H505" i="33"/>
  <c r="G505" i="33"/>
  <c r="GX504" i="33"/>
  <c r="GN504" i="33" s="1"/>
  <c r="GM504" i="33"/>
  <c r="H504" i="33"/>
  <c r="G504" i="33"/>
  <c r="GX503" i="33"/>
  <c r="GN503" i="33" s="1"/>
  <c r="GM503" i="33"/>
  <c r="H503" i="33"/>
  <c r="G503" i="33"/>
  <c r="GX502" i="33"/>
  <c r="GN502" i="33" s="1"/>
  <c r="GM502" i="33"/>
  <c r="H502" i="33"/>
  <c r="G502" i="33"/>
  <c r="GX501" i="33"/>
  <c r="GN501" i="33" s="1"/>
  <c r="GM501" i="33"/>
  <c r="H501" i="33"/>
  <c r="G501" i="33"/>
  <c r="GX500" i="33"/>
  <c r="GN500" i="33" s="1"/>
  <c r="GM500" i="33"/>
  <c r="H500" i="33"/>
  <c r="G500" i="33"/>
  <c r="GX499" i="33"/>
  <c r="GN499" i="33" s="1"/>
  <c r="GM499" i="33"/>
  <c r="H499" i="33"/>
  <c r="G499" i="33"/>
  <c r="GX498" i="33"/>
  <c r="GN498" i="33" s="1"/>
  <c r="GM498" i="33"/>
  <c r="H498" i="33"/>
  <c r="G498" i="33"/>
  <c r="GX497" i="33"/>
  <c r="GN497" i="33" s="1"/>
  <c r="GM497" i="33"/>
  <c r="H497" i="33"/>
  <c r="G497" i="33"/>
  <c r="GX496" i="33"/>
  <c r="GN496" i="33" s="1"/>
  <c r="GM496" i="33"/>
  <c r="H496" i="33"/>
  <c r="G496" i="33"/>
  <c r="GX495" i="33"/>
  <c r="GN495" i="33" s="1"/>
  <c r="GM495" i="33"/>
  <c r="H495" i="33"/>
  <c r="G495" i="33"/>
  <c r="GX494" i="33"/>
  <c r="GN494" i="33" s="1"/>
  <c r="GM494" i="33"/>
  <c r="H494" i="33"/>
  <c r="G494" i="33"/>
  <c r="GX493" i="33"/>
  <c r="GN493" i="33" s="1"/>
  <c r="GM493" i="33"/>
  <c r="H493" i="33"/>
  <c r="G493" i="33"/>
  <c r="GX492" i="33"/>
  <c r="GN492" i="33" s="1"/>
  <c r="GM492" i="33"/>
  <c r="H492" i="33"/>
  <c r="G492" i="33"/>
  <c r="GX491" i="33"/>
  <c r="GN491" i="33" s="1"/>
  <c r="GM491" i="33"/>
  <c r="H491" i="33"/>
  <c r="G491" i="33"/>
  <c r="GX490" i="33"/>
  <c r="GN490" i="33" s="1"/>
  <c r="GM490" i="33"/>
  <c r="H490" i="33"/>
  <c r="G490" i="33"/>
  <c r="GX489" i="33"/>
  <c r="GN489" i="33" s="1"/>
  <c r="GM489" i="33"/>
  <c r="H489" i="33"/>
  <c r="G489" i="33"/>
  <c r="GX488" i="33"/>
  <c r="GN488" i="33" s="1"/>
  <c r="GM488" i="33"/>
  <c r="H488" i="33"/>
  <c r="G488" i="33"/>
  <c r="GX487" i="33"/>
  <c r="GN487" i="33" s="1"/>
  <c r="GM487" i="33"/>
  <c r="H487" i="33"/>
  <c r="G487" i="33"/>
  <c r="GX486" i="33"/>
  <c r="GN486" i="33" s="1"/>
  <c r="GM486" i="33"/>
  <c r="H486" i="33"/>
  <c r="G486" i="33"/>
  <c r="GX485" i="33"/>
  <c r="GN485" i="33" s="1"/>
  <c r="GM485" i="33"/>
  <c r="H485" i="33"/>
  <c r="G485" i="33"/>
  <c r="GX484" i="33"/>
  <c r="GN484" i="33" s="1"/>
  <c r="GM484" i="33"/>
  <c r="H484" i="33"/>
  <c r="G484" i="33"/>
  <c r="GX483" i="33"/>
  <c r="GN483" i="33" s="1"/>
  <c r="GM483" i="33"/>
  <c r="H483" i="33"/>
  <c r="G483" i="33"/>
  <c r="GX482" i="33"/>
  <c r="GN482" i="33" s="1"/>
  <c r="GM482" i="33"/>
  <c r="H482" i="33"/>
  <c r="G482" i="33"/>
  <c r="GX481" i="33"/>
  <c r="GN481" i="33" s="1"/>
  <c r="GM481" i="33"/>
  <c r="H481" i="33"/>
  <c r="G481" i="33"/>
  <c r="GX480" i="33"/>
  <c r="GN480" i="33" s="1"/>
  <c r="GM480" i="33"/>
  <c r="H480" i="33"/>
  <c r="G480" i="33"/>
  <c r="GX479" i="33"/>
  <c r="GN479" i="33" s="1"/>
  <c r="GM479" i="33"/>
  <c r="H479" i="33"/>
  <c r="G479" i="33"/>
  <c r="GX478" i="33"/>
  <c r="GN478" i="33" s="1"/>
  <c r="GM478" i="33"/>
  <c r="H478" i="33"/>
  <c r="G478" i="33"/>
  <c r="GX477" i="33"/>
  <c r="GN477" i="33" s="1"/>
  <c r="GM477" i="33"/>
  <c r="H477" i="33"/>
  <c r="G477" i="33"/>
  <c r="GX476" i="33"/>
  <c r="GN476" i="33" s="1"/>
  <c r="GM476" i="33"/>
  <c r="H476" i="33"/>
  <c r="G476" i="33"/>
  <c r="GX475" i="33"/>
  <c r="GN475" i="33" s="1"/>
  <c r="GM475" i="33"/>
  <c r="H475" i="33"/>
  <c r="G475" i="33"/>
  <c r="GX474" i="33"/>
  <c r="GN474" i="33" s="1"/>
  <c r="GM474" i="33"/>
  <c r="H474" i="33"/>
  <c r="G474" i="33"/>
  <c r="GX473" i="33"/>
  <c r="GN473" i="33" s="1"/>
  <c r="GM473" i="33"/>
  <c r="H473" i="33"/>
  <c r="G473" i="33"/>
  <c r="GX472" i="33"/>
  <c r="GN472" i="33" s="1"/>
  <c r="GM472" i="33"/>
  <c r="H472" i="33"/>
  <c r="G472" i="33"/>
  <c r="GX471" i="33"/>
  <c r="GN471" i="33" s="1"/>
  <c r="GM471" i="33"/>
  <c r="H471" i="33"/>
  <c r="G471" i="33"/>
  <c r="GX470" i="33"/>
  <c r="GN470" i="33" s="1"/>
  <c r="GM470" i="33"/>
  <c r="H470" i="33"/>
  <c r="G470" i="33"/>
  <c r="GX469" i="33"/>
  <c r="GN469" i="33" s="1"/>
  <c r="GM469" i="33"/>
  <c r="H469" i="33"/>
  <c r="G469" i="33"/>
  <c r="GX468" i="33"/>
  <c r="GN468" i="33" s="1"/>
  <c r="GM468" i="33"/>
  <c r="H468" i="33"/>
  <c r="G468" i="33"/>
  <c r="GX467" i="33"/>
  <c r="GN467" i="33" s="1"/>
  <c r="GM467" i="33"/>
  <c r="H467" i="33"/>
  <c r="G467" i="33"/>
  <c r="GX466" i="33"/>
  <c r="GN466" i="33" s="1"/>
  <c r="GM466" i="33"/>
  <c r="H466" i="33"/>
  <c r="G466" i="33"/>
  <c r="GX465" i="33"/>
  <c r="GN465" i="33" s="1"/>
  <c r="GM465" i="33"/>
  <c r="H465" i="33"/>
  <c r="G465" i="33"/>
  <c r="GX464" i="33"/>
  <c r="GN464" i="33" s="1"/>
  <c r="GM464" i="33"/>
  <c r="H464" i="33"/>
  <c r="G464" i="33"/>
  <c r="GX463" i="33"/>
  <c r="GN463" i="33" s="1"/>
  <c r="GM463" i="33"/>
  <c r="H463" i="33"/>
  <c r="G463" i="33"/>
  <c r="GX462" i="33"/>
  <c r="GN462" i="33" s="1"/>
  <c r="GM462" i="33"/>
  <c r="H462" i="33"/>
  <c r="G462" i="33"/>
  <c r="GX461" i="33"/>
  <c r="GN461" i="33" s="1"/>
  <c r="GM461" i="33"/>
  <c r="H461" i="33"/>
  <c r="G461" i="33"/>
  <c r="GX460" i="33"/>
  <c r="GN460" i="33" s="1"/>
  <c r="GM460" i="33"/>
  <c r="H460" i="33"/>
  <c r="G460" i="33"/>
  <c r="GX459" i="33"/>
  <c r="GN459" i="33" s="1"/>
  <c r="GM459" i="33"/>
  <c r="H459" i="33"/>
  <c r="G459" i="33"/>
  <c r="GX458" i="33"/>
  <c r="GN458" i="33" s="1"/>
  <c r="GM458" i="33"/>
  <c r="H458" i="33"/>
  <c r="G458" i="33"/>
  <c r="GX457" i="33"/>
  <c r="GN457" i="33" s="1"/>
  <c r="GM457" i="33"/>
  <c r="H457" i="33"/>
  <c r="G457" i="33"/>
  <c r="GX456" i="33"/>
  <c r="GN456" i="33" s="1"/>
  <c r="GM456" i="33"/>
  <c r="H456" i="33"/>
  <c r="G456" i="33"/>
  <c r="GX455" i="33"/>
  <c r="GN455" i="33" s="1"/>
  <c r="GM455" i="33"/>
  <c r="H455" i="33"/>
  <c r="G455" i="33"/>
  <c r="GX454" i="33"/>
  <c r="GN454" i="33" s="1"/>
  <c r="GM454" i="33"/>
  <c r="H454" i="33"/>
  <c r="G454" i="33"/>
  <c r="GX453" i="33"/>
  <c r="GN453" i="33" s="1"/>
  <c r="GM453" i="33"/>
  <c r="H453" i="33"/>
  <c r="G453" i="33"/>
  <c r="GX452" i="33"/>
  <c r="GN452" i="33" s="1"/>
  <c r="GM452" i="33"/>
  <c r="H452" i="33"/>
  <c r="G452" i="33"/>
  <c r="GX451" i="33"/>
  <c r="GN451" i="33" s="1"/>
  <c r="GM451" i="33"/>
  <c r="H451" i="33"/>
  <c r="G451" i="33"/>
  <c r="GX450" i="33"/>
  <c r="GN450" i="33" s="1"/>
  <c r="GM450" i="33"/>
  <c r="H450" i="33"/>
  <c r="G450" i="33"/>
  <c r="GX449" i="33"/>
  <c r="GN449" i="33" s="1"/>
  <c r="GM449" i="33"/>
  <c r="H449" i="33"/>
  <c r="G449" i="33"/>
  <c r="GX448" i="33"/>
  <c r="GN448" i="33" s="1"/>
  <c r="GM448" i="33"/>
  <c r="H448" i="33"/>
  <c r="G448" i="33"/>
  <c r="GX447" i="33"/>
  <c r="GN447" i="33" s="1"/>
  <c r="GM447" i="33"/>
  <c r="H447" i="33"/>
  <c r="G447" i="33"/>
  <c r="GX446" i="33"/>
  <c r="GN446" i="33" s="1"/>
  <c r="GM446" i="33"/>
  <c r="H446" i="33"/>
  <c r="G446" i="33"/>
  <c r="GX445" i="33"/>
  <c r="GN445" i="33" s="1"/>
  <c r="GM445" i="33"/>
  <c r="H445" i="33"/>
  <c r="G445" i="33"/>
  <c r="GX444" i="33"/>
  <c r="GN444" i="33" s="1"/>
  <c r="GM444" i="33"/>
  <c r="H444" i="33"/>
  <c r="G444" i="33"/>
  <c r="GX443" i="33"/>
  <c r="GN443" i="33" s="1"/>
  <c r="GM443" i="33"/>
  <c r="H443" i="33"/>
  <c r="G443" i="33"/>
  <c r="GX442" i="33"/>
  <c r="GN442" i="33" s="1"/>
  <c r="GM442" i="33"/>
  <c r="H442" i="33"/>
  <c r="G442" i="33"/>
  <c r="GX441" i="33"/>
  <c r="GN441" i="33" s="1"/>
  <c r="GM441" i="33"/>
  <c r="H441" i="33"/>
  <c r="G441" i="33"/>
  <c r="GX440" i="33"/>
  <c r="GN440" i="33" s="1"/>
  <c r="GM440" i="33"/>
  <c r="H440" i="33"/>
  <c r="G440" i="33"/>
  <c r="GX439" i="33"/>
  <c r="GN439" i="33" s="1"/>
  <c r="GM439" i="33"/>
  <c r="H439" i="33"/>
  <c r="G439" i="33"/>
  <c r="GX438" i="33"/>
  <c r="GN438" i="33" s="1"/>
  <c r="GM438" i="33"/>
  <c r="H438" i="33"/>
  <c r="G438" i="33"/>
  <c r="GX437" i="33"/>
  <c r="GN437" i="33" s="1"/>
  <c r="GM437" i="33"/>
  <c r="H437" i="33"/>
  <c r="G437" i="33"/>
  <c r="GX436" i="33"/>
  <c r="GN436" i="33" s="1"/>
  <c r="GM436" i="33"/>
  <c r="H436" i="33"/>
  <c r="G436" i="33"/>
  <c r="GX435" i="33"/>
  <c r="GN435" i="33" s="1"/>
  <c r="GM435" i="33"/>
  <c r="H435" i="33"/>
  <c r="G435" i="33"/>
  <c r="GX434" i="33"/>
  <c r="GN434" i="33" s="1"/>
  <c r="GM434" i="33"/>
  <c r="H434" i="33"/>
  <c r="G434" i="33"/>
  <c r="GX433" i="33"/>
  <c r="GN433" i="33" s="1"/>
  <c r="GM433" i="33"/>
  <c r="H433" i="33"/>
  <c r="G433" i="33"/>
  <c r="GX432" i="33"/>
  <c r="GN432" i="33" s="1"/>
  <c r="GM432" i="33"/>
  <c r="H432" i="33"/>
  <c r="G432" i="33"/>
  <c r="GX431" i="33"/>
  <c r="GN431" i="33" s="1"/>
  <c r="GM431" i="33"/>
  <c r="H431" i="33"/>
  <c r="G431" i="33"/>
  <c r="GX430" i="33"/>
  <c r="GN430" i="33" s="1"/>
  <c r="GM430" i="33"/>
  <c r="H430" i="33"/>
  <c r="G430" i="33"/>
  <c r="GX429" i="33"/>
  <c r="GN429" i="33" s="1"/>
  <c r="GM429" i="33"/>
  <c r="H429" i="33"/>
  <c r="G429" i="33"/>
  <c r="GX428" i="33"/>
  <c r="GN428" i="33" s="1"/>
  <c r="GM428" i="33"/>
  <c r="H428" i="33"/>
  <c r="G428" i="33"/>
  <c r="GX427" i="33"/>
  <c r="GN427" i="33" s="1"/>
  <c r="GM427" i="33"/>
  <c r="H427" i="33"/>
  <c r="G427" i="33"/>
  <c r="GX426" i="33"/>
  <c r="GN426" i="33" s="1"/>
  <c r="GM426" i="33"/>
  <c r="H426" i="33"/>
  <c r="G426" i="33"/>
  <c r="GX425" i="33"/>
  <c r="GN425" i="33" s="1"/>
  <c r="GM425" i="33"/>
  <c r="H425" i="33"/>
  <c r="G425" i="33"/>
  <c r="GX424" i="33"/>
  <c r="GN424" i="33" s="1"/>
  <c r="GM424" i="33"/>
  <c r="H424" i="33"/>
  <c r="G424" i="33"/>
  <c r="GX423" i="33"/>
  <c r="GN423" i="33" s="1"/>
  <c r="GM423" i="33"/>
  <c r="H423" i="33"/>
  <c r="G423" i="33"/>
  <c r="GX422" i="33"/>
  <c r="GN422" i="33" s="1"/>
  <c r="GM422" i="33"/>
  <c r="H422" i="33"/>
  <c r="G422" i="33"/>
  <c r="GX421" i="33"/>
  <c r="GN421" i="33" s="1"/>
  <c r="GM421" i="33"/>
  <c r="H421" i="33"/>
  <c r="G421" i="33"/>
  <c r="GX420" i="33"/>
  <c r="GN420" i="33" s="1"/>
  <c r="GM420" i="33"/>
  <c r="H420" i="33"/>
  <c r="G420" i="33"/>
  <c r="GX419" i="33"/>
  <c r="GN419" i="33" s="1"/>
  <c r="GM419" i="33"/>
  <c r="H419" i="33"/>
  <c r="G419" i="33"/>
  <c r="GX418" i="33"/>
  <c r="GN418" i="33" s="1"/>
  <c r="GM418" i="33"/>
  <c r="H418" i="33"/>
  <c r="G418" i="33"/>
  <c r="GX417" i="33"/>
  <c r="GN417" i="33" s="1"/>
  <c r="GM417" i="33"/>
  <c r="H417" i="33"/>
  <c r="G417" i="33"/>
  <c r="GX416" i="33"/>
  <c r="GN416" i="33" s="1"/>
  <c r="GM416" i="33"/>
  <c r="H416" i="33"/>
  <c r="G416" i="33"/>
  <c r="GX415" i="33"/>
  <c r="GN415" i="33" s="1"/>
  <c r="GM415" i="33"/>
  <c r="H415" i="33"/>
  <c r="G415" i="33"/>
  <c r="GX414" i="33"/>
  <c r="GN414" i="33" s="1"/>
  <c r="GM414" i="33"/>
  <c r="H414" i="33"/>
  <c r="G414" i="33"/>
  <c r="GX413" i="33"/>
  <c r="GN413" i="33" s="1"/>
  <c r="GM413" i="33"/>
  <c r="H413" i="33"/>
  <c r="G413" i="33"/>
  <c r="GX412" i="33"/>
  <c r="GN412" i="33" s="1"/>
  <c r="GM412" i="33"/>
  <c r="H412" i="33"/>
  <c r="G412" i="33"/>
  <c r="GX411" i="33"/>
  <c r="GN411" i="33" s="1"/>
  <c r="GM411" i="33"/>
  <c r="H411" i="33"/>
  <c r="G411" i="33"/>
  <c r="GX410" i="33"/>
  <c r="GN410" i="33" s="1"/>
  <c r="GM410" i="33"/>
  <c r="H410" i="33"/>
  <c r="G410" i="33"/>
  <c r="GX409" i="33"/>
  <c r="GN409" i="33" s="1"/>
  <c r="GM409" i="33"/>
  <c r="H409" i="33"/>
  <c r="G409" i="33"/>
  <c r="GX408" i="33"/>
  <c r="GN408" i="33" s="1"/>
  <c r="GM408" i="33"/>
  <c r="H408" i="33"/>
  <c r="G408" i="33"/>
  <c r="GX407" i="33"/>
  <c r="GN407" i="33" s="1"/>
  <c r="GM407" i="33"/>
  <c r="H407" i="33"/>
  <c r="G407" i="33"/>
  <c r="GX406" i="33"/>
  <c r="GN406" i="33" s="1"/>
  <c r="GM406" i="33"/>
  <c r="H406" i="33"/>
  <c r="G406" i="33"/>
  <c r="GX405" i="33"/>
  <c r="GN405" i="33" s="1"/>
  <c r="GM405" i="33"/>
  <c r="H405" i="33"/>
  <c r="G405" i="33"/>
  <c r="GX404" i="33"/>
  <c r="GN404" i="33" s="1"/>
  <c r="GM404" i="33"/>
  <c r="H404" i="33"/>
  <c r="G404" i="33"/>
  <c r="GX403" i="33"/>
  <c r="GN403" i="33" s="1"/>
  <c r="GM403" i="33"/>
  <c r="H403" i="33"/>
  <c r="G403" i="33"/>
  <c r="GX402" i="33"/>
  <c r="GN402" i="33" s="1"/>
  <c r="GM402" i="33"/>
  <c r="H402" i="33"/>
  <c r="G402" i="33"/>
  <c r="GX401" i="33"/>
  <c r="GN401" i="33" s="1"/>
  <c r="GM401" i="33"/>
  <c r="H401" i="33"/>
  <c r="G401" i="33"/>
  <c r="GX400" i="33"/>
  <c r="GN400" i="33" s="1"/>
  <c r="GM400" i="33"/>
  <c r="H400" i="33"/>
  <c r="G400" i="33"/>
  <c r="GX399" i="33"/>
  <c r="GN399" i="33" s="1"/>
  <c r="GM399" i="33"/>
  <c r="H399" i="33"/>
  <c r="G399" i="33"/>
  <c r="GX398" i="33"/>
  <c r="GN398" i="33" s="1"/>
  <c r="GM398" i="33"/>
  <c r="H398" i="33"/>
  <c r="G398" i="33"/>
  <c r="GX397" i="33"/>
  <c r="GN397" i="33" s="1"/>
  <c r="GM397" i="33"/>
  <c r="H397" i="33"/>
  <c r="G397" i="33"/>
  <c r="GX396" i="33"/>
  <c r="GN396" i="33" s="1"/>
  <c r="GM396" i="33"/>
  <c r="H396" i="33"/>
  <c r="G396" i="33"/>
  <c r="GX395" i="33"/>
  <c r="GN395" i="33" s="1"/>
  <c r="GM395" i="33"/>
  <c r="H395" i="33"/>
  <c r="G395" i="33"/>
  <c r="GX394" i="33"/>
  <c r="GN394" i="33" s="1"/>
  <c r="GM394" i="33"/>
  <c r="H394" i="33"/>
  <c r="G394" i="33"/>
  <c r="GX393" i="33"/>
  <c r="GN393" i="33" s="1"/>
  <c r="GM393" i="33"/>
  <c r="H393" i="33"/>
  <c r="G393" i="33"/>
  <c r="GX392" i="33"/>
  <c r="GN392" i="33" s="1"/>
  <c r="GM392" i="33"/>
  <c r="H392" i="33"/>
  <c r="G392" i="33"/>
  <c r="GX391" i="33"/>
  <c r="GN391" i="33" s="1"/>
  <c r="GM391" i="33"/>
  <c r="H391" i="33"/>
  <c r="G391" i="33"/>
  <c r="GX390" i="33"/>
  <c r="GN390" i="33" s="1"/>
  <c r="GM390" i="33"/>
  <c r="H390" i="33"/>
  <c r="G390" i="33"/>
  <c r="GX389" i="33"/>
  <c r="GN389" i="33" s="1"/>
  <c r="GM389" i="33"/>
  <c r="H389" i="33"/>
  <c r="G389" i="33"/>
  <c r="GX388" i="33"/>
  <c r="GN388" i="33" s="1"/>
  <c r="GM388" i="33"/>
  <c r="H388" i="33"/>
  <c r="G388" i="33"/>
  <c r="GX387" i="33"/>
  <c r="GN387" i="33" s="1"/>
  <c r="GM387" i="33"/>
  <c r="H387" i="33"/>
  <c r="G387" i="33"/>
  <c r="GX386" i="33"/>
  <c r="GN386" i="33" s="1"/>
  <c r="GM386" i="33"/>
  <c r="H386" i="33"/>
  <c r="G386" i="33"/>
  <c r="GX385" i="33"/>
  <c r="GN385" i="33" s="1"/>
  <c r="GM385" i="33"/>
  <c r="H385" i="33"/>
  <c r="G385" i="33"/>
  <c r="GX384" i="33"/>
  <c r="GN384" i="33" s="1"/>
  <c r="GM384" i="33"/>
  <c r="H384" i="33"/>
  <c r="G384" i="33"/>
  <c r="GX383" i="33"/>
  <c r="GN383" i="33" s="1"/>
  <c r="GM383" i="33"/>
  <c r="H383" i="33"/>
  <c r="G383" i="33"/>
  <c r="GX382" i="33"/>
  <c r="GN382" i="33" s="1"/>
  <c r="GM382" i="33"/>
  <c r="H382" i="33"/>
  <c r="G382" i="33"/>
  <c r="GX381" i="33"/>
  <c r="GN381" i="33" s="1"/>
  <c r="GM381" i="33"/>
  <c r="H381" i="33"/>
  <c r="G381" i="33"/>
  <c r="GX380" i="33"/>
  <c r="GN380" i="33" s="1"/>
  <c r="GM380" i="33"/>
  <c r="H380" i="33"/>
  <c r="G380" i="33"/>
  <c r="GX379" i="33"/>
  <c r="GN379" i="33" s="1"/>
  <c r="GM379" i="33"/>
  <c r="H379" i="33"/>
  <c r="G379" i="33"/>
  <c r="GX378" i="33"/>
  <c r="GN378" i="33" s="1"/>
  <c r="GM378" i="33"/>
  <c r="H378" i="33"/>
  <c r="G378" i="33"/>
  <c r="GX377" i="33"/>
  <c r="GN377" i="33" s="1"/>
  <c r="GM377" i="33"/>
  <c r="H377" i="33"/>
  <c r="G377" i="33"/>
  <c r="GX376" i="33"/>
  <c r="GN376" i="33" s="1"/>
  <c r="GM376" i="33"/>
  <c r="H376" i="33"/>
  <c r="G376" i="33"/>
  <c r="GX375" i="33"/>
  <c r="GN375" i="33" s="1"/>
  <c r="GM375" i="33"/>
  <c r="H375" i="33"/>
  <c r="G375" i="33"/>
  <c r="GX374" i="33"/>
  <c r="GN374" i="33" s="1"/>
  <c r="GM374" i="33"/>
  <c r="H374" i="33"/>
  <c r="G374" i="33"/>
  <c r="GX373" i="33"/>
  <c r="GN373" i="33" s="1"/>
  <c r="GM373" i="33"/>
  <c r="H373" i="33"/>
  <c r="G373" i="33"/>
  <c r="GX372" i="33"/>
  <c r="GN372" i="33" s="1"/>
  <c r="GM372" i="33"/>
  <c r="H372" i="33"/>
  <c r="G372" i="33"/>
  <c r="GX371" i="33"/>
  <c r="GN371" i="33" s="1"/>
  <c r="GM371" i="33"/>
  <c r="H371" i="33"/>
  <c r="G371" i="33"/>
  <c r="GX370" i="33"/>
  <c r="GN370" i="33" s="1"/>
  <c r="GM370" i="33"/>
  <c r="H370" i="33"/>
  <c r="G370" i="33"/>
  <c r="GX369" i="33"/>
  <c r="GN369" i="33" s="1"/>
  <c r="GM369" i="33"/>
  <c r="H369" i="33"/>
  <c r="G369" i="33"/>
  <c r="GX368" i="33"/>
  <c r="GN368" i="33" s="1"/>
  <c r="GM368" i="33"/>
  <c r="H368" i="33"/>
  <c r="G368" i="33"/>
  <c r="GX367" i="33"/>
  <c r="GN367" i="33" s="1"/>
  <c r="GM367" i="33"/>
  <c r="H367" i="33"/>
  <c r="G367" i="33"/>
  <c r="GX366" i="33"/>
  <c r="GN366" i="33" s="1"/>
  <c r="GM366" i="33"/>
  <c r="H366" i="33"/>
  <c r="G366" i="33"/>
  <c r="GX365" i="33"/>
  <c r="GN365" i="33" s="1"/>
  <c r="GM365" i="33"/>
  <c r="H365" i="33"/>
  <c r="G365" i="33"/>
  <c r="GX364" i="33"/>
  <c r="GN364" i="33" s="1"/>
  <c r="GM364" i="33"/>
  <c r="H364" i="33"/>
  <c r="G364" i="33"/>
  <c r="GX363" i="33"/>
  <c r="GN363" i="33" s="1"/>
  <c r="GM363" i="33"/>
  <c r="H363" i="33"/>
  <c r="G363" i="33"/>
  <c r="GX362" i="33"/>
  <c r="GN362" i="33" s="1"/>
  <c r="GM362" i="33"/>
  <c r="H362" i="33"/>
  <c r="G362" i="33"/>
  <c r="GX361" i="33"/>
  <c r="GN361" i="33" s="1"/>
  <c r="GM361" i="33"/>
  <c r="H361" i="33"/>
  <c r="G361" i="33"/>
  <c r="GX360" i="33"/>
  <c r="GN360" i="33" s="1"/>
  <c r="GM360" i="33"/>
  <c r="H360" i="33"/>
  <c r="G360" i="33"/>
  <c r="GX359" i="33"/>
  <c r="GN359" i="33" s="1"/>
  <c r="GM359" i="33"/>
  <c r="H359" i="33"/>
  <c r="G359" i="33"/>
  <c r="GX358" i="33"/>
  <c r="GN358" i="33" s="1"/>
  <c r="GM358" i="33"/>
  <c r="H358" i="33"/>
  <c r="G358" i="33"/>
  <c r="GX357" i="33"/>
  <c r="GN357" i="33" s="1"/>
  <c r="GM357" i="33"/>
  <c r="H357" i="33"/>
  <c r="G357" i="33"/>
  <c r="GX356" i="33"/>
  <c r="GN356" i="33" s="1"/>
  <c r="GM356" i="33"/>
  <c r="H356" i="33"/>
  <c r="G356" i="33"/>
  <c r="GX355" i="33"/>
  <c r="GN355" i="33" s="1"/>
  <c r="GM355" i="33"/>
  <c r="H355" i="33"/>
  <c r="G355" i="33"/>
  <c r="GX354" i="33"/>
  <c r="GN354" i="33" s="1"/>
  <c r="GM354" i="33"/>
  <c r="H354" i="33"/>
  <c r="G354" i="33"/>
  <c r="GX353" i="33"/>
  <c r="GN353" i="33" s="1"/>
  <c r="GM353" i="33"/>
  <c r="H353" i="33"/>
  <c r="G353" i="33"/>
  <c r="GX352" i="33"/>
  <c r="GN352" i="33" s="1"/>
  <c r="GM352" i="33"/>
  <c r="H352" i="33"/>
  <c r="G352" i="33"/>
  <c r="GX351" i="33"/>
  <c r="GN351" i="33" s="1"/>
  <c r="GM351" i="33"/>
  <c r="H351" i="33"/>
  <c r="G351" i="33"/>
  <c r="GX350" i="33"/>
  <c r="GN350" i="33" s="1"/>
  <c r="GM350" i="33"/>
  <c r="H350" i="33"/>
  <c r="G350" i="33"/>
  <c r="GX349" i="33"/>
  <c r="GN349" i="33" s="1"/>
  <c r="GM349" i="33"/>
  <c r="H349" i="33"/>
  <c r="G349" i="33"/>
  <c r="GX348" i="33"/>
  <c r="GN348" i="33" s="1"/>
  <c r="GM348" i="33"/>
  <c r="H348" i="33"/>
  <c r="G348" i="33"/>
  <c r="GX347" i="33"/>
  <c r="GN347" i="33" s="1"/>
  <c r="GM347" i="33"/>
  <c r="H347" i="33"/>
  <c r="G347" i="33"/>
  <c r="GX346" i="33"/>
  <c r="GN346" i="33" s="1"/>
  <c r="GM346" i="33"/>
  <c r="H346" i="33"/>
  <c r="G346" i="33"/>
  <c r="GX345" i="33"/>
  <c r="GN345" i="33" s="1"/>
  <c r="GM345" i="33"/>
  <c r="H345" i="33"/>
  <c r="G345" i="33"/>
  <c r="GX344" i="33"/>
  <c r="GN344" i="33" s="1"/>
  <c r="GM344" i="33"/>
  <c r="H344" i="33"/>
  <c r="G344" i="33"/>
  <c r="GX343" i="33"/>
  <c r="GN343" i="33" s="1"/>
  <c r="GM343" i="33"/>
  <c r="H343" i="33"/>
  <c r="G343" i="33"/>
  <c r="GX342" i="33"/>
  <c r="GN342" i="33" s="1"/>
  <c r="GM342" i="33"/>
  <c r="H342" i="33"/>
  <c r="G342" i="33"/>
  <c r="GX341" i="33"/>
  <c r="GN341" i="33" s="1"/>
  <c r="GM341" i="33"/>
  <c r="H341" i="33"/>
  <c r="G341" i="33"/>
  <c r="GX340" i="33"/>
  <c r="GN340" i="33" s="1"/>
  <c r="GM340" i="33"/>
  <c r="H340" i="33"/>
  <c r="G340" i="33"/>
  <c r="GX339" i="33"/>
  <c r="GN339" i="33" s="1"/>
  <c r="GM339" i="33"/>
  <c r="H339" i="33"/>
  <c r="G339" i="33"/>
  <c r="GX338" i="33"/>
  <c r="GN338" i="33" s="1"/>
  <c r="GM338" i="33"/>
  <c r="H338" i="33"/>
  <c r="G338" i="33"/>
  <c r="GX337" i="33"/>
  <c r="GN337" i="33" s="1"/>
  <c r="GM337" i="33"/>
  <c r="H337" i="33"/>
  <c r="G337" i="33"/>
  <c r="GX336" i="33"/>
  <c r="GN336" i="33" s="1"/>
  <c r="GM336" i="33"/>
  <c r="H336" i="33"/>
  <c r="G336" i="33"/>
  <c r="GX335" i="33"/>
  <c r="GN335" i="33" s="1"/>
  <c r="GM335" i="33"/>
  <c r="H335" i="33"/>
  <c r="G335" i="33"/>
  <c r="GX334" i="33"/>
  <c r="GN334" i="33" s="1"/>
  <c r="GM334" i="33"/>
  <c r="H334" i="33"/>
  <c r="G334" i="33"/>
  <c r="GX333" i="33"/>
  <c r="GN333" i="33" s="1"/>
  <c r="GM333" i="33"/>
  <c r="H333" i="33"/>
  <c r="G333" i="33"/>
  <c r="GX332" i="33"/>
  <c r="GN332" i="33" s="1"/>
  <c r="GM332" i="33"/>
  <c r="H332" i="33"/>
  <c r="G332" i="33"/>
  <c r="GX331" i="33"/>
  <c r="GN331" i="33" s="1"/>
  <c r="GM331" i="33"/>
  <c r="H331" i="33"/>
  <c r="G331" i="33"/>
  <c r="GX330" i="33"/>
  <c r="GN330" i="33" s="1"/>
  <c r="GM330" i="33"/>
  <c r="H330" i="33"/>
  <c r="G330" i="33"/>
  <c r="GX329" i="33"/>
  <c r="GN329" i="33" s="1"/>
  <c r="GM329" i="33"/>
  <c r="H329" i="33"/>
  <c r="G329" i="33"/>
  <c r="GX328" i="33"/>
  <c r="GN328" i="33" s="1"/>
  <c r="GM328" i="33"/>
  <c r="H328" i="33"/>
  <c r="G328" i="33"/>
  <c r="GX327" i="33"/>
  <c r="GN327" i="33" s="1"/>
  <c r="GM327" i="33"/>
  <c r="H327" i="33"/>
  <c r="G327" i="33"/>
  <c r="GX326" i="33"/>
  <c r="GN326" i="33" s="1"/>
  <c r="GM326" i="33"/>
  <c r="H326" i="33"/>
  <c r="G326" i="33"/>
  <c r="GX325" i="33"/>
  <c r="GN325" i="33" s="1"/>
  <c r="GM325" i="33"/>
  <c r="H325" i="33"/>
  <c r="G325" i="33"/>
  <c r="GX324" i="33"/>
  <c r="GN324" i="33" s="1"/>
  <c r="GM324" i="33"/>
  <c r="H324" i="33"/>
  <c r="G324" i="33"/>
  <c r="GX323" i="33"/>
  <c r="GN323" i="33" s="1"/>
  <c r="GM323" i="33"/>
  <c r="H323" i="33"/>
  <c r="G323" i="33"/>
  <c r="GX322" i="33"/>
  <c r="GN322" i="33" s="1"/>
  <c r="GM322" i="33"/>
  <c r="H322" i="33"/>
  <c r="G322" i="33"/>
  <c r="GX321" i="33"/>
  <c r="GN321" i="33" s="1"/>
  <c r="GM321" i="33"/>
  <c r="H321" i="33"/>
  <c r="G321" i="33"/>
  <c r="GX320" i="33"/>
  <c r="GN320" i="33" s="1"/>
  <c r="GM320" i="33"/>
  <c r="H320" i="33"/>
  <c r="G320" i="33"/>
  <c r="GX319" i="33"/>
  <c r="GN319" i="33" s="1"/>
  <c r="GM319" i="33"/>
  <c r="H319" i="33"/>
  <c r="G319" i="33"/>
  <c r="GX318" i="33"/>
  <c r="GN318" i="33" s="1"/>
  <c r="GM318" i="33"/>
  <c r="H318" i="33"/>
  <c r="G318" i="33"/>
  <c r="GX317" i="33"/>
  <c r="GN317" i="33" s="1"/>
  <c r="GM317" i="33"/>
  <c r="H317" i="33"/>
  <c r="G317" i="33"/>
  <c r="GX316" i="33"/>
  <c r="GN316" i="33" s="1"/>
  <c r="GM316" i="33"/>
  <c r="H316" i="33"/>
  <c r="G316" i="33"/>
  <c r="GX315" i="33"/>
  <c r="GN315" i="33" s="1"/>
  <c r="GM315" i="33"/>
  <c r="H315" i="33"/>
  <c r="G315" i="33"/>
  <c r="GX314" i="33"/>
  <c r="GN314" i="33" s="1"/>
  <c r="GM314" i="33"/>
  <c r="H314" i="33"/>
  <c r="G314" i="33"/>
  <c r="GX313" i="33"/>
  <c r="GN313" i="33" s="1"/>
  <c r="GM313" i="33"/>
  <c r="H313" i="33"/>
  <c r="G313" i="33"/>
  <c r="GX312" i="33"/>
  <c r="GN312" i="33" s="1"/>
  <c r="GM312" i="33"/>
  <c r="H312" i="33"/>
  <c r="G312" i="33"/>
  <c r="GX311" i="33"/>
  <c r="GN311" i="33" s="1"/>
  <c r="GM311" i="33"/>
  <c r="H311" i="33"/>
  <c r="G311" i="33"/>
  <c r="GX310" i="33"/>
  <c r="GN310" i="33" s="1"/>
  <c r="GM310" i="33"/>
  <c r="H310" i="33"/>
  <c r="G310" i="33"/>
  <c r="GX309" i="33"/>
  <c r="GN309" i="33" s="1"/>
  <c r="GM309" i="33"/>
  <c r="H309" i="33"/>
  <c r="G309" i="33"/>
  <c r="GX308" i="33"/>
  <c r="GN308" i="33" s="1"/>
  <c r="GM308" i="33"/>
  <c r="H308" i="33"/>
  <c r="G308" i="33"/>
  <c r="GX307" i="33"/>
  <c r="GN307" i="33" s="1"/>
  <c r="GM307" i="33"/>
  <c r="H307" i="33"/>
  <c r="G307" i="33"/>
  <c r="GX306" i="33"/>
  <c r="GN306" i="33" s="1"/>
  <c r="GM306" i="33"/>
  <c r="H306" i="33"/>
  <c r="G306" i="33"/>
  <c r="GX305" i="33"/>
  <c r="GN305" i="33" s="1"/>
  <c r="GM305" i="33"/>
  <c r="H305" i="33"/>
  <c r="G305" i="33"/>
  <c r="GX304" i="33"/>
  <c r="GN304" i="33" s="1"/>
  <c r="GM304" i="33"/>
  <c r="H304" i="33"/>
  <c r="G304" i="33"/>
  <c r="GX303" i="33"/>
  <c r="GN303" i="33" s="1"/>
  <c r="GM303" i="33"/>
  <c r="H303" i="33"/>
  <c r="G303" i="33"/>
  <c r="GX302" i="33"/>
  <c r="GN302" i="33" s="1"/>
  <c r="GM302" i="33"/>
  <c r="H302" i="33"/>
  <c r="G302" i="33"/>
  <c r="GX301" i="33"/>
  <c r="GN301" i="33" s="1"/>
  <c r="GM301" i="33"/>
  <c r="H301" i="33"/>
  <c r="G301" i="33"/>
  <c r="GX300" i="33"/>
  <c r="GN300" i="33" s="1"/>
  <c r="GM300" i="33"/>
  <c r="H300" i="33"/>
  <c r="G300" i="33"/>
  <c r="GX299" i="33"/>
  <c r="GN299" i="33" s="1"/>
  <c r="GM299" i="33"/>
  <c r="H299" i="33"/>
  <c r="G299" i="33"/>
  <c r="GX298" i="33"/>
  <c r="GN298" i="33" s="1"/>
  <c r="GM298" i="33"/>
  <c r="H298" i="33"/>
  <c r="G298" i="33"/>
  <c r="GX297" i="33"/>
  <c r="GN297" i="33" s="1"/>
  <c r="GM297" i="33"/>
  <c r="H297" i="33"/>
  <c r="G297" i="33"/>
  <c r="GX296" i="33"/>
  <c r="GN296" i="33" s="1"/>
  <c r="GM296" i="33"/>
  <c r="H296" i="33"/>
  <c r="G296" i="33"/>
  <c r="GX295" i="33"/>
  <c r="GN295" i="33" s="1"/>
  <c r="GM295" i="33"/>
  <c r="H295" i="33"/>
  <c r="G295" i="33"/>
  <c r="GX294" i="33"/>
  <c r="GN294" i="33" s="1"/>
  <c r="GM294" i="33"/>
  <c r="H294" i="33"/>
  <c r="G294" i="33"/>
  <c r="GX293" i="33"/>
  <c r="GN293" i="33" s="1"/>
  <c r="GM293" i="33"/>
  <c r="H293" i="33"/>
  <c r="G293" i="33"/>
  <c r="GX292" i="33"/>
  <c r="GN292" i="33" s="1"/>
  <c r="GM292" i="33"/>
  <c r="H292" i="33"/>
  <c r="G292" i="33"/>
  <c r="GX291" i="33"/>
  <c r="GN291" i="33" s="1"/>
  <c r="GM291" i="33"/>
  <c r="H291" i="33"/>
  <c r="G291" i="33"/>
  <c r="GX290" i="33"/>
  <c r="GN290" i="33" s="1"/>
  <c r="GM290" i="33"/>
  <c r="H290" i="33"/>
  <c r="G290" i="33"/>
  <c r="GX289" i="33"/>
  <c r="GN289" i="33" s="1"/>
  <c r="GM289" i="33"/>
  <c r="H289" i="33"/>
  <c r="G289" i="33"/>
  <c r="GX288" i="33"/>
  <c r="GN288" i="33" s="1"/>
  <c r="GM288" i="33"/>
  <c r="H288" i="33"/>
  <c r="G288" i="33"/>
  <c r="GX287" i="33"/>
  <c r="GN287" i="33" s="1"/>
  <c r="GM287" i="33"/>
  <c r="H287" i="33"/>
  <c r="G287" i="33"/>
  <c r="GX286" i="33"/>
  <c r="GN286" i="33" s="1"/>
  <c r="GM286" i="33"/>
  <c r="H286" i="33"/>
  <c r="G286" i="33"/>
  <c r="GX285" i="33"/>
  <c r="GN285" i="33" s="1"/>
  <c r="GM285" i="33"/>
  <c r="H285" i="33"/>
  <c r="G285" i="33"/>
  <c r="GX284" i="33"/>
  <c r="GN284" i="33" s="1"/>
  <c r="GM284" i="33"/>
  <c r="H284" i="33"/>
  <c r="G284" i="33"/>
  <c r="GX283" i="33"/>
  <c r="GN283" i="33" s="1"/>
  <c r="GM283" i="33"/>
  <c r="H283" i="33"/>
  <c r="G283" i="33"/>
  <c r="GX282" i="33"/>
  <c r="GN282" i="33" s="1"/>
  <c r="GM282" i="33"/>
  <c r="BY282" i="33"/>
  <c r="H282" i="33" s="1"/>
  <c r="G282" i="33"/>
  <c r="GX281" i="33"/>
  <c r="GN281" i="33" s="1"/>
  <c r="GM281" i="33"/>
  <c r="BY281" i="33"/>
  <c r="H281" i="33" s="1"/>
  <c r="G281" i="33"/>
  <c r="GX280" i="33"/>
  <c r="GN280" i="33" s="1"/>
  <c r="GM280" i="33"/>
  <c r="BY280" i="33"/>
  <c r="H280" i="33" s="1"/>
  <c r="G280" i="33"/>
  <c r="GX279" i="33"/>
  <c r="GN279" i="33" s="1"/>
  <c r="GM279" i="33"/>
  <c r="BY279" i="33"/>
  <c r="H279" i="33" s="1"/>
  <c r="G279" i="33"/>
  <c r="GX278" i="33"/>
  <c r="GN278" i="33" s="1"/>
  <c r="GM278" i="33"/>
  <c r="BY278" i="33"/>
  <c r="H278" i="33" s="1"/>
  <c r="G278" i="33"/>
  <c r="GX277" i="33"/>
  <c r="GN277" i="33" s="1"/>
  <c r="GM277" i="33"/>
  <c r="BY277" i="33"/>
  <c r="H277" i="33" s="1"/>
  <c r="G277" i="33"/>
  <c r="GX276" i="33"/>
  <c r="GN276" i="33" s="1"/>
  <c r="GM276" i="33"/>
  <c r="BY276" i="33"/>
  <c r="H276" i="33" s="1"/>
  <c r="G276" i="33"/>
  <c r="GX275" i="33"/>
  <c r="GN275" i="33" s="1"/>
  <c r="GM275" i="33"/>
  <c r="BY275" i="33"/>
  <c r="H275" i="33" s="1"/>
  <c r="G275" i="33"/>
  <c r="GX274" i="33"/>
  <c r="GN274" i="33" s="1"/>
  <c r="GM274" i="33"/>
  <c r="BY274" i="33"/>
  <c r="H274" i="33" s="1"/>
  <c r="G274" i="33"/>
  <c r="GX273" i="33"/>
  <c r="GN273" i="33" s="1"/>
  <c r="GM273" i="33"/>
  <c r="BY273" i="33"/>
  <c r="H273" i="33" s="1"/>
  <c r="G273" i="33"/>
  <c r="GX272" i="33"/>
  <c r="GN272" i="33" s="1"/>
  <c r="GM272" i="33"/>
  <c r="BY272" i="33"/>
  <c r="H272" i="33" s="1"/>
  <c r="G272" i="33"/>
  <c r="GX271" i="33"/>
  <c r="GN271" i="33" s="1"/>
  <c r="GM271" i="33"/>
  <c r="BY271" i="33"/>
  <c r="H271" i="33" s="1"/>
  <c r="G271" i="33"/>
  <c r="GX270" i="33"/>
  <c r="GN270" i="33" s="1"/>
  <c r="GM270" i="33"/>
  <c r="BY270" i="33"/>
  <c r="H270" i="33" s="1"/>
  <c r="G270" i="33"/>
  <c r="GX269" i="33"/>
  <c r="GN269" i="33" s="1"/>
  <c r="GM269" i="33"/>
  <c r="BY269" i="33"/>
  <c r="H269" i="33" s="1"/>
  <c r="G269" i="33"/>
  <c r="GX268" i="33"/>
  <c r="GN268" i="33" s="1"/>
  <c r="GM268" i="33"/>
  <c r="BY268" i="33"/>
  <c r="H268" i="33" s="1"/>
  <c r="G268" i="33"/>
  <c r="GX267" i="33"/>
  <c r="GN267" i="33" s="1"/>
  <c r="GM267" i="33"/>
  <c r="BY267" i="33"/>
  <c r="H267" i="33" s="1"/>
  <c r="G267" i="33"/>
  <c r="GX266" i="33"/>
  <c r="GN266" i="33" s="1"/>
  <c r="GM266" i="33"/>
  <c r="BY266" i="33"/>
  <c r="H266" i="33" s="1"/>
  <c r="G266" i="33"/>
  <c r="GX265" i="33"/>
  <c r="GN265" i="33" s="1"/>
  <c r="GM265" i="33"/>
  <c r="BY265" i="33"/>
  <c r="H265" i="33" s="1"/>
  <c r="G265" i="33"/>
  <c r="GX264" i="33"/>
  <c r="GN264" i="33" s="1"/>
  <c r="GM264" i="33"/>
  <c r="BY264" i="33"/>
  <c r="H264" i="33" s="1"/>
  <c r="G264" i="33"/>
  <c r="GX263" i="33"/>
  <c r="GN263" i="33" s="1"/>
  <c r="GM263" i="33"/>
  <c r="BY263" i="33"/>
  <c r="H263" i="33" s="1"/>
  <c r="G263" i="33"/>
  <c r="GX262" i="33"/>
  <c r="GN262" i="33" s="1"/>
  <c r="GM262" i="33"/>
  <c r="BY262" i="33"/>
  <c r="H262" i="33" s="1"/>
  <c r="G262" i="33"/>
  <c r="GX261" i="33"/>
  <c r="GN261" i="33" s="1"/>
  <c r="GM261" i="33"/>
  <c r="BY261" i="33"/>
  <c r="H261" i="33" s="1"/>
  <c r="G261" i="33"/>
  <c r="GX260" i="33"/>
  <c r="GN260" i="33" s="1"/>
  <c r="GM260" i="33"/>
  <c r="BY260" i="33"/>
  <c r="H260" i="33" s="1"/>
  <c r="G260" i="33"/>
  <c r="GX259" i="33"/>
  <c r="GN259" i="33" s="1"/>
  <c r="GM259" i="33"/>
  <c r="BY259" i="33"/>
  <c r="H259" i="33" s="1"/>
  <c r="G259" i="33"/>
  <c r="GX258" i="33"/>
  <c r="GN258" i="33" s="1"/>
  <c r="GM258" i="33"/>
  <c r="BY258" i="33"/>
  <c r="H258" i="33" s="1"/>
  <c r="G258" i="33"/>
  <c r="GX257" i="33"/>
  <c r="GN257" i="33" s="1"/>
  <c r="GM257" i="33"/>
  <c r="BY257" i="33"/>
  <c r="H257" i="33" s="1"/>
  <c r="G257" i="33"/>
  <c r="GX256" i="33"/>
  <c r="GN256" i="33" s="1"/>
  <c r="GM256" i="33"/>
  <c r="BY256" i="33"/>
  <c r="H256" i="33" s="1"/>
  <c r="G256" i="33"/>
  <c r="GX255" i="33"/>
  <c r="GN255" i="33" s="1"/>
  <c r="GM255" i="33"/>
  <c r="BY255" i="33"/>
  <c r="H255" i="33" s="1"/>
  <c r="G255" i="33"/>
  <c r="GX254" i="33"/>
  <c r="GN254" i="33" s="1"/>
  <c r="GM254" i="33"/>
  <c r="BY254" i="33"/>
  <c r="H254" i="33" s="1"/>
  <c r="G254" i="33"/>
  <c r="GX253" i="33"/>
  <c r="GN253" i="33" s="1"/>
  <c r="GM253" i="33"/>
  <c r="BY253" i="33"/>
  <c r="H253" i="33" s="1"/>
  <c r="G253" i="33"/>
  <c r="GX252" i="33"/>
  <c r="GN252" i="33" s="1"/>
  <c r="GM252" i="33"/>
  <c r="BY252" i="33"/>
  <c r="H252" i="33" s="1"/>
  <c r="G252" i="33"/>
  <c r="GX251" i="33"/>
  <c r="GN251" i="33" s="1"/>
  <c r="GM251" i="33"/>
  <c r="BY251" i="33"/>
  <c r="H251" i="33" s="1"/>
  <c r="G251" i="33"/>
  <c r="GX250" i="33"/>
  <c r="GN250" i="33" s="1"/>
  <c r="GM250" i="33"/>
  <c r="BY250" i="33"/>
  <c r="H250" i="33" s="1"/>
  <c r="G250" i="33"/>
  <c r="GX249" i="33"/>
  <c r="GN249" i="33" s="1"/>
  <c r="GM249" i="33"/>
  <c r="BY249" i="33"/>
  <c r="H249" i="33" s="1"/>
  <c r="G249" i="33"/>
  <c r="GX248" i="33"/>
  <c r="GN248" i="33" s="1"/>
  <c r="GM248" i="33"/>
  <c r="BY248" i="33"/>
  <c r="H248" i="33" s="1"/>
  <c r="G248" i="33"/>
  <c r="GX247" i="33"/>
  <c r="GN247" i="33" s="1"/>
  <c r="GM247" i="33"/>
  <c r="BY247" i="33"/>
  <c r="H247" i="33" s="1"/>
  <c r="G247" i="33"/>
  <c r="GX246" i="33"/>
  <c r="GN246" i="33" s="1"/>
  <c r="GM246" i="33"/>
  <c r="BY246" i="33"/>
  <c r="H246" i="33" s="1"/>
  <c r="G246" i="33"/>
  <c r="GX245" i="33"/>
  <c r="GN245" i="33" s="1"/>
  <c r="GM245" i="33"/>
  <c r="BY245" i="33"/>
  <c r="H245" i="33" s="1"/>
  <c r="G245" i="33"/>
  <c r="GX244" i="33"/>
  <c r="GN244" i="33" s="1"/>
  <c r="GM244" i="33"/>
  <c r="BY244" i="33"/>
  <c r="H244" i="33" s="1"/>
  <c r="G244" i="33"/>
  <c r="GX243" i="33"/>
  <c r="GN243" i="33" s="1"/>
  <c r="GM243" i="33"/>
  <c r="BY243" i="33"/>
  <c r="H243" i="33" s="1"/>
  <c r="G243" i="33"/>
  <c r="GX242" i="33"/>
  <c r="GN242" i="33" s="1"/>
  <c r="GM242" i="33"/>
  <c r="BY242" i="33"/>
  <c r="H242" i="33" s="1"/>
  <c r="G242" i="33"/>
  <c r="GX241" i="33"/>
  <c r="GN241" i="33" s="1"/>
  <c r="GM241" i="33"/>
  <c r="BY241" i="33"/>
  <c r="H241" i="33" s="1"/>
  <c r="G241" i="33"/>
  <c r="GX240" i="33"/>
  <c r="GN240" i="33" s="1"/>
  <c r="GM240" i="33"/>
  <c r="BY240" i="33"/>
  <c r="H240" i="33" s="1"/>
  <c r="G240" i="33"/>
  <c r="GX239" i="33"/>
  <c r="GN239" i="33" s="1"/>
  <c r="GM239" i="33"/>
  <c r="BY239" i="33"/>
  <c r="H239" i="33" s="1"/>
  <c r="G239" i="33"/>
  <c r="GX238" i="33"/>
  <c r="GN238" i="33" s="1"/>
  <c r="GM238" i="33"/>
  <c r="BY238" i="33"/>
  <c r="H238" i="33" s="1"/>
  <c r="G238" i="33"/>
  <c r="GX237" i="33"/>
  <c r="GN237" i="33" s="1"/>
  <c r="GM237" i="33"/>
  <c r="BY237" i="33"/>
  <c r="H237" i="33" s="1"/>
  <c r="G237" i="33"/>
  <c r="GX236" i="33"/>
  <c r="GN236" i="33" s="1"/>
  <c r="GM236" i="33"/>
  <c r="BY236" i="33"/>
  <c r="H236" i="33" s="1"/>
  <c r="G236" i="33"/>
  <c r="GX235" i="33"/>
  <c r="GN235" i="33" s="1"/>
  <c r="GM235" i="33"/>
  <c r="BY235" i="33"/>
  <c r="H235" i="33" s="1"/>
  <c r="G235" i="33"/>
  <c r="GX234" i="33"/>
  <c r="GN234" i="33" s="1"/>
  <c r="GM234" i="33"/>
  <c r="BY234" i="33"/>
  <c r="H234" i="33" s="1"/>
  <c r="G234" i="33"/>
  <c r="GX233" i="33"/>
  <c r="GN233" i="33" s="1"/>
  <c r="GM233" i="33"/>
  <c r="BY233" i="33"/>
  <c r="H233" i="33" s="1"/>
  <c r="G233" i="33"/>
  <c r="GX232" i="33"/>
  <c r="GN232" i="33" s="1"/>
  <c r="GM232" i="33"/>
  <c r="BY232" i="33"/>
  <c r="H232" i="33" s="1"/>
  <c r="G232" i="33"/>
  <c r="GX231" i="33"/>
  <c r="GN231" i="33" s="1"/>
  <c r="GM231" i="33"/>
  <c r="BY231" i="33"/>
  <c r="H231" i="33" s="1"/>
  <c r="G231" i="33"/>
  <c r="GX230" i="33"/>
  <c r="GN230" i="33" s="1"/>
  <c r="GM230" i="33"/>
  <c r="BY230" i="33"/>
  <c r="H230" i="33" s="1"/>
  <c r="G230" i="33"/>
  <c r="GX229" i="33"/>
  <c r="GN229" i="33" s="1"/>
  <c r="GM229" i="33"/>
  <c r="BY229" i="33"/>
  <c r="H229" i="33" s="1"/>
  <c r="G229" i="33"/>
  <c r="GX228" i="33"/>
  <c r="GN228" i="33" s="1"/>
  <c r="GM228" i="33"/>
  <c r="BY228" i="33"/>
  <c r="H228" i="33" s="1"/>
  <c r="G228" i="33"/>
  <c r="GX227" i="33"/>
  <c r="GN227" i="33" s="1"/>
  <c r="GM227" i="33"/>
  <c r="BY227" i="33"/>
  <c r="H227" i="33" s="1"/>
  <c r="G227" i="33"/>
  <c r="GX226" i="33"/>
  <c r="GN226" i="33" s="1"/>
  <c r="GM226" i="33"/>
  <c r="BY226" i="33"/>
  <c r="H226" i="33" s="1"/>
  <c r="G226" i="33"/>
  <c r="GX225" i="33"/>
  <c r="GN225" i="33" s="1"/>
  <c r="GM225" i="33"/>
  <c r="BY225" i="33"/>
  <c r="H225" i="33" s="1"/>
  <c r="G225" i="33"/>
  <c r="GX224" i="33"/>
  <c r="GN224" i="33" s="1"/>
  <c r="GM224" i="33"/>
  <c r="BY224" i="33"/>
  <c r="H224" i="33" s="1"/>
  <c r="G224" i="33"/>
  <c r="GX223" i="33"/>
  <c r="GN223" i="33" s="1"/>
  <c r="GM223" i="33"/>
  <c r="BY223" i="33"/>
  <c r="H223" i="33" s="1"/>
  <c r="G223" i="33"/>
  <c r="GX222" i="33"/>
  <c r="GN222" i="33" s="1"/>
  <c r="GM222" i="33"/>
  <c r="BY222" i="33"/>
  <c r="H222" i="33" s="1"/>
  <c r="G222" i="33"/>
  <c r="GX221" i="33"/>
  <c r="GN221" i="33" s="1"/>
  <c r="GM221" i="33"/>
  <c r="BY221" i="33"/>
  <c r="H221" i="33" s="1"/>
  <c r="G221" i="33"/>
  <c r="GX220" i="33"/>
  <c r="GN220" i="33" s="1"/>
  <c r="GM220" i="33"/>
  <c r="BY220" i="33"/>
  <c r="H220" i="33" s="1"/>
  <c r="G220" i="33"/>
  <c r="GX219" i="33"/>
  <c r="GN219" i="33" s="1"/>
  <c r="GM219" i="33"/>
  <c r="BY219" i="33"/>
  <c r="H219" i="33" s="1"/>
  <c r="G219" i="33"/>
  <c r="GX218" i="33"/>
  <c r="GN218" i="33" s="1"/>
  <c r="GM218" i="33"/>
  <c r="BY218" i="33"/>
  <c r="H218" i="33" s="1"/>
  <c r="G218" i="33"/>
  <c r="GX217" i="33"/>
  <c r="GN217" i="33" s="1"/>
  <c r="GM217" i="33"/>
  <c r="BY217" i="33"/>
  <c r="H217" i="33" s="1"/>
  <c r="G217" i="33"/>
  <c r="GX216" i="33"/>
  <c r="GN216" i="33" s="1"/>
  <c r="GM216" i="33"/>
  <c r="BY216" i="33"/>
  <c r="H216" i="33" s="1"/>
  <c r="G216" i="33"/>
  <c r="GX215" i="33"/>
  <c r="GN215" i="33" s="1"/>
  <c r="GM215" i="33"/>
  <c r="BY215" i="33"/>
  <c r="H215" i="33" s="1"/>
  <c r="G215" i="33"/>
  <c r="GX214" i="33"/>
  <c r="GN214" i="33" s="1"/>
  <c r="GM214" i="33"/>
  <c r="BY214" i="33"/>
  <c r="H214" i="33" s="1"/>
  <c r="G214" i="33"/>
  <c r="GX213" i="33"/>
  <c r="GN213" i="33" s="1"/>
  <c r="GM213" i="33"/>
  <c r="BY213" i="33"/>
  <c r="H213" i="33" s="1"/>
  <c r="G213" i="33"/>
  <c r="GX212" i="33"/>
  <c r="GN212" i="33" s="1"/>
  <c r="GM212" i="33"/>
  <c r="BY212" i="33"/>
  <c r="H212" i="33" s="1"/>
  <c r="G212" i="33"/>
  <c r="GX211" i="33"/>
  <c r="GN211" i="33" s="1"/>
  <c r="GM211" i="33"/>
  <c r="BY211" i="33"/>
  <c r="H211" i="33" s="1"/>
  <c r="G211" i="33"/>
  <c r="GX210" i="33"/>
  <c r="GN210" i="33" s="1"/>
  <c r="GM210" i="33"/>
  <c r="BY210" i="33"/>
  <c r="H210" i="33" s="1"/>
  <c r="G210" i="33"/>
  <c r="GX209" i="33"/>
  <c r="GN209" i="33" s="1"/>
  <c r="GM209" i="33"/>
  <c r="BY209" i="33"/>
  <c r="H209" i="33" s="1"/>
  <c r="G209" i="33"/>
  <c r="GX208" i="33"/>
  <c r="GN208" i="33" s="1"/>
  <c r="GM208" i="33"/>
  <c r="BY208" i="33"/>
  <c r="H208" i="33" s="1"/>
  <c r="G208" i="33"/>
  <c r="GX207" i="33"/>
  <c r="GN207" i="33" s="1"/>
  <c r="GM207" i="33"/>
  <c r="BY207" i="33"/>
  <c r="H207" i="33" s="1"/>
  <c r="G207" i="33"/>
  <c r="GX206" i="33"/>
  <c r="GN206" i="33" s="1"/>
  <c r="GM206" i="33"/>
  <c r="BY206" i="33"/>
  <c r="H206" i="33" s="1"/>
  <c r="G206" i="33"/>
  <c r="GX205" i="33"/>
  <c r="GN205" i="33" s="1"/>
  <c r="GM205" i="33"/>
  <c r="BY205" i="33"/>
  <c r="H205" i="33" s="1"/>
  <c r="G205" i="33"/>
  <c r="GX204" i="33"/>
  <c r="GN204" i="33" s="1"/>
  <c r="GM204" i="33"/>
  <c r="BY204" i="33"/>
  <c r="H204" i="33" s="1"/>
  <c r="G204" i="33"/>
  <c r="GX203" i="33"/>
  <c r="GN203" i="33" s="1"/>
  <c r="GM203" i="33"/>
  <c r="BY203" i="33"/>
  <c r="H203" i="33" s="1"/>
  <c r="G203" i="33"/>
  <c r="GX202" i="33"/>
  <c r="GN202" i="33" s="1"/>
  <c r="GM202" i="33"/>
  <c r="BY202" i="33"/>
  <c r="H202" i="33" s="1"/>
  <c r="G202" i="33"/>
  <c r="GX201" i="33"/>
  <c r="GN201" i="33" s="1"/>
  <c r="GM201" i="33"/>
  <c r="BY201" i="33"/>
  <c r="H201" i="33" s="1"/>
  <c r="G201" i="33"/>
  <c r="GX200" i="33"/>
  <c r="GN200" i="33" s="1"/>
  <c r="GM200" i="33"/>
  <c r="BY200" i="33"/>
  <c r="H200" i="33" s="1"/>
  <c r="G200" i="33"/>
  <c r="GX199" i="33"/>
  <c r="GN199" i="33" s="1"/>
  <c r="GM199" i="33"/>
  <c r="BY199" i="33"/>
  <c r="H199" i="33" s="1"/>
  <c r="G199" i="33"/>
  <c r="GX198" i="33"/>
  <c r="GN198" i="33" s="1"/>
  <c r="GM198" i="33"/>
  <c r="BY198" i="33"/>
  <c r="H198" i="33" s="1"/>
  <c r="G198" i="33"/>
  <c r="GX197" i="33"/>
  <c r="GN197" i="33" s="1"/>
  <c r="GM197" i="33"/>
  <c r="BY197" i="33"/>
  <c r="H197" i="33" s="1"/>
  <c r="G197" i="33"/>
  <c r="GX196" i="33"/>
  <c r="GN196" i="33" s="1"/>
  <c r="GM196" i="33"/>
  <c r="BY196" i="33"/>
  <c r="H196" i="33" s="1"/>
  <c r="G196" i="33"/>
  <c r="GX195" i="33"/>
  <c r="GN195" i="33" s="1"/>
  <c r="GM195" i="33"/>
  <c r="BY195" i="33"/>
  <c r="H195" i="33" s="1"/>
  <c r="G195" i="33"/>
  <c r="GX194" i="33"/>
  <c r="GN194" i="33" s="1"/>
  <c r="GM194" i="33"/>
  <c r="BY194" i="33"/>
  <c r="H194" i="33" s="1"/>
  <c r="G194" i="33"/>
  <c r="GX193" i="33"/>
  <c r="GN193" i="33" s="1"/>
  <c r="GM193" i="33"/>
  <c r="BY193" i="33"/>
  <c r="H193" i="33" s="1"/>
  <c r="G193" i="33"/>
  <c r="GX192" i="33"/>
  <c r="GN192" i="33" s="1"/>
  <c r="GM192" i="33"/>
  <c r="BY192" i="33"/>
  <c r="H192" i="33" s="1"/>
  <c r="G192" i="33"/>
  <c r="GX191" i="33"/>
  <c r="GN191" i="33" s="1"/>
  <c r="GM191" i="33"/>
  <c r="BY191" i="33"/>
  <c r="H191" i="33" s="1"/>
  <c r="G191" i="33"/>
  <c r="GX190" i="33"/>
  <c r="GN190" i="33" s="1"/>
  <c r="GM190" i="33"/>
  <c r="BY190" i="33"/>
  <c r="H190" i="33" s="1"/>
  <c r="G190" i="33"/>
  <c r="GX189" i="33"/>
  <c r="GN189" i="33" s="1"/>
  <c r="GM189" i="33"/>
  <c r="BY189" i="33"/>
  <c r="H189" i="33" s="1"/>
  <c r="G189" i="33"/>
  <c r="GX188" i="33"/>
  <c r="GN188" i="33" s="1"/>
  <c r="GM188" i="33"/>
  <c r="BY188" i="33"/>
  <c r="H188" i="33" s="1"/>
  <c r="G188" i="33"/>
  <c r="GX187" i="33"/>
  <c r="GN187" i="33" s="1"/>
  <c r="GM187" i="33"/>
  <c r="BY187" i="33"/>
  <c r="H187" i="33" s="1"/>
  <c r="G187" i="33"/>
  <c r="GX186" i="33"/>
  <c r="GN186" i="33" s="1"/>
  <c r="GM186" i="33"/>
  <c r="BY186" i="33"/>
  <c r="H186" i="33" s="1"/>
  <c r="G186" i="33"/>
  <c r="GX185" i="33"/>
  <c r="GN185" i="33" s="1"/>
  <c r="GM185" i="33"/>
  <c r="BY185" i="33"/>
  <c r="H185" i="33" s="1"/>
  <c r="G185" i="33"/>
  <c r="GX184" i="33"/>
  <c r="GN184" i="33" s="1"/>
  <c r="GM184" i="33"/>
  <c r="BY184" i="33"/>
  <c r="H184" i="33" s="1"/>
  <c r="G184" i="33"/>
  <c r="GX183" i="33"/>
  <c r="GN183" i="33" s="1"/>
  <c r="GM183" i="33"/>
  <c r="BY183" i="33"/>
  <c r="H183" i="33" s="1"/>
  <c r="G183" i="33"/>
  <c r="GX182" i="33"/>
  <c r="GN182" i="33" s="1"/>
  <c r="GM182" i="33"/>
  <c r="BY182" i="33"/>
  <c r="H182" i="33" s="1"/>
  <c r="G182" i="33"/>
  <c r="GX181" i="33"/>
  <c r="GN181" i="33" s="1"/>
  <c r="GM181" i="33"/>
  <c r="BY181" i="33"/>
  <c r="H181" i="33" s="1"/>
  <c r="G181" i="33"/>
  <c r="GX180" i="33"/>
  <c r="GN180" i="33" s="1"/>
  <c r="GM180" i="33"/>
  <c r="BY180" i="33"/>
  <c r="H180" i="33" s="1"/>
  <c r="G180" i="33"/>
  <c r="GX179" i="33"/>
  <c r="GN179" i="33" s="1"/>
  <c r="GM179" i="33"/>
  <c r="BY179" i="33"/>
  <c r="H179" i="33" s="1"/>
  <c r="G179" i="33"/>
  <c r="GX178" i="33"/>
  <c r="GN178" i="33" s="1"/>
  <c r="GM178" i="33"/>
  <c r="BY178" i="33"/>
  <c r="H178" i="33" s="1"/>
  <c r="G178" i="33"/>
  <c r="GX177" i="33"/>
  <c r="GN177" i="33" s="1"/>
  <c r="GM177" i="33"/>
  <c r="BY177" i="33"/>
  <c r="H177" i="33" s="1"/>
  <c r="G177" i="33"/>
  <c r="GX176" i="33"/>
  <c r="GN176" i="33" s="1"/>
  <c r="GM176" i="33"/>
  <c r="BY176" i="33"/>
  <c r="H176" i="33" s="1"/>
  <c r="G176" i="33"/>
  <c r="GX175" i="33"/>
  <c r="GN175" i="33" s="1"/>
  <c r="GM175" i="33"/>
  <c r="BY175" i="33"/>
  <c r="H175" i="33" s="1"/>
  <c r="G175" i="33"/>
  <c r="GX174" i="33"/>
  <c r="GN174" i="33" s="1"/>
  <c r="GM174" i="33"/>
  <c r="BY174" i="33"/>
  <c r="H174" i="33" s="1"/>
  <c r="G174" i="33"/>
  <c r="GX173" i="33"/>
  <c r="GN173" i="33" s="1"/>
  <c r="GM173" i="33"/>
  <c r="BY173" i="33"/>
  <c r="H173" i="33" s="1"/>
  <c r="G173" i="33"/>
  <c r="GX172" i="33"/>
  <c r="GN172" i="33" s="1"/>
  <c r="GM172" i="33"/>
  <c r="BY172" i="33"/>
  <c r="H172" i="33" s="1"/>
  <c r="G172" i="33"/>
  <c r="GX171" i="33"/>
  <c r="GN171" i="33" s="1"/>
  <c r="GM171" i="33"/>
  <c r="BY171" i="33"/>
  <c r="H171" i="33" s="1"/>
  <c r="G171" i="33"/>
  <c r="GX170" i="33"/>
  <c r="GN170" i="33" s="1"/>
  <c r="GM170" i="33"/>
  <c r="BY170" i="33"/>
  <c r="H170" i="33" s="1"/>
  <c r="G170" i="33"/>
  <c r="GX169" i="33"/>
  <c r="GN169" i="33" s="1"/>
  <c r="GM169" i="33"/>
  <c r="BY169" i="33"/>
  <c r="H169" i="33" s="1"/>
  <c r="G169" i="33"/>
  <c r="GX168" i="33"/>
  <c r="GN168" i="33" s="1"/>
  <c r="GM168" i="33"/>
  <c r="BY168" i="33"/>
  <c r="H168" i="33" s="1"/>
  <c r="G168" i="33"/>
  <c r="GX167" i="33"/>
  <c r="GN167" i="33" s="1"/>
  <c r="GM167" i="33"/>
  <c r="BY167" i="33"/>
  <c r="H167" i="33" s="1"/>
  <c r="G167" i="33"/>
  <c r="GX166" i="33"/>
  <c r="GN166" i="33" s="1"/>
  <c r="GM166" i="33"/>
  <c r="BY166" i="33"/>
  <c r="H166" i="33" s="1"/>
  <c r="G166" i="33"/>
  <c r="GX165" i="33"/>
  <c r="GN165" i="33" s="1"/>
  <c r="GM165" i="33"/>
  <c r="BY165" i="33"/>
  <c r="H165" i="33" s="1"/>
  <c r="G165" i="33"/>
  <c r="GX164" i="33"/>
  <c r="GN164" i="33" s="1"/>
  <c r="GM164" i="33"/>
  <c r="BY164" i="33"/>
  <c r="H164" i="33" s="1"/>
  <c r="G164" i="33"/>
  <c r="GX163" i="33"/>
  <c r="GN163" i="33" s="1"/>
  <c r="GM163" i="33"/>
  <c r="BY163" i="33"/>
  <c r="H163" i="33" s="1"/>
  <c r="G163" i="33"/>
  <c r="GX162" i="33"/>
  <c r="GN162" i="33" s="1"/>
  <c r="GM162" i="33"/>
  <c r="BY162" i="33"/>
  <c r="H162" i="33" s="1"/>
  <c r="G162" i="33"/>
  <c r="GX161" i="33"/>
  <c r="GN161" i="33" s="1"/>
  <c r="GM161" i="33"/>
  <c r="BY161" i="33"/>
  <c r="H161" i="33" s="1"/>
  <c r="G161" i="33"/>
  <c r="GX160" i="33"/>
  <c r="GN160" i="33" s="1"/>
  <c r="GM160" i="33"/>
  <c r="BY160" i="33"/>
  <c r="H160" i="33" s="1"/>
  <c r="G160" i="33"/>
  <c r="GX159" i="33"/>
  <c r="GN159" i="33" s="1"/>
  <c r="GM159" i="33"/>
  <c r="BY159" i="33"/>
  <c r="H159" i="33" s="1"/>
  <c r="G159" i="33"/>
  <c r="GX158" i="33"/>
  <c r="GN158" i="33" s="1"/>
  <c r="GM158" i="33"/>
  <c r="BY158" i="33"/>
  <c r="H158" i="33" s="1"/>
  <c r="G158" i="33"/>
  <c r="GX157" i="33"/>
  <c r="GN157" i="33" s="1"/>
  <c r="GM157" i="33"/>
  <c r="BY157" i="33"/>
  <c r="H157" i="33" s="1"/>
  <c r="G157" i="33"/>
  <c r="GX156" i="33"/>
  <c r="GN156" i="33" s="1"/>
  <c r="GM156" i="33"/>
  <c r="BY156" i="33"/>
  <c r="H156" i="33" s="1"/>
  <c r="G156" i="33"/>
  <c r="GX155" i="33"/>
  <c r="GN155" i="33" s="1"/>
  <c r="GM155" i="33"/>
  <c r="BY155" i="33"/>
  <c r="H155" i="33" s="1"/>
  <c r="G155" i="33"/>
  <c r="GX154" i="33"/>
  <c r="GN154" i="33" s="1"/>
  <c r="GM154" i="33"/>
  <c r="BY154" i="33"/>
  <c r="H154" i="33" s="1"/>
  <c r="G154" i="33"/>
  <c r="GX153" i="33"/>
  <c r="GN153" i="33" s="1"/>
  <c r="GM153" i="33"/>
  <c r="BY153" i="33"/>
  <c r="H153" i="33" s="1"/>
  <c r="G153" i="33"/>
  <c r="GX152" i="33"/>
  <c r="GN152" i="33" s="1"/>
  <c r="GM152" i="33"/>
  <c r="BY152" i="33"/>
  <c r="H152" i="33" s="1"/>
  <c r="G152" i="33"/>
  <c r="GX151" i="33"/>
  <c r="GN151" i="33" s="1"/>
  <c r="GM151" i="33"/>
  <c r="BY151" i="33"/>
  <c r="H151" i="33" s="1"/>
  <c r="G151" i="33"/>
  <c r="GX150" i="33"/>
  <c r="GN150" i="33" s="1"/>
  <c r="GM150" i="33"/>
  <c r="BY150" i="33"/>
  <c r="H150" i="33" s="1"/>
  <c r="G150" i="33"/>
  <c r="GX149" i="33"/>
  <c r="GN149" i="33" s="1"/>
  <c r="GM149" i="33"/>
  <c r="BY149" i="33"/>
  <c r="H149" i="33" s="1"/>
  <c r="G149" i="33"/>
  <c r="GX148" i="33"/>
  <c r="GN148" i="33" s="1"/>
  <c r="GM148" i="33"/>
  <c r="BY148" i="33"/>
  <c r="H148" i="33" s="1"/>
  <c r="G148" i="33"/>
  <c r="GX147" i="33"/>
  <c r="GN147" i="33" s="1"/>
  <c r="GM147" i="33"/>
  <c r="BY147" i="33"/>
  <c r="H147" i="33" s="1"/>
  <c r="G147" i="33"/>
  <c r="GX146" i="33"/>
  <c r="GN146" i="33" s="1"/>
  <c r="GM146" i="33"/>
  <c r="BY146" i="33"/>
  <c r="H146" i="33" s="1"/>
  <c r="G146" i="33"/>
  <c r="GX145" i="33"/>
  <c r="GN145" i="33" s="1"/>
  <c r="GM145" i="33"/>
  <c r="BY145" i="33"/>
  <c r="H145" i="33" s="1"/>
  <c r="G145" i="33"/>
  <c r="H144" i="33"/>
  <c r="G144" i="33"/>
  <c r="H143" i="33"/>
  <c r="G143" i="33"/>
  <c r="H142" i="33"/>
  <c r="G142" i="33"/>
  <c r="H141" i="33"/>
  <c r="G141" i="33"/>
  <c r="H140" i="33"/>
  <c r="G140" i="33"/>
  <c r="H139" i="33"/>
  <c r="G139" i="33"/>
  <c r="H138" i="33"/>
  <c r="G138" i="33"/>
  <c r="H137" i="33"/>
  <c r="G137" i="33"/>
  <c r="H136" i="33"/>
  <c r="G136" i="33"/>
  <c r="H135" i="33"/>
  <c r="G135" i="33"/>
  <c r="H134" i="33"/>
  <c r="G134" i="33"/>
  <c r="H133" i="33"/>
  <c r="G133" i="33"/>
  <c r="H132" i="33"/>
  <c r="G132" i="33"/>
  <c r="H131" i="33"/>
  <c r="G131" i="33"/>
  <c r="H130" i="33"/>
  <c r="G130" i="33"/>
  <c r="H129" i="33"/>
  <c r="G129" i="33"/>
  <c r="H128" i="33"/>
  <c r="G128" i="33"/>
  <c r="H127" i="33"/>
  <c r="G127" i="33"/>
  <c r="H126" i="33"/>
  <c r="G126" i="33"/>
  <c r="H125" i="33"/>
  <c r="G125" i="33"/>
  <c r="H124" i="33"/>
  <c r="G124" i="33"/>
  <c r="H123" i="33"/>
  <c r="G123" i="33"/>
  <c r="H122" i="33"/>
  <c r="G122" i="33"/>
  <c r="H121" i="33"/>
  <c r="G121" i="33"/>
  <c r="H120" i="33"/>
  <c r="G120" i="33"/>
  <c r="H119" i="33"/>
  <c r="G119" i="33"/>
  <c r="H118" i="33"/>
  <c r="G118" i="33"/>
  <c r="H117" i="33"/>
  <c r="G117" i="33"/>
  <c r="H116" i="33"/>
  <c r="G116" i="33"/>
  <c r="H115" i="33"/>
  <c r="G115" i="33"/>
  <c r="H114" i="33"/>
  <c r="G114" i="33"/>
  <c r="H113" i="33"/>
  <c r="G113" i="33"/>
  <c r="H112" i="33"/>
  <c r="G112" i="33"/>
  <c r="H111" i="33"/>
  <c r="G111" i="33"/>
  <c r="H110" i="33"/>
  <c r="G110" i="33"/>
  <c r="H109" i="33"/>
  <c r="G109" i="33"/>
  <c r="H108" i="33"/>
  <c r="G108" i="33"/>
  <c r="H107" i="33"/>
  <c r="G107" i="33"/>
  <c r="H106" i="33"/>
  <c r="G106" i="33"/>
  <c r="H105" i="33"/>
  <c r="G105" i="33"/>
  <c r="H104" i="33"/>
  <c r="G104" i="33"/>
  <c r="H103" i="33"/>
  <c r="G103" i="33"/>
  <c r="H102" i="33"/>
  <c r="G102" i="33"/>
  <c r="H101" i="33"/>
  <c r="G101" i="33"/>
  <c r="H100" i="33"/>
  <c r="G100" i="33"/>
  <c r="H99" i="33"/>
  <c r="G99" i="33"/>
  <c r="H98" i="33"/>
  <c r="G98" i="33"/>
  <c r="H97" i="33"/>
  <c r="G97" i="33"/>
  <c r="H96" i="33"/>
  <c r="G96" i="33"/>
  <c r="H95" i="33"/>
  <c r="G95" i="33"/>
  <c r="H94" i="33"/>
  <c r="G94" i="33"/>
  <c r="H93" i="33"/>
  <c r="G93" i="33"/>
  <c r="H92" i="33"/>
  <c r="G92" i="33"/>
  <c r="H91" i="33"/>
  <c r="G91" i="33"/>
  <c r="H90" i="33"/>
  <c r="G90" i="33"/>
  <c r="H89" i="33"/>
  <c r="G89" i="33"/>
  <c r="H88" i="33"/>
  <c r="G88" i="33"/>
  <c r="H87" i="33"/>
  <c r="G87" i="33"/>
  <c r="H86" i="33"/>
  <c r="G86" i="33"/>
  <c r="H85" i="33"/>
  <c r="G85" i="33"/>
  <c r="H84" i="33"/>
  <c r="G84" i="33"/>
  <c r="H83" i="33"/>
  <c r="G83" i="33"/>
  <c r="H82" i="33"/>
  <c r="G82" i="33"/>
  <c r="H81" i="33"/>
  <c r="G81" i="33"/>
  <c r="H80" i="33"/>
  <c r="G80" i="33"/>
  <c r="H79" i="33"/>
  <c r="G79" i="33"/>
  <c r="H78" i="33"/>
  <c r="G78" i="33"/>
  <c r="H77" i="33"/>
  <c r="G77" i="33"/>
  <c r="H76" i="33"/>
  <c r="G76" i="33"/>
  <c r="H75" i="33"/>
  <c r="G75" i="33"/>
  <c r="H74" i="33"/>
  <c r="G74" i="33"/>
  <c r="H73" i="33"/>
  <c r="G73" i="33"/>
  <c r="H72" i="33"/>
  <c r="G72" i="33"/>
  <c r="H71" i="33"/>
  <c r="G71" i="33"/>
  <c r="H70" i="33"/>
  <c r="G70" i="33"/>
  <c r="H69" i="33"/>
  <c r="G69" i="33"/>
  <c r="H68" i="33"/>
  <c r="G68" i="33"/>
  <c r="H67" i="33"/>
  <c r="G67" i="33"/>
  <c r="H66" i="33"/>
  <c r="G66" i="33"/>
  <c r="H65" i="33"/>
  <c r="G65" i="33"/>
  <c r="H64" i="33"/>
  <c r="G64" i="33"/>
  <c r="H63" i="33"/>
  <c r="G63" i="33"/>
  <c r="H62" i="33"/>
  <c r="G62" i="33"/>
  <c r="H61" i="33"/>
  <c r="G61" i="33"/>
  <c r="H60" i="33"/>
  <c r="G60" i="33"/>
  <c r="H59" i="33"/>
  <c r="G59" i="33"/>
  <c r="H58" i="33"/>
  <c r="G58" i="33"/>
  <c r="H57" i="33"/>
  <c r="G57" i="33"/>
  <c r="H56" i="33"/>
  <c r="G56" i="33"/>
  <c r="H55" i="33"/>
  <c r="G55" i="33"/>
  <c r="H54" i="33"/>
  <c r="G54" i="33"/>
  <c r="H53" i="33"/>
  <c r="G53" i="33"/>
  <c r="H52" i="33"/>
  <c r="G52" i="33"/>
  <c r="H51" i="33"/>
  <c r="G51" i="33"/>
  <c r="H50" i="33"/>
  <c r="G50" i="33"/>
  <c r="H49" i="33"/>
  <c r="G49" i="33"/>
  <c r="H48" i="33"/>
  <c r="G48" i="33"/>
  <c r="H47" i="33"/>
  <c r="G47" i="33"/>
  <c r="H46" i="33"/>
  <c r="G46" i="33"/>
  <c r="H45" i="33"/>
  <c r="G45" i="33"/>
  <c r="H44" i="33"/>
  <c r="G44" i="33"/>
  <c r="H43" i="33"/>
  <c r="G43" i="33"/>
  <c r="H42" i="33"/>
  <c r="G42" i="33"/>
  <c r="H41" i="33"/>
  <c r="G41" i="33"/>
  <c r="H40" i="33"/>
  <c r="G40" i="33"/>
  <c r="H39" i="33"/>
  <c r="G39" i="33"/>
  <c r="H38" i="33"/>
  <c r="G38" i="33"/>
  <c r="H37" i="33"/>
  <c r="G37" i="33"/>
  <c r="H36" i="33"/>
  <c r="G36" i="33"/>
  <c r="H35" i="33"/>
  <c r="G35" i="33"/>
  <c r="H34" i="33"/>
  <c r="G34" i="33"/>
  <c r="H33" i="33"/>
  <c r="G33" i="33"/>
  <c r="H32" i="33"/>
  <c r="G32" i="33"/>
  <c r="H31" i="33"/>
  <c r="G31" i="33"/>
  <c r="H30" i="33"/>
  <c r="G30" i="33"/>
  <c r="H29" i="33"/>
  <c r="G29" i="33"/>
  <c r="H28" i="33"/>
  <c r="G28" i="33"/>
  <c r="H27" i="33"/>
  <c r="G27" i="33"/>
  <c r="H26" i="33"/>
  <c r="G26" i="33"/>
  <c r="H25" i="33"/>
  <c r="G25" i="33"/>
  <c r="H24" i="33"/>
  <c r="G24" i="33"/>
  <c r="H23" i="33"/>
  <c r="G23" i="33"/>
  <c r="H22" i="33"/>
  <c r="G22" i="33"/>
  <c r="H21" i="33"/>
  <c r="G21" i="33"/>
  <c r="H20" i="33"/>
  <c r="G20" i="33"/>
  <c r="H19" i="33"/>
  <c r="G19" i="33"/>
  <c r="H18" i="33"/>
  <c r="G18" i="33"/>
  <c r="H17" i="33"/>
  <c r="G17" i="33"/>
  <c r="H16" i="33"/>
  <c r="G16" i="33"/>
  <c r="H15" i="33"/>
  <c r="G15" i="33"/>
  <c r="H14" i="33"/>
  <c r="G14" i="33"/>
  <c r="H13" i="33"/>
  <c r="G13" i="33"/>
  <c r="H12" i="33"/>
  <c r="G12" i="33"/>
  <c r="H11" i="33"/>
  <c r="G11" i="33"/>
  <c r="H10" i="33"/>
  <c r="G10" i="33"/>
  <c r="HU9" i="33"/>
  <c r="HT9" i="33"/>
  <c r="HS9" i="33"/>
  <c r="HR9" i="33"/>
  <c r="HQ9" i="33"/>
  <c r="HP9" i="33"/>
  <c r="HO9" i="33"/>
  <c r="HN9" i="33"/>
  <c r="HM9" i="33"/>
  <c r="HL9" i="33"/>
  <c r="HK9" i="33"/>
  <c r="HJ9" i="33"/>
  <c r="HI9" i="33"/>
  <c r="HH9" i="33"/>
  <c r="HG9" i="33"/>
  <c r="HF9" i="33"/>
  <c r="HE9" i="33"/>
  <c r="HD9" i="33"/>
  <c r="HC9" i="33"/>
  <c r="HB9" i="33"/>
  <c r="HA9" i="33"/>
  <c r="GZ9" i="33"/>
  <c r="GY9" i="33"/>
  <c r="GW9" i="33"/>
  <c r="GV9" i="33"/>
  <c r="GU9" i="33"/>
  <c r="GT9" i="33"/>
  <c r="GS9" i="33"/>
  <c r="GR9" i="33"/>
  <c r="GQ9" i="33"/>
  <c r="GP9" i="33"/>
  <c r="GO9" i="33"/>
  <c r="GL9" i="33"/>
  <c r="GK9" i="33"/>
  <c r="GJ9" i="33"/>
  <c r="GI9" i="33"/>
  <c r="GH9" i="33"/>
  <c r="GG9" i="33"/>
  <c r="GF9" i="33"/>
  <c r="GE9" i="33"/>
  <c r="GD9" i="33"/>
  <c r="GC9" i="33"/>
  <c r="GB9" i="33"/>
  <c r="GA9" i="33"/>
  <c r="FZ9" i="33"/>
  <c r="FY9" i="33"/>
  <c r="FX9" i="33"/>
  <c r="FW9" i="33"/>
  <c r="FV9" i="33"/>
  <c r="FU9" i="33"/>
  <c r="FT9" i="33"/>
  <c r="FS9" i="33"/>
  <c r="FR9" i="33"/>
  <c r="FQ9" i="33"/>
  <c r="FP9" i="33"/>
  <c r="FO9" i="33"/>
  <c r="FN9" i="33"/>
  <c r="FM9" i="33"/>
  <c r="FL9" i="33"/>
  <c r="FK9" i="33"/>
  <c r="FJ9" i="33"/>
  <c r="FI9" i="33"/>
  <c r="FH9" i="33"/>
  <c r="FG9" i="33"/>
  <c r="FF9" i="33"/>
  <c r="FE9" i="33"/>
  <c r="FD9" i="33"/>
  <c r="D50" i="30" s="1"/>
  <c r="FC9" i="33"/>
  <c r="FB9" i="33"/>
  <c r="FA9" i="33"/>
  <c r="EZ9" i="33"/>
  <c r="EY9" i="33"/>
  <c r="EX9" i="33"/>
  <c r="EW9" i="33"/>
  <c r="EV9" i="33"/>
  <c r="EU9" i="33"/>
  <c r="ET9" i="33"/>
  <c r="ES9" i="33"/>
  <c r="ER9" i="33"/>
  <c r="D49" i="30" s="1"/>
  <c r="EQ9" i="33"/>
  <c r="EP9" i="33"/>
  <c r="EO9" i="33"/>
  <c r="EN9" i="33"/>
  <c r="EM9" i="33"/>
  <c r="EL9" i="33"/>
  <c r="EK9" i="33"/>
  <c r="EJ9" i="33"/>
  <c r="EI9" i="33"/>
  <c r="D52" i="30" s="1"/>
  <c r="EH9" i="33"/>
  <c r="EG9" i="33"/>
  <c r="EF9" i="33"/>
  <c r="EE9" i="33"/>
  <c r="ED9" i="33"/>
  <c r="EC9" i="33"/>
  <c r="EB9" i="33"/>
  <c r="EA9" i="33"/>
  <c r="DZ9" i="33"/>
  <c r="DY9" i="33"/>
  <c r="DX9" i="33"/>
  <c r="DW9" i="33"/>
  <c r="DV9" i="33"/>
  <c r="DU9" i="33"/>
  <c r="DT9" i="33"/>
  <c r="DS9" i="33"/>
  <c r="DR9" i="33"/>
  <c r="DQ9" i="33"/>
  <c r="DP9" i="33"/>
  <c r="DO9" i="33"/>
  <c r="DN9" i="33"/>
  <c r="D47" i="30" s="1"/>
  <c r="DM9" i="33"/>
  <c r="DL9" i="33"/>
  <c r="DK9" i="33"/>
  <c r="DJ9" i="33"/>
  <c r="DI9" i="33"/>
  <c r="DH9" i="33"/>
  <c r="DG9" i="33"/>
  <c r="DF9" i="33"/>
  <c r="DE9" i="33"/>
  <c r="DD9" i="33"/>
  <c r="DC9" i="33"/>
  <c r="DB9" i="33"/>
  <c r="DA9" i="33"/>
  <c r="CZ9" i="33"/>
  <c r="CY9" i="33"/>
  <c r="D46" i="30" s="1"/>
  <c r="CX9" i="33"/>
  <c r="CW9" i="33"/>
  <c r="CV9" i="33"/>
  <c r="CU9" i="33"/>
  <c r="CT9" i="33"/>
  <c r="CS9" i="33"/>
  <c r="CR9" i="33"/>
  <c r="CQ9" i="33"/>
  <c r="CP9" i="33"/>
  <c r="CO9" i="33"/>
  <c r="CN9" i="33"/>
  <c r="CM9" i="33"/>
  <c r="CL9" i="33"/>
  <c r="CK9" i="33"/>
  <c r="CJ9" i="33"/>
  <c r="CI9" i="33"/>
  <c r="CH9" i="33"/>
  <c r="CG9" i="33"/>
  <c r="CF9" i="33"/>
  <c r="CE9" i="33"/>
  <c r="CD9" i="33"/>
  <c r="CC9" i="33"/>
  <c r="CB9" i="33"/>
  <c r="CA9" i="33"/>
  <c r="BZ9" i="33"/>
  <c r="BX9" i="33"/>
  <c r="D64" i="30" s="1"/>
  <c r="BW9" i="33"/>
  <c r="BV9" i="33"/>
  <c r="BU9" i="33"/>
  <c r="BT9" i="33"/>
  <c r="BS9" i="33"/>
  <c r="BR9" i="33"/>
  <c r="BQ9" i="33"/>
  <c r="BP9" i="33"/>
  <c r="BO9" i="33"/>
  <c r="BN9" i="33"/>
  <c r="BM9" i="33"/>
  <c r="BL9" i="33"/>
  <c r="BK9" i="33"/>
  <c r="BJ9" i="33"/>
  <c r="BI9" i="33"/>
  <c r="BH9" i="33"/>
  <c r="BG9" i="33"/>
  <c r="BF9" i="33"/>
  <c r="BE9" i="33"/>
  <c r="BD9" i="33"/>
  <c r="BC9" i="33"/>
  <c r="BB9" i="33"/>
  <c r="BA9" i="33"/>
  <c r="AZ9" i="33"/>
  <c r="AY9" i="33"/>
  <c r="D59" i="30" s="1"/>
  <c r="AX9" i="33"/>
  <c r="AW9" i="33"/>
  <c r="AV9" i="33"/>
  <c r="AU9" i="33"/>
  <c r="AT9" i="33"/>
  <c r="AS9" i="33"/>
  <c r="AR9" i="33"/>
  <c r="AQ9" i="33"/>
  <c r="AP9" i="33"/>
  <c r="AO9" i="33"/>
  <c r="AN9" i="33"/>
  <c r="AM9" i="33"/>
  <c r="AL9" i="33"/>
  <c r="AK9" i="33"/>
  <c r="AJ9" i="33"/>
  <c r="AI9" i="33"/>
  <c r="AH9" i="33"/>
  <c r="AG9" i="33"/>
  <c r="AF9" i="33"/>
  <c r="AE9" i="33"/>
  <c r="AD9" i="33"/>
  <c r="AC9" i="33"/>
  <c r="AB9" i="33"/>
  <c r="AA9" i="33"/>
  <c r="Z9" i="33"/>
  <c r="Y9" i="33"/>
  <c r="X9" i="33"/>
  <c r="W9" i="33"/>
  <c r="V9" i="33"/>
  <c r="U9" i="33"/>
  <c r="T9" i="33"/>
  <c r="S9" i="33"/>
  <c r="R9" i="33"/>
  <c r="Q9" i="33"/>
  <c r="P9" i="33"/>
  <c r="O9" i="33"/>
  <c r="N9" i="33"/>
  <c r="M9" i="33"/>
  <c r="L9" i="33"/>
  <c r="K9" i="33"/>
  <c r="J9" i="33"/>
  <c r="F9" i="33"/>
  <c r="E9" i="33"/>
  <c r="D9" i="33"/>
  <c r="C9" i="33"/>
  <c r="B8" i="33"/>
  <c r="C8" i="33" s="1"/>
  <c r="D8" i="33" s="1"/>
  <c r="E8" i="33" s="1"/>
  <c r="F8" i="33" s="1"/>
  <c r="G8" i="33" s="1"/>
  <c r="H8" i="33" s="1"/>
  <c r="I8" i="33" s="1"/>
  <c r="J8" i="33" s="1"/>
  <c r="K8" i="33" s="1"/>
  <c r="L8" i="33" s="1"/>
  <c r="M8" i="33" s="1"/>
  <c r="N8" i="33" s="1"/>
  <c r="O8" i="33" s="1"/>
  <c r="P8" i="33" s="1"/>
  <c r="Q8" i="33" s="1"/>
  <c r="R8" i="33" s="1"/>
  <c r="S8" i="33" s="1"/>
  <c r="T8" i="33" s="1"/>
  <c r="U8" i="33" s="1"/>
  <c r="V8" i="33" s="1"/>
  <c r="W8" i="33" s="1"/>
  <c r="X8" i="33" s="1"/>
  <c r="Y8" i="33" s="1"/>
  <c r="Z8" i="33" s="1"/>
  <c r="AA8" i="33" s="1"/>
  <c r="AB8" i="33" s="1"/>
  <c r="AC8" i="33" s="1"/>
  <c r="AD8" i="33" s="1"/>
  <c r="AE8" i="33" s="1"/>
  <c r="AF8" i="33" s="1"/>
  <c r="AG8" i="33" s="1"/>
  <c r="AH8" i="33" s="1"/>
  <c r="AI8" i="33" s="1"/>
  <c r="AJ8" i="33" s="1"/>
  <c r="AK8" i="33" s="1"/>
  <c r="AL8" i="33" s="1"/>
  <c r="AM8" i="33" s="1"/>
  <c r="AN8" i="33" s="1"/>
  <c r="AO8" i="33" s="1"/>
  <c r="AP8" i="33" s="1"/>
  <c r="AQ8" i="33" s="1"/>
  <c r="AR8" i="33" s="1"/>
  <c r="AS8" i="33" s="1"/>
  <c r="AT8" i="33" s="1"/>
  <c r="AU8" i="33" s="1"/>
  <c r="AV8" i="33" s="1"/>
  <c r="AW8" i="33" s="1"/>
  <c r="AX8" i="33" s="1"/>
  <c r="AY8" i="33" s="1"/>
  <c r="AZ8" i="33" s="1"/>
  <c r="BA8" i="33" s="1"/>
  <c r="BB8" i="33" s="1"/>
  <c r="BC8" i="33" s="1"/>
  <c r="BD8" i="33" s="1"/>
  <c r="BE8" i="33" s="1"/>
  <c r="BF8" i="33" s="1"/>
  <c r="BG8" i="33" s="1"/>
  <c r="BH8" i="33" s="1"/>
  <c r="BI8" i="33" s="1"/>
  <c r="BJ8" i="33" s="1"/>
  <c r="BK8" i="33" s="1"/>
  <c r="BL8" i="33" s="1"/>
  <c r="BM8" i="33" s="1"/>
  <c r="BN8" i="33" s="1"/>
  <c r="BO8" i="33" s="1"/>
  <c r="BP8" i="33" s="1"/>
  <c r="BQ8" i="33" s="1"/>
  <c r="BR8" i="33" s="1"/>
  <c r="BS8" i="33" s="1"/>
  <c r="BT8" i="33" s="1"/>
  <c r="BU8" i="33" s="1"/>
  <c r="BV8" i="33" s="1"/>
  <c r="BW8" i="33" s="1"/>
  <c r="BX8" i="33" s="1"/>
  <c r="BY8" i="33" s="1"/>
  <c r="BZ8" i="33" s="1"/>
  <c r="CA8" i="33" s="1"/>
  <c r="CB8" i="33" s="1"/>
  <c r="CC8" i="33" s="1"/>
  <c r="CD8" i="33" s="1"/>
  <c r="CE8" i="33" s="1"/>
  <c r="CF8" i="33" s="1"/>
  <c r="CG8" i="33" s="1"/>
  <c r="CH8" i="33" s="1"/>
  <c r="CI8" i="33" s="1"/>
  <c r="CJ8" i="33" s="1"/>
  <c r="CK8" i="33" s="1"/>
  <c r="CL8" i="33" s="1"/>
  <c r="CM8" i="33" s="1"/>
  <c r="CN8" i="33" s="1"/>
  <c r="CO8" i="33" s="1"/>
  <c r="CP8" i="33" s="1"/>
  <c r="CQ8" i="33" s="1"/>
  <c r="CR8" i="33" s="1"/>
  <c r="CS8" i="33" s="1"/>
  <c r="CT8" i="33" s="1"/>
  <c r="CU8" i="33" s="1"/>
  <c r="CV8" i="33" s="1"/>
  <c r="CW8" i="33" s="1"/>
  <c r="CX8" i="33" s="1"/>
  <c r="CY8" i="33" s="1"/>
  <c r="CZ8" i="33" s="1"/>
  <c r="DA8" i="33" s="1"/>
  <c r="DB8" i="33" s="1"/>
  <c r="DC8" i="33" s="1"/>
  <c r="DD8" i="33" s="1"/>
  <c r="DE8" i="33" s="1"/>
  <c r="DF8" i="33" s="1"/>
  <c r="DG8" i="33" s="1"/>
  <c r="DH8" i="33" s="1"/>
  <c r="DI8" i="33" s="1"/>
  <c r="DJ8" i="33" s="1"/>
  <c r="DK8" i="33" s="1"/>
  <c r="DL8" i="33" s="1"/>
  <c r="DM8" i="33" s="1"/>
  <c r="DN8" i="33" s="1"/>
  <c r="DO8" i="33" s="1"/>
  <c r="DP8" i="33" s="1"/>
  <c r="DQ8" i="33" s="1"/>
  <c r="DR8" i="33" s="1"/>
  <c r="DS8" i="33" s="1"/>
  <c r="DT8" i="33" s="1"/>
  <c r="DU8" i="33" s="1"/>
  <c r="DV8" i="33" s="1"/>
  <c r="DW8" i="33" s="1"/>
  <c r="DX8" i="33" s="1"/>
  <c r="DY8" i="33" s="1"/>
  <c r="DZ8" i="33" s="1"/>
  <c r="EA8" i="33" s="1"/>
  <c r="EB8" i="33" s="1"/>
  <c r="EC8" i="33" s="1"/>
  <c r="ED8" i="33" s="1"/>
  <c r="EE8" i="33" s="1"/>
  <c r="EF8" i="33" s="1"/>
  <c r="EG8" i="33" s="1"/>
  <c r="EH8" i="33" s="1"/>
  <c r="EI8" i="33" s="1"/>
  <c r="EJ8" i="33" s="1"/>
  <c r="EK8" i="33" s="1"/>
  <c r="EL8" i="33" s="1"/>
  <c r="EM8" i="33" s="1"/>
  <c r="EN8" i="33" s="1"/>
  <c r="EO8" i="33" s="1"/>
  <c r="EP8" i="33" s="1"/>
  <c r="EQ8" i="33" s="1"/>
  <c r="ER8" i="33" s="1"/>
  <c r="ES8" i="33" s="1"/>
  <c r="ET8" i="33" s="1"/>
  <c r="EU8" i="33" s="1"/>
  <c r="EV8" i="33" s="1"/>
  <c r="EW8" i="33" s="1"/>
  <c r="EX8" i="33" s="1"/>
  <c r="EY8" i="33" s="1"/>
  <c r="EZ8" i="33" s="1"/>
  <c r="FA8" i="33" s="1"/>
  <c r="FB8" i="33" s="1"/>
  <c r="FC8" i="33" s="1"/>
  <c r="FD8" i="33" s="1"/>
  <c r="FE8" i="33" s="1"/>
  <c r="FF8" i="33" s="1"/>
  <c r="FG8" i="33" s="1"/>
  <c r="FH8" i="33" s="1"/>
  <c r="FI8" i="33" s="1"/>
  <c r="FJ8" i="33" s="1"/>
  <c r="FK8" i="33" s="1"/>
  <c r="FL8" i="33" s="1"/>
  <c r="FM8" i="33" s="1"/>
  <c r="FN8" i="33" s="1"/>
  <c r="FO8" i="33" s="1"/>
  <c r="FP8" i="33" s="1"/>
  <c r="FQ8" i="33" s="1"/>
  <c r="FR8" i="33" s="1"/>
  <c r="FS8" i="33" s="1"/>
  <c r="FT8" i="33" s="1"/>
  <c r="FU8" i="33" s="1"/>
  <c r="FV8" i="33" s="1"/>
  <c r="FW8" i="33" s="1"/>
  <c r="FX8" i="33" s="1"/>
  <c r="FY8" i="33" s="1"/>
  <c r="FZ8" i="33" s="1"/>
  <c r="GA8" i="33" s="1"/>
  <c r="GB8" i="33" s="1"/>
  <c r="GC8" i="33" s="1"/>
  <c r="GD8" i="33" s="1"/>
  <c r="GE8" i="33" s="1"/>
  <c r="GF8" i="33" s="1"/>
  <c r="GG8" i="33" s="1"/>
  <c r="GH8" i="33" s="1"/>
  <c r="GI8" i="33" s="1"/>
  <c r="GJ8" i="33" s="1"/>
  <c r="GK8" i="33" s="1"/>
  <c r="GL8" i="33" s="1"/>
  <c r="GM8" i="33" s="1"/>
  <c r="GN8" i="33" s="1"/>
  <c r="GO8" i="33" s="1"/>
  <c r="GP8" i="33" s="1"/>
  <c r="GQ8" i="33" s="1"/>
  <c r="GR8" i="33" s="1"/>
  <c r="GS8" i="33" s="1"/>
  <c r="GT8" i="33" s="1"/>
  <c r="GU8" i="33" s="1"/>
  <c r="GV8" i="33" s="1"/>
  <c r="GW8" i="33" s="1"/>
  <c r="GX8" i="33" s="1"/>
  <c r="GY8" i="33" s="1"/>
  <c r="GZ8" i="33" s="1"/>
  <c r="HA8" i="33" s="1"/>
  <c r="HB8" i="33" s="1"/>
  <c r="HC8" i="33" s="1"/>
  <c r="HD8" i="33" s="1"/>
  <c r="HE8" i="33" s="1"/>
  <c r="HF8" i="33" s="1"/>
  <c r="HG8" i="33" s="1"/>
  <c r="HH8" i="33" s="1"/>
  <c r="HI8" i="33" s="1"/>
  <c r="HJ8" i="33" s="1"/>
  <c r="HK8" i="33" s="1"/>
  <c r="HL8" i="33" s="1"/>
  <c r="HM8" i="33" s="1"/>
  <c r="HN8" i="33" s="1"/>
  <c r="HO8" i="33" s="1"/>
  <c r="HP8" i="33" s="1"/>
  <c r="HQ8" i="33" s="1"/>
  <c r="HR8" i="33" s="1"/>
  <c r="HS8" i="33" s="1"/>
  <c r="HT8" i="33" s="1"/>
  <c r="HU8" i="33" s="1"/>
  <c r="AC1294" i="32"/>
  <c r="Z1294" i="32"/>
  <c r="W1294" i="32"/>
  <c r="AC1293" i="32"/>
  <c r="Z1293" i="32"/>
  <c r="W1293" i="32"/>
  <c r="AC1292" i="32"/>
  <c r="Z1292" i="32"/>
  <c r="W1292" i="32"/>
  <c r="AC1291" i="32"/>
  <c r="Z1291" i="32"/>
  <c r="W1291" i="32"/>
  <c r="AC1290" i="32"/>
  <c r="Z1290" i="32"/>
  <c r="W1290" i="32"/>
  <c r="AC1289" i="32"/>
  <c r="Z1289" i="32"/>
  <c r="W1289" i="32"/>
  <c r="AC1288" i="32"/>
  <c r="Z1288" i="32"/>
  <c r="W1288" i="32"/>
  <c r="AC1287" i="32"/>
  <c r="Z1287" i="32"/>
  <c r="W1287" i="32"/>
  <c r="AC1286" i="32"/>
  <c r="Z1286" i="32"/>
  <c r="W1286" i="32"/>
  <c r="AC1285" i="32"/>
  <c r="Z1285" i="32"/>
  <c r="W1285" i="32"/>
  <c r="AC1284" i="32"/>
  <c r="Z1284" i="32"/>
  <c r="W1284" i="32"/>
  <c r="AC1283" i="32"/>
  <c r="Z1283" i="32"/>
  <c r="W1283" i="32"/>
  <c r="AC1282" i="32"/>
  <c r="Z1282" i="32"/>
  <c r="W1282" i="32"/>
  <c r="AC1281" i="32"/>
  <c r="Z1281" i="32"/>
  <c r="W1281" i="32"/>
  <c r="AC1280" i="32"/>
  <c r="Z1280" i="32"/>
  <c r="W1280" i="32"/>
  <c r="AC1279" i="32"/>
  <c r="Z1279" i="32"/>
  <c r="W1279" i="32"/>
  <c r="AC1278" i="32"/>
  <c r="Z1278" i="32"/>
  <c r="W1278" i="32"/>
  <c r="AC1277" i="32"/>
  <c r="Z1277" i="32"/>
  <c r="W1277" i="32"/>
  <c r="AC1276" i="32"/>
  <c r="Z1276" i="32"/>
  <c r="W1276" i="32"/>
  <c r="AC1275" i="32"/>
  <c r="Z1275" i="32"/>
  <c r="W1275" i="32"/>
  <c r="AC1274" i="32"/>
  <c r="Z1274" i="32"/>
  <c r="W1274" i="32"/>
  <c r="JW1273" i="32"/>
  <c r="AC1273" i="32"/>
  <c r="Z1273" i="32"/>
  <c r="W1273" i="32"/>
  <c r="JW1272" i="32"/>
  <c r="AC1272" i="32"/>
  <c r="Z1272" i="32"/>
  <c r="W1272" i="32"/>
  <c r="JW1271" i="32"/>
  <c r="AC1271" i="32"/>
  <c r="Z1271" i="32"/>
  <c r="W1271" i="32"/>
  <c r="JW1270" i="32"/>
  <c r="AC1270" i="32"/>
  <c r="Z1270" i="32"/>
  <c r="W1270" i="32"/>
  <c r="KD1269" i="32"/>
  <c r="KC1269" i="32"/>
  <c r="KB1269" i="32"/>
  <c r="KA1269" i="32"/>
  <c r="JW1269" i="32"/>
  <c r="AC1269" i="32"/>
  <c r="Z1269" i="32"/>
  <c r="W1269" i="32"/>
  <c r="KD1268" i="32"/>
  <c r="KC1268" i="32"/>
  <c r="KB1268" i="32"/>
  <c r="KA1268" i="32"/>
  <c r="JW1268" i="32"/>
  <c r="AC1268" i="32"/>
  <c r="Z1268" i="32"/>
  <c r="W1268" i="32"/>
  <c r="KD1267" i="32"/>
  <c r="KC1267" i="32"/>
  <c r="KB1267" i="32"/>
  <c r="KA1267" i="32"/>
  <c r="JW1267" i="32"/>
  <c r="AC1267" i="32"/>
  <c r="Z1267" i="32"/>
  <c r="W1267" i="32"/>
  <c r="KD1266" i="32"/>
  <c r="KC1266" i="32"/>
  <c r="KB1266" i="32"/>
  <c r="KA1266" i="32"/>
  <c r="JW1266" i="32"/>
  <c r="AC1266" i="32"/>
  <c r="Z1266" i="32"/>
  <c r="W1266" i="32"/>
  <c r="KD1265" i="32"/>
  <c r="KC1265" i="32"/>
  <c r="KB1265" i="32"/>
  <c r="KA1265" i="32"/>
  <c r="JW1265" i="32"/>
  <c r="AC1265" i="32"/>
  <c r="Z1265" i="32"/>
  <c r="W1265" i="32"/>
  <c r="KD1264" i="32"/>
  <c r="KC1264" i="32"/>
  <c r="KB1264" i="32"/>
  <c r="KA1264" i="32"/>
  <c r="JW1264" i="32"/>
  <c r="AC1264" i="32"/>
  <c r="Z1264" i="32"/>
  <c r="W1264" i="32"/>
  <c r="KD1263" i="32"/>
  <c r="KC1263" i="32"/>
  <c r="KB1263" i="32"/>
  <c r="KA1263" i="32"/>
  <c r="JW1263" i="32"/>
  <c r="AC1263" i="32"/>
  <c r="Z1263" i="32"/>
  <c r="W1263" i="32"/>
  <c r="KD1262" i="32"/>
  <c r="KC1262" i="32"/>
  <c r="KB1262" i="32"/>
  <c r="KA1262" i="32"/>
  <c r="JW1262" i="32"/>
  <c r="AC1262" i="32"/>
  <c r="Z1262" i="32"/>
  <c r="W1262" i="32"/>
  <c r="KD1261" i="32"/>
  <c r="KC1261" i="32"/>
  <c r="KB1261" i="32"/>
  <c r="KA1261" i="32"/>
  <c r="JW1261" i="32"/>
  <c r="AC1261" i="32"/>
  <c r="Z1261" i="32"/>
  <c r="W1261" i="32"/>
  <c r="KD1260" i="32"/>
  <c r="KC1260" i="32"/>
  <c r="KB1260" i="32"/>
  <c r="KA1260" i="32"/>
  <c r="JW1260" i="32"/>
  <c r="AC1260" i="32"/>
  <c r="Z1260" i="32"/>
  <c r="W1260" i="32"/>
  <c r="KD1259" i="32"/>
  <c r="KC1259" i="32"/>
  <c r="KB1259" i="32"/>
  <c r="KA1259" i="32"/>
  <c r="JW1259" i="32"/>
  <c r="AC1259" i="32"/>
  <c r="Z1259" i="32"/>
  <c r="W1259" i="32"/>
  <c r="KD1258" i="32"/>
  <c r="KC1258" i="32"/>
  <c r="KB1258" i="32"/>
  <c r="KA1258" i="32"/>
  <c r="JW1258" i="32"/>
  <c r="AC1258" i="32"/>
  <c r="Z1258" i="32"/>
  <c r="W1258" i="32"/>
  <c r="KD1257" i="32"/>
  <c r="KC1257" i="32"/>
  <c r="KB1257" i="32"/>
  <c r="KA1257" i="32"/>
  <c r="JW1257" i="32"/>
  <c r="AC1257" i="32"/>
  <c r="Z1257" i="32"/>
  <c r="W1257" i="32"/>
  <c r="KD1256" i="32"/>
  <c r="KC1256" i="32"/>
  <c r="KB1256" i="32"/>
  <c r="KA1256" i="32"/>
  <c r="JW1256" i="32"/>
  <c r="AC1256" i="32"/>
  <c r="Z1256" i="32"/>
  <c r="W1256" i="32"/>
  <c r="KV1255" i="32"/>
  <c r="KD1255" i="32"/>
  <c r="KC1255" i="32"/>
  <c r="KB1255" i="32"/>
  <c r="KA1255" i="32"/>
  <c r="JW1255" i="32"/>
  <c r="AC1255" i="32"/>
  <c r="Z1255" i="32"/>
  <c r="W1255" i="32"/>
  <c r="KV1254" i="32"/>
  <c r="KD1254" i="32"/>
  <c r="KC1254" i="32"/>
  <c r="KB1254" i="32"/>
  <c r="KA1254" i="32"/>
  <c r="JW1254" i="32"/>
  <c r="AC1254" i="32"/>
  <c r="Z1254" i="32"/>
  <c r="W1254" i="32"/>
  <c r="KV1253" i="32"/>
  <c r="KD1253" i="32"/>
  <c r="KC1253" i="32"/>
  <c r="KB1253" i="32"/>
  <c r="KA1253" i="32"/>
  <c r="JW1253" i="32"/>
  <c r="AC1253" i="32"/>
  <c r="Z1253" i="32"/>
  <c r="W1253" i="32"/>
  <c r="KV1252" i="32"/>
  <c r="KD1252" i="32"/>
  <c r="KC1252" i="32"/>
  <c r="KB1252" i="32"/>
  <c r="KA1252" i="32"/>
  <c r="JW1252" i="32"/>
  <c r="AC1252" i="32"/>
  <c r="Z1252" i="32"/>
  <c r="W1252" i="32"/>
  <c r="J1252" i="32"/>
  <c r="KV1251" i="32"/>
  <c r="KD1251" i="32"/>
  <c r="KC1251" i="32"/>
  <c r="KB1251" i="32"/>
  <c r="KA1251" i="32"/>
  <c r="JW1251" i="32"/>
  <c r="AC1251" i="32"/>
  <c r="Z1251" i="32"/>
  <c r="W1251" i="32"/>
  <c r="J1251" i="32"/>
  <c r="KV1250" i="32"/>
  <c r="KD1250" i="32"/>
  <c r="KC1250" i="32"/>
  <c r="KB1250" i="32"/>
  <c r="KA1250" i="32"/>
  <c r="JW1250" i="32"/>
  <c r="AC1250" i="32"/>
  <c r="Z1250" i="32"/>
  <c r="W1250" i="32"/>
  <c r="J1250" i="32"/>
  <c r="KV1249" i="32"/>
  <c r="KD1249" i="32"/>
  <c r="KC1249" i="32"/>
  <c r="KB1249" i="32"/>
  <c r="KA1249" i="32"/>
  <c r="JW1249" i="32"/>
  <c r="AC1249" i="32"/>
  <c r="Z1249" i="32"/>
  <c r="W1249" i="32"/>
  <c r="J1249" i="32"/>
  <c r="KV1248" i="32"/>
  <c r="KD1248" i="32"/>
  <c r="KC1248" i="32"/>
  <c r="KB1248" i="32"/>
  <c r="KA1248" i="32"/>
  <c r="JW1248" i="32"/>
  <c r="AC1248" i="32"/>
  <c r="Z1248" i="32"/>
  <c r="W1248" i="32"/>
  <c r="J1248" i="32"/>
  <c r="KV1247" i="32"/>
  <c r="KD1247" i="32"/>
  <c r="KC1247" i="32"/>
  <c r="KB1247" i="32"/>
  <c r="KA1247" i="32"/>
  <c r="JW1247" i="32"/>
  <c r="AC1247" i="32"/>
  <c r="Z1247" i="32"/>
  <c r="W1247" i="32"/>
  <c r="J1247" i="32"/>
  <c r="KV1246" i="32"/>
  <c r="KD1246" i="32"/>
  <c r="KC1246" i="32"/>
  <c r="KB1246" i="32"/>
  <c r="KA1246" i="32"/>
  <c r="JW1246" i="32"/>
  <c r="AC1246" i="32"/>
  <c r="Z1246" i="32"/>
  <c r="W1246" i="32"/>
  <c r="J1246" i="32"/>
  <c r="KV1245" i="32"/>
  <c r="KD1245" i="32"/>
  <c r="KC1245" i="32"/>
  <c r="KB1245" i="32"/>
  <c r="KA1245" i="32"/>
  <c r="JW1245" i="32"/>
  <c r="AC1245" i="32"/>
  <c r="Z1245" i="32"/>
  <c r="W1245" i="32"/>
  <c r="J1245" i="32"/>
  <c r="KV1244" i="32"/>
  <c r="KD1244" i="32"/>
  <c r="KC1244" i="32"/>
  <c r="KB1244" i="32"/>
  <c r="KA1244" i="32"/>
  <c r="JW1244" i="32"/>
  <c r="AC1244" i="32"/>
  <c r="Z1244" i="32"/>
  <c r="W1244" i="32"/>
  <c r="J1244" i="32"/>
  <c r="KV1243" i="32"/>
  <c r="KD1243" i="32"/>
  <c r="KC1243" i="32"/>
  <c r="KB1243" i="32"/>
  <c r="KA1243" i="32"/>
  <c r="JW1243" i="32"/>
  <c r="AC1243" i="32"/>
  <c r="Z1243" i="32"/>
  <c r="W1243" i="32"/>
  <c r="J1243" i="32"/>
  <c r="KV1242" i="32"/>
  <c r="KD1242" i="32"/>
  <c r="KC1242" i="32"/>
  <c r="KB1242" i="32"/>
  <c r="KA1242" i="32"/>
  <c r="JW1242" i="32"/>
  <c r="AC1242" i="32"/>
  <c r="Z1242" i="32"/>
  <c r="W1242" i="32"/>
  <c r="J1242" i="32"/>
  <c r="KV1241" i="32"/>
  <c r="KD1241" i="32"/>
  <c r="KC1241" i="32"/>
  <c r="KB1241" i="32"/>
  <c r="KA1241" i="32"/>
  <c r="JW1241" i="32"/>
  <c r="JT1241" i="32"/>
  <c r="AC1241" i="32"/>
  <c r="Z1241" i="32"/>
  <c r="W1241" i="32"/>
  <c r="J1241" i="32"/>
  <c r="KV1240" i="32"/>
  <c r="KD1240" i="32"/>
  <c r="KC1240" i="32"/>
  <c r="KB1240" i="32"/>
  <c r="KA1240" i="32"/>
  <c r="JW1240" i="32"/>
  <c r="JT1240" i="32"/>
  <c r="AC1240" i="32"/>
  <c r="Z1240" i="32"/>
  <c r="W1240" i="32"/>
  <c r="J1240" i="32"/>
  <c r="KV1239" i="32"/>
  <c r="KD1239" i="32"/>
  <c r="KC1239" i="32"/>
  <c r="KB1239" i="32"/>
  <c r="KA1239" i="32"/>
  <c r="JW1239" i="32"/>
  <c r="JT1239" i="32"/>
  <c r="AC1239" i="32"/>
  <c r="Z1239" i="32"/>
  <c r="W1239" i="32"/>
  <c r="J1239" i="32"/>
  <c r="KV1238" i="32"/>
  <c r="KD1238" i="32"/>
  <c r="KC1238" i="32"/>
  <c r="KB1238" i="32"/>
  <c r="KA1238" i="32"/>
  <c r="JW1238" i="32"/>
  <c r="JT1238" i="32"/>
  <c r="AC1238" i="32"/>
  <c r="Z1238" i="32"/>
  <c r="W1238" i="32"/>
  <c r="J1238" i="32"/>
  <c r="KV1237" i="32"/>
  <c r="KD1237" i="32"/>
  <c r="KC1237" i="32"/>
  <c r="KB1237" i="32"/>
  <c r="KA1237" i="32"/>
  <c r="JW1237" i="32"/>
  <c r="JT1237" i="32"/>
  <c r="AC1237" i="32"/>
  <c r="Z1237" i="32"/>
  <c r="W1237" i="32"/>
  <c r="J1237" i="32"/>
  <c r="KV1236" i="32"/>
  <c r="KD1236" i="32"/>
  <c r="KC1236" i="32"/>
  <c r="KB1236" i="32"/>
  <c r="KA1236" i="32"/>
  <c r="JW1236" i="32"/>
  <c r="JT1236" i="32"/>
  <c r="AC1236" i="32"/>
  <c r="Z1236" i="32"/>
  <c r="W1236" i="32"/>
  <c r="J1236" i="32"/>
  <c r="KV1235" i="32"/>
  <c r="KD1235" i="32"/>
  <c r="KC1235" i="32"/>
  <c r="KB1235" i="32"/>
  <c r="KA1235" i="32"/>
  <c r="JW1235" i="32"/>
  <c r="JT1235" i="32"/>
  <c r="DE1235" i="32"/>
  <c r="AC1235" i="32"/>
  <c r="Z1235" i="32"/>
  <c r="W1235" i="32"/>
  <c r="J1235" i="32"/>
  <c r="KV1234" i="32"/>
  <c r="KD1234" i="32"/>
  <c r="KC1234" i="32"/>
  <c r="KB1234" i="32"/>
  <c r="KA1234" i="32"/>
  <c r="JW1234" i="32"/>
  <c r="JT1234" i="32"/>
  <c r="DE1234" i="32"/>
  <c r="AC1234" i="32"/>
  <c r="Z1234" i="32"/>
  <c r="W1234" i="32"/>
  <c r="J1234" i="32"/>
  <c r="KV1233" i="32"/>
  <c r="KD1233" i="32"/>
  <c r="KC1233" i="32"/>
  <c r="KB1233" i="32"/>
  <c r="KA1233" i="32"/>
  <c r="JW1233" i="32"/>
  <c r="JT1233" i="32"/>
  <c r="EL1233" i="32"/>
  <c r="DE1233" i="32"/>
  <c r="AC1233" i="32"/>
  <c r="Z1233" i="32"/>
  <c r="W1233" i="32"/>
  <c r="J1233" i="32"/>
  <c r="KV1232" i="32"/>
  <c r="KD1232" i="32"/>
  <c r="KC1232" i="32"/>
  <c r="KB1232" i="32"/>
  <c r="KA1232" i="32"/>
  <c r="JW1232" i="32"/>
  <c r="JT1232" i="32"/>
  <c r="EL1232" i="32"/>
  <c r="DE1232" i="32"/>
  <c r="AC1232" i="32"/>
  <c r="Z1232" i="32"/>
  <c r="W1232" i="32"/>
  <c r="J1232" i="32"/>
  <c r="KV1231" i="32"/>
  <c r="KD1231" i="32"/>
  <c r="KC1231" i="32"/>
  <c r="KB1231" i="32"/>
  <c r="KA1231" i="32"/>
  <c r="JW1231" i="32"/>
  <c r="JT1231" i="32"/>
  <c r="EL1231" i="32"/>
  <c r="DE1231" i="32"/>
  <c r="AC1231" i="32"/>
  <c r="Z1231" i="32"/>
  <c r="W1231" i="32"/>
  <c r="J1231" i="32"/>
  <c r="KV1230" i="32"/>
  <c r="KD1230" i="32"/>
  <c r="KC1230" i="32"/>
  <c r="KB1230" i="32"/>
  <c r="KA1230" i="32"/>
  <c r="JW1230" i="32"/>
  <c r="JT1230" i="32"/>
  <c r="EL1230" i="32"/>
  <c r="DE1230" i="32"/>
  <c r="AC1230" i="32"/>
  <c r="Z1230" i="32"/>
  <c r="W1230" i="32"/>
  <c r="J1230" i="32"/>
  <c r="KV1229" i="32"/>
  <c r="KD1229" i="32"/>
  <c r="KC1229" i="32"/>
  <c r="KB1229" i="32"/>
  <c r="KA1229" i="32"/>
  <c r="JW1229" i="32"/>
  <c r="JT1229" i="32"/>
  <c r="EL1229" i="32"/>
  <c r="DE1229" i="32"/>
  <c r="AC1229" i="32"/>
  <c r="Z1229" i="32"/>
  <c r="W1229" i="32"/>
  <c r="J1229" i="32"/>
  <c r="KV1228" i="32"/>
  <c r="KD1228" i="32"/>
  <c r="KC1228" i="32"/>
  <c r="KB1228" i="32"/>
  <c r="KA1228" i="32"/>
  <c r="JW1228" i="32"/>
  <c r="JT1228" i="32"/>
  <c r="EL1228" i="32"/>
  <c r="DE1228" i="32"/>
  <c r="AC1228" i="32"/>
  <c r="Z1228" i="32"/>
  <c r="W1228" i="32"/>
  <c r="J1228" i="32"/>
  <c r="KV1227" i="32"/>
  <c r="KD1227" i="32"/>
  <c r="KC1227" i="32"/>
  <c r="KB1227" i="32"/>
  <c r="KA1227" i="32"/>
  <c r="JW1227" i="32"/>
  <c r="JT1227" i="32"/>
  <c r="EL1227" i="32"/>
  <c r="DE1227" i="32"/>
  <c r="AC1227" i="32"/>
  <c r="Z1227" i="32"/>
  <c r="W1227" i="32"/>
  <c r="J1227" i="32"/>
  <c r="KV1226" i="32"/>
  <c r="KD1226" i="32"/>
  <c r="KC1226" i="32"/>
  <c r="KB1226" i="32"/>
  <c r="KA1226" i="32"/>
  <c r="JW1226" i="32"/>
  <c r="JT1226" i="32"/>
  <c r="EL1226" i="32"/>
  <c r="DE1226" i="32"/>
  <c r="AC1226" i="32"/>
  <c r="Z1226" i="32"/>
  <c r="W1226" i="32"/>
  <c r="J1226" i="32"/>
  <c r="KV1225" i="32"/>
  <c r="KD1225" i="32"/>
  <c r="KC1225" i="32"/>
  <c r="KB1225" i="32"/>
  <c r="KA1225" i="32"/>
  <c r="JW1225" i="32"/>
  <c r="JT1225" i="32"/>
  <c r="EL1225" i="32"/>
  <c r="DE1225" i="32"/>
  <c r="AC1225" i="32"/>
  <c r="Z1225" i="32"/>
  <c r="W1225" i="32"/>
  <c r="J1225" i="32"/>
  <c r="KV1224" i="32"/>
  <c r="KD1224" i="32"/>
  <c r="KC1224" i="32"/>
  <c r="KB1224" i="32"/>
  <c r="KA1224" i="32"/>
  <c r="JW1224" i="32"/>
  <c r="JT1224" i="32"/>
  <c r="EL1224" i="32"/>
  <c r="DE1224" i="32"/>
  <c r="AC1224" i="32"/>
  <c r="Z1224" i="32"/>
  <c r="W1224" i="32"/>
  <c r="J1224" i="32"/>
  <c r="KV1223" i="32"/>
  <c r="KD1223" i="32"/>
  <c r="KC1223" i="32"/>
  <c r="KB1223" i="32"/>
  <c r="KA1223" i="32"/>
  <c r="JW1223" i="32"/>
  <c r="JT1223" i="32"/>
  <c r="EL1223" i="32"/>
  <c r="DE1223" i="32"/>
  <c r="AC1223" i="32"/>
  <c r="Z1223" i="32"/>
  <c r="W1223" i="32"/>
  <c r="J1223" i="32"/>
  <c r="KV1222" i="32"/>
  <c r="KD1222" i="32"/>
  <c r="KC1222" i="32"/>
  <c r="KB1222" i="32"/>
  <c r="KA1222" i="32"/>
  <c r="JW1222" i="32"/>
  <c r="JT1222" i="32"/>
  <c r="EL1222" i="32"/>
  <c r="DE1222" i="32"/>
  <c r="AC1222" i="32"/>
  <c r="Z1222" i="32"/>
  <c r="W1222" i="32"/>
  <c r="J1222" i="32"/>
  <c r="KV1221" i="32"/>
  <c r="KD1221" i="32"/>
  <c r="KC1221" i="32"/>
  <c r="KB1221" i="32"/>
  <c r="KA1221" i="32"/>
  <c r="JW1221" i="32"/>
  <c r="JT1221" i="32"/>
  <c r="EL1221" i="32"/>
  <c r="DE1221" i="32"/>
  <c r="AC1221" i="32"/>
  <c r="Z1221" i="32"/>
  <c r="W1221" i="32"/>
  <c r="J1221" i="32"/>
  <c r="KV1220" i="32"/>
  <c r="KD1220" i="32"/>
  <c r="KC1220" i="32"/>
  <c r="KB1220" i="32"/>
  <c r="KA1220" i="32"/>
  <c r="JW1220" i="32"/>
  <c r="JT1220" i="32"/>
  <c r="EL1220" i="32"/>
  <c r="DE1220" i="32"/>
  <c r="AC1220" i="32"/>
  <c r="Z1220" i="32"/>
  <c r="W1220" i="32"/>
  <c r="J1220" i="32"/>
  <c r="KV1219" i="32"/>
  <c r="KD1219" i="32"/>
  <c r="KC1219" i="32"/>
  <c r="KB1219" i="32"/>
  <c r="KA1219" i="32"/>
  <c r="JW1219" i="32"/>
  <c r="JT1219" i="32"/>
  <c r="EL1219" i="32"/>
  <c r="DE1219" i="32"/>
  <c r="AC1219" i="32"/>
  <c r="Z1219" i="32"/>
  <c r="W1219" i="32"/>
  <c r="J1219" i="32"/>
  <c r="KV1218" i="32"/>
  <c r="KD1218" i="32"/>
  <c r="KC1218" i="32"/>
  <c r="KB1218" i="32"/>
  <c r="KA1218" i="32"/>
  <c r="JW1218" i="32"/>
  <c r="JT1218" i="32"/>
  <c r="EL1218" i="32"/>
  <c r="DE1218" i="32"/>
  <c r="AC1218" i="32"/>
  <c r="Z1218" i="32"/>
  <c r="W1218" i="32"/>
  <c r="J1218" i="32"/>
  <c r="KV1217" i="32"/>
  <c r="KD1217" i="32"/>
  <c r="KC1217" i="32"/>
  <c r="KB1217" i="32"/>
  <c r="KA1217" i="32"/>
  <c r="JW1217" i="32"/>
  <c r="JT1217" i="32"/>
  <c r="EL1217" i="32"/>
  <c r="DE1217" i="32"/>
  <c r="AC1217" i="32"/>
  <c r="Z1217" i="32"/>
  <c r="W1217" i="32"/>
  <c r="J1217" i="32"/>
  <c r="KV1216" i="32"/>
  <c r="KD1216" i="32"/>
  <c r="KC1216" i="32"/>
  <c r="KB1216" i="32"/>
  <c r="KA1216" i="32"/>
  <c r="JW1216" i="32"/>
  <c r="JT1216" i="32"/>
  <c r="EL1216" i="32"/>
  <c r="DE1216" i="32"/>
  <c r="AC1216" i="32"/>
  <c r="Z1216" i="32"/>
  <c r="W1216" i="32"/>
  <c r="J1216" i="32"/>
  <c r="KV1215" i="32"/>
  <c r="KD1215" i="32"/>
  <c r="KC1215" i="32"/>
  <c r="KB1215" i="32"/>
  <c r="KA1215" i="32"/>
  <c r="JW1215" i="32"/>
  <c r="JT1215" i="32"/>
  <c r="EL1215" i="32"/>
  <c r="DE1215" i="32"/>
  <c r="AC1215" i="32"/>
  <c r="Z1215" i="32"/>
  <c r="W1215" i="32"/>
  <c r="J1215" i="32"/>
  <c r="KV1214" i="32"/>
  <c r="KD1214" i="32"/>
  <c r="KC1214" i="32"/>
  <c r="KB1214" i="32"/>
  <c r="KA1214" i="32"/>
  <c r="JW1214" i="32"/>
  <c r="JT1214" i="32"/>
  <c r="EL1214" i="32"/>
  <c r="DE1214" i="32"/>
  <c r="AC1214" i="32"/>
  <c r="Z1214" i="32"/>
  <c r="W1214" i="32"/>
  <c r="J1214" i="32"/>
  <c r="KV1213" i="32"/>
  <c r="KD1213" i="32"/>
  <c r="KC1213" i="32"/>
  <c r="KB1213" i="32"/>
  <c r="KA1213" i="32"/>
  <c r="JW1213" i="32"/>
  <c r="JT1213" i="32"/>
  <c r="EL1213" i="32"/>
  <c r="DE1213" i="32"/>
  <c r="AC1213" i="32"/>
  <c r="Z1213" i="32"/>
  <c r="W1213" i="32"/>
  <c r="J1213" i="32"/>
  <c r="KV1212" i="32"/>
  <c r="KD1212" i="32"/>
  <c r="KC1212" i="32"/>
  <c r="KB1212" i="32"/>
  <c r="KA1212" i="32"/>
  <c r="JW1212" i="32"/>
  <c r="JT1212" i="32"/>
  <c r="EL1212" i="32"/>
  <c r="DE1212" i="32"/>
  <c r="AC1212" i="32"/>
  <c r="Z1212" i="32"/>
  <c r="W1212" i="32"/>
  <c r="J1212" i="32"/>
  <c r="KV1211" i="32"/>
  <c r="KD1211" i="32"/>
  <c r="KC1211" i="32"/>
  <c r="KB1211" i="32"/>
  <c r="KA1211" i="32"/>
  <c r="JW1211" i="32"/>
  <c r="JT1211" i="32"/>
  <c r="EL1211" i="32"/>
  <c r="DE1211" i="32"/>
  <c r="AC1211" i="32"/>
  <c r="Z1211" i="32"/>
  <c r="W1211" i="32"/>
  <c r="J1211" i="32"/>
  <c r="KV1210" i="32"/>
  <c r="KD1210" i="32"/>
  <c r="KC1210" i="32"/>
  <c r="KB1210" i="32"/>
  <c r="KA1210" i="32"/>
  <c r="JW1210" i="32"/>
  <c r="JT1210" i="32"/>
  <c r="EL1210" i="32"/>
  <c r="DE1210" i="32"/>
  <c r="AC1210" i="32"/>
  <c r="Z1210" i="32"/>
  <c r="W1210" i="32"/>
  <c r="J1210" i="32"/>
  <c r="KV1209" i="32"/>
  <c r="KD1209" i="32"/>
  <c r="KC1209" i="32"/>
  <c r="KB1209" i="32"/>
  <c r="KA1209" i="32"/>
  <c r="JW1209" i="32"/>
  <c r="JT1209" i="32"/>
  <c r="EL1209" i="32"/>
  <c r="DE1209" i="32"/>
  <c r="AC1209" i="32"/>
  <c r="Z1209" i="32"/>
  <c r="W1209" i="32"/>
  <c r="J1209" i="32"/>
  <c r="KV1208" i="32"/>
  <c r="KD1208" i="32"/>
  <c r="KC1208" i="32"/>
  <c r="KB1208" i="32"/>
  <c r="KA1208" i="32"/>
  <c r="JW1208" i="32"/>
  <c r="JT1208" i="32"/>
  <c r="EL1208" i="32"/>
  <c r="DE1208" i="32"/>
  <c r="AC1208" i="32"/>
  <c r="Z1208" i="32"/>
  <c r="W1208" i="32"/>
  <c r="J1208" i="32"/>
  <c r="KV1207" i="32"/>
  <c r="KD1207" i="32"/>
  <c r="KC1207" i="32"/>
  <c r="KB1207" i="32"/>
  <c r="KA1207" i="32"/>
  <c r="JW1207" i="32"/>
  <c r="JT1207" i="32"/>
  <c r="EL1207" i="32"/>
  <c r="DE1207" i="32"/>
  <c r="AC1207" i="32"/>
  <c r="Z1207" i="32"/>
  <c r="W1207" i="32"/>
  <c r="J1207" i="32"/>
  <c r="KV1206" i="32"/>
  <c r="KD1206" i="32"/>
  <c r="KC1206" i="32"/>
  <c r="KB1206" i="32"/>
  <c r="KA1206" i="32"/>
  <c r="JW1206" i="32"/>
  <c r="JT1206" i="32"/>
  <c r="EL1206" i="32"/>
  <c r="DE1206" i="32"/>
  <c r="AC1206" i="32"/>
  <c r="Z1206" i="32"/>
  <c r="W1206" i="32"/>
  <c r="J1206" i="32"/>
  <c r="KV1205" i="32"/>
  <c r="KD1205" i="32"/>
  <c r="KC1205" i="32"/>
  <c r="KB1205" i="32"/>
  <c r="KA1205" i="32"/>
  <c r="JW1205" i="32"/>
  <c r="JT1205" i="32"/>
  <c r="EL1205" i="32"/>
  <c r="DE1205" i="32"/>
  <c r="AC1205" i="32"/>
  <c r="Z1205" i="32"/>
  <c r="W1205" i="32"/>
  <c r="J1205" i="32"/>
  <c r="KV1204" i="32"/>
  <c r="KD1204" i="32"/>
  <c r="KC1204" i="32"/>
  <c r="KB1204" i="32"/>
  <c r="KA1204" i="32"/>
  <c r="JW1204" i="32"/>
  <c r="JT1204" i="32"/>
  <c r="EL1204" i="32"/>
  <c r="DE1204" i="32"/>
  <c r="AC1204" i="32"/>
  <c r="Z1204" i="32"/>
  <c r="W1204" i="32"/>
  <c r="J1204" i="32"/>
  <c r="KV1203" i="32"/>
  <c r="KD1203" i="32"/>
  <c r="KC1203" i="32"/>
  <c r="KB1203" i="32"/>
  <c r="KA1203" i="32"/>
  <c r="JW1203" i="32"/>
  <c r="JT1203" i="32"/>
  <c r="EL1203" i="32"/>
  <c r="DE1203" i="32"/>
  <c r="AC1203" i="32"/>
  <c r="Z1203" i="32"/>
  <c r="W1203" i="32"/>
  <c r="J1203" i="32"/>
  <c r="KV1202" i="32"/>
  <c r="KD1202" i="32"/>
  <c r="KC1202" i="32"/>
  <c r="KB1202" i="32"/>
  <c r="KA1202" i="32"/>
  <c r="JW1202" i="32"/>
  <c r="JT1202" i="32"/>
  <c r="EL1202" i="32"/>
  <c r="DE1202" i="32"/>
  <c r="AC1202" i="32"/>
  <c r="Z1202" i="32"/>
  <c r="W1202" i="32"/>
  <c r="J1202" i="32"/>
  <c r="KV1201" i="32"/>
  <c r="KD1201" i="32"/>
  <c r="KC1201" i="32"/>
  <c r="KB1201" i="32"/>
  <c r="KA1201" i="32"/>
  <c r="JW1201" i="32"/>
  <c r="JT1201" i="32"/>
  <c r="EL1201" i="32"/>
  <c r="DE1201" i="32"/>
  <c r="AC1201" i="32"/>
  <c r="Z1201" i="32"/>
  <c r="W1201" i="32"/>
  <c r="J1201" i="32"/>
  <c r="KV1200" i="32"/>
  <c r="KD1200" i="32"/>
  <c r="KC1200" i="32"/>
  <c r="KB1200" i="32"/>
  <c r="KA1200" i="32"/>
  <c r="JW1200" i="32"/>
  <c r="JT1200" i="32"/>
  <c r="EL1200" i="32"/>
  <c r="DE1200" i="32"/>
  <c r="AC1200" i="32"/>
  <c r="Z1200" i="32"/>
  <c r="W1200" i="32"/>
  <c r="J1200" i="32"/>
  <c r="KV1199" i="32"/>
  <c r="KD1199" i="32"/>
  <c r="KC1199" i="32"/>
  <c r="KB1199" i="32"/>
  <c r="KA1199" i="32"/>
  <c r="JW1199" i="32"/>
  <c r="JT1199" i="32"/>
  <c r="EL1199" i="32"/>
  <c r="DE1199" i="32"/>
  <c r="AC1199" i="32"/>
  <c r="Z1199" i="32"/>
  <c r="W1199" i="32"/>
  <c r="J1199" i="32"/>
  <c r="KV1198" i="32"/>
  <c r="KD1198" i="32"/>
  <c r="KC1198" i="32"/>
  <c r="KB1198" i="32"/>
  <c r="KA1198" i="32"/>
  <c r="JW1198" i="32"/>
  <c r="JT1198" i="32"/>
  <c r="EL1198" i="32"/>
  <c r="DE1198" i="32"/>
  <c r="AC1198" i="32"/>
  <c r="Z1198" i="32"/>
  <c r="W1198" i="32"/>
  <c r="J1198" i="32"/>
  <c r="KV1197" i="32"/>
  <c r="KD1197" i="32"/>
  <c r="KC1197" i="32"/>
  <c r="KB1197" i="32"/>
  <c r="KA1197" i="32"/>
  <c r="JW1197" i="32"/>
  <c r="JT1197" i="32"/>
  <c r="EL1197" i="32"/>
  <c r="DE1197" i="32"/>
  <c r="AC1197" i="32"/>
  <c r="Z1197" i="32"/>
  <c r="W1197" i="32"/>
  <c r="J1197" i="32"/>
  <c r="KV1196" i="32"/>
  <c r="KD1196" i="32"/>
  <c r="KC1196" i="32"/>
  <c r="KB1196" i="32"/>
  <c r="KA1196" i="32"/>
  <c r="JW1196" i="32"/>
  <c r="JT1196" i="32"/>
  <c r="EL1196" i="32"/>
  <c r="DE1196" i="32"/>
  <c r="AC1196" i="32"/>
  <c r="Z1196" i="32"/>
  <c r="W1196" i="32"/>
  <c r="J1196" i="32"/>
  <c r="KV1195" i="32"/>
  <c r="KD1195" i="32"/>
  <c r="KC1195" i="32"/>
  <c r="KB1195" i="32"/>
  <c r="KA1195" i="32"/>
  <c r="JW1195" i="32"/>
  <c r="JT1195" i="32"/>
  <c r="EL1195" i="32"/>
  <c r="DE1195" i="32"/>
  <c r="AC1195" i="32"/>
  <c r="Z1195" i="32"/>
  <c r="W1195" i="32"/>
  <c r="J1195" i="32"/>
  <c r="KV1194" i="32"/>
  <c r="KD1194" i="32"/>
  <c r="KC1194" i="32"/>
  <c r="KB1194" i="32"/>
  <c r="KA1194" i="32"/>
  <c r="JW1194" i="32"/>
  <c r="JT1194" i="32"/>
  <c r="EL1194" i="32"/>
  <c r="DE1194" i="32"/>
  <c r="AC1194" i="32"/>
  <c r="Z1194" i="32"/>
  <c r="W1194" i="32"/>
  <c r="J1194" i="32"/>
  <c r="KV1193" i="32"/>
  <c r="KD1193" i="32"/>
  <c r="KC1193" i="32"/>
  <c r="KB1193" i="32"/>
  <c r="KA1193" i="32"/>
  <c r="JW1193" i="32"/>
  <c r="JT1193" i="32"/>
  <c r="EL1193" i="32"/>
  <c r="DE1193" i="32"/>
  <c r="AC1193" i="32"/>
  <c r="Z1193" i="32"/>
  <c r="W1193" i="32"/>
  <c r="J1193" i="32"/>
  <c r="KV1192" i="32"/>
  <c r="KD1192" i="32"/>
  <c r="KC1192" i="32"/>
  <c r="KB1192" i="32"/>
  <c r="KA1192" i="32"/>
  <c r="JW1192" i="32"/>
  <c r="JT1192" i="32"/>
  <c r="EL1192" i="32"/>
  <c r="DE1192" i="32"/>
  <c r="AC1192" i="32"/>
  <c r="Z1192" i="32"/>
  <c r="W1192" i="32"/>
  <c r="J1192" i="32"/>
  <c r="KV1191" i="32"/>
  <c r="KD1191" i="32"/>
  <c r="KC1191" i="32"/>
  <c r="KB1191" i="32"/>
  <c r="KA1191" i="32"/>
  <c r="JW1191" i="32"/>
  <c r="JT1191" i="32"/>
  <c r="EL1191" i="32"/>
  <c r="DE1191" i="32"/>
  <c r="AC1191" i="32"/>
  <c r="Z1191" i="32"/>
  <c r="W1191" i="32"/>
  <c r="J1191" i="32"/>
  <c r="KV1190" i="32"/>
  <c r="KD1190" i="32"/>
  <c r="KC1190" i="32"/>
  <c r="KB1190" i="32"/>
  <c r="KA1190" i="32"/>
  <c r="JW1190" i="32"/>
  <c r="JT1190" i="32"/>
  <c r="EL1190" i="32"/>
  <c r="DE1190" i="32"/>
  <c r="AC1190" i="32"/>
  <c r="Z1190" i="32"/>
  <c r="W1190" i="32"/>
  <c r="J1190" i="32"/>
  <c r="KV1189" i="32"/>
  <c r="KD1189" i="32"/>
  <c r="KC1189" i="32"/>
  <c r="KB1189" i="32"/>
  <c r="KA1189" i="32"/>
  <c r="JW1189" i="32"/>
  <c r="JT1189" i="32"/>
  <c r="EL1189" i="32"/>
  <c r="DE1189" i="32"/>
  <c r="AC1189" i="32"/>
  <c r="Z1189" i="32"/>
  <c r="W1189" i="32"/>
  <c r="J1189" i="32"/>
  <c r="KV1188" i="32"/>
  <c r="KD1188" i="32"/>
  <c r="KC1188" i="32"/>
  <c r="KB1188" i="32"/>
  <c r="KA1188" i="32"/>
  <c r="JW1188" i="32"/>
  <c r="JT1188" i="32"/>
  <c r="EL1188" i="32"/>
  <c r="DE1188" i="32"/>
  <c r="AC1188" i="32"/>
  <c r="Z1188" i="32"/>
  <c r="W1188" i="32"/>
  <c r="J1188" i="32"/>
  <c r="KV1187" i="32"/>
  <c r="KD1187" i="32"/>
  <c r="KC1187" i="32"/>
  <c r="KB1187" i="32"/>
  <c r="KA1187" i="32"/>
  <c r="JW1187" i="32"/>
  <c r="JT1187" i="32"/>
  <c r="EL1187" i="32"/>
  <c r="DE1187" i="32"/>
  <c r="AC1187" i="32"/>
  <c r="Z1187" i="32"/>
  <c r="W1187" i="32"/>
  <c r="J1187" i="32"/>
  <c r="KV1186" i="32"/>
  <c r="KD1186" i="32"/>
  <c r="KC1186" i="32"/>
  <c r="KB1186" i="32"/>
  <c r="KA1186" i="32"/>
  <c r="JW1186" i="32"/>
  <c r="JT1186" i="32"/>
  <c r="EL1186" i="32"/>
  <c r="DE1186" i="32"/>
  <c r="AC1186" i="32"/>
  <c r="Z1186" i="32"/>
  <c r="W1186" i="32"/>
  <c r="J1186" i="32"/>
  <c r="KV1185" i="32"/>
  <c r="KD1185" i="32"/>
  <c r="KC1185" i="32"/>
  <c r="KB1185" i="32"/>
  <c r="KA1185" i="32"/>
  <c r="JW1185" i="32"/>
  <c r="JT1185" i="32"/>
  <c r="EL1185" i="32"/>
  <c r="DE1185" i="32"/>
  <c r="AC1185" i="32"/>
  <c r="Z1185" i="32"/>
  <c r="W1185" i="32"/>
  <c r="J1185" i="32"/>
  <c r="KV1184" i="32"/>
  <c r="KD1184" i="32"/>
  <c r="KC1184" i="32"/>
  <c r="KB1184" i="32"/>
  <c r="KA1184" i="32"/>
  <c r="JW1184" i="32"/>
  <c r="JT1184" i="32"/>
  <c r="EL1184" i="32"/>
  <c r="DE1184" i="32"/>
  <c r="AC1184" i="32"/>
  <c r="Z1184" i="32"/>
  <c r="W1184" i="32"/>
  <c r="J1184" i="32"/>
  <c r="KV1183" i="32"/>
  <c r="KD1183" i="32"/>
  <c r="KC1183" i="32"/>
  <c r="KB1183" i="32"/>
  <c r="KA1183" i="32"/>
  <c r="JW1183" i="32"/>
  <c r="JT1183" i="32"/>
  <c r="EL1183" i="32"/>
  <c r="DE1183" i="32"/>
  <c r="AC1183" i="32"/>
  <c r="Z1183" i="32"/>
  <c r="W1183" i="32"/>
  <c r="J1183" i="32"/>
  <c r="KV1182" i="32"/>
  <c r="KD1182" i="32"/>
  <c r="KC1182" i="32"/>
  <c r="KB1182" i="32"/>
  <c r="KA1182" i="32"/>
  <c r="JW1182" i="32"/>
  <c r="JT1182" i="32"/>
  <c r="EL1182" i="32"/>
  <c r="DE1182" i="32"/>
  <c r="AC1182" i="32"/>
  <c r="Z1182" i="32"/>
  <c r="W1182" i="32"/>
  <c r="J1182" i="32"/>
  <c r="KV1181" i="32"/>
  <c r="KD1181" i="32"/>
  <c r="KC1181" i="32"/>
  <c r="KB1181" i="32"/>
  <c r="KA1181" i="32"/>
  <c r="JW1181" i="32"/>
  <c r="JT1181" i="32"/>
  <c r="EL1181" i="32"/>
  <c r="DE1181" i="32"/>
  <c r="AC1181" i="32"/>
  <c r="Z1181" i="32"/>
  <c r="W1181" i="32"/>
  <c r="J1181" i="32"/>
  <c r="KV1180" i="32"/>
  <c r="KD1180" i="32"/>
  <c r="KC1180" i="32"/>
  <c r="KB1180" i="32"/>
  <c r="KA1180" i="32"/>
  <c r="JW1180" i="32"/>
  <c r="JT1180" i="32"/>
  <c r="EL1180" i="32"/>
  <c r="DE1180" i="32"/>
  <c r="AC1180" i="32"/>
  <c r="Z1180" i="32"/>
  <c r="W1180" i="32"/>
  <c r="J1180" i="32"/>
  <c r="KV1179" i="32"/>
  <c r="KD1179" i="32"/>
  <c r="KC1179" i="32"/>
  <c r="KB1179" i="32"/>
  <c r="KA1179" i="32"/>
  <c r="JW1179" i="32"/>
  <c r="JT1179" i="32"/>
  <c r="EL1179" i="32"/>
  <c r="DE1179" i="32"/>
  <c r="AC1179" i="32"/>
  <c r="Z1179" i="32"/>
  <c r="W1179" i="32"/>
  <c r="J1179" i="32"/>
  <c r="KV1178" i="32"/>
  <c r="KD1178" i="32"/>
  <c r="KC1178" i="32"/>
  <c r="KB1178" i="32"/>
  <c r="KA1178" i="32"/>
  <c r="JW1178" i="32"/>
  <c r="JT1178" i="32"/>
  <c r="EL1178" i="32"/>
  <c r="DE1178" i="32"/>
  <c r="AC1178" i="32"/>
  <c r="Z1178" i="32"/>
  <c r="W1178" i="32"/>
  <c r="J1178" i="32"/>
  <c r="KV1177" i="32"/>
  <c r="KD1177" i="32"/>
  <c r="KC1177" i="32"/>
  <c r="KB1177" i="32"/>
  <c r="KA1177" i="32"/>
  <c r="JW1177" i="32"/>
  <c r="JT1177" i="32"/>
  <c r="EL1177" i="32"/>
  <c r="DE1177" i="32"/>
  <c r="AC1177" i="32"/>
  <c r="Z1177" i="32"/>
  <c r="W1177" i="32"/>
  <c r="J1177" i="32"/>
  <c r="KV1176" i="32"/>
  <c r="KD1176" i="32"/>
  <c r="KC1176" i="32"/>
  <c r="KB1176" i="32"/>
  <c r="KA1176" i="32"/>
  <c r="JW1176" i="32"/>
  <c r="JT1176" i="32"/>
  <c r="EL1176" i="32"/>
  <c r="DE1176" i="32"/>
  <c r="AC1176" i="32"/>
  <c r="Z1176" i="32"/>
  <c r="W1176" i="32"/>
  <c r="J1176" i="32"/>
  <c r="KV1175" i="32"/>
  <c r="KD1175" i="32"/>
  <c r="KC1175" i="32"/>
  <c r="KB1175" i="32"/>
  <c r="KA1175" i="32"/>
  <c r="JW1175" i="32"/>
  <c r="JT1175" i="32"/>
  <c r="EL1175" i="32"/>
  <c r="DE1175" i="32"/>
  <c r="AC1175" i="32"/>
  <c r="Z1175" i="32"/>
  <c r="W1175" i="32"/>
  <c r="J1175" i="32"/>
  <c r="KV1174" i="32"/>
  <c r="KD1174" i="32"/>
  <c r="KC1174" i="32"/>
  <c r="KB1174" i="32"/>
  <c r="KA1174" i="32"/>
  <c r="JW1174" i="32"/>
  <c r="JT1174" i="32"/>
  <c r="EL1174" i="32"/>
  <c r="DE1174" i="32"/>
  <c r="AC1174" i="32"/>
  <c r="Z1174" i="32"/>
  <c r="W1174" i="32"/>
  <c r="J1174" i="32"/>
  <c r="KV1173" i="32"/>
  <c r="KD1173" i="32"/>
  <c r="KC1173" i="32"/>
  <c r="KB1173" i="32"/>
  <c r="KA1173" i="32"/>
  <c r="JW1173" i="32"/>
  <c r="JT1173" i="32"/>
  <c r="EL1173" i="32"/>
  <c r="DE1173" i="32"/>
  <c r="AC1173" i="32"/>
  <c r="Z1173" i="32"/>
  <c r="W1173" i="32"/>
  <c r="J1173" i="32"/>
  <c r="KV1172" i="32"/>
  <c r="KD1172" i="32"/>
  <c r="KC1172" i="32"/>
  <c r="KB1172" i="32"/>
  <c r="KA1172" i="32"/>
  <c r="JW1172" i="32"/>
  <c r="JT1172" i="32"/>
  <c r="EL1172" i="32"/>
  <c r="DE1172" i="32"/>
  <c r="AC1172" i="32"/>
  <c r="Z1172" i="32"/>
  <c r="W1172" i="32"/>
  <c r="J1172" i="32"/>
  <c r="KV1171" i="32"/>
  <c r="KD1171" i="32"/>
  <c r="KC1171" i="32"/>
  <c r="KB1171" i="32"/>
  <c r="KA1171" i="32"/>
  <c r="JW1171" i="32"/>
  <c r="JT1171" i="32"/>
  <c r="EL1171" i="32"/>
  <c r="DE1171" i="32"/>
  <c r="AC1171" i="32"/>
  <c r="Z1171" i="32"/>
  <c r="W1171" i="32"/>
  <c r="J1171" i="32"/>
  <c r="KV1170" i="32"/>
  <c r="KD1170" i="32"/>
  <c r="KC1170" i="32"/>
  <c r="KB1170" i="32"/>
  <c r="KA1170" i="32"/>
  <c r="JW1170" i="32"/>
  <c r="JT1170" i="32"/>
  <c r="EL1170" i="32"/>
  <c r="DE1170" i="32"/>
  <c r="AC1170" i="32"/>
  <c r="Z1170" i="32"/>
  <c r="W1170" i="32"/>
  <c r="J1170" i="32"/>
  <c r="KV1169" i="32"/>
  <c r="KD1169" i="32"/>
  <c r="KC1169" i="32"/>
  <c r="KB1169" i="32"/>
  <c r="KA1169" i="32"/>
  <c r="JW1169" i="32"/>
  <c r="JT1169" i="32"/>
  <c r="EL1169" i="32"/>
  <c r="DE1169" i="32"/>
  <c r="AC1169" i="32"/>
  <c r="Z1169" i="32"/>
  <c r="W1169" i="32"/>
  <c r="J1169" i="32"/>
  <c r="KV1168" i="32"/>
  <c r="KD1168" i="32"/>
  <c r="KC1168" i="32"/>
  <c r="KB1168" i="32"/>
  <c r="KA1168" i="32"/>
  <c r="JW1168" i="32"/>
  <c r="JT1168" i="32"/>
  <c r="EL1168" i="32"/>
  <c r="DE1168" i="32"/>
  <c r="AC1168" i="32"/>
  <c r="Z1168" i="32"/>
  <c r="W1168" i="32"/>
  <c r="J1168" i="32"/>
  <c r="KV1167" i="32"/>
  <c r="KD1167" i="32"/>
  <c r="KC1167" i="32"/>
  <c r="KB1167" i="32"/>
  <c r="KA1167" i="32"/>
  <c r="JW1167" i="32"/>
  <c r="JT1167" i="32"/>
  <c r="EL1167" i="32"/>
  <c r="DE1167" i="32"/>
  <c r="AV1167" i="32"/>
  <c r="AS1167" i="32"/>
  <c r="AP1167" i="32"/>
  <c r="AM1167" i="32"/>
  <c r="AC1167" i="32"/>
  <c r="Z1167" i="32"/>
  <c r="W1167" i="32"/>
  <c r="J1167" i="32"/>
  <c r="KV1166" i="32"/>
  <c r="KD1166" i="32"/>
  <c r="KC1166" i="32"/>
  <c r="KB1166" i="32"/>
  <c r="KA1166" i="32"/>
  <c r="JW1166" i="32"/>
  <c r="JT1166" i="32"/>
  <c r="EL1166" i="32"/>
  <c r="DE1166" i="32"/>
  <c r="AV1166" i="32"/>
  <c r="AS1166" i="32"/>
  <c r="AP1166" i="32"/>
  <c r="AM1166" i="32"/>
  <c r="AC1166" i="32"/>
  <c r="Z1166" i="32"/>
  <c r="W1166" i="32"/>
  <c r="J1166" i="32"/>
  <c r="KV1165" i="32"/>
  <c r="KD1165" i="32"/>
  <c r="KC1165" i="32"/>
  <c r="KB1165" i="32"/>
  <c r="KA1165" i="32"/>
  <c r="JW1165" i="32"/>
  <c r="JT1165" i="32"/>
  <c r="EL1165" i="32"/>
  <c r="DE1165" i="32"/>
  <c r="AV1165" i="32"/>
  <c r="AS1165" i="32"/>
  <c r="AP1165" i="32"/>
  <c r="AM1165" i="32"/>
  <c r="AC1165" i="32"/>
  <c r="Z1165" i="32"/>
  <c r="W1165" i="32"/>
  <c r="J1165" i="32"/>
  <c r="KV1164" i="32"/>
  <c r="KD1164" i="32"/>
  <c r="KC1164" i="32"/>
  <c r="KB1164" i="32"/>
  <c r="KA1164" i="32"/>
  <c r="JW1164" i="32"/>
  <c r="JT1164" i="32"/>
  <c r="EL1164" i="32"/>
  <c r="DE1164" i="32"/>
  <c r="AV1164" i="32"/>
  <c r="AS1164" i="32"/>
  <c r="AP1164" i="32"/>
  <c r="AM1164" i="32"/>
  <c r="AC1164" i="32"/>
  <c r="Z1164" i="32"/>
  <c r="W1164" i="32"/>
  <c r="J1164" i="32"/>
  <c r="KV1163" i="32"/>
  <c r="KD1163" i="32"/>
  <c r="KC1163" i="32"/>
  <c r="KB1163" i="32"/>
  <c r="KA1163" i="32"/>
  <c r="JW1163" i="32"/>
  <c r="JT1163" i="32"/>
  <c r="EL1163" i="32"/>
  <c r="DE1163" i="32"/>
  <c r="AV1163" i="32"/>
  <c r="AS1163" i="32"/>
  <c r="AP1163" i="32"/>
  <c r="AM1163" i="32"/>
  <c r="AC1163" i="32"/>
  <c r="Z1163" i="32"/>
  <c r="W1163" i="32"/>
  <c r="J1163" i="32"/>
  <c r="KV1162" i="32"/>
  <c r="KD1162" i="32"/>
  <c r="KC1162" i="32"/>
  <c r="KB1162" i="32"/>
  <c r="KA1162" i="32"/>
  <c r="JW1162" i="32"/>
  <c r="JT1162" i="32"/>
  <c r="EL1162" i="32"/>
  <c r="DE1162" i="32"/>
  <c r="AV1162" i="32"/>
  <c r="AS1162" i="32"/>
  <c r="AP1162" i="32"/>
  <c r="AM1162" i="32"/>
  <c r="AC1162" i="32"/>
  <c r="Z1162" i="32"/>
  <c r="W1162" i="32"/>
  <c r="J1162" i="32"/>
  <c r="KV1161" i="32"/>
  <c r="KD1161" i="32"/>
  <c r="KC1161" i="32"/>
  <c r="KB1161" i="32"/>
  <c r="KA1161" i="32"/>
  <c r="JW1161" i="32"/>
  <c r="JT1161" i="32"/>
  <c r="EL1161" i="32"/>
  <c r="DE1161" i="32"/>
  <c r="AV1161" i="32"/>
  <c r="AS1161" i="32"/>
  <c r="AP1161" i="32"/>
  <c r="AM1161" i="32"/>
  <c r="AC1161" i="32"/>
  <c r="Z1161" i="32"/>
  <c r="W1161" i="32"/>
  <c r="J1161" i="32"/>
  <c r="KV1160" i="32"/>
  <c r="KD1160" i="32"/>
  <c r="KC1160" i="32"/>
  <c r="KB1160" i="32"/>
  <c r="KA1160" i="32"/>
  <c r="JW1160" i="32"/>
  <c r="JT1160" i="32"/>
  <c r="EL1160" i="32"/>
  <c r="DE1160" i="32"/>
  <c r="AV1160" i="32"/>
  <c r="AS1160" i="32"/>
  <c r="AP1160" i="32"/>
  <c r="AM1160" i="32"/>
  <c r="AC1160" i="32"/>
  <c r="Z1160" i="32"/>
  <c r="W1160" i="32"/>
  <c r="J1160" i="32"/>
  <c r="KV1159" i="32"/>
  <c r="KD1159" i="32"/>
  <c r="KC1159" i="32"/>
  <c r="KB1159" i="32"/>
  <c r="KA1159" i="32"/>
  <c r="JW1159" i="32"/>
  <c r="JT1159" i="32"/>
  <c r="EL1159" i="32"/>
  <c r="DE1159" i="32"/>
  <c r="AV1159" i="32"/>
  <c r="AS1159" i="32"/>
  <c r="AP1159" i="32"/>
  <c r="AM1159" i="32"/>
  <c r="AC1159" i="32"/>
  <c r="Z1159" i="32"/>
  <c r="W1159" i="32"/>
  <c r="J1159" i="32"/>
  <c r="KV1158" i="32"/>
  <c r="KD1158" i="32"/>
  <c r="KC1158" i="32"/>
  <c r="KB1158" i="32"/>
  <c r="KA1158" i="32"/>
  <c r="JW1158" i="32"/>
  <c r="JT1158" i="32"/>
  <c r="EL1158" i="32"/>
  <c r="DE1158" i="32"/>
  <c r="AV1158" i="32"/>
  <c r="AS1158" i="32"/>
  <c r="AP1158" i="32"/>
  <c r="AM1158" i="32"/>
  <c r="AC1158" i="32"/>
  <c r="Z1158" i="32"/>
  <c r="W1158" i="32"/>
  <c r="J1158" i="32"/>
  <c r="KV1157" i="32"/>
  <c r="KD1157" i="32"/>
  <c r="KC1157" i="32"/>
  <c r="KB1157" i="32"/>
  <c r="KA1157" i="32"/>
  <c r="JW1157" i="32"/>
  <c r="JT1157" i="32"/>
  <c r="EL1157" i="32"/>
  <c r="DE1157" i="32"/>
  <c r="AV1157" i="32"/>
  <c r="AS1157" i="32"/>
  <c r="AP1157" i="32"/>
  <c r="AM1157" i="32"/>
  <c r="AC1157" i="32"/>
  <c r="Z1157" i="32"/>
  <c r="W1157" i="32"/>
  <c r="J1157" i="32"/>
  <c r="KV1156" i="32"/>
  <c r="KD1156" i="32"/>
  <c r="KC1156" i="32"/>
  <c r="KB1156" i="32"/>
  <c r="KA1156" i="32"/>
  <c r="JW1156" i="32"/>
  <c r="JT1156" i="32"/>
  <c r="EL1156" i="32"/>
  <c r="DE1156" i="32"/>
  <c r="AV1156" i="32"/>
  <c r="AS1156" i="32"/>
  <c r="AP1156" i="32"/>
  <c r="AM1156" i="32"/>
  <c r="AC1156" i="32"/>
  <c r="Z1156" i="32"/>
  <c r="W1156" i="32"/>
  <c r="J1156" i="32"/>
  <c r="KV1155" i="32"/>
  <c r="KD1155" i="32"/>
  <c r="KC1155" i="32"/>
  <c r="KB1155" i="32"/>
  <c r="KA1155" i="32"/>
  <c r="JW1155" i="32"/>
  <c r="JT1155" i="32"/>
  <c r="EL1155" i="32"/>
  <c r="DE1155" i="32"/>
  <c r="AV1155" i="32"/>
  <c r="AS1155" i="32"/>
  <c r="AP1155" i="32"/>
  <c r="AM1155" i="32"/>
  <c r="AC1155" i="32"/>
  <c r="Z1155" i="32"/>
  <c r="W1155" i="32"/>
  <c r="J1155" i="32"/>
  <c r="KV1154" i="32"/>
  <c r="KD1154" i="32"/>
  <c r="KC1154" i="32"/>
  <c r="KB1154" i="32"/>
  <c r="KA1154" i="32"/>
  <c r="JW1154" i="32"/>
  <c r="JT1154" i="32"/>
  <c r="EL1154" i="32"/>
  <c r="DE1154" i="32"/>
  <c r="AV1154" i="32"/>
  <c r="AS1154" i="32"/>
  <c r="AP1154" i="32"/>
  <c r="AM1154" i="32"/>
  <c r="AC1154" i="32"/>
  <c r="Z1154" i="32"/>
  <c r="W1154" i="32"/>
  <c r="J1154" i="32"/>
  <c r="KV1153" i="32"/>
  <c r="KD1153" i="32"/>
  <c r="KC1153" i="32"/>
  <c r="KB1153" i="32"/>
  <c r="KA1153" i="32"/>
  <c r="JW1153" i="32"/>
  <c r="JT1153" i="32"/>
  <c r="EL1153" i="32"/>
  <c r="DE1153" i="32"/>
  <c r="AV1153" i="32"/>
  <c r="AS1153" i="32"/>
  <c r="AP1153" i="32"/>
  <c r="AM1153" i="32"/>
  <c r="AC1153" i="32"/>
  <c r="Z1153" i="32"/>
  <c r="W1153" i="32"/>
  <c r="J1153" i="32"/>
  <c r="KV1152" i="32"/>
  <c r="KD1152" i="32"/>
  <c r="KC1152" i="32"/>
  <c r="KB1152" i="32"/>
  <c r="KA1152" i="32"/>
  <c r="JW1152" i="32"/>
  <c r="JT1152" i="32"/>
  <c r="EL1152" i="32"/>
  <c r="DE1152" i="32"/>
  <c r="AV1152" i="32"/>
  <c r="AS1152" i="32"/>
  <c r="AP1152" i="32"/>
  <c r="AM1152" i="32"/>
  <c r="AC1152" i="32"/>
  <c r="Z1152" i="32"/>
  <c r="W1152" i="32"/>
  <c r="J1152" i="32"/>
  <c r="KV1151" i="32"/>
  <c r="KD1151" i="32"/>
  <c r="KC1151" i="32"/>
  <c r="KB1151" i="32"/>
  <c r="KA1151" i="32"/>
  <c r="JW1151" i="32"/>
  <c r="JT1151" i="32"/>
  <c r="EL1151" i="32"/>
  <c r="DE1151" i="32"/>
  <c r="AV1151" i="32"/>
  <c r="AS1151" i="32"/>
  <c r="AP1151" i="32"/>
  <c r="AM1151" i="32"/>
  <c r="AC1151" i="32"/>
  <c r="Z1151" i="32"/>
  <c r="W1151" i="32"/>
  <c r="J1151" i="32"/>
  <c r="KV1150" i="32"/>
  <c r="KD1150" i="32"/>
  <c r="KC1150" i="32"/>
  <c r="KB1150" i="32"/>
  <c r="KA1150" i="32"/>
  <c r="JW1150" i="32"/>
  <c r="JT1150" i="32"/>
  <c r="EL1150" i="32"/>
  <c r="DE1150" i="32"/>
  <c r="AV1150" i="32"/>
  <c r="AS1150" i="32"/>
  <c r="AP1150" i="32"/>
  <c r="AM1150" i="32"/>
  <c r="AC1150" i="32"/>
  <c r="Z1150" i="32"/>
  <c r="W1150" i="32"/>
  <c r="J1150" i="32"/>
  <c r="KV1149" i="32"/>
  <c r="KD1149" i="32"/>
  <c r="KC1149" i="32"/>
  <c r="KB1149" i="32"/>
  <c r="KA1149" i="32"/>
  <c r="JW1149" i="32"/>
  <c r="JT1149" i="32"/>
  <c r="EL1149" i="32"/>
  <c r="DE1149" i="32"/>
  <c r="AV1149" i="32"/>
  <c r="AS1149" i="32"/>
  <c r="AP1149" i="32"/>
  <c r="AM1149" i="32"/>
  <c r="AC1149" i="32"/>
  <c r="Z1149" i="32"/>
  <c r="W1149" i="32"/>
  <c r="J1149" i="32"/>
  <c r="KV1148" i="32"/>
  <c r="KD1148" i="32"/>
  <c r="KC1148" i="32"/>
  <c r="KB1148" i="32"/>
  <c r="KA1148" i="32"/>
  <c r="JW1148" i="32"/>
  <c r="JT1148" i="32"/>
  <c r="EL1148" i="32"/>
  <c r="DE1148" i="32"/>
  <c r="AV1148" i="32"/>
  <c r="AS1148" i="32"/>
  <c r="AP1148" i="32"/>
  <c r="AM1148" i="32"/>
  <c r="AC1148" i="32"/>
  <c r="Z1148" i="32"/>
  <c r="W1148" i="32"/>
  <c r="J1148" i="32"/>
  <c r="KV1147" i="32"/>
  <c r="KD1147" i="32"/>
  <c r="KC1147" i="32"/>
  <c r="KB1147" i="32"/>
  <c r="KA1147" i="32"/>
  <c r="JW1147" i="32"/>
  <c r="JT1147" i="32"/>
  <c r="EL1147" i="32"/>
  <c r="DE1147" i="32"/>
  <c r="AV1147" i="32"/>
  <c r="AS1147" i="32"/>
  <c r="AP1147" i="32"/>
  <c r="AM1147" i="32"/>
  <c r="AC1147" i="32"/>
  <c r="Z1147" i="32"/>
  <c r="W1147" i="32"/>
  <c r="J1147" i="32"/>
  <c r="KV1146" i="32"/>
  <c r="KD1146" i="32"/>
  <c r="KC1146" i="32"/>
  <c r="KB1146" i="32"/>
  <c r="KA1146" i="32"/>
  <c r="JW1146" i="32"/>
  <c r="JT1146" i="32"/>
  <c r="EL1146" i="32"/>
  <c r="DE1146" i="32"/>
  <c r="AV1146" i="32"/>
  <c r="AS1146" i="32"/>
  <c r="AP1146" i="32"/>
  <c r="AM1146" i="32"/>
  <c r="AC1146" i="32"/>
  <c r="Z1146" i="32"/>
  <c r="W1146" i="32"/>
  <c r="J1146" i="32"/>
  <c r="KV1145" i="32"/>
  <c r="KD1145" i="32"/>
  <c r="KC1145" i="32"/>
  <c r="KB1145" i="32"/>
  <c r="KA1145" i="32"/>
  <c r="JW1145" i="32"/>
  <c r="JT1145" i="32"/>
  <c r="EL1145" i="32"/>
  <c r="DE1145" i="32"/>
  <c r="AV1145" i="32"/>
  <c r="AS1145" i="32"/>
  <c r="AP1145" i="32"/>
  <c r="AM1145" i="32"/>
  <c r="AC1145" i="32"/>
  <c r="Z1145" i="32"/>
  <c r="W1145" i="32"/>
  <c r="J1145" i="32"/>
  <c r="KV1144" i="32"/>
  <c r="KD1144" i="32"/>
  <c r="KC1144" i="32"/>
  <c r="KB1144" i="32"/>
  <c r="KA1144" i="32"/>
  <c r="JW1144" i="32"/>
  <c r="JT1144" i="32"/>
  <c r="EL1144" i="32"/>
  <c r="DE1144" i="32"/>
  <c r="AV1144" i="32"/>
  <c r="AS1144" i="32"/>
  <c r="AP1144" i="32"/>
  <c r="AM1144" i="32"/>
  <c r="AC1144" i="32"/>
  <c r="Z1144" i="32"/>
  <c r="W1144" i="32"/>
  <c r="J1144" i="32"/>
  <c r="KV1143" i="32"/>
  <c r="KD1143" i="32"/>
  <c r="KC1143" i="32"/>
  <c r="KB1143" i="32"/>
  <c r="KA1143" i="32"/>
  <c r="JW1143" i="32"/>
  <c r="JT1143" i="32"/>
  <c r="EL1143" i="32"/>
  <c r="DE1143" i="32"/>
  <c r="AV1143" i="32"/>
  <c r="AS1143" i="32"/>
  <c r="AP1143" i="32"/>
  <c r="AM1143" i="32"/>
  <c r="AC1143" i="32"/>
  <c r="Z1143" i="32"/>
  <c r="W1143" i="32"/>
  <c r="J1143" i="32"/>
  <c r="KV1142" i="32"/>
  <c r="KD1142" i="32"/>
  <c r="KC1142" i="32"/>
  <c r="KB1142" i="32"/>
  <c r="KA1142" i="32"/>
  <c r="JW1142" i="32"/>
  <c r="JT1142" i="32"/>
  <c r="EL1142" i="32"/>
  <c r="DE1142" i="32"/>
  <c r="AV1142" i="32"/>
  <c r="AS1142" i="32"/>
  <c r="AP1142" i="32"/>
  <c r="AM1142" i="32"/>
  <c r="AC1142" i="32"/>
  <c r="Z1142" i="32"/>
  <c r="W1142" i="32"/>
  <c r="J1142" i="32"/>
  <c r="KV1141" i="32"/>
  <c r="KD1141" i="32"/>
  <c r="KC1141" i="32"/>
  <c r="KB1141" i="32"/>
  <c r="KA1141" i="32"/>
  <c r="JW1141" i="32"/>
  <c r="JT1141" i="32"/>
  <c r="EL1141" i="32"/>
  <c r="DE1141" i="32"/>
  <c r="AV1141" i="32"/>
  <c r="AS1141" i="32"/>
  <c r="AP1141" i="32"/>
  <c r="AM1141" i="32"/>
  <c r="AC1141" i="32"/>
  <c r="Z1141" i="32"/>
  <c r="W1141" i="32"/>
  <c r="J1141" i="32"/>
  <c r="KV1140" i="32"/>
  <c r="KD1140" i="32"/>
  <c r="KC1140" i="32"/>
  <c r="KB1140" i="32"/>
  <c r="KA1140" i="32"/>
  <c r="JW1140" i="32"/>
  <c r="JT1140" i="32"/>
  <c r="EL1140" i="32"/>
  <c r="DE1140" i="32"/>
  <c r="AV1140" i="32"/>
  <c r="AS1140" i="32"/>
  <c r="AP1140" i="32"/>
  <c r="AM1140" i="32"/>
  <c r="AC1140" i="32"/>
  <c r="Z1140" i="32"/>
  <c r="W1140" i="32"/>
  <c r="J1140" i="32"/>
  <c r="KV1139" i="32"/>
  <c r="KD1139" i="32"/>
  <c r="KC1139" i="32"/>
  <c r="KB1139" i="32"/>
  <c r="KA1139" i="32"/>
  <c r="JW1139" i="32"/>
  <c r="JT1139" i="32"/>
  <c r="EL1139" i="32"/>
  <c r="DE1139" i="32"/>
  <c r="AV1139" i="32"/>
  <c r="AS1139" i="32"/>
  <c r="AP1139" i="32"/>
  <c r="AM1139" i="32"/>
  <c r="AC1139" i="32"/>
  <c r="Z1139" i="32"/>
  <c r="W1139" i="32"/>
  <c r="J1139" i="32"/>
  <c r="KV1138" i="32"/>
  <c r="KD1138" i="32"/>
  <c r="KC1138" i="32"/>
  <c r="KB1138" i="32"/>
  <c r="KA1138" i="32"/>
  <c r="JW1138" i="32"/>
  <c r="JT1138" i="32"/>
  <c r="EL1138" i="32"/>
  <c r="DE1138" i="32"/>
  <c r="AV1138" i="32"/>
  <c r="AS1138" i="32"/>
  <c r="AP1138" i="32"/>
  <c r="AM1138" i="32"/>
  <c r="AC1138" i="32"/>
  <c r="Z1138" i="32"/>
  <c r="W1138" i="32"/>
  <c r="J1138" i="32"/>
  <c r="KV1137" i="32"/>
  <c r="KD1137" i="32"/>
  <c r="KC1137" i="32"/>
  <c r="KB1137" i="32"/>
  <c r="KA1137" i="32"/>
  <c r="JW1137" i="32"/>
  <c r="JT1137" i="32"/>
  <c r="EL1137" i="32"/>
  <c r="DE1137" i="32"/>
  <c r="AV1137" i="32"/>
  <c r="AS1137" i="32"/>
  <c r="AP1137" i="32"/>
  <c r="AM1137" i="32"/>
  <c r="AC1137" i="32"/>
  <c r="Z1137" i="32"/>
  <c r="W1137" i="32"/>
  <c r="J1137" i="32"/>
  <c r="KV1136" i="32"/>
  <c r="KD1136" i="32"/>
  <c r="KC1136" i="32"/>
  <c r="KB1136" i="32"/>
  <c r="KA1136" i="32"/>
  <c r="JW1136" i="32"/>
  <c r="JT1136" i="32"/>
  <c r="EL1136" i="32"/>
  <c r="DE1136" i="32"/>
  <c r="AV1136" i="32"/>
  <c r="AS1136" i="32"/>
  <c r="AP1136" i="32"/>
  <c r="AM1136" i="32"/>
  <c r="AC1136" i="32"/>
  <c r="Z1136" i="32"/>
  <c r="W1136" i="32"/>
  <c r="J1136" i="32"/>
  <c r="KV1135" i="32"/>
  <c r="KD1135" i="32"/>
  <c r="KC1135" i="32"/>
  <c r="KB1135" i="32"/>
  <c r="KA1135" i="32"/>
  <c r="JW1135" i="32"/>
  <c r="JT1135" i="32"/>
  <c r="EL1135" i="32"/>
  <c r="DE1135" i="32"/>
  <c r="AV1135" i="32"/>
  <c r="AS1135" i="32"/>
  <c r="AP1135" i="32"/>
  <c r="AM1135" i="32"/>
  <c r="AC1135" i="32"/>
  <c r="Z1135" i="32"/>
  <c r="W1135" i="32"/>
  <c r="J1135" i="32"/>
  <c r="KV1134" i="32"/>
  <c r="KD1134" i="32"/>
  <c r="KC1134" i="32"/>
  <c r="KB1134" i="32"/>
  <c r="KA1134" i="32"/>
  <c r="JW1134" i="32"/>
  <c r="JT1134" i="32"/>
  <c r="EL1134" i="32"/>
  <c r="DE1134" i="32"/>
  <c r="AV1134" i="32"/>
  <c r="AS1134" i="32"/>
  <c r="AP1134" i="32"/>
  <c r="AM1134" i="32"/>
  <c r="AC1134" i="32"/>
  <c r="Z1134" i="32"/>
  <c r="W1134" i="32"/>
  <c r="J1134" i="32"/>
  <c r="KV1133" i="32"/>
  <c r="KD1133" i="32"/>
  <c r="KC1133" i="32"/>
  <c r="KB1133" i="32"/>
  <c r="KA1133" i="32"/>
  <c r="JW1133" i="32"/>
  <c r="JT1133" i="32"/>
  <c r="EL1133" i="32"/>
  <c r="DE1133" i="32"/>
  <c r="AV1133" i="32"/>
  <c r="AS1133" i="32"/>
  <c r="AP1133" i="32"/>
  <c r="AM1133" i="32"/>
  <c r="AC1133" i="32"/>
  <c r="Z1133" i="32"/>
  <c r="W1133" i="32"/>
  <c r="J1133" i="32"/>
  <c r="KV1132" i="32"/>
  <c r="KD1132" i="32"/>
  <c r="KC1132" i="32"/>
  <c r="KB1132" i="32"/>
  <c r="KA1132" i="32"/>
  <c r="JW1132" i="32"/>
  <c r="JT1132" i="32"/>
  <c r="EL1132" i="32"/>
  <c r="DE1132" i="32"/>
  <c r="AV1132" i="32"/>
  <c r="AS1132" i="32"/>
  <c r="AP1132" i="32"/>
  <c r="AM1132" i="32"/>
  <c r="AC1132" i="32"/>
  <c r="Z1132" i="32"/>
  <c r="W1132" i="32"/>
  <c r="J1132" i="32"/>
  <c r="KV1131" i="32"/>
  <c r="KD1131" i="32"/>
  <c r="KC1131" i="32"/>
  <c r="KB1131" i="32"/>
  <c r="KA1131" i="32"/>
  <c r="JW1131" i="32"/>
  <c r="JT1131" i="32"/>
  <c r="EL1131" i="32"/>
  <c r="DE1131" i="32"/>
  <c r="AV1131" i="32"/>
  <c r="AS1131" i="32"/>
  <c r="AP1131" i="32"/>
  <c r="AM1131" i="32"/>
  <c r="AC1131" i="32"/>
  <c r="Z1131" i="32"/>
  <c r="W1131" i="32"/>
  <c r="J1131" i="32"/>
  <c r="KV1130" i="32"/>
  <c r="KD1130" i="32"/>
  <c r="KC1130" i="32"/>
  <c r="KB1130" i="32"/>
  <c r="KA1130" i="32"/>
  <c r="JW1130" i="32"/>
  <c r="JT1130" i="32"/>
  <c r="EL1130" i="32"/>
  <c r="DE1130" i="32"/>
  <c r="AV1130" i="32"/>
  <c r="AS1130" i="32"/>
  <c r="AP1130" i="32"/>
  <c r="AM1130" i="32"/>
  <c r="AC1130" i="32"/>
  <c r="Z1130" i="32"/>
  <c r="W1130" i="32"/>
  <c r="J1130" i="32"/>
  <c r="KV1129" i="32"/>
  <c r="KD1129" i="32"/>
  <c r="KC1129" i="32"/>
  <c r="KB1129" i="32"/>
  <c r="KA1129" i="32"/>
  <c r="JW1129" i="32"/>
  <c r="JT1129" i="32"/>
  <c r="EL1129" i="32"/>
  <c r="DE1129" i="32"/>
  <c r="AV1129" i="32"/>
  <c r="AS1129" i="32"/>
  <c r="AP1129" i="32"/>
  <c r="AM1129" i="32"/>
  <c r="AC1129" i="32"/>
  <c r="Z1129" i="32"/>
  <c r="W1129" i="32"/>
  <c r="J1129" i="32"/>
  <c r="KV1128" i="32"/>
  <c r="KD1128" i="32"/>
  <c r="KC1128" i="32"/>
  <c r="KB1128" i="32"/>
  <c r="KA1128" i="32"/>
  <c r="JW1128" i="32"/>
  <c r="JT1128" i="32"/>
  <c r="EL1128" i="32"/>
  <c r="DE1128" i="32"/>
  <c r="AV1128" i="32"/>
  <c r="AS1128" i="32"/>
  <c r="AP1128" i="32"/>
  <c r="AM1128" i="32"/>
  <c r="AC1128" i="32"/>
  <c r="Z1128" i="32"/>
  <c r="W1128" i="32"/>
  <c r="J1128" i="32"/>
  <c r="KV1127" i="32"/>
  <c r="KD1127" i="32"/>
  <c r="KC1127" i="32"/>
  <c r="KB1127" i="32"/>
  <c r="KA1127" i="32"/>
  <c r="JW1127" i="32"/>
  <c r="JT1127" i="32"/>
  <c r="EL1127" i="32"/>
  <c r="DE1127" i="32"/>
  <c r="AV1127" i="32"/>
  <c r="AS1127" i="32"/>
  <c r="AP1127" i="32"/>
  <c r="AM1127" i="32"/>
  <c r="AC1127" i="32"/>
  <c r="Z1127" i="32"/>
  <c r="W1127" i="32"/>
  <c r="J1127" i="32"/>
  <c r="KV1126" i="32"/>
  <c r="KD1126" i="32"/>
  <c r="KC1126" i="32"/>
  <c r="KB1126" i="32"/>
  <c r="KA1126" i="32"/>
  <c r="JW1126" i="32"/>
  <c r="JT1126" i="32"/>
  <c r="EL1126" i="32"/>
  <c r="DE1126" i="32"/>
  <c r="AV1126" i="32"/>
  <c r="AS1126" i="32"/>
  <c r="AP1126" i="32"/>
  <c r="AM1126" i="32"/>
  <c r="AC1126" i="32"/>
  <c r="Z1126" i="32"/>
  <c r="W1126" i="32"/>
  <c r="J1126" i="32"/>
  <c r="KV1125" i="32"/>
  <c r="KD1125" i="32"/>
  <c r="KC1125" i="32"/>
  <c r="KB1125" i="32"/>
  <c r="KA1125" i="32"/>
  <c r="JW1125" i="32"/>
  <c r="JT1125" i="32"/>
  <c r="EL1125" i="32"/>
  <c r="DE1125" i="32"/>
  <c r="AV1125" i="32"/>
  <c r="AS1125" i="32"/>
  <c r="AP1125" i="32"/>
  <c r="AM1125" i="32"/>
  <c r="AC1125" i="32"/>
  <c r="Z1125" i="32"/>
  <c r="W1125" i="32"/>
  <c r="J1125" i="32"/>
  <c r="KV1124" i="32"/>
  <c r="KD1124" i="32"/>
  <c r="KC1124" i="32"/>
  <c r="KB1124" i="32"/>
  <c r="KA1124" i="32"/>
  <c r="JW1124" i="32"/>
  <c r="JT1124" i="32"/>
  <c r="EL1124" i="32"/>
  <c r="DE1124" i="32"/>
  <c r="AV1124" i="32"/>
  <c r="AS1124" i="32"/>
  <c r="AP1124" i="32"/>
  <c r="AM1124" i="32"/>
  <c r="AC1124" i="32"/>
  <c r="Z1124" i="32"/>
  <c r="W1124" i="32"/>
  <c r="J1124" i="32"/>
  <c r="KV1123" i="32"/>
  <c r="KD1123" i="32"/>
  <c r="KC1123" i="32"/>
  <c r="KB1123" i="32"/>
  <c r="KA1123" i="32"/>
  <c r="JW1123" i="32"/>
  <c r="JT1123" i="32"/>
  <c r="EL1123" i="32"/>
  <c r="DE1123" i="32"/>
  <c r="AV1123" i="32"/>
  <c r="AS1123" i="32"/>
  <c r="AP1123" i="32"/>
  <c r="AM1123" i="32"/>
  <c r="AC1123" i="32"/>
  <c r="Z1123" i="32"/>
  <c r="W1123" i="32"/>
  <c r="J1123" i="32"/>
  <c r="KV1122" i="32"/>
  <c r="KD1122" i="32"/>
  <c r="KC1122" i="32"/>
  <c r="KB1122" i="32"/>
  <c r="KA1122" i="32"/>
  <c r="JW1122" i="32"/>
  <c r="JT1122" i="32"/>
  <c r="EL1122" i="32"/>
  <c r="DE1122" i="32"/>
  <c r="AV1122" i="32"/>
  <c r="AS1122" i="32"/>
  <c r="AP1122" i="32"/>
  <c r="AM1122" i="32"/>
  <c r="AC1122" i="32"/>
  <c r="Z1122" i="32"/>
  <c r="W1122" i="32"/>
  <c r="J1122" i="32"/>
  <c r="KV1121" i="32"/>
  <c r="KD1121" i="32"/>
  <c r="KC1121" i="32"/>
  <c r="KB1121" i="32"/>
  <c r="KA1121" i="32"/>
  <c r="JW1121" i="32"/>
  <c r="JT1121" i="32"/>
  <c r="EL1121" i="32"/>
  <c r="DE1121" i="32"/>
  <c r="AV1121" i="32"/>
  <c r="AS1121" i="32"/>
  <c r="AP1121" i="32"/>
  <c r="AM1121" i="32"/>
  <c r="AC1121" i="32"/>
  <c r="Z1121" i="32"/>
  <c r="W1121" i="32"/>
  <c r="J1121" i="32"/>
  <c r="KV1120" i="32"/>
  <c r="KD1120" i="32"/>
  <c r="KC1120" i="32"/>
  <c r="KB1120" i="32"/>
  <c r="KA1120" i="32"/>
  <c r="JW1120" i="32"/>
  <c r="JT1120" i="32"/>
  <c r="EL1120" i="32"/>
  <c r="DE1120" i="32"/>
  <c r="AV1120" i="32"/>
  <c r="AS1120" i="32"/>
  <c r="AP1120" i="32"/>
  <c r="AM1120" i="32"/>
  <c r="AC1120" i="32"/>
  <c r="Z1120" i="32"/>
  <c r="W1120" i="32"/>
  <c r="J1120" i="32"/>
  <c r="KV1119" i="32"/>
  <c r="KD1119" i="32"/>
  <c r="KC1119" i="32"/>
  <c r="KB1119" i="32"/>
  <c r="KA1119" i="32"/>
  <c r="JW1119" i="32"/>
  <c r="JT1119" i="32"/>
  <c r="EL1119" i="32"/>
  <c r="DE1119" i="32"/>
  <c r="AV1119" i="32"/>
  <c r="AS1119" i="32"/>
  <c r="AP1119" i="32"/>
  <c r="AM1119" i="32"/>
  <c r="AC1119" i="32"/>
  <c r="Z1119" i="32"/>
  <c r="W1119" i="32"/>
  <c r="J1119" i="32"/>
  <c r="KV1118" i="32"/>
  <c r="KD1118" i="32"/>
  <c r="KC1118" i="32"/>
  <c r="KB1118" i="32"/>
  <c r="KA1118" i="32"/>
  <c r="JW1118" i="32"/>
  <c r="JT1118" i="32"/>
  <c r="EL1118" i="32"/>
  <c r="DE1118" i="32"/>
  <c r="AV1118" i="32"/>
  <c r="AS1118" i="32"/>
  <c r="AP1118" i="32"/>
  <c r="AM1118" i="32"/>
  <c r="AC1118" i="32"/>
  <c r="Z1118" i="32"/>
  <c r="W1118" i="32"/>
  <c r="J1118" i="32"/>
  <c r="KV1117" i="32"/>
  <c r="KD1117" i="32"/>
  <c r="KC1117" i="32"/>
  <c r="KB1117" i="32"/>
  <c r="KA1117" i="32"/>
  <c r="JW1117" i="32"/>
  <c r="JT1117" i="32"/>
  <c r="EL1117" i="32"/>
  <c r="DE1117" i="32"/>
  <c r="AV1117" i="32"/>
  <c r="AS1117" i="32"/>
  <c r="AP1117" i="32"/>
  <c r="AM1117" i="32"/>
  <c r="AC1117" i="32"/>
  <c r="Z1117" i="32"/>
  <c r="W1117" i="32"/>
  <c r="J1117" i="32"/>
  <c r="KV1116" i="32"/>
  <c r="KD1116" i="32"/>
  <c r="KC1116" i="32"/>
  <c r="KB1116" i="32"/>
  <c r="KA1116" i="32"/>
  <c r="JW1116" i="32"/>
  <c r="JT1116" i="32"/>
  <c r="EL1116" i="32"/>
  <c r="DE1116" i="32"/>
  <c r="AV1116" i="32"/>
  <c r="AS1116" i="32"/>
  <c r="AP1116" i="32"/>
  <c r="AM1116" i="32"/>
  <c r="AC1116" i="32"/>
  <c r="Z1116" i="32"/>
  <c r="W1116" i="32"/>
  <c r="J1116" i="32"/>
  <c r="KV1115" i="32"/>
  <c r="KD1115" i="32"/>
  <c r="KC1115" i="32"/>
  <c r="KB1115" i="32"/>
  <c r="KA1115" i="32"/>
  <c r="JW1115" i="32"/>
  <c r="JT1115" i="32"/>
  <c r="EL1115" i="32"/>
  <c r="DE1115" i="32"/>
  <c r="AV1115" i="32"/>
  <c r="AS1115" i="32"/>
  <c r="AP1115" i="32"/>
  <c r="AM1115" i="32"/>
  <c r="AC1115" i="32"/>
  <c r="Z1115" i="32"/>
  <c r="W1115" i="32"/>
  <c r="J1115" i="32"/>
  <c r="KV1114" i="32"/>
  <c r="KD1114" i="32"/>
  <c r="KC1114" i="32"/>
  <c r="KB1114" i="32"/>
  <c r="KA1114" i="32"/>
  <c r="JW1114" i="32"/>
  <c r="JT1114" i="32"/>
  <c r="EL1114" i="32"/>
  <c r="DE1114" i="32"/>
  <c r="AV1114" i="32"/>
  <c r="AS1114" i="32"/>
  <c r="AP1114" i="32"/>
  <c r="AM1114" i="32"/>
  <c r="AC1114" i="32"/>
  <c r="Z1114" i="32"/>
  <c r="W1114" i="32"/>
  <c r="J1114" i="32"/>
  <c r="KV1113" i="32"/>
  <c r="KD1113" i="32"/>
  <c r="KC1113" i="32"/>
  <c r="KB1113" i="32"/>
  <c r="KA1113" i="32"/>
  <c r="JW1113" i="32"/>
  <c r="JT1113" i="32"/>
  <c r="EL1113" i="32"/>
  <c r="DE1113" i="32"/>
  <c r="AV1113" i="32"/>
  <c r="AS1113" i="32"/>
  <c r="AP1113" i="32"/>
  <c r="AM1113" i="32"/>
  <c r="AC1113" i="32"/>
  <c r="Z1113" i="32"/>
  <c r="W1113" i="32"/>
  <c r="J1113" i="32"/>
  <c r="KV1112" i="32"/>
  <c r="KD1112" i="32"/>
  <c r="KC1112" i="32"/>
  <c r="KB1112" i="32"/>
  <c r="KA1112" i="32"/>
  <c r="JW1112" i="32"/>
  <c r="JT1112" i="32"/>
  <c r="EL1112" i="32"/>
  <c r="DE1112" i="32"/>
  <c r="AV1112" i="32"/>
  <c r="AS1112" i="32"/>
  <c r="AP1112" i="32"/>
  <c r="AM1112" i="32"/>
  <c r="AC1112" i="32"/>
  <c r="Z1112" i="32"/>
  <c r="W1112" i="32"/>
  <c r="J1112" i="32"/>
  <c r="KV1111" i="32"/>
  <c r="KD1111" i="32"/>
  <c r="KC1111" i="32"/>
  <c r="KB1111" i="32"/>
  <c r="KA1111" i="32"/>
  <c r="JW1111" i="32"/>
  <c r="JT1111" i="32"/>
  <c r="EL1111" i="32"/>
  <c r="DE1111" i="32"/>
  <c r="AV1111" i="32"/>
  <c r="AS1111" i="32"/>
  <c r="AP1111" i="32"/>
  <c r="AM1111" i="32"/>
  <c r="AC1111" i="32"/>
  <c r="Z1111" i="32"/>
  <c r="W1111" i="32"/>
  <c r="J1111" i="32"/>
  <c r="KV1110" i="32"/>
  <c r="KD1110" i="32"/>
  <c r="KC1110" i="32"/>
  <c r="KB1110" i="32"/>
  <c r="KA1110" i="32"/>
  <c r="JW1110" i="32"/>
  <c r="JT1110" i="32"/>
  <c r="EL1110" i="32"/>
  <c r="DE1110" i="32"/>
  <c r="AV1110" i="32"/>
  <c r="AS1110" i="32"/>
  <c r="AP1110" i="32"/>
  <c r="AM1110" i="32"/>
  <c r="AC1110" i="32"/>
  <c r="Z1110" i="32"/>
  <c r="W1110" i="32"/>
  <c r="J1110" i="32"/>
  <c r="KV1109" i="32"/>
  <c r="KD1109" i="32"/>
  <c r="KC1109" i="32"/>
  <c r="KB1109" i="32"/>
  <c r="KA1109" i="32"/>
  <c r="JW1109" i="32"/>
  <c r="JT1109" i="32"/>
  <c r="EL1109" i="32"/>
  <c r="DE1109" i="32"/>
  <c r="AV1109" i="32"/>
  <c r="AS1109" i="32"/>
  <c r="AP1109" i="32"/>
  <c r="AM1109" i="32"/>
  <c r="AC1109" i="32"/>
  <c r="Z1109" i="32"/>
  <c r="W1109" i="32"/>
  <c r="J1109" i="32"/>
  <c r="KV1108" i="32"/>
  <c r="KD1108" i="32"/>
  <c r="KC1108" i="32"/>
  <c r="KB1108" i="32"/>
  <c r="KA1108" i="32"/>
  <c r="JW1108" i="32"/>
  <c r="JT1108" i="32"/>
  <c r="EL1108" i="32"/>
  <c r="DE1108" i="32"/>
  <c r="AV1108" i="32"/>
  <c r="AS1108" i="32"/>
  <c r="AP1108" i="32"/>
  <c r="AM1108" i="32"/>
  <c r="AC1108" i="32"/>
  <c r="Z1108" i="32"/>
  <c r="W1108" i="32"/>
  <c r="J1108" i="32"/>
  <c r="KV1107" i="32"/>
  <c r="KD1107" i="32"/>
  <c r="KC1107" i="32"/>
  <c r="KB1107" i="32"/>
  <c r="KA1107" i="32"/>
  <c r="JW1107" i="32"/>
  <c r="JT1107" i="32"/>
  <c r="EL1107" i="32"/>
  <c r="DE1107" i="32"/>
  <c r="AV1107" i="32"/>
  <c r="AS1107" i="32"/>
  <c r="AP1107" i="32"/>
  <c r="AM1107" i="32"/>
  <c r="AC1107" i="32"/>
  <c r="Z1107" i="32"/>
  <c r="W1107" i="32"/>
  <c r="J1107" i="32"/>
  <c r="KV1106" i="32"/>
  <c r="KD1106" i="32"/>
  <c r="KC1106" i="32"/>
  <c r="KB1106" i="32"/>
  <c r="KA1106" i="32"/>
  <c r="JW1106" i="32"/>
  <c r="JT1106" i="32"/>
  <c r="EL1106" i="32"/>
  <c r="DE1106" i="32"/>
  <c r="AV1106" i="32"/>
  <c r="AS1106" i="32"/>
  <c r="AP1106" i="32"/>
  <c r="AM1106" i="32"/>
  <c r="AC1106" i="32"/>
  <c r="Z1106" i="32"/>
  <c r="W1106" i="32"/>
  <c r="J1106" i="32"/>
  <c r="KV1105" i="32"/>
  <c r="KD1105" i="32"/>
  <c r="KC1105" i="32"/>
  <c r="KB1105" i="32"/>
  <c r="KA1105" i="32"/>
  <c r="JW1105" i="32"/>
  <c r="JT1105" i="32"/>
  <c r="EL1105" i="32"/>
  <c r="DE1105" i="32"/>
  <c r="AV1105" i="32"/>
  <c r="AS1105" i="32"/>
  <c r="AP1105" i="32"/>
  <c r="AM1105" i="32"/>
  <c r="AC1105" i="32"/>
  <c r="Z1105" i="32"/>
  <c r="W1105" i="32"/>
  <c r="J1105" i="32"/>
  <c r="KV1104" i="32"/>
  <c r="KD1104" i="32"/>
  <c r="KC1104" i="32"/>
  <c r="KB1104" i="32"/>
  <c r="KA1104" i="32"/>
  <c r="JW1104" i="32"/>
  <c r="JT1104" i="32"/>
  <c r="EL1104" i="32"/>
  <c r="DE1104" i="32"/>
  <c r="AV1104" i="32"/>
  <c r="AS1104" i="32"/>
  <c r="AP1104" i="32"/>
  <c r="AM1104" i="32"/>
  <c r="AC1104" i="32"/>
  <c r="Z1104" i="32"/>
  <c r="W1104" i="32"/>
  <c r="J1104" i="32"/>
  <c r="KV1103" i="32"/>
  <c r="KD1103" i="32"/>
  <c r="KC1103" i="32"/>
  <c r="KB1103" i="32"/>
  <c r="KA1103" i="32"/>
  <c r="JW1103" i="32"/>
  <c r="JT1103" i="32"/>
  <c r="EL1103" i="32"/>
  <c r="DE1103" i="32"/>
  <c r="AV1103" i="32"/>
  <c r="AS1103" i="32"/>
  <c r="AP1103" i="32"/>
  <c r="AM1103" i="32"/>
  <c r="AC1103" i="32"/>
  <c r="Z1103" i="32"/>
  <c r="W1103" i="32"/>
  <c r="J1103" i="32"/>
  <c r="KV1102" i="32"/>
  <c r="KD1102" i="32"/>
  <c r="KC1102" i="32"/>
  <c r="KB1102" i="32"/>
  <c r="KA1102" i="32"/>
  <c r="JW1102" i="32"/>
  <c r="JT1102" i="32"/>
  <c r="EL1102" i="32"/>
  <c r="DE1102" i="32"/>
  <c r="AV1102" i="32"/>
  <c r="AS1102" i="32"/>
  <c r="AP1102" i="32"/>
  <c r="AM1102" i="32"/>
  <c r="AC1102" i="32"/>
  <c r="Z1102" i="32"/>
  <c r="W1102" i="32"/>
  <c r="J1102" i="32"/>
  <c r="KV1101" i="32"/>
  <c r="KD1101" i="32"/>
  <c r="KC1101" i="32"/>
  <c r="KB1101" i="32"/>
  <c r="KA1101" i="32"/>
  <c r="JW1101" i="32"/>
  <c r="JT1101" i="32"/>
  <c r="EL1101" i="32"/>
  <c r="DE1101" i="32"/>
  <c r="AV1101" i="32"/>
  <c r="AS1101" i="32"/>
  <c r="AP1101" i="32"/>
  <c r="AM1101" i="32"/>
  <c r="AC1101" i="32"/>
  <c r="Z1101" i="32"/>
  <c r="W1101" i="32"/>
  <c r="J1101" i="32"/>
  <c r="KV1100" i="32"/>
  <c r="KD1100" i="32"/>
  <c r="KC1100" i="32"/>
  <c r="KB1100" i="32"/>
  <c r="KA1100" i="32"/>
  <c r="JW1100" i="32"/>
  <c r="JT1100" i="32"/>
  <c r="EL1100" i="32"/>
  <c r="DE1100" i="32"/>
  <c r="AV1100" i="32"/>
  <c r="AS1100" i="32"/>
  <c r="AP1100" i="32"/>
  <c r="AM1100" i="32"/>
  <c r="AC1100" i="32"/>
  <c r="Z1100" i="32"/>
  <c r="W1100" i="32"/>
  <c r="J1100" i="32"/>
  <c r="KV1099" i="32"/>
  <c r="KD1099" i="32"/>
  <c r="KC1099" i="32"/>
  <c r="KB1099" i="32"/>
  <c r="KA1099" i="32"/>
  <c r="JW1099" i="32"/>
  <c r="JT1099" i="32"/>
  <c r="EL1099" i="32"/>
  <c r="DE1099" i="32"/>
  <c r="AV1099" i="32"/>
  <c r="AS1099" i="32"/>
  <c r="AP1099" i="32"/>
  <c r="AM1099" i="32"/>
  <c r="AC1099" i="32"/>
  <c r="Z1099" i="32"/>
  <c r="W1099" i="32"/>
  <c r="J1099" i="32"/>
  <c r="KV1098" i="32"/>
  <c r="KD1098" i="32"/>
  <c r="KC1098" i="32"/>
  <c r="KB1098" i="32"/>
  <c r="KA1098" i="32"/>
  <c r="JW1098" i="32"/>
  <c r="JT1098" i="32"/>
  <c r="EL1098" i="32"/>
  <c r="DE1098" i="32"/>
  <c r="AV1098" i="32"/>
  <c r="AS1098" i="32"/>
  <c r="AP1098" i="32"/>
  <c r="AM1098" i="32"/>
  <c r="AC1098" i="32"/>
  <c r="Z1098" i="32"/>
  <c r="W1098" i="32"/>
  <c r="J1098" i="32"/>
  <c r="KV1097" i="32"/>
  <c r="KD1097" i="32"/>
  <c r="KC1097" i="32"/>
  <c r="KB1097" i="32"/>
  <c r="KA1097" i="32"/>
  <c r="JW1097" i="32"/>
  <c r="JT1097" i="32"/>
  <c r="EL1097" i="32"/>
  <c r="DE1097" i="32"/>
  <c r="AV1097" i="32"/>
  <c r="AS1097" i="32"/>
  <c r="AP1097" i="32"/>
  <c r="AM1097" i="32"/>
  <c r="AC1097" i="32"/>
  <c r="Z1097" i="32"/>
  <c r="W1097" i="32"/>
  <c r="J1097" i="32"/>
  <c r="KV1096" i="32"/>
  <c r="KD1096" i="32"/>
  <c r="KC1096" i="32"/>
  <c r="KB1096" i="32"/>
  <c r="KA1096" i="32"/>
  <c r="JW1096" i="32"/>
  <c r="JT1096" i="32"/>
  <c r="EL1096" i="32"/>
  <c r="DE1096" i="32"/>
  <c r="AV1096" i="32"/>
  <c r="AS1096" i="32"/>
  <c r="AP1096" i="32"/>
  <c r="AM1096" i="32"/>
  <c r="AC1096" i="32"/>
  <c r="Z1096" i="32"/>
  <c r="W1096" i="32"/>
  <c r="J1096" i="32"/>
  <c r="KV1095" i="32"/>
  <c r="KD1095" i="32"/>
  <c r="KC1095" i="32"/>
  <c r="KB1095" i="32"/>
  <c r="KA1095" i="32"/>
  <c r="JW1095" i="32"/>
  <c r="JT1095" i="32"/>
  <c r="EL1095" i="32"/>
  <c r="DE1095" i="32"/>
  <c r="AV1095" i="32"/>
  <c r="AS1095" i="32"/>
  <c r="AP1095" i="32"/>
  <c r="AM1095" i="32"/>
  <c r="AC1095" i="32"/>
  <c r="Z1095" i="32"/>
  <c r="W1095" i="32"/>
  <c r="J1095" i="32"/>
  <c r="KV1094" i="32"/>
  <c r="KD1094" i="32"/>
  <c r="KC1094" i="32"/>
  <c r="KB1094" i="32"/>
  <c r="KA1094" i="32"/>
  <c r="JW1094" i="32"/>
  <c r="JT1094" i="32"/>
  <c r="EL1094" i="32"/>
  <c r="DE1094" i="32"/>
  <c r="AV1094" i="32"/>
  <c r="AS1094" i="32"/>
  <c r="AP1094" i="32"/>
  <c r="AM1094" i="32"/>
  <c r="AC1094" i="32"/>
  <c r="Z1094" i="32"/>
  <c r="W1094" i="32"/>
  <c r="J1094" i="32"/>
  <c r="KV1093" i="32"/>
  <c r="KD1093" i="32"/>
  <c r="KC1093" i="32"/>
  <c r="KB1093" i="32"/>
  <c r="KA1093" i="32"/>
  <c r="JW1093" i="32"/>
  <c r="JT1093" i="32"/>
  <c r="EL1093" i="32"/>
  <c r="DE1093" i="32"/>
  <c r="AV1093" i="32"/>
  <c r="AS1093" i="32"/>
  <c r="AP1093" i="32"/>
  <c r="AM1093" i="32"/>
  <c r="AC1093" i="32"/>
  <c r="Z1093" i="32"/>
  <c r="W1093" i="32"/>
  <c r="J1093" i="32"/>
  <c r="KV1092" i="32"/>
  <c r="KD1092" i="32"/>
  <c r="KC1092" i="32"/>
  <c r="KB1092" i="32"/>
  <c r="KA1092" i="32"/>
  <c r="JW1092" i="32"/>
  <c r="JT1092" i="32"/>
  <c r="EL1092" i="32"/>
  <c r="DE1092" i="32"/>
  <c r="AV1092" i="32"/>
  <c r="AS1092" i="32"/>
  <c r="AP1092" i="32"/>
  <c r="AM1092" i="32"/>
  <c r="AC1092" i="32"/>
  <c r="Z1092" i="32"/>
  <c r="W1092" i="32"/>
  <c r="J1092" i="32"/>
  <c r="KV1091" i="32"/>
  <c r="KD1091" i="32"/>
  <c r="KC1091" i="32"/>
  <c r="KB1091" i="32"/>
  <c r="KA1091" i="32"/>
  <c r="JW1091" i="32"/>
  <c r="JT1091" i="32"/>
  <c r="EL1091" i="32"/>
  <c r="DE1091" i="32"/>
  <c r="AV1091" i="32"/>
  <c r="AS1091" i="32"/>
  <c r="AP1091" i="32"/>
  <c r="AM1091" i="32"/>
  <c r="AC1091" i="32"/>
  <c r="Z1091" i="32"/>
  <c r="W1091" i="32"/>
  <c r="J1091" i="32"/>
  <c r="KV1090" i="32"/>
  <c r="KD1090" i="32"/>
  <c r="KC1090" i="32"/>
  <c r="KB1090" i="32"/>
  <c r="KA1090" i="32"/>
  <c r="JW1090" i="32"/>
  <c r="JT1090" i="32"/>
  <c r="EL1090" i="32"/>
  <c r="DE1090" i="32"/>
  <c r="AV1090" i="32"/>
  <c r="AS1090" i="32"/>
  <c r="AP1090" i="32"/>
  <c r="AM1090" i="32"/>
  <c r="AC1090" i="32"/>
  <c r="Z1090" i="32"/>
  <c r="W1090" i="32"/>
  <c r="J1090" i="32"/>
  <c r="KV1089" i="32"/>
  <c r="KD1089" i="32"/>
  <c r="KC1089" i="32"/>
  <c r="KB1089" i="32"/>
  <c r="KA1089" i="32"/>
  <c r="JW1089" i="32"/>
  <c r="JT1089" i="32"/>
  <c r="EL1089" i="32"/>
  <c r="DE1089" i="32"/>
  <c r="AV1089" i="32"/>
  <c r="AS1089" i="32"/>
  <c r="AP1089" i="32"/>
  <c r="AM1089" i="32"/>
  <c r="AC1089" i="32"/>
  <c r="Z1089" i="32"/>
  <c r="W1089" i="32"/>
  <c r="J1089" i="32"/>
  <c r="KV1088" i="32"/>
  <c r="KD1088" i="32"/>
  <c r="KC1088" i="32"/>
  <c r="KB1088" i="32"/>
  <c r="KA1088" i="32"/>
  <c r="JW1088" i="32"/>
  <c r="JT1088" i="32"/>
  <c r="EL1088" i="32"/>
  <c r="DE1088" i="32"/>
  <c r="AV1088" i="32"/>
  <c r="AS1088" i="32"/>
  <c r="AP1088" i="32"/>
  <c r="AM1088" i="32"/>
  <c r="AC1088" i="32"/>
  <c r="Z1088" i="32"/>
  <c r="W1088" i="32"/>
  <c r="J1088" i="32"/>
  <c r="KV1087" i="32"/>
  <c r="KD1087" i="32"/>
  <c r="KC1087" i="32"/>
  <c r="KB1087" i="32"/>
  <c r="KA1087" i="32"/>
  <c r="JW1087" i="32"/>
  <c r="JT1087" i="32"/>
  <c r="EL1087" i="32"/>
  <c r="DE1087" i="32"/>
  <c r="AV1087" i="32"/>
  <c r="AS1087" i="32"/>
  <c r="AP1087" i="32"/>
  <c r="AM1087" i="32"/>
  <c r="AC1087" i="32"/>
  <c r="Z1087" i="32"/>
  <c r="W1087" i="32"/>
  <c r="J1087" i="32"/>
  <c r="KV1086" i="32"/>
  <c r="KD1086" i="32"/>
  <c r="KC1086" i="32"/>
  <c r="KB1086" i="32"/>
  <c r="KA1086" i="32"/>
  <c r="JW1086" i="32"/>
  <c r="JT1086" i="32"/>
  <c r="EL1086" i="32"/>
  <c r="DE1086" i="32"/>
  <c r="AV1086" i="32"/>
  <c r="AS1086" i="32"/>
  <c r="AP1086" i="32"/>
  <c r="AM1086" i="32"/>
  <c r="AC1086" i="32"/>
  <c r="Z1086" i="32"/>
  <c r="W1086" i="32"/>
  <c r="J1086" i="32"/>
  <c r="KV1085" i="32"/>
  <c r="KD1085" i="32"/>
  <c r="KC1085" i="32"/>
  <c r="KB1085" i="32"/>
  <c r="KA1085" i="32"/>
  <c r="JW1085" i="32"/>
  <c r="JT1085" i="32"/>
  <c r="EL1085" i="32"/>
  <c r="DE1085" i="32"/>
  <c r="AV1085" i="32"/>
  <c r="AS1085" i="32"/>
  <c r="AP1085" i="32"/>
  <c r="AM1085" i="32"/>
  <c r="AC1085" i="32"/>
  <c r="Z1085" i="32"/>
  <c r="W1085" i="32"/>
  <c r="J1085" i="32"/>
  <c r="KV1084" i="32"/>
  <c r="KD1084" i="32"/>
  <c r="KC1084" i="32"/>
  <c r="KB1084" i="32"/>
  <c r="KA1084" i="32"/>
  <c r="JW1084" i="32"/>
  <c r="JT1084" i="32"/>
  <c r="EL1084" i="32"/>
  <c r="DE1084" i="32"/>
  <c r="AV1084" i="32"/>
  <c r="AS1084" i="32"/>
  <c r="AP1084" i="32"/>
  <c r="AM1084" i="32"/>
  <c r="AC1084" i="32"/>
  <c r="Z1084" i="32"/>
  <c r="W1084" i="32"/>
  <c r="J1084" i="32"/>
  <c r="KV1083" i="32"/>
  <c r="KD1083" i="32"/>
  <c r="KC1083" i="32"/>
  <c r="KB1083" i="32"/>
  <c r="KA1083" i="32"/>
  <c r="JW1083" i="32"/>
  <c r="JT1083" i="32"/>
  <c r="EL1083" i="32"/>
  <c r="DE1083" i="32"/>
  <c r="AV1083" i="32"/>
  <c r="AS1083" i="32"/>
  <c r="AP1083" i="32"/>
  <c r="AM1083" i="32"/>
  <c r="AC1083" i="32"/>
  <c r="Z1083" i="32"/>
  <c r="W1083" i="32"/>
  <c r="J1083" i="32"/>
  <c r="KV1082" i="32"/>
  <c r="KD1082" i="32"/>
  <c r="KC1082" i="32"/>
  <c r="KB1082" i="32"/>
  <c r="KA1082" i="32"/>
  <c r="JW1082" i="32"/>
  <c r="JT1082" i="32"/>
  <c r="EL1082" i="32"/>
  <c r="DE1082" i="32"/>
  <c r="AV1082" i="32"/>
  <c r="AS1082" i="32"/>
  <c r="AP1082" i="32"/>
  <c r="AM1082" i="32"/>
  <c r="AC1082" i="32"/>
  <c r="Z1082" i="32"/>
  <c r="W1082" i="32"/>
  <c r="J1082" i="32"/>
  <c r="KV1081" i="32"/>
  <c r="KD1081" i="32"/>
  <c r="KC1081" i="32"/>
  <c r="KB1081" i="32"/>
  <c r="KA1081" i="32"/>
  <c r="JW1081" i="32"/>
  <c r="JT1081" i="32"/>
  <c r="EL1081" i="32"/>
  <c r="DE1081" i="32"/>
  <c r="AV1081" i="32"/>
  <c r="AS1081" i="32"/>
  <c r="AP1081" i="32"/>
  <c r="AM1081" i="32"/>
  <c r="AC1081" i="32"/>
  <c r="Z1081" i="32"/>
  <c r="W1081" i="32"/>
  <c r="J1081" i="32"/>
  <c r="KV1080" i="32"/>
  <c r="KD1080" i="32"/>
  <c r="KC1080" i="32"/>
  <c r="KB1080" i="32"/>
  <c r="KA1080" i="32"/>
  <c r="JW1080" i="32"/>
  <c r="JT1080" i="32"/>
  <c r="EL1080" i="32"/>
  <c r="DE1080" i="32"/>
  <c r="AV1080" i="32"/>
  <c r="AS1080" i="32"/>
  <c r="AP1080" i="32"/>
  <c r="AM1080" i="32"/>
  <c r="AC1080" i="32"/>
  <c r="Z1080" i="32"/>
  <c r="W1080" i="32"/>
  <c r="J1080" i="32"/>
  <c r="KV1079" i="32"/>
  <c r="KD1079" i="32"/>
  <c r="KC1079" i="32"/>
  <c r="KB1079" i="32"/>
  <c r="KA1079" i="32"/>
  <c r="JW1079" i="32"/>
  <c r="JT1079" i="32"/>
  <c r="EL1079" i="32"/>
  <c r="DE1079" i="32"/>
  <c r="AV1079" i="32"/>
  <c r="AS1079" i="32"/>
  <c r="AP1079" i="32"/>
  <c r="AM1079" i="32"/>
  <c r="AC1079" i="32"/>
  <c r="Z1079" i="32"/>
  <c r="W1079" i="32"/>
  <c r="J1079" i="32"/>
  <c r="KV1078" i="32"/>
  <c r="KD1078" i="32"/>
  <c r="KC1078" i="32"/>
  <c r="KB1078" i="32"/>
  <c r="KA1078" i="32"/>
  <c r="JW1078" i="32"/>
  <c r="JT1078" i="32"/>
  <c r="EL1078" i="32"/>
  <c r="DE1078" i="32"/>
  <c r="AV1078" i="32"/>
  <c r="AS1078" i="32"/>
  <c r="AP1078" i="32"/>
  <c r="AM1078" i="32"/>
  <c r="AC1078" i="32"/>
  <c r="Z1078" i="32"/>
  <c r="W1078" i="32"/>
  <c r="J1078" i="32"/>
  <c r="KV1077" i="32"/>
  <c r="KD1077" i="32"/>
  <c r="KC1077" i="32"/>
  <c r="KB1077" i="32"/>
  <c r="KA1077" i="32"/>
  <c r="JW1077" i="32"/>
  <c r="JT1077" i="32"/>
  <c r="EL1077" i="32"/>
  <c r="DE1077" i="32"/>
  <c r="AV1077" i="32"/>
  <c r="AS1077" i="32"/>
  <c r="AP1077" i="32"/>
  <c r="AM1077" i="32"/>
  <c r="AC1077" i="32"/>
  <c r="Z1077" i="32"/>
  <c r="W1077" i="32"/>
  <c r="J1077" i="32"/>
  <c r="KV1076" i="32"/>
  <c r="KD1076" i="32"/>
  <c r="KC1076" i="32"/>
  <c r="KB1076" i="32"/>
  <c r="KA1076" i="32"/>
  <c r="JW1076" i="32"/>
  <c r="JT1076" i="32"/>
  <c r="EL1076" i="32"/>
  <c r="DE1076" i="32"/>
  <c r="AV1076" i="32"/>
  <c r="AS1076" i="32"/>
  <c r="AP1076" i="32"/>
  <c r="AM1076" i="32"/>
  <c r="AC1076" i="32"/>
  <c r="Z1076" i="32"/>
  <c r="W1076" i="32"/>
  <c r="J1076" i="32"/>
  <c r="KV1075" i="32"/>
  <c r="KD1075" i="32"/>
  <c r="KC1075" i="32"/>
  <c r="KB1075" i="32"/>
  <c r="KA1075" i="32"/>
  <c r="JW1075" i="32"/>
  <c r="JT1075" i="32"/>
  <c r="EL1075" i="32"/>
  <c r="DE1075" i="32"/>
  <c r="AV1075" i="32"/>
  <c r="AS1075" i="32"/>
  <c r="AP1075" i="32"/>
  <c r="AM1075" i="32"/>
  <c r="AC1075" i="32"/>
  <c r="Z1075" i="32"/>
  <c r="W1075" i="32"/>
  <c r="J1075" i="32"/>
  <c r="KV1074" i="32"/>
  <c r="KD1074" i="32"/>
  <c r="KC1074" i="32"/>
  <c r="KB1074" i="32"/>
  <c r="KA1074" i="32"/>
  <c r="JW1074" i="32"/>
  <c r="JT1074" i="32"/>
  <c r="EL1074" i="32"/>
  <c r="DE1074" i="32"/>
  <c r="AV1074" i="32"/>
  <c r="AS1074" i="32"/>
  <c r="AP1074" i="32"/>
  <c r="AM1074" i="32"/>
  <c r="AC1074" i="32"/>
  <c r="Z1074" i="32"/>
  <c r="W1074" i="32"/>
  <c r="J1074" i="32"/>
  <c r="KV1073" i="32"/>
  <c r="KD1073" i="32"/>
  <c r="KC1073" i="32"/>
  <c r="KB1073" i="32"/>
  <c r="KA1073" i="32"/>
  <c r="JW1073" i="32"/>
  <c r="JT1073" i="32"/>
  <c r="EL1073" i="32"/>
  <c r="DE1073" i="32"/>
  <c r="AV1073" i="32"/>
  <c r="AS1073" i="32"/>
  <c r="AP1073" i="32"/>
  <c r="AM1073" i="32"/>
  <c r="AC1073" i="32"/>
  <c r="Z1073" i="32"/>
  <c r="W1073" i="32"/>
  <c r="J1073" i="32"/>
  <c r="KV1072" i="32"/>
  <c r="KD1072" i="32"/>
  <c r="KC1072" i="32"/>
  <c r="KB1072" i="32"/>
  <c r="KA1072" i="32"/>
  <c r="JW1072" i="32"/>
  <c r="JT1072" i="32"/>
  <c r="EL1072" i="32"/>
  <c r="DE1072" i="32"/>
  <c r="AV1072" i="32"/>
  <c r="AS1072" i="32"/>
  <c r="AP1072" i="32"/>
  <c r="AM1072" i="32"/>
  <c r="AC1072" i="32"/>
  <c r="Z1072" i="32"/>
  <c r="W1072" i="32"/>
  <c r="J1072" i="32"/>
  <c r="KV1071" i="32"/>
  <c r="KD1071" i="32"/>
  <c r="KC1071" i="32"/>
  <c r="KB1071" i="32"/>
  <c r="KA1071" i="32"/>
  <c r="JW1071" i="32"/>
  <c r="JT1071" i="32"/>
  <c r="EL1071" i="32"/>
  <c r="DE1071" i="32"/>
  <c r="AV1071" i="32"/>
  <c r="AS1071" i="32"/>
  <c r="AP1071" i="32"/>
  <c r="AM1071" i="32"/>
  <c r="AC1071" i="32"/>
  <c r="Z1071" i="32"/>
  <c r="W1071" i="32"/>
  <c r="J1071" i="32"/>
  <c r="KV1070" i="32"/>
  <c r="KD1070" i="32"/>
  <c r="KC1070" i="32"/>
  <c r="KB1070" i="32"/>
  <c r="KA1070" i="32"/>
  <c r="JW1070" i="32"/>
  <c r="JT1070" i="32"/>
  <c r="EL1070" i="32"/>
  <c r="DE1070" i="32"/>
  <c r="AV1070" i="32"/>
  <c r="AS1070" i="32"/>
  <c r="AP1070" i="32"/>
  <c r="AM1070" i="32"/>
  <c r="AC1070" i="32"/>
  <c r="Z1070" i="32"/>
  <c r="W1070" i="32"/>
  <c r="J1070" i="32"/>
  <c r="KV1069" i="32"/>
  <c r="KD1069" i="32"/>
  <c r="KC1069" i="32"/>
  <c r="KB1069" i="32"/>
  <c r="KA1069" i="32"/>
  <c r="JW1069" i="32"/>
  <c r="JT1069" i="32"/>
  <c r="EL1069" i="32"/>
  <c r="DE1069" i="32"/>
  <c r="AV1069" i="32"/>
  <c r="AS1069" i="32"/>
  <c r="AP1069" i="32"/>
  <c r="AM1069" i="32"/>
  <c r="AC1069" i="32"/>
  <c r="Z1069" i="32"/>
  <c r="W1069" i="32"/>
  <c r="J1069" i="32"/>
  <c r="KV1068" i="32"/>
  <c r="KD1068" i="32"/>
  <c r="KC1068" i="32"/>
  <c r="KB1068" i="32"/>
  <c r="KA1068" i="32"/>
  <c r="JW1068" i="32"/>
  <c r="JT1068" i="32"/>
  <c r="EL1068" i="32"/>
  <c r="DE1068" i="32"/>
  <c r="AV1068" i="32"/>
  <c r="AS1068" i="32"/>
  <c r="AP1068" i="32"/>
  <c r="AM1068" i="32"/>
  <c r="AC1068" i="32"/>
  <c r="Z1068" i="32"/>
  <c r="W1068" i="32"/>
  <c r="J1068" i="32"/>
  <c r="KV1067" i="32"/>
  <c r="KD1067" i="32"/>
  <c r="KC1067" i="32"/>
  <c r="KB1067" i="32"/>
  <c r="KA1067" i="32"/>
  <c r="JW1067" i="32"/>
  <c r="JT1067" i="32"/>
  <c r="EL1067" i="32"/>
  <c r="DE1067" i="32"/>
  <c r="AV1067" i="32"/>
  <c r="AS1067" i="32"/>
  <c r="AP1067" i="32"/>
  <c r="AM1067" i="32"/>
  <c r="AC1067" i="32"/>
  <c r="Z1067" i="32"/>
  <c r="W1067" i="32"/>
  <c r="J1067" i="32"/>
  <c r="KV1066" i="32"/>
  <c r="KD1066" i="32"/>
  <c r="KC1066" i="32"/>
  <c r="KB1066" i="32"/>
  <c r="KA1066" i="32"/>
  <c r="JW1066" i="32"/>
  <c r="JT1066" i="32"/>
  <c r="EL1066" i="32"/>
  <c r="DE1066" i="32"/>
  <c r="AV1066" i="32"/>
  <c r="AS1066" i="32"/>
  <c r="AP1066" i="32"/>
  <c r="AM1066" i="32"/>
  <c r="AC1066" i="32"/>
  <c r="Z1066" i="32"/>
  <c r="W1066" i="32"/>
  <c r="J1066" i="32"/>
  <c r="KV1065" i="32"/>
  <c r="KD1065" i="32"/>
  <c r="KC1065" i="32"/>
  <c r="KB1065" i="32"/>
  <c r="KA1065" i="32"/>
  <c r="JW1065" i="32"/>
  <c r="JT1065" i="32"/>
  <c r="EL1065" i="32"/>
  <c r="DE1065" i="32"/>
  <c r="AV1065" i="32"/>
  <c r="AS1065" i="32"/>
  <c r="AP1065" i="32"/>
  <c r="AM1065" i="32"/>
  <c r="AC1065" i="32"/>
  <c r="Z1065" i="32"/>
  <c r="W1065" i="32"/>
  <c r="J1065" i="32"/>
  <c r="KV1064" i="32"/>
  <c r="KD1064" i="32"/>
  <c r="KC1064" i="32"/>
  <c r="KB1064" i="32"/>
  <c r="KA1064" i="32"/>
  <c r="JW1064" i="32"/>
  <c r="JT1064" i="32"/>
  <c r="EL1064" i="32"/>
  <c r="DE1064" i="32"/>
  <c r="AV1064" i="32"/>
  <c r="AS1064" i="32"/>
  <c r="AP1064" i="32"/>
  <c r="AM1064" i="32"/>
  <c r="AC1064" i="32"/>
  <c r="Z1064" i="32"/>
  <c r="W1064" i="32"/>
  <c r="J1064" i="32"/>
  <c r="KV1063" i="32"/>
  <c r="KD1063" i="32"/>
  <c r="KC1063" i="32"/>
  <c r="KB1063" i="32"/>
  <c r="KA1063" i="32"/>
  <c r="JW1063" i="32"/>
  <c r="JT1063" i="32"/>
  <c r="EL1063" i="32"/>
  <c r="DE1063" i="32"/>
  <c r="AV1063" i="32"/>
  <c r="AS1063" i="32"/>
  <c r="AP1063" i="32"/>
  <c r="AM1063" i="32"/>
  <c r="AC1063" i="32"/>
  <c r="Z1063" i="32"/>
  <c r="W1063" i="32"/>
  <c r="J1063" i="32"/>
  <c r="KV1062" i="32"/>
  <c r="KD1062" i="32"/>
  <c r="KC1062" i="32"/>
  <c r="KB1062" i="32"/>
  <c r="KA1062" i="32"/>
  <c r="JW1062" i="32"/>
  <c r="JT1062" i="32"/>
  <c r="EL1062" i="32"/>
  <c r="DE1062" i="32"/>
  <c r="AV1062" i="32"/>
  <c r="AS1062" i="32"/>
  <c r="AP1062" i="32"/>
  <c r="AM1062" i="32"/>
  <c r="AC1062" i="32"/>
  <c r="Z1062" i="32"/>
  <c r="W1062" i="32"/>
  <c r="J1062" i="32"/>
  <c r="KV1061" i="32"/>
  <c r="KD1061" i="32"/>
  <c r="KC1061" i="32"/>
  <c r="KB1061" i="32"/>
  <c r="KA1061" i="32"/>
  <c r="JW1061" i="32"/>
  <c r="JT1061" i="32"/>
  <c r="EL1061" i="32"/>
  <c r="DE1061" i="32"/>
  <c r="AV1061" i="32"/>
  <c r="AS1061" i="32"/>
  <c r="AP1061" i="32"/>
  <c r="AM1061" i="32"/>
  <c r="AC1061" i="32"/>
  <c r="Z1061" i="32"/>
  <c r="W1061" i="32"/>
  <c r="J1061" i="32"/>
  <c r="KV1060" i="32"/>
  <c r="KD1060" i="32"/>
  <c r="KC1060" i="32"/>
  <c r="KB1060" i="32"/>
  <c r="KA1060" i="32"/>
  <c r="JW1060" i="32"/>
  <c r="JT1060" i="32"/>
  <c r="EL1060" i="32"/>
  <c r="DE1060" i="32"/>
  <c r="AV1060" i="32"/>
  <c r="AS1060" i="32"/>
  <c r="AP1060" i="32"/>
  <c r="AM1060" i="32"/>
  <c r="AC1060" i="32"/>
  <c r="Z1060" i="32"/>
  <c r="W1060" i="32"/>
  <c r="J1060" i="32"/>
  <c r="KV1059" i="32"/>
  <c r="KD1059" i="32"/>
  <c r="KC1059" i="32"/>
  <c r="KB1059" i="32"/>
  <c r="KA1059" i="32"/>
  <c r="JW1059" i="32"/>
  <c r="JT1059" i="32"/>
  <c r="EL1059" i="32"/>
  <c r="DE1059" i="32"/>
  <c r="AV1059" i="32"/>
  <c r="AS1059" i="32"/>
  <c r="AP1059" i="32"/>
  <c r="AM1059" i="32"/>
  <c r="AC1059" i="32"/>
  <c r="Z1059" i="32"/>
  <c r="W1059" i="32"/>
  <c r="J1059" i="32"/>
  <c r="KV1058" i="32"/>
  <c r="KD1058" i="32"/>
  <c r="KC1058" i="32"/>
  <c r="KB1058" i="32"/>
  <c r="KA1058" i="32"/>
  <c r="JW1058" i="32"/>
  <c r="JT1058" i="32"/>
  <c r="EL1058" i="32"/>
  <c r="DE1058" i="32"/>
  <c r="AV1058" i="32"/>
  <c r="AS1058" i="32"/>
  <c r="AP1058" i="32"/>
  <c r="AM1058" i="32"/>
  <c r="AC1058" i="32"/>
  <c r="Z1058" i="32"/>
  <c r="W1058" i="32"/>
  <c r="J1058" i="32"/>
  <c r="KV1057" i="32"/>
  <c r="KD1057" i="32"/>
  <c r="KC1057" i="32"/>
  <c r="KB1057" i="32"/>
  <c r="KA1057" i="32"/>
  <c r="JW1057" i="32"/>
  <c r="JT1057" i="32"/>
  <c r="EL1057" i="32"/>
  <c r="DE1057" i="32"/>
  <c r="AV1057" i="32"/>
  <c r="AS1057" i="32"/>
  <c r="AP1057" i="32"/>
  <c r="AM1057" i="32"/>
  <c r="AC1057" i="32"/>
  <c r="Z1057" i="32"/>
  <c r="W1057" i="32"/>
  <c r="J1057" i="32"/>
  <c r="KV1056" i="32"/>
  <c r="KD1056" i="32"/>
  <c r="KC1056" i="32"/>
  <c r="KB1056" i="32"/>
  <c r="KA1056" i="32"/>
  <c r="JW1056" i="32"/>
  <c r="JT1056" i="32"/>
  <c r="EL1056" i="32"/>
  <c r="DE1056" i="32"/>
  <c r="AV1056" i="32"/>
  <c r="AS1056" i="32"/>
  <c r="AP1056" i="32"/>
  <c r="AM1056" i="32"/>
  <c r="AC1056" i="32"/>
  <c r="Z1056" i="32"/>
  <c r="W1056" i="32"/>
  <c r="J1056" i="32"/>
  <c r="KV1055" i="32"/>
  <c r="KD1055" i="32"/>
  <c r="KC1055" i="32"/>
  <c r="KB1055" i="32"/>
  <c r="KA1055" i="32"/>
  <c r="JW1055" i="32"/>
  <c r="JT1055" i="32"/>
  <c r="EL1055" i="32"/>
  <c r="DE1055" i="32"/>
  <c r="AV1055" i="32"/>
  <c r="AS1055" i="32"/>
  <c r="AP1055" i="32"/>
  <c r="AM1055" i="32"/>
  <c r="AC1055" i="32"/>
  <c r="Z1055" i="32"/>
  <c r="W1055" i="32"/>
  <c r="J1055" i="32"/>
  <c r="KV1054" i="32"/>
  <c r="KD1054" i="32"/>
  <c r="KC1054" i="32"/>
  <c r="KB1054" i="32"/>
  <c r="KA1054" i="32"/>
  <c r="JW1054" i="32"/>
  <c r="JT1054" i="32"/>
  <c r="EL1054" i="32"/>
  <c r="DE1054" i="32"/>
  <c r="AV1054" i="32"/>
  <c r="AS1054" i="32"/>
  <c r="AP1054" i="32"/>
  <c r="AM1054" i="32"/>
  <c r="AC1054" i="32"/>
  <c r="Z1054" i="32"/>
  <c r="W1054" i="32"/>
  <c r="J1054" i="32"/>
  <c r="KV1053" i="32"/>
  <c r="KD1053" i="32"/>
  <c r="KC1053" i="32"/>
  <c r="KB1053" i="32"/>
  <c r="KA1053" i="32"/>
  <c r="JW1053" i="32"/>
  <c r="JT1053" i="32"/>
  <c r="EL1053" i="32"/>
  <c r="DE1053" i="32"/>
  <c r="AV1053" i="32"/>
  <c r="AS1053" i="32"/>
  <c r="AP1053" i="32"/>
  <c r="AM1053" i="32"/>
  <c r="AC1053" i="32"/>
  <c r="Z1053" i="32"/>
  <c r="W1053" i="32"/>
  <c r="J1053" i="32"/>
  <c r="KV1052" i="32"/>
  <c r="KD1052" i="32"/>
  <c r="KC1052" i="32"/>
  <c r="KB1052" i="32"/>
  <c r="KA1052" i="32"/>
  <c r="JW1052" i="32"/>
  <c r="JT1052" i="32"/>
  <c r="EL1052" i="32"/>
  <c r="DE1052" i="32"/>
  <c r="AV1052" i="32"/>
  <c r="AS1052" i="32"/>
  <c r="AP1052" i="32"/>
  <c r="AM1052" i="32"/>
  <c r="AC1052" i="32"/>
  <c r="Z1052" i="32"/>
  <c r="W1052" i="32"/>
  <c r="J1052" i="32"/>
  <c r="KV1051" i="32"/>
  <c r="KD1051" i="32"/>
  <c r="KC1051" i="32"/>
  <c r="KB1051" i="32"/>
  <c r="KA1051" i="32"/>
  <c r="JW1051" i="32"/>
  <c r="JT1051" i="32"/>
  <c r="EL1051" i="32"/>
  <c r="DE1051" i="32"/>
  <c r="AV1051" i="32"/>
  <c r="AS1051" i="32"/>
  <c r="AP1051" i="32"/>
  <c r="AM1051" i="32"/>
  <c r="AC1051" i="32"/>
  <c r="Z1051" i="32"/>
  <c r="W1051" i="32"/>
  <c r="J1051" i="32"/>
  <c r="KV1050" i="32"/>
  <c r="KD1050" i="32"/>
  <c r="KC1050" i="32"/>
  <c r="KB1050" i="32"/>
  <c r="KA1050" i="32"/>
  <c r="JW1050" i="32"/>
  <c r="JT1050" i="32"/>
  <c r="EL1050" i="32"/>
  <c r="DE1050" i="32"/>
  <c r="AV1050" i="32"/>
  <c r="AS1050" i="32"/>
  <c r="AP1050" i="32"/>
  <c r="AM1050" i="32"/>
  <c r="AC1050" i="32"/>
  <c r="Z1050" i="32"/>
  <c r="W1050" i="32"/>
  <c r="J1050" i="32"/>
  <c r="KV1049" i="32"/>
  <c r="KD1049" i="32"/>
  <c r="KC1049" i="32"/>
  <c r="KB1049" i="32"/>
  <c r="KA1049" i="32"/>
  <c r="JW1049" i="32"/>
  <c r="JT1049" i="32"/>
  <c r="EL1049" i="32"/>
  <c r="DE1049" i="32"/>
  <c r="AV1049" i="32"/>
  <c r="AS1049" i="32"/>
  <c r="AP1049" i="32"/>
  <c r="AM1049" i="32"/>
  <c r="AC1049" i="32"/>
  <c r="Z1049" i="32"/>
  <c r="W1049" i="32"/>
  <c r="J1049" i="32"/>
  <c r="KV1048" i="32"/>
  <c r="KD1048" i="32"/>
  <c r="KC1048" i="32"/>
  <c r="KB1048" i="32"/>
  <c r="KA1048" i="32"/>
  <c r="JW1048" i="32"/>
  <c r="JT1048" i="32"/>
  <c r="EL1048" i="32"/>
  <c r="DE1048" i="32"/>
  <c r="AV1048" i="32"/>
  <c r="AS1048" i="32"/>
  <c r="AP1048" i="32"/>
  <c r="AM1048" i="32"/>
  <c r="AC1048" i="32"/>
  <c r="Z1048" i="32"/>
  <c r="W1048" i="32"/>
  <c r="J1048" i="32"/>
  <c r="KV1047" i="32"/>
  <c r="KD1047" i="32"/>
  <c r="KC1047" i="32"/>
  <c r="KB1047" i="32"/>
  <c r="KA1047" i="32"/>
  <c r="JW1047" i="32"/>
  <c r="JT1047" i="32"/>
  <c r="EL1047" i="32"/>
  <c r="DE1047" i="32"/>
  <c r="AV1047" i="32"/>
  <c r="AS1047" i="32"/>
  <c r="AP1047" i="32"/>
  <c r="AM1047" i="32"/>
  <c r="AC1047" i="32"/>
  <c r="Z1047" i="32"/>
  <c r="W1047" i="32"/>
  <c r="J1047" i="32"/>
  <c r="KV1046" i="32"/>
  <c r="KD1046" i="32"/>
  <c r="KC1046" i="32"/>
  <c r="KB1046" i="32"/>
  <c r="KA1046" i="32"/>
  <c r="JW1046" i="32"/>
  <c r="JT1046" i="32"/>
  <c r="EL1046" i="32"/>
  <c r="DE1046" i="32"/>
  <c r="AV1046" i="32"/>
  <c r="AS1046" i="32"/>
  <c r="AP1046" i="32"/>
  <c r="AM1046" i="32"/>
  <c r="AC1046" i="32"/>
  <c r="Z1046" i="32"/>
  <c r="W1046" i="32"/>
  <c r="J1046" i="32"/>
  <c r="KV1045" i="32"/>
  <c r="KD1045" i="32"/>
  <c r="KC1045" i="32"/>
  <c r="KB1045" i="32"/>
  <c r="KA1045" i="32"/>
  <c r="JW1045" i="32"/>
  <c r="JT1045" i="32"/>
  <c r="EL1045" i="32"/>
  <c r="DE1045" i="32"/>
  <c r="AV1045" i="32"/>
  <c r="AS1045" i="32"/>
  <c r="AP1045" i="32"/>
  <c r="AM1045" i="32"/>
  <c r="AC1045" i="32"/>
  <c r="Z1045" i="32"/>
  <c r="W1045" i="32"/>
  <c r="J1045" i="32"/>
  <c r="KV1044" i="32"/>
  <c r="KD1044" i="32"/>
  <c r="KC1044" i="32"/>
  <c r="KB1044" i="32"/>
  <c r="KA1044" i="32"/>
  <c r="JW1044" i="32"/>
  <c r="JT1044" i="32"/>
  <c r="EL1044" i="32"/>
  <c r="DE1044" i="32"/>
  <c r="AV1044" i="32"/>
  <c r="AS1044" i="32"/>
  <c r="AP1044" i="32"/>
  <c r="AM1044" i="32"/>
  <c r="AC1044" i="32"/>
  <c r="Z1044" i="32"/>
  <c r="W1044" i="32"/>
  <c r="J1044" i="32"/>
  <c r="KV1043" i="32"/>
  <c r="KD1043" i="32"/>
  <c r="KC1043" i="32"/>
  <c r="KB1043" i="32"/>
  <c r="KA1043" i="32"/>
  <c r="JW1043" i="32"/>
  <c r="JT1043" i="32"/>
  <c r="EL1043" i="32"/>
  <c r="DE1043" i="32"/>
  <c r="AV1043" i="32"/>
  <c r="AS1043" i="32"/>
  <c r="AP1043" i="32"/>
  <c r="AM1043" i="32"/>
  <c r="AC1043" i="32"/>
  <c r="Z1043" i="32"/>
  <c r="W1043" i="32"/>
  <c r="J1043" i="32"/>
  <c r="KV1042" i="32"/>
  <c r="KD1042" i="32"/>
  <c r="KC1042" i="32"/>
  <c r="KB1042" i="32"/>
  <c r="KA1042" i="32"/>
  <c r="JW1042" i="32"/>
  <c r="JT1042" i="32"/>
  <c r="EL1042" i="32"/>
  <c r="DE1042" i="32"/>
  <c r="AV1042" i="32"/>
  <c r="AS1042" i="32"/>
  <c r="AP1042" i="32"/>
  <c r="AM1042" i="32"/>
  <c r="AC1042" i="32"/>
  <c r="Z1042" i="32"/>
  <c r="W1042" i="32"/>
  <c r="J1042" i="32"/>
  <c r="KV1041" i="32"/>
  <c r="KD1041" i="32"/>
  <c r="KC1041" i="32"/>
  <c r="KB1041" i="32"/>
  <c r="KA1041" i="32"/>
  <c r="JW1041" i="32"/>
  <c r="JT1041" i="32"/>
  <c r="EL1041" i="32"/>
  <c r="DE1041" i="32"/>
  <c r="AV1041" i="32"/>
  <c r="AS1041" i="32"/>
  <c r="AP1041" i="32"/>
  <c r="AM1041" i="32"/>
  <c r="AC1041" i="32"/>
  <c r="Z1041" i="32"/>
  <c r="W1041" i="32"/>
  <c r="J1041" i="32"/>
  <c r="KV1040" i="32"/>
  <c r="KD1040" i="32"/>
  <c r="KC1040" i="32"/>
  <c r="KB1040" i="32"/>
  <c r="KA1040" i="32"/>
  <c r="JW1040" i="32"/>
  <c r="JT1040" i="32"/>
  <c r="EL1040" i="32"/>
  <c r="DE1040" i="32"/>
  <c r="AV1040" i="32"/>
  <c r="AS1040" i="32"/>
  <c r="AP1040" i="32"/>
  <c r="AM1040" i="32"/>
  <c r="AC1040" i="32"/>
  <c r="Z1040" i="32"/>
  <c r="W1040" i="32"/>
  <c r="J1040" i="32"/>
  <c r="KV1039" i="32"/>
  <c r="KD1039" i="32"/>
  <c r="KC1039" i="32"/>
  <c r="KB1039" i="32"/>
  <c r="KA1039" i="32"/>
  <c r="JW1039" i="32"/>
  <c r="JT1039" i="32"/>
  <c r="EL1039" i="32"/>
  <c r="DE1039" i="32"/>
  <c r="AV1039" i="32"/>
  <c r="AS1039" i="32"/>
  <c r="AP1039" i="32"/>
  <c r="AM1039" i="32"/>
  <c r="AC1039" i="32"/>
  <c r="Z1039" i="32"/>
  <c r="W1039" i="32"/>
  <c r="J1039" i="32"/>
  <c r="KV1038" i="32"/>
  <c r="KD1038" i="32"/>
  <c r="KC1038" i="32"/>
  <c r="KB1038" i="32"/>
  <c r="KA1038" i="32"/>
  <c r="JW1038" i="32"/>
  <c r="JT1038" i="32"/>
  <c r="EL1038" i="32"/>
  <c r="DE1038" i="32"/>
  <c r="AV1038" i="32"/>
  <c r="AS1038" i="32"/>
  <c r="AP1038" i="32"/>
  <c r="AM1038" i="32"/>
  <c r="AC1038" i="32"/>
  <c r="Z1038" i="32"/>
  <c r="W1038" i="32"/>
  <c r="J1038" i="32"/>
  <c r="KV1037" i="32"/>
  <c r="KD1037" i="32"/>
  <c r="KC1037" i="32"/>
  <c r="KB1037" i="32"/>
  <c r="KA1037" i="32"/>
  <c r="JW1037" i="32"/>
  <c r="JT1037" i="32"/>
  <c r="EL1037" i="32"/>
  <c r="DE1037" i="32"/>
  <c r="AV1037" i="32"/>
  <c r="AS1037" i="32"/>
  <c r="AP1037" i="32"/>
  <c r="AM1037" i="32"/>
  <c r="AC1037" i="32"/>
  <c r="Z1037" i="32"/>
  <c r="W1037" i="32"/>
  <c r="J1037" i="32"/>
  <c r="KV1036" i="32"/>
  <c r="KD1036" i="32"/>
  <c r="KC1036" i="32"/>
  <c r="KB1036" i="32"/>
  <c r="KA1036" i="32"/>
  <c r="JW1036" i="32"/>
  <c r="JT1036" i="32"/>
  <c r="EL1036" i="32"/>
  <c r="DE1036" i="32"/>
  <c r="AV1036" i="32"/>
  <c r="AS1036" i="32"/>
  <c r="AP1036" i="32"/>
  <c r="AM1036" i="32"/>
  <c r="AC1036" i="32"/>
  <c r="Z1036" i="32"/>
  <c r="W1036" i="32"/>
  <c r="J1036" i="32"/>
  <c r="KV1035" i="32"/>
  <c r="KD1035" i="32"/>
  <c r="KC1035" i="32"/>
  <c r="KB1035" i="32"/>
  <c r="KA1035" i="32"/>
  <c r="JW1035" i="32"/>
  <c r="JT1035" i="32"/>
  <c r="EL1035" i="32"/>
  <c r="DE1035" i="32"/>
  <c r="AV1035" i="32"/>
  <c r="AS1035" i="32"/>
  <c r="AP1035" i="32"/>
  <c r="AM1035" i="32"/>
  <c r="AC1035" i="32"/>
  <c r="Z1035" i="32"/>
  <c r="W1035" i="32"/>
  <c r="J1035" i="32"/>
  <c r="KV1034" i="32"/>
  <c r="KD1034" i="32"/>
  <c r="KC1034" i="32"/>
  <c r="KB1034" i="32"/>
  <c r="KA1034" i="32"/>
  <c r="JW1034" i="32"/>
  <c r="JT1034" i="32"/>
  <c r="EL1034" i="32"/>
  <c r="DE1034" i="32"/>
  <c r="AV1034" i="32"/>
  <c r="AS1034" i="32"/>
  <c r="AP1034" i="32"/>
  <c r="AM1034" i="32"/>
  <c r="AC1034" i="32"/>
  <c r="Z1034" i="32"/>
  <c r="W1034" i="32"/>
  <c r="J1034" i="32"/>
  <c r="KV1033" i="32"/>
  <c r="KD1033" i="32"/>
  <c r="KC1033" i="32"/>
  <c r="KB1033" i="32"/>
  <c r="KA1033" i="32"/>
  <c r="JW1033" i="32"/>
  <c r="JT1033" i="32"/>
  <c r="EL1033" i="32"/>
  <c r="DE1033" i="32"/>
  <c r="AV1033" i="32"/>
  <c r="AS1033" i="32"/>
  <c r="AP1033" i="32"/>
  <c r="AM1033" i="32"/>
  <c r="AC1033" i="32"/>
  <c r="Z1033" i="32"/>
  <c r="W1033" i="32"/>
  <c r="J1033" i="32"/>
  <c r="KV1032" i="32"/>
  <c r="KD1032" i="32"/>
  <c r="KC1032" i="32"/>
  <c r="KB1032" i="32"/>
  <c r="KA1032" i="32"/>
  <c r="JW1032" i="32"/>
  <c r="JT1032" i="32"/>
  <c r="EL1032" i="32"/>
  <c r="DE1032" i="32"/>
  <c r="AV1032" i="32"/>
  <c r="AS1032" i="32"/>
  <c r="AP1032" i="32"/>
  <c r="AM1032" i="32"/>
  <c r="AC1032" i="32"/>
  <c r="Z1032" i="32"/>
  <c r="W1032" i="32"/>
  <c r="J1032" i="32"/>
  <c r="KV1031" i="32"/>
  <c r="KD1031" i="32"/>
  <c r="KC1031" i="32"/>
  <c r="KB1031" i="32"/>
  <c r="KA1031" i="32"/>
  <c r="JW1031" i="32"/>
  <c r="JT1031" i="32"/>
  <c r="EL1031" i="32"/>
  <c r="DE1031" i="32"/>
  <c r="AV1031" i="32"/>
  <c r="AS1031" i="32"/>
  <c r="AP1031" i="32"/>
  <c r="AM1031" i="32"/>
  <c r="AC1031" i="32"/>
  <c r="Z1031" i="32"/>
  <c r="W1031" i="32"/>
  <c r="J1031" i="32"/>
  <c r="KV1030" i="32"/>
  <c r="KD1030" i="32"/>
  <c r="KC1030" i="32"/>
  <c r="KB1030" i="32"/>
  <c r="KA1030" i="32"/>
  <c r="JW1030" i="32"/>
  <c r="JT1030" i="32"/>
  <c r="EL1030" i="32"/>
  <c r="DE1030" i="32"/>
  <c r="AV1030" i="32"/>
  <c r="AS1030" i="32"/>
  <c r="AP1030" i="32"/>
  <c r="AM1030" i="32"/>
  <c r="AC1030" i="32"/>
  <c r="Z1030" i="32"/>
  <c r="W1030" i="32"/>
  <c r="J1030" i="32"/>
  <c r="KV1029" i="32"/>
  <c r="KD1029" i="32"/>
  <c r="KC1029" i="32"/>
  <c r="KB1029" i="32"/>
  <c r="KA1029" i="32"/>
  <c r="JW1029" i="32"/>
  <c r="JT1029" i="32"/>
  <c r="EL1029" i="32"/>
  <c r="DE1029" i="32"/>
  <c r="AV1029" i="32"/>
  <c r="AS1029" i="32"/>
  <c r="AP1029" i="32"/>
  <c r="AM1029" i="32"/>
  <c r="AC1029" i="32"/>
  <c r="Z1029" i="32"/>
  <c r="W1029" i="32"/>
  <c r="J1029" i="32"/>
  <c r="KV1028" i="32"/>
  <c r="KD1028" i="32"/>
  <c r="KC1028" i="32"/>
  <c r="KB1028" i="32"/>
  <c r="KA1028" i="32"/>
  <c r="JW1028" i="32"/>
  <c r="JT1028" i="32"/>
  <c r="EL1028" i="32"/>
  <c r="DE1028" i="32"/>
  <c r="AV1028" i="32"/>
  <c r="AS1028" i="32"/>
  <c r="AP1028" i="32"/>
  <c r="AM1028" i="32"/>
  <c r="AC1028" i="32"/>
  <c r="Z1028" i="32"/>
  <c r="W1028" i="32"/>
  <c r="J1028" i="32"/>
  <c r="KV1027" i="32"/>
  <c r="KD1027" i="32"/>
  <c r="KC1027" i="32"/>
  <c r="KB1027" i="32"/>
  <c r="KA1027" i="32"/>
  <c r="JW1027" i="32"/>
  <c r="JT1027" i="32"/>
  <c r="EL1027" i="32"/>
  <c r="DE1027" i="32"/>
  <c r="AV1027" i="32"/>
  <c r="AS1027" i="32"/>
  <c r="AP1027" i="32"/>
  <c r="AM1027" i="32"/>
  <c r="AC1027" i="32"/>
  <c r="Z1027" i="32"/>
  <c r="W1027" i="32"/>
  <c r="J1027" i="32"/>
  <c r="KV1026" i="32"/>
  <c r="KD1026" i="32"/>
  <c r="KC1026" i="32"/>
  <c r="KB1026" i="32"/>
  <c r="KA1026" i="32"/>
  <c r="JW1026" i="32"/>
  <c r="JT1026" i="32"/>
  <c r="EL1026" i="32"/>
  <c r="DE1026" i="32"/>
  <c r="AV1026" i="32"/>
  <c r="AS1026" i="32"/>
  <c r="AP1026" i="32"/>
  <c r="AM1026" i="32"/>
  <c r="AC1026" i="32"/>
  <c r="Z1026" i="32"/>
  <c r="W1026" i="32"/>
  <c r="J1026" i="32"/>
  <c r="KV1025" i="32"/>
  <c r="KD1025" i="32"/>
  <c r="KC1025" i="32"/>
  <c r="KB1025" i="32"/>
  <c r="KA1025" i="32"/>
  <c r="JW1025" i="32"/>
  <c r="JT1025" i="32"/>
  <c r="EL1025" i="32"/>
  <c r="DE1025" i="32"/>
  <c r="AV1025" i="32"/>
  <c r="AS1025" i="32"/>
  <c r="AP1025" i="32"/>
  <c r="AM1025" i="32"/>
  <c r="AC1025" i="32"/>
  <c r="Z1025" i="32"/>
  <c r="W1025" i="32"/>
  <c r="J1025" i="32"/>
  <c r="KV1024" i="32"/>
  <c r="KD1024" i="32"/>
  <c r="KC1024" i="32"/>
  <c r="KB1024" i="32"/>
  <c r="KA1024" i="32"/>
  <c r="JW1024" i="32"/>
  <c r="JT1024" i="32"/>
  <c r="EL1024" i="32"/>
  <c r="DE1024" i="32"/>
  <c r="AV1024" i="32"/>
  <c r="AS1024" i="32"/>
  <c r="AP1024" i="32"/>
  <c r="AM1024" i="32"/>
  <c r="AC1024" i="32"/>
  <c r="Z1024" i="32"/>
  <c r="W1024" i="32"/>
  <c r="J1024" i="32"/>
  <c r="KV1023" i="32"/>
  <c r="KD1023" i="32"/>
  <c r="KC1023" i="32"/>
  <c r="KB1023" i="32"/>
  <c r="KA1023" i="32"/>
  <c r="JW1023" i="32"/>
  <c r="JT1023" i="32"/>
  <c r="EL1023" i="32"/>
  <c r="DE1023" i="32"/>
  <c r="AV1023" i="32"/>
  <c r="AS1023" i="32"/>
  <c r="AP1023" i="32"/>
  <c r="AM1023" i="32"/>
  <c r="AC1023" i="32"/>
  <c r="Z1023" i="32"/>
  <c r="W1023" i="32"/>
  <c r="J1023" i="32"/>
  <c r="KV1022" i="32"/>
  <c r="KD1022" i="32"/>
  <c r="KC1022" i="32"/>
  <c r="KB1022" i="32"/>
  <c r="KA1022" i="32"/>
  <c r="JW1022" i="32"/>
  <c r="JT1022" i="32"/>
  <c r="EL1022" i="32"/>
  <c r="DE1022" i="32"/>
  <c r="AV1022" i="32"/>
  <c r="AS1022" i="32"/>
  <c r="AP1022" i="32"/>
  <c r="AM1022" i="32"/>
  <c r="AC1022" i="32"/>
  <c r="Z1022" i="32"/>
  <c r="W1022" i="32"/>
  <c r="J1022" i="32"/>
  <c r="KV1021" i="32"/>
  <c r="KD1021" i="32"/>
  <c r="KC1021" i="32"/>
  <c r="KB1021" i="32"/>
  <c r="KA1021" i="32"/>
  <c r="JW1021" i="32"/>
  <c r="JT1021" i="32"/>
  <c r="EL1021" i="32"/>
  <c r="DE1021" i="32"/>
  <c r="AV1021" i="32"/>
  <c r="AS1021" i="32"/>
  <c r="AP1021" i="32"/>
  <c r="AM1021" i="32"/>
  <c r="AC1021" i="32"/>
  <c r="Z1021" i="32"/>
  <c r="W1021" i="32"/>
  <c r="J1021" i="32"/>
  <c r="KV1020" i="32"/>
  <c r="KD1020" i="32"/>
  <c r="KC1020" i="32"/>
  <c r="KB1020" i="32"/>
  <c r="KA1020" i="32"/>
  <c r="JW1020" i="32"/>
  <c r="JT1020" i="32"/>
  <c r="EL1020" i="32"/>
  <c r="DE1020" i="32"/>
  <c r="AV1020" i="32"/>
  <c r="AS1020" i="32"/>
  <c r="AP1020" i="32"/>
  <c r="AM1020" i="32"/>
  <c r="AC1020" i="32"/>
  <c r="Z1020" i="32"/>
  <c r="W1020" i="32"/>
  <c r="J1020" i="32"/>
  <c r="KV1019" i="32"/>
  <c r="KD1019" i="32"/>
  <c r="KC1019" i="32"/>
  <c r="KB1019" i="32"/>
  <c r="KA1019" i="32"/>
  <c r="JW1019" i="32"/>
  <c r="JT1019" i="32"/>
  <c r="EL1019" i="32"/>
  <c r="DE1019" i="32"/>
  <c r="AV1019" i="32"/>
  <c r="AS1019" i="32"/>
  <c r="AP1019" i="32"/>
  <c r="AM1019" i="32"/>
  <c r="AC1019" i="32"/>
  <c r="Z1019" i="32"/>
  <c r="W1019" i="32"/>
  <c r="J1019" i="32"/>
  <c r="KV1018" i="32"/>
  <c r="KD1018" i="32"/>
  <c r="KC1018" i="32"/>
  <c r="KB1018" i="32"/>
  <c r="KA1018" i="32"/>
  <c r="JW1018" i="32"/>
  <c r="JT1018" i="32"/>
  <c r="EL1018" i="32"/>
  <c r="DE1018" i="32"/>
  <c r="AV1018" i="32"/>
  <c r="AS1018" i="32"/>
  <c r="AP1018" i="32"/>
  <c r="AM1018" i="32"/>
  <c r="AC1018" i="32"/>
  <c r="Z1018" i="32"/>
  <c r="W1018" i="32"/>
  <c r="J1018" i="32"/>
  <c r="KV1017" i="32"/>
  <c r="KD1017" i="32"/>
  <c r="KC1017" i="32"/>
  <c r="KB1017" i="32"/>
  <c r="KA1017" i="32"/>
  <c r="JW1017" i="32"/>
  <c r="JT1017" i="32"/>
  <c r="EL1017" i="32"/>
  <c r="DE1017" i="32"/>
  <c r="AV1017" i="32"/>
  <c r="AS1017" i="32"/>
  <c r="AP1017" i="32"/>
  <c r="AM1017" i="32"/>
  <c r="AC1017" i="32"/>
  <c r="Z1017" i="32"/>
  <c r="W1017" i="32"/>
  <c r="J1017" i="32"/>
  <c r="KV1016" i="32"/>
  <c r="KD1016" i="32"/>
  <c r="KC1016" i="32"/>
  <c r="KB1016" i="32"/>
  <c r="KA1016" i="32"/>
  <c r="JW1016" i="32"/>
  <c r="JT1016" i="32"/>
  <c r="EL1016" i="32"/>
  <c r="DE1016" i="32"/>
  <c r="AV1016" i="32"/>
  <c r="AS1016" i="32"/>
  <c r="AP1016" i="32"/>
  <c r="AM1016" i="32"/>
  <c r="AC1016" i="32"/>
  <c r="Z1016" i="32"/>
  <c r="W1016" i="32"/>
  <c r="J1016" i="32"/>
  <c r="KV1015" i="32"/>
  <c r="KD1015" i="32"/>
  <c r="KC1015" i="32"/>
  <c r="KB1015" i="32"/>
  <c r="KA1015" i="32"/>
  <c r="JW1015" i="32"/>
  <c r="JT1015" i="32"/>
  <c r="EL1015" i="32"/>
  <c r="DE1015" i="32"/>
  <c r="AV1015" i="32"/>
  <c r="AS1015" i="32"/>
  <c r="AP1015" i="32"/>
  <c r="AM1015" i="32"/>
  <c r="AC1015" i="32"/>
  <c r="Z1015" i="32"/>
  <c r="W1015" i="32"/>
  <c r="J1015" i="32"/>
  <c r="KV1014" i="32"/>
  <c r="KD1014" i="32"/>
  <c r="KC1014" i="32"/>
  <c r="KB1014" i="32"/>
  <c r="KA1014" i="32"/>
  <c r="JW1014" i="32"/>
  <c r="JT1014" i="32"/>
  <c r="EL1014" i="32"/>
  <c r="DE1014" i="32"/>
  <c r="AV1014" i="32"/>
  <c r="AS1014" i="32"/>
  <c r="AP1014" i="32"/>
  <c r="AM1014" i="32"/>
  <c r="AC1014" i="32"/>
  <c r="Z1014" i="32"/>
  <c r="W1014" i="32"/>
  <c r="J1014" i="32"/>
  <c r="KV1013" i="32"/>
  <c r="KD1013" i="32"/>
  <c r="KC1013" i="32"/>
  <c r="KB1013" i="32"/>
  <c r="KA1013" i="32"/>
  <c r="JW1013" i="32"/>
  <c r="JT1013" i="32"/>
  <c r="EL1013" i="32"/>
  <c r="DE1013" i="32"/>
  <c r="AV1013" i="32"/>
  <c r="AS1013" i="32"/>
  <c r="AP1013" i="32"/>
  <c r="AM1013" i="32"/>
  <c r="AC1013" i="32"/>
  <c r="Z1013" i="32"/>
  <c r="W1013" i="32"/>
  <c r="J1013" i="32"/>
  <c r="KV1012" i="32"/>
  <c r="KD1012" i="32"/>
  <c r="KC1012" i="32"/>
  <c r="KB1012" i="32"/>
  <c r="KA1012" i="32"/>
  <c r="JW1012" i="32"/>
  <c r="JT1012" i="32"/>
  <c r="EL1012" i="32"/>
  <c r="DE1012" i="32"/>
  <c r="AV1012" i="32"/>
  <c r="AS1012" i="32"/>
  <c r="AP1012" i="32"/>
  <c r="AM1012" i="32"/>
  <c r="AC1012" i="32"/>
  <c r="Z1012" i="32"/>
  <c r="W1012" i="32"/>
  <c r="J1012" i="32"/>
  <c r="KV1011" i="32"/>
  <c r="KD1011" i="32"/>
  <c r="KC1011" i="32"/>
  <c r="KB1011" i="32"/>
  <c r="KA1011" i="32"/>
  <c r="JW1011" i="32"/>
  <c r="JT1011" i="32"/>
  <c r="EL1011" i="32"/>
  <c r="DE1011" i="32"/>
  <c r="AV1011" i="32"/>
  <c r="AS1011" i="32"/>
  <c r="AP1011" i="32"/>
  <c r="AM1011" i="32"/>
  <c r="AC1011" i="32"/>
  <c r="Z1011" i="32"/>
  <c r="W1011" i="32"/>
  <c r="J1011" i="32"/>
  <c r="KV1010" i="32"/>
  <c r="KD1010" i="32"/>
  <c r="KC1010" i="32"/>
  <c r="KB1010" i="32"/>
  <c r="KA1010" i="32"/>
  <c r="JW1010" i="32"/>
  <c r="JT1010" i="32"/>
  <c r="EL1010" i="32"/>
  <c r="DE1010" i="32"/>
  <c r="AV1010" i="32"/>
  <c r="AS1010" i="32"/>
  <c r="AP1010" i="32"/>
  <c r="AM1010" i="32"/>
  <c r="AC1010" i="32"/>
  <c r="Z1010" i="32"/>
  <c r="W1010" i="32"/>
  <c r="J1010" i="32"/>
  <c r="KV1009" i="32"/>
  <c r="KD1009" i="32"/>
  <c r="KC1009" i="32"/>
  <c r="KB1009" i="32"/>
  <c r="KA1009" i="32"/>
  <c r="JW1009" i="32"/>
  <c r="JT1009" i="32"/>
  <c r="EL1009" i="32"/>
  <c r="DE1009" i="32"/>
  <c r="AV1009" i="32"/>
  <c r="AS1009" i="32"/>
  <c r="AP1009" i="32"/>
  <c r="AM1009" i="32"/>
  <c r="AC1009" i="32"/>
  <c r="Z1009" i="32"/>
  <c r="W1009" i="32"/>
  <c r="J1009" i="32"/>
  <c r="KV1008" i="32"/>
  <c r="KD1008" i="32"/>
  <c r="KC1008" i="32"/>
  <c r="KB1008" i="32"/>
  <c r="KA1008" i="32"/>
  <c r="JW1008" i="32"/>
  <c r="JT1008" i="32"/>
  <c r="EL1008" i="32"/>
  <c r="DE1008" i="32"/>
  <c r="AV1008" i="32"/>
  <c r="AS1008" i="32"/>
  <c r="AP1008" i="32"/>
  <c r="AM1008" i="32"/>
  <c r="AC1008" i="32"/>
  <c r="Z1008" i="32"/>
  <c r="W1008" i="32"/>
  <c r="J1008" i="32"/>
  <c r="KV1007" i="32"/>
  <c r="KD1007" i="32"/>
  <c r="KC1007" i="32"/>
  <c r="KB1007" i="32"/>
  <c r="KA1007" i="32"/>
  <c r="JW1007" i="32"/>
  <c r="JT1007" i="32"/>
  <c r="EL1007" i="32"/>
  <c r="DE1007" i="32"/>
  <c r="AV1007" i="32"/>
  <c r="AS1007" i="32"/>
  <c r="AP1007" i="32"/>
  <c r="AM1007" i="32"/>
  <c r="AC1007" i="32"/>
  <c r="Z1007" i="32"/>
  <c r="W1007" i="32"/>
  <c r="J1007" i="32"/>
  <c r="KV1006" i="32"/>
  <c r="KD1006" i="32"/>
  <c r="KC1006" i="32"/>
  <c r="KB1006" i="32"/>
  <c r="KA1006" i="32"/>
  <c r="JW1006" i="32"/>
  <c r="JT1006" i="32"/>
  <c r="EL1006" i="32"/>
  <c r="DE1006" i="32"/>
  <c r="AV1006" i="32"/>
  <c r="AS1006" i="32"/>
  <c r="AP1006" i="32"/>
  <c r="AM1006" i="32"/>
  <c r="AC1006" i="32"/>
  <c r="Z1006" i="32"/>
  <c r="W1006" i="32"/>
  <c r="J1006" i="32"/>
  <c r="KV1005" i="32"/>
  <c r="KD1005" i="32"/>
  <c r="KC1005" i="32"/>
  <c r="KB1005" i="32"/>
  <c r="KA1005" i="32"/>
  <c r="JW1005" i="32"/>
  <c r="JT1005" i="32"/>
  <c r="EL1005" i="32"/>
  <c r="DE1005" i="32"/>
  <c r="AV1005" i="32"/>
  <c r="AS1005" i="32"/>
  <c r="AP1005" i="32"/>
  <c r="AM1005" i="32"/>
  <c r="AC1005" i="32"/>
  <c r="Z1005" i="32"/>
  <c r="W1005" i="32"/>
  <c r="J1005" i="32"/>
  <c r="KV1004" i="32"/>
  <c r="KD1004" i="32"/>
  <c r="KC1004" i="32"/>
  <c r="KB1004" i="32"/>
  <c r="KA1004" i="32"/>
  <c r="JW1004" i="32"/>
  <c r="JT1004" i="32"/>
  <c r="EL1004" i="32"/>
  <c r="DE1004" i="32"/>
  <c r="AV1004" i="32"/>
  <c r="AS1004" i="32"/>
  <c r="AP1004" i="32"/>
  <c r="AM1004" i="32"/>
  <c r="AC1004" i="32"/>
  <c r="Z1004" i="32"/>
  <c r="W1004" i="32"/>
  <c r="J1004" i="32"/>
  <c r="KV1003" i="32"/>
  <c r="KD1003" i="32"/>
  <c r="KC1003" i="32"/>
  <c r="KB1003" i="32"/>
  <c r="KA1003" i="32"/>
  <c r="JW1003" i="32"/>
  <c r="JT1003" i="32"/>
  <c r="EL1003" i="32"/>
  <c r="DE1003" i="32"/>
  <c r="AV1003" i="32"/>
  <c r="AS1003" i="32"/>
  <c r="AP1003" i="32"/>
  <c r="AM1003" i="32"/>
  <c r="AC1003" i="32"/>
  <c r="Z1003" i="32"/>
  <c r="W1003" i="32"/>
  <c r="J1003" i="32"/>
  <c r="KV1002" i="32"/>
  <c r="KD1002" i="32"/>
  <c r="KC1002" i="32"/>
  <c r="KB1002" i="32"/>
  <c r="KA1002" i="32"/>
  <c r="JW1002" i="32"/>
  <c r="JT1002" i="32"/>
  <c r="EL1002" i="32"/>
  <c r="DE1002" i="32"/>
  <c r="AV1002" i="32"/>
  <c r="AS1002" i="32"/>
  <c r="AP1002" i="32"/>
  <c r="AM1002" i="32"/>
  <c r="AC1002" i="32"/>
  <c r="Z1002" i="32"/>
  <c r="W1002" i="32"/>
  <c r="J1002" i="32"/>
  <c r="KV1001" i="32"/>
  <c r="KD1001" i="32"/>
  <c r="KC1001" i="32"/>
  <c r="KB1001" i="32"/>
  <c r="KA1001" i="32"/>
  <c r="JW1001" i="32"/>
  <c r="JT1001" i="32"/>
  <c r="EL1001" i="32"/>
  <c r="DE1001" i="32"/>
  <c r="AV1001" i="32"/>
  <c r="AS1001" i="32"/>
  <c r="AP1001" i="32"/>
  <c r="AM1001" i="32"/>
  <c r="AC1001" i="32"/>
  <c r="Z1001" i="32"/>
  <c r="W1001" i="32"/>
  <c r="J1001" i="32"/>
  <c r="KV1000" i="32"/>
  <c r="KD1000" i="32"/>
  <c r="KC1000" i="32"/>
  <c r="KB1000" i="32"/>
  <c r="KA1000" i="32"/>
  <c r="JW1000" i="32"/>
  <c r="JT1000" i="32"/>
  <c r="EL1000" i="32"/>
  <c r="DE1000" i="32"/>
  <c r="AV1000" i="32"/>
  <c r="AS1000" i="32"/>
  <c r="AP1000" i="32"/>
  <c r="AM1000" i="32"/>
  <c r="AC1000" i="32"/>
  <c r="Z1000" i="32"/>
  <c r="W1000" i="32"/>
  <c r="J1000" i="32"/>
  <c r="KV999" i="32"/>
  <c r="KD999" i="32"/>
  <c r="KC999" i="32"/>
  <c r="KB999" i="32"/>
  <c r="KA999" i="32"/>
  <c r="JW999" i="32"/>
  <c r="JT999" i="32"/>
  <c r="EL999" i="32"/>
  <c r="DE999" i="32"/>
  <c r="AV999" i="32"/>
  <c r="AS999" i="32"/>
  <c r="AP999" i="32"/>
  <c r="AM999" i="32"/>
  <c r="AC999" i="32"/>
  <c r="Z999" i="32"/>
  <c r="W999" i="32"/>
  <c r="J999" i="32"/>
  <c r="KV998" i="32"/>
  <c r="KD998" i="32"/>
  <c r="KC998" i="32"/>
  <c r="KB998" i="32"/>
  <c r="KA998" i="32"/>
  <c r="JW998" i="32"/>
  <c r="JT998" i="32"/>
  <c r="EL998" i="32"/>
  <c r="DE998" i="32"/>
  <c r="AV998" i="32"/>
  <c r="AS998" i="32"/>
  <c r="AP998" i="32"/>
  <c r="AM998" i="32"/>
  <c r="AC998" i="32"/>
  <c r="Z998" i="32"/>
  <c r="W998" i="32"/>
  <c r="J998" i="32"/>
  <c r="KV997" i="32"/>
  <c r="KD997" i="32"/>
  <c r="KC997" i="32"/>
  <c r="KB997" i="32"/>
  <c r="KA997" i="32"/>
  <c r="JW997" i="32"/>
  <c r="JT997" i="32"/>
  <c r="EL997" i="32"/>
  <c r="DE997" i="32"/>
  <c r="AV997" i="32"/>
  <c r="AS997" i="32"/>
  <c r="AP997" i="32"/>
  <c r="AM997" i="32"/>
  <c r="AC997" i="32"/>
  <c r="Z997" i="32"/>
  <c r="W997" i="32"/>
  <c r="J997" i="32"/>
  <c r="KV996" i="32"/>
  <c r="KD996" i="32"/>
  <c r="KC996" i="32"/>
  <c r="KB996" i="32"/>
  <c r="KA996" i="32"/>
  <c r="JW996" i="32"/>
  <c r="JT996" i="32"/>
  <c r="EL996" i="32"/>
  <c r="DE996" i="32"/>
  <c r="AV996" i="32"/>
  <c r="AS996" i="32"/>
  <c r="AP996" i="32"/>
  <c r="AM996" i="32"/>
  <c r="AC996" i="32"/>
  <c r="Z996" i="32"/>
  <c r="W996" i="32"/>
  <c r="J996" i="32"/>
  <c r="KV995" i="32"/>
  <c r="KD995" i="32"/>
  <c r="KC995" i="32"/>
  <c r="KB995" i="32"/>
  <c r="KA995" i="32"/>
  <c r="JW995" i="32"/>
  <c r="JT995" i="32"/>
  <c r="EL995" i="32"/>
  <c r="DE995" i="32"/>
  <c r="AV995" i="32"/>
  <c r="AS995" i="32"/>
  <c r="AP995" i="32"/>
  <c r="AM995" i="32"/>
  <c r="AC995" i="32"/>
  <c r="Z995" i="32"/>
  <c r="W995" i="32"/>
  <c r="J995" i="32"/>
  <c r="KV994" i="32"/>
  <c r="KD994" i="32"/>
  <c r="KC994" i="32"/>
  <c r="KB994" i="32"/>
  <c r="KA994" i="32"/>
  <c r="JW994" i="32"/>
  <c r="JT994" i="32"/>
  <c r="EL994" i="32"/>
  <c r="DE994" i="32"/>
  <c r="AV994" i="32"/>
  <c r="AS994" i="32"/>
  <c r="AP994" i="32"/>
  <c r="AM994" i="32"/>
  <c r="AC994" i="32"/>
  <c r="Z994" i="32"/>
  <c r="W994" i="32"/>
  <c r="J994" i="32"/>
  <c r="KV993" i="32"/>
  <c r="KD993" i="32"/>
  <c r="KC993" i="32"/>
  <c r="KB993" i="32"/>
  <c r="KA993" i="32"/>
  <c r="JW993" i="32"/>
  <c r="JT993" i="32"/>
  <c r="EL993" i="32"/>
  <c r="DE993" i="32"/>
  <c r="AV993" i="32"/>
  <c r="AS993" i="32"/>
  <c r="AP993" i="32"/>
  <c r="AM993" i="32"/>
  <c r="AC993" i="32"/>
  <c r="Z993" i="32"/>
  <c r="W993" i="32"/>
  <c r="J993" i="32"/>
  <c r="KV992" i="32"/>
  <c r="KD992" i="32"/>
  <c r="KC992" i="32"/>
  <c r="KB992" i="32"/>
  <c r="KA992" i="32"/>
  <c r="JW992" i="32"/>
  <c r="JT992" i="32"/>
  <c r="EL992" i="32"/>
  <c r="DE992" i="32"/>
  <c r="AV992" i="32"/>
  <c r="AS992" i="32"/>
  <c r="AP992" i="32"/>
  <c r="AM992" i="32"/>
  <c r="AC992" i="32"/>
  <c r="Z992" i="32"/>
  <c r="W992" i="32"/>
  <c r="J992" i="32"/>
  <c r="KV991" i="32"/>
  <c r="KD991" i="32"/>
  <c r="KC991" i="32"/>
  <c r="KB991" i="32"/>
  <c r="KA991" i="32"/>
  <c r="JW991" i="32"/>
  <c r="JT991" i="32"/>
  <c r="EL991" i="32"/>
  <c r="DE991" i="32"/>
  <c r="AV991" i="32"/>
  <c r="AS991" i="32"/>
  <c r="AP991" i="32"/>
  <c r="AM991" i="32"/>
  <c r="AC991" i="32"/>
  <c r="Z991" i="32"/>
  <c r="W991" i="32"/>
  <c r="J991" i="32"/>
  <c r="KV990" i="32"/>
  <c r="KD990" i="32"/>
  <c r="KC990" i="32"/>
  <c r="KB990" i="32"/>
  <c r="KA990" i="32"/>
  <c r="JW990" i="32"/>
  <c r="JT990" i="32"/>
  <c r="EL990" i="32"/>
  <c r="DE990" i="32"/>
  <c r="AV990" i="32"/>
  <c r="AS990" i="32"/>
  <c r="AP990" i="32"/>
  <c r="AM990" i="32"/>
  <c r="AC990" i="32"/>
  <c r="Z990" i="32"/>
  <c r="W990" i="32"/>
  <c r="J990" i="32"/>
  <c r="KV989" i="32"/>
  <c r="KD989" i="32"/>
  <c r="KC989" i="32"/>
  <c r="KB989" i="32"/>
  <c r="KA989" i="32"/>
  <c r="JW989" i="32"/>
  <c r="JT989" i="32"/>
  <c r="EL989" i="32"/>
  <c r="DE989" i="32"/>
  <c r="AV989" i="32"/>
  <c r="AS989" i="32"/>
  <c r="AP989" i="32"/>
  <c r="AM989" i="32"/>
  <c r="AC989" i="32"/>
  <c r="Z989" i="32"/>
  <c r="W989" i="32"/>
  <c r="J989" i="32"/>
  <c r="KV988" i="32"/>
  <c r="KD988" i="32"/>
  <c r="KC988" i="32"/>
  <c r="KB988" i="32"/>
  <c r="KA988" i="32"/>
  <c r="JW988" i="32"/>
  <c r="JT988" i="32"/>
  <c r="EL988" i="32"/>
  <c r="DE988" i="32"/>
  <c r="AV988" i="32"/>
  <c r="AS988" i="32"/>
  <c r="AP988" i="32"/>
  <c r="AM988" i="32"/>
  <c r="AC988" i="32"/>
  <c r="Z988" i="32"/>
  <c r="W988" i="32"/>
  <c r="J988" i="32"/>
  <c r="KV987" i="32"/>
  <c r="KD987" i="32"/>
  <c r="KC987" i="32"/>
  <c r="KB987" i="32"/>
  <c r="KA987" i="32"/>
  <c r="JW987" i="32"/>
  <c r="JT987" i="32"/>
  <c r="EL987" i="32"/>
  <c r="DE987" i="32"/>
  <c r="AV987" i="32"/>
  <c r="AS987" i="32"/>
  <c r="AP987" i="32"/>
  <c r="AM987" i="32"/>
  <c r="AC987" i="32"/>
  <c r="Z987" i="32"/>
  <c r="W987" i="32"/>
  <c r="J987" i="32"/>
  <c r="KV986" i="32"/>
  <c r="KD986" i="32"/>
  <c r="KC986" i="32"/>
  <c r="KB986" i="32"/>
  <c r="KA986" i="32"/>
  <c r="JW986" i="32"/>
  <c r="JT986" i="32"/>
  <c r="EL986" i="32"/>
  <c r="DE986" i="32"/>
  <c r="AV986" i="32"/>
  <c r="AS986" i="32"/>
  <c r="AP986" i="32"/>
  <c r="AM986" i="32"/>
  <c r="AC986" i="32"/>
  <c r="Z986" i="32"/>
  <c r="W986" i="32"/>
  <c r="J986" i="32"/>
  <c r="KV985" i="32"/>
  <c r="KD985" i="32"/>
  <c r="KC985" i="32"/>
  <c r="KB985" i="32"/>
  <c r="KA985" i="32"/>
  <c r="JW985" i="32"/>
  <c r="JT985" i="32"/>
  <c r="EL985" i="32"/>
  <c r="DE985" i="32"/>
  <c r="AV985" i="32"/>
  <c r="AS985" i="32"/>
  <c r="AP985" i="32"/>
  <c r="AM985" i="32"/>
  <c r="AC985" i="32"/>
  <c r="Z985" i="32"/>
  <c r="W985" i="32"/>
  <c r="J985" i="32"/>
  <c r="KV984" i="32"/>
  <c r="KD984" i="32"/>
  <c r="KC984" i="32"/>
  <c r="KB984" i="32"/>
  <c r="KA984" i="32"/>
  <c r="JW984" i="32"/>
  <c r="JT984" i="32"/>
  <c r="EL984" i="32"/>
  <c r="DE984" i="32"/>
  <c r="AV984" i="32"/>
  <c r="AS984" i="32"/>
  <c r="AP984" i="32"/>
  <c r="AM984" i="32"/>
  <c r="AC984" i="32"/>
  <c r="Z984" i="32"/>
  <c r="W984" i="32"/>
  <c r="J984" i="32"/>
  <c r="KV983" i="32"/>
  <c r="KD983" i="32"/>
  <c r="KC983" i="32"/>
  <c r="KB983" i="32"/>
  <c r="KA983" i="32"/>
  <c r="JW983" i="32"/>
  <c r="JT983" i="32"/>
  <c r="EL983" i="32"/>
  <c r="DE983" i="32"/>
  <c r="AV983" i="32"/>
  <c r="AS983" i="32"/>
  <c r="AP983" i="32"/>
  <c r="AM983" i="32"/>
  <c r="AC983" i="32"/>
  <c r="Z983" i="32"/>
  <c r="W983" i="32"/>
  <c r="J983" i="32"/>
  <c r="KV982" i="32"/>
  <c r="KD982" i="32"/>
  <c r="KC982" i="32"/>
  <c r="KB982" i="32"/>
  <c r="KA982" i="32"/>
  <c r="JW982" i="32"/>
  <c r="JT982" i="32"/>
  <c r="EL982" i="32"/>
  <c r="DE982" i="32"/>
  <c r="AV982" i="32"/>
  <c r="AS982" i="32"/>
  <c r="AP982" i="32"/>
  <c r="AM982" i="32"/>
  <c r="AC982" i="32"/>
  <c r="Z982" i="32"/>
  <c r="W982" i="32"/>
  <c r="J982" i="32"/>
  <c r="KV981" i="32"/>
  <c r="KD981" i="32"/>
  <c r="KC981" i="32"/>
  <c r="KB981" i="32"/>
  <c r="KA981" i="32"/>
  <c r="JW981" i="32"/>
  <c r="JT981" i="32"/>
  <c r="EL981" i="32"/>
  <c r="DE981" i="32"/>
  <c r="AV981" i="32"/>
  <c r="AS981" i="32"/>
  <c r="AP981" i="32"/>
  <c r="AM981" i="32"/>
  <c r="AC981" i="32"/>
  <c r="Z981" i="32"/>
  <c r="W981" i="32"/>
  <c r="J981" i="32"/>
  <c r="KV980" i="32"/>
  <c r="KD980" i="32"/>
  <c r="KC980" i="32"/>
  <c r="KB980" i="32"/>
  <c r="KA980" i="32"/>
  <c r="JW980" i="32"/>
  <c r="JT980" i="32"/>
  <c r="EL980" i="32"/>
  <c r="DE980" i="32"/>
  <c r="AV980" i="32"/>
  <c r="AS980" i="32"/>
  <c r="AP980" i="32"/>
  <c r="AM980" i="32"/>
  <c r="AC980" i="32"/>
  <c r="Z980" i="32"/>
  <c r="W980" i="32"/>
  <c r="J980" i="32"/>
  <c r="KV979" i="32"/>
  <c r="KD979" i="32"/>
  <c r="KC979" i="32"/>
  <c r="KB979" i="32"/>
  <c r="KA979" i="32"/>
  <c r="JW979" i="32"/>
  <c r="JT979" i="32"/>
  <c r="EL979" i="32"/>
  <c r="DE979" i="32"/>
  <c r="AV979" i="32"/>
  <c r="AS979" i="32"/>
  <c r="AP979" i="32"/>
  <c r="AM979" i="32"/>
  <c r="AC979" i="32"/>
  <c r="Z979" i="32"/>
  <c r="W979" i="32"/>
  <c r="J979" i="32"/>
  <c r="KV978" i="32"/>
  <c r="KD978" i="32"/>
  <c r="KC978" i="32"/>
  <c r="KB978" i="32"/>
  <c r="KA978" i="32"/>
  <c r="JW978" i="32"/>
  <c r="JT978" i="32"/>
  <c r="EL978" i="32"/>
  <c r="DE978" i="32"/>
  <c r="AV978" i="32"/>
  <c r="AS978" i="32"/>
  <c r="AP978" i="32"/>
  <c r="AM978" i="32"/>
  <c r="AC978" i="32"/>
  <c r="Z978" i="32"/>
  <c r="W978" i="32"/>
  <c r="J978" i="32"/>
  <c r="KV977" i="32"/>
  <c r="KD977" i="32"/>
  <c r="KC977" i="32"/>
  <c r="KB977" i="32"/>
  <c r="KA977" i="32"/>
  <c r="JW977" i="32"/>
  <c r="JT977" i="32"/>
  <c r="EL977" i="32"/>
  <c r="DE977" i="32"/>
  <c r="AV977" i="32"/>
  <c r="AS977" i="32"/>
  <c r="AP977" i="32"/>
  <c r="AM977" i="32"/>
  <c r="AC977" i="32"/>
  <c r="Z977" i="32"/>
  <c r="W977" i="32"/>
  <c r="J977" i="32"/>
  <c r="KV976" i="32"/>
  <c r="KD976" i="32"/>
  <c r="KC976" i="32"/>
  <c r="KB976" i="32"/>
  <c r="KA976" i="32"/>
  <c r="JW976" i="32"/>
  <c r="JT976" i="32"/>
  <c r="EL976" i="32"/>
  <c r="DE976" i="32"/>
  <c r="AV976" i="32"/>
  <c r="AS976" i="32"/>
  <c r="AP976" i="32"/>
  <c r="AM976" i="32"/>
  <c r="AC976" i="32"/>
  <c r="Z976" i="32"/>
  <c r="W976" i="32"/>
  <c r="J976" i="32"/>
  <c r="KV975" i="32"/>
  <c r="KD975" i="32"/>
  <c r="KC975" i="32"/>
  <c r="KB975" i="32"/>
  <c r="KA975" i="32"/>
  <c r="JW975" i="32"/>
  <c r="JT975" i="32"/>
  <c r="EL975" i="32"/>
  <c r="DE975" i="32"/>
  <c r="AV975" i="32"/>
  <c r="AS975" i="32"/>
  <c r="AP975" i="32"/>
  <c r="AM975" i="32"/>
  <c r="AC975" i="32"/>
  <c r="Z975" i="32"/>
  <c r="W975" i="32"/>
  <c r="J975" i="32"/>
  <c r="KV974" i="32"/>
  <c r="KD974" i="32"/>
  <c r="KC974" i="32"/>
  <c r="KB974" i="32"/>
  <c r="KA974" i="32"/>
  <c r="JW974" i="32"/>
  <c r="JT974" i="32"/>
  <c r="EL974" i="32"/>
  <c r="DE974" i="32"/>
  <c r="AV974" i="32"/>
  <c r="AS974" i="32"/>
  <c r="AP974" i="32"/>
  <c r="AM974" i="32"/>
  <c r="AC974" i="32"/>
  <c r="Z974" i="32"/>
  <c r="W974" i="32"/>
  <c r="J974" i="32"/>
  <c r="KV973" i="32"/>
  <c r="KD973" i="32"/>
  <c r="KC973" i="32"/>
  <c r="KB973" i="32"/>
  <c r="KA973" i="32"/>
  <c r="JW973" i="32"/>
  <c r="JT973" i="32"/>
  <c r="EL973" i="32"/>
  <c r="DE973" i="32"/>
  <c r="AV973" i="32"/>
  <c r="AS973" i="32"/>
  <c r="AP973" i="32"/>
  <c r="AM973" i="32"/>
  <c r="AC973" i="32"/>
  <c r="Z973" i="32"/>
  <c r="W973" i="32"/>
  <c r="J973" i="32"/>
  <c r="KV972" i="32"/>
  <c r="KD972" i="32"/>
  <c r="KC972" i="32"/>
  <c r="KB972" i="32"/>
  <c r="KA972" i="32"/>
  <c r="JW972" i="32"/>
  <c r="JT972" i="32"/>
  <c r="EL972" i="32"/>
  <c r="DE972" i="32"/>
  <c r="AV972" i="32"/>
  <c r="AS972" i="32"/>
  <c r="AP972" i="32"/>
  <c r="AM972" i="32"/>
  <c r="AC972" i="32"/>
  <c r="Z972" i="32"/>
  <c r="W972" i="32"/>
  <c r="J972" i="32"/>
  <c r="KV971" i="32"/>
  <c r="KD971" i="32"/>
  <c r="KC971" i="32"/>
  <c r="KB971" i="32"/>
  <c r="KA971" i="32"/>
  <c r="JW971" i="32"/>
  <c r="JT971" i="32"/>
  <c r="EL971" i="32"/>
  <c r="DE971" i="32"/>
  <c r="AV971" i="32"/>
  <c r="AS971" i="32"/>
  <c r="AP971" i="32"/>
  <c r="AM971" i="32"/>
  <c r="AC971" i="32"/>
  <c r="Z971" i="32"/>
  <c r="W971" i="32"/>
  <c r="J971" i="32"/>
  <c r="KV970" i="32"/>
  <c r="KD970" i="32"/>
  <c r="KC970" i="32"/>
  <c r="KB970" i="32"/>
  <c r="KA970" i="32"/>
  <c r="JW970" i="32"/>
  <c r="JT970" i="32"/>
  <c r="EL970" i="32"/>
  <c r="DE970" i="32"/>
  <c r="AV970" i="32"/>
  <c r="AS970" i="32"/>
  <c r="AP970" i="32"/>
  <c r="AM970" i="32"/>
  <c r="AC970" i="32"/>
  <c r="Z970" i="32"/>
  <c r="W970" i="32"/>
  <c r="J970" i="32"/>
  <c r="KV969" i="32"/>
  <c r="KD969" i="32"/>
  <c r="KC969" i="32"/>
  <c r="KB969" i="32"/>
  <c r="KA969" i="32"/>
  <c r="JW969" i="32"/>
  <c r="JT969" i="32"/>
  <c r="EL969" i="32"/>
  <c r="DE969" i="32"/>
  <c r="AV969" i="32"/>
  <c r="AS969" i="32"/>
  <c r="AP969" i="32"/>
  <c r="AM969" i="32"/>
  <c r="AC969" i="32"/>
  <c r="Z969" i="32"/>
  <c r="W969" i="32"/>
  <c r="J969" i="32"/>
  <c r="KV968" i="32"/>
  <c r="KD968" i="32"/>
  <c r="KC968" i="32"/>
  <c r="KB968" i="32"/>
  <c r="KA968" i="32"/>
  <c r="JW968" i="32"/>
  <c r="JT968" i="32"/>
  <c r="EL968" i="32"/>
  <c r="DE968" i="32"/>
  <c r="AV968" i="32"/>
  <c r="AS968" i="32"/>
  <c r="AP968" i="32"/>
  <c r="AM968" i="32"/>
  <c r="AC968" i="32"/>
  <c r="Z968" i="32"/>
  <c r="W968" i="32"/>
  <c r="J968" i="32"/>
  <c r="KV967" i="32"/>
  <c r="KD967" i="32"/>
  <c r="KC967" i="32"/>
  <c r="KB967" i="32"/>
  <c r="KA967" i="32"/>
  <c r="JW967" i="32"/>
  <c r="JT967" i="32"/>
  <c r="EL967" i="32"/>
  <c r="DE967" i="32"/>
  <c r="AV967" i="32"/>
  <c r="AS967" i="32"/>
  <c r="AP967" i="32"/>
  <c r="AM967" i="32"/>
  <c r="AC967" i="32"/>
  <c r="Z967" i="32"/>
  <c r="W967" i="32"/>
  <c r="J967" i="32"/>
  <c r="KV966" i="32"/>
  <c r="KD966" i="32"/>
  <c r="KC966" i="32"/>
  <c r="KB966" i="32"/>
  <c r="KA966" i="32"/>
  <c r="JW966" i="32"/>
  <c r="JT966" i="32"/>
  <c r="EL966" i="32"/>
  <c r="DE966" i="32"/>
  <c r="AV966" i="32"/>
  <c r="AS966" i="32"/>
  <c r="AP966" i="32"/>
  <c r="AM966" i="32"/>
  <c r="AC966" i="32"/>
  <c r="Z966" i="32"/>
  <c r="W966" i="32"/>
  <c r="J966" i="32"/>
  <c r="KV965" i="32"/>
  <c r="KD965" i="32"/>
  <c r="KC965" i="32"/>
  <c r="KB965" i="32"/>
  <c r="KA965" i="32"/>
  <c r="JW965" i="32"/>
  <c r="JT965" i="32"/>
  <c r="EL965" i="32"/>
  <c r="DE965" i="32"/>
  <c r="AV965" i="32"/>
  <c r="AS965" i="32"/>
  <c r="AP965" i="32"/>
  <c r="AM965" i="32"/>
  <c r="AC965" i="32"/>
  <c r="Z965" i="32"/>
  <c r="W965" i="32"/>
  <c r="J965" i="32"/>
  <c r="KV964" i="32"/>
  <c r="KD964" i="32"/>
  <c r="KC964" i="32"/>
  <c r="KB964" i="32"/>
  <c r="KA964" i="32"/>
  <c r="JW964" i="32"/>
  <c r="JT964" i="32"/>
  <c r="EL964" i="32"/>
  <c r="DE964" i="32"/>
  <c r="AV964" i="32"/>
  <c r="AS964" i="32"/>
  <c r="AP964" i="32"/>
  <c r="AM964" i="32"/>
  <c r="AC964" i="32"/>
  <c r="Z964" i="32"/>
  <c r="W964" i="32"/>
  <c r="J964" i="32"/>
  <c r="KV963" i="32"/>
  <c r="KD963" i="32"/>
  <c r="KC963" i="32"/>
  <c r="KB963" i="32"/>
  <c r="KA963" i="32"/>
  <c r="JW963" i="32"/>
  <c r="JT963" i="32"/>
  <c r="EL963" i="32"/>
  <c r="DE963" i="32"/>
  <c r="AV963" i="32"/>
  <c r="AS963" i="32"/>
  <c r="AP963" i="32"/>
  <c r="AM963" i="32"/>
  <c r="AC963" i="32"/>
  <c r="Z963" i="32"/>
  <c r="W963" i="32"/>
  <c r="J963" i="32"/>
  <c r="KV962" i="32"/>
  <c r="KD962" i="32"/>
  <c r="KC962" i="32"/>
  <c r="KB962" i="32"/>
  <c r="KA962" i="32"/>
  <c r="JW962" i="32"/>
  <c r="JT962" i="32"/>
  <c r="EL962" i="32"/>
  <c r="DE962" i="32"/>
  <c r="AV962" i="32"/>
  <c r="AS962" i="32"/>
  <c r="AP962" i="32"/>
  <c r="AM962" i="32"/>
  <c r="AC962" i="32"/>
  <c r="Z962" i="32"/>
  <c r="W962" i="32"/>
  <c r="J962" i="32"/>
  <c r="KV961" i="32"/>
  <c r="KD961" i="32"/>
  <c r="KC961" i="32"/>
  <c r="KB961" i="32"/>
  <c r="KA961" i="32"/>
  <c r="JW961" i="32"/>
  <c r="JT961" i="32"/>
  <c r="EL961" i="32"/>
  <c r="DE961" i="32"/>
  <c r="AV961" i="32"/>
  <c r="AS961" i="32"/>
  <c r="AP961" i="32"/>
  <c r="AM961" i="32"/>
  <c r="AC961" i="32"/>
  <c r="Z961" i="32"/>
  <c r="W961" i="32"/>
  <c r="J961" i="32"/>
  <c r="KV960" i="32"/>
  <c r="KD960" i="32"/>
  <c r="KC960" i="32"/>
  <c r="KB960" i="32"/>
  <c r="KA960" i="32"/>
  <c r="JW960" i="32"/>
  <c r="JT960" i="32"/>
  <c r="EL960" i="32"/>
  <c r="DE960" i="32"/>
  <c r="AV960" i="32"/>
  <c r="AS960" i="32"/>
  <c r="AP960" i="32"/>
  <c r="AM960" i="32"/>
  <c r="AC960" i="32"/>
  <c r="Z960" i="32"/>
  <c r="W960" i="32"/>
  <c r="J960" i="32"/>
  <c r="KV959" i="32"/>
  <c r="KD959" i="32"/>
  <c r="KC959" i="32"/>
  <c r="KB959" i="32"/>
  <c r="KA959" i="32"/>
  <c r="JW959" i="32"/>
  <c r="JT959" i="32"/>
  <c r="EL959" i="32"/>
  <c r="DE959" i="32"/>
  <c r="AV959" i="32"/>
  <c r="AS959" i="32"/>
  <c r="AP959" i="32"/>
  <c r="AM959" i="32"/>
  <c r="AC959" i="32"/>
  <c r="Z959" i="32"/>
  <c r="W959" i="32"/>
  <c r="J959" i="32"/>
  <c r="KV958" i="32"/>
  <c r="KD958" i="32"/>
  <c r="KC958" i="32"/>
  <c r="KB958" i="32"/>
  <c r="KA958" i="32"/>
  <c r="JW958" i="32"/>
  <c r="JT958" i="32"/>
  <c r="EL958" i="32"/>
  <c r="DE958" i="32"/>
  <c r="AV958" i="32"/>
  <c r="AS958" i="32"/>
  <c r="AP958" i="32"/>
  <c r="AM958" i="32"/>
  <c r="AC958" i="32"/>
  <c r="Z958" i="32"/>
  <c r="W958" i="32"/>
  <c r="J958" i="32"/>
  <c r="KV957" i="32"/>
  <c r="KD957" i="32"/>
  <c r="KC957" i="32"/>
  <c r="KB957" i="32"/>
  <c r="KA957" i="32"/>
  <c r="JW957" i="32"/>
  <c r="JT957" i="32"/>
  <c r="EL957" i="32"/>
  <c r="DE957" i="32"/>
  <c r="AV957" i="32"/>
  <c r="AS957" i="32"/>
  <c r="AP957" i="32"/>
  <c r="AM957" i="32"/>
  <c r="AC957" i="32"/>
  <c r="Z957" i="32"/>
  <c r="W957" i="32"/>
  <c r="J957" i="32"/>
  <c r="KV956" i="32"/>
  <c r="KD956" i="32"/>
  <c r="KC956" i="32"/>
  <c r="KB956" i="32"/>
  <c r="KA956" i="32"/>
  <c r="JW956" i="32"/>
  <c r="JT956" i="32"/>
  <c r="EL956" i="32"/>
  <c r="DE956" i="32"/>
  <c r="AV956" i="32"/>
  <c r="AS956" i="32"/>
  <c r="AP956" i="32"/>
  <c r="AM956" i="32"/>
  <c r="AC956" i="32"/>
  <c r="Z956" i="32"/>
  <c r="W956" i="32"/>
  <c r="J956" i="32"/>
  <c r="KV955" i="32"/>
  <c r="KD955" i="32"/>
  <c r="KC955" i="32"/>
  <c r="KB955" i="32"/>
  <c r="KA955" i="32"/>
  <c r="JW955" i="32"/>
  <c r="JT955" i="32"/>
  <c r="EL955" i="32"/>
  <c r="DE955" i="32"/>
  <c r="AV955" i="32"/>
  <c r="AS955" i="32"/>
  <c r="AP955" i="32"/>
  <c r="AM955" i="32"/>
  <c r="AC955" i="32"/>
  <c r="Z955" i="32"/>
  <c r="W955" i="32"/>
  <c r="J955" i="32"/>
  <c r="KV954" i="32"/>
  <c r="KD954" i="32"/>
  <c r="KC954" i="32"/>
  <c r="KB954" i="32"/>
  <c r="KA954" i="32"/>
  <c r="JW954" i="32"/>
  <c r="JT954" i="32"/>
  <c r="EL954" i="32"/>
  <c r="DE954" i="32"/>
  <c r="AV954" i="32"/>
  <c r="AS954" i="32"/>
  <c r="AP954" i="32"/>
  <c r="AM954" i="32"/>
  <c r="AC954" i="32"/>
  <c r="Z954" i="32"/>
  <c r="W954" i="32"/>
  <c r="J954" i="32"/>
  <c r="KV953" i="32"/>
  <c r="KD953" i="32"/>
  <c r="KC953" i="32"/>
  <c r="KB953" i="32"/>
  <c r="KA953" i="32"/>
  <c r="JW953" i="32"/>
  <c r="JT953" i="32"/>
  <c r="EL953" i="32"/>
  <c r="DE953" i="32"/>
  <c r="AV953" i="32"/>
  <c r="AS953" i="32"/>
  <c r="AP953" i="32"/>
  <c r="AM953" i="32"/>
  <c r="AC953" i="32"/>
  <c r="Z953" i="32"/>
  <c r="W953" i="32"/>
  <c r="J953" i="32"/>
  <c r="KV952" i="32"/>
  <c r="KD952" i="32"/>
  <c r="KC952" i="32"/>
  <c r="KB952" i="32"/>
  <c r="KA952" i="32"/>
  <c r="JW952" i="32"/>
  <c r="JT952" i="32"/>
  <c r="EL952" i="32"/>
  <c r="DE952" i="32"/>
  <c r="AV952" i="32"/>
  <c r="AS952" i="32"/>
  <c r="AP952" i="32"/>
  <c r="AM952" i="32"/>
  <c r="AC952" i="32"/>
  <c r="Z952" i="32"/>
  <c r="W952" i="32"/>
  <c r="J952" i="32"/>
  <c r="KV951" i="32"/>
  <c r="KD951" i="32"/>
  <c r="KC951" i="32"/>
  <c r="KB951" i="32"/>
  <c r="KA951" i="32"/>
  <c r="JW951" i="32"/>
  <c r="JT951" i="32"/>
  <c r="EL951" i="32"/>
  <c r="DE951" i="32"/>
  <c r="AV951" i="32"/>
  <c r="AS951" i="32"/>
  <c r="AP951" i="32"/>
  <c r="AM951" i="32"/>
  <c r="AC951" i="32"/>
  <c r="Z951" i="32"/>
  <c r="W951" i="32"/>
  <c r="J951" i="32"/>
  <c r="KV950" i="32"/>
  <c r="KD950" i="32"/>
  <c r="KC950" i="32"/>
  <c r="KB950" i="32"/>
  <c r="KA950" i="32"/>
  <c r="JW950" i="32"/>
  <c r="JT950" i="32"/>
  <c r="EL950" i="32"/>
  <c r="DE950" i="32"/>
  <c r="AV950" i="32"/>
  <c r="AS950" i="32"/>
  <c r="AP950" i="32"/>
  <c r="AM950" i="32"/>
  <c r="AC950" i="32"/>
  <c r="Z950" i="32"/>
  <c r="W950" i="32"/>
  <c r="J950" i="32"/>
  <c r="KV949" i="32"/>
  <c r="KD949" i="32"/>
  <c r="KC949" i="32"/>
  <c r="KB949" i="32"/>
  <c r="KA949" i="32"/>
  <c r="JW949" i="32"/>
  <c r="JT949" i="32"/>
  <c r="EL949" i="32"/>
  <c r="DE949" i="32"/>
  <c r="AV949" i="32"/>
  <c r="AS949" i="32"/>
  <c r="AP949" i="32"/>
  <c r="AM949" i="32"/>
  <c r="AC949" i="32"/>
  <c r="Z949" i="32"/>
  <c r="W949" i="32"/>
  <c r="J949" i="32"/>
  <c r="KV948" i="32"/>
  <c r="KD948" i="32"/>
  <c r="KC948" i="32"/>
  <c r="KB948" i="32"/>
  <c r="KA948" i="32"/>
  <c r="JW948" i="32"/>
  <c r="JT948" i="32"/>
  <c r="EL948" i="32"/>
  <c r="DE948" i="32"/>
  <c r="AV948" i="32"/>
  <c r="AS948" i="32"/>
  <c r="AP948" i="32"/>
  <c r="AM948" i="32"/>
  <c r="AC948" i="32"/>
  <c r="Z948" i="32"/>
  <c r="W948" i="32"/>
  <c r="J948" i="32"/>
  <c r="KV947" i="32"/>
  <c r="KD947" i="32"/>
  <c r="KC947" i="32"/>
  <c r="KB947" i="32"/>
  <c r="KA947" i="32"/>
  <c r="JW947" i="32"/>
  <c r="JT947" i="32"/>
  <c r="EL947" i="32"/>
  <c r="DE947" i="32"/>
  <c r="AV947" i="32"/>
  <c r="AS947" i="32"/>
  <c r="AP947" i="32"/>
  <c r="AM947" i="32"/>
  <c r="AC947" i="32"/>
  <c r="Z947" i="32"/>
  <c r="W947" i="32"/>
  <c r="J947" i="32"/>
  <c r="KV946" i="32"/>
  <c r="KD946" i="32"/>
  <c r="KC946" i="32"/>
  <c r="KB946" i="32"/>
  <c r="KA946" i="32"/>
  <c r="JW946" i="32"/>
  <c r="JT946" i="32"/>
  <c r="EL946" i="32"/>
  <c r="DE946" i="32"/>
  <c r="AV946" i="32"/>
  <c r="AS946" i="32"/>
  <c r="AP946" i="32"/>
  <c r="AM946" i="32"/>
  <c r="AC946" i="32"/>
  <c r="Z946" i="32"/>
  <c r="W946" i="32"/>
  <c r="J946" i="32"/>
  <c r="KV945" i="32"/>
  <c r="KD945" i="32"/>
  <c r="KC945" i="32"/>
  <c r="KB945" i="32"/>
  <c r="KA945" i="32"/>
  <c r="JW945" i="32"/>
  <c r="JT945" i="32"/>
  <c r="EL945" i="32"/>
  <c r="DE945" i="32"/>
  <c r="AV945" i="32"/>
  <c r="AS945" i="32"/>
  <c r="AP945" i="32"/>
  <c r="AM945" i="32"/>
  <c r="AC945" i="32"/>
  <c r="Z945" i="32"/>
  <c r="W945" i="32"/>
  <c r="J945" i="32"/>
  <c r="KV944" i="32"/>
  <c r="KD944" i="32"/>
  <c r="KC944" i="32"/>
  <c r="KB944" i="32"/>
  <c r="KA944" i="32"/>
  <c r="JW944" i="32"/>
  <c r="JT944" i="32"/>
  <c r="EL944" i="32"/>
  <c r="DE944" i="32"/>
  <c r="AV944" i="32"/>
  <c r="AS944" i="32"/>
  <c r="AP944" i="32"/>
  <c r="AM944" i="32"/>
  <c r="AC944" i="32"/>
  <c r="Z944" i="32"/>
  <c r="W944" i="32"/>
  <c r="J944" i="32"/>
  <c r="KV943" i="32"/>
  <c r="KD943" i="32"/>
  <c r="KC943" i="32"/>
  <c r="KB943" i="32"/>
  <c r="KA943" i="32"/>
  <c r="JW943" i="32"/>
  <c r="JT943" i="32"/>
  <c r="EL943" i="32"/>
  <c r="DE943" i="32"/>
  <c r="AV943" i="32"/>
  <c r="AS943" i="32"/>
  <c r="AP943" i="32"/>
  <c r="AM943" i="32"/>
  <c r="AC943" i="32"/>
  <c r="Z943" i="32"/>
  <c r="W943" i="32"/>
  <c r="J943" i="32"/>
  <c r="KV942" i="32"/>
  <c r="KD942" i="32"/>
  <c r="KC942" i="32"/>
  <c r="KB942" i="32"/>
  <c r="KA942" i="32"/>
  <c r="JW942" i="32"/>
  <c r="JT942" i="32"/>
  <c r="EL942" i="32"/>
  <c r="DE942" i="32"/>
  <c r="AV942" i="32"/>
  <c r="AS942" i="32"/>
  <c r="AP942" i="32"/>
  <c r="AM942" i="32"/>
  <c r="AC942" i="32"/>
  <c r="Z942" i="32"/>
  <c r="W942" i="32"/>
  <c r="J942" i="32"/>
  <c r="KV941" i="32"/>
  <c r="KD941" i="32"/>
  <c r="KC941" i="32"/>
  <c r="KB941" i="32"/>
  <c r="KA941" i="32"/>
  <c r="JW941" i="32"/>
  <c r="JT941" i="32"/>
  <c r="EL941" i="32"/>
  <c r="DE941" i="32"/>
  <c r="AV941" i="32"/>
  <c r="AS941" i="32"/>
  <c r="AP941" i="32"/>
  <c r="AM941" i="32"/>
  <c r="AC941" i="32"/>
  <c r="Z941" i="32"/>
  <c r="W941" i="32"/>
  <c r="J941" i="32"/>
  <c r="KV940" i="32"/>
  <c r="KD940" i="32"/>
  <c r="KC940" i="32"/>
  <c r="KB940" i="32"/>
  <c r="KA940" i="32"/>
  <c r="JW940" i="32"/>
  <c r="JT940" i="32"/>
  <c r="EL940" i="32"/>
  <c r="DE940" i="32"/>
  <c r="AV940" i="32"/>
  <c r="AS940" i="32"/>
  <c r="AP940" i="32"/>
  <c r="AM940" i="32"/>
  <c r="AC940" i="32"/>
  <c r="Z940" i="32"/>
  <c r="W940" i="32"/>
  <c r="J940" i="32"/>
  <c r="KV939" i="32"/>
  <c r="KD939" i="32"/>
  <c r="KC939" i="32"/>
  <c r="KB939" i="32"/>
  <c r="KA939" i="32"/>
  <c r="JW939" i="32"/>
  <c r="JT939" i="32"/>
  <c r="EL939" i="32"/>
  <c r="DE939" i="32"/>
  <c r="AV939" i="32"/>
  <c r="AS939" i="32"/>
  <c r="AP939" i="32"/>
  <c r="AM939" i="32"/>
  <c r="AC939" i="32"/>
  <c r="Z939" i="32"/>
  <c r="W939" i="32"/>
  <c r="J939" i="32"/>
  <c r="KV938" i="32"/>
  <c r="KD938" i="32"/>
  <c r="KC938" i="32"/>
  <c r="KB938" i="32"/>
  <c r="KA938" i="32"/>
  <c r="JW938" i="32"/>
  <c r="JT938" i="32"/>
  <c r="EL938" i="32"/>
  <c r="DE938" i="32"/>
  <c r="AV938" i="32"/>
  <c r="AS938" i="32"/>
  <c r="AP938" i="32"/>
  <c r="AM938" i="32"/>
  <c r="AC938" i="32"/>
  <c r="Z938" i="32"/>
  <c r="W938" i="32"/>
  <c r="J938" i="32"/>
  <c r="KV937" i="32"/>
  <c r="KD937" i="32"/>
  <c r="KC937" i="32"/>
  <c r="KB937" i="32"/>
  <c r="KA937" i="32"/>
  <c r="JW937" i="32"/>
  <c r="JT937" i="32"/>
  <c r="EL937" i="32"/>
  <c r="DE937" i="32"/>
  <c r="AV937" i="32"/>
  <c r="AS937" i="32"/>
  <c r="AP937" i="32"/>
  <c r="AM937" i="32"/>
  <c r="AC937" i="32"/>
  <c r="Z937" i="32"/>
  <c r="W937" i="32"/>
  <c r="J937" i="32"/>
  <c r="KV936" i="32"/>
  <c r="KD936" i="32"/>
  <c r="KC936" i="32"/>
  <c r="KB936" i="32"/>
  <c r="KA936" i="32"/>
  <c r="JW936" i="32"/>
  <c r="JT936" i="32"/>
  <c r="EL936" i="32"/>
  <c r="DE936" i="32"/>
  <c r="AV936" i="32"/>
  <c r="AS936" i="32"/>
  <c r="AP936" i="32"/>
  <c r="AM936" i="32"/>
  <c r="AC936" i="32"/>
  <c r="Z936" i="32"/>
  <c r="W936" i="32"/>
  <c r="J936" i="32"/>
  <c r="KV935" i="32"/>
  <c r="KD935" i="32"/>
  <c r="KC935" i="32"/>
  <c r="KB935" i="32"/>
  <c r="KA935" i="32"/>
  <c r="JW935" i="32"/>
  <c r="JT935" i="32"/>
  <c r="EL935" i="32"/>
  <c r="DE935" i="32"/>
  <c r="AV935" i="32"/>
  <c r="AS935" i="32"/>
  <c r="AP935" i="32"/>
  <c r="AM935" i="32"/>
  <c r="AC935" i="32"/>
  <c r="Z935" i="32"/>
  <c r="W935" i="32"/>
  <c r="J935" i="32"/>
  <c r="KV934" i="32"/>
  <c r="KD934" i="32"/>
  <c r="KC934" i="32"/>
  <c r="KB934" i="32"/>
  <c r="KA934" i="32"/>
  <c r="JW934" i="32"/>
  <c r="JT934" i="32"/>
  <c r="EL934" i="32"/>
  <c r="DE934" i="32"/>
  <c r="AV934" i="32"/>
  <c r="AS934" i="32"/>
  <c r="AP934" i="32"/>
  <c r="AM934" i="32"/>
  <c r="AC934" i="32"/>
  <c r="Z934" i="32"/>
  <c r="W934" i="32"/>
  <c r="J934" i="32"/>
  <c r="KV933" i="32"/>
  <c r="KD933" i="32"/>
  <c r="KC933" i="32"/>
  <c r="KB933" i="32"/>
  <c r="KA933" i="32"/>
  <c r="JW933" i="32"/>
  <c r="JT933" i="32"/>
  <c r="EL933" i="32"/>
  <c r="DE933" i="32"/>
  <c r="AV933" i="32"/>
  <c r="AS933" i="32"/>
  <c r="AP933" i="32"/>
  <c r="AM933" i="32"/>
  <c r="AC933" i="32"/>
  <c r="Z933" i="32"/>
  <c r="W933" i="32"/>
  <c r="J933" i="32"/>
  <c r="KV932" i="32"/>
  <c r="KD932" i="32"/>
  <c r="KC932" i="32"/>
  <c r="KB932" i="32"/>
  <c r="KA932" i="32"/>
  <c r="JW932" i="32"/>
  <c r="JT932" i="32"/>
  <c r="EL932" i="32"/>
  <c r="DE932" i="32"/>
  <c r="AV932" i="32"/>
  <c r="AS932" i="32"/>
  <c r="AP932" i="32"/>
  <c r="AM932" i="32"/>
  <c r="AC932" i="32"/>
  <c r="Z932" i="32"/>
  <c r="W932" i="32"/>
  <c r="J932" i="32"/>
  <c r="KV931" i="32"/>
  <c r="KD931" i="32"/>
  <c r="KC931" i="32"/>
  <c r="KB931" i="32"/>
  <c r="KA931" i="32"/>
  <c r="JW931" i="32"/>
  <c r="JT931" i="32"/>
  <c r="EL931" i="32"/>
  <c r="DE931" i="32"/>
  <c r="AV931" i="32"/>
  <c r="AS931" i="32"/>
  <c r="AP931" i="32"/>
  <c r="AM931" i="32"/>
  <c r="AC931" i="32"/>
  <c r="Z931" i="32"/>
  <c r="W931" i="32"/>
  <c r="J931" i="32"/>
  <c r="KV930" i="32"/>
  <c r="KD930" i="32"/>
  <c r="KC930" i="32"/>
  <c r="KB930" i="32"/>
  <c r="KA930" i="32"/>
  <c r="JW930" i="32"/>
  <c r="JT930" i="32"/>
  <c r="EL930" i="32"/>
  <c r="DE930" i="32"/>
  <c r="AV930" i="32"/>
  <c r="AS930" i="32"/>
  <c r="AP930" i="32"/>
  <c r="AM930" i="32"/>
  <c r="AC930" i="32"/>
  <c r="Z930" i="32"/>
  <c r="W930" i="32"/>
  <c r="J930" i="32"/>
  <c r="KV929" i="32"/>
  <c r="KD929" i="32"/>
  <c r="KC929" i="32"/>
  <c r="KB929" i="32"/>
  <c r="KA929" i="32"/>
  <c r="JW929" i="32"/>
  <c r="JT929" i="32"/>
  <c r="EL929" i="32"/>
  <c r="DE929" i="32"/>
  <c r="AV929" i="32"/>
  <c r="AS929" i="32"/>
  <c r="AP929" i="32"/>
  <c r="AM929" i="32"/>
  <c r="AC929" i="32"/>
  <c r="Z929" i="32"/>
  <c r="W929" i="32"/>
  <c r="J929" i="32"/>
  <c r="KV928" i="32"/>
  <c r="KD928" i="32"/>
  <c r="KC928" i="32"/>
  <c r="KB928" i="32"/>
  <c r="KA928" i="32"/>
  <c r="JW928" i="32"/>
  <c r="JT928" i="32"/>
  <c r="EL928" i="32"/>
  <c r="DE928" i="32"/>
  <c r="AV928" i="32"/>
  <c r="AS928" i="32"/>
  <c r="AP928" i="32"/>
  <c r="AM928" i="32"/>
  <c r="AC928" i="32"/>
  <c r="Z928" i="32"/>
  <c r="W928" i="32"/>
  <c r="J928" i="32"/>
  <c r="KV927" i="32"/>
  <c r="KD927" i="32"/>
  <c r="KC927" i="32"/>
  <c r="KB927" i="32"/>
  <c r="KA927" i="32"/>
  <c r="JW927" i="32"/>
  <c r="JT927" i="32"/>
  <c r="EL927" i="32"/>
  <c r="DE927" i="32"/>
  <c r="AV927" i="32"/>
  <c r="AS927" i="32"/>
  <c r="AP927" i="32"/>
  <c r="AM927" i="32"/>
  <c r="AC927" i="32"/>
  <c r="Z927" i="32"/>
  <c r="W927" i="32"/>
  <c r="J927" i="32"/>
  <c r="KV926" i="32"/>
  <c r="KD926" i="32"/>
  <c r="KC926" i="32"/>
  <c r="KB926" i="32"/>
  <c r="KA926" i="32"/>
  <c r="JW926" i="32"/>
  <c r="JT926" i="32"/>
  <c r="EL926" i="32"/>
  <c r="DE926" i="32"/>
  <c r="AV926" i="32"/>
  <c r="AS926" i="32"/>
  <c r="AP926" i="32"/>
  <c r="AM926" i="32"/>
  <c r="AC926" i="32"/>
  <c r="Z926" i="32"/>
  <c r="W926" i="32"/>
  <c r="J926" i="32"/>
  <c r="KV925" i="32"/>
  <c r="KD925" i="32"/>
  <c r="KC925" i="32"/>
  <c r="KB925" i="32"/>
  <c r="KA925" i="32"/>
  <c r="JW925" i="32"/>
  <c r="JT925" i="32"/>
  <c r="EL925" i="32"/>
  <c r="DE925" i="32"/>
  <c r="AV925" i="32"/>
  <c r="AS925" i="32"/>
  <c r="AP925" i="32"/>
  <c r="AM925" i="32"/>
  <c r="AC925" i="32"/>
  <c r="Z925" i="32"/>
  <c r="W925" i="32"/>
  <c r="J925" i="32"/>
  <c r="KV924" i="32"/>
  <c r="KD924" i="32"/>
  <c r="KC924" i="32"/>
  <c r="KB924" i="32"/>
  <c r="KA924" i="32"/>
  <c r="JW924" i="32"/>
  <c r="JT924" i="32"/>
  <c r="EL924" i="32"/>
  <c r="DE924" i="32"/>
  <c r="AV924" i="32"/>
  <c r="AS924" i="32"/>
  <c r="AP924" i="32"/>
  <c r="AM924" i="32"/>
  <c r="AC924" i="32"/>
  <c r="Z924" i="32"/>
  <c r="W924" i="32"/>
  <c r="J924" i="32"/>
  <c r="KV923" i="32"/>
  <c r="KD923" i="32"/>
  <c r="KC923" i="32"/>
  <c r="KB923" i="32"/>
  <c r="KA923" i="32"/>
  <c r="JW923" i="32"/>
  <c r="JT923" i="32"/>
  <c r="EL923" i="32"/>
  <c r="DE923" i="32"/>
  <c r="AV923" i="32"/>
  <c r="AS923" i="32"/>
  <c r="AP923" i="32"/>
  <c r="AM923" i="32"/>
  <c r="AC923" i="32"/>
  <c r="Z923" i="32"/>
  <c r="W923" i="32"/>
  <c r="J923" i="32"/>
  <c r="KV922" i="32"/>
  <c r="KD922" i="32"/>
  <c r="KC922" i="32"/>
  <c r="KB922" i="32"/>
  <c r="KA922" i="32"/>
  <c r="JW922" i="32"/>
  <c r="JT922" i="32"/>
  <c r="EL922" i="32"/>
  <c r="DE922" i="32"/>
  <c r="AV922" i="32"/>
  <c r="AS922" i="32"/>
  <c r="AP922" i="32"/>
  <c r="AM922" i="32"/>
  <c r="AC922" i="32"/>
  <c r="Z922" i="32"/>
  <c r="W922" i="32"/>
  <c r="J922" i="32"/>
  <c r="KV921" i="32"/>
  <c r="KD921" i="32"/>
  <c r="KC921" i="32"/>
  <c r="KB921" i="32"/>
  <c r="KA921" i="32"/>
  <c r="JW921" i="32"/>
  <c r="JT921" i="32"/>
  <c r="EL921" i="32"/>
  <c r="DE921" i="32"/>
  <c r="AV921" i="32"/>
  <c r="AS921" i="32"/>
  <c r="AP921" i="32"/>
  <c r="AM921" i="32"/>
  <c r="AC921" i="32"/>
  <c r="Z921" i="32"/>
  <c r="W921" i="32"/>
  <c r="J921" i="32"/>
  <c r="KV920" i="32"/>
  <c r="KD920" i="32"/>
  <c r="KC920" i="32"/>
  <c r="KB920" i="32"/>
  <c r="KA920" i="32"/>
  <c r="JW920" i="32"/>
  <c r="JT920" i="32"/>
  <c r="EL920" i="32"/>
  <c r="DE920" i="32"/>
  <c r="AV920" i="32"/>
  <c r="AS920" i="32"/>
  <c r="AP920" i="32"/>
  <c r="AM920" i="32"/>
  <c r="AC920" i="32"/>
  <c r="Z920" i="32"/>
  <c r="W920" i="32"/>
  <c r="J920" i="32"/>
  <c r="KV919" i="32"/>
  <c r="KD919" i="32"/>
  <c r="KC919" i="32"/>
  <c r="KB919" i="32"/>
  <c r="KA919" i="32"/>
  <c r="JW919" i="32"/>
  <c r="JT919" i="32"/>
  <c r="EL919" i="32"/>
  <c r="DE919" i="32"/>
  <c r="AV919" i="32"/>
  <c r="AS919" i="32"/>
  <c r="AP919" i="32"/>
  <c r="AM919" i="32"/>
  <c r="AC919" i="32"/>
  <c r="Z919" i="32"/>
  <c r="W919" i="32"/>
  <c r="J919" i="32"/>
  <c r="KV918" i="32"/>
  <c r="KD918" i="32"/>
  <c r="KC918" i="32"/>
  <c r="KB918" i="32"/>
  <c r="KA918" i="32"/>
  <c r="JW918" i="32"/>
  <c r="JT918" i="32"/>
  <c r="EL918" i="32"/>
  <c r="DE918" i="32"/>
  <c r="AV918" i="32"/>
  <c r="AS918" i="32"/>
  <c r="AP918" i="32"/>
  <c r="AM918" i="32"/>
  <c r="AC918" i="32"/>
  <c r="Z918" i="32"/>
  <c r="W918" i="32"/>
  <c r="J918" i="32"/>
  <c r="KV917" i="32"/>
  <c r="KD917" i="32"/>
  <c r="KC917" i="32"/>
  <c r="KB917" i="32"/>
  <c r="KA917" i="32"/>
  <c r="JW917" i="32"/>
  <c r="JT917" i="32"/>
  <c r="EL917" i="32"/>
  <c r="DE917" i="32"/>
  <c r="AV917" i="32"/>
  <c r="AS917" i="32"/>
  <c r="AP917" i="32"/>
  <c r="AM917" i="32"/>
  <c r="AC917" i="32"/>
  <c r="Z917" i="32"/>
  <c r="W917" i="32"/>
  <c r="J917" i="32"/>
  <c r="KV916" i="32"/>
  <c r="KD916" i="32"/>
  <c r="KC916" i="32"/>
  <c r="KB916" i="32"/>
  <c r="KA916" i="32"/>
  <c r="JW916" i="32"/>
  <c r="JT916" i="32"/>
  <c r="EL916" i="32"/>
  <c r="DE916" i="32"/>
  <c r="AV916" i="32"/>
  <c r="AS916" i="32"/>
  <c r="AP916" i="32"/>
  <c r="AM916" i="32"/>
  <c r="AC916" i="32"/>
  <c r="Z916" i="32"/>
  <c r="W916" i="32"/>
  <c r="J916" i="32"/>
  <c r="KV915" i="32"/>
  <c r="KD915" i="32"/>
  <c r="KC915" i="32"/>
  <c r="KB915" i="32"/>
  <c r="KA915" i="32"/>
  <c r="JW915" i="32"/>
  <c r="JT915" i="32"/>
  <c r="EL915" i="32"/>
  <c r="DE915" i="32"/>
  <c r="AV915" i="32"/>
  <c r="AS915" i="32"/>
  <c r="AP915" i="32"/>
  <c r="AM915" i="32"/>
  <c r="AC915" i="32"/>
  <c r="Z915" i="32"/>
  <c r="W915" i="32"/>
  <c r="J915" i="32"/>
  <c r="KV914" i="32"/>
  <c r="KD914" i="32"/>
  <c r="KC914" i="32"/>
  <c r="KB914" i="32"/>
  <c r="KA914" i="32"/>
  <c r="JW914" i="32"/>
  <c r="JT914" i="32"/>
  <c r="EL914" i="32"/>
  <c r="DE914" i="32"/>
  <c r="AV914" i="32"/>
  <c r="AS914" i="32"/>
  <c r="AP914" i="32"/>
  <c r="AM914" i="32"/>
  <c r="AC914" i="32"/>
  <c r="Z914" i="32"/>
  <c r="W914" i="32"/>
  <c r="J914" i="32"/>
  <c r="KV913" i="32"/>
  <c r="KD913" i="32"/>
  <c r="KC913" i="32"/>
  <c r="KB913" i="32"/>
  <c r="KA913" i="32"/>
  <c r="JW913" i="32"/>
  <c r="JT913" i="32"/>
  <c r="EL913" i="32"/>
  <c r="DE913" i="32"/>
  <c r="AV913" i="32"/>
  <c r="AS913" i="32"/>
  <c r="AP913" i="32"/>
  <c r="AM913" i="32"/>
  <c r="AC913" i="32"/>
  <c r="Z913" i="32"/>
  <c r="W913" i="32"/>
  <c r="J913" i="32"/>
  <c r="KV912" i="32"/>
  <c r="KD912" i="32"/>
  <c r="KC912" i="32"/>
  <c r="KB912" i="32"/>
  <c r="KA912" i="32"/>
  <c r="JW912" i="32"/>
  <c r="JT912" i="32"/>
  <c r="EL912" i="32"/>
  <c r="DE912" i="32"/>
  <c r="AV912" i="32"/>
  <c r="AS912" i="32"/>
  <c r="AP912" i="32"/>
  <c r="AM912" i="32"/>
  <c r="AC912" i="32"/>
  <c r="Z912" i="32"/>
  <c r="W912" i="32"/>
  <c r="J912" i="32"/>
  <c r="KV911" i="32"/>
  <c r="KD911" i="32"/>
  <c r="KC911" i="32"/>
  <c r="KB911" i="32"/>
  <c r="KA911" i="32"/>
  <c r="JW911" i="32"/>
  <c r="JT911" i="32"/>
  <c r="EL911" i="32"/>
  <c r="DE911" i="32"/>
  <c r="AV911" i="32"/>
  <c r="AS911" i="32"/>
  <c r="AP911" i="32"/>
  <c r="AM911" i="32"/>
  <c r="AC911" i="32"/>
  <c r="Z911" i="32"/>
  <c r="W911" i="32"/>
  <c r="J911" i="32"/>
  <c r="KV910" i="32"/>
  <c r="KD910" i="32"/>
  <c r="KC910" i="32"/>
  <c r="KB910" i="32"/>
  <c r="KA910" i="32"/>
  <c r="JW910" i="32"/>
  <c r="JT910" i="32"/>
  <c r="EL910" i="32"/>
  <c r="DE910" i="32"/>
  <c r="AV910" i="32"/>
  <c r="AS910" i="32"/>
  <c r="AP910" i="32"/>
  <c r="AM910" i="32"/>
  <c r="AC910" i="32"/>
  <c r="Z910" i="32"/>
  <c r="W910" i="32"/>
  <c r="J910" i="32"/>
  <c r="KV909" i="32"/>
  <c r="KD909" i="32"/>
  <c r="KC909" i="32"/>
  <c r="KB909" i="32"/>
  <c r="KA909" i="32"/>
  <c r="JW909" i="32"/>
  <c r="JT909" i="32"/>
  <c r="EL909" i="32"/>
  <c r="DE909" i="32"/>
  <c r="AV909" i="32"/>
  <c r="AS909" i="32"/>
  <c r="AP909" i="32"/>
  <c r="AM909" i="32"/>
  <c r="AC909" i="32"/>
  <c r="Z909" i="32"/>
  <c r="W909" i="32"/>
  <c r="J909" i="32"/>
  <c r="KV908" i="32"/>
  <c r="KD908" i="32"/>
  <c r="KC908" i="32"/>
  <c r="KB908" i="32"/>
  <c r="KA908" i="32"/>
  <c r="JW908" i="32"/>
  <c r="JT908" i="32"/>
  <c r="EL908" i="32"/>
  <c r="DE908" i="32"/>
  <c r="AV908" i="32"/>
  <c r="AS908" i="32"/>
  <c r="AP908" i="32"/>
  <c r="AM908" i="32"/>
  <c r="AC908" i="32"/>
  <c r="Z908" i="32"/>
  <c r="W908" i="32"/>
  <c r="J908" i="32"/>
  <c r="KV907" i="32"/>
  <c r="KD907" i="32"/>
  <c r="KC907" i="32"/>
  <c r="KB907" i="32"/>
  <c r="KA907" i="32"/>
  <c r="JW907" i="32"/>
  <c r="JT907" i="32"/>
  <c r="EL907" i="32"/>
  <c r="DE907" i="32"/>
  <c r="AV907" i="32"/>
  <c r="AS907" i="32"/>
  <c r="AP907" i="32"/>
  <c r="AM907" i="32"/>
  <c r="AC907" i="32"/>
  <c r="Z907" i="32"/>
  <c r="W907" i="32"/>
  <c r="J907" i="32"/>
  <c r="KV906" i="32"/>
  <c r="KD906" i="32"/>
  <c r="KC906" i="32"/>
  <c r="KB906" i="32"/>
  <c r="KA906" i="32"/>
  <c r="JW906" i="32"/>
  <c r="JT906" i="32"/>
  <c r="EL906" i="32"/>
  <c r="DE906" i="32"/>
  <c r="AV906" i="32"/>
  <c r="AS906" i="32"/>
  <c r="AP906" i="32"/>
  <c r="AM906" i="32"/>
  <c r="AC906" i="32"/>
  <c r="Z906" i="32"/>
  <c r="W906" i="32"/>
  <c r="J906" i="32"/>
  <c r="KV905" i="32"/>
  <c r="KD905" i="32"/>
  <c r="KC905" i="32"/>
  <c r="KB905" i="32"/>
  <c r="KA905" i="32"/>
  <c r="JW905" i="32"/>
  <c r="JT905" i="32"/>
  <c r="EL905" i="32"/>
  <c r="DE905" i="32"/>
  <c r="AV905" i="32"/>
  <c r="AS905" i="32"/>
  <c r="AP905" i="32"/>
  <c r="AM905" i="32"/>
  <c r="AC905" i="32"/>
  <c r="Z905" i="32"/>
  <c r="W905" i="32"/>
  <c r="J905" i="32"/>
  <c r="KV904" i="32"/>
  <c r="KD904" i="32"/>
  <c r="KC904" i="32"/>
  <c r="KB904" i="32"/>
  <c r="KA904" i="32"/>
  <c r="JW904" i="32"/>
  <c r="JT904" i="32"/>
  <c r="EL904" i="32"/>
  <c r="DE904" i="32"/>
  <c r="AV904" i="32"/>
  <c r="AS904" i="32"/>
  <c r="AP904" i="32"/>
  <c r="AM904" i="32"/>
  <c r="AC904" i="32"/>
  <c r="Z904" i="32"/>
  <c r="W904" i="32"/>
  <c r="J904" i="32"/>
  <c r="KV903" i="32"/>
  <c r="KD903" i="32"/>
  <c r="KC903" i="32"/>
  <c r="KB903" i="32"/>
  <c r="KA903" i="32"/>
  <c r="JW903" i="32"/>
  <c r="JT903" i="32"/>
  <c r="EL903" i="32"/>
  <c r="DE903" i="32"/>
  <c r="AV903" i="32"/>
  <c r="AS903" i="32"/>
  <c r="AP903" i="32"/>
  <c r="AM903" i="32"/>
  <c r="AC903" i="32"/>
  <c r="Z903" i="32"/>
  <c r="W903" i="32"/>
  <c r="J903" i="32"/>
  <c r="KV902" i="32"/>
  <c r="KD902" i="32"/>
  <c r="KC902" i="32"/>
  <c r="KB902" i="32"/>
  <c r="KA902" i="32"/>
  <c r="JW902" i="32"/>
  <c r="JT902" i="32"/>
  <c r="EL902" i="32"/>
  <c r="DE902" i="32"/>
  <c r="AV902" i="32"/>
  <c r="AS902" i="32"/>
  <c r="AP902" i="32"/>
  <c r="AM902" i="32"/>
  <c r="AC902" i="32"/>
  <c r="Z902" i="32"/>
  <c r="W902" i="32"/>
  <c r="J902" i="32"/>
  <c r="KV901" i="32"/>
  <c r="KD901" i="32"/>
  <c r="KC901" i="32"/>
  <c r="KB901" i="32"/>
  <c r="KA901" i="32"/>
  <c r="JW901" i="32"/>
  <c r="JT901" i="32"/>
  <c r="EL901" i="32"/>
  <c r="DE901" i="32"/>
  <c r="AV901" i="32"/>
  <c r="AS901" i="32"/>
  <c r="AP901" i="32"/>
  <c r="AM901" i="32"/>
  <c r="AC901" i="32"/>
  <c r="Z901" i="32"/>
  <c r="W901" i="32"/>
  <c r="J901" i="32"/>
  <c r="KV900" i="32"/>
  <c r="KD900" i="32"/>
  <c r="KC900" i="32"/>
  <c r="KB900" i="32"/>
  <c r="KA900" i="32"/>
  <c r="JW900" i="32"/>
  <c r="JT900" i="32"/>
  <c r="EL900" i="32"/>
  <c r="DE900" i="32"/>
  <c r="AV900" i="32"/>
  <c r="AS900" i="32"/>
  <c r="AP900" i="32"/>
  <c r="AM900" i="32"/>
  <c r="AC900" i="32"/>
  <c r="Z900" i="32"/>
  <c r="W900" i="32"/>
  <c r="J900" i="32"/>
  <c r="KV899" i="32"/>
  <c r="KD899" i="32"/>
  <c r="KC899" i="32"/>
  <c r="KB899" i="32"/>
  <c r="KA899" i="32"/>
  <c r="JW899" i="32"/>
  <c r="JT899" i="32"/>
  <c r="EL899" i="32"/>
  <c r="DE899" i="32"/>
  <c r="AV899" i="32"/>
  <c r="AS899" i="32"/>
  <c r="AP899" i="32"/>
  <c r="AM899" i="32"/>
  <c r="AC899" i="32"/>
  <c r="Z899" i="32"/>
  <c r="W899" i="32"/>
  <c r="J899" i="32"/>
  <c r="KV898" i="32"/>
  <c r="KD898" i="32"/>
  <c r="KC898" i="32"/>
  <c r="KB898" i="32"/>
  <c r="KA898" i="32"/>
  <c r="JW898" i="32"/>
  <c r="JT898" i="32"/>
  <c r="EL898" i="32"/>
  <c r="DE898" i="32"/>
  <c r="AV898" i="32"/>
  <c r="AS898" i="32"/>
  <c r="AP898" i="32"/>
  <c r="AM898" i="32"/>
  <c r="AC898" i="32"/>
  <c r="Z898" i="32"/>
  <c r="W898" i="32"/>
  <c r="J898" i="32"/>
  <c r="KV897" i="32"/>
  <c r="KD897" i="32"/>
  <c r="KC897" i="32"/>
  <c r="KB897" i="32"/>
  <c r="KA897" i="32"/>
  <c r="JW897" i="32"/>
  <c r="JT897" i="32"/>
  <c r="EL897" i="32"/>
  <c r="DE897" i="32"/>
  <c r="AV897" i="32"/>
  <c r="AS897" i="32"/>
  <c r="AP897" i="32"/>
  <c r="AM897" i="32"/>
  <c r="AC897" i="32"/>
  <c r="Z897" i="32"/>
  <c r="W897" i="32"/>
  <c r="J897" i="32"/>
  <c r="KV896" i="32"/>
  <c r="KD896" i="32"/>
  <c r="KC896" i="32"/>
  <c r="KB896" i="32"/>
  <c r="KA896" i="32"/>
  <c r="JW896" i="32"/>
  <c r="JT896" i="32"/>
  <c r="EL896" i="32"/>
  <c r="DE896" i="32"/>
  <c r="AV896" i="32"/>
  <c r="AS896" i="32"/>
  <c r="AP896" i="32"/>
  <c r="AM896" i="32"/>
  <c r="AC896" i="32"/>
  <c r="Z896" i="32"/>
  <c r="W896" i="32"/>
  <c r="J896" i="32"/>
  <c r="KV895" i="32"/>
  <c r="KD895" i="32"/>
  <c r="KC895" i="32"/>
  <c r="KB895" i="32"/>
  <c r="KA895" i="32"/>
  <c r="JW895" i="32"/>
  <c r="JT895" i="32"/>
  <c r="EL895" i="32"/>
  <c r="DE895" i="32"/>
  <c r="AV895" i="32"/>
  <c r="AS895" i="32"/>
  <c r="AP895" i="32"/>
  <c r="AM895" i="32"/>
  <c r="AC895" i="32"/>
  <c r="Z895" i="32"/>
  <c r="W895" i="32"/>
  <c r="J895" i="32"/>
  <c r="KV894" i="32"/>
  <c r="KD894" i="32"/>
  <c r="KC894" i="32"/>
  <c r="KB894" i="32"/>
  <c r="KA894" i="32"/>
  <c r="JW894" i="32"/>
  <c r="JT894" i="32"/>
  <c r="EL894" i="32"/>
  <c r="DE894" i="32"/>
  <c r="AV894" i="32"/>
  <c r="AS894" i="32"/>
  <c r="AP894" i="32"/>
  <c r="AM894" i="32"/>
  <c r="AC894" i="32"/>
  <c r="Z894" i="32"/>
  <c r="W894" i="32"/>
  <c r="J894" i="32"/>
  <c r="KV893" i="32"/>
  <c r="KD893" i="32"/>
  <c r="KC893" i="32"/>
  <c r="KB893" i="32"/>
  <c r="KA893" i="32"/>
  <c r="JW893" i="32"/>
  <c r="JT893" i="32"/>
  <c r="EL893" i="32"/>
  <c r="DE893" i="32"/>
  <c r="AV893" i="32"/>
  <c r="AS893" i="32"/>
  <c r="AP893" i="32"/>
  <c r="AM893" i="32"/>
  <c r="AC893" i="32"/>
  <c r="Z893" i="32"/>
  <c r="W893" i="32"/>
  <c r="J893" i="32"/>
  <c r="KV892" i="32"/>
  <c r="KD892" i="32"/>
  <c r="KC892" i="32"/>
  <c r="KB892" i="32"/>
  <c r="KA892" i="32"/>
  <c r="JW892" i="32"/>
  <c r="JT892" i="32"/>
  <c r="EL892" i="32"/>
  <c r="DE892" i="32"/>
  <c r="AV892" i="32"/>
  <c r="AS892" i="32"/>
  <c r="AP892" i="32"/>
  <c r="AM892" i="32"/>
  <c r="AC892" i="32"/>
  <c r="Z892" i="32"/>
  <c r="W892" i="32"/>
  <c r="J892" i="32"/>
  <c r="KV891" i="32"/>
  <c r="KD891" i="32"/>
  <c r="KC891" i="32"/>
  <c r="KB891" i="32"/>
  <c r="KA891" i="32"/>
  <c r="JW891" i="32"/>
  <c r="JT891" i="32"/>
  <c r="EL891" i="32"/>
  <c r="DE891" i="32"/>
  <c r="AV891" i="32"/>
  <c r="AS891" i="32"/>
  <c r="AP891" i="32"/>
  <c r="AM891" i="32"/>
  <c r="AC891" i="32"/>
  <c r="Z891" i="32"/>
  <c r="W891" i="32"/>
  <c r="J891" i="32"/>
  <c r="KV890" i="32"/>
  <c r="KD890" i="32"/>
  <c r="KC890" i="32"/>
  <c r="KB890" i="32"/>
  <c r="KA890" i="32"/>
  <c r="JW890" i="32"/>
  <c r="JT890" i="32"/>
  <c r="EL890" i="32"/>
  <c r="DE890" i="32"/>
  <c r="AV890" i="32"/>
  <c r="AS890" i="32"/>
  <c r="AP890" i="32"/>
  <c r="AM890" i="32"/>
  <c r="AC890" i="32"/>
  <c r="Z890" i="32"/>
  <c r="W890" i="32"/>
  <c r="J890" i="32"/>
  <c r="KV889" i="32"/>
  <c r="KD889" i="32"/>
  <c r="KC889" i="32"/>
  <c r="KB889" i="32"/>
  <c r="KA889" i="32"/>
  <c r="JW889" i="32"/>
  <c r="JT889" i="32"/>
  <c r="EL889" i="32"/>
  <c r="DE889" i="32"/>
  <c r="AV889" i="32"/>
  <c r="AS889" i="32"/>
  <c r="AP889" i="32"/>
  <c r="AM889" i="32"/>
  <c r="AC889" i="32"/>
  <c r="Z889" i="32"/>
  <c r="W889" i="32"/>
  <c r="J889" i="32"/>
  <c r="KV888" i="32"/>
  <c r="KD888" i="32"/>
  <c r="KC888" i="32"/>
  <c r="KB888" i="32"/>
  <c r="KA888" i="32"/>
  <c r="JW888" i="32"/>
  <c r="JT888" i="32"/>
  <c r="EL888" i="32"/>
  <c r="DE888" i="32"/>
  <c r="AV888" i="32"/>
  <c r="AS888" i="32"/>
  <c r="AP888" i="32"/>
  <c r="AM888" i="32"/>
  <c r="AC888" i="32"/>
  <c r="Z888" i="32"/>
  <c r="W888" i="32"/>
  <c r="J888" i="32"/>
  <c r="KV887" i="32"/>
  <c r="KD887" i="32"/>
  <c r="KC887" i="32"/>
  <c r="KB887" i="32"/>
  <c r="KA887" i="32"/>
  <c r="JW887" i="32"/>
  <c r="JT887" i="32"/>
  <c r="EL887" i="32"/>
  <c r="DE887" i="32"/>
  <c r="AV887" i="32"/>
  <c r="AS887" i="32"/>
  <c r="AP887" i="32"/>
  <c r="AM887" i="32"/>
  <c r="AC887" i="32"/>
  <c r="Z887" i="32"/>
  <c r="W887" i="32"/>
  <c r="J887" i="32"/>
  <c r="KV886" i="32"/>
  <c r="KD886" i="32"/>
  <c r="KC886" i="32"/>
  <c r="KB886" i="32"/>
  <c r="KA886" i="32"/>
  <c r="JW886" i="32"/>
  <c r="JT886" i="32"/>
  <c r="EL886" i="32"/>
  <c r="DE886" i="32"/>
  <c r="AV886" i="32"/>
  <c r="AS886" i="32"/>
  <c r="AP886" i="32"/>
  <c r="AM886" i="32"/>
  <c r="AC886" i="32"/>
  <c r="Z886" i="32"/>
  <c r="W886" i="32"/>
  <c r="J886" i="32"/>
  <c r="KV885" i="32"/>
  <c r="KD885" i="32"/>
  <c r="KC885" i="32"/>
  <c r="KB885" i="32"/>
  <c r="KA885" i="32"/>
  <c r="JW885" i="32"/>
  <c r="JT885" i="32"/>
  <c r="EL885" i="32"/>
  <c r="DE885" i="32"/>
  <c r="AV885" i="32"/>
  <c r="AS885" i="32"/>
  <c r="AP885" i="32"/>
  <c r="AM885" i="32"/>
  <c r="AC885" i="32"/>
  <c r="Z885" i="32"/>
  <c r="W885" i="32"/>
  <c r="J885" i="32"/>
  <c r="KV884" i="32"/>
  <c r="KD884" i="32"/>
  <c r="KC884" i="32"/>
  <c r="KB884" i="32"/>
  <c r="KA884" i="32"/>
  <c r="JW884" i="32"/>
  <c r="JT884" i="32"/>
  <c r="EL884" i="32"/>
  <c r="DE884" i="32"/>
  <c r="AV884" i="32"/>
  <c r="AS884" i="32"/>
  <c r="AP884" i="32"/>
  <c r="AM884" i="32"/>
  <c r="AC884" i="32"/>
  <c r="Z884" i="32"/>
  <c r="W884" i="32"/>
  <c r="J884" i="32"/>
  <c r="KV883" i="32"/>
  <c r="KD883" i="32"/>
  <c r="KC883" i="32"/>
  <c r="KB883" i="32"/>
  <c r="KA883" i="32"/>
  <c r="JW883" i="32"/>
  <c r="JT883" i="32"/>
  <c r="EL883" i="32"/>
  <c r="DE883" i="32"/>
  <c r="AV883" i="32"/>
  <c r="AS883" i="32"/>
  <c r="AP883" i="32"/>
  <c r="AM883" i="32"/>
  <c r="AC883" i="32"/>
  <c r="Z883" i="32"/>
  <c r="W883" i="32"/>
  <c r="J883" i="32"/>
  <c r="KV882" i="32"/>
  <c r="KD882" i="32"/>
  <c r="KC882" i="32"/>
  <c r="KB882" i="32"/>
  <c r="KA882" i="32"/>
  <c r="JW882" i="32"/>
  <c r="JT882" i="32"/>
  <c r="EL882" i="32"/>
  <c r="DE882" i="32"/>
  <c r="AV882" i="32"/>
  <c r="AS882" i="32"/>
  <c r="AP882" i="32"/>
  <c r="AM882" i="32"/>
  <c r="AC882" i="32"/>
  <c r="Z882" i="32"/>
  <c r="W882" i="32"/>
  <c r="J882" i="32"/>
  <c r="KV881" i="32"/>
  <c r="KD881" i="32"/>
  <c r="KC881" i="32"/>
  <c r="KB881" i="32"/>
  <c r="KA881" i="32"/>
  <c r="JW881" i="32"/>
  <c r="JT881" i="32"/>
  <c r="EL881" i="32"/>
  <c r="DE881" i="32"/>
  <c r="AV881" i="32"/>
  <c r="AS881" i="32"/>
  <c r="AP881" i="32"/>
  <c r="AM881" i="32"/>
  <c r="AC881" i="32"/>
  <c r="Z881" i="32"/>
  <c r="W881" i="32"/>
  <c r="J881" i="32"/>
  <c r="KV880" i="32"/>
  <c r="KD880" i="32"/>
  <c r="KC880" i="32"/>
  <c r="KB880" i="32"/>
  <c r="KA880" i="32"/>
  <c r="JW880" i="32"/>
  <c r="JT880" i="32"/>
  <c r="EL880" i="32"/>
  <c r="DE880" i="32"/>
  <c r="AV880" i="32"/>
  <c r="AS880" i="32"/>
  <c r="AP880" i="32"/>
  <c r="AM880" i="32"/>
  <c r="AC880" i="32"/>
  <c r="Z880" i="32"/>
  <c r="W880" i="32"/>
  <c r="J880" i="32"/>
  <c r="KV879" i="32"/>
  <c r="KD879" i="32"/>
  <c r="KC879" i="32"/>
  <c r="KB879" i="32"/>
  <c r="KA879" i="32"/>
  <c r="JW879" i="32"/>
  <c r="JT879" i="32"/>
  <c r="EL879" i="32"/>
  <c r="DE879" i="32"/>
  <c r="AV879" i="32"/>
  <c r="AS879" i="32"/>
  <c r="AP879" i="32"/>
  <c r="AM879" i="32"/>
  <c r="AC879" i="32"/>
  <c r="Z879" i="32"/>
  <c r="W879" i="32"/>
  <c r="J879" i="32"/>
  <c r="KV878" i="32"/>
  <c r="KD878" i="32"/>
  <c r="KC878" i="32"/>
  <c r="KB878" i="32"/>
  <c r="KA878" i="32"/>
  <c r="JW878" i="32"/>
  <c r="JT878" i="32"/>
  <c r="EL878" i="32"/>
  <c r="DE878" i="32"/>
  <c r="AV878" i="32"/>
  <c r="AS878" i="32"/>
  <c r="AP878" i="32"/>
  <c r="AM878" i="32"/>
  <c r="AC878" i="32"/>
  <c r="Z878" i="32"/>
  <c r="W878" i="32"/>
  <c r="J878" i="32"/>
  <c r="KV877" i="32"/>
  <c r="KD877" i="32"/>
  <c r="KC877" i="32"/>
  <c r="KB877" i="32"/>
  <c r="KA877" i="32"/>
  <c r="JW877" i="32"/>
  <c r="JT877" i="32"/>
  <c r="EL877" i="32"/>
  <c r="DE877" i="32"/>
  <c r="AV877" i="32"/>
  <c r="AS877" i="32"/>
  <c r="AP877" i="32"/>
  <c r="AM877" i="32"/>
  <c r="AC877" i="32"/>
  <c r="Z877" i="32"/>
  <c r="W877" i="32"/>
  <c r="J877" i="32"/>
  <c r="KV876" i="32"/>
  <c r="KD876" i="32"/>
  <c r="KC876" i="32"/>
  <c r="KB876" i="32"/>
  <c r="KA876" i="32"/>
  <c r="JW876" i="32"/>
  <c r="JT876" i="32"/>
  <c r="EL876" i="32"/>
  <c r="DE876" i="32"/>
  <c r="AV876" i="32"/>
  <c r="AS876" i="32"/>
  <c r="AP876" i="32"/>
  <c r="AM876" i="32"/>
  <c r="AC876" i="32"/>
  <c r="Z876" i="32"/>
  <c r="W876" i="32"/>
  <c r="J876" i="32"/>
  <c r="KV875" i="32"/>
  <c r="KD875" i="32"/>
  <c r="KC875" i="32"/>
  <c r="KB875" i="32"/>
  <c r="KA875" i="32"/>
  <c r="JW875" i="32"/>
  <c r="JT875" i="32"/>
  <c r="EL875" i="32"/>
  <c r="DE875" i="32"/>
  <c r="AV875" i="32"/>
  <c r="AS875" i="32"/>
  <c r="AP875" i="32"/>
  <c r="AM875" i="32"/>
  <c r="AC875" i="32"/>
  <c r="Z875" i="32"/>
  <c r="W875" i="32"/>
  <c r="J875" i="32"/>
  <c r="KV874" i="32"/>
  <c r="KD874" i="32"/>
  <c r="KC874" i="32"/>
  <c r="KB874" i="32"/>
  <c r="KA874" i="32"/>
  <c r="JW874" i="32"/>
  <c r="JT874" i="32"/>
  <c r="EL874" i="32"/>
  <c r="DE874" i="32"/>
  <c r="AV874" i="32"/>
  <c r="AS874" i="32"/>
  <c r="AP874" i="32"/>
  <c r="AM874" i="32"/>
  <c r="AC874" i="32"/>
  <c r="Z874" i="32"/>
  <c r="W874" i="32"/>
  <c r="J874" i="32"/>
  <c r="KV873" i="32"/>
  <c r="KD873" i="32"/>
  <c r="KC873" i="32"/>
  <c r="KB873" i="32"/>
  <c r="KA873" i="32"/>
  <c r="JW873" i="32"/>
  <c r="JT873" i="32"/>
  <c r="EL873" i="32"/>
  <c r="DE873" i="32"/>
  <c r="AV873" i="32"/>
  <c r="AS873" i="32"/>
  <c r="AP873" i="32"/>
  <c r="AM873" i="32"/>
  <c r="AC873" i="32"/>
  <c r="Z873" i="32"/>
  <c r="W873" i="32"/>
  <c r="J873" i="32"/>
  <c r="KV872" i="32"/>
  <c r="KD872" i="32"/>
  <c r="KC872" i="32"/>
  <c r="KB872" i="32"/>
  <c r="KA872" i="32"/>
  <c r="JW872" i="32"/>
  <c r="JT872" i="32"/>
  <c r="EL872" i="32"/>
  <c r="DE872" i="32"/>
  <c r="AV872" i="32"/>
  <c r="AS872" i="32"/>
  <c r="AP872" i="32"/>
  <c r="AM872" i="32"/>
  <c r="AC872" i="32"/>
  <c r="Z872" i="32"/>
  <c r="W872" i="32"/>
  <c r="J872" i="32"/>
  <c r="KV871" i="32"/>
  <c r="KD871" i="32"/>
  <c r="KC871" i="32"/>
  <c r="KB871" i="32"/>
  <c r="KA871" i="32"/>
  <c r="JW871" i="32"/>
  <c r="JT871" i="32"/>
  <c r="EL871" i="32"/>
  <c r="DE871" i="32"/>
  <c r="AV871" i="32"/>
  <c r="AS871" i="32"/>
  <c r="AP871" i="32"/>
  <c r="AM871" i="32"/>
  <c r="AC871" i="32"/>
  <c r="Z871" i="32"/>
  <c r="W871" i="32"/>
  <c r="J871" i="32"/>
  <c r="KV870" i="32"/>
  <c r="KD870" i="32"/>
  <c r="KC870" i="32"/>
  <c r="KB870" i="32"/>
  <c r="KA870" i="32"/>
  <c r="JW870" i="32"/>
  <c r="JT870" i="32"/>
  <c r="EL870" i="32"/>
  <c r="DE870" i="32"/>
  <c r="AV870" i="32"/>
  <c r="AS870" i="32"/>
  <c r="AP870" i="32"/>
  <c r="AM870" i="32"/>
  <c r="AC870" i="32"/>
  <c r="Z870" i="32"/>
  <c r="W870" i="32"/>
  <c r="J870" i="32"/>
  <c r="KV869" i="32"/>
  <c r="KD869" i="32"/>
  <c r="KC869" i="32"/>
  <c r="KB869" i="32"/>
  <c r="KA869" i="32"/>
  <c r="JW869" i="32"/>
  <c r="JT869" i="32"/>
  <c r="EL869" i="32"/>
  <c r="DE869" i="32"/>
  <c r="AV869" i="32"/>
  <c r="AS869" i="32"/>
  <c r="AP869" i="32"/>
  <c r="AM869" i="32"/>
  <c r="AC869" i="32"/>
  <c r="Z869" i="32"/>
  <c r="W869" i="32"/>
  <c r="J869" i="32"/>
  <c r="KV868" i="32"/>
  <c r="KD868" i="32"/>
  <c r="KC868" i="32"/>
  <c r="KB868" i="32"/>
  <c r="KA868" i="32"/>
  <c r="JW868" i="32"/>
  <c r="JT868" i="32"/>
  <c r="EL868" i="32"/>
  <c r="DE868" i="32"/>
  <c r="AV868" i="32"/>
  <c r="AS868" i="32"/>
  <c r="AP868" i="32"/>
  <c r="AM868" i="32"/>
  <c r="AC868" i="32"/>
  <c r="Z868" i="32"/>
  <c r="W868" i="32"/>
  <c r="J868" i="32"/>
  <c r="KV867" i="32"/>
  <c r="KD867" i="32"/>
  <c r="KC867" i="32"/>
  <c r="KB867" i="32"/>
  <c r="KA867" i="32"/>
  <c r="JW867" i="32"/>
  <c r="JT867" i="32"/>
  <c r="EL867" i="32"/>
  <c r="DE867" i="32"/>
  <c r="AV867" i="32"/>
  <c r="AS867" i="32"/>
  <c r="AP867" i="32"/>
  <c r="AM867" i="32"/>
  <c r="AC867" i="32"/>
  <c r="Z867" i="32"/>
  <c r="W867" i="32"/>
  <c r="J867" i="32"/>
  <c r="KV866" i="32"/>
  <c r="KD866" i="32"/>
  <c r="KC866" i="32"/>
  <c r="KB866" i="32"/>
  <c r="KA866" i="32"/>
  <c r="JW866" i="32"/>
  <c r="JT866" i="32"/>
  <c r="EL866" i="32"/>
  <c r="DE866" i="32"/>
  <c r="AV866" i="32"/>
  <c r="AS866" i="32"/>
  <c r="AP866" i="32"/>
  <c r="AM866" i="32"/>
  <c r="AC866" i="32"/>
  <c r="Z866" i="32"/>
  <c r="W866" i="32"/>
  <c r="J866" i="32"/>
  <c r="KV865" i="32"/>
  <c r="KD865" i="32"/>
  <c r="KC865" i="32"/>
  <c r="KB865" i="32"/>
  <c r="KA865" i="32"/>
  <c r="JW865" i="32"/>
  <c r="JT865" i="32"/>
  <c r="EL865" i="32"/>
  <c r="DE865" i="32"/>
  <c r="AV865" i="32"/>
  <c r="AS865" i="32"/>
  <c r="AP865" i="32"/>
  <c r="AM865" i="32"/>
  <c r="AC865" i="32"/>
  <c r="Z865" i="32"/>
  <c r="W865" i="32"/>
  <c r="J865" i="32"/>
  <c r="KV864" i="32"/>
  <c r="KD864" i="32"/>
  <c r="KC864" i="32"/>
  <c r="KB864" i="32"/>
  <c r="KA864" i="32"/>
  <c r="JW864" i="32"/>
  <c r="JT864" i="32"/>
  <c r="EL864" i="32"/>
  <c r="DE864" i="32"/>
  <c r="AV864" i="32"/>
  <c r="AS864" i="32"/>
  <c r="AP864" i="32"/>
  <c r="AM864" i="32"/>
  <c r="AC864" i="32"/>
  <c r="Z864" i="32"/>
  <c r="W864" i="32"/>
  <c r="J864" i="32"/>
  <c r="KV863" i="32"/>
  <c r="KD863" i="32"/>
  <c r="KC863" i="32"/>
  <c r="KB863" i="32"/>
  <c r="KA863" i="32"/>
  <c r="JW863" i="32"/>
  <c r="JT863" i="32"/>
  <c r="EL863" i="32"/>
  <c r="DE863" i="32"/>
  <c r="AV863" i="32"/>
  <c r="AS863" i="32"/>
  <c r="AP863" i="32"/>
  <c r="AM863" i="32"/>
  <c r="AC863" i="32"/>
  <c r="Z863" i="32"/>
  <c r="W863" i="32"/>
  <c r="J863" i="32"/>
  <c r="KV862" i="32"/>
  <c r="KD862" i="32"/>
  <c r="KC862" i="32"/>
  <c r="KB862" i="32"/>
  <c r="KA862" i="32"/>
  <c r="JW862" i="32"/>
  <c r="JT862" i="32"/>
  <c r="EL862" i="32"/>
  <c r="DE862" i="32"/>
  <c r="AV862" i="32"/>
  <c r="AS862" i="32"/>
  <c r="AP862" i="32"/>
  <c r="AM862" i="32"/>
  <c r="AC862" i="32"/>
  <c r="Z862" i="32"/>
  <c r="W862" i="32"/>
  <c r="J862" i="32"/>
  <c r="KV861" i="32"/>
  <c r="KD861" i="32"/>
  <c r="KC861" i="32"/>
  <c r="KB861" i="32"/>
  <c r="KA861" i="32"/>
  <c r="JW861" i="32"/>
  <c r="JT861" i="32"/>
  <c r="EL861" i="32"/>
  <c r="DE861" i="32"/>
  <c r="AV861" i="32"/>
  <c r="AS861" i="32"/>
  <c r="AP861" i="32"/>
  <c r="AM861" i="32"/>
  <c r="AC861" i="32"/>
  <c r="Z861" i="32"/>
  <c r="W861" i="32"/>
  <c r="J861" i="32"/>
  <c r="KV860" i="32"/>
  <c r="KD860" i="32"/>
  <c r="KC860" i="32"/>
  <c r="KB860" i="32"/>
  <c r="KA860" i="32"/>
  <c r="JW860" i="32"/>
  <c r="JT860" i="32"/>
  <c r="EL860" i="32"/>
  <c r="DE860" i="32"/>
  <c r="AV860" i="32"/>
  <c r="AS860" i="32"/>
  <c r="AP860" i="32"/>
  <c r="AM860" i="32"/>
  <c r="AC860" i="32"/>
  <c r="Z860" i="32"/>
  <c r="W860" i="32"/>
  <c r="J860" i="32"/>
  <c r="KV859" i="32"/>
  <c r="KD859" i="32"/>
  <c r="KC859" i="32"/>
  <c r="KB859" i="32"/>
  <c r="KA859" i="32"/>
  <c r="JW859" i="32"/>
  <c r="JT859" i="32"/>
  <c r="EL859" i="32"/>
  <c r="DE859" i="32"/>
  <c r="AV859" i="32"/>
  <c r="AS859" i="32"/>
  <c r="AP859" i="32"/>
  <c r="AM859" i="32"/>
  <c r="AC859" i="32"/>
  <c r="Z859" i="32"/>
  <c r="W859" i="32"/>
  <c r="J859" i="32"/>
  <c r="KV858" i="32"/>
  <c r="KD858" i="32"/>
  <c r="KC858" i="32"/>
  <c r="KB858" i="32"/>
  <c r="KA858" i="32"/>
  <c r="JW858" i="32"/>
  <c r="JT858" i="32"/>
  <c r="EL858" i="32"/>
  <c r="DE858" i="32"/>
  <c r="AV858" i="32"/>
  <c r="AS858" i="32"/>
  <c r="AP858" i="32"/>
  <c r="AM858" i="32"/>
  <c r="AC858" i="32"/>
  <c r="Z858" i="32"/>
  <c r="W858" i="32"/>
  <c r="J858" i="32"/>
  <c r="KV857" i="32"/>
  <c r="KD857" i="32"/>
  <c r="KC857" i="32"/>
  <c r="KB857" i="32"/>
  <c r="KA857" i="32"/>
  <c r="JW857" i="32"/>
  <c r="JT857" i="32"/>
  <c r="EL857" i="32"/>
  <c r="DE857" i="32"/>
  <c r="AV857" i="32"/>
  <c r="AS857" i="32"/>
  <c r="AP857" i="32"/>
  <c r="AM857" i="32"/>
  <c r="AC857" i="32"/>
  <c r="Z857" i="32"/>
  <c r="W857" i="32"/>
  <c r="J857" i="32"/>
  <c r="KV856" i="32"/>
  <c r="KD856" i="32"/>
  <c r="KC856" i="32"/>
  <c r="KB856" i="32"/>
  <c r="KA856" i="32"/>
  <c r="JW856" i="32"/>
  <c r="JT856" i="32"/>
  <c r="EL856" i="32"/>
  <c r="DE856" i="32"/>
  <c r="AV856" i="32"/>
  <c r="AS856" i="32"/>
  <c r="AP856" i="32"/>
  <c r="AM856" i="32"/>
  <c r="AC856" i="32"/>
  <c r="Z856" i="32"/>
  <c r="W856" i="32"/>
  <c r="J856" i="32"/>
  <c r="KV855" i="32"/>
  <c r="KD855" i="32"/>
  <c r="KC855" i="32"/>
  <c r="KB855" i="32"/>
  <c r="KA855" i="32"/>
  <c r="JW855" i="32"/>
  <c r="JT855" i="32"/>
  <c r="EL855" i="32"/>
  <c r="DE855" i="32"/>
  <c r="AV855" i="32"/>
  <c r="AS855" i="32"/>
  <c r="AP855" i="32"/>
  <c r="AM855" i="32"/>
  <c r="AC855" i="32"/>
  <c r="Z855" i="32"/>
  <c r="W855" i="32"/>
  <c r="J855" i="32"/>
  <c r="KV854" i="32"/>
  <c r="KD854" i="32"/>
  <c r="KC854" i="32"/>
  <c r="KB854" i="32"/>
  <c r="KA854" i="32"/>
  <c r="JW854" i="32"/>
  <c r="JT854" i="32"/>
  <c r="EL854" i="32"/>
  <c r="DE854" i="32"/>
  <c r="AV854" i="32"/>
  <c r="AS854" i="32"/>
  <c r="AP854" i="32"/>
  <c r="AM854" i="32"/>
  <c r="AC854" i="32"/>
  <c r="Z854" i="32"/>
  <c r="W854" i="32"/>
  <c r="J854" i="32"/>
  <c r="KV853" i="32"/>
  <c r="KD853" i="32"/>
  <c r="KC853" i="32"/>
  <c r="KB853" i="32"/>
  <c r="KA853" i="32"/>
  <c r="JW853" i="32"/>
  <c r="JT853" i="32"/>
  <c r="EL853" i="32"/>
  <c r="DE853" i="32"/>
  <c r="AV853" i="32"/>
  <c r="AS853" i="32"/>
  <c r="AP853" i="32"/>
  <c r="AM853" i="32"/>
  <c r="AC853" i="32"/>
  <c r="Z853" i="32"/>
  <c r="W853" i="32"/>
  <c r="J853" i="32"/>
  <c r="KV852" i="32"/>
  <c r="KD852" i="32"/>
  <c r="KC852" i="32"/>
  <c r="KB852" i="32"/>
  <c r="KA852" i="32"/>
  <c r="JW852" i="32"/>
  <c r="JT852" i="32"/>
  <c r="EL852" i="32"/>
  <c r="DE852" i="32"/>
  <c r="AV852" i="32"/>
  <c r="AS852" i="32"/>
  <c r="AP852" i="32"/>
  <c r="AM852" i="32"/>
  <c r="AC852" i="32"/>
  <c r="Z852" i="32"/>
  <c r="W852" i="32"/>
  <c r="J852" i="32"/>
  <c r="KV851" i="32"/>
  <c r="KD851" i="32"/>
  <c r="KC851" i="32"/>
  <c r="KB851" i="32"/>
  <c r="KA851" i="32"/>
  <c r="JW851" i="32"/>
  <c r="JT851" i="32"/>
  <c r="EL851" i="32"/>
  <c r="DE851" i="32"/>
  <c r="AV851" i="32"/>
  <c r="AS851" i="32"/>
  <c r="AP851" i="32"/>
  <c r="AM851" i="32"/>
  <c r="AC851" i="32"/>
  <c r="Z851" i="32"/>
  <c r="W851" i="32"/>
  <c r="J851" i="32"/>
  <c r="KV850" i="32"/>
  <c r="KD850" i="32"/>
  <c r="KC850" i="32"/>
  <c r="KB850" i="32"/>
  <c r="KA850" i="32"/>
  <c r="JW850" i="32"/>
  <c r="JT850" i="32"/>
  <c r="EL850" i="32"/>
  <c r="DE850" i="32"/>
  <c r="AV850" i="32"/>
  <c r="AS850" i="32"/>
  <c r="AP850" i="32"/>
  <c r="AM850" i="32"/>
  <c r="AC850" i="32"/>
  <c r="Z850" i="32"/>
  <c r="W850" i="32"/>
  <c r="J850" i="32"/>
  <c r="KV849" i="32"/>
  <c r="KD849" i="32"/>
  <c r="KC849" i="32"/>
  <c r="KB849" i="32"/>
  <c r="KA849" i="32"/>
  <c r="JW849" i="32"/>
  <c r="JT849" i="32"/>
  <c r="EL849" i="32"/>
  <c r="DE849" i="32"/>
  <c r="AV849" i="32"/>
  <c r="AS849" i="32"/>
  <c r="AP849" i="32"/>
  <c r="AM849" i="32"/>
  <c r="AC849" i="32"/>
  <c r="Z849" i="32"/>
  <c r="W849" i="32"/>
  <c r="J849" i="32"/>
  <c r="KV848" i="32"/>
  <c r="KD848" i="32"/>
  <c r="KC848" i="32"/>
  <c r="KB848" i="32"/>
  <c r="KA848" i="32"/>
  <c r="JW848" i="32"/>
  <c r="JT848" i="32"/>
  <c r="EL848" i="32"/>
  <c r="DE848" i="32"/>
  <c r="AV848" i="32"/>
  <c r="AS848" i="32"/>
  <c r="AP848" i="32"/>
  <c r="AM848" i="32"/>
  <c r="AC848" i="32"/>
  <c r="Z848" i="32"/>
  <c r="W848" i="32"/>
  <c r="J848" i="32"/>
  <c r="KV847" i="32"/>
  <c r="KD847" i="32"/>
  <c r="KC847" i="32"/>
  <c r="KB847" i="32"/>
  <c r="KA847" i="32"/>
  <c r="JW847" i="32"/>
  <c r="JT847" i="32"/>
  <c r="EL847" i="32"/>
  <c r="DE847" i="32"/>
  <c r="AV847" i="32"/>
  <c r="AS847" i="32"/>
  <c r="AP847" i="32"/>
  <c r="AM847" i="32"/>
  <c r="AC847" i="32"/>
  <c r="Z847" i="32"/>
  <c r="W847" i="32"/>
  <c r="J847" i="32"/>
  <c r="KV846" i="32"/>
  <c r="KD846" i="32"/>
  <c r="KC846" i="32"/>
  <c r="KB846" i="32"/>
  <c r="KA846" i="32"/>
  <c r="JW846" i="32"/>
  <c r="JT846" i="32"/>
  <c r="EL846" i="32"/>
  <c r="DE846" i="32"/>
  <c r="AV846" i="32"/>
  <c r="AS846" i="32"/>
  <c r="AP846" i="32"/>
  <c r="AM846" i="32"/>
  <c r="AC846" i="32"/>
  <c r="Z846" i="32"/>
  <c r="W846" i="32"/>
  <c r="J846" i="32"/>
  <c r="KV845" i="32"/>
  <c r="KD845" i="32"/>
  <c r="KC845" i="32"/>
  <c r="KB845" i="32"/>
  <c r="KA845" i="32"/>
  <c r="JW845" i="32"/>
  <c r="JT845" i="32"/>
  <c r="EL845" i="32"/>
  <c r="DE845" i="32"/>
  <c r="AV845" i="32"/>
  <c r="AS845" i="32"/>
  <c r="AP845" i="32"/>
  <c r="AM845" i="32"/>
  <c r="AC845" i="32"/>
  <c r="Z845" i="32"/>
  <c r="W845" i="32"/>
  <c r="J845" i="32"/>
  <c r="KV844" i="32"/>
  <c r="KD844" i="32"/>
  <c r="KC844" i="32"/>
  <c r="KB844" i="32"/>
  <c r="KA844" i="32"/>
  <c r="JW844" i="32"/>
  <c r="JT844" i="32"/>
  <c r="EL844" i="32"/>
  <c r="DE844" i="32"/>
  <c r="AV844" i="32"/>
  <c r="AS844" i="32"/>
  <c r="AP844" i="32"/>
  <c r="AM844" i="32"/>
  <c r="AC844" i="32"/>
  <c r="Z844" i="32"/>
  <c r="W844" i="32"/>
  <c r="J844" i="32"/>
  <c r="KV843" i="32"/>
  <c r="KD843" i="32"/>
  <c r="KC843" i="32"/>
  <c r="KB843" i="32"/>
  <c r="KA843" i="32"/>
  <c r="JW843" i="32"/>
  <c r="JT843" i="32"/>
  <c r="EL843" i="32"/>
  <c r="DE843" i="32"/>
  <c r="AV843" i="32"/>
  <c r="AS843" i="32"/>
  <c r="AP843" i="32"/>
  <c r="AM843" i="32"/>
  <c r="AC843" i="32"/>
  <c r="Z843" i="32"/>
  <c r="W843" i="32"/>
  <c r="J843" i="32"/>
  <c r="KV842" i="32"/>
  <c r="KD842" i="32"/>
  <c r="KC842" i="32"/>
  <c r="KB842" i="32"/>
  <c r="KA842" i="32"/>
  <c r="JW842" i="32"/>
  <c r="JT842" i="32"/>
  <c r="EL842" i="32"/>
  <c r="DE842" i="32"/>
  <c r="AV842" i="32"/>
  <c r="AS842" i="32"/>
  <c r="AP842" i="32"/>
  <c r="AM842" i="32"/>
  <c r="AC842" i="32"/>
  <c r="Z842" i="32"/>
  <c r="W842" i="32"/>
  <c r="J842" i="32"/>
  <c r="KV841" i="32"/>
  <c r="KD841" i="32"/>
  <c r="KC841" i="32"/>
  <c r="KB841" i="32"/>
  <c r="KA841" i="32"/>
  <c r="JW841" i="32"/>
  <c r="JT841" i="32"/>
  <c r="EL841" i="32"/>
  <c r="DE841" i="32"/>
  <c r="AV841" i="32"/>
  <c r="AS841" i="32"/>
  <c r="AP841" i="32"/>
  <c r="AM841" i="32"/>
  <c r="AC841" i="32"/>
  <c r="Z841" i="32"/>
  <c r="W841" i="32"/>
  <c r="J841" i="32"/>
  <c r="KV840" i="32"/>
  <c r="KD840" i="32"/>
  <c r="KC840" i="32"/>
  <c r="KB840" i="32"/>
  <c r="KA840" i="32"/>
  <c r="JW840" i="32"/>
  <c r="JT840" i="32"/>
  <c r="EL840" i="32"/>
  <c r="DE840" i="32"/>
  <c r="AV840" i="32"/>
  <c r="AS840" i="32"/>
  <c r="AP840" i="32"/>
  <c r="AM840" i="32"/>
  <c r="AC840" i="32"/>
  <c r="Z840" i="32"/>
  <c r="W840" i="32"/>
  <c r="J840" i="32"/>
  <c r="KV839" i="32"/>
  <c r="KD839" i="32"/>
  <c r="KC839" i="32"/>
  <c r="KB839" i="32"/>
  <c r="KA839" i="32"/>
  <c r="JW839" i="32"/>
  <c r="JT839" i="32"/>
  <c r="EL839" i="32"/>
  <c r="DE839" i="32"/>
  <c r="AV839" i="32"/>
  <c r="AS839" i="32"/>
  <c r="AP839" i="32"/>
  <c r="AM839" i="32"/>
  <c r="AC839" i="32"/>
  <c r="Z839" i="32"/>
  <c r="W839" i="32"/>
  <c r="J839" i="32"/>
  <c r="KV838" i="32"/>
  <c r="KD838" i="32"/>
  <c r="KC838" i="32"/>
  <c r="KB838" i="32"/>
  <c r="KA838" i="32"/>
  <c r="JW838" i="32"/>
  <c r="JT838" i="32"/>
  <c r="EL838" i="32"/>
  <c r="DE838" i="32"/>
  <c r="AV838" i="32"/>
  <c r="AS838" i="32"/>
  <c r="AP838" i="32"/>
  <c r="AM838" i="32"/>
  <c r="AC838" i="32"/>
  <c r="Z838" i="32"/>
  <c r="W838" i="32"/>
  <c r="J838" i="32"/>
  <c r="KV837" i="32"/>
  <c r="KD837" i="32"/>
  <c r="KC837" i="32"/>
  <c r="KB837" i="32"/>
  <c r="KA837" i="32"/>
  <c r="JW837" i="32"/>
  <c r="JT837" i="32"/>
  <c r="EL837" i="32"/>
  <c r="DE837" i="32"/>
  <c r="AV837" i="32"/>
  <c r="AS837" i="32"/>
  <c r="AP837" i="32"/>
  <c r="AM837" i="32"/>
  <c r="AC837" i="32"/>
  <c r="Z837" i="32"/>
  <c r="W837" i="32"/>
  <c r="J837" i="32"/>
  <c r="KV836" i="32"/>
  <c r="KD836" i="32"/>
  <c r="KC836" i="32"/>
  <c r="KB836" i="32"/>
  <c r="KA836" i="32"/>
  <c r="JW836" i="32"/>
  <c r="JT836" i="32"/>
  <c r="EL836" i="32"/>
  <c r="DE836" i="32"/>
  <c r="AV836" i="32"/>
  <c r="AS836" i="32"/>
  <c r="AP836" i="32"/>
  <c r="AM836" i="32"/>
  <c r="AC836" i="32"/>
  <c r="Z836" i="32"/>
  <c r="W836" i="32"/>
  <c r="J836" i="32"/>
  <c r="KV835" i="32"/>
  <c r="KD835" i="32"/>
  <c r="KC835" i="32"/>
  <c r="KB835" i="32"/>
  <c r="KA835" i="32"/>
  <c r="JW835" i="32"/>
  <c r="JT835" i="32"/>
  <c r="EL835" i="32"/>
  <c r="DE835" i="32"/>
  <c r="AV835" i="32"/>
  <c r="AS835" i="32"/>
  <c r="AP835" i="32"/>
  <c r="AM835" i="32"/>
  <c r="AC835" i="32"/>
  <c r="Z835" i="32"/>
  <c r="W835" i="32"/>
  <c r="J835" i="32"/>
  <c r="KV834" i="32"/>
  <c r="KD834" i="32"/>
  <c r="KC834" i="32"/>
  <c r="KB834" i="32"/>
  <c r="KA834" i="32"/>
  <c r="JW834" i="32"/>
  <c r="JT834" i="32"/>
  <c r="EL834" i="32"/>
  <c r="DE834" i="32"/>
  <c r="AV834" i="32"/>
  <c r="AS834" i="32"/>
  <c r="AP834" i="32"/>
  <c r="AM834" i="32"/>
  <c r="AC834" i="32"/>
  <c r="Z834" i="32"/>
  <c r="W834" i="32"/>
  <c r="J834" i="32"/>
  <c r="KV833" i="32"/>
  <c r="KD833" i="32"/>
  <c r="KC833" i="32"/>
  <c r="KB833" i="32"/>
  <c r="KA833" i="32"/>
  <c r="JW833" i="32"/>
  <c r="JT833" i="32"/>
  <c r="EL833" i="32"/>
  <c r="DE833" i="32"/>
  <c r="AV833" i="32"/>
  <c r="AS833" i="32"/>
  <c r="AP833" i="32"/>
  <c r="AM833" i="32"/>
  <c r="AC833" i="32"/>
  <c r="Z833" i="32"/>
  <c r="W833" i="32"/>
  <c r="J833" i="32"/>
  <c r="KV832" i="32"/>
  <c r="KD832" i="32"/>
  <c r="KC832" i="32"/>
  <c r="KB832" i="32"/>
  <c r="KA832" i="32"/>
  <c r="JW832" i="32"/>
  <c r="JT832" i="32"/>
  <c r="EL832" i="32"/>
  <c r="DE832" i="32"/>
  <c r="AV832" i="32"/>
  <c r="AS832" i="32"/>
  <c r="AP832" i="32"/>
  <c r="AM832" i="32"/>
  <c r="AC832" i="32"/>
  <c r="Z832" i="32"/>
  <c r="W832" i="32"/>
  <c r="J832" i="32"/>
  <c r="KV831" i="32"/>
  <c r="KD831" i="32"/>
  <c r="KC831" i="32"/>
  <c r="KB831" i="32"/>
  <c r="KA831" i="32"/>
  <c r="JW831" i="32"/>
  <c r="JT831" i="32"/>
  <c r="EL831" i="32"/>
  <c r="DE831" i="32"/>
  <c r="AV831" i="32"/>
  <c r="AS831" i="32"/>
  <c r="AP831" i="32"/>
  <c r="AM831" i="32"/>
  <c r="AC831" i="32"/>
  <c r="Z831" i="32"/>
  <c r="W831" i="32"/>
  <c r="J831" i="32"/>
  <c r="KV830" i="32"/>
  <c r="KD830" i="32"/>
  <c r="KC830" i="32"/>
  <c r="KB830" i="32"/>
  <c r="KA830" i="32"/>
  <c r="JW830" i="32"/>
  <c r="JT830" i="32"/>
  <c r="EL830" i="32"/>
  <c r="DE830" i="32"/>
  <c r="AV830" i="32"/>
  <c r="AS830" i="32"/>
  <c r="AP830" i="32"/>
  <c r="AM830" i="32"/>
  <c r="AC830" i="32"/>
  <c r="Z830" i="32"/>
  <c r="W830" i="32"/>
  <c r="J830" i="32"/>
  <c r="KV829" i="32"/>
  <c r="KD829" i="32"/>
  <c r="KC829" i="32"/>
  <c r="KB829" i="32"/>
  <c r="KA829" i="32"/>
  <c r="JW829" i="32"/>
  <c r="JT829" i="32"/>
  <c r="EL829" i="32"/>
  <c r="DE829" i="32"/>
  <c r="AV829" i="32"/>
  <c r="AS829" i="32"/>
  <c r="AP829" i="32"/>
  <c r="AM829" i="32"/>
  <c r="AC829" i="32"/>
  <c r="Z829" i="32"/>
  <c r="W829" i="32"/>
  <c r="J829" i="32"/>
  <c r="KV828" i="32"/>
  <c r="KD828" i="32"/>
  <c r="KC828" i="32"/>
  <c r="KB828" i="32"/>
  <c r="KA828" i="32"/>
  <c r="JW828" i="32"/>
  <c r="JT828" i="32"/>
  <c r="EL828" i="32"/>
  <c r="DE828" i="32"/>
  <c r="AV828" i="32"/>
  <c r="AS828" i="32"/>
  <c r="AP828" i="32"/>
  <c r="AM828" i="32"/>
  <c r="AC828" i="32"/>
  <c r="Z828" i="32"/>
  <c r="W828" i="32"/>
  <c r="J828" i="32"/>
  <c r="KV827" i="32"/>
  <c r="KD827" i="32"/>
  <c r="KC827" i="32"/>
  <c r="KB827" i="32"/>
  <c r="KA827" i="32"/>
  <c r="JW827" i="32"/>
  <c r="JT827" i="32"/>
  <c r="EL827" i="32"/>
  <c r="DE827" i="32"/>
  <c r="AV827" i="32"/>
  <c r="AS827" i="32"/>
  <c r="AP827" i="32"/>
  <c r="AM827" i="32"/>
  <c r="AC827" i="32"/>
  <c r="Z827" i="32"/>
  <c r="W827" i="32"/>
  <c r="J827" i="32"/>
  <c r="KV826" i="32"/>
  <c r="KD826" i="32"/>
  <c r="KC826" i="32"/>
  <c r="KB826" i="32"/>
  <c r="KA826" i="32"/>
  <c r="JW826" i="32"/>
  <c r="JT826" i="32"/>
  <c r="EL826" i="32"/>
  <c r="DE826" i="32"/>
  <c r="AV826" i="32"/>
  <c r="AS826" i="32"/>
  <c r="AP826" i="32"/>
  <c r="AM826" i="32"/>
  <c r="AC826" i="32"/>
  <c r="Z826" i="32"/>
  <c r="W826" i="32"/>
  <c r="J826" i="32"/>
  <c r="KV825" i="32"/>
  <c r="KD825" i="32"/>
  <c r="KC825" i="32"/>
  <c r="KB825" i="32"/>
  <c r="KA825" i="32"/>
  <c r="JW825" i="32"/>
  <c r="JT825" i="32"/>
  <c r="EL825" i="32"/>
  <c r="DE825" i="32"/>
  <c r="AV825" i="32"/>
  <c r="AS825" i="32"/>
  <c r="AP825" i="32"/>
  <c r="AM825" i="32"/>
  <c r="AC825" i="32"/>
  <c r="Z825" i="32"/>
  <c r="W825" i="32"/>
  <c r="J825" i="32"/>
  <c r="KV824" i="32"/>
  <c r="KD824" i="32"/>
  <c r="KC824" i="32"/>
  <c r="KB824" i="32"/>
  <c r="KA824" i="32"/>
  <c r="JW824" i="32"/>
  <c r="JT824" i="32"/>
  <c r="EL824" i="32"/>
  <c r="DE824" i="32"/>
  <c r="AV824" i="32"/>
  <c r="AS824" i="32"/>
  <c r="AP824" i="32"/>
  <c r="AM824" i="32"/>
  <c r="AC824" i="32"/>
  <c r="Z824" i="32"/>
  <c r="W824" i="32"/>
  <c r="J824" i="32"/>
  <c r="KV823" i="32"/>
  <c r="KD823" i="32"/>
  <c r="KC823" i="32"/>
  <c r="KB823" i="32"/>
  <c r="KA823" i="32"/>
  <c r="JW823" i="32"/>
  <c r="JT823" i="32"/>
  <c r="EL823" i="32"/>
  <c r="DE823" i="32"/>
  <c r="AV823" i="32"/>
  <c r="AS823" i="32"/>
  <c r="AP823" i="32"/>
  <c r="AM823" i="32"/>
  <c r="AC823" i="32"/>
  <c r="Z823" i="32"/>
  <c r="W823" i="32"/>
  <c r="J823" i="32"/>
  <c r="KV822" i="32"/>
  <c r="KD822" i="32"/>
  <c r="KC822" i="32"/>
  <c r="KB822" i="32"/>
  <c r="KA822" i="32"/>
  <c r="JW822" i="32"/>
  <c r="JT822" i="32"/>
  <c r="EL822" i="32"/>
  <c r="DE822" i="32"/>
  <c r="AV822" i="32"/>
  <c r="AS822" i="32"/>
  <c r="AP822" i="32"/>
  <c r="AM822" i="32"/>
  <c r="AC822" i="32"/>
  <c r="Z822" i="32"/>
  <c r="W822" i="32"/>
  <c r="J822" i="32"/>
  <c r="KV821" i="32"/>
  <c r="KD821" i="32"/>
  <c r="KC821" i="32"/>
  <c r="KB821" i="32"/>
  <c r="KA821" i="32"/>
  <c r="JW821" i="32"/>
  <c r="JT821" i="32"/>
  <c r="EL821" i="32"/>
  <c r="DE821" i="32"/>
  <c r="AV821" i="32"/>
  <c r="AS821" i="32"/>
  <c r="AP821" i="32"/>
  <c r="AM821" i="32"/>
  <c r="AC821" i="32"/>
  <c r="Z821" i="32"/>
  <c r="W821" i="32"/>
  <c r="J821" i="32"/>
  <c r="KV820" i="32"/>
  <c r="KD820" i="32"/>
  <c r="KC820" i="32"/>
  <c r="KB820" i="32"/>
  <c r="KA820" i="32"/>
  <c r="JW820" i="32"/>
  <c r="JT820" i="32"/>
  <c r="EL820" i="32"/>
  <c r="DE820" i="32"/>
  <c r="AV820" i="32"/>
  <c r="AS820" i="32"/>
  <c r="AP820" i="32"/>
  <c r="AM820" i="32"/>
  <c r="AC820" i="32"/>
  <c r="Z820" i="32"/>
  <c r="W820" i="32"/>
  <c r="J820" i="32"/>
  <c r="KV819" i="32"/>
  <c r="KD819" i="32"/>
  <c r="KC819" i="32"/>
  <c r="KB819" i="32"/>
  <c r="KA819" i="32"/>
  <c r="JW819" i="32"/>
  <c r="JT819" i="32"/>
  <c r="EL819" i="32"/>
  <c r="DE819" i="32"/>
  <c r="AV819" i="32"/>
  <c r="AS819" i="32"/>
  <c r="AP819" i="32"/>
  <c r="AM819" i="32"/>
  <c r="AC819" i="32"/>
  <c r="Z819" i="32"/>
  <c r="W819" i="32"/>
  <c r="J819" i="32"/>
  <c r="KV818" i="32"/>
  <c r="KD818" i="32"/>
  <c r="KC818" i="32"/>
  <c r="KB818" i="32"/>
  <c r="KA818" i="32"/>
  <c r="JW818" i="32"/>
  <c r="JT818" i="32"/>
  <c r="EL818" i="32"/>
  <c r="DE818" i="32"/>
  <c r="AV818" i="32"/>
  <c r="AS818" i="32"/>
  <c r="AP818" i="32"/>
  <c r="AM818" i="32"/>
  <c r="AC818" i="32"/>
  <c r="Z818" i="32"/>
  <c r="W818" i="32"/>
  <c r="J818" i="32"/>
  <c r="KV817" i="32"/>
  <c r="KD817" i="32"/>
  <c r="KC817" i="32"/>
  <c r="KB817" i="32"/>
  <c r="KA817" i="32"/>
  <c r="JW817" i="32"/>
  <c r="JT817" i="32"/>
  <c r="EL817" i="32"/>
  <c r="DE817" i="32"/>
  <c r="AV817" i="32"/>
  <c r="AS817" i="32"/>
  <c r="AP817" i="32"/>
  <c r="AM817" i="32"/>
  <c r="AC817" i="32"/>
  <c r="Z817" i="32"/>
  <c r="W817" i="32"/>
  <c r="J817" i="32"/>
  <c r="KV816" i="32"/>
  <c r="KD816" i="32"/>
  <c r="KC816" i="32"/>
  <c r="KB816" i="32"/>
  <c r="KA816" i="32"/>
  <c r="JW816" i="32"/>
  <c r="JT816" i="32"/>
  <c r="EL816" i="32"/>
  <c r="DE816" i="32"/>
  <c r="AV816" i="32"/>
  <c r="AS816" i="32"/>
  <c r="AP816" i="32"/>
  <c r="AM816" i="32"/>
  <c r="AC816" i="32"/>
  <c r="Z816" i="32"/>
  <c r="W816" i="32"/>
  <c r="J816" i="32"/>
  <c r="KV815" i="32"/>
  <c r="KD815" i="32"/>
  <c r="KC815" i="32"/>
  <c r="KB815" i="32"/>
  <c r="KA815" i="32"/>
  <c r="JW815" i="32"/>
  <c r="JT815" i="32"/>
  <c r="EL815" i="32"/>
  <c r="DE815" i="32"/>
  <c r="AV815" i="32"/>
  <c r="AS815" i="32"/>
  <c r="AP815" i="32"/>
  <c r="AM815" i="32"/>
  <c r="AC815" i="32"/>
  <c r="Z815" i="32"/>
  <c r="W815" i="32"/>
  <c r="J815" i="32"/>
  <c r="KV814" i="32"/>
  <c r="KD814" i="32"/>
  <c r="KC814" i="32"/>
  <c r="KB814" i="32"/>
  <c r="KA814" i="32"/>
  <c r="JW814" i="32"/>
  <c r="JT814" i="32"/>
  <c r="EL814" i="32"/>
  <c r="DE814" i="32"/>
  <c r="AV814" i="32"/>
  <c r="AS814" i="32"/>
  <c r="AP814" i="32"/>
  <c r="AM814" i="32"/>
  <c r="AC814" i="32"/>
  <c r="Z814" i="32"/>
  <c r="W814" i="32"/>
  <c r="J814" i="32"/>
  <c r="KV813" i="32"/>
  <c r="KD813" i="32"/>
  <c r="KC813" i="32"/>
  <c r="KB813" i="32"/>
  <c r="KA813" i="32"/>
  <c r="JW813" i="32"/>
  <c r="JT813" i="32"/>
  <c r="EL813" i="32"/>
  <c r="DE813" i="32"/>
  <c r="AV813" i="32"/>
  <c r="AS813" i="32"/>
  <c r="AP813" i="32"/>
  <c r="AM813" i="32"/>
  <c r="AC813" i="32"/>
  <c r="Z813" i="32"/>
  <c r="W813" i="32"/>
  <c r="J813" i="32"/>
  <c r="KV812" i="32"/>
  <c r="KD812" i="32"/>
  <c r="KC812" i="32"/>
  <c r="KB812" i="32"/>
  <c r="KA812" i="32"/>
  <c r="JW812" i="32"/>
  <c r="JT812" i="32"/>
  <c r="EL812" i="32"/>
  <c r="DE812" i="32"/>
  <c r="AV812" i="32"/>
  <c r="AS812" i="32"/>
  <c r="AP812" i="32"/>
  <c r="AM812" i="32"/>
  <c r="AC812" i="32"/>
  <c r="Z812" i="32"/>
  <c r="W812" i="32"/>
  <c r="J812" i="32"/>
  <c r="KV811" i="32"/>
  <c r="KD811" i="32"/>
  <c r="KC811" i="32"/>
  <c r="KB811" i="32"/>
  <c r="KA811" i="32"/>
  <c r="JW811" i="32"/>
  <c r="JT811" i="32"/>
  <c r="EL811" i="32"/>
  <c r="DE811" i="32"/>
  <c r="AV811" i="32"/>
  <c r="AS811" i="32"/>
  <c r="AP811" i="32"/>
  <c r="AM811" i="32"/>
  <c r="AC811" i="32"/>
  <c r="Z811" i="32"/>
  <c r="W811" i="32"/>
  <c r="J811" i="32"/>
  <c r="KV810" i="32"/>
  <c r="KD810" i="32"/>
  <c r="KC810" i="32"/>
  <c r="KB810" i="32"/>
  <c r="KA810" i="32"/>
  <c r="JW810" i="32"/>
  <c r="JT810" i="32"/>
  <c r="EL810" i="32"/>
  <c r="DE810" i="32"/>
  <c r="AV810" i="32"/>
  <c r="AS810" i="32"/>
  <c r="AP810" i="32"/>
  <c r="AM810" i="32"/>
  <c r="AC810" i="32"/>
  <c r="Z810" i="32"/>
  <c r="W810" i="32"/>
  <c r="J810" i="32"/>
  <c r="KV809" i="32"/>
  <c r="KD809" i="32"/>
  <c r="KC809" i="32"/>
  <c r="KB809" i="32"/>
  <c r="KA809" i="32"/>
  <c r="JW809" i="32"/>
  <c r="JT809" i="32"/>
  <c r="EL809" i="32"/>
  <c r="DE809" i="32"/>
  <c r="AV809" i="32"/>
  <c r="AS809" i="32"/>
  <c r="AP809" i="32"/>
  <c r="AM809" i="32"/>
  <c r="AC809" i="32"/>
  <c r="Z809" i="32"/>
  <c r="W809" i="32"/>
  <c r="J809" i="32"/>
  <c r="KV808" i="32"/>
  <c r="KD808" i="32"/>
  <c r="KC808" i="32"/>
  <c r="KB808" i="32"/>
  <c r="KA808" i="32"/>
  <c r="JW808" i="32"/>
  <c r="JT808" i="32"/>
  <c r="EL808" i="32"/>
  <c r="DE808" i="32"/>
  <c r="AV808" i="32"/>
  <c r="AS808" i="32"/>
  <c r="AP808" i="32"/>
  <c r="AM808" i="32"/>
  <c r="AC808" i="32"/>
  <c r="Z808" i="32"/>
  <c r="W808" i="32"/>
  <c r="J808" i="32"/>
  <c r="KV807" i="32"/>
  <c r="KD807" i="32"/>
  <c r="KC807" i="32"/>
  <c r="KB807" i="32"/>
  <c r="KA807" i="32"/>
  <c r="JW807" i="32"/>
  <c r="JT807" i="32"/>
  <c r="EL807" i="32"/>
  <c r="DE807" i="32"/>
  <c r="AV807" i="32"/>
  <c r="AS807" i="32"/>
  <c r="AP807" i="32"/>
  <c r="AM807" i="32"/>
  <c r="AC807" i="32"/>
  <c r="Z807" i="32"/>
  <c r="W807" i="32"/>
  <c r="J807" i="32"/>
  <c r="KV806" i="32"/>
  <c r="KD806" i="32"/>
  <c r="KC806" i="32"/>
  <c r="KB806" i="32"/>
  <c r="KA806" i="32"/>
  <c r="JW806" i="32"/>
  <c r="JT806" i="32"/>
  <c r="EL806" i="32"/>
  <c r="DE806" i="32"/>
  <c r="AV806" i="32"/>
  <c r="AS806" i="32"/>
  <c r="AP806" i="32"/>
  <c r="AM806" i="32"/>
  <c r="AC806" i="32"/>
  <c r="Z806" i="32"/>
  <c r="W806" i="32"/>
  <c r="J806" i="32"/>
  <c r="KV805" i="32"/>
  <c r="KD805" i="32"/>
  <c r="KC805" i="32"/>
  <c r="KB805" i="32"/>
  <c r="KA805" i="32"/>
  <c r="JW805" i="32"/>
  <c r="JT805" i="32"/>
  <c r="EL805" i="32"/>
  <c r="DE805" i="32"/>
  <c r="AV805" i="32"/>
  <c r="AS805" i="32"/>
  <c r="AP805" i="32"/>
  <c r="AM805" i="32"/>
  <c r="AC805" i="32"/>
  <c r="Z805" i="32"/>
  <c r="W805" i="32"/>
  <c r="J805" i="32"/>
  <c r="KV804" i="32"/>
  <c r="KD804" i="32"/>
  <c r="KC804" i="32"/>
  <c r="KB804" i="32"/>
  <c r="KA804" i="32"/>
  <c r="JW804" i="32"/>
  <c r="JT804" i="32"/>
  <c r="EL804" i="32"/>
  <c r="DE804" i="32"/>
  <c r="AV804" i="32"/>
  <c r="AS804" i="32"/>
  <c r="AP804" i="32"/>
  <c r="AM804" i="32"/>
  <c r="AC804" i="32"/>
  <c r="Z804" i="32"/>
  <c r="W804" i="32"/>
  <c r="J804" i="32"/>
  <c r="KV803" i="32"/>
  <c r="KD803" i="32"/>
  <c r="KC803" i="32"/>
  <c r="KB803" i="32"/>
  <c r="KA803" i="32"/>
  <c r="JW803" i="32"/>
  <c r="JT803" i="32"/>
  <c r="EL803" i="32"/>
  <c r="DE803" i="32"/>
  <c r="AV803" i="32"/>
  <c r="AS803" i="32"/>
  <c r="AP803" i="32"/>
  <c r="AM803" i="32"/>
  <c r="AC803" i="32"/>
  <c r="Z803" i="32"/>
  <c r="W803" i="32"/>
  <c r="J803" i="32"/>
  <c r="KV802" i="32"/>
  <c r="KD802" i="32"/>
  <c r="KC802" i="32"/>
  <c r="KB802" i="32"/>
  <c r="KA802" i="32"/>
  <c r="JW802" i="32"/>
  <c r="JT802" i="32"/>
  <c r="EL802" i="32"/>
  <c r="DE802" i="32"/>
  <c r="AV802" i="32"/>
  <c r="AS802" i="32"/>
  <c r="AP802" i="32"/>
  <c r="AM802" i="32"/>
  <c r="AC802" i="32"/>
  <c r="Z802" i="32"/>
  <c r="W802" i="32"/>
  <c r="J802" i="32"/>
  <c r="KV801" i="32"/>
  <c r="KD801" i="32"/>
  <c r="KC801" i="32"/>
  <c r="KB801" i="32"/>
  <c r="KA801" i="32"/>
  <c r="JW801" i="32"/>
  <c r="JT801" i="32"/>
  <c r="EL801" i="32"/>
  <c r="DE801" i="32"/>
  <c r="AV801" i="32"/>
  <c r="AS801" i="32"/>
  <c r="AP801" i="32"/>
  <c r="AM801" i="32"/>
  <c r="AC801" i="32"/>
  <c r="Z801" i="32"/>
  <c r="W801" i="32"/>
  <c r="J801" i="32"/>
  <c r="KV800" i="32"/>
  <c r="KD800" i="32"/>
  <c r="KC800" i="32"/>
  <c r="KB800" i="32"/>
  <c r="KA800" i="32"/>
  <c r="JW800" i="32"/>
  <c r="JT800" i="32"/>
  <c r="EL800" i="32"/>
  <c r="DE800" i="32"/>
  <c r="AV800" i="32"/>
  <c r="AS800" i="32"/>
  <c r="AP800" i="32"/>
  <c r="AM800" i="32"/>
  <c r="AC800" i="32"/>
  <c r="Z800" i="32"/>
  <c r="W800" i="32"/>
  <c r="J800" i="32"/>
  <c r="KV799" i="32"/>
  <c r="KD799" i="32"/>
  <c r="KC799" i="32"/>
  <c r="KB799" i="32"/>
  <c r="KA799" i="32"/>
  <c r="JW799" i="32"/>
  <c r="JT799" i="32"/>
  <c r="EL799" i="32"/>
  <c r="DE799" i="32"/>
  <c r="AV799" i="32"/>
  <c r="AS799" i="32"/>
  <c r="AP799" i="32"/>
  <c r="AM799" i="32"/>
  <c r="AC799" i="32"/>
  <c r="Z799" i="32"/>
  <c r="W799" i="32"/>
  <c r="J799" i="32"/>
  <c r="KV798" i="32"/>
  <c r="KD798" i="32"/>
  <c r="KC798" i="32"/>
  <c r="KB798" i="32"/>
  <c r="KA798" i="32"/>
  <c r="JW798" i="32"/>
  <c r="JT798" i="32"/>
  <c r="EL798" i="32"/>
  <c r="DE798" i="32"/>
  <c r="AV798" i="32"/>
  <c r="AS798" i="32"/>
  <c r="AP798" i="32"/>
  <c r="AM798" i="32"/>
  <c r="AC798" i="32"/>
  <c r="Z798" i="32"/>
  <c r="W798" i="32"/>
  <c r="J798" i="32"/>
  <c r="KV797" i="32"/>
  <c r="KD797" i="32"/>
  <c r="KC797" i="32"/>
  <c r="KB797" i="32"/>
  <c r="KA797" i="32"/>
  <c r="JW797" i="32"/>
  <c r="JT797" i="32"/>
  <c r="EL797" i="32"/>
  <c r="DE797" i="32"/>
  <c r="AV797" i="32"/>
  <c r="AS797" i="32"/>
  <c r="AP797" i="32"/>
  <c r="AM797" i="32"/>
  <c r="AC797" i="32"/>
  <c r="Z797" i="32"/>
  <c r="W797" i="32"/>
  <c r="J797" i="32"/>
  <c r="KV796" i="32"/>
  <c r="KD796" i="32"/>
  <c r="KC796" i="32"/>
  <c r="KB796" i="32"/>
  <c r="KA796" i="32"/>
  <c r="JW796" i="32"/>
  <c r="JT796" i="32"/>
  <c r="EL796" i="32"/>
  <c r="DE796" i="32"/>
  <c r="AV796" i="32"/>
  <c r="AS796" i="32"/>
  <c r="AP796" i="32"/>
  <c r="AM796" i="32"/>
  <c r="AC796" i="32"/>
  <c r="Z796" i="32"/>
  <c r="W796" i="32"/>
  <c r="J796" i="32"/>
  <c r="KV795" i="32"/>
  <c r="KD795" i="32"/>
  <c r="KC795" i="32"/>
  <c r="KB795" i="32"/>
  <c r="KA795" i="32"/>
  <c r="JW795" i="32"/>
  <c r="JT795" i="32"/>
  <c r="EL795" i="32"/>
  <c r="DE795" i="32"/>
  <c r="AV795" i="32"/>
  <c r="AS795" i="32"/>
  <c r="AP795" i="32"/>
  <c r="AM795" i="32"/>
  <c r="AC795" i="32"/>
  <c r="Z795" i="32"/>
  <c r="W795" i="32"/>
  <c r="J795" i="32"/>
  <c r="KV794" i="32"/>
  <c r="KD794" i="32"/>
  <c r="KC794" i="32"/>
  <c r="KB794" i="32"/>
  <c r="KA794" i="32"/>
  <c r="JW794" i="32"/>
  <c r="JT794" i="32"/>
  <c r="EL794" i="32"/>
  <c r="DE794" i="32"/>
  <c r="AV794" i="32"/>
  <c r="AS794" i="32"/>
  <c r="AP794" i="32"/>
  <c r="AM794" i="32"/>
  <c r="AC794" i="32"/>
  <c r="Z794" i="32"/>
  <c r="W794" i="32"/>
  <c r="J794" i="32"/>
  <c r="KV793" i="32"/>
  <c r="KD793" i="32"/>
  <c r="KC793" i="32"/>
  <c r="KB793" i="32"/>
  <c r="KA793" i="32"/>
  <c r="JW793" i="32"/>
  <c r="JT793" i="32"/>
  <c r="EL793" i="32"/>
  <c r="DE793" i="32"/>
  <c r="AV793" i="32"/>
  <c r="AS793" i="32"/>
  <c r="AP793" i="32"/>
  <c r="AM793" i="32"/>
  <c r="AC793" i="32"/>
  <c r="Z793" i="32"/>
  <c r="W793" i="32"/>
  <c r="J793" i="32"/>
  <c r="KV792" i="32"/>
  <c r="KD792" i="32"/>
  <c r="KC792" i="32"/>
  <c r="KB792" i="32"/>
  <c r="KA792" i="32"/>
  <c r="JW792" i="32"/>
  <c r="JT792" i="32"/>
  <c r="EL792" i="32"/>
  <c r="DE792" i="32"/>
  <c r="AV792" i="32"/>
  <c r="AS792" i="32"/>
  <c r="AP792" i="32"/>
  <c r="AM792" i="32"/>
  <c r="AC792" i="32"/>
  <c r="Z792" i="32"/>
  <c r="W792" i="32"/>
  <c r="J792" i="32"/>
  <c r="KV791" i="32"/>
  <c r="KD791" i="32"/>
  <c r="KC791" i="32"/>
  <c r="KB791" i="32"/>
  <c r="KA791" i="32"/>
  <c r="JW791" i="32"/>
  <c r="JT791" i="32"/>
  <c r="EL791" i="32"/>
  <c r="DE791" i="32"/>
  <c r="AV791" i="32"/>
  <c r="AS791" i="32"/>
  <c r="AP791" i="32"/>
  <c r="AM791" i="32"/>
  <c r="AC791" i="32"/>
  <c r="Z791" i="32"/>
  <c r="W791" i="32"/>
  <c r="J791" i="32"/>
  <c r="KV790" i="32"/>
  <c r="KD790" i="32"/>
  <c r="KC790" i="32"/>
  <c r="KB790" i="32"/>
  <c r="KA790" i="32"/>
  <c r="JW790" i="32"/>
  <c r="JT790" i="32"/>
  <c r="EL790" i="32"/>
  <c r="DE790" i="32"/>
  <c r="AV790" i="32"/>
  <c r="AS790" i="32"/>
  <c r="AP790" i="32"/>
  <c r="AM790" i="32"/>
  <c r="AC790" i="32"/>
  <c r="Z790" i="32"/>
  <c r="W790" i="32"/>
  <c r="J790" i="32"/>
  <c r="KV789" i="32"/>
  <c r="KD789" i="32"/>
  <c r="KC789" i="32"/>
  <c r="KB789" i="32"/>
  <c r="KA789" i="32"/>
  <c r="JW789" i="32"/>
  <c r="JT789" i="32"/>
  <c r="EL789" i="32"/>
  <c r="DE789" i="32"/>
  <c r="AV789" i="32"/>
  <c r="AS789" i="32"/>
  <c r="AP789" i="32"/>
  <c r="AM789" i="32"/>
  <c r="AC789" i="32"/>
  <c r="Z789" i="32"/>
  <c r="W789" i="32"/>
  <c r="J789" i="32"/>
  <c r="KV788" i="32"/>
  <c r="KD788" i="32"/>
  <c r="KC788" i="32"/>
  <c r="KB788" i="32"/>
  <c r="KA788" i="32"/>
  <c r="JW788" i="32"/>
  <c r="JT788" i="32"/>
  <c r="EL788" i="32"/>
  <c r="DE788" i="32"/>
  <c r="AV788" i="32"/>
  <c r="AS788" i="32"/>
  <c r="AP788" i="32"/>
  <c r="AM788" i="32"/>
  <c r="AC788" i="32"/>
  <c r="Z788" i="32"/>
  <c r="W788" i="32"/>
  <c r="J788" i="32"/>
  <c r="KV787" i="32"/>
  <c r="KD787" i="32"/>
  <c r="KC787" i="32"/>
  <c r="KB787" i="32"/>
  <c r="KA787" i="32"/>
  <c r="JW787" i="32"/>
  <c r="JT787" i="32"/>
  <c r="EL787" i="32"/>
  <c r="DE787" i="32"/>
  <c r="AV787" i="32"/>
  <c r="AS787" i="32"/>
  <c r="AP787" i="32"/>
  <c r="AM787" i="32"/>
  <c r="AC787" i="32"/>
  <c r="Z787" i="32"/>
  <c r="W787" i="32"/>
  <c r="J787" i="32"/>
  <c r="KV786" i="32"/>
  <c r="KD786" i="32"/>
  <c r="KC786" i="32"/>
  <c r="KB786" i="32"/>
  <c r="KA786" i="32"/>
  <c r="JW786" i="32"/>
  <c r="JT786" i="32"/>
  <c r="EL786" i="32"/>
  <c r="DE786" i="32"/>
  <c r="AV786" i="32"/>
  <c r="AS786" i="32"/>
  <c r="AP786" i="32"/>
  <c r="AM786" i="32"/>
  <c r="AC786" i="32"/>
  <c r="Z786" i="32"/>
  <c r="W786" i="32"/>
  <c r="J786" i="32"/>
  <c r="KV785" i="32"/>
  <c r="KD785" i="32"/>
  <c r="KC785" i="32"/>
  <c r="KB785" i="32"/>
  <c r="KA785" i="32"/>
  <c r="JW785" i="32"/>
  <c r="JT785" i="32"/>
  <c r="EL785" i="32"/>
  <c r="DE785" i="32"/>
  <c r="AV785" i="32"/>
  <c r="AS785" i="32"/>
  <c r="AP785" i="32"/>
  <c r="AM785" i="32"/>
  <c r="AC785" i="32"/>
  <c r="Z785" i="32"/>
  <c r="W785" i="32"/>
  <c r="J785" i="32"/>
  <c r="KV784" i="32"/>
  <c r="KD784" i="32"/>
  <c r="KC784" i="32"/>
  <c r="KB784" i="32"/>
  <c r="KA784" i="32"/>
  <c r="JW784" i="32"/>
  <c r="JT784" i="32"/>
  <c r="EL784" i="32"/>
  <c r="DE784" i="32"/>
  <c r="AV784" i="32"/>
  <c r="AS784" i="32"/>
  <c r="AP784" i="32"/>
  <c r="AM784" i="32"/>
  <c r="AC784" i="32"/>
  <c r="Z784" i="32"/>
  <c r="W784" i="32"/>
  <c r="J784" i="32"/>
  <c r="KV783" i="32"/>
  <c r="KD783" i="32"/>
  <c r="KC783" i="32"/>
  <c r="KB783" i="32"/>
  <c r="KA783" i="32"/>
  <c r="JW783" i="32"/>
  <c r="JT783" i="32"/>
  <c r="EL783" i="32"/>
  <c r="DE783" i="32"/>
  <c r="AV783" i="32"/>
  <c r="AS783" i="32"/>
  <c r="AP783" i="32"/>
  <c r="AM783" i="32"/>
  <c r="AC783" i="32"/>
  <c r="Z783" i="32"/>
  <c r="W783" i="32"/>
  <c r="J783" i="32"/>
  <c r="KV782" i="32"/>
  <c r="KD782" i="32"/>
  <c r="KC782" i="32"/>
  <c r="KB782" i="32"/>
  <c r="KA782" i="32"/>
  <c r="JW782" i="32"/>
  <c r="JT782" i="32"/>
  <c r="EL782" i="32"/>
  <c r="DE782" i="32"/>
  <c r="AV782" i="32"/>
  <c r="AS782" i="32"/>
  <c r="AP782" i="32"/>
  <c r="AM782" i="32"/>
  <c r="AC782" i="32"/>
  <c r="Z782" i="32"/>
  <c r="W782" i="32"/>
  <c r="J782" i="32"/>
  <c r="KV781" i="32"/>
  <c r="KD781" i="32"/>
  <c r="KC781" i="32"/>
  <c r="KB781" i="32"/>
  <c r="KA781" i="32"/>
  <c r="JW781" i="32"/>
  <c r="JT781" i="32"/>
  <c r="EL781" i="32"/>
  <c r="DE781" i="32"/>
  <c r="AV781" i="32"/>
  <c r="AS781" i="32"/>
  <c r="AP781" i="32"/>
  <c r="AM781" i="32"/>
  <c r="AC781" i="32"/>
  <c r="Z781" i="32"/>
  <c r="W781" i="32"/>
  <c r="J781" i="32"/>
  <c r="KV780" i="32"/>
  <c r="KD780" i="32"/>
  <c r="KC780" i="32"/>
  <c r="KB780" i="32"/>
  <c r="KA780" i="32"/>
  <c r="JW780" i="32"/>
  <c r="JT780" i="32"/>
  <c r="EL780" i="32"/>
  <c r="DE780" i="32"/>
  <c r="AV780" i="32"/>
  <c r="AS780" i="32"/>
  <c r="AP780" i="32"/>
  <c r="AM780" i="32"/>
  <c r="AC780" i="32"/>
  <c r="Z780" i="32"/>
  <c r="W780" i="32"/>
  <c r="J780" i="32"/>
  <c r="KV779" i="32"/>
  <c r="KD779" i="32"/>
  <c r="KC779" i="32"/>
  <c r="KB779" i="32"/>
  <c r="KA779" i="32"/>
  <c r="JW779" i="32"/>
  <c r="JT779" i="32"/>
  <c r="EL779" i="32"/>
  <c r="DE779" i="32"/>
  <c r="AV779" i="32"/>
  <c r="AS779" i="32"/>
  <c r="AP779" i="32"/>
  <c r="AM779" i="32"/>
  <c r="AC779" i="32"/>
  <c r="Z779" i="32"/>
  <c r="W779" i="32"/>
  <c r="J779" i="32"/>
  <c r="KV778" i="32"/>
  <c r="KD778" i="32"/>
  <c r="KC778" i="32"/>
  <c r="KB778" i="32"/>
  <c r="KA778" i="32"/>
  <c r="JW778" i="32"/>
  <c r="JT778" i="32"/>
  <c r="EL778" i="32"/>
  <c r="DE778" i="32"/>
  <c r="AV778" i="32"/>
  <c r="AS778" i="32"/>
  <c r="AP778" i="32"/>
  <c r="AM778" i="32"/>
  <c r="AC778" i="32"/>
  <c r="Z778" i="32"/>
  <c r="W778" i="32"/>
  <c r="J778" i="32"/>
  <c r="KV777" i="32"/>
  <c r="KD777" i="32"/>
  <c r="KC777" i="32"/>
  <c r="KB777" i="32"/>
  <c r="KA777" i="32"/>
  <c r="JW777" i="32"/>
  <c r="JT777" i="32"/>
  <c r="EL777" i="32"/>
  <c r="DE777" i="32"/>
  <c r="AV777" i="32"/>
  <c r="AS777" i="32"/>
  <c r="AP777" i="32"/>
  <c r="AM777" i="32"/>
  <c r="AC777" i="32"/>
  <c r="Z777" i="32"/>
  <c r="W777" i="32"/>
  <c r="J777" i="32"/>
  <c r="KV776" i="32"/>
  <c r="KD776" i="32"/>
  <c r="KC776" i="32"/>
  <c r="KB776" i="32"/>
  <c r="KA776" i="32"/>
  <c r="JW776" i="32"/>
  <c r="JT776" i="32"/>
  <c r="EL776" i="32"/>
  <c r="DE776" i="32"/>
  <c r="AV776" i="32"/>
  <c r="AS776" i="32"/>
  <c r="AP776" i="32"/>
  <c r="AM776" i="32"/>
  <c r="AC776" i="32"/>
  <c r="Z776" i="32"/>
  <c r="W776" i="32"/>
  <c r="J776" i="32"/>
  <c r="KV775" i="32"/>
  <c r="KD775" i="32"/>
  <c r="KC775" i="32"/>
  <c r="KB775" i="32"/>
  <c r="KA775" i="32"/>
  <c r="JW775" i="32"/>
  <c r="JT775" i="32"/>
  <c r="EL775" i="32"/>
  <c r="DE775" i="32"/>
  <c r="AV775" i="32"/>
  <c r="AS775" i="32"/>
  <c r="AP775" i="32"/>
  <c r="AM775" i="32"/>
  <c r="AC775" i="32"/>
  <c r="Z775" i="32"/>
  <c r="W775" i="32"/>
  <c r="J775" i="32"/>
  <c r="KV774" i="32"/>
  <c r="KD774" i="32"/>
  <c r="KC774" i="32"/>
  <c r="KB774" i="32"/>
  <c r="KA774" i="32"/>
  <c r="JW774" i="32"/>
  <c r="JT774" i="32"/>
  <c r="EL774" i="32"/>
  <c r="DE774" i="32"/>
  <c r="AV774" i="32"/>
  <c r="AS774" i="32"/>
  <c r="AP774" i="32"/>
  <c r="AM774" i="32"/>
  <c r="AC774" i="32"/>
  <c r="Z774" i="32"/>
  <c r="W774" i="32"/>
  <c r="J774" i="32"/>
  <c r="KV773" i="32"/>
  <c r="KD773" i="32"/>
  <c r="KC773" i="32"/>
  <c r="KB773" i="32"/>
  <c r="KA773" i="32"/>
  <c r="JW773" i="32"/>
  <c r="JT773" i="32"/>
  <c r="EL773" i="32"/>
  <c r="DE773" i="32"/>
  <c r="AV773" i="32"/>
  <c r="AS773" i="32"/>
  <c r="AP773" i="32"/>
  <c r="AM773" i="32"/>
  <c r="AC773" i="32"/>
  <c r="Z773" i="32"/>
  <c r="W773" i="32"/>
  <c r="J773" i="32"/>
  <c r="KV772" i="32"/>
  <c r="KD772" i="32"/>
  <c r="KC772" i="32"/>
  <c r="KB772" i="32"/>
  <c r="KA772" i="32"/>
  <c r="JW772" i="32"/>
  <c r="JT772" i="32"/>
  <c r="EL772" i="32"/>
  <c r="DE772" i="32"/>
  <c r="AV772" i="32"/>
  <c r="AS772" i="32"/>
  <c r="AP772" i="32"/>
  <c r="AM772" i="32"/>
  <c r="AC772" i="32"/>
  <c r="Z772" i="32"/>
  <c r="W772" i="32"/>
  <c r="J772" i="32"/>
  <c r="KV771" i="32"/>
  <c r="KD771" i="32"/>
  <c r="KC771" i="32"/>
  <c r="KB771" i="32"/>
  <c r="KA771" i="32"/>
  <c r="JW771" i="32"/>
  <c r="JT771" i="32"/>
  <c r="EL771" i="32"/>
  <c r="DE771" i="32"/>
  <c r="AV771" i="32"/>
  <c r="AS771" i="32"/>
  <c r="AP771" i="32"/>
  <c r="AM771" i="32"/>
  <c r="AC771" i="32"/>
  <c r="Z771" i="32"/>
  <c r="W771" i="32"/>
  <c r="J771" i="32"/>
  <c r="KV770" i="32"/>
  <c r="KD770" i="32"/>
  <c r="KC770" i="32"/>
  <c r="KB770" i="32"/>
  <c r="KA770" i="32"/>
  <c r="JW770" i="32"/>
  <c r="JT770" i="32"/>
  <c r="EL770" i="32"/>
  <c r="DE770" i="32"/>
  <c r="AV770" i="32"/>
  <c r="AS770" i="32"/>
  <c r="AP770" i="32"/>
  <c r="AM770" i="32"/>
  <c r="AC770" i="32"/>
  <c r="Z770" i="32"/>
  <c r="W770" i="32"/>
  <c r="J770" i="32"/>
  <c r="KV769" i="32"/>
  <c r="KD769" i="32"/>
  <c r="KC769" i="32"/>
  <c r="KB769" i="32"/>
  <c r="KA769" i="32"/>
  <c r="JW769" i="32"/>
  <c r="JT769" i="32"/>
  <c r="EL769" i="32"/>
  <c r="DE769" i="32"/>
  <c r="AV769" i="32"/>
  <c r="AS769" i="32"/>
  <c r="AP769" i="32"/>
  <c r="AM769" i="32"/>
  <c r="AC769" i="32"/>
  <c r="Z769" i="32"/>
  <c r="W769" i="32"/>
  <c r="J769" i="32"/>
  <c r="KV768" i="32"/>
  <c r="KD768" i="32"/>
  <c r="KC768" i="32"/>
  <c r="KB768" i="32"/>
  <c r="KA768" i="32"/>
  <c r="JW768" i="32"/>
  <c r="JT768" i="32"/>
  <c r="EL768" i="32"/>
  <c r="DE768" i="32"/>
  <c r="AV768" i="32"/>
  <c r="AS768" i="32"/>
  <c r="AP768" i="32"/>
  <c r="AM768" i="32"/>
  <c r="AC768" i="32"/>
  <c r="Z768" i="32"/>
  <c r="W768" i="32"/>
  <c r="J768" i="32"/>
  <c r="KV767" i="32"/>
  <c r="KD767" i="32"/>
  <c r="KC767" i="32"/>
  <c r="KB767" i="32"/>
  <c r="KA767" i="32"/>
  <c r="JW767" i="32"/>
  <c r="JT767" i="32"/>
  <c r="EL767" i="32"/>
  <c r="DE767" i="32"/>
  <c r="AV767" i="32"/>
  <c r="AS767" i="32"/>
  <c r="AP767" i="32"/>
  <c r="AM767" i="32"/>
  <c r="AC767" i="32"/>
  <c r="Z767" i="32"/>
  <c r="W767" i="32"/>
  <c r="J767" i="32"/>
  <c r="KV766" i="32"/>
  <c r="KD766" i="32"/>
  <c r="KC766" i="32"/>
  <c r="KB766" i="32"/>
  <c r="KA766" i="32"/>
  <c r="JW766" i="32"/>
  <c r="JT766" i="32"/>
  <c r="EL766" i="32"/>
  <c r="DE766" i="32"/>
  <c r="AV766" i="32"/>
  <c r="AS766" i="32"/>
  <c r="AP766" i="32"/>
  <c r="AM766" i="32"/>
  <c r="AC766" i="32"/>
  <c r="Z766" i="32"/>
  <c r="W766" i="32"/>
  <c r="J766" i="32"/>
  <c r="KV765" i="32"/>
  <c r="KD765" i="32"/>
  <c r="KC765" i="32"/>
  <c r="KB765" i="32"/>
  <c r="KA765" i="32"/>
  <c r="JW765" i="32"/>
  <c r="JT765" i="32"/>
  <c r="EL765" i="32"/>
  <c r="DE765" i="32"/>
  <c r="AV765" i="32"/>
  <c r="AS765" i="32"/>
  <c r="AP765" i="32"/>
  <c r="AM765" i="32"/>
  <c r="AC765" i="32"/>
  <c r="Z765" i="32"/>
  <c r="W765" i="32"/>
  <c r="J765" i="32"/>
  <c r="KV764" i="32"/>
  <c r="KD764" i="32"/>
  <c r="KC764" i="32"/>
  <c r="KB764" i="32"/>
  <c r="KA764" i="32"/>
  <c r="JW764" i="32"/>
  <c r="JT764" i="32"/>
  <c r="EL764" i="32"/>
  <c r="DE764" i="32"/>
  <c r="AV764" i="32"/>
  <c r="AS764" i="32"/>
  <c r="AP764" i="32"/>
  <c r="AM764" i="32"/>
  <c r="AC764" i="32"/>
  <c r="Z764" i="32"/>
  <c r="W764" i="32"/>
  <c r="J764" i="32"/>
  <c r="KV763" i="32"/>
  <c r="KD763" i="32"/>
  <c r="KC763" i="32"/>
  <c r="KB763" i="32"/>
  <c r="KA763" i="32"/>
  <c r="JW763" i="32"/>
  <c r="JT763" i="32"/>
  <c r="EL763" i="32"/>
  <c r="DE763" i="32"/>
  <c r="AV763" i="32"/>
  <c r="AS763" i="32"/>
  <c r="AP763" i="32"/>
  <c r="AM763" i="32"/>
  <c r="AC763" i="32"/>
  <c r="Z763" i="32"/>
  <c r="W763" i="32"/>
  <c r="J763" i="32"/>
  <c r="KV762" i="32"/>
  <c r="KD762" i="32"/>
  <c r="KC762" i="32"/>
  <c r="KB762" i="32"/>
  <c r="KA762" i="32"/>
  <c r="JW762" i="32"/>
  <c r="JT762" i="32"/>
  <c r="EL762" i="32"/>
  <c r="DE762" i="32"/>
  <c r="AV762" i="32"/>
  <c r="AS762" i="32"/>
  <c r="AP762" i="32"/>
  <c r="AM762" i="32"/>
  <c r="AC762" i="32"/>
  <c r="Z762" i="32"/>
  <c r="W762" i="32"/>
  <c r="J762" i="32"/>
  <c r="KV761" i="32"/>
  <c r="KD761" i="32"/>
  <c r="KC761" i="32"/>
  <c r="KB761" i="32"/>
  <c r="KA761" i="32"/>
  <c r="JW761" i="32"/>
  <c r="JT761" i="32"/>
  <c r="EL761" i="32"/>
  <c r="DE761" i="32"/>
  <c r="AV761" i="32"/>
  <c r="AS761" i="32"/>
  <c r="AP761" i="32"/>
  <c r="AM761" i="32"/>
  <c r="AC761" i="32"/>
  <c r="Z761" i="32"/>
  <c r="W761" i="32"/>
  <c r="J761" i="32"/>
  <c r="KV760" i="32"/>
  <c r="KD760" i="32"/>
  <c r="KC760" i="32"/>
  <c r="KB760" i="32"/>
  <c r="KA760" i="32"/>
  <c r="JW760" i="32"/>
  <c r="JT760" i="32"/>
  <c r="EL760" i="32"/>
  <c r="DE760" i="32"/>
  <c r="AV760" i="32"/>
  <c r="AS760" i="32"/>
  <c r="AP760" i="32"/>
  <c r="AM760" i="32"/>
  <c r="AC760" i="32"/>
  <c r="Z760" i="32"/>
  <c r="W760" i="32"/>
  <c r="J760" i="32"/>
  <c r="KV759" i="32"/>
  <c r="KD759" i="32"/>
  <c r="KC759" i="32"/>
  <c r="KB759" i="32"/>
  <c r="KA759" i="32"/>
  <c r="JW759" i="32"/>
  <c r="JT759" i="32"/>
  <c r="EL759" i="32"/>
  <c r="DE759" i="32"/>
  <c r="AV759" i="32"/>
  <c r="AS759" i="32"/>
  <c r="AP759" i="32"/>
  <c r="AM759" i="32"/>
  <c r="AC759" i="32"/>
  <c r="Z759" i="32"/>
  <c r="W759" i="32"/>
  <c r="J759" i="32"/>
  <c r="KV758" i="32"/>
  <c r="KD758" i="32"/>
  <c r="KC758" i="32"/>
  <c r="KB758" i="32"/>
  <c r="KA758" i="32"/>
  <c r="JW758" i="32"/>
  <c r="JT758" i="32"/>
  <c r="EL758" i="32"/>
  <c r="DE758" i="32"/>
  <c r="AV758" i="32"/>
  <c r="AS758" i="32"/>
  <c r="AP758" i="32"/>
  <c r="AM758" i="32"/>
  <c r="AC758" i="32"/>
  <c r="Z758" i="32"/>
  <c r="W758" i="32"/>
  <c r="J758" i="32"/>
  <c r="KV757" i="32"/>
  <c r="KD757" i="32"/>
  <c r="KC757" i="32"/>
  <c r="KB757" i="32"/>
  <c r="KA757" i="32"/>
  <c r="JW757" i="32"/>
  <c r="JT757" i="32"/>
  <c r="EL757" i="32"/>
  <c r="DE757" i="32"/>
  <c r="AV757" i="32"/>
  <c r="AS757" i="32"/>
  <c r="AP757" i="32"/>
  <c r="AM757" i="32"/>
  <c r="AC757" i="32"/>
  <c r="Z757" i="32"/>
  <c r="W757" i="32"/>
  <c r="J757" i="32"/>
  <c r="KV756" i="32"/>
  <c r="KD756" i="32"/>
  <c r="KC756" i="32"/>
  <c r="KB756" i="32"/>
  <c r="KA756" i="32"/>
  <c r="JW756" i="32"/>
  <c r="JT756" i="32"/>
  <c r="EL756" i="32"/>
  <c r="DE756" i="32"/>
  <c r="AV756" i="32"/>
  <c r="AS756" i="32"/>
  <c r="AP756" i="32"/>
  <c r="AM756" i="32"/>
  <c r="AC756" i="32"/>
  <c r="Z756" i="32"/>
  <c r="W756" i="32"/>
  <c r="J756" i="32"/>
  <c r="KV755" i="32"/>
  <c r="KD755" i="32"/>
  <c r="KC755" i="32"/>
  <c r="KB755" i="32"/>
  <c r="KA755" i="32"/>
  <c r="JW755" i="32"/>
  <c r="JT755" i="32"/>
  <c r="EL755" i="32"/>
  <c r="DE755" i="32"/>
  <c r="AV755" i="32"/>
  <c r="AS755" i="32"/>
  <c r="AP755" i="32"/>
  <c r="AM755" i="32"/>
  <c r="AC755" i="32"/>
  <c r="Z755" i="32"/>
  <c r="W755" i="32"/>
  <c r="J755" i="32"/>
  <c r="KV754" i="32"/>
  <c r="KD754" i="32"/>
  <c r="KC754" i="32"/>
  <c r="KB754" i="32"/>
  <c r="KA754" i="32"/>
  <c r="JW754" i="32"/>
  <c r="JT754" i="32"/>
  <c r="EL754" i="32"/>
  <c r="DE754" i="32"/>
  <c r="AV754" i="32"/>
  <c r="AS754" i="32"/>
  <c r="AP754" i="32"/>
  <c r="AM754" i="32"/>
  <c r="AC754" i="32"/>
  <c r="Z754" i="32"/>
  <c r="W754" i="32"/>
  <c r="J754" i="32"/>
  <c r="KV753" i="32"/>
  <c r="KD753" i="32"/>
  <c r="KC753" i="32"/>
  <c r="KB753" i="32"/>
  <c r="KA753" i="32"/>
  <c r="JW753" i="32"/>
  <c r="JT753" i="32"/>
  <c r="EL753" i="32"/>
  <c r="DE753" i="32"/>
  <c r="AV753" i="32"/>
  <c r="AS753" i="32"/>
  <c r="AP753" i="32"/>
  <c r="AM753" i="32"/>
  <c r="AC753" i="32"/>
  <c r="Z753" i="32"/>
  <c r="W753" i="32"/>
  <c r="J753" i="32"/>
  <c r="KV752" i="32"/>
  <c r="KD752" i="32"/>
  <c r="KC752" i="32"/>
  <c r="KB752" i="32"/>
  <c r="KA752" i="32"/>
  <c r="JW752" i="32"/>
  <c r="JT752" i="32"/>
  <c r="EL752" i="32"/>
  <c r="DE752" i="32"/>
  <c r="AV752" i="32"/>
  <c r="AS752" i="32"/>
  <c r="AP752" i="32"/>
  <c r="AM752" i="32"/>
  <c r="AC752" i="32"/>
  <c r="Z752" i="32"/>
  <c r="W752" i="32"/>
  <c r="J752" i="32"/>
  <c r="KV751" i="32"/>
  <c r="KD751" i="32"/>
  <c r="KC751" i="32"/>
  <c r="KB751" i="32"/>
  <c r="KA751" i="32"/>
  <c r="JW751" i="32"/>
  <c r="JT751" i="32"/>
  <c r="EL751" i="32"/>
  <c r="DE751" i="32"/>
  <c r="AV751" i="32"/>
  <c r="AS751" i="32"/>
  <c r="AP751" i="32"/>
  <c r="AM751" i="32"/>
  <c r="AC751" i="32"/>
  <c r="Z751" i="32"/>
  <c r="W751" i="32"/>
  <c r="J751" i="32"/>
  <c r="KV750" i="32"/>
  <c r="KD750" i="32"/>
  <c r="KC750" i="32"/>
  <c r="KB750" i="32"/>
  <c r="KA750" i="32"/>
  <c r="JW750" i="32"/>
  <c r="JT750" i="32"/>
  <c r="EL750" i="32"/>
  <c r="DE750" i="32"/>
  <c r="AV750" i="32"/>
  <c r="AS750" i="32"/>
  <c r="AP750" i="32"/>
  <c r="AM750" i="32"/>
  <c r="AC750" i="32"/>
  <c r="Z750" i="32"/>
  <c r="W750" i="32"/>
  <c r="J750" i="32"/>
  <c r="KV749" i="32"/>
  <c r="KD749" i="32"/>
  <c r="KC749" i="32"/>
  <c r="KB749" i="32"/>
  <c r="KA749" i="32"/>
  <c r="JW749" i="32"/>
  <c r="JT749" i="32"/>
  <c r="EL749" i="32"/>
  <c r="DE749" i="32"/>
  <c r="AV749" i="32"/>
  <c r="AS749" i="32"/>
  <c r="AP749" i="32"/>
  <c r="AM749" i="32"/>
  <c r="AC749" i="32"/>
  <c r="Z749" i="32"/>
  <c r="W749" i="32"/>
  <c r="J749" i="32"/>
  <c r="KV748" i="32"/>
  <c r="KD748" i="32"/>
  <c r="KC748" i="32"/>
  <c r="KB748" i="32"/>
  <c r="KA748" i="32"/>
  <c r="JW748" i="32"/>
  <c r="JT748" i="32"/>
  <c r="EL748" i="32"/>
  <c r="DE748" i="32"/>
  <c r="AV748" i="32"/>
  <c r="AS748" i="32"/>
  <c r="AP748" i="32"/>
  <c r="AM748" i="32"/>
  <c r="AC748" i="32"/>
  <c r="Z748" i="32"/>
  <c r="W748" i="32"/>
  <c r="J748" i="32"/>
  <c r="KV747" i="32"/>
  <c r="KD747" i="32"/>
  <c r="KC747" i="32"/>
  <c r="KB747" i="32"/>
  <c r="KA747" i="32"/>
  <c r="JW747" i="32"/>
  <c r="JT747" i="32"/>
  <c r="EL747" i="32"/>
  <c r="DE747" i="32"/>
  <c r="AV747" i="32"/>
  <c r="AS747" i="32"/>
  <c r="AP747" i="32"/>
  <c r="AM747" i="32"/>
  <c r="AC747" i="32"/>
  <c r="Z747" i="32"/>
  <c r="W747" i="32"/>
  <c r="J747" i="32"/>
  <c r="KV746" i="32"/>
  <c r="KD746" i="32"/>
  <c r="KC746" i="32"/>
  <c r="KB746" i="32"/>
  <c r="KA746" i="32"/>
  <c r="JW746" i="32"/>
  <c r="JT746" i="32"/>
  <c r="EL746" i="32"/>
  <c r="DE746" i="32"/>
  <c r="AV746" i="32"/>
  <c r="AS746" i="32"/>
  <c r="AP746" i="32"/>
  <c r="AM746" i="32"/>
  <c r="AC746" i="32"/>
  <c r="Z746" i="32"/>
  <c r="W746" i="32"/>
  <c r="J746" i="32"/>
  <c r="KV745" i="32"/>
  <c r="KD745" i="32"/>
  <c r="KC745" i="32"/>
  <c r="KB745" i="32"/>
  <c r="KA745" i="32"/>
  <c r="JW745" i="32"/>
  <c r="JT745" i="32"/>
  <c r="EL745" i="32"/>
  <c r="DE745" i="32"/>
  <c r="AV745" i="32"/>
  <c r="AS745" i="32"/>
  <c r="AP745" i="32"/>
  <c r="AM745" i="32"/>
  <c r="AC745" i="32"/>
  <c r="Z745" i="32"/>
  <c r="W745" i="32"/>
  <c r="J745" i="32"/>
  <c r="KV744" i="32"/>
  <c r="KD744" i="32"/>
  <c r="KC744" i="32"/>
  <c r="KB744" i="32"/>
  <c r="KA744" i="32"/>
  <c r="JW744" i="32"/>
  <c r="JT744" i="32"/>
  <c r="EL744" i="32"/>
  <c r="DE744" i="32"/>
  <c r="AV744" i="32"/>
  <c r="AS744" i="32"/>
  <c r="AP744" i="32"/>
  <c r="AM744" i="32"/>
  <c r="AC744" i="32"/>
  <c r="Z744" i="32"/>
  <c r="W744" i="32"/>
  <c r="J744" i="32"/>
  <c r="KV743" i="32"/>
  <c r="KD743" i="32"/>
  <c r="KC743" i="32"/>
  <c r="KB743" i="32"/>
  <c r="KA743" i="32"/>
  <c r="JW743" i="32"/>
  <c r="JT743" i="32"/>
  <c r="EL743" i="32"/>
  <c r="DE743" i="32"/>
  <c r="AV743" i="32"/>
  <c r="AS743" i="32"/>
  <c r="AP743" i="32"/>
  <c r="AM743" i="32"/>
  <c r="AC743" i="32"/>
  <c r="Z743" i="32"/>
  <c r="W743" i="32"/>
  <c r="J743" i="32"/>
  <c r="KV742" i="32"/>
  <c r="KD742" i="32"/>
  <c r="KC742" i="32"/>
  <c r="KB742" i="32"/>
  <c r="KA742" i="32"/>
  <c r="JW742" i="32"/>
  <c r="JT742" i="32"/>
  <c r="EL742" i="32"/>
  <c r="DE742" i="32"/>
  <c r="AV742" i="32"/>
  <c r="AS742" i="32"/>
  <c r="AP742" i="32"/>
  <c r="AM742" i="32"/>
  <c r="AC742" i="32"/>
  <c r="Z742" i="32"/>
  <c r="W742" i="32"/>
  <c r="J742" i="32"/>
  <c r="KV741" i="32"/>
  <c r="KD741" i="32"/>
  <c r="KC741" i="32"/>
  <c r="KB741" i="32"/>
  <c r="KA741" i="32"/>
  <c r="JW741" i="32"/>
  <c r="JT741" i="32"/>
  <c r="EL741" i="32"/>
  <c r="DE741" i="32"/>
  <c r="AV741" i="32"/>
  <c r="AS741" i="32"/>
  <c r="AP741" i="32"/>
  <c r="AM741" i="32"/>
  <c r="AC741" i="32"/>
  <c r="Z741" i="32"/>
  <c r="W741" i="32"/>
  <c r="J741" i="32"/>
  <c r="KV740" i="32"/>
  <c r="KD740" i="32"/>
  <c r="KC740" i="32"/>
  <c r="KB740" i="32"/>
  <c r="KA740" i="32"/>
  <c r="JW740" i="32"/>
  <c r="JT740" i="32"/>
  <c r="EL740" i="32"/>
  <c r="DE740" i="32"/>
  <c r="AV740" i="32"/>
  <c r="AS740" i="32"/>
  <c r="AP740" i="32"/>
  <c r="AM740" i="32"/>
  <c r="AC740" i="32"/>
  <c r="Z740" i="32"/>
  <c r="W740" i="32"/>
  <c r="J740" i="32"/>
  <c r="KV739" i="32"/>
  <c r="KD739" i="32"/>
  <c r="KC739" i="32"/>
  <c r="KB739" i="32"/>
  <c r="KA739" i="32"/>
  <c r="JW739" i="32"/>
  <c r="JT739" i="32"/>
  <c r="EL739" i="32"/>
  <c r="DE739" i="32"/>
  <c r="AV739" i="32"/>
  <c r="AS739" i="32"/>
  <c r="AP739" i="32"/>
  <c r="AM739" i="32"/>
  <c r="AC739" i="32"/>
  <c r="Z739" i="32"/>
  <c r="W739" i="32"/>
  <c r="J739" i="32"/>
  <c r="KV738" i="32"/>
  <c r="KD738" i="32"/>
  <c r="KC738" i="32"/>
  <c r="KB738" i="32"/>
  <c r="KA738" i="32"/>
  <c r="JW738" i="32"/>
  <c r="JT738" i="32"/>
  <c r="EL738" i="32"/>
  <c r="DE738" i="32"/>
  <c r="AV738" i="32"/>
  <c r="AS738" i="32"/>
  <c r="AP738" i="32"/>
  <c r="AM738" i="32"/>
  <c r="AC738" i="32"/>
  <c r="Z738" i="32"/>
  <c r="W738" i="32"/>
  <c r="J738" i="32"/>
  <c r="KV737" i="32"/>
  <c r="KD737" i="32"/>
  <c r="KC737" i="32"/>
  <c r="KB737" i="32"/>
  <c r="KA737" i="32"/>
  <c r="JW737" i="32"/>
  <c r="JT737" i="32"/>
  <c r="EL737" i="32"/>
  <c r="DE737" i="32"/>
  <c r="AV737" i="32"/>
  <c r="AS737" i="32"/>
  <c r="AP737" i="32"/>
  <c r="AM737" i="32"/>
  <c r="AC737" i="32"/>
  <c r="Z737" i="32"/>
  <c r="W737" i="32"/>
  <c r="J737" i="32"/>
  <c r="KV736" i="32"/>
  <c r="KD736" i="32"/>
  <c r="KC736" i="32"/>
  <c r="KB736" i="32"/>
  <c r="KA736" i="32"/>
  <c r="JW736" i="32"/>
  <c r="JT736" i="32"/>
  <c r="EL736" i="32"/>
  <c r="DE736" i="32"/>
  <c r="AV736" i="32"/>
  <c r="AS736" i="32"/>
  <c r="AP736" i="32"/>
  <c r="AM736" i="32"/>
  <c r="AC736" i="32"/>
  <c r="Z736" i="32"/>
  <c r="W736" i="32"/>
  <c r="J736" i="32"/>
  <c r="KV735" i="32"/>
  <c r="KD735" i="32"/>
  <c r="KC735" i="32"/>
  <c r="KB735" i="32"/>
  <c r="KA735" i="32"/>
  <c r="JW735" i="32"/>
  <c r="JT735" i="32"/>
  <c r="EL735" i="32"/>
  <c r="DE735" i="32"/>
  <c r="AV735" i="32"/>
  <c r="AS735" i="32"/>
  <c r="AP735" i="32"/>
  <c r="AM735" i="32"/>
  <c r="AC735" i="32"/>
  <c r="Z735" i="32"/>
  <c r="W735" i="32"/>
  <c r="J735" i="32"/>
  <c r="KV734" i="32"/>
  <c r="KD734" i="32"/>
  <c r="KC734" i="32"/>
  <c r="KB734" i="32"/>
  <c r="KA734" i="32"/>
  <c r="JW734" i="32"/>
  <c r="JT734" i="32"/>
  <c r="EL734" i="32"/>
  <c r="DE734" i="32"/>
  <c r="AV734" i="32"/>
  <c r="AS734" i="32"/>
  <c r="AP734" i="32"/>
  <c r="AM734" i="32"/>
  <c r="AC734" i="32"/>
  <c r="Z734" i="32"/>
  <c r="W734" i="32"/>
  <c r="J734" i="32"/>
  <c r="KV733" i="32"/>
  <c r="KD733" i="32"/>
  <c r="KC733" i="32"/>
  <c r="KB733" i="32"/>
  <c r="KA733" i="32"/>
  <c r="JW733" i="32"/>
  <c r="JT733" i="32"/>
  <c r="EL733" i="32"/>
  <c r="DE733" i="32"/>
  <c r="AV733" i="32"/>
  <c r="AS733" i="32"/>
  <c r="AP733" i="32"/>
  <c r="AM733" i="32"/>
  <c r="AC733" i="32"/>
  <c r="Z733" i="32"/>
  <c r="W733" i="32"/>
  <c r="J733" i="32"/>
  <c r="KV732" i="32"/>
  <c r="KD732" i="32"/>
  <c r="KC732" i="32"/>
  <c r="KB732" i="32"/>
  <c r="KA732" i="32"/>
  <c r="JW732" i="32"/>
  <c r="JT732" i="32"/>
  <c r="EL732" i="32"/>
  <c r="DE732" i="32"/>
  <c r="AV732" i="32"/>
  <c r="AS732" i="32"/>
  <c r="AP732" i="32"/>
  <c r="AM732" i="32"/>
  <c r="AC732" i="32"/>
  <c r="Z732" i="32"/>
  <c r="W732" i="32"/>
  <c r="J732" i="32"/>
  <c r="KV731" i="32"/>
  <c r="KD731" i="32"/>
  <c r="KC731" i="32"/>
  <c r="KB731" i="32"/>
  <c r="KA731" i="32"/>
  <c r="JW731" i="32"/>
  <c r="JT731" i="32"/>
  <c r="EL731" i="32"/>
  <c r="DE731" i="32"/>
  <c r="AV731" i="32"/>
  <c r="AS731" i="32"/>
  <c r="AP731" i="32"/>
  <c r="AM731" i="32"/>
  <c r="AC731" i="32"/>
  <c r="Z731" i="32"/>
  <c r="W731" i="32"/>
  <c r="J731" i="32"/>
  <c r="KV730" i="32"/>
  <c r="KD730" i="32"/>
  <c r="KC730" i="32"/>
  <c r="KB730" i="32"/>
  <c r="KA730" i="32"/>
  <c r="JW730" i="32"/>
  <c r="JT730" i="32"/>
  <c r="EL730" i="32"/>
  <c r="DE730" i="32"/>
  <c r="AV730" i="32"/>
  <c r="AS730" i="32"/>
  <c r="AP730" i="32"/>
  <c r="AM730" i="32"/>
  <c r="AC730" i="32"/>
  <c r="Z730" i="32"/>
  <c r="W730" i="32"/>
  <c r="J730" i="32"/>
  <c r="KV729" i="32"/>
  <c r="KD729" i="32"/>
  <c r="KC729" i="32"/>
  <c r="KB729" i="32"/>
  <c r="KA729" i="32"/>
  <c r="JW729" i="32"/>
  <c r="JT729" i="32"/>
  <c r="EL729" i="32"/>
  <c r="DE729" i="32"/>
  <c r="AV729" i="32"/>
  <c r="AS729" i="32"/>
  <c r="AP729" i="32"/>
  <c r="AM729" i="32"/>
  <c r="AC729" i="32"/>
  <c r="Z729" i="32"/>
  <c r="W729" i="32"/>
  <c r="J729" i="32"/>
  <c r="KV728" i="32"/>
  <c r="KD728" i="32"/>
  <c r="KC728" i="32"/>
  <c r="KB728" i="32"/>
  <c r="KA728" i="32"/>
  <c r="JW728" i="32"/>
  <c r="JT728" i="32"/>
  <c r="EL728" i="32"/>
  <c r="DE728" i="32"/>
  <c r="AV728" i="32"/>
  <c r="AS728" i="32"/>
  <c r="AP728" i="32"/>
  <c r="AM728" i="32"/>
  <c r="AC728" i="32"/>
  <c r="Z728" i="32"/>
  <c r="W728" i="32"/>
  <c r="J728" i="32"/>
  <c r="KV727" i="32"/>
  <c r="KD727" i="32"/>
  <c r="KC727" i="32"/>
  <c r="KB727" i="32"/>
  <c r="KA727" i="32"/>
  <c r="JW727" i="32"/>
  <c r="JT727" i="32"/>
  <c r="EL727" i="32"/>
  <c r="DE727" i="32"/>
  <c r="AV727" i="32"/>
  <c r="AS727" i="32"/>
  <c r="AP727" i="32"/>
  <c r="AM727" i="32"/>
  <c r="AC727" i="32"/>
  <c r="Z727" i="32"/>
  <c r="W727" i="32"/>
  <c r="J727" i="32"/>
  <c r="KV726" i="32"/>
  <c r="KD726" i="32"/>
  <c r="KC726" i="32"/>
  <c r="KB726" i="32"/>
  <c r="KA726" i="32"/>
  <c r="JW726" i="32"/>
  <c r="JT726" i="32"/>
  <c r="EL726" i="32"/>
  <c r="DE726" i="32"/>
  <c r="AV726" i="32"/>
  <c r="AS726" i="32"/>
  <c r="AP726" i="32"/>
  <c r="AM726" i="32"/>
  <c r="AC726" i="32"/>
  <c r="Z726" i="32"/>
  <c r="W726" i="32"/>
  <c r="J726" i="32"/>
  <c r="KV725" i="32"/>
  <c r="KD725" i="32"/>
  <c r="KC725" i="32"/>
  <c r="KB725" i="32"/>
  <c r="KA725" i="32"/>
  <c r="JW725" i="32"/>
  <c r="JT725" i="32"/>
  <c r="EL725" i="32"/>
  <c r="DE725" i="32"/>
  <c r="AV725" i="32"/>
  <c r="AS725" i="32"/>
  <c r="AP725" i="32"/>
  <c r="AM725" i="32"/>
  <c r="AC725" i="32"/>
  <c r="Z725" i="32"/>
  <c r="W725" i="32"/>
  <c r="J725" i="32"/>
  <c r="KV724" i="32"/>
  <c r="KD724" i="32"/>
  <c r="KC724" i="32"/>
  <c r="KB724" i="32"/>
  <c r="KA724" i="32"/>
  <c r="JW724" i="32"/>
  <c r="JT724" i="32"/>
  <c r="EL724" i="32"/>
  <c r="DE724" i="32"/>
  <c r="AV724" i="32"/>
  <c r="AS724" i="32"/>
  <c r="AP724" i="32"/>
  <c r="AM724" i="32"/>
  <c r="AC724" i="32"/>
  <c r="Z724" i="32"/>
  <c r="W724" i="32"/>
  <c r="J724" i="32"/>
  <c r="KV723" i="32"/>
  <c r="KD723" i="32"/>
  <c r="KC723" i="32"/>
  <c r="KB723" i="32"/>
  <c r="KA723" i="32"/>
  <c r="JW723" i="32"/>
  <c r="JT723" i="32"/>
  <c r="EL723" i="32"/>
  <c r="DE723" i="32"/>
  <c r="AV723" i="32"/>
  <c r="AS723" i="32"/>
  <c r="AP723" i="32"/>
  <c r="AM723" i="32"/>
  <c r="AC723" i="32"/>
  <c r="Z723" i="32"/>
  <c r="W723" i="32"/>
  <c r="J723" i="32"/>
  <c r="KV722" i="32"/>
  <c r="KD722" i="32"/>
  <c r="KC722" i="32"/>
  <c r="KB722" i="32"/>
  <c r="KA722" i="32"/>
  <c r="JW722" i="32"/>
  <c r="JT722" i="32"/>
  <c r="EL722" i="32"/>
  <c r="DE722" i="32"/>
  <c r="AV722" i="32"/>
  <c r="AS722" i="32"/>
  <c r="AP722" i="32"/>
  <c r="AM722" i="32"/>
  <c r="AC722" i="32"/>
  <c r="Z722" i="32"/>
  <c r="W722" i="32"/>
  <c r="J722" i="32"/>
  <c r="KV721" i="32"/>
  <c r="KD721" i="32"/>
  <c r="KC721" i="32"/>
  <c r="KB721" i="32"/>
  <c r="KA721" i="32"/>
  <c r="JW721" i="32"/>
  <c r="JT721" i="32"/>
  <c r="EL721" i="32"/>
  <c r="DE721" i="32"/>
  <c r="AV721" i="32"/>
  <c r="AS721" i="32"/>
  <c r="AP721" i="32"/>
  <c r="AM721" i="32"/>
  <c r="AC721" i="32"/>
  <c r="Z721" i="32"/>
  <c r="W721" i="32"/>
  <c r="J721" i="32"/>
  <c r="EL641" i="32"/>
  <c r="DQ641" i="32"/>
  <c r="DE641" i="32"/>
  <c r="DD641" i="32"/>
  <c r="DB641" i="32"/>
  <c r="CT641" i="32"/>
  <c r="CN641" i="32"/>
  <c r="CH641" i="32"/>
  <c r="BS641" i="32"/>
  <c r="AV641" i="32"/>
  <c r="AS641" i="32"/>
  <c r="AP641" i="32"/>
  <c r="AM641" i="32"/>
  <c r="AC641" i="32"/>
  <c r="Z641" i="32"/>
  <c r="W641" i="32"/>
  <c r="K641" i="32"/>
  <c r="J641" i="32" s="1"/>
  <c r="EL640" i="32"/>
  <c r="DQ640" i="32"/>
  <c r="DE640" i="32"/>
  <c r="DD640" i="32"/>
  <c r="DB640" i="32"/>
  <c r="CT640" i="32"/>
  <c r="CN640" i="32"/>
  <c r="CH640" i="32"/>
  <c r="BS640" i="32"/>
  <c r="AV640" i="32"/>
  <c r="AS640" i="32"/>
  <c r="AP640" i="32"/>
  <c r="AM640" i="32"/>
  <c r="AC640" i="32"/>
  <c r="Z640" i="32"/>
  <c r="W640" i="32"/>
  <c r="K640" i="32"/>
  <c r="J640" i="32" s="1"/>
  <c r="EL639" i="32"/>
  <c r="DE639" i="32"/>
  <c r="DD639" i="32"/>
  <c r="DB639" i="32"/>
  <c r="CT639" i="32"/>
  <c r="CN639" i="32"/>
  <c r="CH639" i="32"/>
  <c r="BS639" i="32"/>
  <c r="AV639" i="32"/>
  <c r="AS639" i="32"/>
  <c r="AP639" i="32"/>
  <c r="AM639" i="32"/>
  <c r="AC639" i="32"/>
  <c r="Z639" i="32"/>
  <c r="W639" i="32"/>
  <c r="K639" i="32"/>
  <c r="J639" i="32" s="1"/>
  <c r="EL638" i="32"/>
  <c r="DQ638" i="32"/>
  <c r="DE638" i="32"/>
  <c r="DD638" i="32"/>
  <c r="DB638" i="32"/>
  <c r="CT638" i="32"/>
  <c r="CN638" i="32"/>
  <c r="CH638" i="32"/>
  <c r="BS638" i="32"/>
  <c r="AV638" i="32"/>
  <c r="AS638" i="32"/>
  <c r="AP638" i="32"/>
  <c r="AM638" i="32"/>
  <c r="AC638" i="32"/>
  <c r="Z638" i="32"/>
  <c r="W638" i="32"/>
  <c r="K638" i="32"/>
  <c r="J638" i="32" s="1"/>
  <c r="EL637" i="32"/>
  <c r="DQ637" i="32"/>
  <c r="DE637" i="32"/>
  <c r="DD637" i="32"/>
  <c r="DB637" i="32"/>
  <c r="CT637" i="32"/>
  <c r="CN637" i="32"/>
  <c r="CH637" i="32"/>
  <c r="BS637" i="32"/>
  <c r="AV637" i="32"/>
  <c r="AS637" i="32"/>
  <c r="AP637" i="32"/>
  <c r="AM637" i="32"/>
  <c r="AC637" i="32"/>
  <c r="Z637" i="32"/>
  <c r="W637" i="32"/>
  <c r="J637" i="32"/>
  <c r="EL636" i="32"/>
  <c r="DQ636" i="32"/>
  <c r="DE636" i="32"/>
  <c r="DD636" i="32"/>
  <c r="DB636" i="32"/>
  <c r="CT636" i="32"/>
  <c r="CN636" i="32"/>
  <c r="CH636" i="32"/>
  <c r="BS636" i="32"/>
  <c r="AV636" i="32"/>
  <c r="AS636" i="32"/>
  <c r="AP636" i="32"/>
  <c r="AM636" i="32"/>
  <c r="AC636" i="32"/>
  <c r="Z636" i="32"/>
  <c r="W636" i="32"/>
  <c r="EL635" i="32"/>
  <c r="DQ635" i="32"/>
  <c r="DE635" i="32"/>
  <c r="DD635" i="32"/>
  <c r="DB635" i="32"/>
  <c r="CT635" i="32"/>
  <c r="CN635" i="32"/>
  <c r="CH635" i="32"/>
  <c r="BS635" i="32"/>
  <c r="AV635" i="32"/>
  <c r="AS635" i="32"/>
  <c r="AP635" i="32"/>
  <c r="AM635" i="32"/>
  <c r="Z635" i="32"/>
  <c r="W635" i="32"/>
  <c r="EL634" i="32"/>
  <c r="DQ634" i="32"/>
  <c r="DE634" i="32"/>
  <c r="DD634" i="32"/>
  <c r="DB634" i="32"/>
  <c r="CT634" i="32"/>
  <c r="CH634" i="32"/>
  <c r="BS634" i="32"/>
  <c r="AV634" i="32"/>
  <c r="AS634" i="32"/>
  <c r="AP634" i="32"/>
  <c r="AM634" i="32"/>
  <c r="AC634" i="32"/>
  <c r="Z634" i="32"/>
  <c r="W634" i="32"/>
  <c r="EL633" i="32"/>
  <c r="DQ633" i="32"/>
  <c r="DE633" i="32"/>
  <c r="DD633" i="32"/>
  <c r="DB633" i="32"/>
  <c r="CT633" i="32"/>
  <c r="CH633" i="32"/>
  <c r="BS633" i="32"/>
  <c r="AV633" i="32"/>
  <c r="AS633" i="32"/>
  <c r="AP633" i="32"/>
  <c r="AM633" i="32"/>
  <c r="AC633" i="32"/>
  <c r="Z633" i="32"/>
  <c r="W633" i="32"/>
  <c r="EL632" i="32"/>
  <c r="DE632" i="32"/>
  <c r="DD632" i="32"/>
  <c r="DB632" i="32"/>
  <c r="CT632" i="32"/>
  <c r="CN632" i="32"/>
  <c r="CH632" i="32"/>
  <c r="BS632" i="32"/>
  <c r="AV632" i="32"/>
  <c r="AS632" i="32"/>
  <c r="AP632" i="32"/>
  <c r="AM632" i="32"/>
  <c r="AC632" i="32"/>
  <c r="Z632" i="32"/>
  <c r="W632" i="32"/>
  <c r="EL631" i="32"/>
  <c r="DQ631" i="32"/>
  <c r="DE631" i="32"/>
  <c r="DD631" i="32"/>
  <c r="DB631" i="32"/>
  <c r="CT631" i="32"/>
  <c r="CN631" i="32"/>
  <c r="CH631" i="32"/>
  <c r="BS631" i="32"/>
  <c r="AV631" i="32"/>
  <c r="AS631" i="32"/>
  <c r="AP631" i="32"/>
  <c r="AM631" i="32"/>
  <c r="AC631" i="32"/>
  <c r="Z631" i="32"/>
  <c r="W631" i="32"/>
  <c r="K631" i="32"/>
  <c r="J631" i="32" s="1"/>
  <c r="EL630" i="32"/>
  <c r="DQ630" i="32"/>
  <c r="DE630" i="32"/>
  <c r="DD630" i="32"/>
  <c r="DB630" i="32"/>
  <c r="CT630" i="32"/>
  <c r="CH630" i="32"/>
  <c r="BS630" i="32"/>
  <c r="AV630" i="32"/>
  <c r="AS630" i="32"/>
  <c r="AP630" i="32"/>
  <c r="AM630" i="32"/>
  <c r="AC630" i="32"/>
  <c r="Z630" i="32"/>
  <c r="W630" i="32"/>
  <c r="EL629" i="32"/>
  <c r="DQ629" i="32"/>
  <c r="DE629" i="32"/>
  <c r="DD629" i="32"/>
  <c r="DB629" i="32"/>
  <c r="CT629" i="32"/>
  <c r="CH629" i="32"/>
  <c r="BS629" i="32"/>
  <c r="AV629" i="32"/>
  <c r="AS629" i="32"/>
  <c r="AP629" i="32"/>
  <c r="AM629" i="32"/>
  <c r="AC629" i="32"/>
  <c r="Z629" i="32"/>
  <c r="W629" i="32"/>
  <c r="EL628" i="32"/>
  <c r="DQ628" i="32"/>
  <c r="CH628" i="32"/>
  <c r="BS628" i="32"/>
  <c r="AV628" i="32"/>
  <c r="J628" i="32"/>
  <c r="EL627" i="32"/>
  <c r="DQ627" i="32"/>
  <c r="CH627" i="32"/>
  <c r="BS627" i="32"/>
  <c r="AV627" i="32"/>
  <c r="J627" i="32"/>
  <c r="EL626" i="32"/>
  <c r="DE626" i="32"/>
  <c r="CH626" i="32"/>
  <c r="BS626" i="32"/>
  <c r="AV626" i="32"/>
  <c r="AS626" i="32"/>
  <c r="AP626" i="32"/>
  <c r="AM626" i="32"/>
  <c r="AC626" i="32"/>
  <c r="Z626" i="32"/>
  <c r="W626" i="32"/>
  <c r="EL625" i="32"/>
  <c r="DQ625" i="32"/>
  <c r="DE625" i="32"/>
  <c r="CH625" i="32"/>
  <c r="BS625" i="32"/>
  <c r="AV625" i="32"/>
  <c r="AS625" i="32"/>
  <c r="AP625" i="32"/>
  <c r="AM625" i="32"/>
  <c r="AC625" i="32"/>
  <c r="Z625" i="32"/>
  <c r="W625" i="32"/>
  <c r="EL624" i="32"/>
  <c r="DE624" i="32"/>
  <c r="CH624" i="32"/>
  <c r="BS624" i="32"/>
  <c r="AV624" i="32"/>
  <c r="AS624" i="32"/>
  <c r="AP624" i="32"/>
  <c r="AM624" i="32"/>
  <c r="AC624" i="32"/>
  <c r="Z624" i="32"/>
  <c r="W624" i="32"/>
  <c r="EL623" i="32"/>
  <c r="DE623" i="32"/>
  <c r="CH623" i="32"/>
  <c r="BS623" i="32"/>
  <c r="AV623" i="32"/>
  <c r="AS623" i="32"/>
  <c r="AP623" i="32"/>
  <c r="AM623" i="32"/>
  <c r="AC623" i="32"/>
  <c r="Z623" i="32"/>
  <c r="W623" i="32"/>
  <c r="K623" i="32"/>
  <c r="J623" i="32" s="1"/>
  <c r="EL622" i="32"/>
  <c r="DQ622" i="32"/>
  <c r="DE622" i="32"/>
  <c r="CH622" i="32"/>
  <c r="BS622" i="32"/>
  <c r="AV622" i="32"/>
  <c r="AS622" i="32"/>
  <c r="AP622" i="32"/>
  <c r="AM622" i="32"/>
  <c r="AC622" i="32"/>
  <c r="Z622" i="32"/>
  <c r="W622" i="32"/>
  <c r="K622" i="32"/>
  <c r="J622" i="32" s="1"/>
  <c r="EL621" i="32"/>
  <c r="DQ621" i="32"/>
  <c r="DE621" i="32"/>
  <c r="CH621" i="32"/>
  <c r="BS621" i="32"/>
  <c r="AV621" i="32"/>
  <c r="AS621" i="32"/>
  <c r="AP621" i="32"/>
  <c r="AM621" i="32"/>
  <c r="AC621" i="32"/>
  <c r="Z621" i="32"/>
  <c r="W621" i="32"/>
  <c r="EL620" i="32"/>
  <c r="DE620" i="32"/>
  <c r="CH620" i="32"/>
  <c r="BS620" i="32"/>
  <c r="AV620" i="32"/>
  <c r="AS620" i="32"/>
  <c r="AP620" i="32"/>
  <c r="AM620" i="32"/>
  <c r="AC620" i="32"/>
  <c r="Z620" i="32"/>
  <c r="W620" i="32"/>
  <c r="K620" i="32"/>
  <c r="J620" i="32" s="1"/>
  <c r="EL619" i="32"/>
  <c r="DE619" i="32"/>
  <c r="CH619" i="32"/>
  <c r="BS619" i="32"/>
  <c r="AV619" i="32"/>
  <c r="AS619" i="32"/>
  <c r="AP619" i="32"/>
  <c r="AM619" i="32"/>
  <c r="AC619" i="32"/>
  <c r="Z619" i="32"/>
  <c r="W619" i="32"/>
  <c r="K619" i="32"/>
  <c r="J619" i="32" s="1"/>
  <c r="EL618" i="32"/>
  <c r="DQ618" i="32"/>
  <c r="DE618" i="32"/>
  <c r="CH618" i="32"/>
  <c r="BS618" i="32"/>
  <c r="AV618" i="32"/>
  <c r="AS618" i="32"/>
  <c r="AP618" i="32"/>
  <c r="AM618" i="32"/>
  <c r="AC618" i="32"/>
  <c r="Z618" i="32"/>
  <c r="W618" i="32"/>
  <c r="EL617" i="32"/>
  <c r="DQ617" i="32"/>
  <c r="DE617" i="32"/>
  <c r="CH617" i="32"/>
  <c r="BS617" i="32"/>
  <c r="AV617" i="32"/>
  <c r="AS617" i="32"/>
  <c r="AP617" i="32"/>
  <c r="AM617" i="32"/>
  <c r="AC617" i="32"/>
  <c r="Z617" i="32"/>
  <c r="W617" i="32"/>
  <c r="EL616" i="32"/>
  <c r="DQ616" i="32"/>
  <c r="DE616" i="32"/>
  <c r="CH616" i="32"/>
  <c r="BS616" i="32"/>
  <c r="AV616" i="32"/>
  <c r="AS616" i="32"/>
  <c r="AP616" i="32"/>
  <c r="AM616" i="32"/>
  <c r="AC616" i="32"/>
  <c r="Z616" i="32"/>
  <c r="W616" i="32"/>
  <c r="J616" i="32"/>
  <c r="EL615" i="32"/>
  <c r="DQ615" i="32"/>
  <c r="DE615" i="32"/>
  <c r="CH615" i="32"/>
  <c r="BS615" i="32"/>
  <c r="AV615" i="32"/>
  <c r="AS615" i="32"/>
  <c r="AP615" i="32"/>
  <c r="AM615" i="32"/>
  <c r="AC615" i="32"/>
  <c r="Z615" i="32"/>
  <c r="W615" i="32"/>
  <c r="K615" i="32"/>
  <c r="J615" i="32" s="1"/>
  <c r="EL614" i="32"/>
  <c r="DQ614" i="32"/>
  <c r="DE614" i="32"/>
  <c r="CH614" i="32"/>
  <c r="BS614" i="32"/>
  <c r="AV614" i="32"/>
  <c r="AS614" i="32"/>
  <c r="AP614" i="32"/>
  <c r="AM614" i="32"/>
  <c r="AC614" i="32"/>
  <c r="Z614" i="32"/>
  <c r="W614" i="32"/>
  <c r="K614" i="32"/>
  <c r="J614" i="32" s="1"/>
  <c r="EL613" i="32"/>
  <c r="DQ613" i="32"/>
  <c r="DE613" i="32"/>
  <c r="CH613" i="32"/>
  <c r="BS613" i="32"/>
  <c r="AV613" i="32"/>
  <c r="AS613" i="32"/>
  <c r="AP613" i="32"/>
  <c r="AM613" i="32"/>
  <c r="AC613" i="32"/>
  <c r="Z613" i="32"/>
  <c r="W613" i="32"/>
  <c r="EL612" i="32"/>
  <c r="DE612" i="32"/>
  <c r="CH612" i="32"/>
  <c r="BS612" i="32"/>
  <c r="AV612" i="32"/>
  <c r="AS612" i="32"/>
  <c r="AP612" i="32"/>
  <c r="AM612" i="32"/>
  <c r="AC612" i="32"/>
  <c r="Z612" i="32"/>
  <c r="W612" i="32"/>
  <c r="EL611" i="32"/>
  <c r="DQ611" i="32"/>
  <c r="DE611" i="32"/>
  <c r="CH611" i="32"/>
  <c r="BS611" i="32"/>
  <c r="AV611" i="32"/>
  <c r="AS611" i="32"/>
  <c r="AP611" i="32"/>
  <c r="AM611" i="32"/>
  <c r="AC611" i="32"/>
  <c r="Z611" i="32"/>
  <c r="W611" i="32"/>
  <c r="EL610" i="32"/>
  <c r="DE610" i="32"/>
  <c r="CH610" i="32"/>
  <c r="BS610" i="32"/>
  <c r="AV610" i="32"/>
  <c r="AS610" i="32"/>
  <c r="AP610" i="32"/>
  <c r="AM610" i="32"/>
  <c r="AC610" i="32"/>
  <c r="Z610" i="32"/>
  <c r="W610" i="32"/>
  <c r="K610" i="32"/>
  <c r="J610" i="32" s="1"/>
  <c r="EL609" i="32"/>
  <c r="DE609" i="32"/>
  <c r="CH609" i="32"/>
  <c r="BS609" i="32"/>
  <c r="AV609" i="32"/>
  <c r="AS609" i="32"/>
  <c r="AP609" i="32"/>
  <c r="AM609" i="32"/>
  <c r="AC609" i="32"/>
  <c r="Z609" i="32"/>
  <c r="W609" i="32"/>
  <c r="K609" i="32"/>
  <c r="J609" i="32" s="1"/>
  <c r="EL608" i="32"/>
  <c r="DE608" i="32"/>
  <c r="CH608" i="32"/>
  <c r="BS608" i="32"/>
  <c r="AV608" i="32"/>
  <c r="AS608" i="32"/>
  <c r="AP608" i="32"/>
  <c r="AM608" i="32"/>
  <c r="AC608" i="32"/>
  <c r="Z608" i="32"/>
  <c r="W608" i="32"/>
  <c r="K608" i="32"/>
  <c r="J608" i="32" s="1"/>
  <c r="EL607" i="32"/>
  <c r="DE607" i="32"/>
  <c r="CH607" i="32"/>
  <c r="BS607" i="32"/>
  <c r="AV607" i="32"/>
  <c r="AS607" i="32"/>
  <c r="AP607" i="32"/>
  <c r="AM607" i="32"/>
  <c r="AC607" i="32"/>
  <c r="Z607" i="32"/>
  <c r="W607" i="32"/>
  <c r="K607" i="32"/>
  <c r="J607" i="32" s="1"/>
  <c r="EL606" i="32"/>
  <c r="DE606" i="32"/>
  <c r="CH606" i="32"/>
  <c r="BS606" i="32"/>
  <c r="AV606" i="32"/>
  <c r="AS606" i="32"/>
  <c r="AP606" i="32"/>
  <c r="AM606" i="32"/>
  <c r="AC606" i="32"/>
  <c r="Z606" i="32"/>
  <c r="W606" i="32"/>
  <c r="K606" i="32"/>
  <c r="J606" i="32" s="1"/>
  <c r="EL605" i="32"/>
  <c r="DQ605" i="32"/>
  <c r="DE605" i="32"/>
  <c r="CH605" i="32"/>
  <c r="BS605" i="32"/>
  <c r="AV605" i="32"/>
  <c r="AS605" i="32"/>
  <c r="AP605" i="32"/>
  <c r="AM605" i="32"/>
  <c r="AC605" i="32"/>
  <c r="Z605" i="32"/>
  <c r="W605" i="32"/>
  <c r="EL604" i="32"/>
  <c r="DQ604" i="32"/>
  <c r="DE604" i="32"/>
  <c r="CH604" i="32"/>
  <c r="BS604" i="32"/>
  <c r="AV604" i="32"/>
  <c r="AS604" i="32"/>
  <c r="AP604" i="32"/>
  <c r="AM604" i="32"/>
  <c r="AC604" i="32"/>
  <c r="Z604" i="32"/>
  <c r="W604" i="32"/>
  <c r="EL603" i="32"/>
  <c r="DQ603" i="32"/>
  <c r="DE603" i="32"/>
  <c r="CH603" i="32"/>
  <c r="BS603" i="32"/>
  <c r="AV603" i="32"/>
  <c r="AS603" i="32"/>
  <c r="AP603" i="32"/>
  <c r="AM603" i="32"/>
  <c r="AC603" i="32"/>
  <c r="Z603" i="32"/>
  <c r="W603" i="32"/>
  <c r="EL602" i="32"/>
  <c r="DQ602" i="32"/>
  <c r="DE602" i="32"/>
  <c r="CH602" i="32"/>
  <c r="BS602" i="32"/>
  <c r="AV602" i="32"/>
  <c r="AS602" i="32"/>
  <c r="AP602" i="32"/>
  <c r="AM602" i="32"/>
  <c r="AC602" i="32"/>
  <c r="Z602" i="32"/>
  <c r="W602" i="32"/>
  <c r="EL601" i="32"/>
  <c r="DQ601" i="32"/>
  <c r="DE601" i="32"/>
  <c r="CH601" i="32"/>
  <c r="BS601" i="32"/>
  <c r="AV601" i="32"/>
  <c r="AS601" i="32"/>
  <c r="AP601" i="32"/>
  <c r="AM601" i="32"/>
  <c r="AC601" i="32"/>
  <c r="Z601" i="32"/>
  <c r="W601" i="32"/>
  <c r="EL600" i="32"/>
  <c r="DQ600" i="32"/>
  <c r="DE600" i="32"/>
  <c r="CH600" i="32"/>
  <c r="BS600" i="32"/>
  <c r="AV600" i="32"/>
  <c r="AS600" i="32"/>
  <c r="AP600" i="32"/>
  <c r="AM600" i="32"/>
  <c r="AC600" i="32"/>
  <c r="Z600" i="32"/>
  <c r="W600" i="32"/>
  <c r="K600" i="32"/>
  <c r="J600" i="32" s="1"/>
  <c r="EL599" i="32"/>
  <c r="DQ599" i="32"/>
  <c r="DE599" i="32"/>
  <c r="CH599" i="32"/>
  <c r="BS599" i="32"/>
  <c r="AV599" i="32"/>
  <c r="AS599" i="32"/>
  <c r="AP599" i="32"/>
  <c r="AM599" i="32"/>
  <c r="AC599" i="32"/>
  <c r="Z599" i="32"/>
  <c r="W599" i="32"/>
  <c r="K599" i="32"/>
  <c r="J599" i="32" s="1"/>
  <c r="EL598" i="32"/>
  <c r="DQ598" i="32"/>
  <c r="DE598" i="32"/>
  <c r="CH598" i="32"/>
  <c r="BS598" i="32"/>
  <c r="AV598" i="32"/>
  <c r="AS598" i="32"/>
  <c r="AP598" i="32"/>
  <c r="AM598" i="32"/>
  <c r="AC598" i="32"/>
  <c r="Z598" i="32"/>
  <c r="W598" i="32"/>
  <c r="EL597" i="32"/>
  <c r="DQ597" i="32"/>
  <c r="DE597" i="32"/>
  <c r="CH597" i="32"/>
  <c r="BS597" i="32"/>
  <c r="AV597" i="32"/>
  <c r="AS597" i="32"/>
  <c r="AP597" i="32"/>
  <c r="AM597" i="32"/>
  <c r="AC597" i="32"/>
  <c r="Z597" i="32"/>
  <c r="W597" i="32"/>
  <c r="J597" i="32"/>
  <c r="EL596" i="32"/>
  <c r="DQ596" i="32"/>
  <c r="DE596" i="32"/>
  <c r="CH596" i="32"/>
  <c r="BS596" i="32"/>
  <c r="AV596" i="32"/>
  <c r="AS596" i="32"/>
  <c r="AP596" i="32"/>
  <c r="AM596" i="32"/>
  <c r="AC596" i="32"/>
  <c r="Z596" i="32"/>
  <c r="W596" i="32"/>
  <c r="K596" i="32"/>
  <c r="J596" i="32" s="1"/>
  <c r="EL595" i="32"/>
  <c r="DQ595" i="32"/>
  <c r="DE595" i="32"/>
  <c r="CH595" i="32"/>
  <c r="BS595" i="32"/>
  <c r="AV595" i="32"/>
  <c r="AS595" i="32"/>
  <c r="AP595" i="32"/>
  <c r="AM595" i="32"/>
  <c r="AC595" i="32"/>
  <c r="Z595" i="32"/>
  <c r="W595" i="32"/>
  <c r="K595" i="32"/>
  <c r="J595" i="32" s="1"/>
  <c r="EL594" i="32"/>
  <c r="DQ594" i="32"/>
  <c r="DE594" i="32"/>
  <c r="CH594" i="32"/>
  <c r="BS594" i="32"/>
  <c r="AV594" i="32"/>
  <c r="AS594" i="32"/>
  <c r="AP594" i="32"/>
  <c r="AM594" i="32"/>
  <c r="AC594" i="32"/>
  <c r="Z594" i="32"/>
  <c r="W594" i="32"/>
  <c r="EL593" i="32"/>
  <c r="DQ593" i="32"/>
  <c r="DE593" i="32"/>
  <c r="CH593" i="32"/>
  <c r="BS593" i="32"/>
  <c r="AV593" i="32"/>
  <c r="AS593" i="32"/>
  <c r="AP593" i="32"/>
  <c r="AM593" i="32"/>
  <c r="AC593" i="32"/>
  <c r="Z593" i="32"/>
  <c r="W593" i="32"/>
  <c r="K593" i="32"/>
  <c r="J593" i="32" s="1"/>
  <c r="EL592" i="32"/>
  <c r="DE592" i="32"/>
  <c r="CH592" i="32"/>
  <c r="BS592" i="32"/>
  <c r="AV592" i="32"/>
  <c r="AS592" i="32"/>
  <c r="AP592" i="32"/>
  <c r="AM592" i="32"/>
  <c r="AC592" i="32"/>
  <c r="Z592" i="32"/>
  <c r="W592" i="32"/>
  <c r="K592" i="32"/>
  <c r="J592" i="32" s="1"/>
  <c r="EL591" i="32"/>
  <c r="DQ591" i="32"/>
  <c r="DE591" i="32"/>
  <c r="CH591" i="32"/>
  <c r="BS591" i="32"/>
  <c r="AV591" i="32"/>
  <c r="AS591" i="32"/>
  <c r="AP591" i="32"/>
  <c r="AM591" i="32"/>
  <c r="AC591" i="32"/>
  <c r="Z591" i="32"/>
  <c r="W591" i="32"/>
  <c r="K591" i="32"/>
  <c r="J591" i="32" s="1"/>
  <c r="EL590" i="32"/>
  <c r="DQ590" i="32"/>
  <c r="DE590" i="32"/>
  <c r="CH590" i="32"/>
  <c r="BS590" i="32"/>
  <c r="AV590" i="32"/>
  <c r="AS590" i="32"/>
  <c r="AP590" i="32"/>
  <c r="AM590" i="32"/>
  <c r="AC590" i="32"/>
  <c r="Z590" i="32"/>
  <c r="W590" i="32"/>
  <c r="K590" i="32"/>
  <c r="J590" i="32" s="1"/>
  <c r="EL589" i="32"/>
  <c r="DE589" i="32"/>
  <c r="CH589" i="32"/>
  <c r="BS589" i="32"/>
  <c r="AV589" i="32"/>
  <c r="AS589" i="32"/>
  <c r="AP589" i="32"/>
  <c r="AM589" i="32"/>
  <c r="AC589" i="32"/>
  <c r="Z589" i="32"/>
  <c r="W589" i="32"/>
  <c r="K589" i="32"/>
  <c r="J589" i="32" s="1"/>
  <c r="EL588" i="32"/>
  <c r="DE588" i="32"/>
  <c r="CH588" i="32"/>
  <c r="BS588" i="32"/>
  <c r="AV588" i="32"/>
  <c r="AS588" i="32"/>
  <c r="AP588" i="32"/>
  <c r="AM588" i="32"/>
  <c r="AC588" i="32"/>
  <c r="Z588" i="32"/>
  <c r="W588" i="32"/>
  <c r="K588" i="32"/>
  <c r="J588" i="32" s="1"/>
  <c r="EL587" i="32"/>
  <c r="DE587" i="32"/>
  <c r="CH587" i="32"/>
  <c r="BS587" i="32"/>
  <c r="AV587" i="32"/>
  <c r="AS587" i="32"/>
  <c r="AP587" i="32"/>
  <c r="AM587" i="32"/>
  <c r="AC587" i="32"/>
  <c r="Z587" i="32"/>
  <c r="W587" i="32"/>
  <c r="K587" i="32"/>
  <c r="J587" i="32" s="1"/>
  <c r="EL586" i="32"/>
  <c r="DQ586" i="32"/>
  <c r="DE586" i="32"/>
  <c r="CH586" i="32"/>
  <c r="BS586" i="32"/>
  <c r="AV586" i="32"/>
  <c r="AS586" i="32"/>
  <c r="AP586" i="32"/>
  <c r="AM586" i="32"/>
  <c r="AC586" i="32"/>
  <c r="Z586" i="32"/>
  <c r="W586" i="32"/>
  <c r="EL585" i="32"/>
  <c r="DQ585" i="32"/>
  <c r="DE585" i="32"/>
  <c r="CH585" i="32"/>
  <c r="BS585" i="32"/>
  <c r="AV585" i="32"/>
  <c r="AS585" i="32"/>
  <c r="AP585" i="32"/>
  <c r="AM585" i="32"/>
  <c r="AC585" i="32"/>
  <c r="Z585" i="32"/>
  <c r="W585" i="32"/>
  <c r="K585" i="32"/>
  <c r="J585" i="32" s="1"/>
  <c r="EL584" i="32"/>
  <c r="DQ584" i="32"/>
  <c r="DE584" i="32"/>
  <c r="CH584" i="32"/>
  <c r="BS584" i="32"/>
  <c r="AV584" i="32"/>
  <c r="AS584" i="32"/>
  <c r="AP584" i="32"/>
  <c r="AM584" i="32"/>
  <c r="AC584" i="32"/>
  <c r="Z584" i="32"/>
  <c r="W584" i="32"/>
  <c r="EL583" i="32"/>
  <c r="DQ583" i="32"/>
  <c r="DE583" i="32"/>
  <c r="CH583" i="32"/>
  <c r="BS583" i="32"/>
  <c r="AV583" i="32"/>
  <c r="AS583" i="32"/>
  <c r="AP583" i="32"/>
  <c r="AM583" i="32"/>
  <c r="AC583" i="32"/>
  <c r="Z583" i="32"/>
  <c r="W583" i="32"/>
  <c r="J583" i="32"/>
  <c r="EL582" i="32"/>
  <c r="DE582" i="32"/>
  <c r="CH582" i="32"/>
  <c r="BS582" i="32"/>
  <c r="AV582" i="32"/>
  <c r="AS582" i="32"/>
  <c r="AP582" i="32"/>
  <c r="AM582" i="32"/>
  <c r="AC582" i="32"/>
  <c r="Z582" i="32"/>
  <c r="W582" i="32"/>
  <c r="K582" i="32"/>
  <c r="J582" i="32" s="1"/>
  <c r="EL581" i="32"/>
  <c r="DE581" i="32"/>
  <c r="CH581" i="32"/>
  <c r="BS581" i="32"/>
  <c r="AV581" i="32"/>
  <c r="AS581" i="32"/>
  <c r="AP581" i="32"/>
  <c r="AM581" i="32"/>
  <c r="AC581" i="32"/>
  <c r="Z581" i="32"/>
  <c r="W581" i="32"/>
  <c r="K581" i="32"/>
  <c r="J581" i="32" s="1"/>
  <c r="EL580" i="32"/>
  <c r="DE580" i="32"/>
  <c r="CH580" i="32"/>
  <c r="BS580" i="32"/>
  <c r="AV580" i="32"/>
  <c r="AS580" i="32"/>
  <c r="AP580" i="32"/>
  <c r="AM580" i="32"/>
  <c r="AC580" i="32"/>
  <c r="Z580" i="32"/>
  <c r="W580" i="32"/>
  <c r="K580" i="32"/>
  <c r="J580" i="32" s="1"/>
  <c r="EL579" i="32"/>
  <c r="DE579" i="32"/>
  <c r="CH579" i="32"/>
  <c r="BS579" i="32"/>
  <c r="AV579" i="32"/>
  <c r="AS579" i="32"/>
  <c r="AP579" i="32"/>
  <c r="AM579" i="32"/>
  <c r="AC579" i="32"/>
  <c r="Z579" i="32"/>
  <c r="W579" i="32"/>
  <c r="K579" i="32"/>
  <c r="J579" i="32" s="1"/>
  <c r="EL578" i="32"/>
  <c r="DQ578" i="32"/>
  <c r="DE578" i="32"/>
  <c r="CH578" i="32"/>
  <c r="BS578" i="32"/>
  <c r="AV578" i="32"/>
  <c r="AS578" i="32"/>
  <c r="AP578" i="32"/>
  <c r="AM578" i="32"/>
  <c r="AC578" i="32"/>
  <c r="Z578" i="32"/>
  <c r="W578" i="32"/>
  <c r="K578" i="32"/>
  <c r="J578" i="32" s="1"/>
  <c r="EL577" i="32"/>
  <c r="DQ577" i="32"/>
  <c r="DE577" i="32"/>
  <c r="CH577" i="32"/>
  <c r="BS577" i="32"/>
  <c r="AV577" i="32"/>
  <c r="AS577" i="32"/>
  <c r="AP577" i="32"/>
  <c r="AM577" i="32"/>
  <c r="AC577" i="32"/>
  <c r="Z577" i="32"/>
  <c r="W577" i="32"/>
  <c r="K577" i="32"/>
  <c r="J577" i="32" s="1"/>
  <c r="EL576" i="32"/>
  <c r="DQ576" i="32"/>
  <c r="DE576" i="32"/>
  <c r="CH576" i="32"/>
  <c r="BS576" i="32"/>
  <c r="AV576" i="32"/>
  <c r="AS576" i="32"/>
  <c r="AP576" i="32"/>
  <c r="AM576" i="32"/>
  <c r="AC576" i="32"/>
  <c r="Z576" i="32"/>
  <c r="W576" i="32"/>
  <c r="EL575" i="32"/>
  <c r="DQ575" i="32"/>
  <c r="DE575" i="32"/>
  <c r="CH575" i="32"/>
  <c r="BS575" i="32"/>
  <c r="AV575" i="32"/>
  <c r="AS575" i="32"/>
  <c r="AP575" i="32"/>
  <c r="AM575" i="32"/>
  <c r="AC575" i="32"/>
  <c r="Z575" i="32"/>
  <c r="W575" i="32"/>
  <c r="EL574" i="32"/>
  <c r="DQ574" i="32"/>
  <c r="DE574" i="32"/>
  <c r="CH574" i="32"/>
  <c r="BS574" i="32"/>
  <c r="AV574" i="32"/>
  <c r="AS574" i="32"/>
  <c r="AP574" i="32"/>
  <c r="AM574" i="32"/>
  <c r="AC574" i="32"/>
  <c r="Z574" i="32"/>
  <c r="W574" i="32"/>
  <c r="K574" i="32"/>
  <c r="J574" i="32" s="1"/>
  <c r="EL573" i="32"/>
  <c r="DE573" i="32"/>
  <c r="CH573" i="32"/>
  <c r="BS573" i="32"/>
  <c r="AV573" i="32"/>
  <c r="AS573" i="32"/>
  <c r="AP573" i="32"/>
  <c r="AM573" i="32"/>
  <c r="AC573" i="32"/>
  <c r="Z573" i="32"/>
  <c r="W573" i="32"/>
  <c r="K573" i="32"/>
  <c r="J573" i="32" s="1"/>
  <c r="EL572" i="32"/>
  <c r="DE572" i="32"/>
  <c r="CH572" i="32"/>
  <c r="BS572" i="32"/>
  <c r="AV572" i="32"/>
  <c r="AS572" i="32"/>
  <c r="AP572" i="32"/>
  <c r="AM572" i="32"/>
  <c r="AC572" i="32"/>
  <c r="Z572" i="32"/>
  <c r="W572" i="32"/>
  <c r="K572" i="32"/>
  <c r="J572" i="32" s="1"/>
  <c r="EL571" i="32"/>
  <c r="DQ571" i="32"/>
  <c r="DE571" i="32"/>
  <c r="CH571" i="32"/>
  <c r="BS571" i="32"/>
  <c r="AV571" i="32"/>
  <c r="AS571" i="32"/>
  <c r="AP571" i="32"/>
  <c r="AM571" i="32"/>
  <c r="AC571" i="32"/>
  <c r="Z571" i="32"/>
  <c r="W571" i="32"/>
  <c r="EL570" i="32"/>
  <c r="DQ570" i="32"/>
  <c r="DE570" i="32"/>
  <c r="CH570" i="32"/>
  <c r="BS570" i="32"/>
  <c r="AV570" i="32"/>
  <c r="AS570" i="32"/>
  <c r="AP570" i="32"/>
  <c r="AM570" i="32"/>
  <c r="AC570" i="32"/>
  <c r="Z570" i="32"/>
  <c r="W570" i="32"/>
  <c r="EL569" i="32"/>
  <c r="DQ569" i="32"/>
  <c r="DE569" i="32"/>
  <c r="CH569" i="32"/>
  <c r="BS569" i="32"/>
  <c r="AV569" i="32"/>
  <c r="AS569" i="32"/>
  <c r="AP569" i="32"/>
  <c r="AM569" i="32"/>
  <c r="AC569" i="32"/>
  <c r="Z569" i="32"/>
  <c r="W569" i="32"/>
  <c r="J569" i="32"/>
  <c r="EL568" i="32"/>
  <c r="DQ568" i="32"/>
  <c r="DE568" i="32"/>
  <c r="CH568" i="32"/>
  <c r="BS568" i="32"/>
  <c r="AV568" i="32"/>
  <c r="AS568" i="32"/>
  <c r="AP568" i="32"/>
  <c r="AM568" i="32"/>
  <c r="AC568" i="32"/>
  <c r="Z568" i="32"/>
  <c r="W568" i="32"/>
  <c r="EL567" i="32"/>
  <c r="DQ567" i="32"/>
  <c r="DE567" i="32"/>
  <c r="CH567" i="32"/>
  <c r="BS567" i="32"/>
  <c r="AV567" i="32"/>
  <c r="AS567" i="32"/>
  <c r="AP567" i="32"/>
  <c r="AM567" i="32"/>
  <c r="AC567" i="32"/>
  <c r="Z567" i="32"/>
  <c r="W567" i="32"/>
  <c r="J567" i="32"/>
  <c r="EL566" i="32"/>
  <c r="DQ566" i="32"/>
  <c r="DE566" i="32"/>
  <c r="CH566" i="32"/>
  <c r="BS566" i="32"/>
  <c r="AV566" i="32"/>
  <c r="AS566" i="32"/>
  <c r="AP566" i="32"/>
  <c r="AM566" i="32"/>
  <c r="AC566" i="32"/>
  <c r="Z566" i="32"/>
  <c r="W566" i="32"/>
  <c r="EL565" i="32"/>
  <c r="DQ565" i="32"/>
  <c r="DE565" i="32"/>
  <c r="CH565" i="32"/>
  <c r="BS565" i="32"/>
  <c r="AV565" i="32"/>
  <c r="AS565" i="32"/>
  <c r="AP565" i="32"/>
  <c r="AM565" i="32"/>
  <c r="AC565" i="32"/>
  <c r="Z565" i="32"/>
  <c r="W565" i="32"/>
  <c r="EL564" i="32"/>
  <c r="DQ564" i="32"/>
  <c r="DE564" i="32"/>
  <c r="CH564" i="32"/>
  <c r="BS564" i="32"/>
  <c r="AV564" i="32"/>
  <c r="AS564" i="32"/>
  <c r="AP564" i="32"/>
  <c r="AM564" i="32"/>
  <c r="AC564" i="32"/>
  <c r="Z564" i="32"/>
  <c r="W564" i="32"/>
  <c r="EL563" i="32"/>
  <c r="DQ563" i="32"/>
  <c r="DE563" i="32"/>
  <c r="CH563" i="32"/>
  <c r="BS563" i="32"/>
  <c r="AV563" i="32"/>
  <c r="AS563" i="32"/>
  <c r="AP563" i="32"/>
  <c r="AM563" i="32"/>
  <c r="AC563" i="32"/>
  <c r="Z563" i="32"/>
  <c r="W563" i="32"/>
  <c r="EL562" i="32"/>
  <c r="DQ562" i="32"/>
  <c r="DE562" i="32"/>
  <c r="CH562" i="32"/>
  <c r="BS562" i="32"/>
  <c r="AV562" i="32"/>
  <c r="AS562" i="32"/>
  <c r="AP562" i="32"/>
  <c r="AM562" i="32"/>
  <c r="AC562" i="32"/>
  <c r="Z562" i="32"/>
  <c r="W562" i="32"/>
  <c r="K562" i="32"/>
  <c r="J562" i="32" s="1"/>
  <c r="EL561" i="32"/>
  <c r="DQ561" i="32"/>
  <c r="DE561" i="32"/>
  <c r="CH561" i="32"/>
  <c r="BS561" i="32"/>
  <c r="AV561" i="32"/>
  <c r="AS561" i="32"/>
  <c r="AP561" i="32"/>
  <c r="AM561" i="32"/>
  <c r="AC561" i="32"/>
  <c r="Z561" i="32"/>
  <c r="W561" i="32"/>
  <c r="K561" i="32"/>
  <c r="J561" i="32" s="1"/>
  <c r="EL560" i="32"/>
  <c r="DQ560" i="32"/>
  <c r="DE560" i="32"/>
  <c r="CH560" i="32"/>
  <c r="BS560" i="32"/>
  <c r="AV560" i="32"/>
  <c r="AS560" i="32"/>
  <c r="AP560" i="32"/>
  <c r="AM560" i="32"/>
  <c r="AC560" i="32"/>
  <c r="Z560" i="32"/>
  <c r="W560" i="32"/>
  <c r="EL559" i="32"/>
  <c r="DE559" i="32"/>
  <c r="CH559" i="32"/>
  <c r="BS559" i="32"/>
  <c r="AV559" i="32"/>
  <c r="AS559" i="32"/>
  <c r="AP559" i="32"/>
  <c r="AM559" i="32"/>
  <c r="AC559" i="32"/>
  <c r="Z559" i="32"/>
  <c r="W559" i="32"/>
  <c r="K559" i="32"/>
  <c r="J559" i="32" s="1"/>
  <c r="EL558" i="32"/>
  <c r="DQ558" i="32"/>
  <c r="DE558" i="32"/>
  <c r="CH558" i="32"/>
  <c r="BS558" i="32"/>
  <c r="AV558" i="32"/>
  <c r="AS558" i="32"/>
  <c r="AP558" i="32"/>
  <c r="AM558" i="32"/>
  <c r="AC558" i="32"/>
  <c r="Z558" i="32"/>
  <c r="W558" i="32"/>
  <c r="K558" i="32"/>
  <c r="J558" i="32" s="1"/>
  <c r="EL557" i="32"/>
  <c r="DQ557" i="32"/>
  <c r="DE557" i="32"/>
  <c r="CH557" i="32"/>
  <c r="BS557" i="32"/>
  <c r="AV557" i="32"/>
  <c r="AS557" i="32"/>
  <c r="AP557" i="32"/>
  <c r="AM557" i="32"/>
  <c r="AC557" i="32"/>
  <c r="Z557" i="32"/>
  <c r="W557" i="32"/>
  <c r="K557" i="32"/>
  <c r="J557" i="32" s="1"/>
  <c r="EL556" i="32"/>
  <c r="DQ556" i="32"/>
  <c r="DE556" i="32"/>
  <c r="CH556" i="32"/>
  <c r="BS556" i="32"/>
  <c r="AV556" i="32"/>
  <c r="AS556" i="32"/>
  <c r="AP556" i="32"/>
  <c r="AM556" i="32"/>
  <c r="AC556" i="32"/>
  <c r="Z556" i="32"/>
  <c r="W556" i="32"/>
  <c r="EL555" i="32"/>
  <c r="DQ555" i="32"/>
  <c r="DE555" i="32"/>
  <c r="CH555" i="32"/>
  <c r="BS555" i="32"/>
  <c r="AV555" i="32"/>
  <c r="AS555" i="32"/>
  <c r="AP555" i="32"/>
  <c r="AM555" i="32"/>
  <c r="AC555" i="32"/>
  <c r="Z555" i="32"/>
  <c r="W555" i="32"/>
  <c r="J555" i="32"/>
  <c r="EL554" i="32"/>
  <c r="DQ554" i="32"/>
  <c r="DE554" i="32"/>
  <c r="CH554" i="32"/>
  <c r="BS554" i="32"/>
  <c r="AV554" i="32"/>
  <c r="AS554" i="32"/>
  <c r="AP554" i="32"/>
  <c r="AM554" i="32"/>
  <c r="AC554" i="32"/>
  <c r="Z554" i="32"/>
  <c r="W554" i="32"/>
  <c r="EL553" i="32"/>
  <c r="DQ553" i="32"/>
  <c r="DE553" i="32"/>
  <c r="CH553" i="32"/>
  <c r="BS553" i="32"/>
  <c r="AV553" i="32"/>
  <c r="AS553" i="32"/>
  <c r="AP553" i="32"/>
  <c r="AM553" i="32"/>
  <c r="AC553" i="32"/>
  <c r="Z553" i="32"/>
  <c r="W553" i="32"/>
  <c r="EL552" i="32"/>
  <c r="DQ552" i="32"/>
  <c r="DE552" i="32"/>
  <c r="CH552" i="32"/>
  <c r="BS552" i="32"/>
  <c r="AV552" i="32"/>
  <c r="AS552" i="32"/>
  <c r="AP552" i="32"/>
  <c r="AM552" i="32"/>
  <c r="AC552" i="32"/>
  <c r="Z552" i="32"/>
  <c r="W552" i="32"/>
  <c r="EL551" i="32"/>
  <c r="DQ551" i="32"/>
  <c r="DE551" i="32"/>
  <c r="CH551" i="32"/>
  <c r="BS551" i="32"/>
  <c r="AV551" i="32"/>
  <c r="AS551" i="32"/>
  <c r="AP551" i="32"/>
  <c r="AM551" i="32"/>
  <c r="AC551" i="32"/>
  <c r="Z551" i="32"/>
  <c r="W551" i="32"/>
  <c r="EL550" i="32"/>
  <c r="DQ550" i="32"/>
  <c r="DE550" i="32"/>
  <c r="CH550" i="32"/>
  <c r="BS550" i="32"/>
  <c r="AV550" i="32"/>
  <c r="AS550" i="32"/>
  <c r="AP550" i="32"/>
  <c r="AM550" i="32"/>
  <c r="AC550" i="32"/>
  <c r="Z550" i="32"/>
  <c r="W550" i="32"/>
  <c r="K550" i="32"/>
  <c r="J550" i="32" s="1"/>
  <c r="EL549" i="32"/>
  <c r="DQ549" i="32"/>
  <c r="DE549" i="32"/>
  <c r="CH549" i="32"/>
  <c r="BS549" i="32"/>
  <c r="AV549" i="32"/>
  <c r="AS549" i="32"/>
  <c r="AP549" i="32"/>
  <c r="AM549" i="32"/>
  <c r="AC549" i="32"/>
  <c r="Z549" i="32"/>
  <c r="W549" i="32"/>
  <c r="EL548" i="32"/>
  <c r="DQ548" i="32"/>
  <c r="DE548" i="32"/>
  <c r="CH548" i="32"/>
  <c r="BS548" i="32"/>
  <c r="AV548" i="32"/>
  <c r="AS548" i="32"/>
  <c r="AP548" i="32"/>
  <c r="AM548" i="32"/>
  <c r="AC548" i="32"/>
  <c r="Z548" i="32"/>
  <c r="W548" i="32"/>
  <c r="EL547" i="32"/>
  <c r="DQ547" i="32"/>
  <c r="DE547" i="32"/>
  <c r="CH547" i="32"/>
  <c r="BS547" i="32"/>
  <c r="AV547" i="32"/>
  <c r="AS547" i="32"/>
  <c r="AP547" i="32"/>
  <c r="AM547" i="32"/>
  <c r="AC547" i="32"/>
  <c r="Z547" i="32"/>
  <c r="W547" i="32"/>
  <c r="K547" i="32"/>
  <c r="J547" i="32" s="1"/>
  <c r="EL546" i="32"/>
  <c r="DQ546" i="32"/>
  <c r="DE546" i="32"/>
  <c r="CH546" i="32"/>
  <c r="BS546" i="32"/>
  <c r="AV546" i="32"/>
  <c r="AS546" i="32"/>
  <c r="AP546" i="32"/>
  <c r="AM546" i="32"/>
  <c r="AC546" i="32"/>
  <c r="Z546" i="32"/>
  <c r="W546" i="32"/>
  <c r="EL545" i="32"/>
  <c r="DQ545" i="32"/>
  <c r="DE545" i="32"/>
  <c r="CH545" i="32"/>
  <c r="BS545" i="32"/>
  <c r="AV545" i="32"/>
  <c r="AS545" i="32"/>
  <c r="AP545" i="32"/>
  <c r="AM545" i="32"/>
  <c r="AC545" i="32"/>
  <c r="Z545" i="32"/>
  <c r="W545" i="32"/>
  <c r="EL544" i="32"/>
  <c r="DQ544" i="32"/>
  <c r="DE544" i="32"/>
  <c r="CH544" i="32"/>
  <c r="BS544" i="32"/>
  <c r="AV544" i="32"/>
  <c r="AS544" i="32"/>
  <c r="AP544" i="32"/>
  <c r="AM544" i="32"/>
  <c r="AC544" i="32"/>
  <c r="Z544" i="32"/>
  <c r="W544" i="32"/>
  <c r="EL543" i="32"/>
  <c r="DQ543" i="32"/>
  <c r="DE543" i="32"/>
  <c r="CH543" i="32"/>
  <c r="BS543" i="32"/>
  <c r="AV543" i="32"/>
  <c r="AS543" i="32"/>
  <c r="AP543" i="32"/>
  <c r="AM543" i="32"/>
  <c r="AC543" i="32"/>
  <c r="Z543" i="32"/>
  <c r="W543" i="32"/>
  <c r="EL542" i="32"/>
  <c r="DQ542" i="32"/>
  <c r="DE542" i="32"/>
  <c r="CH542" i="32"/>
  <c r="BS542" i="32"/>
  <c r="AV542" i="32"/>
  <c r="AS542" i="32"/>
  <c r="AP542" i="32"/>
  <c r="AM542" i="32"/>
  <c r="AC542" i="32"/>
  <c r="Z542" i="32"/>
  <c r="W542" i="32"/>
  <c r="EL541" i="32"/>
  <c r="DQ541" i="32"/>
  <c r="DE541" i="32"/>
  <c r="CH541" i="32"/>
  <c r="BS541" i="32"/>
  <c r="AV541" i="32"/>
  <c r="AS541" i="32"/>
  <c r="AP541" i="32"/>
  <c r="AM541" i="32"/>
  <c r="AC541" i="32"/>
  <c r="Z541" i="32"/>
  <c r="W541" i="32"/>
  <c r="K541" i="32"/>
  <c r="J541" i="32" s="1"/>
  <c r="EL540" i="32"/>
  <c r="DE540" i="32"/>
  <c r="CH540" i="32"/>
  <c r="BS540" i="32"/>
  <c r="AV540" i="32"/>
  <c r="AS540" i="32"/>
  <c r="AP540" i="32"/>
  <c r="AM540" i="32"/>
  <c r="AC540" i="32"/>
  <c r="Z540" i="32"/>
  <c r="W540" i="32"/>
  <c r="K540" i="32"/>
  <c r="J540" i="32" s="1"/>
  <c r="EL539" i="32"/>
  <c r="DQ539" i="32"/>
  <c r="DE539" i="32"/>
  <c r="CH539" i="32"/>
  <c r="BS539" i="32"/>
  <c r="AV539" i="32"/>
  <c r="AS539" i="32"/>
  <c r="AP539" i="32"/>
  <c r="AM539" i="32"/>
  <c r="AC539" i="32"/>
  <c r="Z539" i="32"/>
  <c r="W539" i="32"/>
  <c r="EL538" i="32"/>
  <c r="DQ538" i="32"/>
  <c r="DE538" i="32"/>
  <c r="CH538" i="32"/>
  <c r="BS538" i="32"/>
  <c r="AV538" i="32"/>
  <c r="AS538" i="32"/>
  <c r="AP538" i="32"/>
  <c r="AM538" i="32"/>
  <c r="AC538" i="32"/>
  <c r="Z538" i="32"/>
  <c r="W538" i="32"/>
  <c r="EL537" i="32"/>
  <c r="DQ537" i="32"/>
  <c r="DE537" i="32"/>
  <c r="CH537" i="32"/>
  <c r="BS537" i="32"/>
  <c r="AV537" i="32"/>
  <c r="AS537" i="32"/>
  <c r="AP537" i="32"/>
  <c r="AM537" i="32"/>
  <c r="AC537" i="32"/>
  <c r="Z537" i="32"/>
  <c r="W537" i="32"/>
  <c r="J537" i="32"/>
  <c r="EL536" i="32"/>
  <c r="DQ536" i="32"/>
  <c r="DE536" i="32"/>
  <c r="CH536" i="32"/>
  <c r="BS536" i="32"/>
  <c r="AV536" i="32"/>
  <c r="AS536" i="32"/>
  <c r="AP536" i="32"/>
  <c r="AM536" i="32"/>
  <c r="AC536" i="32"/>
  <c r="Z536" i="32"/>
  <c r="W536" i="32"/>
  <c r="K536" i="32"/>
  <c r="J536" i="32" s="1"/>
  <c r="EL535" i="32"/>
  <c r="DQ535" i="32"/>
  <c r="DE535" i="32"/>
  <c r="CH535" i="32"/>
  <c r="BS535" i="32"/>
  <c r="AV535" i="32"/>
  <c r="AS535" i="32"/>
  <c r="AP535" i="32"/>
  <c r="AM535" i="32"/>
  <c r="AC535" i="32"/>
  <c r="Z535" i="32"/>
  <c r="W535" i="32"/>
  <c r="EL534" i="32"/>
  <c r="DQ534" i="32"/>
  <c r="DE534" i="32"/>
  <c r="CH534" i="32"/>
  <c r="BS534" i="32"/>
  <c r="AV534" i="32"/>
  <c r="AS534" i="32"/>
  <c r="AP534" i="32"/>
  <c r="AM534" i="32"/>
  <c r="AC534" i="32"/>
  <c r="Z534" i="32"/>
  <c r="W534" i="32"/>
  <c r="EL533" i="32"/>
  <c r="DQ533" i="32"/>
  <c r="DE533" i="32"/>
  <c r="CH533" i="32"/>
  <c r="BS533" i="32"/>
  <c r="AV533" i="32"/>
  <c r="AS533" i="32"/>
  <c r="AP533" i="32"/>
  <c r="AM533" i="32"/>
  <c r="AC533" i="32"/>
  <c r="Z533" i="32"/>
  <c r="W533" i="32"/>
  <c r="J533" i="32"/>
  <c r="EL532" i="32"/>
  <c r="DQ532" i="32"/>
  <c r="DE532" i="32"/>
  <c r="CH532" i="32"/>
  <c r="BS532" i="32"/>
  <c r="AV532" i="32"/>
  <c r="AS532" i="32"/>
  <c r="AP532" i="32"/>
  <c r="AM532" i="32"/>
  <c r="AC532" i="32"/>
  <c r="Z532" i="32"/>
  <c r="W532" i="32"/>
  <c r="EL531" i="32"/>
  <c r="DQ531" i="32"/>
  <c r="DE531" i="32"/>
  <c r="CH531" i="32"/>
  <c r="BS531" i="32"/>
  <c r="AV531" i="32"/>
  <c r="AS531" i="32"/>
  <c r="AP531" i="32"/>
  <c r="AM531" i="32"/>
  <c r="AC531" i="32"/>
  <c r="Z531" i="32"/>
  <c r="W531" i="32"/>
  <c r="K531" i="32"/>
  <c r="J531" i="32" s="1"/>
  <c r="EL530" i="32"/>
  <c r="DQ530" i="32"/>
  <c r="DE530" i="32"/>
  <c r="CH530" i="32"/>
  <c r="BS530" i="32"/>
  <c r="AV530" i="32"/>
  <c r="AS530" i="32"/>
  <c r="AP530" i="32"/>
  <c r="AM530" i="32"/>
  <c r="AC530" i="32"/>
  <c r="Z530" i="32"/>
  <c r="W530" i="32"/>
  <c r="K530" i="32"/>
  <c r="J530" i="32" s="1"/>
  <c r="EL529" i="32"/>
  <c r="DQ529" i="32"/>
  <c r="DE529" i="32"/>
  <c r="CH529" i="32"/>
  <c r="BS529" i="32"/>
  <c r="AV529" i="32"/>
  <c r="AS529" i="32"/>
  <c r="AP529" i="32"/>
  <c r="AM529" i="32"/>
  <c r="AC529" i="32"/>
  <c r="Z529" i="32"/>
  <c r="W529" i="32"/>
  <c r="K529" i="32"/>
  <c r="J529" i="32" s="1"/>
  <c r="EL528" i="32"/>
  <c r="DQ528" i="32"/>
  <c r="DE528" i="32"/>
  <c r="CH528" i="32"/>
  <c r="BS528" i="32"/>
  <c r="AV528" i="32"/>
  <c r="AS528" i="32"/>
  <c r="AP528" i="32"/>
  <c r="AM528" i="32"/>
  <c r="AC528" i="32"/>
  <c r="Z528" i="32"/>
  <c r="W528" i="32"/>
  <c r="EL527" i="32"/>
  <c r="DQ527" i="32"/>
  <c r="DE527" i="32"/>
  <c r="CH527" i="32"/>
  <c r="BS527" i="32"/>
  <c r="AV527" i="32"/>
  <c r="AS527" i="32"/>
  <c r="AP527" i="32"/>
  <c r="AM527" i="32"/>
  <c r="AC527" i="32"/>
  <c r="Z527" i="32"/>
  <c r="W527" i="32"/>
  <c r="EL526" i="32"/>
  <c r="DQ526" i="32"/>
  <c r="DE526" i="32"/>
  <c r="CH526" i="32"/>
  <c r="BS526" i="32"/>
  <c r="AV526" i="32"/>
  <c r="AS526" i="32"/>
  <c r="AP526" i="32"/>
  <c r="AM526" i="32"/>
  <c r="AC526" i="32"/>
  <c r="Z526" i="32"/>
  <c r="W526" i="32"/>
  <c r="EL525" i="32"/>
  <c r="DQ525" i="32"/>
  <c r="DE525" i="32"/>
  <c r="CH525" i="32"/>
  <c r="BS525" i="32"/>
  <c r="AV525" i="32"/>
  <c r="AS525" i="32"/>
  <c r="AP525" i="32"/>
  <c r="AM525" i="32"/>
  <c r="AC525" i="32"/>
  <c r="Z525" i="32"/>
  <c r="W525" i="32"/>
  <c r="EL524" i="32"/>
  <c r="DQ524" i="32"/>
  <c r="DE524" i="32"/>
  <c r="CH524" i="32"/>
  <c r="BS524" i="32"/>
  <c r="AV524" i="32"/>
  <c r="AS524" i="32"/>
  <c r="AP524" i="32"/>
  <c r="AM524" i="32"/>
  <c r="AC524" i="32"/>
  <c r="Z524" i="32"/>
  <c r="W524" i="32"/>
  <c r="EL523" i="32"/>
  <c r="DQ523" i="32"/>
  <c r="DE523" i="32"/>
  <c r="CH523" i="32"/>
  <c r="BS523" i="32"/>
  <c r="AV523" i="32"/>
  <c r="AS523" i="32"/>
  <c r="AP523" i="32"/>
  <c r="AM523" i="32"/>
  <c r="AC523" i="32"/>
  <c r="Z523" i="32"/>
  <c r="W523" i="32"/>
  <c r="K523" i="32"/>
  <c r="J523" i="32" s="1"/>
  <c r="EL522" i="32"/>
  <c r="DQ522" i="32"/>
  <c r="DE522" i="32"/>
  <c r="CH522" i="32"/>
  <c r="BS522" i="32"/>
  <c r="AV522" i="32"/>
  <c r="AS522" i="32"/>
  <c r="AP522" i="32"/>
  <c r="AM522" i="32"/>
  <c r="AC522" i="32"/>
  <c r="Z522" i="32"/>
  <c r="W522" i="32"/>
  <c r="EL521" i="32"/>
  <c r="DQ521" i="32"/>
  <c r="DE521" i="32"/>
  <c r="CH521" i="32"/>
  <c r="BS521" i="32"/>
  <c r="AV521" i="32"/>
  <c r="AS521" i="32"/>
  <c r="AP521" i="32"/>
  <c r="AM521" i="32"/>
  <c r="AC521" i="32"/>
  <c r="Z521" i="32"/>
  <c r="W521" i="32"/>
  <c r="J521" i="32"/>
  <c r="EL520" i="32"/>
  <c r="DQ520" i="32"/>
  <c r="DE520" i="32"/>
  <c r="CH520" i="32"/>
  <c r="BS520" i="32"/>
  <c r="AV520" i="32"/>
  <c r="AS520" i="32"/>
  <c r="AP520" i="32"/>
  <c r="AM520" i="32"/>
  <c r="AC520" i="32"/>
  <c r="Z520" i="32"/>
  <c r="W520" i="32"/>
  <c r="EL519" i="32"/>
  <c r="DQ519" i="32"/>
  <c r="DE519" i="32"/>
  <c r="CH519" i="32"/>
  <c r="BS519" i="32"/>
  <c r="AV519" i="32"/>
  <c r="AS519" i="32"/>
  <c r="AP519" i="32"/>
  <c r="AM519" i="32"/>
  <c r="AC519" i="32"/>
  <c r="Z519" i="32"/>
  <c r="W519" i="32"/>
  <c r="K519" i="32"/>
  <c r="J519" i="32" s="1"/>
  <c r="EL518" i="32"/>
  <c r="DQ518" i="32"/>
  <c r="DE518" i="32"/>
  <c r="CH518" i="32"/>
  <c r="BS518" i="32"/>
  <c r="AV518" i="32"/>
  <c r="AS518" i="32"/>
  <c r="AP518" i="32"/>
  <c r="AM518" i="32"/>
  <c r="AC518" i="32"/>
  <c r="Z518" i="32"/>
  <c r="W518" i="32"/>
  <c r="K518" i="32"/>
  <c r="J518" i="32" s="1"/>
  <c r="EL517" i="32"/>
  <c r="DQ517" i="32"/>
  <c r="DE517" i="32"/>
  <c r="CH517" i="32"/>
  <c r="BS517" i="32"/>
  <c r="AV517" i="32"/>
  <c r="AS517" i="32"/>
  <c r="AP517" i="32"/>
  <c r="AM517" i="32"/>
  <c r="AC517" i="32"/>
  <c r="Z517" i="32"/>
  <c r="W517" i="32"/>
  <c r="K517" i="32"/>
  <c r="J517" i="32" s="1"/>
  <c r="EL516" i="32"/>
  <c r="DQ516" i="32"/>
  <c r="DE516" i="32"/>
  <c r="CH516" i="32"/>
  <c r="BS516" i="32"/>
  <c r="AV516" i="32"/>
  <c r="AS516" i="32"/>
  <c r="AP516" i="32"/>
  <c r="AM516" i="32"/>
  <c r="AC516" i="32"/>
  <c r="Z516" i="32"/>
  <c r="W516" i="32"/>
  <c r="EL515" i="32"/>
  <c r="DQ515" i="32"/>
  <c r="DE515" i="32"/>
  <c r="CH515" i="32"/>
  <c r="BS515" i="32"/>
  <c r="AV515" i="32"/>
  <c r="AS515" i="32"/>
  <c r="AP515" i="32"/>
  <c r="AM515" i="32"/>
  <c r="AC515" i="32"/>
  <c r="Z515" i="32"/>
  <c r="W515" i="32"/>
  <c r="EL514" i="32"/>
  <c r="DQ514" i="32"/>
  <c r="DE514" i="32"/>
  <c r="CH514" i="32"/>
  <c r="BS514" i="32"/>
  <c r="AV514" i="32"/>
  <c r="AS514" i="32"/>
  <c r="AP514" i="32"/>
  <c r="AM514" i="32"/>
  <c r="AC514" i="32"/>
  <c r="Z514" i="32"/>
  <c r="W514" i="32"/>
  <c r="EL513" i="32"/>
  <c r="DQ513" i="32"/>
  <c r="DE513" i="32"/>
  <c r="CH513" i="32"/>
  <c r="BS513" i="32"/>
  <c r="AV513" i="32"/>
  <c r="AS513" i="32"/>
  <c r="AP513" i="32"/>
  <c r="AM513" i="32"/>
  <c r="AC513" i="32"/>
  <c r="Z513" i="32"/>
  <c r="W513" i="32"/>
  <c r="K513" i="32"/>
  <c r="J513" i="32" s="1"/>
  <c r="EL512" i="32"/>
  <c r="DQ512" i="32"/>
  <c r="DE512" i="32"/>
  <c r="CH512" i="32"/>
  <c r="BS512" i="32"/>
  <c r="AV512" i="32"/>
  <c r="AS512" i="32"/>
  <c r="AP512" i="32"/>
  <c r="AM512" i="32"/>
  <c r="AC512" i="32"/>
  <c r="Z512" i="32"/>
  <c r="W512" i="32"/>
  <c r="EL511" i="32"/>
  <c r="DQ511" i="32"/>
  <c r="DE511" i="32"/>
  <c r="CH511" i="32"/>
  <c r="BS511" i="32"/>
  <c r="AV511" i="32"/>
  <c r="AS511" i="32"/>
  <c r="AP511" i="32"/>
  <c r="AM511" i="32"/>
  <c r="AC511" i="32"/>
  <c r="Z511" i="32"/>
  <c r="W511" i="32"/>
  <c r="EL510" i="32"/>
  <c r="DQ510" i="32"/>
  <c r="DE510" i="32"/>
  <c r="CH510" i="32"/>
  <c r="BS510" i="32"/>
  <c r="AV510" i="32"/>
  <c r="AS510" i="32"/>
  <c r="AP510" i="32"/>
  <c r="AM510" i="32"/>
  <c r="AC510" i="32"/>
  <c r="Z510" i="32"/>
  <c r="W510" i="32"/>
  <c r="EL509" i="32"/>
  <c r="DQ509" i="32"/>
  <c r="DE509" i="32"/>
  <c r="CH509" i="32"/>
  <c r="BS509" i="32"/>
  <c r="AV509" i="32"/>
  <c r="AS509" i="32"/>
  <c r="AP509" i="32"/>
  <c r="AM509" i="32"/>
  <c r="AC509" i="32"/>
  <c r="Z509" i="32"/>
  <c r="W509" i="32"/>
  <c r="K509" i="32"/>
  <c r="J509" i="32" s="1"/>
  <c r="EL508" i="32"/>
  <c r="DE508" i="32"/>
  <c r="CH508" i="32"/>
  <c r="BS508" i="32"/>
  <c r="AV508" i="32"/>
  <c r="AS508" i="32"/>
  <c r="AP508" i="32"/>
  <c r="AM508" i="32"/>
  <c r="AC508" i="32"/>
  <c r="Z508" i="32"/>
  <c r="W508" i="32"/>
  <c r="K508" i="32"/>
  <c r="J508" i="32" s="1"/>
  <c r="EL507" i="32"/>
  <c r="DQ507" i="32"/>
  <c r="DE507" i="32"/>
  <c r="CH507" i="32"/>
  <c r="BS507" i="32"/>
  <c r="AV507" i="32"/>
  <c r="AS507" i="32"/>
  <c r="AP507" i="32"/>
  <c r="AM507" i="32"/>
  <c r="AC507" i="32"/>
  <c r="Z507" i="32"/>
  <c r="W507" i="32"/>
  <c r="J507" i="32"/>
  <c r="EL506" i="32"/>
  <c r="CH506" i="32"/>
  <c r="BS506" i="32"/>
  <c r="AV506" i="32"/>
  <c r="J506" i="32"/>
  <c r="EL505" i="32"/>
  <c r="DQ505" i="32"/>
  <c r="DE505" i="32"/>
  <c r="CH505" i="32"/>
  <c r="BS505" i="32"/>
  <c r="AV505" i="32"/>
  <c r="AS505" i="32"/>
  <c r="AP505" i="32"/>
  <c r="AM505" i="32"/>
  <c r="AC505" i="32"/>
  <c r="Z505" i="32"/>
  <c r="W505" i="32"/>
  <c r="J505" i="32"/>
  <c r="EL504" i="32"/>
  <c r="DQ504" i="32"/>
  <c r="DE504" i="32"/>
  <c r="CH504" i="32"/>
  <c r="BS504" i="32"/>
  <c r="AV504" i="32"/>
  <c r="AS504" i="32"/>
  <c r="AP504" i="32"/>
  <c r="AM504" i="32"/>
  <c r="AC504" i="32"/>
  <c r="Z504" i="32"/>
  <c r="W504" i="32"/>
  <c r="EL503" i="32"/>
  <c r="DQ503" i="32"/>
  <c r="DE503" i="32"/>
  <c r="CH503" i="32"/>
  <c r="BS503" i="32"/>
  <c r="AV503" i="32"/>
  <c r="AS503" i="32"/>
  <c r="AP503" i="32"/>
  <c r="AM503" i="32"/>
  <c r="AC503" i="32"/>
  <c r="Z503" i="32"/>
  <c r="W503" i="32"/>
  <c r="EL502" i="32"/>
  <c r="DE502" i="32"/>
  <c r="CH502" i="32"/>
  <c r="BS502" i="32"/>
  <c r="AV502" i="32"/>
  <c r="AS502" i="32"/>
  <c r="AP502" i="32"/>
  <c r="AM502" i="32"/>
  <c r="AC502" i="32"/>
  <c r="Z502" i="32"/>
  <c r="W502" i="32"/>
  <c r="K502" i="32"/>
  <c r="J502" i="32" s="1"/>
  <c r="EL501" i="32"/>
  <c r="DE501" i="32"/>
  <c r="CH501" i="32"/>
  <c r="BS501" i="32"/>
  <c r="AV501" i="32"/>
  <c r="AS501" i="32"/>
  <c r="AP501" i="32"/>
  <c r="AM501" i="32"/>
  <c r="AC501" i="32"/>
  <c r="Z501" i="32"/>
  <c r="W501" i="32"/>
  <c r="K501" i="32"/>
  <c r="J501" i="32" s="1"/>
  <c r="EL500" i="32"/>
  <c r="DQ500" i="32"/>
  <c r="DE500" i="32"/>
  <c r="CH500" i="32"/>
  <c r="BS500" i="32"/>
  <c r="AV500" i="32"/>
  <c r="AS500" i="32"/>
  <c r="AP500" i="32"/>
  <c r="AM500" i="32"/>
  <c r="AC500" i="32"/>
  <c r="Z500" i="32"/>
  <c r="W500" i="32"/>
  <c r="K500" i="32"/>
  <c r="J500" i="32" s="1"/>
  <c r="EL499" i="32"/>
  <c r="DQ499" i="32"/>
  <c r="DE499" i="32"/>
  <c r="CH499" i="32"/>
  <c r="BS499" i="32"/>
  <c r="AV499" i="32"/>
  <c r="AS499" i="32"/>
  <c r="AP499" i="32"/>
  <c r="AM499" i="32"/>
  <c r="AC499" i="32"/>
  <c r="Z499" i="32"/>
  <c r="W499" i="32"/>
  <c r="EL498" i="32"/>
  <c r="DQ498" i="32"/>
  <c r="DE498" i="32"/>
  <c r="CH498" i="32"/>
  <c r="BS498" i="32"/>
  <c r="AV498" i="32"/>
  <c r="AS498" i="32"/>
  <c r="AP498" i="32"/>
  <c r="AM498" i="32"/>
  <c r="AC498" i="32"/>
  <c r="Z498" i="32"/>
  <c r="W498" i="32"/>
  <c r="EL497" i="32"/>
  <c r="DQ497" i="32"/>
  <c r="DE497" i="32"/>
  <c r="CH497" i="32"/>
  <c r="BS497" i="32"/>
  <c r="AV497" i="32"/>
  <c r="AS497" i="32"/>
  <c r="AP497" i="32"/>
  <c r="AM497" i="32"/>
  <c r="AC497" i="32"/>
  <c r="Z497" i="32"/>
  <c r="W497" i="32"/>
  <c r="K497" i="32"/>
  <c r="J497" i="32" s="1"/>
  <c r="EL496" i="32"/>
  <c r="DE496" i="32"/>
  <c r="CH496" i="32"/>
  <c r="BS496" i="32"/>
  <c r="AV496" i="32"/>
  <c r="AS496" i="32"/>
  <c r="AP496" i="32"/>
  <c r="AM496" i="32"/>
  <c r="AC496" i="32"/>
  <c r="Z496" i="32"/>
  <c r="W496" i="32"/>
  <c r="K496" i="32"/>
  <c r="J496" i="32" s="1"/>
  <c r="EL495" i="32"/>
  <c r="DQ495" i="32"/>
  <c r="DE495" i="32"/>
  <c r="CH495" i="32"/>
  <c r="BS495" i="32"/>
  <c r="AV495" i="32"/>
  <c r="AS495" i="32"/>
  <c r="AP495" i="32"/>
  <c r="AM495" i="32"/>
  <c r="AC495" i="32"/>
  <c r="Z495" i="32"/>
  <c r="W495" i="32"/>
  <c r="K495" i="32"/>
  <c r="J495" i="32" s="1"/>
  <c r="EL494" i="32"/>
  <c r="DQ494" i="32"/>
  <c r="DE494" i="32"/>
  <c r="CH494" i="32"/>
  <c r="BS494" i="32"/>
  <c r="AV494" i="32"/>
  <c r="AS494" i="32"/>
  <c r="AP494" i="32"/>
  <c r="AM494" i="32"/>
  <c r="AC494" i="32"/>
  <c r="Z494" i="32"/>
  <c r="W494" i="32"/>
  <c r="K494" i="32"/>
  <c r="J494" i="32" s="1"/>
  <c r="EL493" i="32"/>
  <c r="DQ493" i="32"/>
  <c r="DE493" i="32"/>
  <c r="CH493" i="32"/>
  <c r="BS493" i="32"/>
  <c r="AV493" i="32"/>
  <c r="AS493" i="32"/>
  <c r="AP493" i="32"/>
  <c r="AM493" i="32"/>
  <c r="AC493" i="32"/>
  <c r="Z493" i="32"/>
  <c r="W493" i="32"/>
  <c r="K493" i="32"/>
  <c r="J493" i="32" s="1"/>
  <c r="EL492" i="32"/>
  <c r="DQ492" i="32"/>
  <c r="DE492" i="32"/>
  <c r="CH492" i="32"/>
  <c r="BS492" i="32"/>
  <c r="AV492" i="32"/>
  <c r="AS492" i="32"/>
  <c r="AP492" i="32"/>
  <c r="AM492" i="32"/>
  <c r="AC492" i="32"/>
  <c r="Z492" i="32"/>
  <c r="W492" i="32"/>
  <c r="EL491" i="32"/>
  <c r="DQ491" i="32"/>
  <c r="DE491" i="32"/>
  <c r="CH491" i="32"/>
  <c r="BS491" i="32"/>
  <c r="AV491" i="32"/>
  <c r="AS491" i="32"/>
  <c r="AP491" i="32"/>
  <c r="AM491" i="32"/>
  <c r="AC491" i="32"/>
  <c r="Z491" i="32"/>
  <c r="W491" i="32"/>
  <c r="EL490" i="32"/>
  <c r="DQ490" i="32"/>
  <c r="DE490" i="32"/>
  <c r="CH490" i="32"/>
  <c r="BS490" i="32"/>
  <c r="AV490" i="32"/>
  <c r="AS490" i="32"/>
  <c r="AP490" i="32"/>
  <c r="AM490" i="32"/>
  <c r="AC490" i="32"/>
  <c r="Z490" i="32"/>
  <c r="W490" i="32"/>
  <c r="J490" i="32"/>
  <c r="EL489" i="32"/>
  <c r="DQ489" i="32"/>
  <c r="DE489" i="32"/>
  <c r="CH489" i="32"/>
  <c r="BS489" i="32"/>
  <c r="AV489" i="32"/>
  <c r="AS489" i="32"/>
  <c r="AP489" i="32"/>
  <c r="AM489" i="32"/>
  <c r="AC489" i="32"/>
  <c r="Z489" i="32"/>
  <c r="W489" i="32"/>
  <c r="K489" i="32"/>
  <c r="J489" i="32" s="1"/>
  <c r="EL488" i="32"/>
  <c r="DQ488" i="32"/>
  <c r="DE488" i="32"/>
  <c r="CH488" i="32"/>
  <c r="BS488" i="32"/>
  <c r="AV488" i="32"/>
  <c r="AS488" i="32"/>
  <c r="AP488" i="32"/>
  <c r="AM488" i="32"/>
  <c r="AC488" i="32"/>
  <c r="Z488" i="32"/>
  <c r="W488" i="32"/>
  <c r="EL487" i="32"/>
  <c r="DQ487" i="32"/>
  <c r="DE487" i="32"/>
  <c r="CH487" i="32"/>
  <c r="BS487" i="32"/>
  <c r="AV487" i="32"/>
  <c r="AS487" i="32"/>
  <c r="AP487" i="32"/>
  <c r="AM487" i="32"/>
  <c r="AC487" i="32"/>
  <c r="Z487" i="32"/>
  <c r="W487" i="32"/>
  <c r="K487" i="32"/>
  <c r="J487" i="32" s="1"/>
  <c r="EL486" i="32"/>
  <c r="DE486" i="32"/>
  <c r="CH486" i="32"/>
  <c r="BS486" i="32"/>
  <c r="AV486" i="32"/>
  <c r="AS486" i="32"/>
  <c r="AP486" i="32"/>
  <c r="AM486" i="32"/>
  <c r="AC486" i="32"/>
  <c r="Z486" i="32"/>
  <c r="W486" i="32"/>
  <c r="K486" i="32"/>
  <c r="J486" i="32" s="1"/>
  <c r="EL485" i="32"/>
  <c r="DQ485" i="32"/>
  <c r="DE485" i="32"/>
  <c r="CH485" i="32"/>
  <c r="BS485" i="32"/>
  <c r="AV485" i="32"/>
  <c r="AS485" i="32"/>
  <c r="AP485" i="32"/>
  <c r="AM485" i="32"/>
  <c r="AC485" i="32"/>
  <c r="Z485" i="32"/>
  <c r="W485" i="32"/>
  <c r="K485" i="32"/>
  <c r="J485" i="32" s="1"/>
  <c r="EL484" i="32"/>
  <c r="DQ484" i="32"/>
  <c r="DE484" i="32"/>
  <c r="CH484" i="32"/>
  <c r="BS484" i="32"/>
  <c r="AV484" i="32"/>
  <c r="AS484" i="32"/>
  <c r="AP484" i="32"/>
  <c r="AM484" i="32"/>
  <c r="AC484" i="32"/>
  <c r="Z484" i="32"/>
  <c r="W484" i="32"/>
  <c r="J484" i="32"/>
  <c r="EL483" i="32"/>
  <c r="DQ483" i="32"/>
  <c r="DE483" i="32"/>
  <c r="CH483" i="32"/>
  <c r="BS483" i="32"/>
  <c r="AV483" i="32"/>
  <c r="AS483" i="32"/>
  <c r="AP483" i="32"/>
  <c r="AM483" i="32"/>
  <c r="AC483" i="32"/>
  <c r="Z483" i="32"/>
  <c r="W483" i="32"/>
  <c r="EL482" i="32"/>
  <c r="DE482" i="32"/>
  <c r="CH482" i="32"/>
  <c r="BS482" i="32"/>
  <c r="AV482" i="32"/>
  <c r="AS482" i="32"/>
  <c r="AP482" i="32"/>
  <c r="AM482" i="32"/>
  <c r="AC482" i="32"/>
  <c r="Z482" i="32"/>
  <c r="W482" i="32"/>
  <c r="K482" i="32"/>
  <c r="J482" i="32" s="1"/>
  <c r="EL481" i="32"/>
  <c r="DQ481" i="32"/>
  <c r="DE481" i="32"/>
  <c r="CH481" i="32"/>
  <c r="BS481" i="32"/>
  <c r="AV481" i="32"/>
  <c r="AS481" i="32"/>
  <c r="AP481" i="32"/>
  <c r="AM481" i="32"/>
  <c r="AC481" i="32"/>
  <c r="Z481" i="32"/>
  <c r="W481" i="32"/>
  <c r="EL480" i="32"/>
  <c r="CH480" i="32"/>
  <c r="BS480" i="32"/>
  <c r="AV480" i="32"/>
  <c r="J480" i="32"/>
  <c r="EL479" i="32"/>
  <c r="CH479" i="32"/>
  <c r="BS479" i="32"/>
  <c r="AV479" i="32"/>
  <c r="J479" i="32"/>
  <c r="EL478" i="32"/>
  <c r="CH478" i="32"/>
  <c r="BS478" i="32"/>
  <c r="AV478" i="32"/>
  <c r="J478" i="32"/>
  <c r="EL477" i="32"/>
  <c r="DE477" i="32"/>
  <c r="CH477" i="32"/>
  <c r="BS477" i="32"/>
  <c r="AV477" i="32"/>
  <c r="AS477" i="32"/>
  <c r="AP477" i="32"/>
  <c r="AM477" i="32"/>
  <c r="AC477" i="32"/>
  <c r="Z477" i="32"/>
  <c r="W477" i="32"/>
  <c r="K477" i="32"/>
  <c r="J477" i="32" s="1"/>
  <c r="EL476" i="32"/>
  <c r="DQ476" i="32"/>
  <c r="DE476" i="32"/>
  <c r="CH476" i="32"/>
  <c r="BS476" i="32"/>
  <c r="AV476" i="32"/>
  <c r="AS476" i="32"/>
  <c r="AP476" i="32"/>
  <c r="AM476" i="32"/>
  <c r="AC476" i="32"/>
  <c r="Z476" i="32"/>
  <c r="W476" i="32"/>
  <c r="EL475" i="32"/>
  <c r="DQ475" i="32"/>
  <c r="DE475" i="32"/>
  <c r="CH475" i="32"/>
  <c r="BS475" i="32"/>
  <c r="AV475" i="32"/>
  <c r="AS475" i="32"/>
  <c r="AP475" i="32"/>
  <c r="AM475" i="32"/>
  <c r="AC475" i="32"/>
  <c r="Z475" i="32"/>
  <c r="W475" i="32"/>
  <c r="K475" i="32"/>
  <c r="J475" i="32" s="1"/>
  <c r="EL474" i="32"/>
  <c r="DQ474" i="32"/>
  <c r="DE474" i="32"/>
  <c r="CH474" i="32"/>
  <c r="BS474" i="32"/>
  <c r="AV474" i="32"/>
  <c r="AS474" i="32"/>
  <c r="AP474" i="32"/>
  <c r="AM474" i="32"/>
  <c r="AC474" i="32"/>
  <c r="Z474" i="32"/>
  <c r="W474" i="32"/>
  <c r="EL473" i="32"/>
  <c r="DQ473" i="32"/>
  <c r="DE473" i="32"/>
  <c r="CH473" i="32"/>
  <c r="BS473" i="32"/>
  <c r="AV473" i="32"/>
  <c r="AS473" i="32"/>
  <c r="AP473" i="32"/>
  <c r="AM473" i="32"/>
  <c r="AC473" i="32"/>
  <c r="Z473" i="32"/>
  <c r="W473" i="32"/>
  <c r="EL472" i="32"/>
  <c r="DQ472" i="32"/>
  <c r="DE472" i="32"/>
  <c r="CH472" i="32"/>
  <c r="BS472" i="32"/>
  <c r="AV472" i="32"/>
  <c r="AS472" i="32"/>
  <c r="AP472" i="32"/>
  <c r="AM472" i="32"/>
  <c r="AC472" i="32"/>
  <c r="Z472" i="32"/>
  <c r="W472" i="32"/>
  <c r="EL471" i="32"/>
  <c r="DQ471" i="32"/>
  <c r="DE471" i="32"/>
  <c r="CH471" i="32"/>
  <c r="BS471" i="32"/>
  <c r="AV471" i="32"/>
  <c r="AS471" i="32"/>
  <c r="AP471" i="32"/>
  <c r="AM471" i="32"/>
  <c r="AC471" i="32"/>
  <c r="Z471" i="32"/>
  <c r="W471" i="32"/>
  <c r="EL470" i="32"/>
  <c r="DE470" i="32"/>
  <c r="CH470" i="32"/>
  <c r="BS470" i="32"/>
  <c r="AV470" i="32"/>
  <c r="AS470" i="32"/>
  <c r="AP470" i="32"/>
  <c r="AM470" i="32"/>
  <c r="AC470" i="32"/>
  <c r="Z470" i="32"/>
  <c r="W470" i="32"/>
  <c r="K470" i="32"/>
  <c r="J470" i="32" s="1"/>
  <c r="EL469" i="32"/>
  <c r="DQ469" i="32"/>
  <c r="DE469" i="32"/>
  <c r="CH469" i="32"/>
  <c r="BS469" i="32"/>
  <c r="AV469" i="32"/>
  <c r="AS469" i="32"/>
  <c r="AP469" i="32"/>
  <c r="AM469" i="32"/>
  <c r="AC469" i="32"/>
  <c r="Z469" i="32"/>
  <c r="W469" i="32"/>
  <c r="J469" i="32"/>
  <c r="EL468" i="32"/>
  <c r="DQ468" i="32"/>
  <c r="DE468" i="32"/>
  <c r="CH468" i="32"/>
  <c r="BS468" i="32"/>
  <c r="AV468" i="32"/>
  <c r="AS468" i="32"/>
  <c r="AP468" i="32"/>
  <c r="AM468" i="32"/>
  <c r="AC468" i="32"/>
  <c r="Z468" i="32"/>
  <c r="W468" i="32"/>
  <c r="J468" i="32"/>
  <c r="EL467" i="32"/>
  <c r="DQ467" i="32"/>
  <c r="DE467" i="32"/>
  <c r="CH467" i="32"/>
  <c r="BS467" i="32"/>
  <c r="AV467" i="32"/>
  <c r="AS467" i="32"/>
  <c r="AP467" i="32"/>
  <c r="AM467" i="32"/>
  <c r="AC467" i="32"/>
  <c r="Z467" i="32"/>
  <c r="W467" i="32"/>
  <c r="J467" i="32"/>
  <c r="EL466" i="32"/>
  <c r="DQ466" i="32"/>
  <c r="DE466" i="32"/>
  <c r="CH466" i="32"/>
  <c r="BS466" i="32"/>
  <c r="AV466" i="32"/>
  <c r="AS466" i="32"/>
  <c r="AP466" i="32"/>
  <c r="AM466" i="32"/>
  <c r="AC466" i="32"/>
  <c r="Z466" i="32"/>
  <c r="W466" i="32"/>
  <c r="K466" i="32"/>
  <c r="J466" i="32" s="1"/>
  <c r="EL465" i="32"/>
  <c r="DQ465" i="32"/>
  <c r="DE465" i="32"/>
  <c r="CH465" i="32"/>
  <c r="BS465" i="32"/>
  <c r="AV465" i="32"/>
  <c r="AS465" i="32"/>
  <c r="AP465" i="32"/>
  <c r="AM465" i="32"/>
  <c r="AC465" i="32"/>
  <c r="Z465" i="32"/>
  <c r="W465" i="32"/>
  <c r="EL464" i="32"/>
  <c r="DQ464" i="32"/>
  <c r="DE464" i="32"/>
  <c r="CH464" i="32"/>
  <c r="BS464" i="32"/>
  <c r="AV464" i="32"/>
  <c r="AS464" i="32"/>
  <c r="AP464" i="32"/>
  <c r="AM464" i="32"/>
  <c r="AC464" i="32"/>
  <c r="Z464" i="32"/>
  <c r="W464" i="32"/>
  <c r="EL463" i="32"/>
  <c r="DQ463" i="32"/>
  <c r="DE463" i="32"/>
  <c r="CH463" i="32"/>
  <c r="BS463" i="32"/>
  <c r="AV463" i="32"/>
  <c r="AS463" i="32"/>
  <c r="AP463" i="32"/>
  <c r="AM463" i="32"/>
  <c r="AC463" i="32"/>
  <c r="Z463" i="32"/>
  <c r="W463" i="32"/>
  <c r="EL462" i="32"/>
  <c r="DQ462" i="32"/>
  <c r="DE462" i="32"/>
  <c r="CH462" i="32"/>
  <c r="BS462" i="32"/>
  <c r="AV462" i="32"/>
  <c r="AS462" i="32"/>
  <c r="AP462" i="32"/>
  <c r="AM462" i="32"/>
  <c r="AC462" i="32"/>
  <c r="Z462" i="32"/>
  <c r="W462" i="32"/>
  <c r="EL461" i="32"/>
  <c r="DQ461" i="32"/>
  <c r="DE461" i="32"/>
  <c r="CH461" i="32"/>
  <c r="BS461" i="32"/>
  <c r="AV461" i="32"/>
  <c r="AS461" i="32"/>
  <c r="AP461" i="32"/>
  <c r="AM461" i="32"/>
  <c r="AC461" i="32"/>
  <c r="Z461" i="32"/>
  <c r="W461" i="32"/>
  <c r="EL460" i="32"/>
  <c r="DQ460" i="32"/>
  <c r="DE460" i="32"/>
  <c r="CH460" i="32"/>
  <c r="BS460" i="32"/>
  <c r="AV460" i="32"/>
  <c r="AS460" i="32"/>
  <c r="AP460" i="32"/>
  <c r="AM460" i="32"/>
  <c r="AC460" i="32"/>
  <c r="Z460" i="32"/>
  <c r="W460" i="32"/>
  <c r="J460" i="32"/>
  <c r="EL459" i="32"/>
  <c r="DQ459" i="32"/>
  <c r="DE459" i="32"/>
  <c r="CH459" i="32"/>
  <c r="BS459" i="32"/>
  <c r="AV459" i="32"/>
  <c r="AS459" i="32"/>
  <c r="AP459" i="32"/>
  <c r="AM459" i="32"/>
  <c r="AC459" i="32"/>
  <c r="Z459" i="32"/>
  <c r="W459" i="32"/>
  <c r="J459" i="32"/>
  <c r="EL458" i="32"/>
  <c r="DQ458" i="32"/>
  <c r="DE458" i="32"/>
  <c r="CH458" i="32"/>
  <c r="BS458" i="32"/>
  <c r="AV458" i="32"/>
  <c r="AS458" i="32"/>
  <c r="AP458" i="32"/>
  <c r="AM458" i="32"/>
  <c r="AC458" i="32"/>
  <c r="Z458" i="32"/>
  <c r="W458" i="32"/>
  <c r="EL457" i="32"/>
  <c r="DQ457" i="32"/>
  <c r="DE457" i="32"/>
  <c r="CH457" i="32"/>
  <c r="BS457" i="32"/>
  <c r="AV457" i="32"/>
  <c r="AS457" i="32"/>
  <c r="AP457" i="32"/>
  <c r="AM457" i="32"/>
  <c r="AC457" i="32"/>
  <c r="Z457" i="32"/>
  <c r="W457" i="32"/>
  <c r="EL456" i="32"/>
  <c r="DQ456" i="32"/>
  <c r="DE456" i="32"/>
  <c r="CH456" i="32"/>
  <c r="BS456" i="32"/>
  <c r="AV456" i="32"/>
  <c r="AS456" i="32"/>
  <c r="AP456" i="32"/>
  <c r="AM456" i="32"/>
  <c r="AC456" i="32"/>
  <c r="Z456" i="32"/>
  <c r="W456" i="32"/>
  <c r="K456" i="32"/>
  <c r="J456" i="32" s="1"/>
  <c r="EL455" i="32"/>
  <c r="DQ455" i="32"/>
  <c r="DE455" i="32"/>
  <c r="CH455" i="32"/>
  <c r="BS455" i="32"/>
  <c r="AV455" i="32"/>
  <c r="AS455" i="32"/>
  <c r="AP455" i="32"/>
  <c r="AM455" i="32"/>
  <c r="AC455" i="32"/>
  <c r="Z455" i="32"/>
  <c r="W455" i="32"/>
  <c r="EL454" i="32"/>
  <c r="DQ454" i="32"/>
  <c r="DE454" i="32"/>
  <c r="CH454" i="32"/>
  <c r="BS454" i="32"/>
  <c r="AV454" i="32"/>
  <c r="AS454" i="32"/>
  <c r="AP454" i="32"/>
  <c r="AM454" i="32"/>
  <c r="AC454" i="32"/>
  <c r="Z454" i="32"/>
  <c r="W454" i="32"/>
  <c r="EL453" i="32"/>
  <c r="DQ453" i="32"/>
  <c r="DE453" i="32"/>
  <c r="CH453" i="32"/>
  <c r="BS453" i="32"/>
  <c r="AV453" i="32"/>
  <c r="AS453" i="32"/>
  <c r="AP453" i="32"/>
  <c r="AM453" i="32"/>
  <c r="AC453" i="32"/>
  <c r="Z453" i="32"/>
  <c r="W453" i="32"/>
  <c r="J453" i="32"/>
  <c r="EL452" i="32"/>
  <c r="DQ452" i="32"/>
  <c r="DE452" i="32"/>
  <c r="CH452" i="32"/>
  <c r="BS452" i="32"/>
  <c r="AV452" i="32"/>
  <c r="AS452" i="32"/>
  <c r="AP452" i="32"/>
  <c r="AM452" i="32"/>
  <c r="AC452" i="32"/>
  <c r="Z452" i="32"/>
  <c r="W452" i="32"/>
  <c r="J452" i="32"/>
  <c r="EL451" i="32"/>
  <c r="DQ451" i="32"/>
  <c r="DE451" i="32"/>
  <c r="CH451" i="32"/>
  <c r="BS451" i="32"/>
  <c r="AV451" i="32"/>
  <c r="AS451" i="32"/>
  <c r="AP451" i="32"/>
  <c r="AM451" i="32"/>
  <c r="AC451" i="32"/>
  <c r="Z451" i="32"/>
  <c r="W451" i="32"/>
  <c r="J451" i="32"/>
  <c r="EL450" i="32"/>
  <c r="DQ450" i="32"/>
  <c r="DE450" i="32"/>
  <c r="CH450" i="32"/>
  <c r="BS450" i="32"/>
  <c r="AV450" i="32"/>
  <c r="AS450" i="32"/>
  <c r="AP450" i="32"/>
  <c r="AM450" i="32"/>
  <c r="AC450" i="32"/>
  <c r="Z450" i="32"/>
  <c r="W450" i="32"/>
  <c r="EL449" i="32"/>
  <c r="DQ449" i="32"/>
  <c r="DE449" i="32"/>
  <c r="CH449" i="32"/>
  <c r="BS449" i="32"/>
  <c r="AV449" i="32"/>
  <c r="AS449" i="32"/>
  <c r="AP449" i="32"/>
  <c r="AM449" i="32"/>
  <c r="AC449" i="32"/>
  <c r="Z449" i="32"/>
  <c r="W449" i="32"/>
  <c r="J449" i="32"/>
  <c r="EL448" i="32"/>
  <c r="DQ448" i="32"/>
  <c r="DE448" i="32"/>
  <c r="CH448" i="32"/>
  <c r="BS448" i="32"/>
  <c r="AV448" i="32"/>
  <c r="AS448" i="32"/>
  <c r="AP448" i="32"/>
  <c r="AM448" i="32"/>
  <c r="AC448" i="32"/>
  <c r="Z448" i="32"/>
  <c r="W448" i="32"/>
  <c r="J448" i="32"/>
  <c r="EL447" i="32"/>
  <c r="DQ447" i="32"/>
  <c r="DE447" i="32"/>
  <c r="CH447" i="32"/>
  <c r="BS447" i="32"/>
  <c r="AV447" i="32"/>
  <c r="AS447" i="32"/>
  <c r="AP447" i="32"/>
  <c r="AM447" i="32"/>
  <c r="AC447" i="32"/>
  <c r="Z447" i="32"/>
  <c r="W447" i="32"/>
  <c r="EL446" i="32"/>
  <c r="DQ446" i="32"/>
  <c r="DE446" i="32"/>
  <c r="CH446" i="32"/>
  <c r="BS446" i="32"/>
  <c r="AV446" i="32"/>
  <c r="AS446" i="32"/>
  <c r="AP446" i="32"/>
  <c r="AM446" i="32"/>
  <c r="AC446" i="32"/>
  <c r="Z446" i="32"/>
  <c r="W446" i="32"/>
  <c r="EL445" i="32"/>
  <c r="DQ445" i="32"/>
  <c r="DE445" i="32"/>
  <c r="CH445" i="32"/>
  <c r="BS445" i="32"/>
  <c r="AV445" i="32"/>
  <c r="AS445" i="32"/>
  <c r="AP445" i="32"/>
  <c r="AM445" i="32"/>
  <c r="AC445" i="32"/>
  <c r="Z445" i="32"/>
  <c r="W445" i="32"/>
  <c r="K445" i="32"/>
  <c r="J445" i="32" s="1"/>
  <c r="EL444" i="32"/>
  <c r="DQ444" i="32"/>
  <c r="DE444" i="32"/>
  <c r="CH444" i="32"/>
  <c r="BS444" i="32"/>
  <c r="AV444" i="32"/>
  <c r="AS444" i="32"/>
  <c r="AP444" i="32"/>
  <c r="AM444" i="32"/>
  <c r="AC444" i="32"/>
  <c r="Z444" i="32"/>
  <c r="W444" i="32"/>
  <c r="EL443" i="32"/>
  <c r="DQ443" i="32"/>
  <c r="DE443" i="32"/>
  <c r="CH443" i="32"/>
  <c r="BS443" i="32"/>
  <c r="AV443" i="32"/>
  <c r="AS443" i="32"/>
  <c r="AP443" i="32"/>
  <c r="AM443" i="32"/>
  <c r="AC443" i="32"/>
  <c r="Z443" i="32"/>
  <c r="W443" i="32"/>
  <c r="EL442" i="32"/>
  <c r="DQ442" i="32"/>
  <c r="DE442" i="32"/>
  <c r="CH442" i="32"/>
  <c r="BS442" i="32"/>
  <c r="AV442" i="32"/>
  <c r="AS442" i="32"/>
  <c r="AP442" i="32"/>
  <c r="AM442" i="32"/>
  <c r="AC442" i="32"/>
  <c r="Z442" i="32"/>
  <c r="W442" i="32"/>
  <c r="K442" i="32"/>
  <c r="J442" i="32" s="1"/>
  <c r="EL441" i="32"/>
  <c r="DQ441" i="32"/>
  <c r="DE441" i="32"/>
  <c r="CH441" i="32"/>
  <c r="BS441" i="32"/>
  <c r="AV441" i="32"/>
  <c r="AS441" i="32"/>
  <c r="AP441" i="32"/>
  <c r="AM441" i="32"/>
  <c r="AC441" i="32"/>
  <c r="Z441" i="32"/>
  <c r="W441" i="32"/>
  <c r="J441" i="32"/>
  <c r="EL440" i="32"/>
  <c r="DQ440" i="32"/>
  <c r="DE440" i="32"/>
  <c r="CH440" i="32"/>
  <c r="BS440" i="32"/>
  <c r="AV440" i="32"/>
  <c r="AS440" i="32"/>
  <c r="AP440" i="32"/>
  <c r="AM440" i="32"/>
  <c r="AC440" i="32"/>
  <c r="Z440" i="32"/>
  <c r="W440" i="32"/>
  <c r="J440" i="32"/>
  <c r="EL439" i="32"/>
  <c r="DQ439" i="32"/>
  <c r="DE439" i="32"/>
  <c r="CH439" i="32"/>
  <c r="BS439" i="32"/>
  <c r="AV439" i="32"/>
  <c r="AS439" i="32"/>
  <c r="AP439" i="32"/>
  <c r="AM439" i="32"/>
  <c r="AC439" i="32"/>
  <c r="Z439" i="32"/>
  <c r="W439" i="32"/>
  <c r="K439" i="32"/>
  <c r="J439" i="32" s="1"/>
  <c r="EL438" i="32"/>
  <c r="DQ438" i="32"/>
  <c r="DE438" i="32"/>
  <c r="CH438" i="32"/>
  <c r="BS438" i="32"/>
  <c r="AV438" i="32"/>
  <c r="AS438" i="32"/>
  <c r="AP438" i="32"/>
  <c r="AM438" i="32"/>
  <c r="AC438" i="32"/>
  <c r="Z438" i="32"/>
  <c r="W438" i="32"/>
  <c r="EL437" i="32"/>
  <c r="DQ437" i="32"/>
  <c r="DE437" i="32"/>
  <c r="CH437" i="32"/>
  <c r="BS437" i="32"/>
  <c r="AV437" i="32"/>
  <c r="AS437" i="32"/>
  <c r="AP437" i="32"/>
  <c r="AM437" i="32"/>
  <c r="AC437" i="32"/>
  <c r="Z437" i="32"/>
  <c r="W437" i="32"/>
  <c r="EL436" i="32"/>
  <c r="DQ436" i="32"/>
  <c r="DE436" i="32"/>
  <c r="CH436" i="32"/>
  <c r="BS436" i="32"/>
  <c r="AV436" i="32"/>
  <c r="AS436" i="32"/>
  <c r="AP436" i="32"/>
  <c r="AM436" i="32"/>
  <c r="AC436" i="32"/>
  <c r="Z436" i="32"/>
  <c r="W436" i="32"/>
  <c r="EL435" i="32"/>
  <c r="DQ435" i="32"/>
  <c r="DE435" i="32"/>
  <c r="CH435" i="32"/>
  <c r="BS435" i="32"/>
  <c r="AV435" i="32"/>
  <c r="AS435" i="32"/>
  <c r="AP435" i="32"/>
  <c r="AM435" i="32"/>
  <c r="AC435" i="32"/>
  <c r="Z435" i="32"/>
  <c r="W435" i="32"/>
  <c r="J435" i="32"/>
  <c r="EL434" i="32"/>
  <c r="DQ434" i="32"/>
  <c r="DE434" i="32"/>
  <c r="CH434" i="32"/>
  <c r="BS434" i="32"/>
  <c r="AV434" i="32"/>
  <c r="AS434" i="32"/>
  <c r="AP434" i="32"/>
  <c r="AM434" i="32"/>
  <c r="AC434" i="32"/>
  <c r="Z434" i="32"/>
  <c r="W434" i="32"/>
  <c r="EL433" i="32"/>
  <c r="DQ433" i="32"/>
  <c r="DE433" i="32"/>
  <c r="CH433" i="32"/>
  <c r="BS433" i="32"/>
  <c r="AV433" i="32"/>
  <c r="AS433" i="32"/>
  <c r="AP433" i="32"/>
  <c r="AM433" i="32"/>
  <c r="AC433" i="32"/>
  <c r="Z433" i="32"/>
  <c r="W433" i="32"/>
  <c r="EL432" i="32"/>
  <c r="DQ432" i="32"/>
  <c r="DE432" i="32"/>
  <c r="CH432" i="32"/>
  <c r="BS432" i="32"/>
  <c r="AV432" i="32"/>
  <c r="AS432" i="32"/>
  <c r="AP432" i="32"/>
  <c r="AM432" i="32"/>
  <c r="AC432" i="32"/>
  <c r="Z432" i="32"/>
  <c r="W432" i="32"/>
  <c r="K432" i="32"/>
  <c r="J432" i="32" s="1"/>
  <c r="EL431" i="32"/>
  <c r="DQ431" i="32"/>
  <c r="DE431" i="32"/>
  <c r="CH431" i="32"/>
  <c r="BS431" i="32"/>
  <c r="AV431" i="32"/>
  <c r="AS431" i="32"/>
  <c r="AP431" i="32"/>
  <c r="AM431" i="32"/>
  <c r="AC431" i="32"/>
  <c r="Z431" i="32"/>
  <c r="W431" i="32"/>
  <c r="J431" i="32"/>
  <c r="EL430" i="32"/>
  <c r="DQ430" i="32"/>
  <c r="DE430" i="32"/>
  <c r="CH430" i="32"/>
  <c r="BS430" i="32"/>
  <c r="AV430" i="32"/>
  <c r="AS430" i="32"/>
  <c r="AP430" i="32"/>
  <c r="AM430" i="32"/>
  <c r="AC430" i="32"/>
  <c r="Z430" i="32"/>
  <c r="W430" i="32"/>
  <c r="EL429" i="32"/>
  <c r="DQ429" i="32"/>
  <c r="DE429" i="32"/>
  <c r="CH429" i="32"/>
  <c r="BS429" i="32"/>
  <c r="AV429" i="32"/>
  <c r="AS429" i="32"/>
  <c r="AP429" i="32"/>
  <c r="AM429" i="32"/>
  <c r="AC429" i="32"/>
  <c r="Z429" i="32"/>
  <c r="W429" i="32"/>
  <c r="EL428" i="32"/>
  <c r="DQ428" i="32"/>
  <c r="DE428" i="32"/>
  <c r="CH428" i="32"/>
  <c r="BS428" i="32"/>
  <c r="AV428" i="32"/>
  <c r="AS428" i="32"/>
  <c r="AP428" i="32"/>
  <c r="AM428" i="32"/>
  <c r="AC428" i="32"/>
  <c r="Z428" i="32"/>
  <c r="W428" i="32"/>
  <c r="EL427" i="32"/>
  <c r="DQ427" i="32"/>
  <c r="DE427" i="32"/>
  <c r="CH427" i="32"/>
  <c r="BS427" i="32"/>
  <c r="AV427" i="32"/>
  <c r="AS427" i="32"/>
  <c r="AP427" i="32"/>
  <c r="AM427" i="32"/>
  <c r="AC427" i="32"/>
  <c r="Z427" i="32"/>
  <c r="W427" i="32"/>
  <c r="EL426" i="32"/>
  <c r="DQ426" i="32"/>
  <c r="DE426" i="32"/>
  <c r="CH426" i="32"/>
  <c r="BS426" i="32"/>
  <c r="AV426" i="32"/>
  <c r="AS426" i="32"/>
  <c r="AP426" i="32"/>
  <c r="AM426" i="32"/>
  <c r="AC426" i="32"/>
  <c r="Z426" i="32"/>
  <c r="W426" i="32"/>
  <c r="EL425" i="32"/>
  <c r="DQ425" i="32"/>
  <c r="DE425" i="32"/>
  <c r="CH425" i="32"/>
  <c r="BS425" i="32"/>
  <c r="AV425" i="32"/>
  <c r="AS425" i="32"/>
  <c r="AP425" i="32"/>
  <c r="AM425" i="32"/>
  <c r="AC425" i="32"/>
  <c r="Z425" i="32"/>
  <c r="W425" i="32"/>
  <c r="K425" i="32"/>
  <c r="J425" i="32" s="1"/>
  <c r="EL424" i="32"/>
  <c r="DQ424" i="32"/>
  <c r="DE424" i="32"/>
  <c r="CH424" i="32"/>
  <c r="BS424" i="32"/>
  <c r="AV424" i="32"/>
  <c r="AS424" i="32"/>
  <c r="AP424" i="32"/>
  <c r="AM424" i="32"/>
  <c r="AC424" i="32"/>
  <c r="Z424" i="32"/>
  <c r="W424" i="32"/>
  <c r="J424" i="32"/>
  <c r="EL423" i="32"/>
  <c r="DQ423" i="32"/>
  <c r="DE423" i="32"/>
  <c r="CH423" i="32"/>
  <c r="BS423" i="32"/>
  <c r="AV423" i="32"/>
  <c r="AS423" i="32"/>
  <c r="AP423" i="32"/>
  <c r="AM423" i="32"/>
  <c r="AC423" i="32"/>
  <c r="Z423" i="32"/>
  <c r="W423" i="32"/>
  <c r="J423" i="32"/>
  <c r="EL422" i="32"/>
  <c r="DQ422" i="32"/>
  <c r="DE422" i="32"/>
  <c r="CH422" i="32"/>
  <c r="BS422" i="32"/>
  <c r="AV422" i="32"/>
  <c r="AS422" i="32"/>
  <c r="AP422" i="32"/>
  <c r="AM422" i="32"/>
  <c r="AC422" i="32"/>
  <c r="Z422" i="32"/>
  <c r="W422" i="32"/>
  <c r="K422" i="32"/>
  <c r="J422" i="32" s="1"/>
  <c r="EL421" i="32"/>
  <c r="DQ421" i="32"/>
  <c r="DE421" i="32"/>
  <c r="CH421" i="32"/>
  <c r="BS421" i="32"/>
  <c r="AV421" i="32"/>
  <c r="AS421" i="32"/>
  <c r="AP421" i="32"/>
  <c r="AM421" i="32"/>
  <c r="AC421" i="32"/>
  <c r="Z421" i="32"/>
  <c r="W421" i="32"/>
  <c r="J421" i="32"/>
  <c r="EL420" i="32"/>
  <c r="DQ420" i="32"/>
  <c r="DE420" i="32"/>
  <c r="CH420" i="32"/>
  <c r="BS420" i="32"/>
  <c r="AV420" i="32"/>
  <c r="AS420" i="32"/>
  <c r="AP420" i="32"/>
  <c r="AM420" i="32"/>
  <c r="AC420" i="32"/>
  <c r="Z420" i="32"/>
  <c r="W420" i="32"/>
  <c r="K420" i="32"/>
  <c r="J420" i="32" s="1"/>
  <c r="EL419" i="32"/>
  <c r="DQ419" i="32"/>
  <c r="DE419" i="32"/>
  <c r="CH419" i="32"/>
  <c r="BS419" i="32"/>
  <c r="AV419" i="32"/>
  <c r="AS419" i="32"/>
  <c r="AP419" i="32"/>
  <c r="AM419" i="32"/>
  <c r="AC419" i="32"/>
  <c r="Z419" i="32"/>
  <c r="W419" i="32"/>
  <c r="K419" i="32"/>
  <c r="J419" i="32" s="1"/>
  <c r="EL418" i="32"/>
  <c r="DQ418" i="32"/>
  <c r="DE418" i="32"/>
  <c r="CH418" i="32"/>
  <c r="BS418" i="32"/>
  <c r="AV418" i="32"/>
  <c r="AS418" i="32"/>
  <c r="AP418" i="32"/>
  <c r="AM418" i="32"/>
  <c r="AC418" i="32"/>
  <c r="Z418" i="32"/>
  <c r="W418" i="32"/>
  <c r="EL417" i="32"/>
  <c r="DQ417" i="32"/>
  <c r="DE417" i="32"/>
  <c r="CH417" i="32"/>
  <c r="BS417" i="32"/>
  <c r="AV417" i="32"/>
  <c r="AS417" i="32"/>
  <c r="AP417" i="32"/>
  <c r="AM417" i="32"/>
  <c r="AC417" i="32"/>
  <c r="Z417" i="32"/>
  <c r="W417" i="32"/>
  <c r="J417" i="32"/>
  <c r="EL416" i="32"/>
  <c r="DQ416" i="32"/>
  <c r="DE416" i="32"/>
  <c r="CH416" i="32"/>
  <c r="BS416" i="32"/>
  <c r="AV416" i="32"/>
  <c r="AS416" i="32"/>
  <c r="AP416" i="32"/>
  <c r="AM416" i="32"/>
  <c r="AC416" i="32"/>
  <c r="Z416" i="32"/>
  <c r="W416" i="32"/>
  <c r="K416" i="32"/>
  <c r="J416" i="32" s="1"/>
  <c r="EL415" i="32"/>
  <c r="DQ415" i="32"/>
  <c r="DE415" i="32"/>
  <c r="CH415" i="32"/>
  <c r="BS415" i="32"/>
  <c r="AV415" i="32"/>
  <c r="AS415" i="32"/>
  <c r="AP415" i="32"/>
  <c r="AM415" i="32"/>
  <c r="AC415" i="32"/>
  <c r="Z415" i="32"/>
  <c r="W415" i="32"/>
  <c r="K415" i="32"/>
  <c r="J415" i="32" s="1"/>
  <c r="EL414" i="32"/>
  <c r="DQ414" i="32"/>
  <c r="DE414" i="32"/>
  <c r="CH414" i="32"/>
  <c r="BS414" i="32"/>
  <c r="AV414" i="32"/>
  <c r="AS414" i="32"/>
  <c r="AP414" i="32"/>
  <c r="AM414" i="32"/>
  <c r="AC414" i="32"/>
  <c r="Z414" i="32"/>
  <c r="W414" i="32"/>
  <c r="K414" i="32"/>
  <c r="J414" i="32" s="1"/>
  <c r="EL413" i="32"/>
  <c r="DQ413" i="32"/>
  <c r="DE413" i="32"/>
  <c r="CH413" i="32"/>
  <c r="BS413" i="32"/>
  <c r="AV413" i="32"/>
  <c r="AS413" i="32"/>
  <c r="AP413" i="32"/>
  <c r="AM413" i="32"/>
  <c r="AC413" i="32"/>
  <c r="Z413" i="32"/>
  <c r="W413" i="32"/>
  <c r="K413" i="32"/>
  <c r="J413" i="32" s="1"/>
  <c r="EL412" i="32"/>
  <c r="DQ412" i="32"/>
  <c r="DE412" i="32"/>
  <c r="CH412" i="32"/>
  <c r="BS412" i="32"/>
  <c r="AV412" i="32"/>
  <c r="AS412" i="32"/>
  <c r="AP412" i="32"/>
  <c r="AM412" i="32"/>
  <c r="AC412" i="32"/>
  <c r="Z412" i="32"/>
  <c r="W412" i="32"/>
  <c r="J412" i="32"/>
  <c r="EL411" i="32"/>
  <c r="DQ411" i="32"/>
  <c r="DE411" i="32"/>
  <c r="CH411" i="32"/>
  <c r="BS411" i="32"/>
  <c r="AV411" i="32"/>
  <c r="AS411" i="32"/>
  <c r="AP411" i="32"/>
  <c r="AM411" i="32"/>
  <c r="AC411" i="32"/>
  <c r="Z411" i="32"/>
  <c r="W411" i="32"/>
  <c r="J411" i="32"/>
  <c r="EL410" i="32"/>
  <c r="DQ410" i="32"/>
  <c r="DE410" i="32"/>
  <c r="CH410" i="32"/>
  <c r="BS410" i="32"/>
  <c r="AV410" i="32"/>
  <c r="AS410" i="32"/>
  <c r="AP410" i="32"/>
  <c r="AM410" i="32"/>
  <c r="AC410" i="32"/>
  <c r="Z410" i="32"/>
  <c r="W410" i="32"/>
  <c r="EL409" i="32"/>
  <c r="DQ409" i="32"/>
  <c r="DE409" i="32"/>
  <c r="CH409" i="32"/>
  <c r="BS409" i="32"/>
  <c r="AV409" i="32"/>
  <c r="AS409" i="32"/>
  <c r="AP409" i="32"/>
  <c r="AM409" i="32"/>
  <c r="AC409" i="32"/>
  <c r="Z409" i="32"/>
  <c r="W409" i="32"/>
  <c r="K409" i="32"/>
  <c r="J409" i="32" s="1"/>
  <c r="EL408" i="32"/>
  <c r="DQ408" i="32"/>
  <c r="DE408" i="32"/>
  <c r="CH408" i="32"/>
  <c r="BS408" i="32"/>
  <c r="AV408" i="32"/>
  <c r="AS408" i="32"/>
  <c r="AP408" i="32"/>
  <c r="AM408" i="32"/>
  <c r="AC408" i="32"/>
  <c r="Z408" i="32"/>
  <c r="W408" i="32"/>
  <c r="J408" i="32"/>
  <c r="EL407" i="32"/>
  <c r="DQ407" i="32"/>
  <c r="DE407" i="32"/>
  <c r="CH407" i="32"/>
  <c r="BS407" i="32"/>
  <c r="AV407" i="32"/>
  <c r="AS407" i="32"/>
  <c r="AP407" i="32"/>
  <c r="AM407" i="32"/>
  <c r="AC407" i="32"/>
  <c r="Z407" i="32"/>
  <c r="W407" i="32"/>
  <c r="EL406" i="32"/>
  <c r="DQ406" i="32"/>
  <c r="DE406" i="32"/>
  <c r="CH406" i="32"/>
  <c r="BS406" i="32"/>
  <c r="AV406" i="32"/>
  <c r="AS406" i="32"/>
  <c r="AP406" i="32"/>
  <c r="AM406" i="32"/>
  <c r="AC406" i="32"/>
  <c r="Z406" i="32"/>
  <c r="W406" i="32"/>
  <c r="EL405" i="32"/>
  <c r="DQ405" i="32"/>
  <c r="DE405" i="32"/>
  <c r="CH405" i="32"/>
  <c r="BS405" i="32"/>
  <c r="AV405" i="32"/>
  <c r="AS405" i="32"/>
  <c r="AP405" i="32"/>
  <c r="AM405" i="32"/>
  <c r="AC405" i="32"/>
  <c r="Z405" i="32"/>
  <c r="W405" i="32"/>
  <c r="J405" i="32"/>
  <c r="EL404" i="32"/>
  <c r="DQ404" i="32"/>
  <c r="DE404" i="32"/>
  <c r="CH404" i="32"/>
  <c r="BS404" i="32"/>
  <c r="AV404" i="32"/>
  <c r="AS404" i="32"/>
  <c r="AP404" i="32"/>
  <c r="AM404" i="32"/>
  <c r="AC404" i="32"/>
  <c r="Z404" i="32"/>
  <c r="W404" i="32"/>
  <c r="K404" i="32"/>
  <c r="J404" i="32" s="1"/>
  <c r="EL403" i="32"/>
  <c r="DQ403" i="32"/>
  <c r="DE403" i="32"/>
  <c r="CH403" i="32"/>
  <c r="BS403" i="32"/>
  <c r="AV403" i="32"/>
  <c r="AS403" i="32"/>
  <c r="AP403" i="32"/>
  <c r="AM403" i="32"/>
  <c r="AC403" i="32"/>
  <c r="Z403" i="32"/>
  <c r="W403" i="32"/>
  <c r="J403" i="32"/>
  <c r="EL402" i="32"/>
  <c r="DQ402" i="32"/>
  <c r="DE402" i="32"/>
  <c r="CH402" i="32"/>
  <c r="BS402" i="32"/>
  <c r="AV402" i="32"/>
  <c r="AS402" i="32"/>
  <c r="AP402" i="32"/>
  <c r="AM402" i="32"/>
  <c r="AC402" i="32"/>
  <c r="Z402" i="32"/>
  <c r="W402" i="32"/>
  <c r="EL401" i="32"/>
  <c r="DQ401" i="32"/>
  <c r="DE401" i="32"/>
  <c r="CH401" i="32"/>
  <c r="BS401" i="32"/>
  <c r="AV401" i="32"/>
  <c r="AS401" i="32"/>
  <c r="AP401" i="32"/>
  <c r="AM401" i="32"/>
  <c r="AC401" i="32"/>
  <c r="Z401" i="32"/>
  <c r="W401" i="32"/>
  <c r="EL400" i="32"/>
  <c r="DQ400" i="32"/>
  <c r="DE400" i="32"/>
  <c r="CH400" i="32"/>
  <c r="BS400" i="32"/>
  <c r="AV400" i="32"/>
  <c r="AS400" i="32"/>
  <c r="AP400" i="32"/>
  <c r="AM400" i="32"/>
  <c r="AC400" i="32"/>
  <c r="Z400" i="32"/>
  <c r="W400" i="32"/>
  <c r="J400" i="32"/>
  <c r="EL399" i="32"/>
  <c r="DQ399" i="32"/>
  <c r="DE399" i="32"/>
  <c r="CH399" i="32"/>
  <c r="BS399" i="32"/>
  <c r="AV399" i="32"/>
  <c r="AS399" i="32"/>
  <c r="AP399" i="32"/>
  <c r="AM399" i="32"/>
  <c r="AC399" i="32"/>
  <c r="Z399" i="32"/>
  <c r="W399" i="32"/>
  <c r="J399" i="32"/>
  <c r="EL398" i="32"/>
  <c r="DQ398" i="32"/>
  <c r="DE398" i="32"/>
  <c r="CH398" i="32"/>
  <c r="BS398" i="32"/>
  <c r="AV398" i="32"/>
  <c r="AS398" i="32"/>
  <c r="AP398" i="32"/>
  <c r="AM398" i="32"/>
  <c r="AC398" i="32"/>
  <c r="Z398" i="32"/>
  <c r="W398" i="32"/>
  <c r="K398" i="32"/>
  <c r="J398" i="32" s="1"/>
  <c r="EL397" i="32"/>
  <c r="DQ397" i="32"/>
  <c r="DE397" i="32"/>
  <c r="CH397" i="32"/>
  <c r="BS397" i="32"/>
  <c r="AV397" i="32"/>
  <c r="AS397" i="32"/>
  <c r="AP397" i="32"/>
  <c r="AM397" i="32"/>
  <c r="AC397" i="32"/>
  <c r="Z397" i="32"/>
  <c r="W397" i="32"/>
  <c r="EL396" i="32"/>
  <c r="DQ396" i="32"/>
  <c r="DE396" i="32"/>
  <c r="CH396" i="32"/>
  <c r="BS396" i="32"/>
  <c r="AV396" i="32"/>
  <c r="AS396" i="32"/>
  <c r="AP396" i="32"/>
  <c r="AM396" i="32"/>
  <c r="AC396" i="32"/>
  <c r="Z396" i="32"/>
  <c r="W396" i="32"/>
  <c r="J396" i="32"/>
  <c r="EL395" i="32"/>
  <c r="DQ395" i="32"/>
  <c r="DE395" i="32"/>
  <c r="CH395" i="32"/>
  <c r="BS395" i="32"/>
  <c r="AV395" i="32"/>
  <c r="AS395" i="32"/>
  <c r="AP395" i="32"/>
  <c r="AM395" i="32"/>
  <c r="AC395" i="32"/>
  <c r="Z395" i="32"/>
  <c r="W395" i="32"/>
  <c r="J395" i="32"/>
  <c r="EL394" i="32"/>
  <c r="DQ394" i="32"/>
  <c r="DE394" i="32"/>
  <c r="CH394" i="32"/>
  <c r="BS394" i="32"/>
  <c r="AV394" i="32"/>
  <c r="AS394" i="32"/>
  <c r="AP394" i="32"/>
  <c r="AM394" i="32"/>
  <c r="AC394" i="32"/>
  <c r="Z394" i="32"/>
  <c r="W394" i="32"/>
  <c r="EL393" i="32"/>
  <c r="DQ393" i="32"/>
  <c r="DE393" i="32"/>
  <c r="CH393" i="32"/>
  <c r="BS393" i="32"/>
  <c r="AV393" i="32"/>
  <c r="AS393" i="32"/>
  <c r="AP393" i="32"/>
  <c r="AM393" i="32"/>
  <c r="AC393" i="32"/>
  <c r="Z393" i="32"/>
  <c r="W393" i="32"/>
  <c r="EL392" i="32"/>
  <c r="DQ392" i="32"/>
  <c r="DE392" i="32"/>
  <c r="CH392" i="32"/>
  <c r="BS392" i="32"/>
  <c r="AV392" i="32"/>
  <c r="AS392" i="32"/>
  <c r="AP392" i="32"/>
  <c r="AM392" i="32"/>
  <c r="AC392" i="32"/>
  <c r="Z392" i="32"/>
  <c r="W392" i="32"/>
  <c r="EL391" i="32"/>
  <c r="DQ391" i="32"/>
  <c r="DE391" i="32"/>
  <c r="CH391" i="32"/>
  <c r="BS391" i="32"/>
  <c r="AV391" i="32"/>
  <c r="AS391" i="32"/>
  <c r="AP391" i="32"/>
  <c r="AM391" i="32"/>
  <c r="AC391" i="32"/>
  <c r="Z391" i="32"/>
  <c r="W391" i="32"/>
  <c r="K391" i="32"/>
  <c r="J391" i="32" s="1"/>
  <c r="EL390" i="32"/>
  <c r="DQ390" i="32"/>
  <c r="DE390" i="32"/>
  <c r="CH390" i="32"/>
  <c r="BS390" i="32"/>
  <c r="AV390" i="32"/>
  <c r="AS390" i="32"/>
  <c r="AP390" i="32"/>
  <c r="AM390" i="32"/>
  <c r="AC390" i="32"/>
  <c r="Z390" i="32"/>
  <c r="W390" i="32"/>
  <c r="EL389" i="32"/>
  <c r="DQ389" i="32"/>
  <c r="DE389" i="32"/>
  <c r="CH389" i="32"/>
  <c r="BS389" i="32"/>
  <c r="AV389" i="32"/>
  <c r="AS389" i="32"/>
  <c r="AP389" i="32"/>
  <c r="AM389" i="32"/>
  <c r="AC389" i="32"/>
  <c r="Z389" i="32"/>
  <c r="W389" i="32"/>
  <c r="EL388" i="32"/>
  <c r="DQ388" i="32"/>
  <c r="DE388" i="32"/>
  <c r="CH388" i="32"/>
  <c r="BS388" i="32"/>
  <c r="AV388" i="32"/>
  <c r="AS388" i="32"/>
  <c r="AP388" i="32"/>
  <c r="AM388" i="32"/>
  <c r="AC388" i="32"/>
  <c r="Z388" i="32"/>
  <c r="W388" i="32"/>
  <c r="J388" i="32"/>
  <c r="EL387" i="32"/>
  <c r="CH387" i="32"/>
  <c r="BS387" i="32"/>
  <c r="AV387" i="32"/>
  <c r="EL386" i="32"/>
  <c r="DE386" i="32"/>
  <c r="CH386" i="32"/>
  <c r="BS386" i="32"/>
  <c r="AV386" i="32"/>
  <c r="AS386" i="32"/>
  <c r="AP386" i="32"/>
  <c r="AM386" i="32"/>
  <c r="AC386" i="32"/>
  <c r="Z386" i="32"/>
  <c r="W386" i="32"/>
  <c r="K386" i="32"/>
  <c r="J386" i="32" s="1"/>
  <c r="EL385" i="32"/>
  <c r="DE385" i="32"/>
  <c r="CH385" i="32"/>
  <c r="BS385" i="32"/>
  <c r="AV385" i="32"/>
  <c r="AS385" i="32"/>
  <c r="AP385" i="32"/>
  <c r="AM385" i="32"/>
  <c r="AC385" i="32"/>
  <c r="Z385" i="32"/>
  <c r="W385" i="32"/>
  <c r="K385" i="32"/>
  <c r="J385" i="32" s="1"/>
  <c r="EL384" i="32"/>
  <c r="DE384" i="32"/>
  <c r="CH384" i="32"/>
  <c r="BS384" i="32"/>
  <c r="AV384" i="32"/>
  <c r="AS384" i="32"/>
  <c r="AP384" i="32"/>
  <c r="AM384" i="32"/>
  <c r="AC384" i="32"/>
  <c r="Z384" i="32"/>
  <c r="W384" i="32"/>
  <c r="K384" i="32"/>
  <c r="J384" i="32" s="1"/>
  <c r="EL383" i="32"/>
  <c r="DE383" i="32"/>
  <c r="CH383" i="32"/>
  <c r="BS383" i="32"/>
  <c r="AV383" i="32"/>
  <c r="AS383" i="32"/>
  <c r="AP383" i="32"/>
  <c r="AM383" i="32"/>
  <c r="AC383" i="32"/>
  <c r="Z383" i="32"/>
  <c r="W383" i="32"/>
  <c r="K383" i="32"/>
  <c r="J383" i="32" s="1"/>
  <c r="EL382" i="32"/>
  <c r="DE382" i="32"/>
  <c r="CH382" i="32"/>
  <c r="BS382" i="32"/>
  <c r="AV382" i="32"/>
  <c r="AS382" i="32"/>
  <c r="AP382" i="32"/>
  <c r="AM382" i="32"/>
  <c r="AC382" i="32"/>
  <c r="Z382" i="32"/>
  <c r="W382" i="32"/>
  <c r="K382" i="32"/>
  <c r="J382" i="32" s="1"/>
  <c r="EL381" i="32"/>
  <c r="DE381" i="32"/>
  <c r="CH381" i="32"/>
  <c r="BS381" i="32"/>
  <c r="AV381" i="32"/>
  <c r="AS381" i="32"/>
  <c r="AP381" i="32"/>
  <c r="AM381" i="32"/>
  <c r="AC381" i="32"/>
  <c r="Z381" i="32"/>
  <c r="W381" i="32"/>
  <c r="K381" i="32"/>
  <c r="J381" i="32" s="1"/>
  <c r="EL380" i="32"/>
  <c r="DE380" i="32"/>
  <c r="CH380" i="32"/>
  <c r="BS380" i="32"/>
  <c r="AV380" i="32"/>
  <c r="AS380" i="32"/>
  <c r="AP380" i="32"/>
  <c r="AM380" i="32"/>
  <c r="AC380" i="32"/>
  <c r="Z380" i="32"/>
  <c r="W380" i="32"/>
  <c r="K380" i="32"/>
  <c r="J380" i="32" s="1"/>
  <c r="EL379" i="32"/>
  <c r="DE379" i="32"/>
  <c r="CH379" i="32"/>
  <c r="BS379" i="32"/>
  <c r="AV379" i="32"/>
  <c r="AS379" i="32"/>
  <c r="AP379" i="32"/>
  <c r="AM379" i="32"/>
  <c r="AC379" i="32"/>
  <c r="Z379" i="32"/>
  <c r="W379" i="32"/>
  <c r="K379" i="32"/>
  <c r="J379" i="32" s="1"/>
  <c r="EL378" i="32"/>
  <c r="DE378" i="32"/>
  <c r="CH378" i="32"/>
  <c r="BS378" i="32"/>
  <c r="AV378" i="32"/>
  <c r="AS378" i="32"/>
  <c r="AP378" i="32"/>
  <c r="AM378" i="32"/>
  <c r="AC378" i="32"/>
  <c r="Z378" i="32"/>
  <c r="W378" i="32"/>
  <c r="K378" i="32"/>
  <c r="J378" i="32" s="1"/>
  <c r="EL377" i="32"/>
  <c r="DE377" i="32"/>
  <c r="CH377" i="32"/>
  <c r="BS377" i="32"/>
  <c r="AV377" i="32"/>
  <c r="AS377" i="32"/>
  <c r="AP377" i="32"/>
  <c r="AM377" i="32"/>
  <c r="AC377" i="32"/>
  <c r="Z377" i="32"/>
  <c r="W377" i="32"/>
  <c r="K377" i="32"/>
  <c r="J377" i="32" s="1"/>
  <c r="EL376" i="32"/>
  <c r="DE376" i="32"/>
  <c r="CH376" i="32"/>
  <c r="BS376" i="32"/>
  <c r="AV376" i="32"/>
  <c r="AS376" i="32"/>
  <c r="AP376" i="32"/>
  <c r="AM376" i="32"/>
  <c r="AC376" i="32"/>
  <c r="Z376" i="32"/>
  <c r="W376" i="32"/>
  <c r="K376" i="32"/>
  <c r="J376" i="32" s="1"/>
  <c r="EL375" i="32"/>
  <c r="DE375" i="32"/>
  <c r="CH375" i="32"/>
  <c r="BS375" i="32"/>
  <c r="AV375" i="32"/>
  <c r="AS375" i="32"/>
  <c r="AP375" i="32"/>
  <c r="AM375" i="32"/>
  <c r="AC375" i="32"/>
  <c r="Z375" i="32"/>
  <c r="W375" i="32"/>
  <c r="K375" i="32"/>
  <c r="J375" i="32" s="1"/>
  <c r="EL374" i="32"/>
  <c r="DE374" i="32"/>
  <c r="CH374" i="32"/>
  <c r="BS374" i="32"/>
  <c r="AV374" i="32"/>
  <c r="AS374" i="32"/>
  <c r="AP374" i="32"/>
  <c r="AM374" i="32"/>
  <c r="AC374" i="32"/>
  <c r="Z374" i="32"/>
  <c r="W374" i="32"/>
  <c r="K374" i="32"/>
  <c r="J374" i="32" s="1"/>
  <c r="EL373" i="32"/>
  <c r="DE373" i="32"/>
  <c r="CH373" i="32"/>
  <c r="BS373" i="32"/>
  <c r="AV373" i="32"/>
  <c r="AS373" i="32"/>
  <c r="AP373" i="32"/>
  <c r="AM373" i="32"/>
  <c r="AC373" i="32"/>
  <c r="Z373" i="32"/>
  <c r="W373" i="32"/>
  <c r="K373" i="32"/>
  <c r="J373" i="32" s="1"/>
  <c r="EL372" i="32"/>
  <c r="DE372" i="32"/>
  <c r="CH372" i="32"/>
  <c r="BS372" i="32"/>
  <c r="AV372" i="32"/>
  <c r="AS372" i="32"/>
  <c r="AP372" i="32"/>
  <c r="AM372" i="32"/>
  <c r="AC372" i="32"/>
  <c r="Z372" i="32"/>
  <c r="W372" i="32"/>
  <c r="J372" i="32"/>
  <c r="EL371" i="32"/>
  <c r="DE371" i="32"/>
  <c r="CH371" i="32"/>
  <c r="BS371" i="32"/>
  <c r="AV371" i="32"/>
  <c r="AS371" i="32"/>
  <c r="AP371" i="32"/>
  <c r="AM371" i="32"/>
  <c r="AC371" i="32"/>
  <c r="Z371" i="32"/>
  <c r="W371" i="32"/>
  <c r="K371" i="32"/>
  <c r="J371" i="32" s="1"/>
  <c r="EL370" i="32"/>
  <c r="DE370" i="32"/>
  <c r="CH370" i="32"/>
  <c r="BS370" i="32"/>
  <c r="AV370" i="32"/>
  <c r="AS370" i="32"/>
  <c r="AP370" i="32"/>
  <c r="AM370" i="32"/>
  <c r="AC370" i="32"/>
  <c r="Z370" i="32"/>
  <c r="W370" i="32"/>
  <c r="J370" i="32"/>
  <c r="EL369" i="32"/>
  <c r="DE369" i="32"/>
  <c r="CH369" i="32"/>
  <c r="BS369" i="32"/>
  <c r="AV369" i="32"/>
  <c r="AS369" i="32"/>
  <c r="AP369" i="32"/>
  <c r="AM369" i="32"/>
  <c r="AC369" i="32"/>
  <c r="Z369" i="32"/>
  <c r="W369" i="32"/>
  <c r="K369" i="32"/>
  <c r="J369" i="32" s="1"/>
  <c r="EL368" i="32"/>
  <c r="DE368" i="32"/>
  <c r="CH368" i="32"/>
  <c r="BS368" i="32"/>
  <c r="AV368" i="32"/>
  <c r="AS368" i="32"/>
  <c r="AP368" i="32"/>
  <c r="AM368" i="32"/>
  <c r="AC368" i="32"/>
  <c r="Z368" i="32"/>
  <c r="W368" i="32"/>
  <c r="K368" i="32"/>
  <c r="J368" i="32" s="1"/>
  <c r="EL367" i="32"/>
  <c r="DE367" i="32"/>
  <c r="CH367" i="32"/>
  <c r="BS367" i="32"/>
  <c r="AV367" i="32"/>
  <c r="AS367" i="32"/>
  <c r="AP367" i="32"/>
  <c r="AM367" i="32"/>
  <c r="AC367" i="32"/>
  <c r="Z367" i="32"/>
  <c r="W367" i="32"/>
  <c r="K367" i="32"/>
  <c r="J367" i="32" s="1"/>
  <c r="EL366" i="32"/>
  <c r="DE366" i="32"/>
  <c r="CH366" i="32"/>
  <c r="BS366" i="32"/>
  <c r="AV366" i="32"/>
  <c r="AS366" i="32"/>
  <c r="AP366" i="32"/>
  <c r="AM366" i="32"/>
  <c r="AC366" i="32"/>
  <c r="Z366" i="32"/>
  <c r="W366" i="32"/>
  <c r="J366" i="32"/>
  <c r="EL365" i="32"/>
  <c r="DE365" i="32"/>
  <c r="CH365" i="32"/>
  <c r="BS365" i="32"/>
  <c r="AV365" i="32"/>
  <c r="AS365" i="32"/>
  <c r="AP365" i="32"/>
  <c r="AM365" i="32"/>
  <c r="AC365" i="32"/>
  <c r="Z365" i="32"/>
  <c r="W365" i="32"/>
  <c r="K365" i="32"/>
  <c r="J365" i="32" s="1"/>
  <c r="EL364" i="32"/>
  <c r="DE364" i="32"/>
  <c r="CH364" i="32"/>
  <c r="BS364" i="32"/>
  <c r="AV364" i="32"/>
  <c r="AS364" i="32"/>
  <c r="AP364" i="32"/>
  <c r="AM364" i="32"/>
  <c r="AC364" i="32"/>
  <c r="Z364" i="32"/>
  <c r="W364" i="32"/>
  <c r="J364" i="32"/>
  <c r="EL363" i="32"/>
  <c r="DE363" i="32"/>
  <c r="CH363" i="32"/>
  <c r="BS363" i="32"/>
  <c r="AV363" i="32"/>
  <c r="AS363" i="32"/>
  <c r="AP363" i="32"/>
  <c r="AM363" i="32"/>
  <c r="AC363" i="32"/>
  <c r="Z363" i="32"/>
  <c r="W363" i="32"/>
  <c r="K363" i="32"/>
  <c r="J363" i="32" s="1"/>
  <c r="EL362" i="32"/>
  <c r="DE362" i="32"/>
  <c r="CH362" i="32"/>
  <c r="BS362" i="32"/>
  <c r="AV362" i="32"/>
  <c r="AS362" i="32"/>
  <c r="AP362" i="32"/>
  <c r="AM362" i="32"/>
  <c r="AC362" i="32"/>
  <c r="Z362" i="32"/>
  <c r="W362" i="32"/>
  <c r="K362" i="32"/>
  <c r="J362" i="32" s="1"/>
  <c r="EL361" i="32"/>
  <c r="DE361" i="32"/>
  <c r="CH361" i="32"/>
  <c r="BS361" i="32"/>
  <c r="AV361" i="32"/>
  <c r="AS361" i="32"/>
  <c r="AP361" i="32"/>
  <c r="AM361" i="32"/>
  <c r="AC361" i="32"/>
  <c r="Z361" i="32"/>
  <c r="W361" i="32"/>
  <c r="K361" i="32"/>
  <c r="J361" i="32" s="1"/>
  <c r="EL360" i="32"/>
  <c r="DE360" i="32"/>
  <c r="CH360" i="32"/>
  <c r="BS360" i="32"/>
  <c r="AV360" i="32"/>
  <c r="AS360" i="32"/>
  <c r="AP360" i="32"/>
  <c r="AM360" i="32"/>
  <c r="AC360" i="32"/>
  <c r="Z360" i="32"/>
  <c r="W360" i="32"/>
  <c r="K360" i="32"/>
  <c r="J360" i="32" s="1"/>
  <c r="EL359" i="32"/>
  <c r="DE359" i="32"/>
  <c r="CH359" i="32"/>
  <c r="BS359" i="32"/>
  <c r="AV359" i="32"/>
  <c r="AS359" i="32"/>
  <c r="AP359" i="32"/>
  <c r="AM359" i="32"/>
  <c r="AC359" i="32"/>
  <c r="Z359" i="32"/>
  <c r="W359" i="32"/>
  <c r="J359" i="32"/>
  <c r="EL358" i="32"/>
  <c r="DE358" i="32"/>
  <c r="CH358" i="32"/>
  <c r="BS358" i="32"/>
  <c r="AV358" i="32"/>
  <c r="AS358" i="32"/>
  <c r="AP358" i="32"/>
  <c r="AM358" i="32"/>
  <c r="AC358" i="32"/>
  <c r="Z358" i="32"/>
  <c r="W358" i="32"/>
  <c r="K358" i="32"/>
  <c r="J358" i="32" s="1"/>
  <c r="EL357" i="32"/>
  <c r="DE357" i="32"/>
  <c r="CH357" i="32"/>
  <c r="BS357" i="32"/>
  <c r="AV357" i="32"/>
  <c r="AS357" i="32"/>
  <c r="AP357" i="32"/>
  <c r="AM357" i="32"/>
  <c r="AC357" i="32"/>
  <c r="Z357" i="32"/>
  <c r="W357" i="32"/>
  <c r="K357" i="32"/>
  <c r="J357" i="32" s="1"/>
  <c r="EL356" i="32"/>
  <c r="DE356" i="32"/>
  <c r="CH356" i="32"/>
  <c r="BS356" i="32"/>
  <c r="AV356" i="32"/>
  <c r="AS356" i="32"/>
  <c r="AP356" i="32"/>
  <c r="AM356" i="32"/>
  <c r="AC356" i="32"/>
  <c r="Z356" i="32"/>
  <c r="W356" i="32"/>
  <c r="K356" i="32"/>
  <c r="J356" i="32" s="1"/>
  <c r="EL355" i="32"/>
  <c r="DE355" i="32"/>
  <c r="CH355" i="32"/>
  <c r="BS355" i="32"/>
  <c r="AV355" i="32"/>
  <c r="AS355" i="32"/>
  <c r="AP355" i="32"/>
  <c r="AM355" i="32"/>
  <c r="AC355" i="32"/>
  <c r="Z355" i="32"/>
  <c r="W355" i="32"/>
  <c r="K355" i="32"/>
  <c r="J355" i="32" s="1"/>
  <c r="EL354" i="32"/>
  <c r="DE354" i="32"/>
  <c r="CH354" i="32"/>
  <c r="BS354" i="32"/>
  <c r="AV354" i="32"/>
  <c r="AP354" i="32"/>
  <c r="AM354" i="32"/>
  <c r="AC354" i="32"/>
  <c r="Z354" i="32"/>
  <c r="W354" i="32"/>
  <c r="J354" i="32"/>
  <c r="EL353" i="32"/>
  <c r="DE353" i="32"/>
  <c r="CH353" i="32"/>
  <c r="BS353" i="32"/>
  <c r="AV353" i="32"/>
  <c r="AS353" i="32"/>
  <c r="AP353" i="32"/>
  <c r="AM353" i="32"/>
  <c r="AC353" i="32"/>
  <c r="Z353" i="32"/>
  <c r="W353" i="32"/>
  <c r="K353" i="32"/>
  <c r="J353" i="32" s="1"/>
  <c r="EL352" i="32"/>
  <c r="DE352" i="32"/>
  <c r="CH352" i="32"/>
  <c r="BS352" i="32"/>
  <c r="AV352" i="32"/>
  <c r="AP352" i="32"/>
  <c r="AM352" i="32"/>
  <c r="AC352" i="32"/>
  <c r="Z352" i="32"/>
  <c r="W352" i="32"/>
  <c r="J352" i="32"/>
  <c r="EL351" i="32"/>
  <c r="DE351" i="32"/>
  <c r="CH351" i="32"/>
  <c r="BS351" i="32"/>
  <c r="AV351" i="32"/>
  <c r="AS351" i="32"/>
  <c r="AP351" i="32"/>
  <c r="AM351" i="32"/>
  <c r="AC351" i="32"/>
  <c r="Z351" i="32"/>
  <c r="W351" i="32"/>
  <c r="K351" i="32"/>
  <c r="J351" i="32" s="1"/>
  <c r="EL350" i="32"/>
  <c r="DE350" i="32"/>
  <c r="CH350" i="32"/>
  <c r="BS350" i="32"/>
  <c r="AV350" i="32"/>
  <c r="AS350" i="32"/>
  <c r="AP350" i="32"/>
  <c r="AM350" i="32"/>
  <c r="AC350" i="32"/>
  <c r="Z350" i="32"/>
  <c r="W350" i="32"/>
  <c r="K350" i="32"/>
  <c r="J350" i="32" s="1"/>
  <c r="EL349" i="32"/>
  <c r="DE349" i="32"/>
  <c r="CH349" i="32"/>
  <c r="BS349" i="32"/>
  <c r="AV349" i="32"/>
  <c r="AS349" i="32"/>
  <c r="AP349" i="32"/>
  <c r="AM349" i="32"/>
  <c r="AC349" i="32"/>
  <c r="Z349" i="32"/>
  <c r="W349" i="32"/>
  <c r="K349" i="32"/>
  <c r="J349" i="32" s="1"/>
  <c r="EL348" i="32"/>
  <c r="DE348" i="32"/>
  <c r="CH348" i="32"/>
  <c r="BS348" i="32"/>
  <c r="AV348" i="32"/>
  <c r="AS348" i="32"/>
  <c r="AP348" i="32"/>
  <c r="AM348" i="32"/>
  <c r="AC348" i="32"/>
  <c r="Z348" i="32"/>
  <c r="W348" i="32"/>
  <c r="K348" i="32"/>
  <c r="J348" i="32" s="1"/>
  <c r="EL347" i="32"/>
  <c r="DE347" i="32"/>
  <c r="CH347" i="32"/>
  <c r="BS347" i="32"/>
  <c r="AV347" i="32"/>
  <c r="AS347" i="32"/>
  <c r="AP347" i="32"/>
  <c r="AM347" i="32"/>
  <c r="AC347" i="32"/>
  <c r="Z347" i="32"/>
  <c r="W347" i="32"/>
  <c r="K347" i="32"/>
  <c r="J347" i="32" s="1"/>
  <c r="EL346" i="32"/>
  <c r="DE346" i="32"/>
  <c r="CH346" i="32"/>
  <c r="BS346" i="32"/>
  <c r="AV346" i="32"/>
  <c r="AS346" i="32"/>
  <c r="AP346" i="32"/>
  <c r="AM346" i="32"/>
  <c r="AC346" i="32"/>
  <c r="Z346" i="32"/>
  <c r="W346" i="32"/>
  <c r="K346" i="32"/>
  <c r="J346" i="32" s="1"/>
  <c r="EL345" i="32"/>
  <c r="DE345" i="32"/>
  <c r="CH345" i="32"/>
  <c r="BS345" i="32"/>
  <c r="AV345" i="32"/>
  <c r="AS345" i="32"/>
  <c r="AP345" i="32"/>
  <c r="AM345" i="32"/>
  <c r="AC345" i="32"/>
  <c r="Z345" i="32"/>
  <c r="W345" i="32"/>
  <c r="K345" i="32"/>
  <c r="J345" i="32" s="1"/>
  <c r="EL344" i="32"/>
  <c r="DE344" i="32"/>
  <c r="CH344" i="32"/>
  <c r="BS344" i="32"/>
  <c r="AV344" i="32"/>
  <c r="AS344" i="32"/>
  <c r="AP344" i="32"/>
  <c r="AM344" i="32"/>
  <c r="AC344" i="32"/>
  <c r="Z344" i="32"/>
  <c r="W344" i="32"/>
  <c r="K344" i="32"/>
  <c r="J344" i="32" s="1"/>
  <c r="EL343" i="32"/>
  <c r="DE343" i="32"/>
  <c r="CH343" i="32"/>
  <c r="BS343" i="32"/>
  <c r="AV343" i="32"/>
  <c r="AS343" i="32"/>
  <c r="AP343" i="32"/>
  <c r="AM343" i="32"/>
  <c r="AC343" i="32"/>
  <c r="Z343" i="32"/>
  <c r="W343" i="32"/>
  <c r="K343" i="32"/>
  <c r="J343" i="32" s="1"/>
  <c r="EL342" i="32"/>
  <c r="DE342" i="32"/>
  <c r="CH342" i="32"/>
  <c r="BS342" i="32"/>
  <c r="AV342" i="32"/>
  <c r="AS342" i="32"/>
  <c r="AP342" i="32"/>
  <c r="AM342" i="32"/>
  <c r="AC342" i="32"/>
  <c r="Z342" i="32"/>
  <c r="W342" i="32"/>
  <c r="K342" i="32"/>
  <c r="J342" i="32" s="1"/>
  <c r="EL341" i="32"/>
  <c r="DE341" i="32"/>
  <c r="CH341" i="32"/>
  <c r="BS341" i="32"/>
  <c r="AV341" i="32"/>
  <c r="AS341" i="32"/>
  <c r="AP341" i="32"/>
  <c r="AM341" i="32"/>
  <c r="AC341" i="32"/>
  <c r="Z341" i="32"/>
  <c r="W341" i="32"/>
  <c r="K341" i="32"/>
  <c r="J341" i="32" s="1"/>
  <c r="EL340" i="32"/>
  <c r="DE340" i="32"/>
  <c r="CH340" i="32"/>
  <c r="BS340" i="32"/>
  <c r="AV340" i="32"/>
  <c r="AS340" i="32"/>
  <c r="AP340" i="32"/>
  <c r="AM340" i="32"/>
  <c r="AC340" i="32"/>
  <c r="Z340" i="32"/>
  <c r="W340" i="32"/>
  <c r="K340" i="32"/>
  <c r="J340" i="32" s="1"/>
  <c r="EL339" i="32"/>
  <c r="DE339" i="32"/>
  <c r="CH339" i="32"/>
  <c r="BS339" i="32"/>
  <c r="AV339" i="32"/>
  <c r="AS339" i="32"/>
  <c r="AP339" i="32"/>
  <c r="AM339" i="32"/>
  <c r="AC339" i="32"/>
  <c r="Z339" i="32"/>
  <c r="W339" i="32"/>
  <c r="K339" i="32"/>
  <c r="J339" i="32" s="1"/>
  <c r="EL338" i="32"/>
  <c r="DE338" i="32"/>
  <c r="CH338" i="32"/>
  <c r="BS338" i="32"/>
  <c r="AV338" i="32"/>
  <c r="AS338" i="32"/>
  <c r="AP338" i="32"/>
  <c r="AM338" i="32"/>
  <c r="AC338" i="32"/>
  <c r="Z338" i="32"/>
  <c r="W338" i="32"/>
  <c r="J338" i="32"/>
  <c r="EL337" i="32"/>
  <c r="DE337" i="32"/>
  <c r="CH337" i="32"/>
  <c r="BS337" i="32"/>
  <c r="AV337" i="32"/>
  <c r="AS337" i="32"/>
  <c r="AP337" i="32"/>
  <c r="AM337" i="32"/>
  <c r="AC337" i="32"/>
  <c r="Z337" i="32"/>
  <c r="W337" i="32"/>
  <c r="K337" i="32"/>
  <c r="J337" i="32" s="1"/>
  <c r="EL336" i="32"/>
  <c r="DE336" i="32"/>
  <c r="CH336" i="32"/>
  <c r="BS336" i="32"/>
  <c r="AV336" i="32"/>
  <c r="AS336" i="32"/>
  <c r="AP336" i="32"/>
  <c r="AM336" i="32"/>
  <c r="AC336" i="32"/>
  <c r="Z336" i="32"/>
  <c r="W336" i="32"/>
  <c r="K336" i="32"/>
  <c r="J336" i="32" s="1"/>
  <c r="EL335" i="32"/>
  <c r="DE335" i="32"/>
  <c r="CH335" i="32"/>
  <c r="BS335" i="32"/>
  <c r="AV335" i="32"/>
  <c r="AS335" i="32"/>
  <c r="AP335" i="32"/>
  <c r="AM335" i="32"/>
  <c r="AC335" i="32"/>
  <c r="Z335" i="32"/>
  <c r="W335" i="32"/>
  <c r="K335" i="32"/>
  <c r="J335" i="32" s="1"/>
  <c r="EL334" i="32"/>
  <c r="DE334" i="32"/>
  <c r="CH334" i="32"/>
  <c r="BS334" i="32"/>
  <c r="AV334" i="32"/>
  <c r="AS334" i="32"/>
  <c r="AP334" i="32"/>
  <c r="AM334" i="32"/>
  <c r="AC334" i="32"/>
  <c r="Z334" i="32"/>
  <c r="W334" i="32"/>
  <c r="K334" i="32"/>
  <c r="J334" i="32" s="1"/>
  <c r="EL333" i="32"/>
  <c r="DE333" i="32"/>
  <c r="CH333" i="32"/>
  <c r="BS333" i="32"/>
  <c r="AV333" i="32"/>
  <c r="AS333" i="32"/>
  <c r="AP333" i="32"/>
  <c r="AM333" i="32"/>
  <c r="AC333" i="32"/>
  <c r="Z333" i="32"/>
  <c r="W333" i="32"/>
  <c r="K333" i="32"/>
  <c r="J333" i="32" s="1"/>
  <c r="EL332" i="32"/>
  <c r="DE332" i="32"/>
  <c r="CH332" i="32"/>
  <c r="BS332" i="32"/>
  <c r="AV332" i="32"/>
  <c r="AS332" i="32"/>
  <c r="AP332" i="32"/>
  <c r="AM332" i="32"/>
  <c r="AC332" i="32"/>
  <c r="Z332" i="32"/>
  <c r="W332" i="32"/>
  <c r="K332" i="32"/>
  <c r="J332" i="32" s="1"/>
  <c r="EL331" i="32"/>
  <c r="DE331" i="32"/>
  <c r="CH331" i="32"/>
  <c r="BS331" i="32"/>
  <c r="AV331" i="32"/>
  <c r="AS331" i="32"/>
  <c r="AP331" i="32"/>
  <c r="AM331" i="32"/>
  <c r="AC331" i="32"/>
  <c r="Z331" i="32"/>
  <c r="W331" i="32"/>
  <c r="K331" i="32"/>
  <c r="J331" i="32" s="1"/>
  <c r="EL330" i="32"/>
  <c r="DE330" i="32"/>
  <c r="CH330" i="32"/>
  <c r="BS330" i="32"/>
  <c r="AV330" i="32"/>
  <c r="AP330" i="32"/>
  <c r="AM330" i="32"/>
  <c r="AC330" i="32"/>
  <c r="Z330" i="32"/>
  <c r="W330" i="32"/>
  <c r="J330" i="32"/>
  <c r="EL329" i="32"/>
  <c r="DE329" i="32"/>
  <c r="CH329" i="32"/>
  <c r="BS329" i="32"/>
  <c r="AV329" i="32"/>
  <c r="AS329" i="32"/>
  <c r="AP329" i="32"/>
  <c r="AM329" i="32"/>
  <c r="AC329" i="32"/>
  <c r="Z329" i="32"/>
  <c r="W329" i="32"/>
  <c r="K329" i="32"/>
  <c r="J329" i="32" s="1"/>
  <c r="EL328" i="32"/>
  <c r="DE328" i="32"/>
  <c r="CH328" i="32"/>
  <c r="BS328" i="32"/>
  <c r="AV328" i="32"/>
  <c r="AS328" i="32"/>
  <c r="AP328" i="32"/>
  <c r="AM328" i="32"/>
  <c r="AC328" i="32"/>
  <c r="Z328" i="32"/>
  <c r="W328" i="32"/>
  <c r="K328" i="32"/>
  <c r="J328" i="32" s="1"/>
  <c r="EL327" i="32"/>
  <c r="DE327" i="32"/>
  <c r="CH327" i="32"/>
  <c r="BS327" i="32"/>
  <c r="AV327" i="32"/>
  <c r="AS327" i="32"/>
  <c r="AP327" i="32"/>
  <c r="AM327" i="32"/>
  <c r="AC327" i="32"/>
  <c r="Z327" i="32"/>
  <c r="W327" i="32"/>
  <c r="K327" i="32"/>
  <c r="J327" i="32" s="1"/>
  <c r="EL326" i="32"/>
  <c r="DE326" i="32"/>
  <c r="CH326" i="32"/>
  <c r="BS326" i="32"/>
  <c r="AV326" i="32"/>
  <c r="AS326" i="32"/>
  <c r="AP326" i="32"/>
  <c r="AM326" i="32"/>
  <c r="AC326" i="32"/>
  <c r="Z326" i="32"/>
  <c r="W326" i="32"/>
  <c r="K326" i="32"/>
  <c r="J326" i="32" s="1"/>
  <c r="EL325" i="32"/>
  <c r="DE325" i="32"/>
  <c r="CH325" i="32"/>
  <c r="BS325" i="32"/>
  <c r="AV325" i="32"/>
  <c r="AS325" i="32"/>
  <c r="AP325" i="32"/>
  <c r="AM325" i="32"/>
  <c r="AC325" i="32"/>
  <c r="Z325" i="32"/>
  <c r="W325" i="32"/>
  <c r="K325" i="32"/>
  <c r="J325" i="32" s="1"/>
  <c r="EL324" i="32"/>
  <c r="DE324" i="32"/>
  <c r="CH324" i="32"/>
  <c r="BS324" i="32"/>
  <c r="AV324" i="32"/>
  <c r="AS324" i="32"/>
  <c r="AP324" i="32"/>
  <c r="AM324" i="32"/>
  <c r="AC324" i="32"/>
  <c r="Z324" i="32"/>
  <c r="W324" i="32"/>
  <c r="K324" i="32"/>
  <c r="J324" i="32" s="1"/>
  <c r="EL323" i="32"/>
  <c r="DE323" i="32"/>
  <c r="CH323" i="32"/>
  <c r="BS323" i="32"/>
  <c r="AV323" i="32"/>
  <c r="AS323" i="32"/>
  <c r="AP323" i="32"/>
  <c r="AM323" i="32"/>
  <c r="AC323" i="32"/>
  <c r="Z323" i="32"/>
  <c r="W323" i="32"/>
  <c r="K323" i="32"/>
  <c r="J323" i="32" s="1"/>
  <c r="EL322" i="32"/>
  <c r="DE322" i="32"/>
  <c r="CH322" i="32"/>
  <c r="BS322" i="32"/>
  <c r="AV322" i="32"/>
  <c r="AS322" i="32"/>
  <c r="AP322" i="32"/>
  <c r="AM322" i="32"/>
  <c r="AC322" i="32"/>
  <c r="Z322" i="32"/>
  <c r="W322" i="32"/>
  <c r="K322" i="32"/>
  <c r="J322" i="32" s="1"/>
  <c r="EL321" i="32"/>
  <c r="DE321" i="32"/>
  <c r="CH321" i="32"/>
  <c r="BS321" i="32"/>
  <c r="AV321" i="32"/>
  <c r="AS321" i="32"/>
  <c r="AP321" i="32"/>
  <c r="AM321" i="32"/>
  <c r="AC321" i="32"/>
  <c r="Z321" i="32"/>
  <c r="W321" i="32"/>
  <c r="J321" i="32"/>
  <c r="EL320" i="32"/>
  <c r="DE320" i="32"/>
  <c r="CH320" i="32"/>
  <c r="BS320" i="32"/>
  <c r="AV320" i="32"/>
  <c r="AS320" i="32"/>
  <c r="AP320" i="32"/>
  <c r="AM320" i="32"/>
  <c r="AC320" i="32"/>
  <c r="Z320" i="32"/>
  <c r="W320" i="32"/>
  <c r="K320" i="32"/>
  <c r="J320" i="32" s="1"/>
  <c r="EL319" i="32"/>
  <c r="DE319" i="32"/>
  <c r="CH319" i="32"/>
  <c r="BS319" i="32"/>
  <c r="AV319" i="32"/>
  <c r="AS319" i="32"/>
  <c r="AP319" i="32"/>
  <c r="AM319" i="32"/>
  <c r="AC319" i="32"/>
  <c r="Z319" i="32"/>
  <c r="W319" i="32"/>
  <c r="K319" i="32"/>
  <c r="J319" i="32" s="1"/>
  <c r="EL318" i="32"/>
  <c r="DE318" i="32"/>
  <c r="CH318" i="32"/>
  <c r="BS318" i="32"/>
  <c r="AV318" i="32"/>
  <c r="AS318" i="32"/>
  <c r="AP318" i="32"/>
  <c r="AM318" i="32"/>
  <c r="AC318" i="32"/>
  <c r="Z318" i="32"/>
  <c r="W318" i="32"/>
  <c r="K318" i="32"/>
  <c r="J318" i="32" s="1"/>
  <c r="EL317" i="32"/>
  <c r="DE317" i="32"/>
  <c r="CH317" i="32"/>
  <c r="BS317" i="32"/>
  <c r="AV317" i="32"/>
  <c r="AS317" i="32"/>
  <c r="AP317" i="32"/>
  <c r="AM317" i="32"/>
  <c r="AC317" i="32"/>
  <c r="Z317" i="32"/>
  <c r="W317" i="32"/>
  <c r="K317" i="32"/>
  <c r="J317" i="32" s="1"/>
  <c r="EL316" i="32"/>
  <c r="DE316" i="32"/>
  <c r="CH316" i="32"/>
  <c r="BS316" i="32"/>
  <c r="AV316" i="32"/>
  <c r="AS316" i="32"/>
  <c r="AP316" i="32"/>
  <c r="AM316" i="32"/>
  <c r="AC316" i="32"/>
  <c r="Z316" i="32"/>
  <c r="W316" i="32"/>
  <c r="K316" i="32"/>
  <c r="J316" i="32" s="1"/>
  <c r="EL315" i="32"/>
  <c r="DE315" i="32"/>
  <c r="CH315" i="32"/>
  <c r="BS315" i="32"/>
  <c r="AV315" i="32"/>
  <c r="AS315" i="32"/>
  <c r="AP315" i="32"/>
  <c r="AM315" i="32"/>
  <c r="AC315" i="32"/>
  <c r="Z315" i="32"/>
  <c r="W315" i="32"/>
  <c r="K315" i="32"/>
  <c r="J315" i="32" s="1"/>
  <c r="EL314" i="32"/>
  <c r="DE314" i="32"/>
  <c r="CH314" i="32"/>
  <c r="BS314" i="32"/>
  <c r="AV314" i="32"/>
  <c r="AS314" i="32"/>
  <c r="AP314" i="32"/>
  <c r="AM314" i="32"/>
  <c r="AC314" i="32"/>
  <c r="Z314" i="32"/>
  <c r="W314" i="32"/>
  <c r="K314" i="32"/>
  <c r="J314" i="32" s="1"/>
  <c r="EL313" i="32"/>
  <c r="DE313" i="32"/>
  <c r="CH313" i="32"/>
  <c r="BS313" i="32"/>
  <c r="AP313" i="32"/>
  <c r="AM313" i="32"/>
  <c r="AC313" i="32"/>
  <c r="Z313" i="32"/>
  <c r="W313" i="32"/>
  <c r="J313" i="32"/>
  <c r="EL312" i="32"/>
  <c r="DE312" i="32"/>
  <c r="CH312" i="32"/>
  <c r="BS312" i="32"/>
  <c r="AV312" i="32"/>
  <c r="AS312" i="32"/>
  <c r="AP312" i="32"/>
  <c r="AM312" i="32"/>
  <c r="AC312" i="32"/>
  <c r="Z312" i="32"/>
  <c r="W312" i="32"/>
  <c r="K312" i="32"/>
  <c r="J312" i="32" s="1"/>
  <c r="EL311" i="32"/>
  <c r="DE311" i="32"/>
  <c r="CH311" i="32"/>
  <c r="BS311" i="32"/>
  <c r="AV311" i="32"/>
  <c r="AS311" i="32"/>
  <c r="AP311" i="32"/>
  <c r="AM311" i="32"/>
  <c r="AC311" i="32"/>
  <c r="Z311" i="32"/>
  <c r="W311" i="32"/>
  <c r="K311" i="32"/>
  <c r="J311" i="32" s="1"/>
  <c r="EL310" i="32"/>
  <c r="DE310" i="32"/>
  <c r="CH310" i="32"/>
  <c r="BS310" i="32"/>
  <c r="AV310" i="32"/>
  <c r="AS310" i="32"/>
  <c r="AP310" i="32"/>
  <c r="AM310" i="32"/>
  <c r="AC310" i="32"/>
  <c r="Z310" i="32"/>
  <c r="W310" i="32"/>
  <c r="K310" i="32"/>
  <c r="J310" i="32" s="1"/>
  <c r="EL309" i="32"/>
  <c r="DE309" i="32"/>
  <c r="CH309" i="32"/>
  <c r="BS309" i="32"/>
  <c r="AV309" i="32"/>
  <c r="AS309" i="32"/>
  <c r="AP309" i="32"/>
  <c r="AM309" i="32"/>
  <c r="AC309" i="32"/>
  <c r="Z309" i="32"/>
  <c r="W309" i="32"/>
  <c r="K309" i="32"/>
  <c r="J309" i="32" s="1"/>
  <c r="EL308" i="32"/>
  <c r="DE308" i="32"/>
  <c r="CH308" i="32"/>
  <c r="BS308" i="32"/>
  <c r="AV308" i="32"/>
  <c r="AS308" i="32"/>
  <c r="AP308" i="32"/>
  <c r="AM308" i="32"/>
  <c r="AC308" i="32"/>
  <c r="Z308" i="32"/>
  <c r="W308" i="32"/>
  <c r="K308" i="32"/>
  <c r="J308" i="32" s="1"/>
  <c r="EL307" i="32"/>
  <c r="DE307" i="32"/>
  <c r="CH307" i="32"/>
  <c r="BS307" i="32"/>
  <c r="AV307" i="32"/>
  <c r="AS307" i="32"/>
  <c r="AP307" i="32"/>
  <c r="AM307" i="32"/>
  <c r="AC307" i="32"/>
  <c r="Z307" i="32"/>
  <c r="W307" i="32"/>
  <c r="J307" i="32"/>
  <c r="EL306" i="32"/>
  <c r="DE306" i="32"/>
  <c r="CH306" i="32"/>
  <c r="BS306" i="32"/>
  <c r="AV306" i="32"/>
  <c r="AS306" i="32"/>
  <c r="AP306" i="32"/>
  <c r="AM306" i="32"/>
  <c r="AC306" i="32"/>
  <c r="Z306" i="32"/>
  <c r="W306" i="32"/>
  <c r="K306" i="32"/>
  <c r="J306" i="32" s="1"/>
  <c r="EL305" i="32"/>
  <c r="DE305" i="32"/>
  <c r="CH305" i="32"/>
  <c r="BS305" i="32"/>
  <c r="AV305" i="32"/>
  <c r="AS305" i="32"/>
  <c r="AP305" i="32"/>
  <c r="AM305" i="32"/>
  <c r="AC305" i="32"/>
  <c r="Z305" i="32"/>
  <c r="W305" i="32"/>
  <c r="K305" i="32"/>
  <c r="J305" i="32" s="1"/>
  <c r="EL304" i="32"/>
  <c r="DE304" i="32"/>
  <c r="CH304" i="32"/>
  <c r="BS304" i="32"/>
  <c r="AV304" i="32"/>
  <c r="AS304" i="32"/>
  <c r="AP304" i="32"/>
  <c r="AM304" i="32"/>
  <c r="AC304" i="32"/>
  <c r="Z304" i="32"/>
  <c r="W304" i="32"/>
  <c r="J304" i="32"/>
  <c r="EL303" i="32"/>
  <c r="DE303" i="32"/>
  <c r="CH303" i="32"/>
  <c r="BS303" i="32"/>
  <c r="AV303" i="32"/>
  <c r="AS303" i="32"/>
  <c r="AP303" i="32"/>
  <c r="AM303" i="32"/>
  <c r="AC303" i="32"/>
  <c r="Z303" i="32"/>
  <c r="W303" i="32"/>
  <c r="K303" i="32"/>
  <c r="J303" i="32" s="1"/>
  <c r="EL302" i="32"/>
  <c r="DE302" i="32"/>
  <c r="CH302" i="32"/>
  <c r="BS302" i="32"/>
  <c r="AV302" i="32"/>
  <c r="AS302" i="32"/>
  <c r="AP302" i="32"/>
  <c r="AM302" i="32"/>
  <c r="AC302" i="32"/>
  <c r="Z302" i="32"/>
  <c r="W302" i="32"/>
  <c r="K302" i="32"/>
  <c r="J302" i="32" s="1"/>
  <c r="EL301" i="32"/>
  <c r="DE301" i="32"/>
  <c r="CH301" i="32"/>
  <c r="BS301" i="32"/>
  <c r="AV301" i="32"/>
  <c r="AS301" i="32"/>
  <c r="AP301" i="32"/>
  <c r="AM301" i="32"/>
  <c r="AC301" i="32"/>
  <c r="Z301" i="32"/>
  <c r="W301" i="32"/>
  <c r="K301" i="32"/>
  <c r="J301" i="32" s="1"/>
  <c r="EL300" i="32"/>
  <c r="DE300" i="32"/>
  <c r="CH300" i="32"/>
  <c r="BS300" i="32"/>
  <c r="AV300" i="32"/>
  <c r="AS300" i="32"/>
  <c r="AP300" i="32"/>
  <c r="AM300" i="32"/>
  <c r="AC300" i="32"/>
  <c r="Z300" i="32"/>
  <c r="W300" i="32"/>
  <c r="K300" i="32"/>
  <c r="J300" i="32" s="1"/>
  <c r="EL299" i="32"/>
  <c r="DE299" i="32"/>
  <c r="CH299" i="32"/>
  <c r="BS299" i="32"/>
  <c r="AV299" i="32"/>
  <c r="AS299" i="32"/>
  <c r="AP299" i="32"/>
  <c r="AM299" i="32"/>
  <c r="AC299" i="32"/>
  <c r="Z299" i="32"/>
  <c r="W299" i="32"/>
  <c r="K299" i="32"/>
  <c r="J299" i="32" s="1"/>
  <c r="EL298" i="32"/>
  <c r="DE298" i="32"/>
  <c r="CH298" i="32"/>
  <c r="BS298" i="32"/>
  <c r="AV298" i="32"/>
  <c r="AS298" i="32"/>
  <c r="AP298" i="32"/>
  <c r="AM298" i="32"/>
  <c r="AC298" i="32"/>
  <c r="Z298" i="32"/>
  <c r="W298" i="32"/>
  <c r="K298" i="32"/>
  <c r="J298" i="32" s="1"/>
  <c r="EL297" i="32"/>
  <c r="DE297" i="32"/>
  <c r="CH297" i="32"/>
  <c r="BS297" i="32"/>
  <c r="AV297" i="32"/>
  <c r="AS297" i="32"/>
  <c r="AP297" i="32"/>
  <c r="AM297" i="32"/>
  <c r="AC297" i="32"/>
  <c r="Z297" i="32"/>
  <c r="W297" i="32"/>
  <c r="K297" i="32"/>
  <c r="J297" i="32" s="1"/>
  <c r="EL296" i="32"/>
  <c r="DE296" i="32"/>
  <c r="CH296" i="32"/>
  <c r="BS296" i="32"/>
  <c r="AV296" i="32"/>
  <c r="AS296" i="32"/>
  <c r="AP296" i="32"/>
  <c r="AM296" i="32"/>
  <c r="AC296" i="32"/>
  <c r="Z296" i="32"/>
  <c r="W296" i="32"/>
  <c r="K296" i="32"/>
  <c r="J296" i="32" s="1"/>
  <c r="EL295" i="32"/>
  <c r="DE295" i="32"/>
  <c r="CH295" i="32"/>
  <c r="BS295" i="32"/>
  <c r="AV295" i="32"/>
  <c r="AS295" i="32"/>
  <c r="AP295" i="32"/>
  <c r="AM295" i="32"/>
  <c r="AC295" i="32"/>
  <c r="Z295" i="32"/>
  <c r="W295" i="32"/>
  <c r="K295" i="32"/>
  <c r="J295" i="32" s="1"/>
  <c r="EL294" i="32"/>
  <c r="DE294" i="32"/>
  <c r="CH294" i="32"/>
  <c r="BS294" i="32"/>
  <c r="AV294" i="32"/>
  <c r="AS294" i="32"/>
  <c r="AP294" i="32"/>
  <c r="AM294" i="32"/>
  <c r="AC294" i="32"/>
  <c r="Z294" i="32"/>
  <c r="W294" i="32"/>
  <c r="J294" i="32"/>
  <c r="EL293" i="32"/>
  <c r="DE293" i="32"/>
  <c r="CH293" i="32"/>
  <c r="BS293" i="32"/>
  <c r="AV293" i="32"/>
  <c r="AS293" i="32"/>
  <c r="AP293" i="32"/>
  <c r="AM293" i="32"/>
  <c r="AC293" i="32"/>
  <c r="Z293" i="32"/>
  <c r="W293" i="32"/>
  <c r="K293" i="32"/>
  <c r="J293" i="32" s="1"/>
  <c r="EL292" i="32"/>
  <c r="DE292" i="32"/>
  <c r="CH292" i="32"/>
  <c r="BS292" i="32"/>
  <c r="AV292" i="32"/>
  <c r="AS292" i="32"/>
  <c r="AP292" i="32"/>
  <c r="AM292" i="32"/>
  <c r="AC292" i="32"/>
  <c r="Z292" i="32"/>
  <c r="W292" i="32"/>
  <c r="J292" i="32"/>
  <c r="EL291" i="32"/>
  <c r="DE291" i="32"/>
  <c r="CH291" i="32"/>
  <c r="BS291" i="32"/>
  <c r="AV291" i="32"/>
  <c r="AS291" i="32"/>
  <c r="AP291" i="32"/>
  <c r="AM291" i="32"/>
  <c r="AC291" i="32"/>
  <c r="Z291" i="32"/>
  <c r="W291" i="32"/>
  <c r="K291" i="32"/>
  <c r="J291" i="32" s="1"/>
  <c r="EL290" i="32"/>
  <c r="DE290" i="32"/>
  <c r="CH290" i="32"/>
  <c r="BS290" i="32"/>
  <c r="AV290" i="32"/>
  <c r="AS290" i="32"/>
  <c r="AP290" i="32"/>
  <c r="AM290" i="32"/>
  <c r="AC290" i="32"/>
  <c r="Z290" i="32"/>
  <c r="W290" i="32"/>
  <c r="K290" i="32"/>
  <c r="J290" i="32" s="1"/>
  <c r="EL289" i="32"/>
  <c r="DE289" i="32"/>
  <c r="CH289" i="32"/>
  <c r="BS289" i="32"/>
  <c r="AV289" i="32"/>
  <c r="AS289" i="32"/>
  <c r="AP289" i="32"/>
  <c r="AM289" i="32"/>
  <c r="AC289" i="32"/>
  <c r="Z289" i="32"/>
  <c r="W289" i="32"/>
  <c r="J289" i="32"/>
  <c r="EL288" i="32"/>
  <c r="DE288" i="32"/>
  <c r="CH288" i="32"/>
  <c r="BS288" i="32"/>
  <c r="AV288" i="32"/>
  <c r="AS288" i="32"/>
  <c r="AP288" i="32"/>
  <c r="AM288" i="32"/>
  <c r="AC288" i="32"/>
  <c r="Z288" i="32"/>
  <c r="W288" i="32"/>
  <c r="K288" i="32"/>
  <c r="J288" i="32" s="1"/>
  <c r="EL287" i="32"/>
  <c r="DE287" i="32"/>
  <c r="CH287" i="32"/>
  <c r="BS287" i="32"/>
  <c r="AV287" i="32"/>
  <c r="AS287" i="32"/>
  <c r="AP287" i="32"/>
  <c r="AM287" i="32"/>
  <c r="AC287" i="32"/>
  <c r="Z287" i="32"/>
  <c r="W287" i="32"/>
  <c r="K287" i="32"/>
  <c r="J287" i="32" s="1"/>
  <c r="EL286" i="32"/>
  <c r="DE286" i="32"/>
  <c r="CH286" i="32"/>
  <c r="BS286" i="32"/>
  <c r="AV286" i="32"/>
  <c r="AS286" i="32"/>
  <c r="AP286" i="32"/>
  <c r="AM286" i="32"/>
  <c r="AC286" i="32"/>
  <c r="Z286" i="32"/>
  <c r="W286" i="32"/>
  <c r="K286" i="32"/>
  <c r="J286" i="32" s="1"/>
  <c r="EL285" i="32"/>
  <c r="DE285" i="32"/>
  <c r="CH285" i="32"/>
  <c r="BS285" i="32"/>
  <c r="AV285" i="32"/>
  <c r="AS285" i="32"/>
  <c r="AP285" i="32"/>
  <c r="AM285" i="32"/>
  <c r="AC285" i="32"/>
  <c r="Z285" i="32"/>
  <c r="W285" i="32"/>
  <c r="K285" i="32"/>
  <c r="J285" i="32" s="1"/>
  <c r="EL284" i="32"/>
  <c r="DE284" i="32"/>
  <c r="CH284" i="32"/>
  <c r="BS284" i="32"/>
  <c r="AV284" i="32"/>
  <c r="AS284" i="32"/>
  <c r="AP284" i="32"/>
  <c r="AM284" i="32"/>
  <c r="AC284" i="32"/>
  <c r="Z284" i="32"/>
  <c r="W284" i="32"/>
  <c r="K284" i="32"/>
  <c r="J284" i="32" s="1"/>
  <c r="EL283" i="32"/>
  <c r="DE283" i="32"/>
  <c r="CH283" i="32"/>
  <c r="BS283" i="32"/>
  <c r="AV283" i="32"/>
  <c r="AS283" i="32"/>
  <c r="AP283" i="32"/>
  <c r="AM283" i="32"/>
  <c r="AC283" i="32"/>
  <c r="Z283" i="32"/>
  <c r="W283" i="32"/>
  <c r="J283" i="32"/>
  <c r="EL282" i="32"/>
  <c r="DE282" i="32"/>
  <c r="CH282" i="32"/>
  <c r="BS282" i="32"/>
  <c r="AV282" i="32"/>
  <c r="AS282" i="32"/>
  <c r="AP282" i="32"/>
  <c r="AM282" i="32"/>
  <c r="AC282" i="32"/>
  <c r="Z282" i="32"/>
  <c r="W282" i="32"/>
  <c r="K282" i="32"/>
  <c r="J282" i="32" s="1"/>
  <c r="EL281" i="32"/>
  <c r="DE281" i="32"/>
  <c r="CH281" i="32"/>
  <c r="BS281" i="32"/>
  <c r="AV281" i="32"/>
  <c r="AS281" i="32"/>
  <c r="AP281" i="32"/>
  <c r="AM281" i="32"/>
  <c r="AC281" i="32"/>
  <c r="Z281" i="32"/>
  <c r="W281" i="32"/>
  <c r="K281" i="32"/>
  <c r="J281" i="32" s="1"/>
  <c r="EL280" i="32"/>
  <c r="DE280" i="32"/>
  <c r="CH280" i="32"/>
  <c r="BS280" i="32"/>
  <c r="AV280" i="32"/>
  <c r="AS280" i="32"/>
  <c r="AP280" i="32"/>
  <c r="AM280" i="32"/>
  <c r="AC280" i="32"/>
  <c r="Z280" i="32"/>
  <c r="W280" i="32"/>
  <c r="K280" i="32"/>
  <c r="J280" i="32" s="1"/>
  <c r="EL279" i="32"/>
  <c r="DE279" i="32"/>
  <c r="CH279" i="32"/>
  <c r="BS279" i="32"/>
  <c r="AV279" i="32"/>
  <c r="AS279" i="32"/>
  <c r="AP279" i="32"/>
  <c r="AM279" i="32"/>
  <c r="AC279" i="32"/>
  <c r="Z279" i="32"/>
  <c r="W279" i="32"/>
  <c r="K279" i="32"/>
  <c r="J279" i="32" s="1"/>
  <c r="EL278" i="32"/>
  <c r="DE278" i="32"/>
  <c r="CH278" i="32"/>
  <c r="BS278" i="32"/>
  <c r="AV278" i="32"/>
  <c r="AS278" i="32"/>
  <c r="AP278" i="32"/>
  <c r="AM278" i="32"/>
  <c r="AC278" i="32"/>
  <c r="Z278" i="32"/>
  <c r="W278" i="32"/>
  <c r="K278" i="32"/>
  <c r="J278" i="32" s="1"/>
  <c r="EL277" i="32"/>
  <c r="DE277" i="32"/>
  <c r="CH277" i="32"/>
  <c r="BS277" i="32"/>
  <c r="AV277" i="32"/>
  <c r="AS277" i="32"/>
  <c r="AP277" i="32"/>
  <c r="AM277" i="32"/>
  <c r="AC277" i="32"/>
  <c r="Z277" i="32"/>
  <c r="W277" i="32"/>
  <c r="K277" i="32"/>
  <c r="J277" i="32" s="1"/>
  <c r="EL276" i="32"/>
  <c r="DE276" i="32"/>
  <c r="CH276" i="32"/>
  <c r="BS276" i="32"/>
  <c r="AV276" i="32"/>
  <c r="AS276" i="32"/>
  <c r="AP276" i="32"/>
  <c r="AM276" i="32"/>
  <c r="AC276" i="32"/>
  <c r="Z276" i="32"/>
  <c r="W276" i="32"/>
  <c r="K276" i="32"/>
  <c r="J276" i="32" s="1"/>
  <c r="EL275" i="32"/>
  <c r="DE275" i="32"/>
  <c r="CH275" i="32"/>
  <c r="BS275" i="32"/>
  <c r="AV275" i="32"/>
  <c r="AS275" i="32"/>
  <c r="AP275" i="32"/>
  <c r="AM275" i="32"/>
  <c r="AC275" i="32"/>
  <c r="Z275" i="32"/>
  <c r="W275" i="32"/>
  <c r="K275" i="32"/>
  <c r="J275" i="32" s="1"/>
  <c r="EL274" i="32"/>
  <c r="DE274" i="32"/>
  <c r="CH274" i="32"/>
  <c r="BS274" i="32"/>
  <c r="AV274" i="32"/>
  <c r="AS274" i="32"/>
  <c r="AP274" i="32"/>
  <c r="AM274" i="32"/>
  <c r="AC274" i="32"/>
  <c r="Z274" i="32"/>
  <c r="W274" i="32"/>
  <c r="K274" i="32"/>
  <c r="J274" i="32" s="1"/>
  <c r="EL273" i="32"/>
  <c r="DE273" i="32"/>
  <c r="CH273" i="32"/>
  <c r="BS273" i="32"/>
  <c r="AV273" i="32"/>
  <c r="AS273" i="32"/>
  <c r="AP273" i="32"/>
  <c r="AM273" i="32"/>
  <c r="AC273" i="32"/>
  <c r="Z273" i="32"/>
  <c r="W273" i="32"/>
  <c r="K273" i="32"/>
  <c r="J273" i="32" s="1"/>
  <c r="EL272" i="32"/>
  <c r="DE272" i="32"/>
  <c r="CH272" i="32"/>
  <c r="BS272" i="32"/>
  <c r="AV272" i="32"/>
  <c r="AS272" i="32"/>
  <c r="AP272" i="32"/>
  <c r="AM272" i="32"/>
  <c r="AC272" i="32"/>
  <c r="Z272" i="32"/>
  <c r="W272" i="32"/>
  <c r="K272" i="32"/>
  <c r="J272" i="32" s="1"/>
  <c r="EL271" i="32"/>
  <c r="DE271" i="32"/>
  <c r="CH271" i="32"/>
  <c r="BS271" i="32"/>
  <c r="AV271" i="32"/>
  <c r="AS271" i="32"/>
  <c r="AP271" i="32"/>
  <c r="AM271" i="32"/>
  <c r="AC271" i="32"/>
  <c r="Z271" i="32"/>
  <c r="W271" i="32"/>
  <c r="K271" i="32"/>
  <c r="J271" i="32" s="1"/>
  <c r="EL270" i="32"/>
  <c r="DE270" i="32"/>
  <c r="CH270" i="32"/>
  <c r="BS270" i="32"/>
  <c r="AV270" i="32"/>
  <c r="AS270" i="32"/>
  <c r="AP270" i="32"/>
  <c r="AM270" i="32"/>
  <c r="AC270" i="32"/>
  <c r="Z270" i="32"/>
  <c r="W270" i="32"/>
  <c r="K270" i="32"/>
  <c r="J270" i="32" s="1"/>
  <c r="EL269" i="32"/>
  <c r="DE269" i="32"/>
  <c r="CH269" i="32"/>
  <c r="BS269" i="32"/>
  <c r="AV269" i="32"/>
  <c r="AS269" i="32"/>
  <c r="AP269" i="32"/>
  <c r="AM269" i="32"/>
  <c r="AC269" i="32"/>
  <c r="Z269" i="32"/>
  <c r="W269" i="32"/>
  <c r="K269" i="32"/>
  <c r="J269" i="32" s="1"/>
  <c r="EL268" i="32"/>
  <c r="DE268" i="32"/>
  <c r="CH268" i="32"/>
  <c r="BS268" i="32"/>
  <c r="AV268" i="32"/>
  <c r="AS268" i="32"/>
  <c r="AP268" i="32"/>
  <c r="AM268" i="32"/>
  <c r="AC268" i="32"/>
  <c r="Z268" i="32"/>
  <c r="W268" i="32"/>
  <c r="K268" i="32"/>
  <c r="J268" i="32" s="1"/>
  <c r="EL267" i="32"/>
  <c r="DE267" i="32"/>
  <c r="CH267" i="32"/>
  <c r="BS267" i="32"/>
  <c r="AV267" i="32"/>
  <c r="AS267" i="32"/>
  <c r="AP267" i="32"/>
  <c r="AM267" i="32"/>
  <c r="AC267" i="32"/>
  <c r="Z267" i="32"/>
  <c r="W267" i="32"/>
  <c r="K267" i="32"/>
  <c r="J267" i="32" s="1"/>
  <c r="EL266" i="32"/>
  <c r="DE266" i="32"/>
  <c r="CH266" i="32"/>
  <c r="BS266" i="32"/>
  <c r="AV266" i="32"/>
  <c r="AS266" i="32"/>
  <c r="AP266" i="32"/>
  <c r="AM266" i="32"/>
  <c r="AC266" i="32"/>
  <c r="Z266" i="32"/>
  <c r="W266" i="32"/>
  <c r="K266" i="32"/>
  <c r="J266" i="32" s="1"/>
  <c r="EL265" i="32"/>
  <c r="DE265" i="32"/>
  <c r="CH265" i="32"/>
  <c r="BS265" i="32"/>
  <c r="AV265" i="32"/>
  <c r="AS265" i="32"/>
  <c r="AP265" i="32"/>
  <c r="AM265" i="32"/>
  <c r="AC265" i="32"/>
  <c r="Z265" i="32"/>
  <c r="W265" i="32"/>
  <c r="K265" i="32"/>
  <c r="J265" i="32" s="1"/>
  <c r="EL264" i="32"/>
  <c r="DE264" i="32"/>
  <c r="CH264" i="32"/>
  <c r="BS264" i="32"/>
  <c r="AV264" i="32"/>
  <c r="AS264" i="32"/>
  <c r="AP264" i="32"/>
  <c r="AM264" i="32"/>
  <c r="AC264" i="32"/>
  <c r="Z264" i="32"/>
  <c r="W264" i="32"/>
  <c r="K264" i="32"/>
  <c r="J264" i="32" s="1"/>
  <c r="EL263" i="32"/>
  <c r="DE263" i="32"/>
  <c r="CH263" i="32"/>
  <c r="BS263" i="32"/>
  <c r="AV263" i="32"/>
  <c r="AS263" i="32"/>
  <c r="AP263" i="32"/>
  <c r="AM263" i="32"/>
  <c r="AC263" i="32"/>
  <c r="Z263" i="32"/>
  <c r="W263" i="32"/>
  <c r="K263" i="32"/>
  <c r="J263" i="32" s="1"/>
  <c r="EL262" i="32"/>
  <c r="DE262" i="32"/>
  <c r="CH262" i="32"/>
  <c r="BS262" i="32"/>
  <c r="AV262" i="32"/>
  <c r="AS262" i="32"/>
  <c r="AP262" i="32"/>
  <c r="AM262" i="32"/>
  <c r="AC262" i="32"/>
  <c r="Z262" i="32"/>
  <c r="W262" i="32"/>
  <c r="K262" i="32"/>
  <c r="J262" i="32" s="1"/>
  <c r="EL261" i="32"/>
  <c r="DE261" i="32"/>
  <c r="CH261" i="32"/>
  <c r="BS261" i="32"/>
  <c r="AV261" i="32"/>
  <c r="AS261" i="32"/>
  <c r="AP261" i="32"/>
  <c r="AM261" i="32"/>
  <c r="AC261" i="32"/>
  <c r="Z261" i="32"/>
  <c r="W261" i="32"/>
  <c r="K261" i="32"/>
  <c r="J261" i="32" s="1"/>
  <c r="EL260" i="32"/>
  <c r="DE260" i="32"/>
  <c r="CH260" i="32"/>
  <c r="BS260" i="32"/>
  <c r="AV260" i="32"/>
  <c r="AS260" i="32"/>
  <c r="AP260" i="32"/>
  <c r="AM260" i="32"/>
  <c r="AC260" i="32"/>
  <c r="Z260" i="32"/>
  <c r="W260" i="32"/>
  <c r="K260" i="32"/>
  <c r="J260" i="32" s="1"/>
  <c r="EL259" i="32"/>
  <c r="DE259" i="32"/>
  <c r="CH259" i="32"/>
  <c r="BS259" i="32"/>
  <c r="AV259" i="32"/>
  <c r="AS259" i="32"/>
  <c r="AP259" i="32"/>
  <c r="AM259" i="32"/>
  <c r="AC259" i="32"/>
  <c r="Z259" i="32"/>
  <c r="W259" i="32"/>
  <c r="K259" i="32"/>
  <c r="J259" i="32" s="1"/>
  <c r="EL258" i="32"/>
  <c r="DE258" i="32"/>
  <c r="CH258" i="32"/>
  <c r="BS258" i="32"/>
  <c r="AV258" i="32"/>
  <c r="AS258" i="32"/>
  <c r="AP258" i="32"/>
  <c r="AM258" i="32"/>
  <c r="AC258" i="32"/>
  <c r="Z258" i="32"/>
  <c r="W258" i="32"/>
  <c r="K258" i="32"/>
  <c r="J258" i="32" s="1"/>
  <c r="EL257" i="32"/>
  <c r="DE257" i="32"/>
  <c r="CH257" i="32"/>
  <c r="BS257" i="32"/>
  <c r="AV257" i="32"/>
  <c r="AS257" i="32"/>
  <c r="AP257" i="32"/>
  <c r="AM257" i="32"/>
  <c r="AC257" i="32"/>
  <c r="Z257" i="32"/>
  <c r="W257" i="32"/>
  <c r="K257" i="32"/>
  <c r="J257" i="32" s="1"/>
  <c r="EL256" i="32"/>
  <c r="DE256" i="32"/>
  <c r="CH256" i="32"/>
  <c r="BS256" i="32"/>
  <c r="AV256" i="32"/>
  <c r="AS256" i="32"/>
  <c r="AP256" i="32"/>
  <c r="AM256" i="32"/>
  <c r="AC256" i="32"/>
  <c r="Z256" i="32"/>
  <c r="W256" i="32"/>
  <c r="K256" i="32"/>
  <c r="J256" i="32" s="1"/>
  <c r="EL255" i="32"/>
  <c r="DE255" i="32"/>
  <c r="CH255" i="32"/>
  <c r="BS255" i="32"/>
  <c r="AV255" i="32"/>
  <c r="AS255" i="32"/>
  <c r="AP255" i="32"/>
  <c r="AM255" i="32"/>
  <c r="AC255" i="32"/>
  <c r="Z255" i="32"/>
  <c r="W255" i="32"/>
  <c r="K255" i="32"/>
  <c r="J255" i="32" s="1"/>
  <c r="EL254" i="32"/>
  <c r="DE254" i="32"/>
  <c r="CH254" i="32"/>
  <c r="BS254" i="32"/>
  <c r="AV254" i="32"/>
  <c r="AS254" i="32"/>
  <c r="AP254" i="32"/>
  <c r="AM254" i="32"/>
  <c r="AC254" i="32"/>
  <c r="Z254" i="32"/>
  <c r="W254" i="32"/>
  <c r="K254" i="32"/>
  <c r="J254" i="32" s="1"/>
  <c r="EL253" i="32"/>
  <c r="DE253" i="32"/>
  <c r="CH253" i="32"/>
  <c r="BS253" i="32"/>
  <c r="AV253" i="32"/>
  <c r="AS253" i="32"/>
  <c r="AP253" i="32"/>
  <c r="AM253" i="32"/>
  <c r="AC253" i="32"/>
  <c r="Z253" i="32"/>
  <c r="W253" i="32"/>
  <c r="K253" i="32"/>
  <c r="J253" i="32" s="1"/>
  <c r="EL252" i="32"/>
  <c r="DE252" i="32"/>
  <c r="CH252" i="32"/>
  <c r="BS252" i="32"/>
  <c r="AV252" i="32"/>
  <c r="AS252" i="32"/>
  <c r="AP252" i="32"/>
  <c r="AM252" i="32"/>
  <c r="AC252" i="32"/>
  <c r="Z252" i="32"/>
  <c r="W252" i="32"/>
  <c r="K252" i="32"/>
  <c r="J252" i="32" s="1"/>
  <c r="EL251" i="32"/>
  <c r="DE251" i="32"/>
  <c r="CH251" i="32"/>
  <c r="BS251" i="32"/>
  <c r="AV251" i="32"/>
  <c r="AS251" i="32"/>
  <c r="AP251" i="32"/>
  <c r="AM251" i="32"/>
  <c r="AC251" i="32"/>
  <c r="Z251" i="32"/>
  <c r="W251" i="32"/>
  <c r="K251" i="32"/>
  <c r="J251" i="32" s="1"/>
  <c r="EL250" i="32"/>
  <c r="CH250" i="32"/>
  <c r="BS250" i="32"/>
  <c r="AV250" i="32"/>
  <c r="AS250" i="32"/>
  <c r="AP250" i="32"/>
  <c r="AM250" i="32"/>
  <c r="AC250" i="32"/>
  <c r="Z250" i="32"/>
  <c r="W250" i="32"/>
  <c r="K250" i="32"/>
  <c r="J250" i="32" s="1"/>
  <c r="EL249" i="32"/>
  <c r="DE249" i="32"/>
  <c r="CH249" i="32"/>
  <c r="BS249" i="32"/>
  <c r="AV249" i="32"/>
  <c r="AS249" i="32"/>
  <c r="AP249" i="32"/>
  <c r="AM249" i="32"/>
  <c r="AC249" i="32"/>
  <c r="Z249" i="32"/>
  <c r="W249" i="32"/>
  <c r="K249" i="32"/>
  <c r="J249" i="32" s="1"/>
  <c r="EL248" i="32"/>
  <c r="CH248" i="32"/>
  <c r="BS248" i="32"/>
  <c r="AV248" i="32"/>
  <c r="EL247" i="32"/>
  <c r="DE247" i="32"/>
  <c r="CH247" i="32"/>
  <c r="BS247" i="32"/>
  <c r="AV247" i="32"/>
  <c r="AS247" i="32"/>
  <c r="AP247" i="32"/>
  <c r="AM247" i="32"/>
  <c r="AC247" i="32"/>
  <c r="Z247" i="32"/>
  <c r="W247" i="32"/>
  <c r="K247" i="32"/>
  <c r="J247" i="32" s="1"/>
  <c r="EL246" i="32"/>
  <c r="DE246" i="32"/>
  <c r="CH246" i="32"/>
  <c r="BS246" i="32"/>
  <c r="AV246" i="32"/>
  <c r="AS246" i="32"/>
  <c r="AP246" i="32"/>
  <c r="AM246" i="32"/>
  <c r="AC246" i="32"/>
  <c r="Z246" i="32"/>
  <c r="W246" i="32"/>
  <c r="K246" i="32"/>
  <c r="J246" i="32" s="1"/>
  <c r="EL245" i="32"/>
  <c r="DE245" i="32"/>
  <c r="CH245" i="32"/>
  <c r="BS245" i="32"/>
  <c r="AV245" i="32"/>
  <c r="AS245" i="32"/>
  <c r="AP245" i="32"/>
  <c r="AM245" i="32"/>
  <c r="AC245" i="32"/>
  <c r="Z245" i="32"/>
  <c r="W245" i="32"/>
  <c r="K245" i="32"/>
  <c r="J245" i="32" s="1"/>
  <c r="EL244" i="32"/>
  <c r="DE244" i="32"/>
  <c r="CH244" i="32"/>
  <c r="BS244" i="32"/>
  <c r="AV244" i="32"/>
  <c r="AS244" i="32"/>
  <c r="AP244" i="32"/>
  <c r="AM244" i="32"/>
  <c r="AC244" i="32"/>
  <c r="Z244" i="32"/>
  <c r="W244" i="32"/>
  <c r="K244" i="32"/>
  <c r="J244" i="32" s="1"/>
  <c r="EL243" i="32"/>
  <c r="DE243" i="32"/>
  <c r="CH243" i="32"/>
  <c r="BS243" i="32"/>
  <c r="AV243" i="32"/>
  <c r="AS243" i="32"/>
  <c r="AP243" i="32"/>
  <c r="AM243" i="32"/>
  <c r="AC243" i="32"/>
  <c r="Z243" i="32"/>
  <c r="W243" i="32"/>
  <c r="K243" i="32"/>
  <c r="J243" i="32" s="1"/>
  <c r="EL242" i="32"/>
  <c r="DE242" i="32"/>
  <c r="CH242" i="32"/>
  <c r="BS242" i="32"/>
  <c r="AV242" i="32"/>
  <c r="AS242" i="32"/>
  <c r="AP242" i="32"/>
  <c r="AM242" i="32"/>
  <c r="AC242" i="32"/>
  <c r="Z242" i="32"/>
  <c r="W242" i="32"/>
  <c r="K242" i="32"/>
  <c r="J242" i="32" s="1"/>
  <c r="EL241" i="32"/>
  <c r="DE241" i="32"/>
  <c r="CH241" i="32"/>
  <c r="BS241" i="32"/>
  <c r="AV241" i="32"/>
  <c r="AS241" i="32"/>
  <c r="AP241" i="32"/>
  <c r="AM241" i="32"/>
  <c r="AC241" i="32"/>
  <c r="Z241" i="32"/>
  <c r="W241" i="32"/>
  <c r="K241" i="32"/>
  <c r="J241" i="32" s="1"/>
  <c r="EL240" i="32"/>
  <c r="DE240" i="32"/>
  <c r="CH240" i="32"/>
  <c r="BS240" i="32"/>
  <c r="AV240" i="32"/>
  <c r="AS240" i="32"/>
  <c r="AP240" i="32"/>
  <c r="AM240" i="32"/>
  <c r="AC240" i="32"/>
  <c r="Z240" i="32"/>
  <c r="W240" i="32"/>
  <c r="K240" i="32"/>
  <c r="J240" i="32" s="1"/>
  <c r="EL239" i="32"/>
  <c r="DE239" i="32"/>
  <c r="CH239" i="32"/>
  <c r="BS239" i="32"/>
  <c r="AV239" i="32"/>
  <c r="AS239" i="32"/>
  <c r="AP239" i="32"/>
  <c r="AM239" i="32"/>
  <c r="AC239" i="32"/>
  <c r="Z239" i="32"/>
  <c r="W239" i="32"/>
  <c r="K239" i="32"/>
  <c r="J239" i="32" s="1"/>
  <c r="EL238" i="32"/>
  <c r="DE238" i="32"/>
  <c r="CH238" i="32"/>
  <c r="BS238" i="32"/>
  <c r="AV238" i="32"/>
  <c r="AS238" i="32"/>
  <c r="AP238" i="32"/>
  <c r="AM238" i="32"/>
  <c r="AC238" i="32"/>
  <c r="Z238" i="32"/>
  <c r="W238" i="32"/>
  <c r="K238" i="32"/>
  <c r="J238" i="32" s="1"/>
  <c r="EL237" i="32"/>
  <c r="DE237" i="32"/>
  <c r="CH237" i="32"/>
  <c r="BS237" i="32"/>
  <c r="AV237" i="32"/>
  <c r="AS237" i="32"/>
  <c r="AP237" i="32"/>
  <c r="AM237" i="32"/>
  <c r="AC237" i="32"/>
  <c r="Z237" i="32"/>
  <c r="W237" i="32"/>
  <c r="K237" i="32"/>
  <c r="J237" i="32" s="1"/>
  <c r="EL236" i="32"/>
  <c r="DE236" i="32"/>
  <c r="CH236" i="32"/>
  <c r="BS236" i="32"/>
  <c r="AV236" i="32"/>
  <c r="AS236" i="32"/>
  <c r="AP236" i="32"/>
  <c r="AM236" i="32"/>
  <c r="AC236" i="32"/>
  <c r="Z236" i="32"/>
  <c r="W236" i="32"/>
  <c r="K236" i="32"/>
  <c r="J236" i="32" s="1"/>
  <c r="EL235" i="32"/>
  <c r="DE235" i="32"/>
  <c r="CH235" i="32"/>
  <c r="BS235" i="32"/>
  <c r="AV235" i="32"/>
  <c r="AS235" i="32"/>
  <c r="AP235" i="32"/>
  <c r="AM235" i="32"/>
  <c r="AC235" i="32"/>
  <c r="Z235" i="32"/>
  <c r="W235" i="32"/>
  <c r="K235" i="32"/>
  <c r="J235" i="32" s="1"/>
  <c r="EL234" i="32"/>
  <c r="DE234" i="32"/>
  <c r="CH234" i="32"/>
  <c r="BS234" i="32"/>
  <c r="AV234" i="32"/>
  <c r="AS234" i="32"/>
  <c r="AP234" i="32"/>
  <c r="AM234" i="32"/>
  <c r="AC234" i="32"/>
  <c r="Z234" i="32"/>
  <c r="W234" i="32"/>
  <c r="K234" i="32"/>
  <c r="J234" i="32" s="1"/>
  <c r="EL233" i="32"/>
  <c r="DE233" i="32"/>
  <c r="CH233" i="32"/>
  <c r="BS233" i="32"/>
  <c r="AV233" i="32"/>
  <c r="AS233" i="32"/>
  <c r="AP233" i="32"/>
  <c r="AM233" i="32"/>
  <c r="AC233" i="32"/>
  <c r="Z233" i="32"/>
  <c r="W233" i="32"/>
  <c r="K233" i="32"/>
  <c r="J233" i="32" s="1"/>
  <c r="EL232" i="32"/>
  <c r="DE232" i="32"/>
  <c r="CH232" i="32"/>
  <c r="BS232" i="32"/>
  <c r="AV232" i="32"/>
  <c r="AS232" i="32"/>
  <c r="AP232" i="32"/>
  <c r="AM232" i="32"/>
  <c r="AC232" i="32"/>
  <c r="Z232" i="32"/>
  <c r="W232" i="32"/>
  <c r="K232" i="32"/>
  <c r="J232" i="32" s="1"/>
  <c r="EL231" i="32"/>
  <c r="DE231" i="32"/>
  <c r="CH231" i="32"/>
  <c r="BS231" i="32"/>
  <c r="AV231" i="32"/>
  <c r="AP231" i="32"/>
  <c r="AM231" i="32"/>
  <c r="AC231" i="32"/>
  <c r="Z231" i="32"/>
  <c r="W231" i="32"/>
  <c r="J231" i="32"/>
  <c r="EL230" i="32"/>
  <c r="DE230" i="32"/>
  <c r="CH230" i="32"/>
  <c r="BS230" i="32"/>
  <c r="AV230" i="32"/>
  <c r="AS230" i="32"/>
  <c r="AP230" i="32"/>
  <c r="AM230" i="32"/>
  <c r="AC230" i="32"/>
  <c r="Z230" i="32"/>
  <c r="W230" i="32"/>
  <c r="K230" i="32"/>
  <c r="J230" i="32" s="1"/>
  <c r="EL229" i="32"/>
  <c r="DE229" i="32"/>
  <c r="CH229" i="32"/>
  <c r="BS229" i="32"/>
  <c r="AV229" i="32"/>
  <c r="AS229" i="32"/>
  <c r="AP229" i="32"/>
  <c r="AM229" i="32"/>
  <c r="AC229" i="32"/>
  <c r="Z229" i="32"/>
  <c r="W229" i="32"/>
  <c r="K229" i="32"/>
  <c r="J229" i="32" s="1"/>
  <c r="EL228" i="32"/>
  <c r="DE228" i="32"/>
  <c r="CH228" i="32"/>
  <c r="BS228" i="32"/>
  <c r="AV228" i="32"/>
  <c r="AS228" i="32"/>
  <c r="AP228" i="32"/>
  <c r="AM228" i="32"/>
  <c r="AC228" i="32"/>
  <c r="Z228" i="32"/>
  <c r="W228" i="32"/>
  <c r="K228" i="32"/>
  <c r="J228" i="32" s="1"/>
  <c r="EL227" i="32"/>
  <c r="DE227" i="32"/>
  <c r="CH227" i="32"/>
  <c r="BS227" i="32"/>
  <c r="AV227" i="32"/>
  <c r="AS227" i="32"/>
  <c r="AP227" i="32"/>
  <c r="AM227" i="32"/>
  <c r="AC227" i="32"/>
  <c r="Z227" i="32"/>
  <c r="W227" i="32"/>
  <c r="K227" i="32"/>
  <c r="J227" i="32" s="1"/>
  <c r="EL226" i="32"/>
  <c r="DE226" i="32"/>
  <c r="CH226" i="32"/>
  <c r="BS226" i="32"/>
  <c r="AV226" i="32"/>
  <c r="AP226" i="32"/>
  <c r="AM226" i="32"/>
  <c r="AC226" i="32"/>
  <c r="Z226" i="32"/>
  <c r="W226" i="32"/>
  <c r="J226" i="32"/>
  <c r="EL225" i="32"/>
  <c r="DE225" i="32"/>
  <c r="CH225" i="32"/>
  <c r="BS225" i="32"/>
  <c r="AV225" i="32"/>
  <c r="AS225" i="32"/>
  <c r="AP225" i="32"/>
  <c r="AM225" i="32"/>
  <c r="AC225" i="32"/>
  <c r="Z225" i="32"/>
  <c r="W225" i="32"/>
  <c r="K225" i="32"/>
  <c r="J225" i="32" s="1"/>
  <c r="EL224" i="32"/>
  <c r="DE224" i="32"/>
  <c r="CH224" i="32"/>
  <c r="BS224" i="32"/>
  <c r="AV224" i="32"/>
  <c r="AS224" i="32"/>
  <c r="AP224" i="32"/>
  <c r="AM224" i="32"/>
  <c r="AC224" i="32"/>
  <c r="Z224" i="32"/>
  <c r="W224" i="32"/>
  <c r="K224" i="32"/>
  <c r="J224" i="32" s="1"/>
  <c r="EL223" i="32"/>
  <c r="DE223" i="32"/>
  <c r="CH223" i="32"/>
  <c r="BS223" i="32"/>
  <c r="AV223" i="32"/>
  <c r="AS223" i="32"/>
  <c r="AP223" i="32"/>
  <c r="AM223" i="32"/>
  <c r="AC223" i="32"/>
  <c r="Z223" i="32"/>
  <c r="W223" i="32"/>
  <c r="J223" i="32"/>
  <c r="EL222" i="32"/>
  <c r="DE222" i="32"/>
  <c r="CH222" i="32"/>
  <c r="BS222" i="32"/>
  <c r="AV222" i="32"/>
  <c r="AS222" i="32"/>
  <c r="AP222" i="32"/>
  <c r="AM222" i="32"/>
  <c r="AC222" i="32"/>
  <c r="Z222" i="32"/>
  <c r="W222" i="32"/>
  <c r="K222" i="32"/>
  <c r="J222" i="32" s="1"/>
  <c r="EL221" i="32"/>
  <c r="DE221" i="32"/>
  <c r="CH221" i="32"/>
  <c r="BS221" i="32"/>
  <c r="AV221" i="32"/>
  <c r="AS221" i="32"/>
  <c r="AP221" i="32"/>
  <c r="AM221" i="32"/>
  <c r="AC221" i="32"/>
  <c r="Z221" i="32"/>
  <c r="W221" i="32"/>
  <c r="K221" i="32"/>
  <c r="J221" i="32" s="1"/>
  <c r="EL220" i="32"/>
  <c r="DE220" i="32"/>
  <c r="CH220" i="32"/>
  <c r="BS220" i="32"/>
  <c r="AV220" i="32"/>
  <c r="AS220" i="32"/>
  <c r="AP220" i="32"/>
  <c r="AM220" i="32"/>
  <c r="AC220" i="32"/>
  <c r="Z220" i="32"/>
  <c r="W220" i="32"/>
  <c r="K220" i="32"/>
  <c r="J220" i="32" s="1"/>
  <c r="EL219" i="32"/>
  <c r="DE219" i="32"/>
  <c r="CH219" i="32"/>
  <c r="BS219" i="32"/>
  <c r="AV219" i="32"/>
  <c r="AS219" i="32"/>
  <c r="AP219" i="32"/>
  <c r="AM219" i="32"/>
  <c r="AC219" i="32"/>
  <c r="Z219" i="32"/>
  <c r="W219" i="32"/>
  <c r="K219" i="32"/>
  <c r="J219" i="32" s="1"/>
  <c r="EL218" i="32"/>
  <c r="DE218" i="32"/>
  <c r="CH218" i="32"/>
  <c r="BS218" i="32"/>
  <c r="AV218" i="32"/>
  <c r="AS218" i="32"/>
  <c r="AP218" i="32"/>
  <c r="AM218" i="32"/>
  <c r="AC218" i="32"/>
  <c r="Z218" i="32"/>
  <c r="W218" i="32"/>
  <c r="K218" i="32"/>
  <c r="J218" i="32" s="1"/>
  <c r="EL217" i="32"/>
  <c r="DE217" i="32"/>
  <c r="CH217" i="32"/>
  <c r="BS217" i="32"/>
  <c r="AV217" i="32"/>
  <c r="AS217" i="32"/>
  <c r="AP217" i="32"/>
  <c r="AM217" i="32"/>
  <c r="AC217" i="32"/>
  <c r="Z217" i="32"/>
  <c r="W217" i="32"/>
  <c r="K217" i="32"/>
  <c r="J217" i="32" s="1"/>
  <c r="EL216" i="32"/>
  <c r="DE216" i="32"/>
  <c r="CH216" i="32"/>
  <c r="BS216" i="32"/>
  <c r="AV216" i="32"/>
  <c r="AS216" i="32"/>
  <c r="AP216" i="32"/>
  <c r="AM216" i="32"/>
  <c r="AC216" i="32"/>
  <c r="Z216" i="32"/>
  <c r="W216" i="32"/>
  <c r="K216" i="32"/>
  <c r="J216" i="32" s="1"/>
  <c r="EL215" i="32"/>
  <c r="DE215" i="32"/>
  <c r="CH215" i="32"/>
  <c r="BS215" i="32"/>
  <c r="AV215" i="32"/>
  <c r="AS215" i="32"/>
  <c r="AP215" i="32"/>
  <c r="AM215" i="32"/>
  <c r="AC215" i="32"/>
  <c r="Z215" i="32"/>
  <c r="W215" i="32"/>
  <c r="K215" i="32"/>
  <c r="J215" i="32" s="1"/>
  <c r="EL214" i="32"/>
  <c r="DE214" i="32"/>
  <c r="CH214" i="32"/>
  <c r="BS214" i="32"/>
  <c r="AV214" i="32"/>
  <c r="AS214" i="32"/>
  <c r="AP214" i="32"/>
  <c r="AM214" i="32"/>
  <c r="AC214" i="32"/>
  <c r="Z214" i="32"/>
  <c r="W214" i="32"/>
  <c r="K214" i="32"/>
  <c r="J214" i="32" s="1"/>
  <c r="EL213" i="32"/>
  <c r="DE213" i="32"/>
  <c r="CH213" i="32"/>
  <c r="BS213" i="32"/>
  <c r="AV213" i="32"/>
  <c r="AS213" i="32"/>
  <c r="AP213" i="32"/>
  <c r="AM213" i="32"/>
  <c r="AC213" i="32"/>
  <c r="Z213" i="32"/>
  <c r="W213" i="32"/>
  <c r="K213" i="32"/>
  <c r="J213" i="32" s="1"/>
  <c r="EL212" i="32"/>
  <c r="DE212" i="32"/>
  <c r="CH212" i="32"/>
  <c r="BS212" i="32"/>
  <c r="AV212" i="32"/>
  <c r="AS212" i="32"/>
  <c r="AP212" i="32"/>
  <c r="AM212" i="32"/>
  <c r="AC212" i="32"/>
  <c r="Z212" i="32"/>
  <c r="W212" i="32"/>
  <c r="K212" i="32"/>
  <c r="J212" i="32" s="1"/>
  <c r="EL211" i="32"/>
  <c r="DE211" i="32"/>
  <c r="CH211" i="32"/>
  <c r="BS211" i="32"/>
  <c r="AV211" i="32"/>
  <c r="AS211" i="32"/>
  <c r="AP211" i="32"/>
  <c r="AM211" i="32"/>
  <c r="AC211" i="32"/>
  <c r="Z211" i="32"/>
  <c r="W211" i="32"/>
  <c r="K211" i="32"/>
  <c r="J211" i="32" s="1"/>
  <c r="EL210" i="32"/>
  <c r="DE210" i="32"/>
  <c r="CH210" i="32"/>
  <c r="BS210" i="32"/>
  <c r="AV210" i="32"/>
  <c r="AP210" i="32"/>
  <c r="AM210" i="32"/>
  <c r="AC210" i="32"/>
  <c r="Z210" i="32"/>
  <c r="W210" i="32"/>
  <c r="J210" i="32"/>
  <c r="EL209" i="32"/>
  <c r="DE209" i="32"/>
  <c r="CH209" i="32"/>
  <c r="BS209" i="32"/>
  <c r="AV209" i="32"/>
  <c r="AS209" i="32"/>
  <c r="AP209" i="32"/>
  <c r="AM209" i="32"/>
  <c r="AC209" i="32"/>
  <c r="Z209" i="32"/>
  <c r="W209" i="32"/>
  <c r="K209" i="32"/>
  <c r="J209" i="32" s="1"/>
  <c r="EL208" i="32"/>
  <c r="DE208" i="32"/>
  <c r="CH208" i="32"/>
  <c r="BS208" i="32"/>
  <c r="AV208" i="32"/>
  <c r="AS208" i="32"/>
  <c r="AP208" i="32"/>
  <c r="AM208" i="32"/>
  <c r="AC208" i="32"/>
  <c r="Z208" i="32"/>
  <c r="W208" i="32"/>
  <c r="K208" i="32"/>
  <c r="J208" i="32" s="1"/>
  <c r="EL207" i="32"/>
  <c r="DE207" i="32"/>
  <c r="CH207" i="32"/>
  <c r="BS207" i="32"/>
  <c r="AV207" i="32"/>
  <c r="AS207" i="32"/>
  <c r="AP207" i="32"/>
  <c r="AM207" i="32"/>
  <c r="AC207" i="32"/>
  <c r="Z207" i="32"/>
  <c r="W207" i="32"/>
  <c r="K207" i="32"/>
  <c r="J207" i="32" s="1"/>
  <c r="EL206" i="32"/>
  <c r="DE206" i="32"/>
  <c r="CH206" i="32"/>
  <c r="BS206" i="32"/>
  <c r="AV206" i="32"/>
  <c r="AS206" i="32"/>
  <c r="AP206" i="32"/>
  <c r="AM206" i="32"/>
  <c r="AC206" i="32"/>
  <c r="Z206" i="32"/>
  <c r="W206" i="32"/>
  <c r="K206" i="32"/>
  <c r="J206" i="32" s="1"/>
  <c r="EL205" i="32"/>
  <c r="DE205" i="32"/>
  <c r="CH205" i="32"/>
  <c r="BS205" i="32"/>
  <c r="AV205" i="32"/>
  <c r="AS205" i="32"/>
  <c r="AP205" i="32"/>
  <c r="AM205" i="32"/>
  <c r="AC205" i="32"/>
  <c r="Z205" i="32"/>
  <c r="W205" i="32"/>
  <c r="J205" i="32"/>
  <c r="EL204" i="32"/>
  <c r="DE204" i="32"/>
  <c r="CH204" i="32"/>
  <c r="BS204" i="32"/>
  <c r="AV204" i="32"/>
  <c r="AS204" i="32"/>
  <c r="AP204" i="32"/>
  <c r="AM204" i="32"/>
  <c r="AC204" i="32"/>
  <c r="Z204" i="32"/>
  <c r="W204" i="32"/>
  <c r="K204" i="32"/>
  <c r="J204" i="32" s="1"/>
  <c r="EL203" i="32"/>
  <c r="DE203" i="32"/>
  <c r="CH203" i="32"/>
  <c r="BS203" i="32"/>
  <c r="AV203" i="32"/>
  <c r="AS203" i="32"/>
  <c r="AP203" i="32"/>
  <c r="AM203" i="32"/>
  <c r="AC203" i="32"/>
  <c r="Z203" i="32"/>
  <c r="W203" i="32"/>
  <c r="J203" i="32"/>
  <c r="EL202" i="32"/>
  <c r="DE202" i="32"/>
  <c r="CH202" i="32"/>
  <c r="BS202" i="32"/>
  <c r="AV202" i="32"/>
  <c r="AS202" i="32"/>
  <c r="AP202" i="32"/>
  <c r="AM202" i="32"/>
  <c r="AC202" i="32"/>
  <c r="Z202" i="32"/>
  <c r="W202" i="32"/>
  <c r="K202" i="32"/>
  <c r="J202" i="32" s="1"/>
  <c r="EL201" i="32"/>
  <c r="DE201" i="32"/>
  <c r="CH201" i="32"/>
  <c r="BS201" i="32"/>
  <c r="AV201" i="32"/>
  <c r="AS201" i="32"/>
  <c r="AP201" i="32"/>
  <c r="AM201" i="32"/>
  <c r="AC201" i="32"/>
  <c r="Z201" i="32"/>
  <c r="W201" i="32"/>
  <c r="K201" i="32"/>
  <c r="J201" i="32" s="1"/>
  <c r="EL200" i="32"/>
  <c r="DE200" i="32"/>
  <c r="CH200" i="32"/>
  <c r="BS200" i="32"/>
  <c r="AV200" i="32"/>
  <c r="AS200" i="32"/>
  <c r="AP200" i="32"/>
  <c r="AM200" i="32"/>
  <c r="AC200" i="32"/>
  <c r="Z200" i="32"/>
  <c r="W200" i="32"/>
  <c r="K200" i="32"/>
  <c r="J200" i="32" s="1"/>
  <c r="EL199" i="32"/>
  <c r="DE199" i="32"/>
  <c r="CH199" i="32"/>
  <c r="BS199" i="32"/>
  <c r="AP199" i="32"/>
  <c r="AM199" i="32"/>
  <c r="AC199" i="32"/>
  <c r="Z199" i="32"/>
  <c r="W199" i="32"/>
  <c r="J199" i="32"/>
  <c r="EL198" i="32"/>
  <c r="DE198" i="32"/>
  <c r="CH198" i="32"/>
  <c r="BS198" i="32"/>
  <c r="AV198" i="32"/>
  <c r="AS198" i="32"/>
  <c r="AP198" i="32"/>
  <c r="AM198" i="32"/>
  <c r="AC198" i="32"/>
  <c r="Z198" i="32"/>
  <c r="W198" i="32"/>
  <c r="K198" i="32"/>
  <c r="J198" i="32" s="1"/>
  <c r="EL197" i="32"/>
  <c r="DE197" i="32"/>
  <c r="CH197" i="32"/>
  <c r="BS197" i="32"/>
  <c r="AV197" i="32"/>
  <c r="AS197" i="32"/>
  <c r="AP197" i="32"/>
  <c r="AM197" i="32"/>
  <c r="AC197" i="32"/>
  <c r="Z197" i="32"/>
  <c r="W197" i="32"/>
  <c r="K197" i="32"/>
  <c r="J197" i="32" s="1"/>
  <c r="EL196" i="32"/>
  <c r="DE196" i="32"/>
  <c r="CH196" i="32"/>
  <c r="BS196" i="32"/>
  <c r="AV196" i="32"/>
  <c r="AS196" i="32"/>
  <c r="AP196" i="32"/>
  <c r="AM196" i="32"/>
  <c r="AC196" i="32"/>
  <c r="Z196" i="32"/>
  <c r="W196" i="32"/>
  <c r="J196" i="32"/>
  <c r="EL195" i="32"/>
  <c r="DE195" i="32"/>
  <c r="CH195" i="32"/>
  <c r="BS195" i="32"/>
  <c r="AV195" i="32"/>
  <c r="AS195" i="32"/>
  <c r="AP195" i="32"/>
  <c r="AM195" i="32"/>
  <c r="AC195" i="32"/>
  <c r="Z195" i="32"/>
  <c r="W195" i="32"/>
  <c r="K195" i="32"/>
  <c r="J195" i="32" s="1"/>
  <c r="EL194" i="32"/>
  <c r="DE194" i="32"/>
  <c r="CH194" i="32"/>
  <c r="BS194" i="32"/>
  <c r="AV194" i="32"/>
  <c r="AS194" i="32"/>
  <c r="AP194" i="32"/>
  <c r="AM194" i="32"/>
  <c r="AC194" i="32"/>
  <c r="Z194" i="32"/>
  <c r="W194" i="32"/>
  <c r="J194" i="32"/>
  <c r="EL193" i="32"/>
  <c r="DE193" i="32"/>
  <c r="CH193" i="32"/>
  <c r="BS193" i="32"/>
  <c r="AV193" i="32"/>
  <c r="AS193" i="32"/>
  <c r="AP193" i="32"/>
  <c r="AM193" i="32"/>
  <c r="AC193" i="32"/>
  <c r="Z193" i="32"/>
  <c r="W193" i="32"/>
  <c r="J193" i="32"/>
  <c r="EL192" i="32"/>
  <c r="DE192" i="32"/>
  <c r="CH192" i="32"/>
  <c r="BS192" i="32"/>
  <c r="AV192" i="32"/>
  <c r="AS192" i="32"/>
  <c r="AP192" i="32"/>
  <c r="AM192" i="32"/>
  <c r="AC192" i="32"/>
  <c r="Z192" i="32"/>
  <c r="W192" i="32"/>
  <c r="K192" i="32"/>
  <c r="J192" i="32" s="1"/>
  <c r="EL191" i="32"/>
  <c r="DE191" i="32"/>
  <c r="CH191" i="32"/>
  <c r="BS191" i="32"/>
  <c r="AV191" i="32"/>
  <c r="AS191" i="32"/>
  <c r="AP191" i="32"/>
  <c r="AM191" i="32"/>
  <c r="AC191" i="32"/>
  <c r="Z191" i="32"/>
  <c r="W191" i="32"/>
  <c r="K191" i="32"/>
  <c r="J191" i="32" s="1"/>
  <c r="EL190" i="32"/>
  <c r="DE190" i="32"/>
  <c r="CH190" i="32"/>
  <c r="BS190" i="32"/>
  <c r="AV190" i="32"/>
  <c r="AS190" i="32"/>
  <c r="AP190" i="32"/>
  <c r="AM190" i="32"/>
  <c r="AC190" i="32"/>
  <c r="Z190" i="32"/>
  <c r="W190" i="32"/>
  <c r="J190" i="32"/>
  <c r="EL189" i="32"/>
  <c r="DE189" i="32"/>
  <c r="CH189" i="32"/>
  <c r="BS189" i="32"/>
  <c r="AV189" i="32"/>
  <c r="AS189" i="32"/>
  <c r="AP189" i="32"/>
  <c r="AM189" i="32"/>
  <c r="AC189" i="32"/>
  <c r="Z189" i="32"/>
  <c r="W189" i="32"/>
  <c r="K189" i="32"/>
  <c r="J189" i="32" s="1"/>
  <c r="EL188" i="32"/>
  <c r="DE188" i="32"/>
  <c r="CH188" i="32"/>
  <c r="BS188" i="32"/>
  <c r="AV188" i="32"/>
  <c r="AS188" i="32"/>
  <c r="AP188" i="32"/>
  <c r="AM188" i="32"/>
  <c r="AC188" i="32"/>
  <c r="Z188" i="32"/>
  <c r="W188" i="32"/>
  <c r="J188" i="32"/>
  <c r="EL187" i="32"/>
  <c r="DE187" i="32"/>
  <c r="CH187" i="32"/>
  <c r="BS187" i="32"/>
  <c r="AV187" i="32"/>
  <c r="AS187" i="32"/>
  <c r="AP187" i="32"/>
  <c r="AM187" i="32"/>
  <c r="AC187" i="32"/>
  <c r="Z187" i="32"/>
  <c r="W187" i="32"/>
  <c r="K187" i="32"/>
  <c r="J187" i="32" s="1"/>
  <c r="EL186" i="32"/>
  <c r="DE186" i="32"/>
  <c r="CH186" i="32"/>
  <c r="BS186" i="32"/>
  <c r="AV186" i="32"/>
  <c r="AS186" i="32"/>
  <c r="AP186" i="32"/>
  <c r="AM186" i="32"/>
  <c r="AC186" i="32"/>
  <c r="Z186" i="32"/>
  <c r="W186" i="32"/>
  <c r="K186" i="32"/>
  <c r="J186" i="32" s="1"/>
  <c r="EL185" i="32"/>
  <c r="DE185" i="32"/>
  <c r="CH185" i="32"/>
  <c r="BS185" i="32"/>
  <c r="AV185" i="32"/>
  <c r="AS185" i="32"/>
  <c r="AP185" i="32"/>
  <c r="AM185" i="32"/>
  <c r="AC185" i="32"/>
  <c r="Z185" i="32"/>
  <c r="W185" i="32"/>
  <c r="K185" i="32"/>
  <c r="J185" i="32" s="1"/>
  <c r="EL184" i="32"/>
  <c r="DE184" i="32"/>
  <c r="CH184" i="32"/>
  <c r="BS184" i="32"/>
  <c r="AV184" i="32"/>
  <c r="AS184" i="32"/>
  <c r="AP184" i="32"/>
  <c r="AM184" i="32"/>
  <c r="AC184" i="32"/>
  <c r="Z184" i="32"/>
  <c r="W184" i="32"/>
  <c r="K184" i="32"/>
  <c r="J184" i="32" s="1"/>
  <c r="EL183" i="32"/>
  <c r="DE183" i="32"/>
  <c r="CH183" i="32"/>
  <c r="BS183" i="32"/>
  <c r="AV183" i="32"/>
  <c r="AS183" i="32"/>
  <c r="AP183" i="32"/>
  <c r="AM183" i="32"/>
  <c r="AC183" i="32"/>
  <c r="Z183" i="32"/>
  <c r="W183" i="32"/>
  <c r="K183" i="32"/>
  <c r="J183" i="32" s="1"/>
  <c r="EL182" i="32"/>
  <c r="DE182" i="32"/>
  <c r="CH182" i="32"/>
  <c r="BS182" i="32"/>
  <c r="AV182" i="32"/>
  <c r="AS182" i="32"/>
  <c r="AP182" i="32"/>
  <c r="AM182" i="32"/>
  <c r="AC182" i="32"/>
  <c r="Z182" i="32"/>
  <c r="W182" i="32"/>
  <c r="K182" i="32"/>
  <c r="J182" i="32" s="1"/>
  <c r="EL181" i="32"/>
  <c r="DE181" i="32"/>
  <c r="CH181" i="32"/>
  <c r="BS181" i="32"/>
  <c r="AV181" i="32"/>
  <c r="AS181" i="32"/>
  <c r="AP181" i="32"/>
  <c r="AM181" i="32"/>
  <c r="AC181" i="32"/>
  <c r="Z181" i="32"/>
  <c r="W181" i="32"/>
  <c r="K181" i="32"/>
  <c r="J181" i="32" s="1"/>
  <c r="EL180" i="32"/>
  <c r="DE180" i="32"/>
  <c r="CH180" i="32"/>
  <c r="BS180" i="32"/>
  <c r="AV180" i="32"/>
  <c r="AS180" i="32"/>
  <c r="AP180" i="32"/>
  <c r="AM180" i="32"/>
  <c r="AC180" i="32"/>
  <c r="Z180" i="32"/>
  <c r="W180" i="32"/>
  <c r="K180" i="32"/>
  <c r="J180" i="32" s="1"/>
  <c r="EL179" i="32"/>
  <c r="DE179" i="32"/>
  <c r="CH179" i="32"/>
  <c r="BS179" i="32"/>
  <c r="AV179" i="32"/>
  <c r="AS179" i="32"/>
  <c r="AP179" i="32"/>
  <c r="AM179" i="32"/>
  <c r="AC179" i="32"/>
  <c r="Z179" i="32"/>
  <c r="W179" i="32"/>
  <c r="K179" i="32"/>
  <c r="J179" i="32" s="1"/>
  <c r="EL178" i="32"/>
  <c r="DE178" i="32"/>
  <c r="CH178" i="32"/>
  <c r="BS178" i="32"/>
  <c r="AV178" i="32"/>
  <c r="AS178" i="32"/>
  <c r="AP178" i="32"/>
  <c r="AM178" i="32"/>
  <c r="AC178" i="32"/>
  <c r="Z178" i="32"/>
  <c r="W178" i="32"/>
  <c r="K178" i="32"/>
  <c r="J178" i="32" s="1"/>
  <c r="EL177" i="32"/>
  <c r="DE177" i="32"/>
  <c r="CH177" i="32"/>
  <c r="BS177" i="32"/>
  <c r="AV177" i="32"/>
  <c r="AS177" i="32"/>
  <c r="AP177" i="32"/>
  <c r="AM177" i="32"/>
  <c r="AC177" i="32"/>
  <c r="Z177" i="32"/>
  <c r="W177" i="32"/>
  <c r="K177" i="32"/>
  <c r="J177" i="32" s="1"/>
  <c r="EL176" i="32"/>
  <c r="DE176" i="32"/>
  <c r="CH176" i="32"/>
  <c r="BS176" i="32"/>
  <c r="AV176" i="32"/>
  <c r="AS176" i="32"/>
  <c r="AP176" i="32"/>
  <c r="AM176" i="32"/>
  <c r="AC176" i="32"/>
  <c r="Z176" i="32"/>
  <c r="W176" i="32"/>
  <c r="K176" i="32"/>
  <c r="J176" i="32" s="1"/>
  <c r="EL175" i="32"/>
  <c r="DE175" i="32"/>
  <c r="CH175" i="32"/>
  <c r="BS175" i="32"/>
  <c r="AV175" i="32"/>
  <c r="AS175" i="32"/>
  <c r="AP175" i="32"/>
  <c r="AM175" i="32"/>
  <c r="AC175" i="32"/>
  <c r="Z175" i="32"/>
  <c r="W175" i="32"/>
  <c r="K175" i="32"/>
  <c r="J175" i="32" s="1"/>
  <c r="EL174" i="32"/>
  <c r="DE174" i="32"/>
  <c r="CH174" i="32"/>
  <c r="BS174" i="32"/>
  <c r="AV174" i="32"/>
  <c r="AS174" i="32"/>
  <c r="AP174" i="32"/>
  <c r="AM174" i="32"/>
  <c r="AC174" i="32"/>
  <c r="Z174" i="32"/>
  <c r="W174" i="32"/>
  <c r="J174" i="32"/>
  <c r="EL173" i="32"/>
  <c r="DE173" i="32"/>
  <c r="CH173" i="32"/>
  <c r="BS173" i="32"/>
  <c r="AV173" i="32"/>
  <c r="AP173" i="32"/>
  <c r="AM173" i="32"/>
  <c r="AC173" i="32"/>
  <c r="Z173" i="32"/>
  <c r="W173" i="32"/>
  <c r="J173" i="32"/>
  <c r="EL172" i="32"/>
  <c r="DE172" i="32"/>
  <c r="CH172" i="32"/>
  <c r="BS172" i="32"/>
  <c r="AV172" i="32"/>
  <c r="AS172" i="32"/>
  <c r="AP172" i="32"/>
  <c r="AM172" i="32"/>
  <c r="AC172" i="32"/>
  <c r="Z172" i="32"/>
  <c r="W172" i="32"/>
  <c r="K172" i="32"/>
  <c r="J172" i="32" s="1"/>
  <c r="EL171" i="32"/>
  <c r="DE171" i="32"/>
  <c r="CH171" i="32"/>
  <c r="BS171" i="32"/>
  <c r="AV171" i="32"/>
  <c r="AS171" i="32"/>
  <c r="AP171" i="32"/>
  <c r="AM171" i="32"/>
  <c r="AC171" i="32"/>
  <c r="Z171" i="32"/>
  <c r="W171" i="32"/>
  <c r="K171" i="32"/>
  <c r="J171" i="32" s="1"/>
  <c r="EL170" i="32"/>
  <c r="DE170" i="32"/>
  <c r="CH170" i="32"/>
  <c r="BS170" i="32"/>
  <c r="AV170" i="32"/>
  <c r="AS170" i="32"/>
  <c r="AP170" i="32"/>
  <c r="AM170" i="32"/>
  <c r="AC170" i="32"/>
  <c r="Z170" i="32"/>
  <c r="W170" i="32"/>
  <c r="K170" i="32"/>
  <c r="J170" i="32" s="1"/>
  <c r="EL169" i="32"/>
  <c r="DE169" i="32"/>
  <c r="CH169" i="32"/>
  <c r="BS169" i="32"/>
  <c r="AV169" i="32"/>
  <c r="AS169" i="32"/>
  <c r="AP169" i="32"/>
  <c r="AM169" i="32"/>
  <c r="AC169" i="32"/>
  <c r="Z169" i="32"/>
  <c r="W169" i="32"/>
  <c r="K169" i="32"/>
  <c r="J169" i="32" s="1"/>
  <c r="EL168" i="32"/>
  <c r="DE168" i="32"/>
  <c r="CH168" i="32"/>
  <c r="BS168" i="32"/>
  <c r="AV168" i="32"/>
  <c r="AS168" i="32"/>
  <c r="AP168" i="32"/>
  <c r="AM168" i="32"/>
  <c r="AC168" i="32"/>
  <c r="Z168" i="32"/>
  <c r="W168" i="32"/>
  <c r="K168" i="32"/>
  <c r="J168" i="32" s="1"/>
  <c r="EL167" i="32"/>
  <c r="DE167" i="32"/>
  <c r="CH167" i="32"/>
  <c r="BS167" i="32"/>
  <c r="AV167" i="32"/>
  <c r="AS167" i="32"/>
  <c r="AP167" i="32"/>
  <c r="AM167" i="32"/>
  <c r="AC167" i="32"/>
  <c r="Z167" i="32"/>
  <c r="W167" i="32"/>
  <c r="K167" i="32"/>
  <c r="J167" i="32" s="1"/>
  <c r="EL166" i="32"/>
  <c r="DE166" i="32"/>
  <c r="CH166" i="32"/>
  <c r="BS166" i="32"/>
  <c r="AV166" i="32"/>
  <c r="AS166" i="32"/>
  <c r="AP166" i="32"/>
  <c r="AM166" i="32"/>
  <c r="AC166" i="32"/>
  <c r="Z166" i="32"/>
  <c r="W166" i="32"/>
  <c r="K166" i="32"/>
  <c r="J166" i="32" s="1"/>
  <c r="EL165" i="32"/>
  <c r="DE165" i="32"/>
  <c r="CH165" i="32"/>
  <c r="BS165" i="32"/>
  <c r="AV165" i="32"/>
  <c r="AS165" i="32"/>
  <c r="AP165" i="32"/>
  <c r="AM165" i="32"/>
  <c r="AC165" i="32"/>
  <c r="Z165" i="32"/>
  <c r="W165" i="32"/>
  <c r="K165" i="32"/>
  <c r="J165" i="32" s="1"/>
  <c r="EL164" i="32"/>
  <c r="DE164" i="32"/>
  <c r="CH164" i="32"/>
  <c r="BS164" i="32"/>
  <c r="AV164" i="32"/>
  <c r="AS164" i="32"/>
  <c r="AP164" i="32"/>
  <c r="AM164" i="32"/>
  <c r="AC164" i="32"/>
  <c r="Z164" i="32"/>
  <c r="W164" i="32"/>
  <c r="K164" i="32"/>
  <c r="J164" i="32" s="1"/>
  <c r="EL163" i="32"/>
  <c r="DE163" i="32"/>
  <c r="CH163" i="32"/>
  <c r="BS163" i="32"/>
  <c r="AV163" i="32"/>
  <c r="AS163" i="32"/>
  <c r="AP163" i="32"/>
  <c r="AM163" i="32"/>
  <c r="AC163" i="32"/>
  <c r="Z163" i="32"/>
  <c r="W163" i="32"/>
  <c r="K163" i="32"/>
  <c r="J163" i="32" s="1"/>
  <c r="EL162" i="32"/>
  <c r="DE162" i="32"/>
  <c r="CH162" i="32"/>
  <c r="BS162" i="32"/>
  <c r="AV162" i="32"/>
  <c r="AS162" i="32"/>
  <c r="AP162" i="32"/>
  <c r="AM162" i="32"/>
  <c r="AC162" i="32"/>
  <c r="Z162" i="32"/>
  <c r="W162" i="32"/>
  <c r="K162" i="32"/>
  <c r="J162" i="32" s="1"/>
  <c r="EL161" i="32"/>
  <c r="DE161" i="32"/>
  <c r="CH161" i="32"/>
  <c r="BS161" i="32"/>
  <c r="AV161" i="32"/>
  <c r="AS161" i="32"/>
  <c r="AP161" i="32"/>
  <c r="AM161" i="32"/>
  <c r="AC161" i="32"/>
  <c r="Z161" i="32"/>
  <c r="W161" i="32"/>
  <c r="K161" i="32"/>
  <c r="J161" i="32" s="1"/>
  <c r="EL160" i="32"/>
  <c r="DE160" i="32"/>
  <c r="CH160" i="32"/>
  <c r="BS160" i="32"/>
  <c r="AV160" i="32"/>
  <c r="AS160" i="32"/>
  <c r="AP160" i="32"/>
  <c r="AM160" i="32"/>
  <c r="AC160" i="32"/>
  <c r="Z160" i="32"/>
  <c r="W160" i="32"/>
  <c r="K160" i="32"/>
  <c r="J160" i="32" s="1"/>
  <c r="EL159" i="32"/>
  <c r="DE159" i="32"/>
  <c r="CH159" i="32"/>
  <c r="BS159" i="32"/>
  <c r="AV159" i="32"/>
  <c r="AS159" i="32"/>
  <c r="AP159" i="32"/>
  <c r="AM159" i="32"/>
  <c r="AC159" i="32"/>
  <c r="Z159" i="32"/>
  <c r="W159" i="32"/>
  <c r="K159" i="32"/>
  <c r="J159" i="32" s="1"/>
  <c r="EL158" i="32"/>
  <c r="DE158" i="32"/>
  <c r="CH158" i="32"/>
  <c r="BS158" i="32"/>
  <c r="AV158" i="32"/>
  <c r="AS158" i="32"/>
  <c r="AP158" i="32"/>
  <c r="AM158" i="32"/>
  <c r="AC158" i="32"/>
  <c r="Z158" i="32"/>
  <c r="W158" i="32"/>
  <c r="K158" i="32"/>
  <c r="J158" i="32" s="1"/>
  <c r="EL157" i="32"/>
  <c r="DE157" i="32"/>
  <c r="CH157" i="32"/>
  <c r="BS157" i="32"/>
  <c r="AV157" i="32"/>
  <c r="AS157" i="32"/>
  <c r="AP157" i="32"/>
  <c r="AM157" i="32"/>
  <c r="AC157" i="32"/>
  <c r="Z157" i="32"/>
  <c r="W157" i="32"/>
  <c r="K157" i="32"/>
  <c r="J157" i="32" s="1"/>
  <c r="EL156" i="32"/>
  <c r="DE156" i="32"/>
  <c r="CH156" i="32"/>
  <c r="BS156" i="32"/>
  <c r="AV156" i="32"/>
  <c r="AS156" i="32"/>
  <c r="AP156" i="32"/>
  <c r="AM156" i="32"/>
  <c r="AC156" i="32"/>
  <c r="Z156" i="32"/>
  <c r="W156" i="32"/>
  <c r="K156" i="32"/>
  <c r="J156" i="32" s="1"/>
  <c r="EL155" i="32"/>
  <c r="DE155" i="32"/>
  <c r="CH155" i="32"/>
  <c r="BS155" i="32"/>
  <c r="AV155" i="32"/>
  <c r="AS155" i="32"/>
  <c r="AP155" i="32"/>
  <c r="AM155" i="32"/>
  <c r="AC155" i="32"/>
  <c r="Z155" i="32"/>
  <c r="W155" i="32"/>
  <c r="K155" i="32"/>
  <c r="J155" i="32" s="1"/>
  <c r="EL154" i="32"/>
  <c r="DE154" i="32"/>
  <c r="CH154" i="32"/>
  <c r="BS154" i="32"/>
  <c r="AV154" i="32"/>
  <c r="AS154" i="32"/>
  <c r="AP154" i="32"/>
  <c r="AM154" i="32"/>
  <c r="AC154" i="32"/>
  <c r="Z154" i="32"/>
  <c r="W154" i="32"/>
  <c r="K154" i="32"/>
  <c r="J154" i="32" s="1"/>
  <c r="EL153" i="32"/>
  <c r="DE153" i="32"/>
  <c r="CH153" i="32"/>
  <c r="BS153" i="32"/>
  <c r="AV153" i="32"/>
  <c r="AS153" i="32"/>
  <c r="AP153" i="32"/>
  <c r="AM153" i="32"/>
  <c r="AC153" i="32"/>
  <c r="Z153" i="32"/>
  <c r="W153" i="32"/>
  <c r="K153" i="32"/>
  <c r="J153" i="32" s="1"/>
  <c r="EL152" i="32"/>
  <c r="DE152" i="32"/>
  <c r="CH152" i="32"/>
  <c r="BS152" i="32"/>
  <c r="AV152" i="32"/>
  <c r="AS152" i="32"/>
  <c r="AP152" i="32"/>
  <c r="AM152" i="32"/>
  <c r="AC152" i="32"/>
  <c r="Z152" i="32"/>
  <c r="W152" i="32"/>
  <c r="K152" i="32"/>
  <c r="J152" i="32" s="1"/>
  <c r="EL151" i="32"/>
  <c r="DE151" i="32"/>
  <c r="CH151" i="32"/>
  <c r="BS151" i="32"/>
  <c r="AV151" i="32"/>
  <c r="AS151" i="32"/>
  <c r="AP151" i="32"/>
  <c r="AM151" i="32"/>
  <c r="AC151" i="32"/>
  <c r="Z151" i="32"/>
  <c r="W151" i="32"/>
  <c r="K151" i="32"/>
  <c r="J151" i="32" s="1"/>
  <c r="EL150" i="32"/>
  <c r="DE150" i="32"/>
  <c r="CH150" i="32"/>
  <c r="BS150" i="32"/>
  <c r="AV150" i="32"/>
  <c r="AS150" i="32"/>
  <c r="AP150" i="32"/>
  <c r="AM150" i="32"/>
  <c r="AC150" i="32"/>
  <c r="Z150" i="32"/>
  <c r="W150" i="32"/>
  <c r="K150" i="32"/>
  <c r="J150" i="32" s="1"/>
  <c r="EL149" i="32"/>
  <c r="DE149" i="32"/>
  <c r="CH149" i="32"/>
  <c r="BS149" i="32"/>
  <c r="AV149" i="32"/>
  <c r="AS149" i="32"/>
  <c r="AP149" i="32"/>
  <c r="AM149" i="32"/>
  <c r="AC149" i="32"/>
  <c r="Z149" i="32"/>
  <c r="W149" i="32"/>
  <c r="K149" i="32"/>
  <c r="J149" i="32" s="1"/>
  <c r="EL148" i="32"/>
  <c r="DE148" i="32"/>
  <c r="CH148" i="32"/>
  <c r="BS148" i="32"/>
  <c r="AV148" i="32"/>
  <c r="AS148" i="32"/>
  <c r="AP148" i="32"/>
  <c r="AM148" i="32"/>
  <c r="AC148" i="32"/>
  <c r="Z148" i="32"/>
  <c r="W148" i="32"/>
  <c r="K148" i="32"/>
  <c r="J148" i="32" s="1"/>
  <c r="EL147" i="32"/>
  <c r="DE147" i="32"/>
  <c r="CH147" i="32"/>
  <c r="BS147" i="32"/>
  <c r="AV147" i="32"/>
  <c r="AS147" i="32"/>
  <c r="AP147" i="32"/>
  <c r="AM147" i="32"/>
  <c r="AC147" i="32"/>
  <c r="Z147" i="32"/>
  <c r="W147" i="32"/>
  <c r="K147" i="32"/>
  <c r="J147" i="32" s="1"/>
  <c r="EL146" i="32"/>
  <c r="DE146" i="32"/>
  <c r="CH146" i="32"/>
  <c r="BS146" i="32"/>
  <c r="AV146" i="32"/>
  <c r="AS146" i="32"/>
  <c r="AP146" i="32"/>
  <c r="AM146" i="32"/>
  <c r="AC146" i="32"/>
  <c r="Z146" i="32"/>
  <c r="W146" i="32"/>
  <c r="K146" i="32"/>
  <c r="J146" i="32" s="1"/>
  <c r="EL145" i="32"/>
  <c r="DE145" i="32"/>
  <c r="CH145" i="32"/>
  <c r="BS145" i="32"/>
  <c r="AV145" i="32"/>
  <c r="AP145" i="32"/>
  <c r="AM145" i="32"/>
  <c r="AC145" i="32"/>
  <c r="Z145" i="32"/>
  <c r="W145" i="32"/>
  <c r="J145" i="32"/>
  <c r="EL144" i="32"/>
  <c r="DE144" i="32"/>
  <c r="CH144" i="32"/>
  <c r="BS144" i="32"/>
  <c r="AV144" i="32"/>
  <c r="AS144" i="32"/>
  <c r="AP144" i="32"/>
  <c r="AM144" i="32"/>
  <c r="AC144" i="32"/>
  <c r="Z144" i="32"/>
  <c r="W144" i="32"/>
  <c r="J144" i="32"/>
  <c r="EL143" i="32"/>
  <c r="DE143" i="32"/>
  <c r="CH143" i="32"/>
  <c r="BS143" i="32"/>
  <c r="AV143" i="32"/>
  <c r="AS143" i="32"/>
  <c r="AP143" i="32"/>
  <c r="AM143" i="32"/>
  <c r="AC143" i="32"/>
  <c r="Z143" i="32"/>
  <c r="W143" i="32"/>
  <c r="K143" i="32"/>
  <c r="J143" i="32" s="1"/>
  <c r="EL142" i="32"/>
  <c r="DE142" i="32"/>
  <c r="CH142" i="32"/>
  <c r="BS142" i="32"/>
  <c r="AV142" i="32"/>
  <c r="AS142" i="32"/>
  <c r="AP142" i="32"/>
  <c r="AM142" i="32"/>
  <c r="AC142" i="32"/>
  <c r="Z142" i="32"/>
  <c r="W142" i="32"/>
  <c r="K142" i="32"/>
  <c r="J142" i="32" s="1"/>
  <c r="EL141" i="32"/>
  <c r="DE141" i="32"/>
  <c r="CH141" i="32"/>
  <c r="BS141" i="32"/>
  <c r="AV141" i="32"/>
  <c r="AS141" i="32"/>
  <c r="AP141" i="32"/>
  <c r="AM141" i="32"/>
  <c r="AC141" i="32"/>
  <c r="Z141" i="32"/>
  <c r="W141" i="32"/>
  <c r="K141" i="32"/>
  <c r="J141" i="32" s="1"/>
  <c r="EL140" i="32"/>
  <c r="DE140" i="32"/>
  <c r="CH140" i="32"/>
  <c r="BS140" i="32"/>
  <c r="AV140" i="32"/>
  <c r="AP140" i="32"/>
  <c r="AM140" i="32"/>
  <c r="AC140" i="32"/>
  <c r="Z140" i="32"/>
  <c r="W140" i="32"/>
  <c r="J140" i="32"/>
  <c r="EL139" i="32"/>
  <c r="DE139" i="32"/>
  <c r="CH139" i="32"/>
  <c r="BS139" i="32"/>
  <c r="AV139" i="32"/>
  <c r="AS139" i="32"/>
  <c r="AP139" i="32"/>
  <c r="AM139" i="32"/>
  <c r="AC139" i="32"/>
  <c r="Z139" i="32"/>
  <c r="W139" i="32"/>
  <c r="K139" i="32"/>
  <c r="J139" i="32" s="1"/>
  <c r="EL138" i="32"/>
  <c r="DE138" i="32"/>
  <c r="CH138" i="32"/>
  <c r="BS138" i="32"/>
  <c r="AV138" i="32"/>
  <c r="AS138" i="32"/>
  <c r="AP138" i="32"/>
  <c r="AM138" i="32"/>
  <c r="AC138" i="32"/>
  <c r="Z138" i="32"/>
  <c r="W138" i="32"/>
  <c r="J138" i="32"/>
  <c r="EL137" i="32"/>
  <c r="DE137" i="32"/>
  <c r="CH137" i="32"/>
  <c r="BS137" i="32"/>
  <c r="AP137" i="32"/>
  <c r="AM137" i="32"/>
  <c r="AC137" i="32"/>
  <c r="Z137" i="32"/>
  <c r="W137" i="32"/>
  <c r="J137" i="32"/>
  <c r="EL136" i="32"/>
  <c r="DE136" i="32"/>
  <c r="CH136" i="32"/>
  <c r="BS136" i="32"/>
  <c r="AV136" i="32"/>
  <c r="AS136" i="32"/>
  <c r="AP136" i="32"/>
  <c r="AM136" i="32"/>
  <c r="AC136" i="32"/>
  <c r="Z136" i="32"/>
  <c r="W136" i="32"/>
  <c r="J136" i="32"/>
  <c r="EL135" i="32"/>
  <c r="DE135" i="32"/>
  <c r="CH135" i="32"/>
  <c r="BS135" i="32"/>
  <c r="AV135" i="32"/>
  <c r="AS135" i="32"/>
  <c r="AP135" i="32"/>
  <c r="AM135" i="32"/>
  <c r="AC135" i="32"/>
  <c r="Z135" i="32"/>
  <c r="W135" i="32"/>
  <c r="K135" i="32"/>
  <c r="J135" i="32" s="1"/>
  <c r="EL134" i="32"/>
  <c r="DE134" i="32"/>
  <c r="CH134" i="32"/>
  <c r="BS134" i="32"/>
  <c r="AV134" i="32"/>
  <c r="AS134" i="32"/>
  <c r="AP134" i="32"/>
  <c r="AM134" i="32"/>
  <c r="AC134" i="32"/>
  <c r="Z134" i="32"/>
  <c r="W134" i="32"/>
  <c r="K134" i="32"/>
  <c r="J134" i="32" s="1"/>
  <c r="EL133" i="32"/>
  <c r="DE133" i="32"/>
  <c r="CH133" i="32"/>
  <c r="BS133" i="32"/>
  <c r="AV133" i="32"/>
  <c r="AS133" i="32"/>
  <c r="AP133" i="32"/>
  <c r="AM133" i="32"/>
  <c r="AC133" i="32"/>
  <c r="Z133" i="32"/>
  <c r="W133" i="32"/>
  <c r="K133" i="32"/>
  <c r="J133" i="32" s="1"/>
  <c r="EL132" i="32"/>
  <c r="DE132" i="32"/>
  <c r="CH132" i="32"/>
  <c r="BS132" i="32"/>
  <c r="AV132" i="32"/>
  <c r="AS132" i="32"/>
  <c r="AP132" i="32"/>
  <c r="AM132" i="32"/>
  <c r="AC132" i="32"/>
  <c r="Z132" i="32"/>
  <c r="W132" i="32"/>
  <c r="K132" i="32"/>
  <c r="J132" i="32" s="1"/>
  <c r="EL131" i="32"/>
  <c r="DE131" i="32"/>
  <c r="CH131" i="32"/>
  <c r="BS131" i="32"/>
  <c r="AV131" i="32"/>
  <c r="AS131" i="32"/>
  <c r="AP131" i="32"/>
  <c r="AM131" i="32"/>
  <c r="AC131" i="32"/>
  <c r="Z131" i="32"/>
  <c r="W131" i="32"/>
  <c r="K131" i="32"/>
  <c r="J131" i="32" s="1"/>
  <c r="EL130" i="32"/>
  <c r="DE130" i="32"/>
  <c r="CH130" i="32"/>
  <c r="BS130" i="32"/>
  <c r="AV130" i="32"/>
  <c r="AS130" i="32"/>
  <c r="AP130" i="32"/>
  <c r="AM130" i="32"/>
  <c r="AC130" i="32"/>
  <c r="Z130" i="32"/>
  <c r="W130" i="32"/>
  <c r="J130" i="32"/>
  <c r="EL129" i="32"/>
  <c r="DE129" i="32"/>
  <c r="CH129" i="32"/>
  <c r="BS129" i="32"/>
  <c r="AV129" i="32"/>
  <c r="AS129" i="32"/>
  <c r="AP129" i="32"/>
  <c r="AM129" i="32"/>
  <c r="AC129" i="32"/>
  <c r="Z129" i="32"/>
  <c r="W129" i="32"/>
  <c r="J129" i="32"/>
  <c r="EL128" i="32"/>
  <c r="DE128" i="32"/>
  <c r="CH128" i="32"/>
  <c r="BS128" i="32"/>
  <c r="AV128" i="32"/>
  <c r="AS128" i="32"/>
  <c r="AP128" i="32"/>
  <c r="AM128" i="32"/>
  <c r="AC128" i="32"/>
  <c r="Z128" i="32"/>
  <c r="W128" i="32"/>
  <c r="J128" i="32"/>
  <c r="EL127" i="32"/>
  <c r="DE127" i="32"/>
  <c r="CH127" i="32"/>
  <c r="BS127" i="32"/>
  <c r="AV127" i="32"/>
  <c r="AS127" i="32"/>
  <c r="AP127" i="32"/>
  <c r="AM127" i="32"/>
  <c r="AC127" i="32"/>
  <c r="Z127" i="32"/>
  <c r="W127" i="32"/>
  <c r="J127" i="32"/>
  <c r="EL126" i="32"/>
  <c r="DE126" i="32"/>
  <c r="CH126" i="32"/>
  <c r="BS126" i="32"/>
  <c r="AV126" i="32"/>
  <c r="AS126" i="32"/>
  <c r="AP126" i="32"/>
  <c r="AM126" i="32"/>
  <c r="AC126" i="32"/>
  <c r="Z126" i="32"/>
  <c r="W126" i="32"/>
  <c r="K126" i="32"/>
  <c r="J126" i="32" s="1"/>
  <c r="EL125" i="32"/>
  <c r="DE125" i="32"/>
  <c r="CH125" i="32"/>
  <c r="BS125" i="32"/>
  <c r="AV125" i="32"/>
  <c r="AS125" i="32"/>
  <c r="AP125" i="32"/>
  <c r="AM125" i="32"/>
  <c r="AC125" i="32"/>
  <c r="Z125" i="32"/>
  <c r="W125" i="32"/>
  <c r="K125" i="32"/>
  <c r="J125" i="32" s="1"/>
  <c r="EL124" i="32"/>
  <c r="DE124" i="32"/>
  <c r="CH124" i="32"/>
  <c r="BS124" i="32"/>
  <c r="AV124" i="32"/>
  <c r="AS124" i="32"/>
  <c r="AP124" i="32"/>
  <c r="AM124" i="32"/>
  <c r="AC124" i="32"/>
  <c r="Z124" i="32"/>
  <c r="W124" i="32"/>
  <c r="K124" i="32"/>
  <c r="J124" i="32" s="1"/>
  <c r="EL123" i="32"/>
  <c r="DE123" i="32"/>
  <c r="CH123" i="32"/>
  <c r="BS123" i="32"/>
  <c r="AV123" i="32"/>
  <c r="AS123" i="32"/>
  <c r="AP123" i="32"/>
  <c r="AM123" i="32"/>
  <c r="AC123" i="32"/>
  <c r="Z123" i="32"/>
  <c r="W123" i="32"/>
  <c r="J123" i="32"/>
  <c r="EL122" i="32"/>
  <c r="DE122" i="32"/>
  <c r="CH122" i="32"/>
  <c r="BS122" i="32"/>
  <c r="AV122" i="32"/>
  <c r="AP122" i="32"/>
  <c r="AM122" i="32"/>
  <c r="AC122" i="32"/>
  <c r="Z122" i="32"/>
  <c r="W122" i="32"/>
  <c r="J122" i="32"/>
  <c r="EL121" i="32"/>
  <c r="DE121" i="32"/>
  <c r="CH121" i="32"/>
  <c r="BS121" i="32"/>
  <c r="AV121" i="32"/>
  <c r="AS121" i="32"/>
  <c r="AP121" i="32"/>
  <c r="AM121" i="32"/>
  <c r="AC121" i="32"/>
  <c r="Z121" i="32"/>
  <c r="W121" i="32"/>
  <c r="K121" i="32"/>
  <c r="J121" i="32" s="1"/>
  <c r="EL120" i="32"/>
  <c r="DE120" i="32"/>
  <c r="CH120" i="32"/>
  <c r="BS120" i="32"/>
  <c r="AV120" i="32"/>
  <c r="AS120" i="32"/>
  <c r="AP120" i="32"/>
  <c r="AM120" i="32"/>
  <c r="AC120" i="32"/>
  <c r="Z120" i="32"/>
  <c r="W120" i="32"/>
  <c r="K120" i="32"/>
  <c r="J120" i="32" s="1"/>
  <c r="EL119" i="32"/>
  <c r="DE119" i="32"/>
  <c r="CH119" i="32"/>
  <c r="BS119" i="32"/>
  <c r="AV119" i="32"/>
  <c r="AS119" i="32"/>
  <c r="AP119" i="32"/>
  <c r="AM119" i="32"/>
  <c r="AC119" i="32"/>
  <c r="Z119" i="32"/>
  <c r="W119" i="32"/>
  <c r="K119" i="32"/>
  <c r="J119" i="32" s="1"/>
  <c r="EL118" i="32"/>
  <c r="DE118" i="32"/>
  <c r="CH118" i="32"/>
  <c r="BS118" i="32"/>
  <c r="AV118" i="32"/>
  <c r="AS118" i="32"/>
  <c r="AP118" i="32"/>
  <c r="AM118" i="32"/>
  <c r="AC118" i="32"/>
  <c r="Z118" i="32"/>
  <c r="W118" i="32"/>
  <c r="K118" i="32"/>
  <c r="J118" i="32" s="1"/>
  <c r="EL117" i="32"/>
  <c r="DE117" i="32"/>
  <c r="CH117" i="32"/>
  <c r="BS117" i="32"/>
  <c r="AV117" i="32"/>
  <c r="AS117" i="32"/>
  <c r="AP117" i="32"/>
  <c r="AM117" i="32"/>
  <c r="AC117" i="32"/>
  <c r="Z117" i="32"/>
  <c r="W117" i="32"/>
  <c r="J117" i="32"/>
  <c r="EL116" i="32"/>
  <c r="DE116" i="32"/>
  <c r="CH116" i="32"/>
  <c r="BS116" i="32"/>
  <c r="AV116" i="32"/>
  <c r="AS116" i="32"/>
  <c r="AP116" i="32"/>
  <c r="AM116" i="32"/>
  <c r="AC116" i="32"/>
  <c r="Z116" i="32"/>
  <c r="W116" i="32"/>
  <c r="K116" i="32"/>
  <c r="J116" i="32" s="1"/>
  <c r="EL115" i="32"/>
  <c r="DE115" i="32"/>
  <c r="CH115" i="32"/>
  <c r="BS115" i="32"/>
  <c r="AV115" i="32"/>
  <c r="AS115" i="32"/>
  <c r="AP115" i="32"/>
  <c r="AM115" i="32"/>
  <c r="AC115" i="32"/>
  <c r="Z115" i="32"/>
  <c r="W115" i="32"/>
  <c r="K115" i="32"/>
  <c r="J115" i="32" s="1"/>
  <c r="EL114" i="32"/>
  <c r="DE114" i="32"/>
  <c r="CH114" i="32"/>
  <c r="BS114" i="32"/>
  <c r="AV114" i="32"/>
  <c r="AS114" i="32"/>
  <c r="AP114" i="32"/>
  <c r="AM114" i="32"/>
  <c r="AC114" i="32"/>
  <c r="Z114" i="32"/>
  <c r="W114" i="32"/>
  <c r="J114" i="32"/>
  <c r="EL113" i="32"/>
  <c r="DE113" i="32"/>
  <c r="CH113" i="32"/>
  <c r="BS113" i="32"/>
  <c r="AV113" i="32"/>
  <c r="AS113" i="32"/>
  <c r="AP113" i="32"/>
  <c r="AM113" i="32"/>
  <c r="AC113" i="32"/>
  <c r="Z113" i="32"/>
  <c r="W113" i="32"/>
  <c r="K113" i="32"/>
  <c r="J113" i="32" s="1"/>
  <c r="EL112" i="32"/>
  <c r="DE112" i="32"/>
  <c r="CH112" i="32"/>
  <c r="BS112" i="32"/>
  <c r="AV112" i="32"/>
  <c r="AS112" i="32"/>
  <c r="AP112" i="32"/>
  <c r="AM112" i="32"/>
  <c r="AC112" i="32"/>
  <c r="Z112" i="32"/>
  <c r="W112" i="32"/>
  <c r="K112" i="32"/>
  <c r="J112" i="32" s="1"/>
  <c r="EL111" i="32"/>
  <c r="DE111" i="32"/>
  <c r="CH111" i="32"/>
  <c r="BS111" i="32"/>
  <c r="AV111" i="32"/>
  <c r="AS111" i="32"/>
  <c r="AP111" i="32"/>
  <c r="AM111" i="32"/>
  <c r="AC111" i="32"/>
  <c r="Z111" i="32"/>
  <c r="W111" i="32"/>
  <c r="K111" i="32"/>
  <c r="J111" i="32" s="1"/>
  <c r="EL110" i="32"/>
  <c r="DE110" i="32"/>
  <c r="CH110" i="32"/>
  <c r="BS110" i="32"/>
  <c r="AV110" i="32"/>
  <c r="AS110" i="32"/>
  <c r="AP110" i="32"/>
  <c r="AM110" i="32"/>
  <c r="AC110" i="32"/>
  <c r="Z110" i="32"/>
  <c r="W110" i="32"/>
  <c r="K110" i="32"/>
  <c r="J110" i="32" s="1"/>
  <c r="EL109" i="32"/>
  <c r="DE109" i="32"/>
  <c r="CH109" i="32"/>
  <c r="BS109" i="32"/>
  <c r="AV109" i="32"/>
  <c r="AS109" i="32"/>
  <c r="AP109" i="32"/>
  <c r="AM109" i="32"/>
  <c r="AC109" i="32"/>
  <c r="Z109" i="32"/>
  <c r="W109" i="32"/>
  <c r="K109" i="32"/>
  <c r="J109" i="32" s="1"/>
  <c r="EL108" i="32"/>
  <c r="DE108" i="32"/>
  <c r="CH108" i="32"/>
  <c r="BS108" i="32"/>
  <c r="AV108" i="32"/>
  <c r="AS108" i="32"/>
  <c r="AP108" i="32"/>
  <c r="AM108" i="32"/>
  <c r="AC108" i="32"/>
  <c r="Z108" i="32"/>
  <c r="W108" i="32"/>
  <c r="K108" i="32"/>
  <c r="J108" i="32" s="1"/>
  <c r="EL107" i="32"/>
  <c r="DE107" i="32"/>
  <c r="CH107" i="32"/>
  <c r="BS107" i="32"/>
  <c r="AV107" i="32"/>
  <c r="AS107" i="32"/>
  <c r="AP107" i="32"/>
  <c r="AM107" i="32"/>
  <c r="AC107" i="32"/>
  <c r="Z107" i="32"/>
  <c r="W107" i="32"/>
  <c r="K107" i="32"/>
  <c r="J107" i="32" s="1"/>
  <c r="EL106" i="32"/>
  <c r="DE106" i="32"/>
  <c r="CH106" i="32"/>
  <c r="BS106" i="32"/>
  <c r="AV106" i="32"/>
  <c r="AS106" i="32"/>
  <c r="AP106" i="32"/>
  <c r="AM106" i="32"/>
  <c r="AC106" i="32"/>
  <c r="Z106" i="32"/>
  <c r="W106" i="32"/>
  <c r="K106" i="32"/>
  <c r="J106" i="32" s="1"/>
  <c r="EL105" i="32"/>
  <c r="DE105" i="32"/>
  <c r="CH105" i="32"/>
  <c r="BS105" i="32"/>
  <c r="AV105" i="32"/>
  <c r="AS105" i="32"/>
  <c r="AP105" i="32"/>
  <c r="AM105" i="32"/>
  <c r="AC105" i="32"/>
  <c r="Z105" i="32"/>
  <c r="W105" i="32"/>
  <c r="K105" i="32"/>
  <c r="J105" i="32" s="1"/>
  <c r="EL104" i="32"/>
  <c r="DE104" i="32"/>
  <c r="CH104" i="32"/>
  <c r="BS104" i="32"/>
  <c r="AV104" i="32"/>
  <c r="AS104" i="32"/>
  <c r="AP104" i="32"/>
  <c r="AM104" i="32"/>
  <c r="AC104" i="32"/>
  <c r="Z104" i="32"/>
  <c r="W104" i="32"/>
  <c r="K104" i="32"/>
  <c r="J104" i="32" s="1"/>
  <c r="EL103" i="32"/>
  <c r="DE103" i="32"/>
  <c r="CH103" i="32"/>
  <c r="BS103" i="32"/>
  <c r="AV103" i="32"/>
  <c r="AS103" i="32"/>
  <c r="AP103" i="32"/>
  <c r="AM103" i="32"/>
  <c r="AC103" i="32"/>
  <c r="Z103" i="32"/>
  <c r="W103" i="32"/>
  <c r="K103" i="32"/>
  <c r="J103" i="32" s="1"/>
  <c r="EL102" i="32"/>
  <c r="DE102" i="32"/>
  <c r="CH102" i="32"/>
  <c r="BS102" i="32"/>
  <c r="AV102" i="32"/>
  <c r="AS102" i="32"/>
  <c r="AP102" i="32"/>
  <c r="AM102" i="32"/>
  <c r="AC102" i="32"/>
  <c r="Z102" i="32"/>
  <c r="W102" i="32"/>
  <c r="J102" i="32"/>
  <c r="EL101" i="32"/>
  <c r="DE101" i="32"/>
  <c r="CH101" i="32"/>
  <c r="BS101" i="32"/>
  <c r="AV101" i="32"/>
  <c r="AS101" i="32"/>
  <c r="AP101" i="32"/>
  <c r="AM101" i="32"/>
  <c r="AC101" i="32"/>
  <c r="Z101" i="32"/>
  <c r="W101" i="32"/>
  <c r="J101" i="32"/>
  <c r="EL100" i="32"/>
  <c r="DE100" i="32"/>
  <c r="CH100" i="32"/>
  <c r="BS100" i="32"/>
  <c r="AP100" i="32"/>
  <c r="AM100" i="32"/>
  <c r="AC100" i="32"/>
  <c r="Z100" i="32"/>
  <c r="W100" i="32"/>
  <c r="J100" i="32"/>
  <c r="EL99" i="32"/>
  <c r="DE99" i="32"/>
  <c r="CH99" i="32"/>
  <c r="BS99" i="32"/>
  <c r="AV99" i="32"/>
  <c r="AP99" i="32"/>
  <c r="AM99" i="32"/>
  <c r="AC99" i="32"/>
  <c r="Z99" i="32"/>
  <c r="W99" i="32"/>
  <c r="J99" i="32"/>
  <c r="EL98" i="32"/>
  <c r="DE98" i="32"/>
  <c r="CH98" i="32"/>
  <c r="BS98" i="32"/>
  <c r="AV98" i="32"/>
  <c r="AS98" i="32"/>
  <c r="AP98" i="32"/>
  <c r="AM98" i="32"/>
  <c r="AC98" i="32"/>
  <c r="Z98" i="32"/>
  <c r="W98" i="32"/>
  <c r="J98" i="32"/>
  <c r="EL97" i="32"/>
  <c r="DE97" i="32"/>
  <c r="CH97" i="32"/>
  <c r="BS97" i="32"/>
  <c r="AV97" i="32"/>
  <c r="AS97" i="32"/>
  <c r="AP97" i="32"/>
  <c r="AM97" i="32"/>
  <c r="AC97" i="32"/>
  <c r="Z97" i="32"/>
  <c r="W97" i="32"/>
  <c r="J97" i="32"/>
  <c r="EL96" i="32"/>
  <c r="DE96" i="32"/>
  <c r="CH96" i="32"/>
  <c r="BS96" i="32"/>
  <c r="AV96" i="32"/>
  <c r="AS96" i="32"/>
  <c r="AP96" i="32"/>
  <c r="AM96" i="32"/>
  <c r="AC96" i="32"/>
  <c r="Z96" i="32"/>
  <c r="W96" i="32"/>
  <c r="J96" i="32"/>
  <c r="EL95" i="32"/>
  <c r="DE95" i="32"/>
  <c r="CH95" i="32"/>
  <c r="BS95" i="32"/>
  <c r="AV95" i="32"/>
  <c r="AS95" i="32"/>
  <c r="AP95" i="32"/>
  <c r="AM95" i="32"/>
  <c r="AC95" i="32"/>
  <c r="Z95" i="32"/>
  <c r="W95" i="32"/>
  <c r="J95" i="32"/>
  <c r="EL94" i="32"/>
  <c r="DE94" i="32"/>
  <c r="CH94" i="32"/>
  <c r="BS94" i="32"/>
  <c r="AV94" i="32"/>
  <c r="AS94" i="32"/>
  <c r="AP94" i="32"/>
  <c r="AM94" i="32"/>
  <c r="AC94" i="32"/>
  <c r="Z94" i="32"/>
  <c r="W94" i="32"/>
  <c r="K94" i="32"/>
  <c r="J94" i="32" s="1"/>
  <c r="EL93" i="32"/>
  <c r="DE93" i="32"/>
  <c r="CH93" i="32"/>
  <c r="BS93" i="32"/>
  <c r="AV93" i="32"/>
  <c r="AS93" i="32"/>
  <c r="AP93" i="32"/>
  <c r="AM93" i="32"/>
  <c r="AC93" i="32"/>
  <c r="Z93" i="32"/>
  <c r="W93" i="32"/>
  <c r="K93" i="32"/>
  <c r="J93" i="32" s="1"/>
  <c r="EL92" i="32"/>
  <c r="DE92" i="32"/>
  <c r="CH92" i="32"/>
  <c r="BS92" i="32"/>
  <c r="AV92" i="32"/>
  <c r="AS92" i="32"/>
  <c r="AP92" i="32"/>
  <c r="AM92" i="32"/>
  <c r="AC92" i="32"/>
  <c r="Z92" i="32"/>
  <c r="W92" i="32"/>
  <c r="J92" i="32"/>
  <c r="EL91" i="32"/>
  <c r="DE91" i="32"/>
  <c r="CH91" i="32"/>
  <c r="BS91" i="32"/>
  <c r="AV91" i="32"/>
  <c r="AS91" i="32"/>
  <c r="AP91" i="32"/>
  <c r="AM91" i="32"/>
  <c r="AC91" i="32"/>
  <c r="Z91" i="32"/>
  <c r="W91" i="32"/>
  <c r="K91" i="32"/>
  <c r="J91" i="32" s="1"/>
  <c r="EL90" i="32"/>
  <c r="DE90" i="32"/>
  <c r="CH90" i="32"/>
  <c r="BS90" i="32"/>
  <c r="AV90" i="32"/>
  <c r="AS90" i="32"/>
  <c r="AP90" i="32"/>
  <c r="AM90" i="32"/>
  <c r="AC90" i="32"/>
  <c r="Z90" i="32"/>
  <c r="W90" i="32"/>
  <c r="K90" i="32"/>
  <c r="J90" i="32" s="1"/>
  <c r="EL89" i="32"/>
  <c r="DE89" i="32"/>
  <c r="CH89" i="32"/>
  <c r="BS89" i="32"/>
  <c r="AV89" i="32"/>
  <c r="AS89" i="32"/>
  <c r="AP89" i="32"/>
  <c r="AM89" i="32"/>
  <c r="AC89" i="32"/>
  <c r="Z89" i="32"/>
  <c r="W89" i="32"/>
  <c r="K89" i="32"/>
  <c r="J89" i="32" s="1"/>
  <c r="EL88" i="32"/>
  <c r="DE88" i="32"/>
  <c r="CH88" i="32"/>
  <c r="BS88" i="32"/>
  <c r="AV88" i="32"/>
  <c r="AP88" i="32"/>
  <c r="AM88" i="32"/>
  <c r="AC88" i="32"/>
  <c r="Z88" i="32"/>
  <c r="W88" i="32"/>
  <c r="J88" i="32"/>
  <c r="EL87" i="32"/>
  <c r="DE87" i="32"/>
  <c r="CH87" i="32"/>
  <c r="BS87" i="32"/>
  <c r="AV87" i="32"/>
  <c r="AS87" i="32"/>
  <c r="AP87" i="32"/>
  <c r="AM87" i="32"/>
  <c r="AC87" i="32"/>
  <c r="Z87" i="32"/>
  <c r="W87" i="32"/>
  <c r="J87" i="32"/>
  <c r="EL86" i="32"/>
  <c r="DE86" i="32"/>
  <c r="CH86" i="32"/>
  <c r="BS86" i="32"/>
  <c r="AV86" i="32"/>
  <c r="AS86" i="32"/>
  <c r="AP86" i="32"/>
  <c r="AM86" i="32"/>
  <c r="AC86" i="32"/>
  <c r="Z86" i="32"/>
  <c r="W86" i="32"/>
  <c r="J86" i="32"/>
  <c r="EL85" i="32"/>
  <c r="DE85" i="32"/>
  <c r="CH85" i="32"/>
  <c r="BS85" i="32"/>
  <c r="AV85" i="32"/>
  <c r="AP85" i="32"/>
  <c r="AM85" i="32"/>
  <c r="AC85" i="32"/>
  <c r="Z85" i="32"/>
  <c r="W85" i="32"/>
  <c r="J85" i="32"/>
  <c r="EL84" i="32"/>
  <c r="DE84" i="32"/>
  <c r="CH84" i="32"/>
  <c r="BS84" i="32"/>
  <c r="AV84" i="32"/>
  <c r="AS84" i="32"/>
  <c r="AP84" i="32"/>
  <c r="AM84" i="32"/>
  <c r="AC84" i="32"/>
  <c r="Z84" i="32"/>
  <c r="W84" i="32"/>
  <c r="J84" i="32"/>
  <c r="EL83" i="32"/>
  <c r="DE83" i="32"/>
  <c r="CH83" i="32"/>
  <c r="BS83" i="32"/>
  <c r="AV83" i="32"/>
  <c r="AS83" i="32"/>
  <c r="AP83" i="32"/>
  <c r="AM83" i="32"/>
  <c r="AC83" i="32"/>
  <c r="Z83" i="32"/>
  <c r="W83" i="32"/>
  <c r="K83" i="32"/>
  <c r="J83" i="32" s="1"/>
  <c r="EL82" i="32"/>
  <c r="DE82" i="32"/>
  <c r="CH82" i="32"/>
  <c r="BS82" i="32"/>
  <c r="AP82" i="32"/>
  <c r="AM82" i="32"/>
  <c r="AC82" i="32"/>
  <c r="Z82" i="32"/>
  <c r="W82" i="32"/>
  <c r="J82" i="32"/>
  <c r="EL81" i="32"/>
  <c r="DE81" i="32"/>
  <c r="CH81" i="32"/>
  <c r="BS81" i="32"/>
  <c r="AV81" i="32"/>
  <c r="AS81" i="32"/>
  <c r="AP81" i="32"/>
  <c r="AM81" i="32"/>
  <c r="AC81" i="32"/>
  <c r="Z81" i="32"/>
  <c r="W81" i="32"/>
  <c r="K81" i="32"/>
  <c r="J81" i="32" s="1"/>
  <c r="EL80" i="32"/>
  <c r="DE80" i="32"/>
  <c r="CH80" i="32"/>
  <c r="BS80" i="32"/>
  <c r="AV80" i="32"/>
  <c r="AS80" i="32"/>
  <c r="AP80" i="32"/>
  <c r="AM80" i="32"/>
  <c r="AC80" i="32"/>
  <c r="Z80" i="32"/>
  <c r="W80" i="32"/>
  <c r="K80" i="32"/>
  <c r="J80" i="32" s="1"/>
  <c r="EL79" i="32"/>
  <c r="DE79" i="32"/>
  <c r="CH79" i="32"/>
  <c r="BS79" i="32"/>
  <c r="AV79" i="32"/>
  <c r="AS79" i="32"/>
  <c r="AP79" i="32"/>
  <c r="AM79" i="32"/>
  <c r="AC79" i="32"/>
  <c r="Z79" i="32"/>
  <c r="W79" i="32"/>
  <c r="K79" i="32"/>
  <c r="J79" i="32" s="1"/>
  <c r="EL78" i="32"/>
  <c r="DE78" i="32"/>
  <c r="CH78" i="32"/>
  <c r="BS78" i="32"/>
  <c r="AV78" i="32"/>
  <c r="AS78" i="32"/>
  <c r="AP78" i="32"/>
  <c r="AM78" i="32"/>
  <c r="AC78" i="32"/>
  <c r="Z78" i="32"/>
  <c r="W78" i="32"/>
  <c r="K78" i="32"/>
  <c r="J78" i="32" s="1"/>
  <c r="EL77" i="32"/>
  <c r="DE77" i="32"/>
  <c r="CH77" i="32"/>
  <c r="BS77" i="32"/>
  <c r="AV77" i="32"/>
  <c r="AS77" i="32"/>
  <c r="AP77" i="32"/>
  <c r="AM77" i="32"/>
  <c r="AC77" i="32"/>
  <c r="Z77" i="32"/>
  <c r="W77" i="32"/>
  <c r="K77" i="32"/>
  <c r="J77" i="32" s="1"/>
  <c r="EL76" i="32"/>
  <c r="DE76" i="32"/>
  <c r="CH76" i="32"/>
  <c r="BS76" i="32"/>
  <c r="AV76" i="32"/>
  <c r="AS76" i="32"/>
  <c r="AP76" i="32"/>
  <c r="AM76" i="32"/>
  <c r="AC76" i="32"/>
  <c r="Z76" i="32"/>
  <c r="W76" i="32"/>
  <c r="K76" i="32"/>
  <c r="J76" i="32" s="1"/>
  <c r="EL75" i="32"/>
  <c r="DE75" i="32"/>
  <c r="CH75" i="32"/>
  <c r="BS75" i="32"/>
  <c r="AV75" i="32"/>
  <c r="AS75" i="32"/>
  <c r="AP75" i="32"/>
  <c r="AM75" i="32"/>
  <c r="AC75" i="32"/>
  <c r="Z75" i="32"/>
  <c r="W75" i="32"/>
  <c r="K75" i="32"/>
  <c r="J75" i="32" s="1"/>
  <c r="EL74" i="32"/>
  <c r="DE74" i="32"/>
  <c r="CH74" i="32"/>
  <c r="BS74" i="32"/>
  <c r="AV74" i="32"/>
  <c r="AS74" i="32"/>
  <c r="AP74" i="32"/>
  <c r="AM74" i="32"/>
  <c r="AC74" i="32"/>
  <c r="Z74" i="32"/>
  <c r="W74" i="32"/>
  <c r="K74" i="32"/>
  <c r="J74" i="32" s="1"/>
  <c r="EL73" i="32"/>
  <c r="DE73" i="32"/>
  <c r="CH73" i="32"/>
  <c r="BS73" i="32"/>
  <c r="AV73" i="32"/>
  <c r="AS73" i="32"/>
  <c r="AP73" i="32"/>
  <c r="AM73" i="32"/>
  <c r="AC73" i="32"/>
  <c r="Z73" i="32"/>
  <c r="W73" i="32"/>
  <c r="K73" i="32"/>
  <c r="J73" i="32" s="1"/>
  <c r="EL72" i="32"/>
  <c r="DE72" i="32"/>
  <c r="CH72" i="32"/>
  <c r="BS72" i="32"/>
  <c r="AV72" i="32"/>
  <c r="AS72" i="32"/>
  <c r="AP72" i="32"/>
  <c r="AM72" i="32"/>
  <c r="AC72" i="32"/>
  <c r="Z72" i="32"/>
  <c r="W72" i="32"/>
  <c r="K72" i="32"/>
  <c r="J72" i="32" s="1"/>
  <c r="EL71" i="32"/>
  <c r="DE71" i="32"/>
  <c r="CH71" i="32"/>
  <c r="BS71" i="32"/>
  <c r="AV71" i="32"/>
  <c r="AS71" i="32"/>
  <c r="AP71" i="32"/>
  <c r="AM71" i="32"/>
  <c r="AC71" i="32"/>
  <c r="Z71" i="32"/>
  <c r="W71" i="32"/>
  <c r="K71" i="32"/>
  <c r="J71" i="32" s="1"/>
  <c r="EL70" i="32"/>
  <c r="DE70" i="32"/>
  <c r="CH70" i="32"/>
  <c r="BS70" i="32"/>
  <c r="AV70" i="32"/>
  <c r="AS70" i="32"/>
  <c r="AP70" i="32"/>
  <c r="AM70" i="32"/>
  <c r="AC70" i="32"/>
  <c r="Z70" i="32"/>
  <c r="W70" i="32"/>
  <c r="K70" i="32"/>
  <c r="J70" i="32" s="1"/>
  <c r="EL69" i="32"/>
  <c r="DE69" i="32"/>
  <c r="CH69" i="32"/>
  <c r="BS69" i="32"/>
  <c r="AV69" i="32"/>
  <c r="AS69" i="32"/>
  <c r="AP69" i="32"/>
  <c r="AM69" i="32"/>
  <c r="AC69" i="32"/>
  <c r="Z69" i="32"/>
  <c r="W69" i="32"/>
  <c r="K69" i="32"/>
  <c r="J69" i="32" s="1"/>
  <c r="EL68" i="32"/>
  <c r="DE68" i="32"/>
  <c r="CH68" i="32"/>
  <c r="BS68" i="32"/>
  <c r="AV68" i="32"/>
  <c r="AS68" i="32"/>
  <c r="AP68" i="32"/>
  <c r="AM68" i="32"/>
  <c r="AC68" i="32"/>
  <c r="Z68" i="32"/>
  <c r="W68" i="32"/>
  <c r="K68" i="32"/>
  <c r="J68" i="32" s="1"/>
  <c r="EL67" i="32"/>
  <c r="DE67" i="32"/>
  <c r="CH67" i="32"/>
  <c r="BS67" i="32"/>
  <c r="AV67" i="32"/>
  <c r="AS67" i="32"/>
  <c r="AP67" i="32"/>
  <c r="AM67" i="32"/>
  <c r="AC67" i="32"/>
  <c r="Z67" i="32"/>
  <c r="W67" i="32"/>
  <c r="K67" i="32"/>
  <c r="J67" i="32" s="1"/>
  <c r="EL66" i="32"/>
  <c r="DE66" i="32"/>
  <c r="CH66" i="32"/>
  <c r="BS66" i="32"/>
  <c r="AV66" i="32"/>
  <c r="AS66" i="32"/>
  <c r="AP66" i="32"/>
  <c r="AM66" i="32"/>
  <c r="AC66" i="32"/>
  <c r="Z66" i="32"/>
  <c r="W66" i="32"/>
  <c r="K66" i="32"/>
  <c r="J66" i="32" s="1"/>
  <c r="EL65" i="32"/>
  <c r="DE65" i="32"/>
  <c r="CH65" i="32"/>
  <c r="BS65" i="32"/>
  <c r="AV65" i="32"/>
  <c r="AS65" i="32"/>
  <c r="AP65" i="32"/>
  <c r="AM65" i="32"/>
  <c r="AC65" i="32"/>
  <c r="Z65" i="32"/>
  <c r="W65" i="32"/>
  <c r="K65" i="32"/>
  <c r="J65" i="32" s="1"/>
  <c r="EL64" i="32"/>
  <c r="DE64" i="32"/>
  <c r="CH64" i="32"/>
  <c r="BS64" i="32"/>
  <c r="AV64" i="32"/>
  <c r="AS64" i="32"/>
  <c r="AP64" i="32"/>
  <c r="AM64" i="32"/>
  <c r="AC64" i="32"/>
  <c r="Z64" i="32"/>
  <c r="W64" i="32"/>
  <c r="K64" i="32"/>
  <c r="J64" i="32" s="1"/>
  <c r="EL63" i="32"/>
  <c r="DE63" i="32"/>
  <c r="CH63" i="32"/>
  <c r="BS63" i="32"/>
  <c r="AV63" i="32"/>
  <c r="AS63" i="32"/>
  <c r="AP63" i="32"/>
  <c r="AM63" i="32"/>
  <c r="AC63" i="32"/>
  <c r="Z63" i="32"/>
  <c r="W63" i="32"/>
  <c r="K63" i="32"/>
  <c r="J63" i="32" s="1"/>
  <c r="EL62" i="32"/>
  <c r="DE62" i="32"/>
  <c r="CH62" i="32"/>
  <c r="BS62" i="32"/>
  <c r="AV62" i="32"/>
  <c r="AS62" i="32"/>
  <c r="AP62" i="32"/>
  <c r="AM62" i="32"/>
  <c r="AC62" i="32"/>
  <c r="Z62" i="32"/>
  <c r="W62" i="32"/>
  <c r="K62" i="32"/>
  <c r="J62" i="32" s="1"/>
  <c r="EL61" i="32"/>
  <c r="DE61" i="32"/>
  <c r="CH61" i="32"/>
  <c r="BS61" i="32"/>
  <c r="AV61" i="32"/>
  <c r="AS61" i="32"/>
  <c r="AP61" i="32"/>
  <c r="AM61" i="32"/>
  <c r="AC61" i="32"/>
  <c r="Z61" i="32"/>
  <c r="W61" i="32"/>
  <c r="K61" i="32"/>
  <c r="J61" i="32" s="1"/>
  <c r="EL60" i="32"/>
  <c r="DE60" i="32"/>
  <c r="CH60" i="32"/>
  <c r="BS60" i="32"/>
  <c r="AV60" i="32"/>
  <c r="AS60" i="32"/>
  <c r="AP60" i="32"/>
  <c r="AM60" i="32"/>
  <c r="AC60" i="32"/>
  <c r="Z60" i="32"/>
  <c r="W60" i="32"/>
  <c r="K60" i="32"/>
  <c r="J60" i="32" s="1"/>
  <c r="EL59" i="32"/>
  <c r="DE59" i="32"/>
  <c r="CH59" i="32"/>
  <c r="BS59" i="32"/>
  <c r="AV59" i="32"/>
  <c r="AS59" i="32"/>
  <c r="AP59" i="32"/>
  <c r="AM59" i="32"/>
  <c r="AC59" i="32"/>
  <c r="Z59" i="32"/>
  <c r="W59" i="32"/>
  <c r="K59" i="32"/>
  <c r="J59" i="32" s="1"/>
  <c r="EL58" i="32"/>
  <c r="DE58" i="32"/>
  <c r="CH58" i="32"/>
  <c r="BS58" i="32"/>
  <c r="AV58" i="32"/>
  <c r="AS58" i="32"/>
  <c r="AP58" i="32"/>
  <c r="AM58" i="32"/>
  <c r="AC58" i="32"/>
  <c r="Z58" i="32"/>
  <c r="W58" i="32"/>
  <c r="J58" i="32"/>
  <c r="EL57" i="32"/>
  <c r="DE57" i="32"/>
  <c r="CH57" i="32"/>
  <c r="BS57" i="32"/>
  <c r="AV57" i="32"/>
  <c r="AS57" i="32"/>
  <c r="AP57" i="32"/>
  <c r="AM57" i="32"/>
  <c r="AC57" i="32"/>
  <c r="Z57" i="32"/>
  <c r="W57" i="32"/>
  <c r="K57" i="32"/>
  <c r="J57" i="32" s="1"/>
  <c r="EL56" i="32"/>
  <c r="DE56" i="32"/>
  <c r="CH56" i="32"/>
  <c r="BS56" i="32"/>
  <c r="AV56" i="32"/>
  <c r="AS56" i="32"/>
  <c r="AP56" i="32"/>
  <c r="AM56" i="32"/>
  <c r="AC56" i="32"/>
  <c r="Z56" i="32"/>
  <c r="W56" i="32"/>
  <c r="J56" i="32"/>
  <c r="EL55" i="32"/>
  <c r="DE55" i="32"/>
  <c r="CH55" i="32"/>
  <c r="BS55" i="32"/>
  <c r="AV55" i="32"/>
  <c r="AS55" i="32"/>
  <c r="AP55" i="32"/>
  <c r="AM55" i="32"/>
  <c r="AC55" i="32"/>
  <c r="Z55" i="32"/>
  <c r="W55" i="32"/>
  <c r="J55" i="32"/>
  <c r="EL54" i="32"/>
  <c r="DE54" i="32"/>
  <c r="CH54" i="32"/>
  <c r="BS54" i="32"/>
  <c r="AV54" i="32"/>
  <c r="AS54" i="32"/>
  <c r="AP54" i="32"/>
  <c r="AM54" i="32"/>
  <c r="AC54" i="32"/>
  <c r="Z54" i="32"/>
  <c r="W54" i="32"/>
  <c r="K54" i="32"/>
  <c r="J54" i="32" s="1"/>
  <c r="EL53" i="32"/>
  <c r="DE53" i="32"/>
  <c r="CH53" i="32"/>
  <c r="BS53" i="32"/>
  <c r="AV53" i="32"/>
  <c r="AS53" i="32"/>
  <c r="AP53" i="32"/>
  <c r="AM53" i="32"/>
  <c r="AC53" i="32"/>
  <c r="Z53" i="32"/>
  <c r="W53" i="32"/>
  <c r="J53" i="32"/>
  <c r="EL52" i="32"/>
  <c r="DE52" i="32"/>
  <c r="CH52" i="32"/>
  <c r="BS52" i="32"/>
  <c r="AV52" i="32"/>
  <c r="AS52" i="32"/>
  <c r="AP52" i="32"/>
  <c r="AM52" i="32"/>
  <c r="AC52" i="32"/>
  <c r="Z52" i="32"/>
  <c r="W52" i="32"/>
  <c r="K52" i="32"/>
  <c r="J52" i="32" s="1"/>
  <c r="EL51" i="32"/>
  <c r="DE51" i="32"/>
  <c r="CH51" i="32"/>
  <c r="BS51" i="32"/>
  <c r="AV51" i="32"/>
  <c r="AS51" i="32"/>
  <c r="AP51" i="32"/>
  <c r="AM51" i="32"/>
  <c r="AC51" i="32"/>
  <c r="Z51" i="32"/>
  <c r="W51" i="32"/>
  <c r="J51" i="32"/>
  <c r="EL50" i="32"/>
  <c r="DE50" i="32"/>
  <c r="CH50" i="32"/>
  <c r="BS50" i="32"/>
  <c r="AV50" i="32"/>
  <c r="AS50" i="32"/>
  <c r="AP50" i="32"/>
  <c r="AM50" i="32"/>
  <c r="AC50" i="32"/>
  <c r="Z50" i="32"/>
  <c r="W50" i="32"/>
  <c r="J50" i="32"/>
  <c r="EL49" i="32"/>
  <c r="DE49" i="32"/>
  <c r="CH49" i="32"/>
  <c r="BS49" i="32"/>
  <c r="AV49" i="32"/>
  <c r="AS49" i="32"/>
  <c r="AP49" i="32"/>
  <c r="AM49" i="32"/>
  <c r="AC49" i="32"/>
  <c r="Z49" i="32"/>
  <c r="W49" i="32"/>
  <c r="K49" i="32"/>
  <c r="J49" i="32" s="1"/>
  <c r="EL48" i="32"/>
  <c r="DE48" i="32"/>
  <c r="CH48" i="32"/>
  <c r="BS48" i="32"/>
  <c r="AV48" i="32"/>
  <c r="AP48" i="32"/>
  <c r="AM48" i="32"/>
  <c r="AC48" i="32"/>
  <c r="Z48" i="32"/>
  <c r="W48" i="32"/>
  <c r="J48" i="32"/>
  <c r="EL47" i="32"/>
  <c r="DE47" i="32"/>
  <c r="CH47" i="32"/>
  <c r="BS47" i="32"/>
  <c r="AV47" i="32"/>
  <c r="AP47" i="32"/>
  <c r="AM47" i="32"/>
  <c r="AC47" i="32"/>
  <c r="Z47" i="32"/>
  <c r="W47" i="32"/>
  <c r="J47" i="32"/>
  <c r="EL46" i="32"/>
  <c r="DE46" i="32"/>
  <c r="CH46" i="32"/>
  <c r="BS46" i="32"/>
  <c r="AV46" i="32"/>
  <c r="AS46" i="32"/>
  <c r="AP46" i="32"/>
  <c r="AM46" i="32"/>
  <c r="AC46" i="32"/>
  <c r="Z46" i="32"/>
  <c r="W46" i="32"/>
  <c r="K46" i="32"/>
  <c r="J46" i="32" s="1"/>
  <c r="EL45" i="32"/>
  <c r="DE45" i="32"/>
  <c r="CH45" i="32"/>
  <c r="BS45" i="32"/>
  <c r="AV45" i="32"/>
  <c r="AS45" i="32"/>
  <c r="AP45" i="32"/>
  <c r="AM45" i="32"/>
  <c r="AC45" i="32"/>
  <c r="Z45" i="32"/>
  <c r="W45" i="32"/>
  <c r="K45" i="32"/>
  <c r="J45" i="32" s="1"/>
  <c r="EL44" i="32"/>
  <c r="DE44" i="32"/>
  <c r="CH44" i="32"/>
  <c r="BS44" i="32"/>
  <c r="AV44" i="32"/>
  <c r="AS44" i="32"/>
  <c r="AP44" i="32"/>
  <c r="AM44" i="32"/>
  <c r="AC44" i="32"/>
  <c r="Z44" i="32"/>
  <c r="W44" i="32"/>
  <c r="J44" i="32"/>
  <c r="EL43" i="32"/>
  <c r="DE43" i="32"/>
  <c r="CH43" i="32"/>
  <c r="BS43" i="32"/>
  <c r="AV43" i="32"/>
  <c r="AS43" i="32"/>
  <c r="AP43" i="32"/>
  <c r="AM43" i="32"/>
  <c r="AC43" i="32"/>
  <c r="Z43" i="32"/>
  <c r="W43" i="32"/>
  <c r="K43" i="32"/>
  <c r="J43" i="32" s="1"/>
  <c r="EL42" i="32"/>
  <c r="DE42" i="32"/>
  <c r="CH42" i="32"/>
  <c r="BS42" i="32"/>
  <c r="AV42" i="32"/>
  <c r="AS42" i="32"/>
  <c r="AP42" i="32"/>
  <c r="AM42" i="32"/>
  <c r="AC42" i="32"/>
  <c r="Z42" i="32"/>
  <c r="W42" i="32"/>
  <c r="K42" i="32"/>
  <c r="J42" i="32" s="1"/>
  <c r="EL41" i="32"/>
  <c r="DE41" i="32"/>
  <c r="CH41" i="32"/>
  <c r="BS41" i="32"/>
  <c r="AV41" i="32"/>
  <c r="AS41" i="32"/>
  <c r="AP41" i="32"/>
  <c r="AM41" i="32"/>
  <c r="AC41" i="32"/>
  <c r="Z41" i="32"/>
  <c r="W41" i="32"/>
  <c r="K41" i="32"/>
  <c r="J41" i="32" s="1"/>
  <c r="EL40" i="32"/>
  <c r="DE40" i="32"/>
  <c r="CH40" i="32"/>
  <c r="BS40" i="32"/>
  <c r="AV40" i="32"/>
  <c r="AS40" i="32"/>
  <c r="AP40" i="32"/>
  <c r="AM40" i="32"/>
  <c r="AC40" i="32"/>
  <c r="Z40" i="32"/>
  <c r="W40" i="32"/>
  <c r="K40" i="32"/>
  <c r="J40" i="32" s="1"/>
  <c r="EL39" i="32"/>
  <c r="DE39" i="32"/>
  <c r="CH39" i="32"/>
  <c r="BS39" i="32"/>
  <c r="AV39" i="32"/>
  <c r="AS39" i="32"/>
  <c r="AP39" i="32"/>
  <c r="AM39" i="32"/>
  <c r="AC39" i="32"/>
  <c r="Z39" i="32"/>
  <c r="W39" i="32"/>
  <c r="K39" i="32"/>
  <c r="J39" i="32" s="1"/>
  <c r="EL38" i="32"/>
  <c r="DE38" i="32"/>
  <c r="CH38" i="32"/>
  <c r="BS38" i="32"/>
  <c r="AV38" i="32"/>
  <c r="AS38" i="32"/>
  <c r="AP38" i="32"/>
  <c r="AM38" i="32"/>
  <c r="AC38" i="32"/>
  <c r="Z38" i="32"/>
  <c r="W38" i="32"/>
  <c r="K38" i="32"/>
  <c r="J38" i="32" s="1"/>
  <c r="EL37" i="32"/>
  <c r="DE37" i="32"/>
  <c r="CH37" i="32"/>
  <c r="BS37" i="32"/>
  <c r="AV37" i="32"/>
  <c r="AP37" i="32"/>
  <c r="AM37" i="32"/>
  <c r="AC37" i="32"/>
  <c r="Z37" i="32"/>
  <c r="W37" i="32"/>
  <c r="J37" i="32"/>
  <c r="EL36" i="32"/>
  <c r="DE36" i="32"/>
  <c r="CH36" i="32"/>
  <c r="BS36" i="32"/>
  <c r="AV36" i="32"/>
  <c r="AS36" i="32"/>
  <c r="AP36" i="32"/>
  <c r="AM36" i="32"/>
  <c r="AC36" i="32"/>
  <c r="Z36" i="32"/>
  <c r="W36" i="32"/>
  <c r="K36" i="32"/>
  <c r="J36" i="32" s="1"/>
  <c r="EL35" i="32"/>
  <c r="DE35" i="32"/>
  <c r="CH35" i="32"/>
  <c r="BS35" i="32"/>
  <c r="AV35" i="32"/>
  <c r="AS35" i="32"/>
  <c r="AP35" i="32"/>
  <c r="AM35" i="32"/>
  <c r="AC35" i="32"/>
  <c r="Z35" i="32"/>
  <c r="W35" i="32"/>
  <c r="K35" i="32"/>
  <c r="J35" i="32" s="1"/>
  <c r="EL34" i="32"/>
  <c r="DE34" i="32"/>
  <c r="CH34" i="32"/>
  <c r="BS34" i="32"/>
  <c r="AV34" i="32"/>
  <c r="AS34" i="32"/>
  <c r="AP34" i="32"/>
  <c r="AM34" i="32"/>
  <c r="AC34" i="32"/>
  <c r="Z34" i="32"/>
  <c r="W34" i="32"/>
  <c r="J34" i="32"/>
  <c r="EL33" i="32"/>
  <c r="DE33" i="32"/>
  <c r="CH33" i="32"/>
  <c r="BS33" i="32"/>
  <c r="AV33" i="32"/>
  <c r="AS33" i="32"/>
  <c r="AP33" i="32"/>
  <c r="AM33" i="32"/>
  <c r="AC33" i="32"/>
  <c r="Z33" i="32"/>
  <c r="W33" i="32"/>
  <c r="K33" i="32"/>
  <c r="J33" i="32" s="1"/>
  <c r="EL32" i="32"/>
  <c r="DE32" i="32"/>
  <c r="CH32" i="32"/>
  <c r="BS32" i="32"/>
  <c r="AV32" i="32"/>
  <c r="AS32" i="32"/>
  <c r="AP32" i="32"/>
  <c r="AM32" i="32"/>
  <c r="AC32" i="32"/>
  <c r="Z32" i="32"/>
  <c r="W32" i="32"/>
  <c r="K32" i="32"/>
  <c r="J32" i="32" s="1"/>
  <c r="EL31" i="32"/>
  <c r="DE31" i="32"/>
  <c r="CH31" i="32"/>
  <c r="BS31" i="32"/>
  <c r="AV31" i="32"/>
  <c r="AS31" i="32"/>
  <c r="AP31" i="32"/>
  <c r="AM31" i="32"/>
  <c r="AC31" i="32"/>
  <c r="Z31" i="32"/>
  <c r="W31" i="32"/>
  <c r="K31" i="32"/>
  <c r="J31" i="32" s="1"/>
  <c r="EL30" i="32"/>
  <c r="DE30" i="32"/>
  <c r="CH30" i="32"/>
  <c r="BS30" i="32"/>
  <c r="AP30" i="32"/>
  <c r="AM30" i="32"/>
  <c r="AC30" i="32"/>
  <c r="Z30" i="32"/>
  <c r="W30" i="32"/>
  <c r="J30" i="32"/>
  <c r="EL29" i="32"/>
  <c r="DE29" i="32"/>
  <c r="CH29" i="32"/>
  <c r="BS29" i="32"/>
  <c r="AV29" i="32"/>
  <c r="AS29" i="32"/>
  <c r="AP29" i="32"/>
  <c r="AM29" i="32"/>
  <c r="AC29" i="32"/>
  <c r="Z29" i="32"/>
  <c r="W29" i="32"/>
  <c r="J29" i="32"/>
  <c r="EL28" i="32"/>
  <c r="DE28" i="32"/>
  <c r="CH28" i="32"/>
  <c r="BS28" i="32"/>
  <c r="AV28" i="32"/>
  <c r="AS28" i="32"/>
  <c r="AP28" i="32"/>
  <c r="AM28" i="32"/>
  <c r="AC28" i="32"/>
  <c r="Z28" i="32"/>
  <c r="W28" i="32"/>
  <c r="K28" i="32"/>
  <c r="J28" i="32" s="1"/>
  <c r="EL27" i="32"/>
  <c r="DE27" i="32"/>
  <c r="CH27" i="32"/>
  <c r="BS27" i="32"/>
  <c r="AV27" i="32"/>
  <c r="AS27" i="32"/>
  <c r="AP27" i="32"/>
  <c r="AM27" i="32"/>
  <c r="AC27" i="32"/>
  <c r="Z27" i="32"/>
  <c r="W27" i="32"/>
  <c r="K27" i="32"/>
  <c r="J27" i="32" s="1"/>
  <c r="EL26" i="32"/>
  <c r="DE26" i="32"/>
  <c r="CH26" i="32"/>
  <c r="BS26" i="32"/>
  <c r="AV26" i="32"/>
  <c r="AS26" i="32"/>
  <c r="AP26" i="32"/>
  <c r="AM26" i="32"/>
  <c r="AC26" i="32"/>
  <c r="Z26" i="32"/>
  <c r="W26" i="32"/>
  <c r="J26" i="32"/>
  <c r="EL25" i="32"/>
  <c r="DE25" i="32"/>
  <c r="CH25" i="32"/>
  <c r="BS25" i="32"/>
  <c r="AV25" i="32"/>
  <c r="AS25" i="32"/>
  <c r="AP25" i="32"/>
  <c r="AM25" i="32"/>
  <c r="AC25" i="32"/>
  <c r="Z25" i="32"/>
  <c r="W25" i="32"/>
  <c r="K25" i="32"/>
  <c r="J25" i="32" s="1"/>
  <c r="EL24" i="32"/>
  <c r="DE24" i="32"/>
  <c r="CH24" i="32"/>
  <c r="BS24" i="32"/>
  <c r="AV24" i="32"/>
  <c r="AS24" i="32"/>
  <c r="AP24" i="32"/>
  <c r="AM24" i="32"/>
  <c r="AC24" i="32"/>
  <c r="Z24" i="32"/>
  <c r="W24" i="32"/>
  <c r="K24" i="32"/>
  <c r="J24" i="32" s="1"/>
  <c r="EL23" i="32"/>
  <c r="DE23" i="32"/>
  <c r="CH23" i="32"/>
  <c r="BS23" i="32"/>
  <c r="AV23" i="32"/>
  <c r="AS23" i="32"/>
  <c r="AP23" i="32"/>
  <c r="AM23" i="32"/>
  <c r="AC23" i="32"/>
  <c r="Z23" i="32"/>
  <c r="W23" i="32"/>
  <c r="J23" i="32"/>
  <c r="EL22" i="32"/>
  <c r="DE22" i="32"/>
  <c r="CH22" i="32"/>
  <c r="BS22" i="32"/>
  <c r="AV22" i="32"/>
  <c r="AS22" i="32"/>
  <c r="AP22" i="32"/>
  <c r="AM22" i="32"/>
  <c r="AC22" i="32"/>
  <c r="Z22" i="32"/>
  <c r="W22" i="32"/>
  <c r="J22" i="32"/>
  <c r="EL21" i="32"/>
  <c r="DE21" i="32"/>
  <c r="CH21" i="32"/>
  <c r="BS21" i="32"/>
  <c r="AV21" i="32"/>
  <c r="AS21" i="32"/>
  <c r="AP21" i="32"/>
  <c r="AM21" i="32"/>
  <c r="AC21" i="32"/>
  <c r="Z21" i="32"/>
  <c r="W21" i="32"/>
  <c r="J21" i="32"/>
  <c r="EL20" i="32"/>
  <c r="DE20" i="32"/>
  <c r="CH20" i="32"/>
  <c r="BS20" i="32"/>
  <c r="AV20" i="32"/>
  <c r="AS20" i="32"/>
  <c r="AP20" i="32"/>
  <c r="AM20" i="32"/>
  <c r="AC20" i="32"/>
  <c r="Z20" i="32"/>
  <c r="W20" i="32"/>
  <c r="K20" i="32"/>
  <c r="J20" i="32" s="1"/>
  <c r="EL19" i="32"/>
  <c r="DE19" i="32"/>
  <c r="CH19" i="32"/>
  <c r="BS19" i="32"/>
  <c r="AV19" i="32"/>
  <c r="AS19" i="32"/>
  <c r="AP19" i="32"/>
  <c r="AM19" i="32"/>
  <c r="AC19" i="32"/>
  <c r="Z19" i="32"/>
  <c r="W19" i="32"/>
  <c r="J19" i="32"/>
  <c r="EL18" i="32"/>
  <c r="DE18" i="32"/>
  <c r="CH18" i="32"/>
  <c r="BS18" i="32"/>
  <c r="AV18" i="32"/>
  <c r="AS18" i="32"/>
  <c r="AP18" i="32"/>
  <c r="AM18" i="32"/>
  <c r="AC18" i="32"/>
  <c r="Z18" i="32"/>
  <c r="W18" i="32"/>
  <c r="K18" i="32"/>
  <c r="J18" i="32" s="1"/>
  <c r="EL17" i="32"/>
  <c r="DE17" i="32"/>
  <c r="CH17" i="32"/>
  <c r="BS17" i="32"/>
  <c r="AV17" i="32"/>
  <c r="AS17" i="32"/>
  <c r="AP17" i="32"/>
  <c r="AM17" i="32"/>
  <c r="AC17" i="32"/>
  <c r="Z17" i="32"/>
  <c r="W17" i="32"/>
  <c r="K17" i="32"/>
  <c r="J17" i="32" s="1"/>
  <c r="EL16" i="32"/>
  <c r="DE16" i="32"/>
  <c r="CH16" i="32"/>
  <c r="BS16" i="32"/>
  <c r="AV16" i="32"/>
  <c r="AS16" i="32"/>
  <c r="AP16" i="32"/>
  <c r="AM16" i="32"/>
  <c r="AC16" i="32"/>
  <c r="Z16" i="32"/>
  <c r="W16" i="32"/>
  <c r="K16" i="32"/>
  <c r="J16" i="32" s="1"/>
  <c r="EL15" i="32"/>
  <c r="DE15" i="32"/>
  <c r="CH15" i="32"/>
  <c r="BS15" i="32"/>
  <c r="AV15" i="32"/>
  <c r="AS15" i="32"/>
  <c r="AP15" i="32"/>
  <c r="AM15" i="32"/>
  <c r="AC15" i="32"/>
  <c r="Z15" i="32"/>
  <c r="W15" i="32"/>
  <c r="K15" i="32"/>
  <c r="J15" i="32" s="1"/>
  <c r="EL14" i="32"/>
  <c r="DE14" i="32"/>
  <c r="CH14" i="32"/>
  <c r="BS14" i="32"/>
  <c r="AV14" i="32"/>
  <c r="AS14" i="32"/>
  <c r="AP14" i="32"/>
  <c r="AM14" i="32"/>
  <c r="AC14" i="32"/>
  <c r="Z14" i="32"/>
  <c r="W14" i="32"/>
  <c r="J14" i="32"/>
  <c r="EL13" i="32"/>
  <c r="DE13" i="32"/>
  <c r="CH13" i="32"/>
  <c r="BS13" i="32"/>
  <c r="AV13" i="32"/>
  <c r="AS13" i="32"/>
  <c r="AP13" i="32"/>
  <c r="AM13" i="32"/>
  <c r="AC13" i="32"/>
  <c r="Z13" i="32"/>
  <c r="W13" i="32"/>
  <c r="K13" i="32"/>
  <c r="EL12" i="32"/>
  <c r="DE12" i="32"/>
  <c r="CH12" i="32"/>
  <c r="BS12" i="32"/>
  <c r="AV12" i="32"/>
  <c r="AS12" i="32"/>
  <c r="AP12" i="32"/>
  <c r="AM12" i="32"/>
  <c r="AC12" i="32"/>
  <c r="Z12" i="32"/>
  <c r="W12" i="32"/>
  <c r="K12" i="32"/>
  <c r="J12" i="32" s="1"/>
  <c r="EL11" i="32"/>
  <c r="DE11" i="32"/>
  <c r="CH11" i="32"/>
  <c r="BS11" i="32"/>
  <c r="AV11" i="32"/>
  <c r="AS11" i="32"/>
  <c r="AP11" i="32"/>
  <c r="AM11" i="32"/>
  <c r="AC11" i="32"/>
  <c r="Z11" i="32"/>
  <c r="W11" i="32"/>
  <c r="K11" i="32"/>
  <c r="J11" i="32" s="1"/>
  <c r="I11" i="32"/>
  <c r="H11" i="32"/>
  <c r="G11" i="32"/>
  <c r="F11" i="32"/>
  <c r="ML10" i="32"/>
  <c r="MK10" i="32"/>
  <c r="MJ10" i="32"/>
  <c r="MI10" i="32"/>
  <c r="MH10" i="32"/>
  <c r="MG10" i="32"/>
  <c r="MF10" i="32"/>
  <c r="ME10" i="32"/>
  <c r="MD10" i="32"/>
  <c r="MC10" i="32"/>
  <c r="MB10" i="32"/>
  <c r="MA10" i="32"/>
  <c r="LZ10" i="32"/>
  <c r="LY10" i="32"/>
  <c r="LX10" i="32"/>
  <c r="LW10" i="32"/>
  <c r="LV10" i="32"/>
  <c r="LU10" i="32"/>
  <c r="LT10" i="32"/>
  <c r="LS10" i="32"/>
  <c r="LR10" i="32"/>
  <c r="LQ10" i="32"/>
  <c r="F86" i="30" s="1"/>
  <c r="LP10" i="32"/>
  <c r="LO10" i="32"/>
  <c r="LN10" i="32"/>
  <c r="LM10" i="32"/>
  <c r="LL10" i="32"/>
  <c r="LK10" i="32"/>
  <c r="LJ10" i="32"/>
  <c r="LI10" i="32"/>
  <c r="LH10" i="32"/>
  <c r="LG10" i="32"/>
  <c r="LF10" i="32"/>
  <c r="LE10" i="32"/>
  <c r="LD10" i="32"/>
  <c r="LC10" i="32"/>
  <c r="LB10" i="32"/>
  <c r="LA10" i="32"/>
  <c r="KZ10" i="32"/>
  <c r="KY10" i="32"/>
  <c r="KX10" i="32"/>
  <c r="KW10" i="32"/>
  <c r="KU10" i="32"/>
  <c r="KT10" i="32"/>
  <c r="KS10" i="32"/>
  <c r="KR10" i="32"/>
  <c r="KQ10" i="32"/>
  <c r="KP10" i="32"/>
  <c r="KO10" i="32"/>
  <c r="KN10" i="32"/>
  <c r="KM10" i="32"/>
  <c r="KL10" i="32"/>
  <c r="KK10" i="32"/>
  <c r="KJ10" i="32"/>
  <c r="KI10" i="32"/>
  <c r="KH10" i="32"/>
  <c r="KG10" i="32"/>
  <c r="KF10" i="32"/>
  <c r="KE10" i="32"/>
  <c r="JY10" i="32"/>
  <c r="JX10" i="32"/>
  <c r="JV10" i="32"/>
  <c r="F29" i="30" s="1"/>
  <c r="JU10" i="32"/>
  <c r="E29" i="30" s="1"/>
  <c r="JS10" i="32"/>
  <c r="F126" i="30" s="1"/>
  <c r="JR10" i="32"/>
  <c r="JQ10" i="32"/>
  <c r="JP10" i="32"/>
  <c r="JO10" i="32"/>
  <c r="JN10" i="32"/>
  <c r="JM10" i="32"/>
  <c r="JL10" i="32"/>
  <c r="JK10" i="32"/>
  <c r="JJ10" i="32"/>
  <c r="JI10" i="32"/>
  <c r="JH10" i="32"/>
  <c r="JG10" i="32"/>
  <c r="JF10" i="32"/>
  <c r="JE10" i="32"/>
  <c r="JD10" i="32"/>
  <c r="JC10" i="32"/>
  <c r="JB10" i="32"/>
  <c r="JA10" i="32"/>
  <c r="IZ10" i="32"/>
  <c r="IY10" i="32"/>
  <c r="IX10" i="32"/>
  <c r="IW10" i="32"/>
  <c r="F26" i="30" s="1"/>
  <c r="IV10" i="32"/>
  <c r="E26" i="30" s="1"/>
  <c r="IU10" i="32"/>
  <c r="IT10" i="32"/>
  <c r="IS10" i="32"/>
  <c r="IR10" i="32"/>
  <c r="F35" i="30" s="1"/>
  <c r="IQ10" i="32"/>
  <c r="E35" i="30" s="1"/>
  <c r="IP10" i="32"/>
  <c r="IO10" i="32"/>
  <c r="IN10" i="32"/>
  <c r="IM10" i="32"/>
  <c r="IL10" i="32"/>
  <c r="IK10" i="32"/>
  <c r="IJ10" i="32"/>
  <c r="II10" i="32"/>
  <c r="IH10" i="32"/>
  <c r="IG10" i="32"/>
  <c r="IF10" i="32"/>
  <c r="IE10" i="32"/>
  <c r="ID10" i="32"/>
  <c r="IC10" i="32"/>
  <c r="IB10" i="32"/>
  <c r="IA10" i="32"/>
  <c r="HZ10" i="32"/>
  <c r="HY10" i="32"/>
  <c r="HX10" i="32"/>
  <c r="HW10" i="32"/>
  <c r="HV10" i="32"/>
  <c r="F31" i="30" s="1"/>
  <c r="HU10" i="32"/>
  <c r="E31" i="30" s="1"/>
  <c r="HT10" i="32"/>
  <c r="HS10" i="32"/>
  <c r="HR10" i="32"/>
  <c r="HQ10" i="32"/>
  <c r="HP10" i="32"/>
  <c r="HO10" i="32"/>
  <c r="HN10" i="32"/>
  <c r="HM10" i="32"/>
  <c r="HL10" i="32"/>
  <c r="HK10" i="32"/>
  <c r="HJ10" i="32"/>
  <c r="HI10" i="32"/>
  <c r="HH10" i="32"/>
  <c r="HG10" i="32"/>
  <c r="HF10" i="32"/>
  <c r="HE10" i="32"/>
  <c r="HD10" i="32"/>
  <c r="HC10" i="32"/>
  <c r="HB10" i="32"/>
  <c r="HA10" i="32"/>
  <c r="GZ10" i="32"/>
  <c r="GY10" i="32"/>
  <c r="GX10" i="32"/>
  <c r="GW10" i="32"/>
  <c r="GV10" i="32"/>
  <c r="GU10" i="32"/>
  <c r="GT10" i="32"/>
  <c r="GS10" i="32"/>
  <c r="GR10" i="32"/>
  <c r="GQ10" i="32"/>
  <c r="GP10" i="32"/>
  <c r="GO10" i="32"/>
  <c r="GN10" i="32"/>
  <c r="GM10" i="32"/>
  <c r="GL10" i="32"/>
  <c r="GK10" i="32"/>
  <c r="GJ10" i="32"/>
  <c r="GI10" i="32"/>
  <c r="GH10" i="32"/>
  <c r="GG10" i="32"/>
  <c r="GF10" i="32"/>
  <c r="GE10" i="32"/>
  <c r="GD10" i="32"/>
  <c r="GC10" i="32"/>
  <c r="GB10" i="32"/>
  <c r="GA10" i="32"/>
  <c r="FZ10" i="32"/>
  <c r="FY10" i="32"/>
  <c r="FX10" i="32"/>
  <c r="FW10" i="32"/>
  <c r="FV10" i="32"/>
  <c r="F30" i="30" s="1"/>
  <c r="FU10" i="32"/>
  <c r="E30" i="30" s="1"/>
  <c r="FT10" i="32"/>
  <c r="FS10" i="32"/>
  <c r="FR10" i="32"/>
  <c r="FQ10" i="32"/>
  <c r="FP10" i="32"/>
  <c r="FO10" i="32"/>
  <c r="FN10" i="32"/>
  <c r="FM10" i="32"/>
  <c r="FL10" i="32"/>
  <c r="FK10" i="32"/>
  <c r="FJ10" i="32"/>
  <c r="FI10" i="32"/>
  <c r="FH10" i="32"/>
  <c r="FG10" i="32"/>
  <c r="FF10" i="32"/>
  <c r="FE10" i="32"/>
  <c r="FD10" i="32"/>
  <c r="FC10" i="32"/>
  <c r="FB10" i="32"/>
  <c r="FA10" i="32"/>
  <c r="EZ10" i="32"/>
  <c r="EY10" i="32"/>
  <c r="EX10" i="32"/>
  <c r="EW10" i="32"/>
  <c r="EV10" i="32"/>
  <c r="EU10" i="32"/>
  <c r="ET10" i="32"/>
  <c r="ES10" i="32"/>
  <c r="ER10" i="32"/>
  <c r="EQ10" i="32"/>
  <c r="EP10" i="32"/>
  <c r="EO10" i="32"/>
  <c r="EN10" i="32"/>
  <c r="F28" i="30" s="1"/>
  <c r="EM10" i="32"/>
  <c r="E28" i="30" s="1"/>
  <c r="EK10" i="32"/>
  <c r="F91" i="30" s="1"/>
  <c r="EJ10" i="32"/>
  <c r="EI10" i="32"/>
  <c r="F90" i="30" s="1"/>
  <c r="EH10" i="32"/>
  <c r="EG10" i="32"/>
  <c r="F89" i="30" s="1"/>
  <c r="EF10" i="32"/>
  <c r="EE10" i="32"/>
  <c r="F88" i="30" s="1"/>
  <c r="ED10" i="32"/>
  <c r="EC10" i="32"/>
  <c r="F99" i="30" s="1"/>
  <c r="EB10" i="32"/>
  <c r="EA10" i="32"/>
  <c r="F98" i="30" s="1"/>
  <c r="DZ10" i="32"/>
  <c r="DY10" i="32"/>
  <c r="F120" i="30" s="1"/>
  <c r="DX10" i="32"/>
  <c r="DW10" i="32"/>
  <c r="F119" i="30" s="1"/>
  <c r="DV10" i="32"/>
  <c r="DU10" i="32"/>
  <c r="F118" i="30" s="1"/>
  <c r="DT10" i="32"/>
  <c r="DS10" i="32"/>
  <c r="DR10" i="32"/>
  <c r="DP10" i="32"/>
  <c r="DO10" i="32"/>
  <c r="DN10" i="32"/>
  <c r="DM10" i="32"/>
  <c r="DL10" i="32"/>
  <c r="DK10" i="32"/>
  <c r="DJ10" i="32"/>
  <c r="DI10" i="32"/>
  <c r="DH10" i="32"/>
  <c r="DG10" i="32"/>
  <c r="F27" i="30" s="1"/>
  <c r="DF10" i="32"/>
  <c r="E27" i="30" s="1"/>
  <c r="DC10" i="32"/>
  <c r="DA10" i="32"/>
  <c r="CZ10" i="32"/>
  <c r="CY10" i="32"/>
  <c r="CX10" i="32"/>
  <c r="F113" i="30" s="1"/>
  <c r="CW10" i="32"/>
  <c r="CV10" i="32"/>
  <c r="CU10" i="32"/>
  <c r="CS10" i="32"/>
  <c r="CR10" i="32"/>
  <c r="F133" i="30" s="1"/>
  <c r="CQ10" i="32"/>
  <c r="CP10" i="32"/>
  <c r="F134" i="30" s="1"/>
  <c r="CO10" i="32"/>
  <c r="CM10" i="32"/>
  <c r="CL10" i="32"/>
  <c r="F130" i="30" s="1"/>
  <c r="CK10" i="32"/>
  <c r="CJ10" i="32"/>
  <c r="CI10" i="32"/>
  <c r="CG10" i="32"/>
  <c r="CF10" i="32"/>
  <c r="CE10" i="32"/>
  <c r="CD10" i="32"/>
  <c r="CC10" i="32"/>
  <c r="CB10" i="32"/>
  <c r="CA10" i="32"/>
  <c r="BZ10" i="32"/>
  <c r="BY10" i="32"/>
  <c r="BX10" i="32"/>
  <c r="BW10" i="32"/>
  <c r="BV10" i="32"/>
  <c r="BU10" i="32"/>
  <c r="BT10" i="32"/>
  <c r="BR10" i="32"/>
  <c r="BQ10" i="32"/>
  <c r="BP10" i="32"/>
  <c r="BO10" i="32"/>
  <c r="BN10" i="32"/>
  <c r="BM10" i="32"/>
  <c r="BL10" i="32"/>
  <c r="BK10" i="32"/>
  <c r="BJ10" i="32"/>
  <c r="BI10" i="32"/>
  <c r="BH10" i="32"/>
  <c r="BG10" i="32"/>
  <c r="BF10" i="32"/>
  <c r="BE10" i="32"/>
  <c r="BD10" i="32"/>
  <c r="BC10" i="32"/>
  <c r="BB10" i="32"/>
  <c r="F25" i="30" s="1"/>
  <c r="BA10" i="32"/>
  <c r="E25" i="30" s="1"/>
  <c r="AZ10" i="32"/>
  <c r="F24" i="30" s="1"/>
  <c r="AY10" i="32"/>
  <c r="E24" i="30" s="1"/>
  <c r="AW10" i="32"/>
  <c r="AT10" i="32"/>
  <c r="AR10" i="32"/>
  <c r="AQ10" i="32"/>
  <c r="AO10" i="32"/>
  <c r="AN10" i="32"/>
  <c r="AK10" i="32"/>
  <c r="AJ10" i="32"/>
  <c r="AI10" i="32"/>
  <c r="AH10" i="32"/>
  <c r="AG10" i="32"/>
  <c r="AF10" i="32"/>
  <c r="AE10" i="32"/>
  <c r="AD10" i="32"/>
  <c r="AB10" i="32"/>
  <c r="AA10" i="32"/>
  <c r="Y10" i="32"/>
  <c r="X10" i="32"/>
  <c r="U10" i="32"/>
  <c r="T10" i="32"/>
  <c r="S10" i="32"/>
  <c r="R10" i="32"/>
  <c r="Q10" i="32"/>
  <c r="P10" i="32"/>
  <c r="O10" i="32"/>
  <c r="N10" i="32"/>
  <c r="M10" i="32"/>
  <c r="D10" i="32"/>
  <c r="C10" i="32"/>
  <c r="B9" i="32"/>
  <c r="C9" i="32" s="1"/>
  <c r="D9" i="32" s="1"/>
  <c r="E9" i="32" s="1"/>
  <c r="F9" i="32" s="1"/>
  <c r="G9" i="32" s="1"/>
  <c r="H9" i="32" s="1"/>
  <c r="I9" i="32" s="1"/>
  <c r="J9" i="32" s="1"/>
  <c r="K9" i="32" s="1"/>
  <c r="L9" i="32" s="1"/>
  <c r="M9" i="32" s="1"/>
  <c r="N9" i="32" s="1"/>
  <c r="O9" i="32" s="1"/>
  <c r="P9" i="32" s="1"/>
  <c r="Q9" i="32" s="1"/>
  <c r="R9" i="32" s="1"/>
  <c r="S9" i="32" s="1"/>
  <c r="T9" i="32" s="1"/>
  <c r="U9" i="32" s="1"/>
  <c r="V9" i="32" s="1"/>
  <c r="W9" i="32" s="1"/>
  <c r="X9" i="32" s="1"/>
  <c r="Y9" i="32" s="1"/>
  <c r="Z9" i="32" s="1"/>
  <c r="AA9" i="32" s="1"/>
  <c r="AB9" i="32" s="1"/>
  <c r="AC9" i="32" s="1"/>
  <c r="AD9" i="32" s="1"/>
  <c r="AE9" i="32" s="1"/>
  <c r="AF9" i="32" s="1"/>
  <c r="AG9" i="32" s="1"/>
  <c r="AH9" i="32" s="1"/>
  <c r="AI9" i="32" s="1"/>
  <c r="AJ9" i="32" s="1"/>
  <c r="AK9" i="32" s="1"/>
  <c r="AL9" i="32" s="1"/>
  <c r="AM9" i="32" s="1"/>
  <c r="AN9" i="32" s="1"/>
  <c r="AO9" i="32" s="1"/>
  <c r="AP9" i="32" s="1"/>
  <c r="AQ9" i="32" s="1"/>
  <c r="AR9" i="32" s="1"/>
  <c r="AS9" i="32" s="1"/>
  <c r="AT9" i="32" s="1"/>
  <c r="AU9" i="32" s="1"/>
  <c r="AV9" i="32" s="1"/>
  <c r="AW9" i="32" s="1"/>
  <c r="AX9" i="32" s="1"/>
  <c r="AY9" i="32" s="1"/>
  <c r="AZ9" i="32" s="1"/>
  <c r="BA9" i="32" s="1"/>
  <c r="BB9" i="32" s="1"/>
  <c r="BC9" i="32" s="1"/>
  <c r="BD9" i="32" s="1"/>
  <c r="BE9" i="32" s="1"/>
  <c r="BF9" i="32" s="1"/>
  <c r="BG9" i="32" s="1"/>
  <c r="BH9" i="32" s="1"/>
  <c r="BI9" i="32" s="1"/>
  <c r="BJ9" i="32" s="1"/>
  <c r="BK9" i="32" s="1"/>
  <c r="BL9" i="32" s="1"/>
  <c r="BM9" i="32" s="1"/>
  <c r="BN9" i="32" s="1"/>
  <c r="BO9" i="32" s="1"/>
  <c r="BP9" i="32" s="1"/>
  <c r="BQ9" i="32" s="1"/>
  <c r="BR9" i="32" s="1"/>
  <c r="BS9" i="32" s="1"/>
  <c r="BT9" i="32" s="1"/>
  <c r="BU9" i="32" s="1"/>
  <c r="BV9" i="32" s="1"/>
  <c r="BW9" i="32" s="1"/>
  <c r="BX9" i="32" s="1"/>
  <c r="BY9" i="32" s="1"/>
  <c r="BZ9" i="32" s="1"/>
  <c r="CA9" i="32" s="1"/>
  <c r="CB9" i="32" s="1"/>
  <c r="CC9" i="32" s="1"/>
  <c r="CD9" i="32" s="1"/>
  <c r="CE9" i="32" s="1"/>
  <c r="CF9" i="32" s="1"/>
  <c r="CG9" i="32" s="1"/>
  <c r="CH9" i="32" s="1"/>
  <c r="CI9" i="32" s="1"/>
  <c r="CJ9" i="32" s="1"/>
  <c r="CK9" i="32" s="1"/>
  <c r="CL9" i="32" s="1"/>
  <c r="CM9" i="32" s="1"/>
  <c r="CN9" i="32" s="1"/>
  <c r="CO9" i="32" s="1"/>
  <c r="CP9" i="32" s="1"/>
  <c r="CQ9" i="32" s="1"/>
  <c r="CR9" i="32" s="1"/>
  <c r="CS9" i="32" s="1"/>
  <c r="CT9" i="32" s="1"/>
  <c r="CU9" i="32" s="1"/>
  <c r="CV9" i="32" s="1"/>
  <c r="CW9" i="32" s="1"/>
  <c r="CX9" i="32" s="1"/>
  <c r="CY9" i="32" s="1"/>
  <c r="CZ9" i="32" s="1"/>
  <c r="DA9" i="32" s="1"/>
  <c r="DB9" i="32" s="1"/>
  <c r="DC9" i="32" s="1"/>
  <c r="DD9" i="32" s="1"/>
  <c r="DE9" i="32" s="1"/>
  <c r="DF9" i="32" s="1"/>
  <c r="DG9" i="32" s="1"/>
  <c r="DH9" i="32" s="1"/>
  <c r="DI9" i="32" s="1"/>
  <c r="DJ9" i="32" s="1"/>
  <c r="DK9" i="32" s="1"/>
  <c r="DL9" i="32" s="1"/>
  <c r="DM9" i="32" s="1"/>
  <c r="DN9" i="32" s="1"/>
  <c r="DO9" i="32" s="1"/>
  <c r="DP9" i="32" s="1"/>
  <c r="DQ9" i="32" s="1"/>
  <c r="DR9" i="32" s="1"/>
  <c r="DS9" i="32" s="1"/>
  <c r="DT9" i="32" s="1"/>
  <c r="DU9" i="32" s="1"/>
  <c r="DV9" i="32" s="1"/>
  <c r="DW9" i="32" s="1"/>
  <c r="DX9" i="32" s="1"/>
  <c r="DY9" i="32" s="1"/>
  <c r="DZ9" i="32" s="1"/>
  <c r="EA9" i="32" s="1"/>
  <c r="EB9" i="32" s="1"/>
  <c r="EC9" i="32" s="1"/>
  <c r="ED9" i="32" s="1"/>
  <c r="EE9" i="32" s="1"/>
  <c r="EF9" i="32" s="1"/>
  <c r="EG9" i="32" s="1"/>
  <c r="EH9" i="32" s="1"/>
  <c r="EI9" i="32" s="1"/>
  <c r="EJ9" i="32" s="1"/>
  <c r="EK9" i="32" s="1"/>
  <c r="EL9" i="32" s="1"/>
  <c r="EM9" i="32" s="1"/>
  <c r="EN9" i="32" s="1"/>
  <c r="EO9" i="32" s="1"/>
  <c r="EP9" i="32" s="1"/>
  <c r="EQ9" i="32" s="1"/>
  <c r="ER9" i="32" s="1"/>
  <c r="ES9" i="32" s="1"/>
  <c r="ET9" i="32" s="1"/>
  <c r="EU9" i="32" s="1"/>
  <c r="EV9" i="32" s="1"/>
  <c r="EW9" i="32" s="1"/>
  <c r="EX9" i="32" s="1"/>
  <c r="EY9" i="32" s="1"/>
  <c r="EZ9" i="32" s="1"/>
  <c r="FA9" i="32" s="1"/>
  <c r="FB9" i="32" s="1"/>
  <c r="FC9" i="32" s="1"/>
  <c r="FD9" i="32" s="1"/>
  <c r="FE9" i="32" s="1"/>
  <c r="FF9" i="32" s="1"/>
  <c r="FG9" i="32" s="1"/>
  <c r="FH9" i="32" s="1"/>
  <c r="FI9" i="32" s="1"/>
  <c r="FJ9" i="32" s="1"/>
  <c r="FK9" i="32" s="1"/>
  <c r="FL9" i="32" s="1"/>
  <c r="FM9" i="32" s="1"/>
  <c r="FN9" i="32" s="1"/>
  <c r="FO9" i="32" s="1"/>
  <c r="FP9" i="32" s="1"/>
  <c r="FQ9" i="32" s="1"/>
  <c r="FR9" i="32" s="1"/>
  <c r="FS9" i="32" s="1"/>
  <c r="FT9" i="32" s="1"/>
  <c r="FU9" i="32" s="1"/>
  <c r="FV9" i="32" s="1"/>
  <c r="FW9" i="32" s="1"/>
  <c r="FX9" i="32" s="1"/>
  <c r="FY9" i="32" s="1"/>
  <c r="FZ9" i="32" s="1"/>
  <c r="GA9" i="32" s="1"/>
  <c r="GB9" i="32" s="1"/>
  <c r="GC9" i="32" s="1"/>
  <c r="GD9" i="32" s="1"/>
  <c r="GE9" i="32" s="1"/>
  <c r="GF9" i="32" s="1"/>
  <c r="GG9" i="32" s="1"/>
  <c r="GH9" i="32" s="1"/>
  <c r="GI9" i="32" s="1"/>
  <c r="GJ9" i="32" s="1"/>
  <c r="GK9" i="32" s="1"/>
  <c r="GL9" i="32" s="1"/>
  <c r="GM9" i="32" s="1"/>
  <c r="GN9" i="32" s="1"/>
  <c r="GO9" i="32" s="1"/>
  <c r="GP9" i="32" s="1"/>
  <c r="GQ9" i="32" s="1"/>
  <c r="GR9" i="32" s="1"/>
  <c r="GS9" i="32" s="1"/>
  <c r="GT9" i="32" s="1"/>
  <c r="GU9" i="32" s="1"/>
  <c r="GV9" i="32" s="1"/>
  <c r="GW9" i="32" s="1"/>
  <c r="GX9" i="32" s="1"/>
  <c r="GY9" i="32" s="1"/>
  <c r="GZ9" i="32" s="1"/>
  <c r="HA9" i="32" s="1"/>
  <c r="HB9" i="32" s="1"/>
  <c r="HC9" i="32" s="1"/>
  <c r="HD9" i="32" s="1"/>
  <c r="HE9" i="32" s="1"/>
  <c r="HF9" i="32" s="1"/>
  <c r="HG9" i="32" s="1"/>
  <c r="HH9" i="32" s="1"/>
  <c r="HI9" i="32" s="1"/>
  <c r="HJ9" i="32" s="1"/>
  <c r="HK9" i="32" s="1"/>
  <c r="HL9" i="32" s="1"/>
  <c r="HM9" i="32" s="1"/>
  <c r="HN9" i="32" s="1"/>
  <c r="HO9" i="32" s="1"/>
  <c r="HP9" i="32" s="1"/>
  <c r="HQ9" i="32" s="1"/>
  <c r="HR9" i="32" s="1"/>
  <c r="HS9" i="32" s="1"/>
  <c r="HT9" i="32" s="1"/>
  <c r="HU9" i="32" s="1"/>
  <c r="HV9" i="32" s="1"/>
  <c r="HW9" i="32" s="1"/>
  <c r="HX9" i="32" s="1"/>
  <c r="HY9" i="32" s="1"/>
  <c r="HZ9" i="32" s="1"/>
  <c r="IA9" i="32" s="1"/>
  <c r="IB9" i="32" s="1"/>
  <c r="IC9" i="32" s="1"/>
  <c r="ID9" i="32" s="1"/>
  <c r="IE9" i="32" s="1"/>
  <c r="IF9" i="32" s="1"/>
  <c r="IG9" i="32" s="1"/>
  <c r="IH9" i="32" s="1"/>
  <c r="II9" i="32" s="1"/>
  <c r="IJ9" i="32" s="1"/>
  <c r="IK9" i="32" s="1"/>
  <c r="IL9" i="32" s="1"/>
  <c r="IM9" i="32" s="1"/>
  <c r="IN9" i="32" s="1"/>
  <c r="IO9" i="32" s="1"/>
  <c r="IP9" i="32" s="1"/>
  <c r="IQ9" i="32" s="1"/>
  <c r="IR9" i="32" s="1"/>
  <c r="IS9" i="32" s="1"/>
  <c r="IT9" i="32" s="1"/>
  <c r="IU9" i="32" s="1"/>
  <c r="IV9" i="32" s="1"/>
  <c r="IW9" i="32" s="1"/>
  <c r="IX9" i="32" s="1"/>
  <c r="IY9" i="32" s="1"/>
  <c r="IZ9" i="32" s="1"/>
  <c r="JA9" i="32" s="1"/>
  <c r="JB9" i="32" s="1"/>
  <c r="JC9" i="32" s="1"/>
  <c r="JD9" i="32" s="1"/>
  <c r="JE9" i="32" s="1"/>
  <c r="JF9" i="32" s="1"/>
  <c r="JG9" i="32" s="1"/>
  <c r="JH9" i="32" s="1"/>
  <c r="JI9" i="32" s="1"/>
  <c r="JJ9" i="32" s="1"/>
  <c r="JK9" i="32" s="1"/>
  <c r="JL9" i="32" s="1"/>
  <c r="JM9" i="32" s="1"/>
  <c r="JN9" i="32" s="1"/>
  <c r="JO9" i="32" s="1"/>
  <c r="JP9" i="32" s="1"/>
  <c r="JQ9" i="32" s="1"/>
  <c r="JR9" i="32" s="1"/>
  <c r="JS9" i="32" s="1"/>
  <c r="JT9" i="32" s="1"/>
  <c r="JU9" i="32" s="1"/>
  <c r="JV9" i="32" s="1"/>
  <c r="JW9" i="32" s="1"/>
  <c r="JX9" i="32" s="1"/>
  <c r="JY9" i="32" s="1"/>
  <c r="JZ9" i="32" s="1"/>
  <c r="KA9" i="32" s="1"/>
  <c r="KB9" i="32" s="1"/>
  <c r="KC9" i="32" s="1"/>
  <c r="KD9" i="32" s="1"/>
  <c r="KE9" i="32" s="1"/>
  <c r="KF9" i="32" s="1"/>
  <c r="KG9" i="32" s="1"/>
  <c r="KH9" i="32" s="1"/>
  <c r="KI9" i="32" s="1"/>
  <c r="KJ9" i="32" s="1"/>
  <c r="KK9" i="32" s="1"/>
  <c r="KL9" i="32" s="1"/>
  <c r="KM9" i="32" s="1"/>
  <c r="KN9" i="32" s="1"/>
  <c r="KO9" i="32" s="1"/>
  <c r="KP9" i="32" s="1"/>
  <c r="KQ9" i="32" s="1"/>
  <c r="KR9" i="32" s="1"/>
  <c r="KS9" i="32" s="1"/>
  <c r="KT9" i="32" s="1"/>
  <c r="KU9" i="32" s="1"/>
  <c r="KV9" i="32" s="1"/>
  <c r="KW9" i="32" s="1"/>
  <c r="KX9" i="32" s="1"/>
  <c r="KY9" i="32" s="1"/>
  <c r="KZ9" i="32" s="1"/>
  <c r="LA9" i="32" s="1"/>
  <c r="LB9" i="32" s="1"/>
  <c r="LC9" i="32" s="1"/>
  <c r="LD9" i="32" s="1"/>
  <c r="LE9" i="32" s="1"/>
  <c r="LF9" i="32" s="1"/>
  <c r="LG9" i="32" s="1"/>
  <c r="LH9" i="32" s="1"/>
  <c r="LI9" i="32" s="1"/>
  <c r="LJ9" i="32" s="1"/>
  <c r="LK9" i="32" s="1"/>
  <c r="LL9" i="32" s="1"/>
  <c r="LM9" i="32" s="1"/>
  <c r="LN9" i="32" s="1"/>
  <c r="LO9" i="32" s="1"/>
  <c r="LP9" i="32" s="1"/>
  <c r="LQ9" i="32" s="1"/>
  <c r="LR9" i="32" s="1"/>
  <c r="LS9" i="32" s="1"/>
  <c r="LT9" i="32" s="1"/>
  <c r="LU9" i="32" s="1"/>
  <c r="LV9" i="32" s="1"/>
  <c r="LW9" i="32" s="1"/>
  <c r="LX9" i="32" s="1"/>
  <c r="LY9" i="32" s="1"/>
  <c r="LZ9" i="32" s="1"/>
  <c r="MA9" i="32" s="1"/>
  <c r="MB9" i="32" s="1"/>
  <c r="MC9" i="32" s="1"/>
  <c r="MD9" i="32" s="1"/>
  <c r="ME9" i="32" s="1"/>
  <c r="MF9" i="32" s="1"/>
  <c r="MG9" i="32" s="1"/>
  <c r="MH9" i="32" s="1"/>
  <c r="MI9" i="32" s="1"/>
  <c r="MJ9" i="32" s="1"/>
  <c r="MK9" i="32" s="1"/>
  <c r="ML9" i="32" s="1"/>
  <c r="G137" i="30"/>
  <c r="G136" i="30"/>
  <c r="G135" i="30"/>
  <c r="G134" i="30"/>
  <c r="G133" i="30"/>
  <c r="G132" i="30"/>
  <c r="G130" i="30"/>
  <c r="G129" i="30"/>
  <c r="G128" i="30"/>
  <c r="G127" i="30"/>
  <c r="G126" i="30"/>
  <c r="G125" i="30"/>
  <c r="G124" i="30"/>
  <c r="G123" i="30"/>
  <c r="G122" i="30"/>
  <c r="G120" i="30"/>
  <c r="G119" i="30"/>
  <c r="G118" i="30"/>
  <c r="G116" i="30"/>
  <c r="G115" i="30"/>
  <c r="G114" i="30"/>
  <c r="G113" i="30"/>
  <c r="G111" i="30"/>
  <c r="G110" i="30"/>
  <c r="G109" i="30"/>
  <c r="G107" i="30"/>
  <c r="E107" i="30" s="1"/>
  <c r="D107" i="30" s="1"/>
  <c r="G106" i="30"/>
  <c r="E106" i="30" s="1"/>
  <c r="D106" i="30" s="1"/>
  <c r="G105" i="30"/>
  <c r="E105" i="30" s="1"/>
  <c r="D105" i="30" s="1"/>
  <c r="G104" i="30"/>
  <c r="F103" i="30"/>
  <c r="G102" i="30"/>
  <c r="D101" i="30"/>
  <c r="D100" i="30"/>
  <c r="G99" i="30"/>
  <c r="G98" i="30"/>
  <c r="G96" i="30"/>
  <c r="G95" i="30"/>
  <c r="F94" i="30"/>
  <c r="G93" i="30"/>
  <c r="G92" i="30"/>
  <c r="E92" i="30" s="1"/>
  <c r="D92" i="30" s="1"/>
  <c r="G91" i="30"/>
  <c r="G90" i="30"/>
  <c r="G89" i="30"/>
  <c r="G88" i="30"/>
  <c r="G86" i="30"/>
  <c r="G85" i="30"/>
  <c r="E85" i="30"/>
  <c r="G84" i="30"/>
  <c r="G83" i="30"/>
  <c r="L65" i="30"/>
  <c r="K65" i="30"/>
  <c r="I65" i="30" s="1"/>
  <c r="D65" i="30"/>
  <c r="L64" i="30"/>
  <c r="K63" i="30"/>
  <c r="D63" i="30"/>
  <c r="L62" i="30"/>
  <c r="J62" i="30" s="1"/>
  <c r="H62" i="30" s="1"/>
  <c r="L61" i="30"/>
  <c r="L60" i="30"/>
  <c r="K60" i="30"/>
  <c r="L59" i="30"/>
  <c r="K59" i="30"/>
  <c r="L58" i="30"/>
  <c r="K58" i="30"/>
  <c r="L57" i="30"/>
  <c r="K57" i="30"/>
  <c r="L56" i="30"/>
  <c r="K56" i="30"/>
  <c r="D55" i="30"/>
  <c r="L54" i="30"/>
  <c r="K54" i="30"/>
  <c r="L53" i="30"/>
  <c r="K53" i="30"/>
  <c r="D53" i="30"/>
  <c r="L52" i="30"/>
  <c r="K52" i="30"/>
  <c r="L51" i="30"/>
  <c r="K51" i="30"/>
  <c r="D51" i="30"/>
  <c r="L50" i="30"/>
  <c r="K50" i="30"/>
  <c r="L49" i="30"/>
  <c r="K49" i="30"/>
  <c r="L48" i="30"/>
  <c r="K48" i="30"/>
  <c r="D48" i="30"/>
  <c r="L47" i="30"/>
  <c r="K47" i="30"/>
  <c r="L46" i="30"/>
  <c r="K46" i="30"/>
  <c r="L45" i="30"/>
  <c r="K45" i="30"/>
  <c r="I47" i="30" l="1"/>
  <c r="I63" i="30"/>
  <c r="H63" i="30" s="1"/>
  <c r="I285" i="33"/>
  <c r="I357" i="33"/>
  <c r="I369" i="33"/>
  <c r="I381" i="33"/>
  <c r="I401" i="33"/>
  <c r="I413" i="33"/>
  <c r="I417" i="33"/>
  <c r="I425" i="33"/>
  <c r="E104" i="30"/>
  <c r="D104" i="30" s="1"/>
  <c r="D103" i="30" s="1"/>
  <c r="I293" i="33"/>
  <c r="I329" i="33"/>
  <c r="I461" i="33"/>
  <c r="I58" i="30"/>
  <c r="I313" i="33"/>
  <c r="I325" i="33"/>
  <c r="I337" i="33"/>
  <c r="I373" i="33"/>
  <c r="I445" i="33"/>
  <c r="I457" i="33"/>
  <c r="I469" i="33"/>
  <c r="I48" i="30"/>
  <c r="I46" i="30"/>
  <c r="I53" i="30"/>
  <c r="I59" i="30"/>
  <c r="J48" i="30"/>
  <c r="I50" i="30"/>
  <c r="J61" i="30"/>
  <c r="H61" i="30" s="1"/>
  <c r="K37" i="30"/>
  <c r="I165" i="33"/>
  <c r="I297" i="33"/>
  <c r="I341" i="33"/>
  <c r="I385" i="33"/>
  <c r="I429" i="33"/>
  <c r="I473" i="33"/>
  <c r="I221" i="33"/>
  <c r="I265" i="33"/>
  <c r="I309" i="33"/>
  <c r="I353" i="33"/>
  <c r="I397" i="33"/>
  <c r="I441" i="33"/>
  <c r="I233" i="33"/>
  <c r="I321" i="33"/>
  <c r="I365" i="33"/>
  <c r="I409" i="33"/>
  <c r="I453" i="33"/>
  <c r="I217" i="33"/>
  <c r="I305" i="33"/>
  <c r="I349" i="33"/>
  <c r="I393" i="33"/>
  <c r="I437" i="33"/>
  <c r="I34" i="30"/>
  <c r="I289" i="33"/>
  <c r="I333" i="33"/>
  <c r="I377" i="33"/>
  <c r="I421" i="33"/>
  <c r="I465" i="33"/>
  <c r="I317" i="33"/>
  <c r="I361" i="33"/>
  <c r="I405" i="33"/>
  <c r="I449" i="33"/>
  <c r="K34" i="30"/>
  <c r="I279" i="33"/>
  <c r="I301" i="33"/>
  <c r="I345" i="33"/>
  <c r="I389" i="33"/>
  <c r="I433" i="33"/>
  <c r="I477" i="33"/>
  <c r="E109" i="30"/>
  <c r="K32" i="30"/>
  <c r="J65" i="30"/>
  <c r="H65" i="30" s="1"/>
  <c r="J50" i="30"/>
  <c r="J57" i="30"/>
  <c r="J51" i="30"/>
  <c r="J54" i="30"/>
  <c r="I45" i="30"/>
  <c r="I49" i="30"/>
  <c r="J52" i="30"/>
  <c r="E95" i="30"/>
  <c r="D95" i="30" s="1"/>
  <c r="E137" i="30"/>
  <c r="I533" i="33"/>
  <c r="I224" i="33"/>
  <c r="I232" i="33"/>
  <c r="I240" i="33"/>
  <c r="I96" i="33"/>
  <c r="I100" i="33"/>
  <c r="I116" i="33"/>
  <c r="I54" i="30"/>
  <c r="J58" i="30"/>
  <c r="J46" i="30"/>
  <c r="I517" i="33"/>
  <c r="J53" i="30"/>
  <c r="J49" i="30"/>
  <c r="I52" i="30"/>
  <c r="J56" i="30"/>
  <c r="J45" i="30"/>
  <c r="I51" i="30"/>
  <c r="J47" i="30"/>
  <c r="H47" i="30" s="1"/>
  <c r="I57" i="30"/>
  <c r="J60" i="30"/>
  <c r="I481" i="33"/>
  <c r="I485" i="33"/>
  <c r="I489" i="33"/>
  <c r="I493" i="33"/>
  <c r="I501" i="33"/>
  <c r="I509" i="33"/>
  <c r="J59" i="30"/>
  <c r="E115" i="30"/>
  <c r="D115" i="30" s="1"/>
  <c r="E102" i="30"/>
  <c r="D102" i="30" s="1"/>
  <c r="I25" i="33"/>
  <c r="I111" i="33"/>
  <c r="I115" i="33"/>
  <c r="I119" i="33"/>
  <c r="I24" i="33"/>
  <c r="I28" i="33"/>
  <c r="I40" i="33"/>
  <c r="I73" i="33"/>
  <c r="I113" i="33"/>
  <c r="I117" i="33"/>
  <c r="I121" i="33"/>
  <c r="I177" i="33"/>
  <c r="I181" i="33"/>
  <c r="I185" i="33"/>
  <c r="I193" i="33"/>
  <c r="I201" i="33"/>
  <c r="I541" i="33"/>
  <c r="I29" i="33"/>
  <c r="I61" i="33"/>
  <c r="I89" i="33"/>
  <c r="I105" i="33"/>
  <c r="I549" i="33"/>
  <c r="I133" i="33"/>
  <c r="I502" i="33"/>
  <c r="I506" i="33"/>
  <c r="I149" i="33"/>
  <c r="I245" i="33"/>
  <c r="I56" i="30"/>
  <c r="I52" i="33"/>
  <c r="I64" i="33"/>
  <c r="I68" i="33"/>
  <c r="I249" i="33"/>
  <c r="I253" i="33"/>
  <c r="J64" i="30"/>
  <c r="H64" i="30" s="1"/>
  <c r="I41" i="33"/>
  <c r="I45" i="33"/>
  <c r="I49" i="33"/>
  <c r="I53" i="33"/>
  <c r="I57" i="33"/>
  <c r="I175" i="33"/>
  <c r="I60" i="30"/>
  <c r="I10" i="33"/>
  <c r="I503" i="33"/>
  <c r="I505" i="33"/>
  <c r="G97" i="30"/>
  <c r="I30" i="33"/>
  <c r="I46" i="33"/>
  <c r="I62" i="33"/>
  <c r="I74" i="33"/>
  <c r="I93" i="33"/>
  <c r="I125" i="33"/>
  <c r="I213" i="33"/>
  <c r="I535" i="33"/>
  <c r="I537" i="33"/>
  <c r="I47" i="33"/>
  <c r="I51" i="33"/>
  <c r="I33" i="33"/>
  <c r="I37" i="33"/>
  <c r="I95" i="33"/>
  <c r="I99" i="33"/>
  <c r="I122" i="33"/>
  <c r="I129" i="33"/>
  <c r="I141" i="33"/>
  <c r="I153" i="33"/>
  <c r="I497" i="33"/>
  <c r="I528" i="33"/>
  <c r="I530" i="33"/>
  <c r="I176" i="33"/>
  <c r="I269" i="33"/>
  <c r="I276" i="33"/>
  <c r="I534" i="33"/>
  <c r="I538" i="33"/>
  <c r="I551" i="33"/>
  <c r="I553" i="33"/>
  <c r="I14" i="33"/>
  <c r="I26" i="33"/>
  <c r="I65" i="33"/>
  <c r="I69" i="33"/>
  <c r="I80" i="33"/>
  <c r="I84" i="33"/>
  <c r="GM9" i="33"/>
  <c r="I148" i="33"/>
  <c r="I187" i="33"/>
  <c r="I200" i="33"/>
  <c r="I216" i="33"/>
  <c r="I220" i="33"/>
  <c r="I225" i="33"/>
  <c r="I251" i="33"/>
  <c r="I513" i="33"/>
  <c r="D85" i="30"/>
  <c r="BY9" i="33"/>
  <c r="H9" i="33" s="1"/>
  <c r="I15" i="33"/>
  <c r="I19" i="33"/>
  <c r="I42" i="33"/>
  <c r="I77" i="33"/>
  <c r="I81" i="33"/>
  <c r="I85" i="33"/>
  <c r="I135" i="33"/>
  <c r="I145" i="33"/>
  <c r="I159" i="33"/>
  <c r="I191" i="33"/>
  <c r="I280" i="33"/>
  <c r="I519" i="33"/>
  <c r="I521" i="33"/>
  <c r="I544" i="33"/>
  <c r="E135" i="30"/>
  <c r="D135" i="30" s="1"/>
  <c r="I31" i="33"/>
  <c r="I35" i="33"/>
  <c r="I58" i="33"/>
  <c r="I97" i="33"/>
  <c r="I101" i="33"/>
  <c r="I163" i="33"/>
  <c r="I496" i="33"/>
  <c r="I498" i="33"/>
  <c r="I525" i="33"/>
  <c r="I529" i="33"/>
  <c r="G138" i="30"/>
  <c r="I12" i="33"/>
  <c r="I237" i="33"/>
  <c r="I63" i="33"/>
  <c r="I67" i="33"/>
  <c r="I78" i="33"/>
  <c r="I90" i="33"/>
  <c r="I102" i="33"/>
  <c r="I109" i="33"/>
  <c r="I173" i="33"/>
  <c r="I188" i="33"/>
  <c r="I197" i="33"/>
  <c r="I199" i="33"/>
  <c r="I203" i="33"/>
  <c r="I219" i="33"/>
  <c r="I248" i="33"/>
  <c r="I252" i="33"/>
  <c r="I257" i="33"/>
  <c r="I512" i="33"/>
  <c r="I514" i="33"/>
  <c r="G94" i="30"/>
  <c r="I13" i="33"/>
  <c r="I17" i="33"/>
  <c r="I21" i="33"/>
  <c r="I56" i="33"/>
  <c r="I79" i="33"/>
  <c r="I83" i="33"/>
  <c r="I106" i="33"/>
  <c r="I118" i="33"/>
  <c r="I160" i="33"/>
  <c r="I172" i="33"/>
  <c r="I192" i="33"/>
  <c r="I518" i="33"/>
  <c r="I522" i="33"/>
  <c r="I545" i="33"/>
  <c r="I157" i="33"/>
  <c r="I189" i="33"/>
  <c r="I161" i="33"/>
  <c r="I20" i="33"/>
  <c r="I27" i="33"/>
  <c r="I34" i="33"/>
  <c r="I59" i="33"/>
  <c r="I66" i="33"/>
  <c r="I91" i="33"/>
  <c r="I98" i="33"/>
  <c r="I132" i="33"/>
  <c r="I144" i="33"/>
  <c r="I147" i="33"/>
  <c r="I156" i="33"/>
  <c r="I171" i="33"/>
  <c r="I215" i="33"/>
  <c r="I229" i="33"/>
  <c r="I231" i="33"/>
  <c r="I235" i="33"/>
  <c r="G87" i="30"/>
  <c r="G112" i="30"/>
  <c r="I38" i="33"/>
  <c r="I70" i="33"/>
  <c r="I88" i="33"/>
  <c r="I120" i="33"/>
  <c r="I164" i="33"/>
  <c r="I179" i="33"/>
  <c r="I32" i="33"/>
  <c r="I39" i="33"/>
  <c r="I60" i="33"/>
  <c r="I71" i="33"/>
  <c r="I92" i="33"/>
  <c r="I103" i="33"/>
  <c r="I110" i="33"/>
  <c r="I124" i="33"/>
  <c r="I128" i="33"/>
  <c r="I131" i="33"/>
  <c r="I140" i="33"/>
  <c r="I155" i="33"/>
  <c r="I167" i="33"/>
  <c r="I205" i="33"/>
  <c r="I264" i="33"/>
  <c r="E96" i="30"/>
  <c r="G9" i="33"/>
  <c r="I11" i="33"/>
  <c r="I18" i="33"/>
  <c r="I36" i="33"/>
  <c r="I43" i="33"/>
  <c r="I50" i="33"/>
  <c r="I75" i="33"/>
  <c r="I82" i="33"/>
  <c r="I107" i="33"/>
  <c r="I114" i="33"/>
  <c r="I137" i="33"/>
  <c r="I143" i="33"/>
  <c r="I22" i="33"/>
  <c r="I54" i="33"/>
  <c r="I72" i="33"/>
  <c r="I86" i="33"/>
  <c r="I104" i="33"/>
  <c r="I139" i="33"/>
  <c r="I151" i="33"/>
  <c r="I169" i="33"/>
  <c r="I183" i="33"/>
  <c r="G108" i="30"/>
  <c r="I16" i="33"/>
  <c r="I23" i="33"/>
  <c r="I44" i="33"/>
  <c r="I48" i="33"/>
  <c r="I55" i="33"/>
  <c r="I76" i="33"/>
  <c r="I87" i="33"/>
  <c r="I94" i="33"/>
  <c r="I108" i="33"/>
  <c r="I127" i="33"/>
  <c r="I180" i="33"/>
  <c r="I247" i="33"/>
  <c r="I261" i="33"/>
  <c r="I263" i="33"/>
  <c r="I267" i="33"/>
  <c r="I272" i="33"/>
  <c r="I209" i="33"/>
  <c r="I211" i="33"/>
  <c r="I223" i="33"/>
  <c r="I241" i="33"/>
  <c r="I243" i="33"/>
  <c r="I255" i="33"/>
  <c r="I273" i="33"/>
  <c r="I278" i="33"/>
  <c r="I546" i="33"/>
  <c r="I196" i="33"/>
  <c r="I208" i="33"/>
  <c r="I228" i="33"/>
  <c r="I260" i="33"/>
  <c r="I411" i="33"/>
  <c r="I415" i="33"/>
  <c r="I419" i="33"/>
  <c r="I423" i="33"/>
  <c r="I427" i="33"/>
  <c r="I431" i="33"/>
  <c r="I435" i="33"/>
  <c r="I439" i="33"/>
  <c r="I443" i="33"/>
  <c r="I447" i="33"/>
  <c r="I451" i="33"/>
  <c r="I455" i="33"/>
  <c r="I459" i="33"/>
  <c r="I463" i="33"/>
  <c r="I467" i="33"/>
  <c r="I471" i="33"/>
  <c r="I475" i="33"/>
  <c r="I479" i="33"/>
  <c r="I483" i="33"/>
  <c r="I487" i="33"/>
  <c r="I491" i="33"/>
  <c r="I500" i="33"/>
  <c r="I507" i="33"/>
  <c r="I516" i="33"/>
  <c r="I523" i="33"/>
  <c r="I532" i="33"/>
  <c r="I539" i="33"/>
  <c r="I548" i="33"/>
  <c r="I550" i="33"/>
  <c r="I112" i="33"/>
  <c r="I123" i="33"/>
  <c r="I136" i="33"/>
  <c r="I152" i="33"/>
  <c r="I168" i="33"/>
  <c r="I184" i="33"/>
  <c r="I204" i="33"/>
  <c r="I236" i="33"/>
  <c r="I268" i="33"/>
  <c r="I495" i="33"/>
  <c r="I504" i="33"/>
  <c r="I511" i="33"/>
  <c r="I520" i="33"/>
  <c r="I527" i="33"/>
  <c r="I536" i="33"/>
  <c r="I543" i="33"/>
  <c r="I552" i="33"/>
  <c r="I195" i="33"/>
  <c r="I207" i="33"/>
  <c r="I227" i="33"/>
  <c r="I239" i="33"/>
  <c r="I259" i="33"/>
  <c r="I271" i="33"/>
  <c r="I274" i="33"/>
  <c r="I282" i="33"/>
  <c r="I212" i="33"/>
  <c r="I244" i="33"/>
  <c r="I256" i="33"/>
  <c r="I286" i="33"/>
  <c r="I290" i="33"/>
  <c r="I294" i="33"/>
  <c r="I298" i="33"/>
  <c r="I302" i="33"/>
  <c r="I306" i="33"/>
  <c r="I310" i="33"/>
  <c r="I314" i="33"/>
  <c r="I318" i="33"/>
  <c r="I322" i="33"/>
  <c r="I326" i="33"/>
  <c r="I330" i="33"/>
  <c r="I418" i="33"/>
  <c r="I420" i="33"/>
  <c r="I422" i="33"/>
  <c r="I424" i="33"/>
  <c r="I426" i="33"/>
  <c r="I428" i="33"/>
  <c r="I430" i="33"/>
  <c r="I432" i="33"/>
  <c r="I434" i="33"/>
  <c r="I436" i="33"/>
  <c r="I438" i="33"/>
  <c r="I440" i="33"/>
  <c r="I442" i="33"/>
  <c r="I444" i="33"/>
  <c r="I446" i="33"/>
  <c r="I448" i="33"/>
  <c r="I450" i="33"/>
  <c r="I452" i="33"/>
  <c r="I454" i="33"/>
  <c r="I456" i="33"/>
  <c r="I458" i="33"/>
  <c r="I460" i="33"/>
  <c r="I462" i="33"/>
  <c r="I464" i="33"/>
  <c r="I466" i="33"/>
  <c r="I468" i="33"/>
  <c r="I470" i="33"/>
  <c r="I472" i="33"/>
  <c r="I474" i="33"/>
  <c r="I476" i="33"/>
  <c r="I478" i="33"/>
  <c r="I480" i="33"/>
  <c r="I482" i="33"/>
  <c r="I484" i="33"/>
  <c r="I486" i="33"/>
  <c r="I488" i="33"/>
  <c r="I490" i="33"/>
  <c r="I492" i="33"/>
  <c r="I499" i="33"/>
  <c r="I508" i="33"/>
  <c r="I515" i="33"/>
  <c r="I524" i="33"/>
  <c r="I531" i="33"/>
  <c r="I540" i="33"/>
  <c r="I547" i="33"/>
  <c r="I494" i="33"/>
  <c r="I510" i="33"/>
  <c r="I526" i="33"/>
  <c r="I542" i="33"/>
  <c r="I138" i="33"/>
  <c r="I154" i="33"/>
  <c r="I170" i="33"/>
  <c r="I194" i="33"/>
  <c r="I206" i="33"/>
  <c r="I226" i="33"/>
  <c r="I238" i="33"/>
  <c r="I258" i="33"/>
  <c r="I270" i="33"/>
  <c r="I134" i="33"/>
  <c r="I150" i="33"/>
  <c r="I166" i="33"/>
  <c r="I182" i="33"/>
  <c r="I202" i="33"/>
  <c r="I214" i="33"/>
  <c r="I234" i="33"/>
  <c r="I246" i="33"/>
  <c r="I266" i="33"/>
  <c r="I130" i="33"/>
  <c r="I146" i="33"/>
  <c r="I162" i="33"/>
  <c r="I178" i="33"/>
  <c r="I190" i="33"/>
  <c r="I210" i="33"/>
  <c r="I222" i="33"/>
  <c r="I242" i="33"/>
  <c r="I254" i="33"/>
  <c r="GN9" i="33"/>
  <c r="I126" i="33"/>
  <c r="I142" i="33"/>
  <c r="I158" i="33"/>
  <c r="I174" i="33"/>
  <c r="I186" i="33"/>
  <c r="I198" i="33"/>
  <c r="I218" i="33"/>
  <c r="I230" i="33"/>
  <c r="I250" i="33"/>
  <c r="I262" i="33"/>
  <c r="GX9" i="33"/>
  <c r="I288" i="33"/>
  <c r="I295" i="33"/>
  <c r="I304" i="33"/>
  <c r="I311" i="33"/>
  <c r="I320" i="33"/>
  <c r="I327" i="33"/>
  <c r="G131" i="30"/>
  <c r="G121" i="30" s="1"/>
  <c r="I275" i="33"/>
  <c r="G117" i="30"/>
  <c r="G103" i="30"/>
  <c r="I283" i="33"/>
  <c r="I292" i="33"/>
  <c r="I299" i="33"/>
  <c r="I308" i="33"/>
  <c r="I315" i="33"/>
  <c r="I324" i="33"/>
  <c r="I331" i="33"/>
  <c r="I335" i="33"/>
  <c r="I339" i="33"/>
  <c r="I343" i="33"/>
  <c r="I347" i="33"/>
  <c r="I351" i="33"/>
  <c r="I355" i="33"/>
  <c r="I359" i="33"/>
  <c r="I363" i="33"/>
  <c r="I367" i="33"/>
  <c r="I371" i="33"/>
  <c r="I375" i="33"/>
  <c r="I379" i="33"/>
  <c r="I383" i="33"/>
  <c r="I387" i="33"/>
  <c r="I391" i="33"/>
  <c r="I395" i="33"/>
  <c r="I399" i="33"/>
  <c r="I403" i="33"/>
  <c r="I407" i="33"/>
  <c r="I287" i="33"/>
  <c r="I296" i="33"/>
  <c r="I303" i="33"/>
  <c r="I312" i="33"/>
  <c r="I319" i="33"/>
  <c r="I328" i="33"/>
  <c r="I277" i="33"/>
  <c r="I281" i="33"/>
  <c r="I284" i="33"/>
  <c r="I291" i="33"/>
  <c r="I300" i="33"/>
  <c r="I307" i="33"/>
  <c r="I316" i="33"/>
  <c r="I323" i="33"/>
  <c r="I332" i="33"/>
  <c r="I334" i="33"/>
  <c r="I336" i="33"/>
  <c r="I338" i="33"/>
  <c r="I340" i="33"/>
  <c r="I342" i="33"/>
  <c r="I344" i="33"/>
  <c r="I346" i="33"/>
  <c r="I348" i="33"/>
  <c r="I350" i="33"/>
  <c r="I352" i="33"/>
  <c r="I354" i="33"/>
  <c r="I356" i="33"/>
  <c r="I358" i="33"/>
  <c r="I360" i="33"/>
  <c r="I362" i="33"/>
  <c r="I364" i="33"/>
  <c r="I366" i="33"/>
  <c r="I368" i="33"/>
  <c r="I370" i="33"/>
  <c r="I372" i="33"/>
  <c r="I374" i="33"/>
  <c r="I376" i="33"/>
  <c r="I378" i="33"/>
  <c r="I380" i="33"/>
  <c r="I382" i="33"/>
  <c r="I384" i="33"/>
  <c r="I386" i="33"/>
  <c r="I388" i="33"/>
  <c r="I390" i="33"/>
  <c r="I392" i="33"/>
  <c r="I394" i="33"/>
  <c r="I396" i="33"/>
  <c r="I398" i="33"/>
  <c r="I400" i="33"/>
  <c r="I402" i="33"/>
  <c r="I404" i="33"/>
  <c r="I406" i="33"/>
  <c r="I408" i="33"/>
  <c r="I410" i="33"/>
  <c r="I412" i="33"/>
  <c r="I414" i="33"/>
  <c r="I416" i="33"/>
  <c r="E120" i="30"/>
  <c r="D120" i="30" s="1"/>
  <c r="E89" i="30"/>
  <c r="D89" i="30" s="1"/>
  <c r="E132" i="30"/>
  <c r="E113" i="30"/>
  <c r="D113" i="30" s="1"/>
  <c r="E116" i="30"/>
  <c r="K55" i="30"/>
  <c r="K44" i="30" s="1"/>
  <c r="L55" i="30"/>
  <c r="L44" i="30" s="1"/>
  <c r="E103" i="30"/>
  <c r="E93" i="30"/>
  <c r="E134" i="30"/>
  <c r="D134" i="30" s="1"/>
  <c r="E98" i="30"/>
  <c r="D98" i="30" s="1"/>
  <c r="E90" i="30"/>
  <c r="D90" i="30" s="1"/>
  <c r="E133" i="30"/>
  <c r="D133" i="30" s="1"/>
  <c r="E118" i="30"/>
  <c r="D118" i="30" s="1"/>
  <c r="E99" i="30"/>
  <c r="D99" i="30" s="1"/>
  <c r="E91" i="30"/>
  <c r="D91" i="30" s="1"/>
  <c r="E114" i="30"/>
  <c r="E126" i="30"/>
  <c r="D126" i="30" s="1"/>
  <c r="E110" i="30"/>
  <c r="E119" i="30"/>
  <c r="D119" i="30" s="1"/>
  <c r="E88" i="30"/>
  <c r="D88" i="30" s="1"/>
  <c r="V1231" i="32"/>
  <c r="V1239" i="32"/>
  <c r="V1220" i="32"/>
  <c r="V1290" i="32"/>
  <c r="I32" i="30"/>
  <c r="V1171" i="32"/>
  <c r="V1195" i="32"/>
  <c r="V1219" i="32"/>
  <c r="K33" i="30"/>
  <c r="I30" i="30"/>
  <c r="V395" i="32"/>
  <c r="V1289" i="32"/>
  <c r="V1292" i="32"/>
  <c r="V1286" i="32"/>
  <c r="I33" i="30"/>
  <c r="V226" i="32"/>
  <c r="V916" i="32"/>
  <c r="V924" i="32"/>
  <c r="V932" i="32"/>
  <c r="V940" i="32"/>
  <c r="V948" i="32"/>
  <c r="V956" i="32"/>
  <c r="V964" i="32"/>
  <c r="JZ1109" i="32"/>
  <c r="I28" i="30"/>
  <c r="V562" i="32"/>
  <c r="V912" i="32"/>
  <c r="V920" i="32"/>
  <c r="V928" i="32"/>
  <c r="V936" i="32"/>
  <c r="V944" i="32"/>
  <c r="V952" i="32"/>
  <c r="V960" i="32"/>
  <c r="V968" i="32"/>
  <c r="JZ1057" i="32"/>
  <c r="V60" i="32"/>
  <c r="V447" i="32"/>
  <c r="V1284" i="32"/>
  <c r="V181" i="32"/>
  <c r="V184" i="32"/>
  <c r="V501" i="32"/>
  <c r="J34" i="30"/>
  <c r="JZ1059" i="32"/>
  <c r="V1283" i="32"/>
  <c r="AL633" i="32"/>
  <c r="V1287" i="32"/>
  <c r="V978" i="32"/>
  <c r="V1002" i="32"/>
  <c r="V1006" i="32"/>
  <c r="V1038" i="32"/>
  <c r="V1050" i="32"/>
  <c r="V1280" i="32"/>
  <c r="K28" i="30"/>
  <c r="V634" i="32"/>
  <c r="CN10" i="32"/>
  <c r="F132" i="30" s="1"/>
  <c r="J33" i="30"/>
  <c r="V1244" i="32"/>
  <c r="V1277" i="32"/>
  <c r="I35" i="30"/>
  <c r="V22" i="32"/>
  <c r="V1134" i="32"/>
  <c r="V317" i="32"/>
  <c r="L33" i="30"/>
  <c r="V51" i="32"/>
  <c r="V54" i="32"/>
  <c r="V140" i="32"/>
  <c r="AL176" i="32"/>
  <c r="V350" i="32"/>
  <c r="V427" i="32"/>
  <c r="V545" i="32"/>
  <c r="V635" i="32"/>
  <c r="D27" i="30"/>
  <c r="V131" i="32"/>
  <c r="V134" i="32"/>
  <c r="V137" i="32"/>
  <c r="V581" i="32"/>
  <c r="AL586" i="32"/>
  <c r="AL238" i="32"/>
  <c r="AL607" i="32"/>
  <c r="AL62" i="32"/>
  <c r="AL558" i="32"/>
  <c r="V38" i="32"/>
  <c r="V68" i="32"/>
  <c r="V142" i="32"/>
  <c r="AL343" i="32"/>
  <c r="V353" i="32"/>
  <c r="AL527" i="32"/>
  <c r="V799" i="32"/>
  <c r="V1291" i="32"/>
  <c r="V359" i="32"/>
  <c r="V451" i="32"/>
  <c r="V459" i="32"/>
  <c r="DD10" i="32"/>
  <c r="F110" i="30" s="1"/>
  <c r="AL632" i="32"/>
  <c r="V1221" i="32"/>
  <c r="AL535" i="32"/>
  <c r="V1186" i="32"/>
  <c r="DB10" i="32"/>
  <c r="F114" i="30" s="1"/>
  <c r="V42" i="32"/>
  <c r="AL225" i="32"/>
  <c r="V354" i="32"/>
  <c r="V539" i="32"/>
  <c r="V641" i="32"/>
  <c r="JZ1005" i="32"/>
  <c r="JZ1017" i="32"/>
  <c r="JZ1045" i="32"/>
  <c r="JZ1049" i="32"/>
  <c r="V1053" i="32"/>
  <c r="JZ1218" i="32"/>
  <c r="V1281" i="32"/>
  <c r="V351" i="32"/>
  <c r="AL402" i="32"/>
  <c r="V405" i="32"/>
  <c r="AL435" i="32"/>
  <c r="AL462" i="32"/>
  <c r="V548" i="32"/>
  <c r="V1057" i="32"/>
  <c r="V623" i="32"/>
  <c r="AL631" i="32"/>
  <c r="V1048" i="32"/>
  <c r="V1052" i="32"/>
  <c r="V1204" i="32"/>
  <c r="V1228" i="32"/>
  <c r="JZ1244" i="32"/>
  <c r="V1271" i="32"/>
  <c r="V1278" i="32"/>
  <c r="V1282" i="32"/>
  <c r="V165" i="32"/>
  <c r="V168" i="32"/>
  <c r="V253" i="32"/>
  <c r="V463" i="32"/>
  <c r="J32" i="30"/>
  <c r="K26" i="30"/>
  <c r="V31" i="32"/>
  <c r="V86" i="32"/>
  <c r="V92" i="32"/>
  <c r="V1125" i="32"/>
  <c r="V1274" i="32"/>
  <c r="E86" i="30"/>
  <c r="D86" i="30" s="1"/>
  <c r="V13" i="32"/>
  <c r="V16" i="32"/>
  <c r="V19" i="32"/>
  <c r="V108" i="32"/>
  <c r="V543" i="32"/>
  <c r="JZ995" i="32"/>
  <c r="V1007" i="32"/>
  <c r="JZ1047" i="32"/>
  <c r="V1183" i="32"/>
  <c r="V1205" i="32"/>
  <c r="V123" i="32"/>
  <c r="AL521" i="32"/>
  <c r="V530" i="32"/>
  <c r="V1184" i="32"/>
  <c r="V1262" i="32"/>
  <c r="V1275" i="32"/>
  <c r="AL114" i="32"/>
  <c r="AX10" i="32"/>
  <c r="F93" i="30" s="1"/>
  <c r="AL752" i="32"/>
  <c r="V282" i="32"/>
  <c r="V318" i="32"/>
  <c r="JZ1043" i="32"/>
  <c r="V1084" i="32"/>
  <c r="V1179" i="32"/>
  <c r="D24" i="30"/>
  <c r="I27" i="30"/>
  <c r="CT10" i="32"/>
  <c r="F109" i="30" s="1"/>
  <c r="JZ850" i="32"/>
  <c r="I23" i="30"/>
  <c r="V212" i="32"/>
  <c r="V489" i="32"/>
  <c r="V778" i="32"/>
  <c r="V995" i="32"/>
  <c r="V1096" i="32"/>
  <c r="JZ1099" i="32"/>
  <c r="JZ1103" i="32"/>
  <c r="V1108" i="32"/>
  <c r="K23" i="30"/>
  <c r="E111" i="30"/>
  <c r="AL208" i="32"/>
  <c r="V180" i="32"/>
  <c r="V589" i="32"/>
  <c r="V898" i="32"/>
  <c r="V902" i="32"/>
  <c r="JZ906" i="32"/>
  <c r="JZ954" i="32"/>
  <c r="JZ958" i="32"/>
  <c r="JZ962" i="32"/>
  <c r="JZ966" i="32"/>
  <c r="JZ970" i="32"/>
  <c r="JZ974" i="32"/>
  <c r="JZ1038" i="32"/>
  <c r="V1147" i="32"/>
  <c r="V1159" i="32"/>
  <c r="V286" i="32"/>
  <c r="V295" i="32"/>
  <c r="V322" i="32"/>
  <c r="V722" i="32"/>
  <c r="JZ733" i="32"/>
  <c r="JZ793" i="32"/>
  <c r="AL422" i="32"/>
  <c r="AL774" i="32"/>
  <c r="V777" i="32"/>
  <c r="V785" i="32"/>
  <c r="V789" i="32"/>
  <c r="V793" i="32"/>
  <c r="V1107" i="32"/>
  <c r="JZ1118" i="32"/>
  <c r="V1288" i="32"/>
  <c r="K24" i="30"/>
  <c r="V500" i="32"/>
  <c r="JZ985" i="32"/>
  <c r="JZ993" i="32"/>
  <c r="V1285" i="32"/>
  <c r="E123" i="30"/>
  <c r="E84" i="30"/>
  <c r="V15" i="32"/>
  <c r="V529" i="32"/>
  <c r="AL531" i="32"/>
  <c r="JZ732" i="32"/>
  <c r="AL45" i="32"/>
  <c r="V49" i="32"/>
  <c r="V232" i="32"/>
  <c r="V272" i="32"/>
  <c r="AL620" i="32"/>
  <c r="V732" i="32"/>
  <c r="V1017" i="32"/>
  <c r="V1021" i="32"/>
  <c r="V1045" i="32"/>
  <c r="V1279" i="32"/>
  <c r="V46" i="32"/>
  <c r="V104" i="32"/>
  <c r="V110" i="32"/>
  <c r="V329" i="32"/>
  <c r="AL753" i="32"/>
  <c r="V768" i="32"/>
  <c r="JZ1040" i="32"/>
  <c r="V1097" i="32"/>
  <c r="V1245" i="32"/>
  <c r="V1276" i="32"/>
  <c r="AL304" i="32"/>
  <c r="AL369" i="32"/>
  <c r="AL241" i="32"/>
  <c r="AL109" i="32"/>
  <c r="AL282" i="32"/>
  <c r="AL288" i="32"/>
  <c r="AL324" i="32"/>
  <c r="AL250" i="32"/>
  <c r="AL386" i="32"/>
  <c r="AL493" i="32"/>
  <c r="AL726" i="32"/>
  <c r="JZ729" i="32"/>
  <c r="JZ745" i="32"/>
  <c r="V802" i="32"/>
  <c r="V806" i="32"/>
  <c r="V810" i="32"/>
  <c r="V814" i="32"/>
  <c r="V818" i="32"/>
  <c r="V822" i="32"/>
  <c r="V826" i="32"/>
  <c r="V911" i="32"/>
  <c r="V915" i="32"/>
  <c r="V919" i="32"/>
  <c r="V923" i="32"/>
  <c r="V927" i="32"/>
  <c r="V931" i="32"/>
  <c r="V935" i="32"/>
  <c r="V939" i="32"/>
  <c r="V943" i="32"/>
  <c r="V947" i="32"/>
  <c r="V951" i="32"/>
  <c r="V955" i="32"/>
  <c r="V959" i="32"/>
  <c r="V963" i="32"/>
  <c r="V967" i="32"/>
  <c r="V971" i="32"/>
  <c r="V975" i="32"/>
  <c r="V983" i="32"/>
  <c r="V987" i="32"/>
  <c r="V1059" i="32"/>
  <c r="JZ1128" i="32"/>
  <c r="JZ1135" i="32"/>
  <c r="V1149" i="32"/>
  <c r="V1161" i="32"/>
  <c r="V1169" i="32"/>
  <c r="JZ1245" i="32"/>
  <c r="V211" i="32"/>
  <c r="I29" i="30"/>
  <c r="V48" i="32"/>
  <c r="AL101" i="32"/>
  <c r="V122" i="32"/>
  <c r="V125" i="32"/>
  <c r="AL294" i="32"/>
  <c r="V306" i="32"/>
  <c r="AL340" i="32"/>
  <c r="V381" i="32"/>
  <c r="AL414" i="32"/>
  <c r="AL438" i="32"/>
  <c r="V441" i="32"/>
  <c r="AL472" i="32"/>
  <c r="V496" i="32"/>
  <c r="V559" i="32"/>
  <c r="V584" i="32"/>
  <c r="V721" i="32"/>
  <c r="V725" i="32"/>
  <c r="V745" i="32"/>
  <c r="AL771" i="32"/>
  <c r="JZ781" i="32"/>
  <c r="V782" i="32"/>
  <c r="V979" i="32"/>
  <c r="JZ1011" i="32"/>
  <c r="V1058" i="32"/>
  <c r="V1070" i="32"/>
  <c r="JZ1086" i="32"/>
  <c r="JZ1090" i="32"/>
  <c r="JZ1094" i="32"/>
  <c r="V1099" i="32"/>
  <c r="V1128" i="32"/>
  <c r="JZ1147" i="32"/>
  <c r="V1192" i="32"/>
  <c r="JZ1197" i="32"/>
  <c r="V1202" i="32"/>
  <c r="V1215" i="32"/>
  <c r="DQ10" i="32"/>
  <c r="F116" i="30" s="1"/>
  <c r="JZ1161" i="32"/>
  <c r="F123" i="30"/>
  <c r="AL42" i="32"/>
  <c r="V99" i="32"/>
  <c r="V146" i="32"/>
  <c r="AL154" i="32"/>
  <c r="AL171" i="32"/>
  <c r="V189" i="32"/>
  <c r="V301" i="32"/>
  <c r="AL318" i="32"/>
  <c r="V439" i="32"/>
  <c r="AL446" i="32"/>
  <c r="V449" i="32"/>
  <c r="AL532" i="32"/>
  <c r="AL578" i="32"/>
  <c r="V587" i="32"/>
  <c r="AL599" i="32"/>
  <c r="V603" i="32"/>
  <c r="V757" i="32"/>
  <c r="V773" i="32"/>
  <c r="V982" i="32"/>
  <c r="V1015" i="32"/>
  <c r="JZ1031" i="32"/>
  <c r="V1040" i="32"/>
  <c r="V1049" i="32"/>
  <c r="JZ1073" i="32"/>
  <c r="JZ1077" i="32"/>
  <c r="V1098" i="32"/>
  <c r="V1102" i="32"/>
  <c r="V1106" i="32"/>
  <c r="V1118" i="32"/>
  <c r="V1164" i="32"/>
  <c r="V1181" i="32"/>
  <c r="V1242" i="32"/>
  <c r="V1248" i="32"/>
  <c r="V34" i="32"/>
  <c r="V241" i="32"/>
  <c r="AL358" i="32"/>
  <c r="JZ801" i="32"/>
  <c r="V1031" i="32"/>
  <c r="V1069" i="32"/>
  <c r="V1073" i="32"/>
  <c r="JZ1159" i="32"/>
  <c r="V1216" i="32"/>
  <c r="JZ1250" i="32"/>
  <c r="JZ1254" i="32"/>
  <c r="L32" i="30"/>
  <c r="L27" i="30"/>
  <c r="V14" i="32"/>
  <c r="AL177" i="32"/>
  <c r="V342" i="32"/>
  <c r="V376" i="32"/>
  <c r="V385" i="32"/>
  <c r="AL436" i="32"/>
  <c r="V455" i="32"/>
  <c r="AL517" i="32"/>
  <c r="V526" i="32"/>
  <c r="V541" i="32"/>
  <c r="JZ731" i="32"/>
  <c r="V784" i="32"/>
  <c r="JZ800" i="32"/>
  <c r="JZ1085" i="32"/>
  <c r="V1089" i="32"/>
  <c r="JZ1121" i="32"/>
  <c r="V35" i="32"/>
  <c r="AL48" i="32"/>
  <c r="AL57" i="32"/>
  <c r="V58" i="32"/>
  <c r="AL90" i="32"/>
  <c r="AL192" i="32"/>
  <c r="V207" i="32"/>
  <c r="V230" i="32"/>
  <c r="AL361" i="32"/>
  <c r="AL400" i="32"/>
  <c r="V421" i="32"/>
  <c r="V731" i="32"/>
  <c r="V744" i="32"/>
  <c r="AL797" i="32"/>
  <c r="V840" i="32"/>
  <c r="V965" i="32"/>
  <c r="V969" i="32"/>
  <c r="V973" i="32"/>
  <c r="V981" i="32"/>
  <c r="JZ1010" i="32"/>
  <c r="JZ1026" i="32"/>
  <c r="V1043" i="32"/>
  <c r="V1061" i="32"/>
  <c r="V1065" i="32"/>
  <c r="V1085" i="32"/>
  <c r="JZ1097" i="32"/>
  <c r="V1101" i="32"/>
  <c r="V1105" i="32"/>
  <c r="V1121" i="32"/>
  <c r="V1206" i="32"/>
  <c r="JZ1242" i="32"/>
  <c r="JZ1243" i="32"/>
  <c r="AL72" i="32"/>
  <c r="AL105" i="32"/>
  <c r="AL108" i="32"/>
  <c r="AL201" i="32"/>
  <c r="AL740" i="32"/>
  <c r="JZ751" i="32"/>
  <c r="JZ783" i="32"/>
  <c r="V888" i="32"/>
  <c r="V1010" i="32"/>
  <c r="V1060" i="32"/>
  <c r="V1068" i="32"/>
  <c r="V1080" i="32"/>
  <c r="JZ1084" i="32"/>
  <c r="JZ1134" i="32"/>
  <c r="V1141" i="32"/>
  <c r="V1173" i="32"/>
  <c r="JZ1266" i="32"/>
  <c r="E127" i="30"/>
  <c r="V12" i="32"/>
  <c r="V18" i="32"/>
  <c r="V21" i="32"/>
  <c r="AL23" i="32"/>
  <c r="V44" i="32"/>
  <c r="V79" i="32"/>
  <c r="AL129" i="32"/>
  <c r="V161" i="32"/>
  <c r="V173" i="32"/>
  <c r="V199" i="32"/>
  <c r="V227" i="32"/>
  <c r="AL244" i="32"/>
  <c r="AL252" i="32"/>
  <c r="AL275" i="32"/>
  <c r="V374" i="32"/>
  <c r="AL376" i="32"/>
  <c r="V380" i="32"/>
  <c r="AL382" i="32"/>
  <c r="V607" i="32"/>
  <c r="V610" i="32"/>
  <c r="V632" i="32"/>
  <c r="V779" i="32"/>
  <c r="V1055" i="32"/>
  <c r="V1088" i="32"/>
  <c r="V1092" i="32"/>
  <c r="V1109" i="32"/>
  <c r="V1165" i="32"/>
  <c r="V1176" i="32"/>
  <c r="JZ1181" i="32"/>
  <c r="V1199" i="32"/>
  <c r="V1235" i="32"/>
  <c r="V1236" i="32"/>
  <c r="JZ1247" i="32"/>
  <c r="V124" i="32"/>
  <c r="V127" i="32"/>
  <c r="AL161" i="32"/>
  <c r="AL187" i="32"/>
  <c r="V222" i="32"/>
  <c r="AL299" i="32"/>
  <c r="AL328" i="32"/>
  <c r="AL367" i="32"/>
  <c r="V448" i="32"/>
  <c r="AL450" i="32"/>
  <c r="AL458" i="32"/>
  <c r="AL474" i="32"/>
  <c r="V485" i="32"/>
  <c r="V521" i="32"/>
  <c r="V534" i="32"/>
  <c r="AL566" i="32"/>
  <c r="AL760" i="32"/>
  <c r="V871" i="32"/>
  <c r="V1005" i="32"/>
  <c r="JZ1033" i="32"/>
  <c r="V1047" i="32"/>
  <c r="V1112" i="32"/>
  <c r="V1116" i="32"/>
  <c r="V1200" i="32"/>
  <c r="V101" i="32"/>
  <c r="L34" i="30"/>
  <c r="L29" i="30"/>
  <c r="V59" i="32"/>
  <c r="AL150" i="32"/>
  <c r="V205" i="32"/>
  <c r="AL213" i="32"/>
  <c r="AL230" i="32"/>
  <c r="V294" i="32"/>
  <c r="V443" i="32"/>
  <c r="AL455" i="32"/>
  <c r="V625" i="32"/>
  <c r="AL739" i="32"/>
  <c r="V742" i="32"/>
  <c r="JZ758" i="32"/>
  <c r="AL784" i="32"/>
  <c r="JZ1021" i="32"/>
  <c r="V1033" i="32"/>
  <c r="JZ1050" i="32"/>
  <c r="V1071" i="32"/>
  <c r="JZ1071" i="32"/>
  <c r="JZ1075" i="32"/>
  <c r="V1079" i="32"/>
  <c r="JZ1083" i="32"/>
  <c r="V1151" i="32"/>
  <c r="JZ1156" i="32"/>
  <c r="V1163" i="32"/>
  <c r="V1223" i="32"/>
  <c r="V1224" i="32"/>
  <c r="V1270" i="32"/>
  <c r="V1273" i="32"/>
  <c r="AL37" i="32"/>
  <c r="AL51" i="32"/>
  <c r="AU10" i="32"/>
  <c r="F83" i="30" s="1"/>
  <c r="AL96" i="32"/>
  <c r="AL122" i="32"/>
  <c r="AL366" i="32"/>
  <c r="AL88" i="32"/>
  <c r="AL364" i="32"/>
  <c r="AL30" i="32"/>
  <c r="AL144" i="32"/>
  <c r="D29" i="30"/>
  <c r="F124" i="30"/>
  <c r="L30" i="30"/>
  <c r="E136" i="30"/>
  <c r="AL20" i="32"/>
  <c r="V24" i="32"/>
  <c r="V27" i="32"/>
  <c r="AL29" i="32"/>
  <c r="V62" i="32"/>
  <c r="V88" i="32"/>
  <c r="V91" i="32"/>
  <c r="V154" i="32"/>
  <c r="AL156" i="32"/>
  <c r="V162" i="32"/>
  <c r="V170" i="32"/>
  <c r="AL224" i="32"/>
  <c r="V236" i="32"/>
  <c r="V257" i="32"/>
  <c r="V268" i="32"/>
  <c r="V276" i="32"/>
  <c r="AL293" i="32"/>
  <c r="AL306" i="32"/>
  <c r="V307" i="32"/>
  <c r="V369" i="32"/>
  <c r="V371" i="32"/>
  <c r="AL398" i="32"/>
  <c r="AL418" i="32"/>
  <c r="AL464" i="32"/>
  <c r="V547" i="32"/>
  <c r="V310" i="32"/>
  <c r="AL320" i="32"/>
  <c r="AL141" i="32"/>
  <c r="L26" i="30"/>
  <c r="F125" i="30"/>
  <c r="L24" i="30"/>
  <c r="F111" i="30"/>
  <c r="K27" i="30"/>
  <c r="K30" i="30"/>
  <c r="K35" i="30"/>
  <c r="AL32" i="32"/>
  <c r="AL34" i="32"/>
  <c r="V41" i="32"/>
  <c r="AL43" i="32"/>
  <c r="V57" i="32"/>
  <c r="V74" i="32"/>
  <c r="AL117" i="32"/>
  <c r="V160" i="32"/>
  <c r="V179" i="32"/>
  <c r="V204" i="32"/>
  <c r="AL219" i="32"/>
  <c r="V220" i="32"/>
  <c r="AL271" i="32"/>
  <c r="V274" i="32"/>
  <c r="AL313" i="32"/>
  <c r="AL321" i="32"/>
  <c r="AL329" i="32"/>
  <c r="V340" i="32"/>
  <c r="V428" i="32"/>
  <c r="AL460" i="32"/>
  <c r="V461" i="32"/>
  <c r="D26" i="30"/>
  <c r="J27" i="30"/>
  <c r="D28" i="30"/>
  <c r="J30" i="30"/>
  <c r="EL10" i="32"/>
  <c r="V231" i="32"/>
  <c r="V237" i="32"/>
  <c r="V255" i="32"/>
  <c r="AL257" i="32"/>
  <c r="V300" i="32"/>
  <c r="AL307" i="32"/>
  <c r="AL345" i="32"/>
  <c r="AL353" i="32"/>
  <c r="V386" i="32"/>
  <c r="V397" i="32"/>
  <c r="F97" i="30"/>
  <c r="V30" i="32"/>
  <c r="AL35" i="32"/>
  <c r="V63" i="32"/>
  <c r="AL99" i="32"/>
  <c r="AL102" i="32"/>
  <c r="V105" i="32"/>
  <c r="AL107" i="32"/>
  <c r="V113" i="32"/>
  <c r="AL123" i="32"/>
  <c r="V132" i="32"/>
  <c r="AL134" i="32"/>
  <c r="V152" i="32"/>
  <c r="AL239" i="32"/>
  <c r="AL242" i="32"/>
  <c r="AL394" i="32"/>
  <c r="AL467" i="32"/>
  <c r="V612" i="32"/>
  <c r="V304" i="32"/>
  <c r="F128" i="30"/>
  <c r="F84" i="30"/>
  <c r="Z10" i="32"/>
  <c r="V36" i="32"/>
  <c r="AL38" i="32"/>
  <c r="AL41" i="32"/>
  <c r="V55" i="32"/>
  <c r="V66" i="32"/>
  <c r="V72" i="32"/>
  <c r="AL74" i="32"/>
  <c r="AL80" i="32"/>
  <c r="AL83" i="32"/>
  <c r="AL126" i="32"/>
  <c r="V174" i="32"/>
  <c r="AL196" i="32"/>
  <c r="V218" i="32"/>
  <c r="V229" i="32"/>
  <c r="AL231" i="32"/>
  <c r="V243" i="32"/>
  <c r="V246" i="32"/>
  <c r="V258" i="32"/>
  <c r="V264" i="32"/>
  <c r="AL297" i="32"/>
  <c r="V333" i="32"/>
  <c r="V357" i="32"/>
  <c r="V393" i="32"/>
  <c r="AL441" i="32"/>
  <c r="AL447" i="32"/>
  <c r="AL540" i="32"/>
  <c r="AL624" i="32"/>
  <c r="F137" i="30"/>
  <c r="L37" i="30"/>
  <c r="AL27" i="32"/>
  <c r="V75" i="32"/>
  <c r="V78" i="32"/>
  <c r="AL86" i="32"/>
  <c r="AL100" i="32"/>
  <c r="V103" i="32"/>
  <c r="AL149" i="32"/>
  <c r="AL214" i="32"/>
  <c r="AL240" i="32"/>
  <c r="AL266" i="32"/>
  <c r="V267" i="32"/>
  <c r="V346" i="32"/>
  <c r="AL388" i="32"/>
  <c r="V413" i="32"/>
  <c r="V424" i="32"/>
  <c r="AL430" i="32"/>
  <c r="V407" i="32"/>
  <c r="J35" i="30"/>
  <c r="AL60" i="32"/>
  <c r="AL89" i="32"/>
  <c r="AL113" i="32"/>
  <c r="AL132" i="32"/>
  <c r="V144" i="32"/>
  <c r="V147" i="32"/>
  <c r="V186" i="32"/>
  <c r="AL188" i="32"/>
  <c r="V197" i="32"/>
  <c r="V251" i="32"/>
  <c r="AL269" i="32"/>
  <c r="AL272" i="32"/>
  <c r="AL277" i="32"/>
  <c r="V312" i="32"/>
  <c r="V320" i="32"/>
  <c r="AL322" i="32"/>
  <c r="AL341" i="32"/>
  <c r="V344" i="32"/>
  <c r="V411" i="32"/>
  <c r="AL426" i="32"/>
  <c r="V429" i="32"/>
  <c r="AL470" i="32"/>
  <c r="V505" i="32"/>
  <c r="V20" i="32"/>
  <c r="V23" i="32"/>
  <c r="V26" i="32"/>
  <c r="AL28" i="32"/>
  <c r="AL36" i="32"/>
  <c r="V50" i="32"/>
  <c r="AL66" i="32"/>
  <c r="AL135" i="32"/>
  <c r="AL166" i="32"/>
  <c r="AL174" i="32"/>
  <c r="V208" i="32"/>
  <c r="AL210" i="32"/>
  <c r="V216" i="32"/>
  <c r="V238" i="32"/>
  <c r="V259" i="32"/>
  <c r="AL261" i="32"/>
  <c r="V270" i="32"/>
  <c r="V273" i="32"/>
  <c r="V278" i="32"/>
  <c r="V281" i="32"/>
  <c r="V284" i="32"/>
  <c r="AL286" i="32"/>
  <c r="V287" i="32"/>
  <c r="AL325" i="32"/>
  <c r="V331" i="32"/>
  <c r="AL338" i="32"/>
  <c r="V339" i="32"/>
  <c r="AL351" i="32"/>
  <c r="V206" i="32"/>
  <c r="AL19" i="32"/>
  <c r="V29" i="32"/>
  <c r="AL49" i="32"/>
  <c r="V56" i="32"/>
  <c r="V67" i="32"/>
  <c r="V70" i="32"/>
  <c r="AL78" i="32"/>
  <c r="AL95" i="32"/>
  <c r="V106" i="32"/>
  <c r="AL119" i="32"/>
  <c r="AL127" i="32"/>
  <c r="V133" i="32"/>
  <c r="V164" i="32"/>
  <c r="AL253" i="32"/>
  <c r="V265" i="32"/>
  <c r="V323" i="32"/>
  <c r="AL336" i="32"/>
  <c r="AL354" i="32"/>
  <c r="V355" i="32"/>
  <c r="AL357" i="32"/>
  <c r="V366" i="32"/>
  <c r="V368" i="32"/>
  <c r="AL378" i="32"/>
  <c r="AL395" i="32"/>
  <c r="JW10" i="32"/>
  <c r="JZ747" i="32"/>
  <c r="AL757" i="32"/>
  <c r="JZ760" i="32"/>
  <c r="KB10" i="32"/>
  <c r="KV10" i="32"/>
  <c r="KD10" i="32"/>
  <c r="AL792" i="32"/>
  <c r="JT10" i="32"/>
  <c r="JZ868" i="32"/>
  <c r="V910" i="32"/>
  <c r="V914" i="32"/>
  <c r="JZ999" i="32"/>
  <c r="V1026" i="32"/>
  <c r="V1030" i="32"/>
  <c r="JZ1054" i="32"/>
  <c r="JZ1055" i="32"/>
  <c r="JZ1072" i="32"/>
  <c r="V1077" i="32"/>
  <c r="V1086" i="32"/>
  <c r="V1090" i="32"/>
  <c r="V1094" i="32"/>
  <c r="V1103" i="32"/>
  <c r="JZ1107" i="32"/>
  <c r="V1180" i="32"/>
  <c r="V1198" i="32"/>
  <c r="V1229" i="32"/>
  <c r="JZ1234" i="32"/>
  <c r="JZ1235" i="32"/>
  <c r="V1243" i="32"/>
  <c r="JZ1246" i="32"/>
  <c r="V1255" i="32"/>
  <c r="V470" i="32"/>
  <c r="V503" i="32"/>
  <c r="AL583" i="32"/>
  <c r="AL595" i="32"/>
  <c r="V598" i="32"/>
  <c r="V617" i="32"/>
  <c r="V620" i="32"/>
  <c r="V630" i="32"/>
  <c r="V633" i="32"/>
  <c r="V733" i="32"/>
  <c r="AL734" i="32"/>
  <c r="JZ737" i="32"/>
  <c r="JZ755" i="32"/>
  <c r="JZ777" i="32"/>
  <c r="JZ785" i="32"/>
  <c r="V864" i="32"/>
  <c r="JZ990" i="32"/>
  <c r="V1003" i="32"/>
  <c r="JZ1016" i="32"/>
  <c r="JZ1044" i="32"/>
  <c r="V1054" i="32"/>
  <c r="JZ1067" i="32"/>
  <c r="V1072" i="32"/>
  <c r="JZ1081" i="32"/>
  <c r="JZ1115" i="32"/>
  <c r="JZ1119" i="32"/>
  <c r="V1120" i="32"/>
  <c r="V1132" i="32"/>
  <c r="JZ1132" i="32"/>
  <c r="JZ1141" i="32"/>
  <c r="V1150" i="32"/>
  <c r="V1172" i="32"/>
  <c r="V1191" i="32"/>
  <c r="V1209" i="32"/>
  <c r="V1211" i="32"/>
  <c r="JZ1215" i="32"/>
  <c r="JZ1252" i="32"/>
  <c r="AL721" i="32"/>
  <c r="AL729" i="32"/>
  <c r="V746" i="32"/>
  <c r="JZ763" i="32"/>
  <c r="JZ767" i="32"/>
  <c r="AL769" i="32"/>
  <c r="AL795" i="32"/>
  <c r="JZ847" i="32"/>
  <c r="V876" i="32"/>
  <c r="JZ880" i="32"/>
  <c r="V901" i="32"/>
  <c r="JZ905" i="32"/>
  <c r="JZ986" i="32"/>
  <c r="V990" i="32"/>
  <c r="V994" i="32"/>
  <c r="JZ1007" i="32"/>
  <c r="V1012" i="32"/>
  <c r="JZ1025" i="32"/>
  <c r="JZ1029" i="32"/>
  <c r="V1044" i="32"/>
  <c r="JZ1053" i="32"/>
  <c r="JZ1058" i="32"/>
  <c r="V1067" i="32"/>
  <c r="JZ1076" i="32"/>
  <c r="JZ1080" i="32"/>
  <c r="V1081" i="32"/>
  <c r="JZ1089" i="32"/>
  <c r="JZ1093" i="32"/>
  <c r="JZ1098" i="32"/>
  <c r="JZ1102" i="32"/>
  <c r="JZ1106" i="32"/>
  <c r="V1111" i="32"/>
  <c r="V1115" i="32"/>
  <c r="V1119" i="32"/>
  <c r="JZ1125" i="32"/>
  <c r="JZ1130" i="32"/>
  <c r="JZ1137" i="32"/>
  <c r="JZ1144" i="32"/>
  <c r="V1153" i="32"/>
  <c r="JZ1158" i="32"/>
  <c r="JZ1162" i="32"/>
  <c r="V1167" i="32"/>
  <c r="JZ1168" i="32"/>
  <c r="JZ1185" i="32"/>
  <c r="V1190" i="32"/>
  <c r="JZ1205" i="32"/>
  <c r="V1212" i="32"/>
  <c r="V1250" i="32"/>
  <c r="JZ1268" i="32"/>
  <c r="AL511" i="32"/>
  <c r="V550" i="32"/>
  <c r="AL554" i="32"/>
  <c r="V571" i="32"/>
  <c r="V613" i="32"/>
  <c r="AL738" i="32"/>
  <c r="AL764" i="32"/>
  <c r="V767" i="32"/>
  <c r="V847" i="32"/>
  <c r="V859" i="32"/>
  <c r="JZ892" i="32"/>
  <c r="V913" i="32"/>
  <c r="V917" i="32"/>
  <c r="V921" i="32"/>
  <c r="V925" i="32"/>
  <c r="V929" i="32"/>
  <c r="V933" i="32"/>
  <c r="V937" i="32"/>
  <c r="V941" i="32"/>
  <c r="V945" i="32"/>
  <c r="V949" i="32"/>
  <c r="V953" i="32"/>
  <c r="V957" i="32"/>
  <c r="V961" i="32"/>
  <c r="V986" i="32"/>
  <c r="V1029" i="32"/>
  <c r="JZ1034" i="32"/>
  <c r="V1039" i="32"/>
  <c r="V1076" i="32"/>
  <c r="V1130" i="32"/>
  <c r="V1137" i="32"/>
  <c r="V1144" i="32"/>
  <c r="JZ1151" i="32"/>
  <c r="V1158" i="32"/>
  <c r="JZ1186" i="32"/>
  <c r="V1203" i="32"/>
  <c r="JZ1206" i="32"/>
  <c r="V492" i="32"/>
  <c r="AL552" i="32"/>
  <c r="AL561" i="32"/>
  <c r="V1093" i="32"/>
  <c r="JZ1110" i="32"/>
  <c r="JZ1114" i="32"/>
  <c r="JZ1123" i="32"/>
  <c r="JZ1187" i="32"/>
  <c r="V1238" i="32"/>
  <c r="AL452" i="32"/>
  <c r="V453" i="32"/>
  <c r="AL482" i="32"/>
  <c r="V483" i="32"/>
  <c r="V553" i="32"/>
  <c r="V579" i="32"/>
  <c r="AL591" i="32"/>
  <c r="AL610" i="32"/>
  <c r="AL724" i="32"/>
  <c r="JZ744" i="32"/>
  <c r="AL750" i="32"/>
  <c r="AL772" i="32"/>
  <c r="JZ802" i="32"/>
  <c r="V900" i="32"/>
  <c r="V985" i="32"/>
  <c r="V993" i="32"/>
  <c r="JZ1048" i="32"/>
  <c r="JZ1052" i="32"/>
  <c r="JZ1070" i="32"/>
  <c r="JZ1079" i="32"/>
  <c r="JZ1088" i="32"/>
  <c r="JZ1092" i="32"/>
  <c r="JZ1101" i="32"/>
  <c r="JZ1105" i="32"/>
  <c r="V1110" i="32"/>
  <c r="V1114" i="32"/>
  <c r="V1123" i="32"/>
  <c r="V1135" i="32"/>
  <c r="JZ1149" i="32"/>
  <c r="V1156" i="32"/>
  <c r="JZ1163" i="32"/>
  <c r="JZ1165" i="32"/>
  <c r="V1175" i="32"/>
  <c r="JZ1208" i="32"/>
  <c r="V1213" i="32"/>
  <c r="V1237" i="32"/>
  <c r="V1249" i="32"/>
  <c r="JZ1261" i="32"/>
  <c r="AL466" i="32"/>
  <c r="AL550" i="32"/>
  <c r="V560" i="32"/>
  <c r="V574" i="32"/>
  <c r="AL588" i="32"/>
  <c r="AL641" i="32"/>
  <c r="AL741" i="32"/>
  <c r="V754" i="32"/>
  <c r="V758" i="32"/>
  <c r="V762" i="32"/>
  <c r="V766" i="32"/>
  <c r="AL768" i="32"/>
  <c r="AL776" i="32"/>
  <c r="V783" i="32"/>
  <c r="JZ792" i="32"/>
  <c r="AL798" i="32"/>
  <c r="V846" i="32"/>
  <c r="JZ997" i="32"/>
  <c r="JZ1056" i="32"/>
  <c r="JZ1066" i="32"/>
  <c r="JZ1122" i="32"/>
  <c r="JZ1145" i="32"/>
  <c r="JZ1154" i="32"/>
  <c r="JZ1180" i="32"/>
  <c r="JZ1189" i="32"/>
  <c r="V1193" i="32"/>
  <c r="JZ1251" i="32"/>
  <c r="V1253" i="32"/>
  <c r="AL399" i="32"/>
  <c r="AL410" i="32"/>
  <c r="AL412" i="32"/>
  <c r="V419" i="32"/>
  <c r="AL434" i="32"/>
  <c r="AL459" i="32"/>
  <c r="V460" i="32"/>
  <c r="AL507" i="32"/>
  <c r="V508" i="32"/>
  <c r="AL539" i="32"/>
  <c r="V551" i="32"/>
  <c r="V565" i="32"/>
  <c r="AL569" i="32"/>
  <c r="AL574" i="32"/>
  <c r="V577" i="32"/>
  <c r="AL581" i="32"/>
  <c r="V582" i="32"/>
  <c r="V616" i="32"/>
  <c r="V727" i="32"/>
  <c r="V735" i="32"/>
  <c r="V736" i="32"/>
  <c r="V775" i="32"/>
  <c r="JZ797" i="32"/>
  <c r="JZ1014" i="32"/>
  <c r="V1019" i="32"/>
  <c r="JZ1032" i="32"/>
  <c r="V1037" i="32"/>
  <c r="V1056" i="32"/>
  <c r="V1066" i="32"/>
  <c r="V1075" i="32"/>
  <c r="V1083" i="32"/>
  <c r="JZ1113" i="32"/>
  <c r="JZ1117" i="32"/>
  <c r="V1122" i="32"/>
  <c r="V1154" i="32"/>
  <c r="JZ1209" i="32"/>
  <c r="JZ1210" i="32"/>
  <c r="JZ1229" i="32"/>
  <c r="V502" i="32"/>
  <c r="AL504" i="32"/>
  <c r="AL537" i="32"/>
  <c r="AL582" i="32"/>
  <c r="AL613" i="32"/>
  <c r="V626" i="32"/>
  <c r="AL727" i="32"/>
  <c r="JZ739" i="32"/>
  <c r="JZ752" i="32"/>
  <c r="JZ765" i="32"/>
  <c r="AL775" i="32"/>
  <c r="JZ778" i="32"/>
  <c r="AL785" i="32"/>
  <c r="V787" i="32"/>
  <c r="V805" i="32"/>
  <c r="V809" i="32"/>
  <c r="V813" i="32"/>
  <c r="V817" i="32"/>
  <c r="V821" i="32"/>
  <c r="V825" i="32"/>
  <c r="V899" i="32"/>
  <c r="V903" i="32"/>
  <c r="JZ907" i="32"/>
  <c r="V980" i="32"/>
  <c r="JZ1009" i="32"/>
  <c r="V1014" i="32"/>
  <c r="JZ1027" i="32"/>
  <c r="V1032" i="32"/>
  <c r="JZ1074" i="32"/>
  <c r="JZ1078" i="32"/>
  <c r="JZ1082" i="32"/>
  <c r="JZ1091" i="32"/>
  <c r="JZ1096" i="32"/>
  <c r="JZ1104" i="32"/>
  <c r="JZ1108" i="32"/>
  <c r="V1113" i="32"/>
  <c r="V1117" i="32"/>
  <c r="JZ1124" i="32"/>
  <c r="V1138" i="32"/>
  <c r="JZ1143" i="32"/>
  <c r="JZ1152" i="32"/>
  <c r="V1168" i="32"/>
  <c r="JZ1198" i="32"/>
  <c r="JZ1201" i="32"/>
  <c r="AL406" i="32"/>
  <c r="V415" i="32"/>
  <c r="V417" i="32"/>
  <c r="V469" i="32"/>
  <c r="AL483" i="32"/>
  <c r="AL490" i="32"/>
  <c r="V497" i="32"/>
  <c r="V540" i="32"/>
  <c r="V549" i="32"/>
  <c r="AL557" i="32"/>
  <c r="V563" i="32"/>
  <c r="V585" i="32"/>
  <c r="AL592" i="32"/>
  <c r="V595" i="32"/>
  <c r="JZ725" i="32"/>
  <c r="JZ743" i="32"/>
  <c r="JZ756" i="32"/>
  <c r="AL762" i="32"/>
  <c r="V765" i="32"/>
  <c r="JZ773" i="32"/>
  <c r="AL802" i="32"/>
  <c r="V882" i="32"/>
  <c r="JZ1000" i="32"/>
  <c r="V1009" i="32"/>
  <c r="V1023" i="32"/>
  <c r="V1027" i="32"/>
  <c r="V1041" i="32"/>
  <c r="JZ1046" i="32"/>
  <c r="V1074" i="32"/>
  <c r="V1082" i="32"/>
  <c r="JZ1087" i="32"/>
  <c r="V1091" i="32"/>
  <c r="JZ1095" i="32"/>
  <c r="V1104" i="32"/>
  <c r="JZ1136" i="32"/>
  <c r="V1152" i="32"/>
  <c r="V1166" i="32"/>
  <c r="V1187" i="32"/>
  <c r="V1207" i="32"/>
  <c r="JZ1221" i="32"/>
  <c r="V1227" i="32"/>
  <c r="JZ1241" i="32"/>
  <c r="JZ1248" i="32"/>
  <c r="V1256" i="32"/>
  <c r="JZ1260" i="32"/>
  <c r="V474" i="32"/>
  <c r="AL520" i="32"/>
  <c r="V568" i="32"/>
  <c r="V583" i="32"/>
  <c r="AL722" i="32"/>
  <c r="V730" i="32"/>
  <c r="V748" i="32"/>
  <c r="V756" i="32"/>
  <c r="AL770" i="32"/>
  <c r="V886" i="32"/>
  <c r="V996" i="32"/>
  <c r="V1000" i="32"/>
  <c r="V1004" i="32"/>
  <c r="V1046" i="32"/>
  <c r="V1051" i="32"/>
  <c r="JZ1060" i="32"/>
  <c r="JZ1068" i="32"/>
  <c r="JZ1069" i="32"/>
  <c r="V1078" i="32"/>
  <c r="V1087" i="32"/>
  <c r="V1095" i="32"/>
  <c r="JZ1116" i="32"/>
  <c r="JZ1120" i="32"/>
  <c r="V1129" i="32"/>
  <c r="V1136" i="32"/>
  <c r="JZ1164" i="32"/>
  <c r="JZ1174" i="32"/>
  <c r="JZ1192" i="32"/>
  <c r="V1208" i="32"/>
  <c r="JZ1213" i="32"/>
  <c r="JZ1222" i="32"/>
  <c r="D25" i="30"/>
  <c r="L28" i="30"/>
  <c r="D30" i="30"/>
  <c r="F136" i="30"/>
  <c r="L35" i="30"/>
  <c r="I26" i="30"/>
  <c r="J26" i="30"/>
  <c r="KA10" i="32"/>
  <c r="H10" i="32"/>
  <c r="I37" i="30"/>
  <c r="J37" i="30"/>
  <c r="DE10" i="32"/>
  <c r="AL33" i="32"/>
  <c r="AL50" i="32"/>
  <c r="V53" i="32"/>
  <c r="V65" i="32"/>
  <c r="AL69" i="32"/>
  <c r="AL77" i="32"/>
  <c r="V129" i="32"/>
  <c r="AL131" i="32"/>
  <c r="V213" i="32"/>
  <c r="AL263" i="32"/>
  <c r="V277" i="32"/>
  <c r="AL556" i="32"/>
  <c r="AL585" i="32"/>
  <c r="J586" i="32"/>
  <c r="E125" i="30"/>
  <c r="D35" i="30"/>
  <c r="F129" i="30"/>
  <c r="AL18" i="32"/>
  <c r="AL40" i="32"/>
  <c r="J539" i="32"/>
  <c r="AV10" i="32"/>
  <c r="AL245" i="32"/>
  <c r="D31" i="30"/>
  <c r="KC10" i="32"/>
  <c r="AL13" i="32"/>
  <c r="AC10" i="32"/>
  <c r="AL21" i="32"/>
  <c r="AL52" i="32"/>
  <c r="AL64" i="32"/>
  <c r="AL243" i="32"/>
  <c r="V275" i="32"/>
  <c r="V399" i="32"/>
  <c r="J483" i="32"/>
  <c r="F10" i="32"/>
  <c r="F127" i="30"/>
  <c r="F122" i="30"/>
  <c r="AL11" i="32"/>
  <c r="AL16" i="32"/>
  <c r="V17" i="32"/>
  <c r="V32" i="32"/>
  <c r="V39" i="32"/>
  <c r="AL53" i="32"/>
  <c r="AL65" i="32"/>
  <c r="V73" i="32"/>
  <c r="V95" i="32"/>
  <c r="V98" i="32"/>
  <c r="V119" i="32"/>
  <c r="V149" i="32"/>
  <c r="AL178" i="32"/>
  <c r="AL61" i="32"/>
  <c r="F87" i="30"/>
  <c r="E83" i="30"/>
  <c r="I24" i="30"/>
  <c r="CH10" i="32"/>
  <c r="AL14" i="32"/>
  <c r="AL24" i="32"/>
  <c r="AL26" i="32"/>
  <c r="AL55" i="32"/>
  <c r="AL75" i="32"/>
  <c r="AL268" i="32"/>
  <c r="V25" i="32"/>
  <c r="AL31" i="32"/>
  <c r="V37" i="32"/>
  <c r="V47" i="32"/>
  <c r="AL56" i="32"/>
  <c r="V61" i="32"/>
  <c r="AL67" i="32"/>
  <c r="V71" i="32"/>
  <c r="AL84" i="32"/>
  <c r="AL227" i="32"/>
  <c r="V191" i="32"/>
  <c r="AM10" i="32"/>
  <c r="K10" i="32"/>
  <c r="E23" i="30" s="1"/>
  <c r="BS10" i="32"/>
  <c r="AL39" i="32"/>
  <c r="AL198" i="32"/>
  <c r="V201" i="32"/>
  <c r="AL222" i="32"/>
  <c r="V293" i="32"/>
  <c r="E128" i="30"/>
  <c r="G10" i="32"/>
  <c r="F117" i="30"/>
  <c r="AP10" i="32"/>
  <c r="AL17" i="32"/>
  <c r="V28" i="32"/>
  <c r="V40" i="32"/>
  <c r="V45" i="32"/>
  <c r="AL46" i="32"/>
  <c r="AL58" i="32"/>
  <c r="AL63" i="32"/>
  <c r="AL68" i="32"/>
  <c r="AL87" i="32"/>
  <c r="V93" i="32"/>
  <c r="V117" i="32"/>
  <c r="AL236" i="32"/>
  <c r="J454" i="32"/>
  <c r="E124" i="30"/>
  <c r="J24" i="30"/>
  <c r="AL22" i="32"/>
  <c r="AL25" i="32"/>
  <c r="AL47" i="32"/>
  <c r="V52" i="32"/>
  <c r="V64" i="32"/>
  <c r="AL71" i="32"/>
  <c r="AL76" i="32"/>
  <c r="AL168" i="32"/>
  <c r="AL193" i="32"/>
  <c r="V223" i="32"/>
  <c r="AL270" i="32"/>
  <c r="AL281" i="32"/>
  <c r="AL344" i="32"/>
  <c r="AL370" i="32"/>
  <c r="K29" i="30"/>
  <c r="W10" i="32"/>
  <c r="AL15" i="32"/>
  <c r="V33" i="32"/>
  <c r="V43" i="32"/>
  <c r="AL54" i="32"/>
  <c r="AL59" i="32"/>
  <c r="V69" i="32"/>
  <c r="V80" i="32"/>
  <c r="V83" i="32"/>
  <c r="V112" i="32"/>
  <c r="AL136" i="32"/>
  <c r="V194" i="32"/>
  <c r="AL217" i="32"/>
  <c r="AL254" i="32"/>
  <c r="AL349" i="32"/>
  <c r="AL283" i="32"/>
  <c r="AL287" i="32"/>
  <c r="AL292" i="32"/>
  <c r="V297" i="32"/>
  <c r="AL301" i="32"/>
  <c r="AL308" i="32"/>
  <c r="AL316" i="32"/>
  <c r="V330" i="32"/>
  <c r="AL337" i="32"/>
  <c r="V343" i="32"/>
  <c r="V345" i="32"/>
  <c r="AL365" i="32"/>
  <c r="V373" i="32"/>
  <c r="AL390" i="32"/>
  <c r="J397" i="32"/>
  <c r="V433" i="32"/>
  <c r="J444" i="32"/>
  <c r="J450" i="32"/>
  <c r="AL453" i="32"/>
  <c r="AL542" i="32"/>
  <c r="AL183" i="32"/>
  <c r="V262" i="32"/>
  <c r="V271" i="32"/>
  <c r="AL290" i="32"/>
  <c r="V319" i="32"/>
  <c r="V328" i="32"/>
  <c r="AL335" i="32"/>
  <c r="AL347" i="32"/>
  <c r="AL363" i="32"/>
  <c r="V379" i="32"/>
  <c r="AL401" i="32"/>
  <c r="J402" i="32"/>
  <c r="AL403" i="32"/>
  <c r="J499" i="32"/>
  <c r="V519" i="32"/>
  <c r="AL93" i="32"/>
  <c r="V96" i="32"/>
  <c r="AL98" i="32"/>
  <c r="V115" i="32"/>
  <c r="V130" i="32"/>
  <c r="AL137" i="32"/>
  <c r="V145" i="32"/>
  <c r="AL147" i="32"/>
  <c r="V150" i="32"/>
  <c r="V155" i="32"/>
  <c r="AL186" i="32"/>
  <c r="V192" i="32"/>
  <c r="AL199" i="32"/>
  <c r="AL206" i="32"/>
  <c r="V221" i="32"/>
  <c r="AL223" i="32"/>
  <c r="V235" i="32"/>
  <c r="V242" i="32"/>
  <c r="V244" i="32"/>
  <c r="AL246" i="32"/>
  <c r="AL273" i="32"/>
  <c r="AL279" i="32"/>
  <c r="AL314" i="32"/>
  <c r="V315" i="32"/>
  <c r="AL330" i="32"/>
  <c r="V341" i="32"/>
  <c r="V348" i="32"/>
  <c r="V389" i="32"/>
  <c r="J430" i="32"/>
  <c r="J436" i="32"/>
  <c r="J476" i="32"/>
  <c r="J481" i="32"/>
  <c r="J515" i="32"/>
  <c r="J553" i="32"/>
  <c r="J601" i="32"/>
  <c r="V76" i="32"/>
  <c r="V81" i="32"/>
  <c r="V89" i="32"/>
  <c r="AL110" i="32"/>
  <c r="V120" i="32"/>
  <c r="V135" i="32"/>
  <c r="AL152" i="32"/>
  <c r="AL162" i="32"/>
  <c r="V167" i="32"/>
  <c r="AL169" i="32"/>
  <c r="V177" i="32"/>
  <c r="V182" i="32"/>
  <c r="AL184" i="32"/>
  <c r="V209" i="32"/>
  <c r="AL218" i="32"/>
  <c r="AL235" i="32"/>
  <c r="V240" i="32"/>
  <c r="AL264" i="32"/>
  <c r="V280" i="32"/>
  <c r="V291" i="32"/>
  <c r="V298" i="32"/>
  <c r="V305" i="32"/>
  <c r="AL312" i="32"/>
  <c r="AL319" i="32"/>
  <c r="AL350" i="32"/>
  <c r="V356" i="32"/>
  <c r="AL373" i="32"/>
  <c r="AL381" i="32"/>
  <c r="AL393" i="32"/>
  <c r="J394" i="32"/>
  <c r="AL431" i="32"/>
  <c r="AL442" i="32"/>
  <c r="AL454" i="32"/>
  <c r="J465" i="32"/>
  <c r="V481" i="32"/>
  <c r="AL494" i="32"/>
  <c r="AL571" i="32"/>
  <c r="V84" i="32"/>
  <c r="AL91" i="32"/>
  <c r="V94" i="32"/>
  <c r="V138" i="32"/>
  <c r="V148" i="32"/>
  <c r="AL157" i="32"/>
  <c r="V185" i="32"/>
  <c r="AL204" i="32"/>
  <c r="AL216" i="32"/>
  <c r="V219" i="32"/>
  <c r="AL220" i="32"/>
  <c r="AL228" i="32"/>
  <c r="AL232" i="32"/>
  <c r="AL255" i="32"/>
  <c r="V260" i="32"/>
  <c r="V285" i="32"/>
  <c r="J428" i="32"/>
  <c r="J443" i="32"/>
  <c r="J455" i="32"/>
  <c r="J461" i="32"/>
  <c r="V488" i="32"/>
  <c r="AL510" i="32"/>
  <c r="J551" i="32"/>
  <c r="V111" i="32"/>
  <c r="V118" i="32"/>
  <c r="V128" i="32"/>
  <c r="AL140" i="32"/>
  <c r="V143" i="32"/>
  <c r="AL145" i="32"/>
  <c r="V153" i="32"/>
  <c r="AL155" i="32"/>
  <c r="AL160" i="32"/>
  <c r="AL189" i="32"/>
  <c r="V195" i="32"/>
  <c r="V200" i="32"/>
  <c r="AL202" i="32"/>
  <c r="V224" i="32"/>
  <c r="V249" i="32"/>
  <c r="V263" i="32"/>
  <c r="AL280" i="32"/>
  <c r="V289" i="32"/>
  <c r="AL291" i="32"/>
  <c r="V296" i="32"/>
  <c r="AL302" i="32"/>
  <c r="V303" i="32"/>
  <c r="AL305" i="32"/>
  <c r="V308" i="32"/>
  <c r="AL310" i="32"/>
  <c r="V313" i="32"/>
  <c r="J392" i="32"/>
  <c r="J472" i="32"/>
  <c r="J511" i="32"/>
  <c r="AL81" i="32"/>
  <c r="V116" i="32"/>
  <c r="AL120" i="32"/>
  <c r="AL295" i="32"/>
  <c r="AL317" i="32"/>
  <c r="AL333" i="32"/>
  <c r="V334" i="32"/>
  <c r="AL348" i="32"/>
  <c r="V367" i="32"/>
  <c r="V372" i="32"/>
  <c r="AL389" i="32"/>
  <c r="J390" i="32"/>
  <c r="L10" i="32"/>
  <c r="F23" i="30" s="1"/>
  <c r="J407" i="32"/>
  <c r="V533" i="32"/>
  <c r="J563" i="32"/>
  <c r="V77" i="32"/>
  <c r="V82" i="32"/>
  <c r="V87" i="32"/>
  <c r="V97" i="32"/>
  <c r="V102" i="32"/>
  <c r="V109" i="32"/>
  <c r="AL125" i="32"/>
  <c r="V136" i="32"/>
  <c r="AL138" i="32"/>
  <c r="V141" i="32"/>
  <c r="V156" i="32"/>
  <c r="AL165" i="32"/>
  <c r="AL172" i="32"/>
  <c r="V188" i="32"/>
  <c r="V198" i="32"/>
  <c r="V217" i="32"/>
  <c r="AL221" i="32"/>
  <c r="V245" i="32"/>
  <c r="AL247" i="32"/>
  <c r="V256" i="32"/>
  <c r="V283" i="32"/>
  <c r="AL285" i="32"/>
  <c r="AL289" i="32"/>
  <c r="V292" i="32"/>
  <c r="V311" i="32"/>
  <c r="AL315" i="32"/>
  <c r="AL326" i="32"/>
  <c r="AL346" i="32"/>
  <c r="V362" i="32"/>
  <c r="V375" i="32"/>
  <c r="V383" i="32"/>
  <c r="V426" i="32"/>
  <c r="AL548" i="32"/>
  <c r="V558" i="32"/>
  <c r="V590" i="32"/>
  <c r="AL79" i="32"/>
  <c r="V90" i="32"/>
  <c r="AL104" i="32"/>
  <c r="V107" i="32"/>
  <c r="AL111" i="32"/>
  <c r="V114" i="32"/>
  <c r="AL118" i="32"/>
  <c r="V121" i="32"/>
  <c r="AL128" i="32"/>
  <c r="AL143" i="32"/>
  <c r="V151" i="32"/>
  <c r="AL153" i="32"/>
  <c r="AL163" i="32"/>
  <c r="AL175" i="32"/>
  <c r="AL190" i="32"/>
  <c r="AL195" i="32"/>
  <c r="AL205" i="32"/>
  <c r="V215" i="32"/>
  <c r="AL226" i="32"/>
  <c r="V234" i="32"/>
  <c r="AL249" i="32"/>
  <c r="V254" i="32"/>
  <c r="AL260" i="32"/>
  <c r="V261" i="32"/>
  <c r="AL274" i="32"/>
  <c r="V316" i="32"/>
  <c r="V337" i="32"/>
  <c r="V409" i="32"/>
  <c r="AL419" i="32"/>
  <c r="AL421" i="32"/>
  <c r="AL423" i="32"/>
  <c r="J458" i="32"/>
  <c r="V468" i="32"/>
  <c r="J545" i="32"/>
  <c r="AL546" i="32"/>
  <c r="V580" i="32"/>
  <c r="V85" i="32"/>
  <c r="AL92" i="32"/>
  <c r="V100" i="32"/>
  <c r="AL116" i="32"/>
  <c r="V126" i="32"/>
  <c r="V139" i="32"/>
  <c r="AL146" i="32"/>
  <c r="V159" i="32"/>
  <c r="V171" i="32"/>
  <c r="AL180" i="32"/>
  <c r="V183" i="32"/>
  <c r="AL233" i="32"/>
  <c r="V252" i="32"/>
  <c r="AL258" i="32"/>
  <c r="AL265" i="32"/>
  <c r="AL278" i="32"/>
  <c r="V279" i="32"/>
  <c r="V290" i="32"/>
  <c r="AL296" i="32"/>
  <c r="V309" i="32"/>
  <c r="V321" i="32"/>
  <c r="V327" i="32"/>
  <c r="AL331" i="32"/>
  <c r="V335" i="32"/>
  <c r="V347" i="32"/>
  <c r="V363" i="32"/>
  <c r="V378" i="32"/>
  <c r="AL380" i="32"/>
  <c r="V401" i="32"/>
  <c r="V403" i="32"/>
  <c r="J433" i="32"/>
  <c r="AL443" i="32"/>
  <c r="J446" i="32"/>
  <c r="AL486" i="32"/>
  <c r="AL502" i="32"/>
  <c r="V525" i="32"/>
  <c r="J543" i="32"/>
  <c r="V624" i="32"/>
  <c r="AL626" i="32"/>
  <c r="V336" i="32"/>
  <c r="V360" i="32"/>
  <c r="V384" i="32"/>
  <c r="V420" i="32"/>
  <c r="J434" i="32"/>
  <c r="AL444" i="32"/>
  <c r="J447" i="32"/>
  <c r="AL451" i="32"/>
  <c r="V454" i="32"/>
  <c r="J463" i="32"/>
  <c r="V472" i="32"/>
  <c r="V476" i="32"/>
  <c r="J491" i="32"/>
  <c r="AL492" i="32"/>
  <c r="V495" i="32"/>
  <c r="AL496" i="32"/>
  <c r="V499" i="32"/>
  <c r="AL508" i="32"/>
  <c r="V515" i="32"/>
  <c r="V517" i="32"/>
  <c r="AL525" i="32"/>
  <c r="AL529" i="32"/>
  <c r="AL533" i="32"/>
  <c r="V537" i="32"/>
  <c r="V555" i="32"/>
  <c r="AL567" i="32"/>
  <c r="J568" i="32"/>
  <c r="J570" i="32"/>
  <c r="V572" i="32"/>
  <c r="AL587" i="32"/>
  <c r="V588" i="32"/>
  <c r="V599" i="32"/>
  <c r="AL605" i="32"/>
  <c r="V611" i="32"/>
  <c r="AL617" i="32"/>
  <c r="V622" i="32"/>
  <c r="JZ741" i="32"/>
  <c r="V432" i="32"/>
  <c r="AL437" i="32"/>
  <c r="V445" i="32"/>
  <c r="V452" i="32"/>
  <c r="AL457" i="32"/>
  <c r="AL484" i="32"/>
  <c r="V491" i="32"/>
  <c r="AL505" i="32"/>
  <c r="V507" i="32"/>
  <c r="V511" i="32"/>
  <c r="V513" i="32"/>
  <c r="J524" i="32"/>
  <c r="J526" i="32"/>
  <c r="J528" i="32"/>
  <c r="J534" i="32"/>
  <c r="V561" i="32"/>
  <c r="AL565" i="32"/>
  <c r="V570" i="32"/>
  <c r="AL580" i="32"/>
  <c r="AL590" i="32"/>
  <c r="J618" i="32"/>
  <c r="AL637" i="32"/>
  <c r="AL742" i="32"/>
  <c r="JZ759" i="32"/>
  <c r="J504" i="32"/>
  <c r="J520" i="32"/>
  <c r="J532" i="32"/>
  <c r="AL549" i="32"/>
  <c r="AL551" i="32"/>
  <c r="AL553" i="32"/>
  <c r="AL563" i="32"/>
  <c r="J566" i="32"/>
  <c r="J575" i="32"/>
  <c r="V591" i="32"/>
  <c r="V606" i="32"/>
  <c r="AL634" i="32"/>
  <c r="AL728" i="32"/>
  <c r="AL362" i="32"/>
  <c r="V365" i="32"/>
  <c r="AL374" i="32"/>
  <c r="V377" i="32"/>
  <c r="V382" i="32"/>
  <c r="AL384" i="32"/>
  <c r="J393" i="32"/>
  <c r="AL405" i="32"/>
  <c r="J406" i="32"/>
  <c r="AL420" i="32"/>
  <c r="J427" i="32"/>
  <c r="J429" i="32"/>
  <c r="V436" i="32"/>
  <c r="AL439" i="32"/>
  <c r="AL448" i="32"/>
  <c r="V456" i="32"/>
  <c r="V465" i="32"/>
  <c r="V467" i="32"/>
  <c r="AL468" i="32"/>
  <c r="J473" i="32"/>
  <c r="V487" i="32"/>
  <c r="AL488" i="32"/>
  <c r="AL497" i="32"/>
  <c r="V509" i="32"/>
  <c r="AL513" i="32"/>
  <c r="J516" i="32"/>
  <c r="V520" i="32"/>
  <c r="J522" i="32"/>
  <c r="AL523" i="32"/>
  <c r="V532" i="32"/>
  <c r="J538" i="32"/>
  <c r="AL541" i="32"/>
  <c r="AL543" i="32"/>
  <c r="AL545" i="32"/>
  <c r="AL547" i="32"/>
  <c r="J552" i="32"/>
  <c r="J564" i="32"/>
  <c r="AL608" i="32"/>
  <c r="V609" i="32"/>
  <c r="V614" i="32"/>
  <c r="V726" i="32"/>
  <c r="JZ779" i="32"/>
  <c r="AL352" i="32"/>
  <c r="AL355" i="32"/>
  <c r="AL360" i="32"/>
  <c r="AL379" i="32"/>
  <c r="AL396" i="32"/>
  <c r="AL407" i="32"/>
  <c r="V440" i="32"/>
  <c r="V442" i="32"/>
  <c r="J471" i="32"/>
  <c r="V473" i="32"/>
  <c r="V477" i="32"/>
  <c r="AL481" i="32"/>
  <c r="AL501" i="32"/>
  <c r="AL503" i="32"/>
  <c r="J512" i="32"/>
  <c r="J514" i="32"/>
  <c r="V516" i="32"/>
  <c r="AL519" i="32"/>
  <c r="V522" i="32"/>
  <c r="J542" i="32"/>
  <c r="J544" i="32"/>
  <c r="J546" i="32"/>
  <c r="J548" i="32"/>
  <c r="J554" i="32"/>
  <c r="V566" i="32"/>
  <c r="AL572" i="32"/>
  <c r="V575" i="32"/>
  <c r="AL593" i="32"/>
  <c r="J612" i="32"/>
  <c r="V314" i="32"/>
  <c r="V325" i="32"/>
  <c r="AL327" i="32"/>
  <c r="V332" i="32"/>
  <c r="V358" i="32"/>
  <c r="V370" i="32"/>
  <c r="AL372" i="32"/>
  <c r="V391" i="32"/>
  <c r="J410" i="32"/>
  <c r="V425" i="32"/>
  <c r="AL445" i="32"/>
  <c r="AL461" i="32"/>
  <c r="J462" i="32"/>
  <c r="V471" i="32"/>
  <c r="V475" i="32"/>
  <c r="AL476" i="32"/>
  <c r="AL489" i="32"/>
  <c r="J492" i="32"/>
  <c r="J498" i="32"/>
  <c r="AL509" i="32"/>
  <c r="V512" i="32"/>
  <c r="V514" i="32"/>
  <c r="AL515" i="32"/>
  <c r="V518" i="32"/>
  <c r="AL524" i="32"/>
  <c r="AL528" i="32"/>
  <c r="AL534" i="32"/>
  <c r="V538" i="32"/>
  <c r="V542" i="32"/>
  <c r="V546" i="32"/>
  <c r="V552" i="32"/>
  <c r="V554" i="32"/>
  <c r="AL555" i="32"/>
  <c r="J556" i="32"/>
  <c r="AL559" i="32"/>
  <c r="J560" i="32"/>
  <c r="V564" i="32"/>
  <c r="AL568" i="32"/>
  <c r="J571" i="32"/>
  <c r="V573" i="32"/>
  <c r="V600" i="32"/>
  <c r="AL606" i="32"/>
  <c r="AL630" i="32"/>
  <c r="AL636" i="32"/>
  <c r="AL639" i="32"/>
  <c r="AL723" i="32"/>
  <c r="JZ753" i="32"/>
  <c r="V774" i="32"/>
  <c r="J510" i="32"/>
  <c r="J594" i="32"/>
  <c r="AL597" i="32"/>
  <c r="JZ721" i="32"/>
  <c r="J401" i="32"/>
  <c r="AL413" i="32"/>
  <c r="V423" i="32"/>
  <c r="V431" i="32"/>
  <c r="J437" i="32"/>
  <c r="V444" i="32"/>
  <c r="J457" i="32"/>
  <c r="J464" i="32"/>
  <c r="AL465" i="32"/>
  <c r="AL473" i="32"/>
  <c r="AL477" i="32"/>
  <c r="AL485" i="32"/>
  <c r="J488" i="32"/>
  <c r="V494" i="32"/>
  <c r="V510" i="32"/>
  <c r="AL516" i="32"/>
  <c r="J525" i="32"/>
  <c r="J527" i="32"/>
  <c r="J535" i="32"/>
  <c r="AL564" i="32"/>
  <c r="AL579" i="32"/>
  <c r="J584" i="32"/>
  <c r="V594" i="32"/>
  <c r="J605" i="32"/>
  <c r="AL623" i="32"/>
  <c r="J624" i="32"/>
  <c r="AL625" i="32"/>
  <c r="AL730" i="32"/>
  <c r="V752" i="32"/>
  <c r="AL415" i="32"/>
  <c r="AL456" i="32"/>
  <c r="AL463" i="32"/>
  <c r="V484" i="32"/>
  <c r="V498" i="32"/>
  <c r="AL500" i="32"/>
  <c r="AL512" i="32"/>
  <c r="AL514" i="32"/>
  <c r="AL518" i="32"/>
  <c r="V527" i="32"/>
  <c r="V535" i="32"/>
  <c r="AL536" i="32"/>
  <c r="J565" i="32"/>
  <c r="V567" i="32"/>
  <c r="AL573" i="32"/>
  <c r="AL575" i="32"/>
  <c r="J576" i="32"/>
  <c r="AL589" i="32"/>
  <c r="AL600" i="32"/>
  <c r="J603" i="32"/>
  <c r="V734" i="32"/>
  <c r="AL766" i="32"/>
  <c r="JZ769" i="32"/>
  <c r="AL323" i="32"/>
  <c r="V326" i="32"/>
  <c r="AL332" i="32"/>
  <c r="V364" i="32"/>
  <c r="AL375" i="32"/>
  <c r="AL385" i="32"/>
  <c r="AL391" i="32"/>
  <c r="AL408" i="32"/>
  <c r="AL417" i="32"/>
  <c r="J418" i="32"/>
  <c r="AL425" i="32"/>
  <c r="J426" i="32"/>
  <c r="AL427" i="32"/>
  <c r="V435" i="32"/>
  <c r="V437" i="32"/>
  <c r="AL440" i="32"/>
  <c r="AL449" i="32"/>
  <c r="V457" i="32"/>
  <c r="V464" i="32"/>
  <c r="V466" i="32"/>
  <c r="AL469" i="32"/>
  <c r="J474" i="32"/>
  <c r="V482" i="32"/>
  <c r="V486" i="32"/>
  <c r="V490" i="32"/>
  <c r="J503" i="32"/>
  <c r="V523" i="32"/>
  <c r="V531" i="32"/>
  <c r="AL538" i="32"/>
  <c r="AL544" i="32"/>
  <c r="V556" i="32"/>
  <c r="AL560" i="32"/>
  <c r="V569" i="32"/>
  <c r="V578" i="32"/>
  <c r="V592" i="32"/>
  <c r="V605" i="32"/>
  <c r="AL629" i="32"/>
  <c r="V631" i="32"/>
  <c r="J634" i="32"/>
  <c r="V747" i="32"/>
  <c r="V786" i="32"/>
  <c r="V906" i="32"/>
  <c r="JZ726" i="32"/>
  <c r="AL735" i="32"/>
  <c r="V738" i="32"/>
  <c r="JZ746" i="32"/>
  <c r="AL748" i="32"/>
  <c r="AL754" i="32"/>
  <c r="AL765" i="32"/>
  <c r="JZ774" i="32"/>
  <c r="AL780" i="32"/>
  <c r="JZ784" i="32"/>
  <c r="V796" i="32"/>
  <c r="V801" i="32"/>
  <c r="V834" i="32"/>
  <c r="JZ838" i="32"/>
  <c r="V889" i="32"/>
  <c r="JZ897" i="32"/>
  <c r="JZ1111" i="32"/>
  <c r="JZ1259" i="32"/>
  <c r="AL611" i="32"/>
  <c r="AL622" i="32"/>
  <c r="J625" i="32"/>
  <c r="AL635" i="32"/>
  <c r="V739" i="32"/>
  <c r="V769" i="32"/>
  <c r="J630" i="32"/>
  <c r="JZ738" i="32"/>
  <c r="AL759" i="32"/>
  <c r="V763" i="32"/>
  <c r="V790" i="32"/>
  <c r="JZ795" i="32"/>
  <c r="V829" i="32"/>
  <c r="AL614" i="32"/>
  <c r="J633" i="32"/>
  <c r="V724" i="32"/>
  <c r="JZ724" i="32"/>
  <c r="AL725" i="32"/>
  <c r="V729" i="32"/>
  <c r="JZ730" i="32"/>
  <c r="AL733" i="32"/>
  <c r="V737" i="32"/>
  <c r="AL747" i="32"/>
  <c r="V750" i="32"/>
  <c r="V751" i="32"/>
  <c r="JZ757" i="32"/>
  <c r="AL758" i="32"/>
  <c r="JZ761" i="32"/>
  <c r="AL763" i="32"/>
  <c r="JZ768" i="32"/>
  <c r="JZ772" i="32"/>
  <c r="AL773" i="32"/>
  <c r="AL786" i="32"/>
  <c r="JZ794" i="32"/>
  <c r="JZ799" i="32"/>
  <c r="JZ841" i="32"/>
  <c r="JZ1169" i="32"/>
  <c r="V1232" i="32"/>
  <c r="AL601" i="32"/>
  <c r="J604" i="32"/>
  <c r="J613" i="32"/>
  <c r="AL616" i="32"/>
  <c r="AL618" i="32"/>
  <c r="V621" i="32"/>
  <c r="AL638" i="32"/>
  <c r="JZ723" i="32"/>
  <c r="AL731" i="32"/>
  <c r="V743" i="32"/>
  <c r="AL746" i="32"/>
  <c r="JZ749" i="32"/>
  <c r="AL751" i="32"/>
  <c r="JZ762" i="32"/>
  <c r="AL783" i="32"/>
  <c r="JZ788" i="32"/>
  <c r="JZ789" i="32"/>
  <c r="AL790" i="32"/>
  <c r="JZ804" i="32"/>
  <c r="JZ808" i="32"/>
  <c r="JZ812" i="32"/>
  <c r="JZ816" i="32"/>
  <c r="JZ820" i="32"/>
  <c r="JZ824" i="32"/>
  <c r="JZ828" i="32"/>
  <c r="V841" i="32"/>
  <c r="V858" i="32"/>
  <c r="JZ862" i="32"/>
  <c r="J602" i="32"/>
  <c r="J611" i="32"/>
  <c r="J617" i="32"/>
  <c r="J629" i="32"/>
  <c r="J636" i="32"/>
  <c r="V637" i="32"/>
  <c r="V723" i="32"/>
  <c r="JZ728" i="32"/>
  <c r="AL732" i="32"/>
  <c r="JZ736" i="32"/>
  <c r="AL737" i="32"/>
  <c r="JZ750" i="32"/>
  <c r="V755" i="32"/>
  <c r="V761" i="32"/>
  <c r="JZ766" i="32"/>
  <c r="V771" i="32"/>
  <c r="V772" i="32"/>
  <c r="JZ776" i="32"/>
  <c r="V781" i="32"/>
  <c r="V788" i="32"/>
  <c r="V794" i="32"/>
  <c r="AL801" i="32"/>
  <c r="V804" i="32"/>
  <c r="V808" i="32"/>
  <c r="V812" i="32"/>
  <c r="V816" i="32"/>
  <c r="V820" i="32"/>
  <c r="V824" i="32"/>
  <c r="V828" i="32"/>
  <c r="JZ832" i="32"/>
  <c r="JZ1019" i="32"/>
  <c r="V602" i="32"/>
  <c r="AL603" i="32"/>
  <c r="AL612" i="32"/>
  <c r="V615" i="32"/>
  <c r="V619" i="32"/>
  <c r="J626" i="32"/>
  <c r="V629" i="32"/>
  <c r="J632" i="32"/>
  <c r="AL640" i="32"/>
  <c r="V728" i="32"/>
  <c r="V741" i="32"/>
  <c r="JZ742" i="32"/>
  <c r="AL745" i="32"/>
  <c r="V749" i="32"/>
  <c r="AL767" i="32"/>
  <c r="JZ771" i="32"/>
  <c r="V776" i="32"/>
  <c r="AL777" i="32"/>
  <c r="AL778" i="32"/>
  <c r="JZ787" i="32"/>
  <c r="V792" i="32"/>
  <c r="V798" i="32"/>
  <c r="V853" i="32"/>
  <c r="V870" i="32"/>
  <c r="JZ874" i="32"/>
  <c r="V997" i="32"/>
  <c r="V1196" i="32"/>
  <c r="JZ1249" i="32"/>
  <c r="JZ722" i="32"/>
  <c r="AL743" i="32"/>
  <c r="JZ754" i="32"/>
  <c r="AL761" i="32"/>
  <c r="JZ770" i="32"/>
  <c r="JZ780" i="32"/>
  <c r="AL794" i="32"/>
  <c r="JZ844" i="32"/>
  <c r="JZ865" i="32"/>
  <c r="JZ1041" i="32"/>
  <c r="JZ1100" i="32"/>
  <c r="V636" i="32"/>
  <c r="V639" i="32"/>
  <c r="JZ727" i="32"/>
  <c r="JZ735" i="32"/>
  <c r="JZ740" i="32"/>
  <c r="AL744" i="32"/>
  <c r="JZ748" i="32"/>
  <c r="AL749" i="32"/>
  <c r="V753" i="32"/>
  <c r="AL755" i="32"/>
  <c r="JZ775" i="32"/>
  <c r="AL781" i="32"/>
  <c r="AL788" i="32"/>
  <c r="AL789" i="32"/>
  <c r="V797" i="32"/>
  <c r="JZ798" i="32"/>
  <c r="AL799" i="32"/>
  <c r="JZ835" i="32"/>
  <c r="V865" i="32"/>
  <c r="JZ1051" i="32"/>
  <c r="V1100" i="32"/>
  <c r="JZ1129" i="32"/>
  <c r="AL619" i="32"/>
  <c r="J635" i="32"/>
  <c r="JZ734" i="32"/>
  <c r="AL736" i="32"/>
  <c r="V740" i="32"/>
  <c r="AL756" i="32"/>
  <c r="V759" i="32"/>
  <c r="V760" i="32"/>
  <c r="V764" i="32"/>
  <c r="JZ764" i="32"/>
  <c r="V770" i="32"/>
  <c r="AL782" i="32"/>
  <c r="JZ786" i="32"/>
  <c r="AL793" i="32"/>
  <c r="V803" i="32"/>
  <c r="V835" i="32"/>
  <c r="V852" i="32"/>
  <c r="JZ856" i="32"/>
  <c r="JZ877" i="32"/>
  <c r="JZ987" i="32"/>
  <c r="JZ1112" i="32"/>
  <c r="V1188" i="32"/>
  <c r="V1268" i="32"/>
  <c r="JZ980" i="32"/>
  <c r="JZ984" i="32"/>
  <c r="V991" i="32"/>
  <c r="V1034" i="32"/>
  <c r="JZ1153" i="32"/>
  <c r="V1182" i="32"/>
  <c r="V1189" i="32"/>
  <c r="JZ1193" i="32"/>
  <c r="JZ1200" i="32"/>
  <c r="V1217" i="32"/>
  <c r="V1218" i="32"/>
  <c r="V1226" i="32"/>
  <c r="JZ1230" i="32"/>
  <c r="V1261" i="32"/>
  <c r="JZ1262" i="32"/>
  <c r="V1264" i="32"/>
  <c r="JZ1265" i="32"/>
  <c r="V1272" i="32"/>
  <c r="V897" i="32"/>
  <c r="JZ901" i="32"/>
  <c r="JZ910" i="32"/>
  <c r="JZ914" i="32"/>
  <c r="JZ918" i="32"/>
  <c r="JZ922" i="32"/>
  <c r="JZ926" i="32"/>
  <c r="JZ930" i="32"/>
  <c r="JZ934" i="32"/>
  <c r="JZ938" i="32"/>
  <c r="JZ942" i="32"/>
  <c r="JZ946" i="32"/>
  <c r="JZ950" i="32"/>
  <c r="JZ1022" i="32"/>
  <c r="JZ1064" i="32"/>
  <c r="JZ1160" i="32"/>
  <c r="JZ1172" i="32"/>
  <c r="JZ1194" i="32"/>
  <c r="V1197" i="32"/>
  <c r="JZ1207" i="32"/>
  <c r="V1210" i="32"/>
  <c r="V1257" i="32"/>
  <c r="JZ1258" i="32"/>
  <c r="V1267" i="32"/>
  <c r="V1294" i="32"/>
  <c r="V918" i="32"/>
  <c r="V922" i="32"/>
  <c r="V926" i="32"/>
  <c r="V930" i="32"/>
  <c r="V934" i="32"/>
  <c r="V938" i="32"/>
  <c r="V942" i="32"/>
  <c r="V946" i="32"/>
  <c r="V950" i="32"/>
  <c r="V954" i="32"/>
  <c r="V958" i="32"/>
  <c r="V962" i="32"/>
  <c r="V966" i="32"/>
  <c r="V970" i="32"/>
  <c r="V974" i="32"/>
  <c r="JZ979" i="32"/>
  <c r="JZ994" i="32"/>
  <c r="JZ1004" i="32"/>
  <c r="V1011" i="32"/>
  <c r="V1016" i="32"/>
  <c r="V1022" i="32"/>
  <c r="JZ1037" i="32"/>
  <c r="V1064" i="32"/>
  <c r="V1143" i="32"/>
  <c r="V1145" i="32"/>
  <c r="V1160" i="32"/>
  <c r="JZ1173" i="32"/>
  <c r="JZ1223" i="32"/>
  <c r="JZ1231" i="32"/>
  <c r="JZ883" i="32"/>
  <c r="V892" i="32"/>
  <c r="JZ896" i="32"/>
  <c r="V905" i="32"/>
  <c r="JZ909" i="32"/>
  <c r="V984" i="32"/>
  <c r="V1177" i="32"/>
  <c r="JZ1202" i="32"/>
  <c r="JZ1214" i="32"/>
  <c r="JZ1240" i="32"/>
  <c r="V1252" i="32"/>
  <c r="V883" i="32"/>
  <c r="V896" i="32"/>
  <c r="JZ900" i="32"/>
  <c r="V909" i="32"/>
  <c r="JZ913" i="32"/>
  <c r="JZ925" i="32"/>
  <c r="JZ929" i="32"/>
  <c r="JZ933" i="32"/>
  <c r="JZ937" i="32"/>
  <c r="JZ941" i="32"/>
  <c r="JZ945" i="32"/>
  <c r="JZ949" i="32"/>
  <c r="JZ953" i="32"/>
  <c r="JZ957" i="32"/>
  <c r="JZ961" i="32"/>
  <c r="JZ965" i="32"/>
  <c r="JZ969" i="32"/>
  <c r="JZ973" i="32"/>
  <c r="JZ977" i="32"/>
  <c r="JZ978" i="32"/>
  <c r="V999" i="32"/>
  <c r="JZ1015" i="32"/>
  <c r="V1124" i="32"/>
  <c r="JZ1139" i="32"/>
  <c r="V1162" i="32"/>
  <c r="V1170" i="32"/>
  <c r="V1178" i="32"/>
  <c r="JZ1188" i="32"/>
  <c r="JZ1216" i="32"/>
  <c r="JZ1224" i="32"/>
  <c r="JZ1232" i="32"/>
  <c r="V1251" i="32"/>
  <c r="V1260" i="32"/>
  <c r="V1263" i="32"/>
  <c r="JZ1264" i="32"/>
  <c r="JZ904" i="32"/>
  <c r="JZ908" i="32"/>
  <c r="V977" i="32"/>
  <c r="JZ1003" i="32"/>
  <c r="JZ1020" i="32"/>
  <c r="V1025" i="32"/>
  <c r="JZ1030" i="32"/>
  <c r="JZ1036" i="32"/>
  <c r="JZ1042" i="32"/>
  <c r="V1063" i="32"/>
  <c r="JZ1133" i="32"/>
  <c r="V1139" i="32"/>
  <c r="JZ1175" i="32"/>
  <c r="JZ1182" i="32"/>
  <c r="V1185" i="32"/>
  <c r="JZ1196" i="32"/>
  <c r="JZ1203" i="32"/>
  <c r="JZ1217" i="32"/>
  <c r="JZ1225" i="32"/>
  <c r="V1230" i="32"/>
  <c r="JZ1233" i="32"/>
  <c r="JZ1253" i="32"/>
  <c r="JZ1257" i="32"/>
  <c r="V1259" i="32"/>
  <c r="JZ1267" i="32"/>
  <c r="JZ895" i="32"/>
  <c r="V904" i="32"/>
  <c r="V908" i="32"/>
  <c r="JZ983" i="32"/>
  <c r="JZ992" i="32"/>
  <c r="JZ998" i="32"/>
  <c r="JZ1008" i="32"/>
  <c r="V1020" i="32"/>
  <c r="V1036" i="32"/>
  <c r="V1042" i="32"/>
  <c r="JZ1131" i="32"/>
  <c r="JZ1146" i="32"/>
  <c r="JZ1148" i="32"/>
  <c r="JZ1226" i="32"/>
  <c r="V1266" i="32"/>
  <c r="V1269" i="32"/>
  <c r="JZ886" i="32"/>
  <c r="JZ890" i="32"/>
  <c r="V895" i="32"/>
  <c r="JZ899" i="32"/>
  <c r="JZ903" i="32"/>
  <c r="JZ912" i="32"/>
  <c r="JZ924" i="32"/>
  <c r="JZ928" i="32"/>
  <c r="JZ932" i="32"/>
  <c r="JZ936" i="32"/>
  <c r="JZ940" i="32"/>
  <c r="JZ944" i="32"/>
  <c r="JZ948" i="32"/>
  <c r="JZ952" i="32"/>
  <c r="JZ956" i="32"/>
  <c r="JZ960" i="32"/>
  <c r="JZ964" i="32"/>
  <c r="JZ968" i="32"/>
  <c r="JZ972" i="32"/>
  <c r="JZ976" i="32"/>
  <c r="V988" i="32"/>
  <c r="V992" i="32"/>
  <c r="V998" i="32"/>
  <c r="JZ1002" i="32"/>
  <c r="V1008" i="32"/>
  <c r="JZ1013" i="32"/>
  <c r="JZ1024" i="32"/>
  <c r="JZ1062" i="32"/>
  <c r="V1131" i="32"/>
  <c r="V1146" i="32"/>
  <c r="V1148" i="32"/>
  <c r="JZ1150" i="32"/>
  <c r="JZ1176" i="32"/>
  <c r="JZ1183" i="32"/>
  <c r="JZ1204" i="32"/>
  <c r="JZ1236" i="32"/>
  <c r="V972" i="32"/>
  <c r="V976" i="32"/>
  <c r="JZ982" i="32"/>
  <c r="V1013" i="32"/>
  <c r="V1024" i="32"/>
  <c r="JZ1035" i="32"/>
  <c r="V1062" i="32"/>
  <c r="JZ1127" i="32"/>
  <c r="JZ1142" i="32"/>
  <c r="JZ1157" i="32"/>
  <c r="JZ1177" i="32"/>
  <c r="V1194" i="32"/>
  <c r="V1201" i="32"/>
  <c r="V1247" i="32"/>
  <c r="JZ1263" i="32"/>
  <c r="V1265" i="32"/>
  <c r="V877" i="32"/>
  <c r="V894" i="32"/>
  <c r="V907" i="32"/>
  <c r="JZ991" i="32"/>
  <c r="JZ1001" i="32"/>
  <c r="JZ1018" i="32"/>
  <c r="JZ1028" i="32"/>
  <c r="V1035" i="32"/>
  <c r="V1127" i="32"/>
  <c r="JZ1140" i="32"/>
  <c r="V1142" i="32"/>
  <c r="V1155" i="32"/>
  <c r="V1157" i="32"/>
  <c r="JZ1170" i="32"/>
  <c r="JZ1178" i="32"/>
  <c r="JZ1184" i="32"/>
  <c r="V1241" i="32"/>
  <c r="V1258" i="32"/>
  <c r="JZ898" i="32"/>
  <c r="JZ902" i="32"/>
  <c r="JZ911" i="32"/>
  <c r="JZ915" i="32"/>
  <c r="JZ919" i="32"/>
  <c r="JZ923" i="32"/>
  <c r="JZ927" i="32"/>
  <c r="JZ931" i="32"/>
  <c r="JZ935" i="32"/>
  <c r="JZ939" i="32"/>
  <c r="JZ943" i="32"/>
  <c r="JZ947" i="32"/>
  <c r="JZ951" i="32"/>
  <c r="JZ955" i="32"/>
  <c r="JZ959" i="32"/>
  <c r="JZ963" i="32"/>
  <c r="JZ967" i="32"/>
  <c r="JZ971" i="32"/>
  <c r="JZ975" i="32"/>
  <c r="JZ981" i="32"/>
  <c r="JZ996" i="32"/>
  <c r="V1001" i="32"/>
  <c r="JZ1006" i="32"/>
  <c r="JZ1012" i="32"/>
  <c r="V1018" i="32"/>
  <c r="JZ1023" i="32"/>
  <c r="V1028" i="32"/>
  <c r="JZ1039" i="32"/>
  <c r="JZ1061" i="32"/>
  <c r="JZ1065" i="32"/>
  <c r="V1140" i="32"/>
  <c r="JZ1166" i="32"/>
  <c r="V1174" i="32"/>
  <c r="JZ1190" i="32"/>
  <c r="JZ1212" i="32"/>
  <c r="JZ1220" i="32"/>
  <c r="V1225" i="32"/>
  <c r="JZ1228" i="32"/>
  <c r="V1233" i="32"/>
  <c r="V1240" i="32"/>
  <c r="V1246" i="32"/>
  <c r="V1254" i="32"/>
  <c r="JZ1269" i="32"/>
  <c r="V1293" i="32"/>
  <c r="J621" i="32"/>
  <c r="J389" i="32"/>
  <c r="J438" i="32"/>
  <c r="J598" i="32"/>
  <c r="J549" i="32"/>
  <c r="AS10" i="32"/>
  <c r="V11" i="32"/>
  <c r="AL12" i="32"/>
  <c r="J13" i="32"/>
  <c r="E129" i="30"/>
  <c r="AL159" i="32"/>
  <c r="J28" i="30"/>
  <c r="J23" i="30"/>
  <c r="L23" i="30"/>
  <c r="AL70" i="32"/>
  <c r="AL82" i="32"/>
  <c r="J36" i="30"/>
  <c r="E11" i="32"/>
  <c r="AL94" i="32"/>
  <c r="AL103" i="32"/>
  <c r="AL112" i="32"/>
  <c r="AL121" i="32"/>
  <c r="AL130" i="32"/>
  <c r="AL139" i="32"/>
  <c r="AL148" i="32"/>
  <c r="E130" i="30"/>
  <c r="D130" i="30" s="1"/>
  <c r="AL73" i="32"/>
  <c r="AL85" i="32"/>
  <c r="V158" i="32"/>
  <c r="V163" i="32"/>
  <c r="AL44" i="32"/>
  <c r="E122" i="30"/>
  <c r="AL97" i="32"/>
  <c r="AL106" i="32"/>
  <c r="AL115" i="32"/>
  <c r="AL124" i="32"/>
  <c r="AL133" i="32"/>
  <c r="AL142" i="32"/>
  <c r="AL151" i="32"/>
  <c r="J29" i="30"/>
  <c r="V288" i="32"/>
  <c r="AL298" i="32"/>
  <c r="AL300" i="32"/>
  <c r="AL309" i="32"/>
  <c r="V324" i="32"/>
  <c r="AL334" i="32"/>
  <c r="AL158" i="32"/>
  <c r="V175" i="32"/>
  <c r="AL211" i="32"/>
  <c r="V228" i="32"/>
  <c r="AL267" i="32"/>
  <c r="AL311" i="32"/>
  <c r="V157" i="32"/>
  <c r="V187" i="32"/>
  <c r="V203" i="32"/>
  <c r="AL215" i="32"/>
  <c r="AL234" i="32"/>
  <c r="V247" i="32"/>
  <c r="V299" i="32"/>
  <c r="AL339" i="32"/>
  <c r="AL173" i="32"/>
  <c r="V172" i="32"/>
  <c r="AL209" i="32"/>
  <c r="V239" i="32"/>
  <c r="AL259" i="32"/>
  <c r="AL284" i="32"/>
  <c r="AL303" i="32"/>
  <c r="AL170" i="32"/>
  <c r="AL203" i="32"/>
  <c r="AL207" i="32"/>
  <c r="V210" i="32"/>
  <c r="V214" i="32"/>
  <c r="AL251" i="32"/>
  <c r="V266" i="32"/>
  <c r="AL276" i="32"/>
  <c r="V169" i="32"/>
  <c r="AL185" i="32"/>
  <c r="V190" i="32"/>
  <c r="V233" i="32"/>
  <c r="AL167" i="32"/>
  <c r="AL181" i="32"/>
  <c r="AL262" i="32"/>
  <c r="V338" i="32"/>
  <c r="AL342" i="32"/>
  <c r="AL356" i="32"/>
  <c r="V166" i="32"/>
  <c r="V176" i="32"/>
  <c r="AL212" i="32"/>
  <c r="AL237" i="32"/>
  <c r="AL164" i="32"/>
  <c r="V202" i="32"/>
  <c r="V225" i="32"/>
  <c r="AL229" i="32"/>
  <c r="AL256" i="32"/>
  <c r="V269" i="32"/>
  <c r="V302" i="32"/>
  <c r="AL411" i="32"/>
  <c r="V349" i="32"/>
  <c r="AL371" i="32"/>
  <c r="AL377" i="32"/>
  <c r="AL383" i="32"/>
  <c r="V396" i="32"/>
  <c r="V398" i="32"/>
  <c r="V408" i="32"/>
  <c r="V410" i="32"/>
  <c r="V493" i="32"/>
  <c r="V536" i="32"/>
  <c r="AL471" i="32"/>
  <c r="AL475" i="32"/>
  <c r="AL487" i="32"/>
  <c r="V388" i="32"/>
  <c r="V390" i="32"/>
  <c r="V400" i="32"/>
  <c r="V402" i="32"/>
  <c r="V412" i="32"/>
  <c r="V414" i="32"/>
  <c r="AL429" i="32"/>
  <c r="AL491" i="32"/>
  <c r="V544" i="32"/>
  <c r="AL182" i="32"/>
  <c r="AL200" i="32"/>
  <c r="V361" i="32"/>
  <c r="AL368" i="32"/>
  <c r="AL424" i="32"/>
  <c r="V430" i="32"/>
  <c r="AL495" i="32"/>
  <c r="AL499" i="32"/>
  <c r="V524" i="32"/>
  <c r="AL179" i="32"/>
  <c r="AL197" i="32"/>
  <c r="AL433" i="32"/>
  <c r="V446" i="32"/>
  <c r="V458" i="32"/>
  <c r="V504" i="32"/>
  <c r="V528" i="32"/>
  <c r="V178" i="32"/>
  <c r="V196" i="32"/>
  <c r="V352" i="32"/>
  <c r="AL359" i="32"/>
  <c r="V392" i="32"/>
  <c r="V394" i="32"/>
  <c r="V404" i="32"/>
  <c r="V406" i="32"/>
  <c r="V416" i="32"/>
  <c r="V418" i="32"/>
  <c r="AL428" i="32"/>
  <c r="V434" i="32"/>
  <c r="AL194" i="32"/>
  <c r="AL522" i="32"/>
  <c r="AL526" i="32"/>
  <c r="V193" i="32"/>
  <c r="AL191" i="32"/>
  <c r="V250" i="32"/>
  <c r="AL392" i="32"/>
  <c r="AL397" i="32"/>
  <c r="AL404" i="32"/>
  <c r="AL409" i="32"/>
  <c r="AL416" i="32"/>
  <c r="V422" i="32"/>
  <c r="AL432" i="32"/>
  <c r="V438" i="32"/>
  <c r="V450" i="32"/>
  <c r="V462" i="32"/>
  <c r="AL498" i="32"/>
  <c r="AL530" i="32"/>
  <c r="AL570" i="32"/>
  <c r="V593" i="32"/>
  <c r="AL615" i="32"/>
  <c r="AL621" i="32"/>
  <c r="V638" i="32"/>
  <c r="AL596" i="32"/>
  <c r="V640" i="32"/>
  <c r="AL562" i="32"/>
  <c r="AL598" i="32"/>
  <c r="V597" i="32"/>
  <c r="V618" i="32"/>
  <c r="V557" i="32"/>
  <c r="AL577" i="32"/>
  <c r="V604" i="32"/>
  <c r="V576" i="32"/>
  <c r="AL602" i="32"/>
  <c r="AL609" i="32"/>
  <c r="AL584" i="32"/>
  <c r="V586" i="32"/>
  <c r="V596" i="32"/>
  <c r="V601" i="32"/>
  <c r="AL604" i="32"/>
  <c r="V608" i="32"/>
  <c r="AL576" i="32"/>
  <c r="AL594" i="32"/>
  <c r="V795" i="32"/>
  <c r="JZ796" i="32"/>
  <c r="AL800" i="32"/>
  <c r="JZ805" i="32"/>
  <c r="JZ809" i="32"/>
  <c r="JZ813" i="32"/>
  <c r="JZ817" i="32"/>
  <c r="JZ821" i="32"/>
  <c r="JZ825" i="32"/>
  <c r="JZ829" i="32"/>
  <c r="JZ859" i="32"/>
  <c r="V780" i="32"/>
  <c r="JZ791" i="32"/>
  <c r="JZ871" i="32"/>
  <c r="JZ782" i="32"/>
  <c r="V791" i="32"/>
  <c r="AL796" i="32"/>
  <c r="JZ853" i="32"/>
  <c r="AL779" i="32"/>
  <c r="JZ790" i="32"/>
  <c r="AL791" i="32"/>
  <c r="JZ803" i="32"/>
  <c r="JZ807" i="32"/>
  <c r="JZ811" i="32"/>
  <c r="JZ815" i="32"/>
  <c r="JZ819" i="32"/>
  <c r="JZ823" i="32"/>
  <c r="JZ827" i="32"/>
  <c r="V807" i="32"/>
  <c r="V811" i="32"/>
  <c r="V815" i="32"/>
  <c r="V819" i="32"/>
  <c r="V823" i="32"/>
  <c r="V827" i="32"/>
  <c r="AL787" i="32"/>
  <c r="V800" i="32"/>
  <c r="JZ806" i="32"/>
  <c r="JZ810" i="32"/>
  <c r="JZ814" i="32"/>
  <c r="JZ818" i="32"/>
  <c r="JZ822" i="32"/>
  <c r="JZ826" i="32"/>
  <c r="AL803" i="32"/>
  <c r="JZ889" i="32"/>
  <c r="V831" i="32"/>
  <c r="V837" i="32"/>
  <c r="V843" i="32"/>
  <c r="V849" i="32"/>
  <c r="V855" i="32"/>
  <c r="V861" i="32"/>
  <c r="V867" i="32"/>
  <c r="V873" i="32"/>
  <c r="V879" i="32"/>
  <c r="V885" i="32"/>
  <c r="V891" i="32"/>
  <c r="JZ830" i="32"/>
  <c r="JZ836" i="32"/>
  <c r="JZ842" i="32"/>
  <c r="JZ848" i="32"/>
  <c r="JZ854" i="32"/>
  <c r="JZ860" i="32"/>
  <c r="JZ866" i="32"/>
  <c r="JZ872" i="32"/>
  <c r="JZ878" i="32"/>
  <c r="JZ884" i="32"/>
  <c r="V830" i="32"/>
  <c r="V836" i="32"/>
  <c r="V842" i="32"/>
  <c r="V848" i="32"/>
  <c r="V854" i="32"/>
  <c r="V860" i="32"/>
  <c r="V866" i="32"/>
  <c r="V872" i="32"/>
  <c r="V878" i="32"/>
  <c r="V884" i="32"/>
  <c r="V890" i="32"/>
  <c r="JZ834" i="32"/>
  <c r="JZ840" i="32"/>
  <c r="JZ846" i="32"/>
  <c r="JZ852" i="32"/>
  <c r="JZ858" i="32"/>
  <c r="JZ864" i="32"/>
  <c r="JZ870" i="32"/>
  <c r="JZ876" i="32"/>
  <c r="JZ882" i="32"/>
  <c r="JZ888" i="32"/>
  <c r="JZ894" i="32"/>
  <c r="JZ833" i="32"/>
  <c r="JZ839" i="32"/>
  <c r="JZ845" i="32"/>
  <c r="JZ851" i="32"/>
  <c r="JZ857" i="32"/>
  <c r="JZ863" i="32"/>
  <c r="JZ869" i="32"/>
  <c r="JZ875" i="32"/>
  <c r="JZ881" i="32"/>
  <c r="JZ887" i="32"/>
  <c r="JZ893" i="32"/>
  <c r="V833" i="32"/>
  <c r="V839" i="32"/>
  <c r="V845" i="32"/>
  <c r="V851" i="32"/>
  <c r="V857" i="32"/>
  <c r="V863" i="32"/>
  <c r="V869" i="32"/>
  <c r="V875" i="32"/>
  <c r="V881" i="32"/>
  <c r="V887" i="32"/>
  <c r="V893" i="32"/>
  <c r="JZ916" i="32"/>
  <c r="JZ920" i="32"/>
  <c r="V832" i="32"/>
  <c r="V838" i="32"/>
  <c r="V844" i="32"/>
  <c r="V850" i="32"/>
  <c r="V856" i="32"/>
  <c r="V862" i="32"/>
  <c r="V868" i="32"/>
  <c r="V874" i="32"/>
  <c r="V880" i="32"/>
  <c r="JZ831" i="32"/>
  <c r="JZ837" i="32"/>
  <c r="JZ843" i="32"/>
  <c r="JZ849" i="32"/>
  <c r="JZ855" i="32"/>
  <c r="JZ861" i="32"/>
  <c r="JZ867" i="32"/>
  <c r="JZ873" i="32"/>
  <c r="JZ879" i="32"/>
  <c r="JZ885" i="32"/>
  <c r="JZ891" i="32"/>
  <c r="JZ988" i="32"/>
  <c r="JZ989" i="32"/>
  <c r="JZ917" i="32"/>
  <c r="JZ921" i="32"/>
  <c r="V989" i="32"/>
  <c r="JZ1063" i="32"/>
  <c r="JZ1138" i="32"/>
  <c r="JZ1171" i="32"/>
  <c r="JZ1179" i="32"/>
  <c r="V1234" i="32"/>
  <c r="JZ1255" i="32"/>
  <c r="JZ1126" i="32"/>
  <c r="JZ1167" i="32"/>
  <c r="JZ1195" i="32"/>
  <c r="V1126" i="32"/>
  <c r="JZ1237" i="32"/>
  <c r="JZ1238" i="32"/>
  <c r="JZ1239" i="32"/>
  <c r="V1133" i="32"/>
  <c r="V1214" i="32"/>
  <c r="V1222" i="32"/>
  <c r="JZ1155" i="32"/>
  <c r="JZ1211" i="32"/>
  <c r="JZ1219" i="32"/>
  <c r="JZ1227" i="32"/>
  <c r="JZ1191" i="32"/>
  <c r="JZ1256" i="32"/>
  <c r="JZ1199" i="32"/>
  <c r="H50" i="30" l="1"/>
  <c r="H58" i="30"/>
  <c r="H54" i="30"/>
  <c r="H59" i="30"/>
  <c r="H48" i="30"/>
  <c r="H49" i="30"/>
  <c r="H46" i="30"/>
  <c r="H53" i="30"/>
  <c r="E138" i="30"/>
  <c r="D137" i="30"/>
  <c r="I9" i="33"/>
  <c r="G82" i="30"/>
  <c r="H57" i="30"/>
  <c r="H52" i="30"/>
  <c r="E112" i="30"/>
  <c r="K31" i="30"/>
  <c r="D109" i="30"/>
  <c r="H34" i="30"/>
  <c r="J31" i="30"/>
  <c r="J22" i="30" s="1"/>
  <c r="H45" i="30"/>
  <c r="H56" i="30"/>
  <c r="H60" i="30"/>
  <c r="E97" i="30"/>
  <c r="D97" i="30" s="1"/>
  <c r="H51" i="30"/>
  <c r="D128" i="30"/>
  <c r="I55" i="30"/>
  <c r="I44" i="30" s="1"/>
  <c r="J55" i="30"/>
  <c r="J44" i="30" s="1"/>
  <c r="D116" i="30"/>
  <c r="E117" i="30"/>
  <c r="D117" i="30" s="1"/>
  <c r="D110" i="30"/>
  <c r="E87" i="30"/>
  <c r="D87" i="30" s="1"/>
  <c r="D111" i="30"/>
  <c r="E94" i="30"/>
  <c r="D94" i="30" s="1"/>
  <c r="D96" i="30"/>
  <c r="E131" i="30"/>
  <c r="E121" i="30" s="1"/>
  <c r="D123" i="30"/>
  <c r="E108" i="30"/>
  <c r="D114" i="30"/>
  <c r="D112" i="30" s="1"/>
  <c r="D93" i="30"/>
  <c r="D132" i="30"/>
  <c r="D131" i="30" s="1"/>
  <c r="I31" i="30"/>
  <c r="I22" i="30" s="1"/>
  <c r="H32" i="30"/>
  <c r="H33" i="30"/>
  <c r="D125" i="30"/>
  <c r="I10" i="32"/>
  <c r="E10" i="32" s="1"/>
  <c r="F108" i="30"/>
  <c r="L36" i="30"/>
  <c r="H36" i="30" s="1"/>
  <c r="F112" i="30"/>
  <c r="D84" i="30"/>
  <c r="F131" i="30"/>
  <c r="F121" i="30" s="1"/>
  <c r="D136" i="30"/>
  <c r="K22" i="30"/>
  <c r="K15" i="30" s="1"/>
  <c r="D129" i="30"/>
  <c r="H28" i="30"/>
  <c r="D124" i="30"/>
  <c r="H27" i="30"/>
  <c r="H30" i="30"/>
  <c r="H35" i="30"/>
  <c r="F82" i="30"/>
  <c r="L31" i="30"/>
  <c r="H29" i="30"/>
  <c r="H26" i="30"/>
  <c r="D83" i="30"/>
  <c r="F138" i="30"/>
  <c r="H37" i="30"/>
  <c r="D23" i="30"/>
  <c r="AL10" i="32"/>
  <c r="D127" i="30"/>
  <c r="H24" i="30"/>
  <c r="J10" i="32"/>
  <c r="D122" i="30"/>
  <c r="H23" i="30"/>
  <c r="JZ10" i="32"/>
  <c r="V10" i="32"/>
  <c r="D138" i="30" l="1"/>
  <c r="H55" i="30"/>
  <c r="J15" i="30"/>
  <c r="H44" i="30"/>
  <c r="O45" i="30" s="1"/>
  <c r="D108" i="30"/>
  <c r="E82" i="30"/>
  <c r="H31" i="30"/>
  <c r="D82" i="30"/>
  <c r="L22" i="30"/>
  <c r="L15" i="30" s="1"/>
  <c r="D121" i="30"/>
  <c r="I15" i="30"/>
  <c r="H15" i="30" l="1"/>
  <c r="O122" i="30" s="1"/>
  <c r="H22" i="30"/>
  <c r="O24" i="30" s="1"/>
</calcChain>
</file>

<file path=xl/sharedStrings.xml><?xml version="1.0" encoding="utf-8"?>
<sst xmlns="http://schemas.openxmlformats.org/spreadsheetml/2006/main" count="3723" uniqueCount="1243">
  <si>
    <t>№</t>
  </si>
  <si>
    <t>Наименование</t>
  </si>
  <si>
    <t>Ед. изм.</t>
  </si>
  <si>
    <r>
      <rPr>
        <b/>
        <sz val="12"/>
        <color theme="1"/>
        <rFont val="Times New Roman"/>
        <family val="1"/>
        <charset val="204"/>
      </rPr>
      <t xml:space="preserve">Уборочная площадь 
</t>
    </r>
    <r>
      <rPr>
        <sz val="12"/>
        <color theme="1"/>
        <rFont val="Times New Roman"/>
        <family val="1"/>
        <charset val="204"/>
      </rPr>
      <t>(всего)</t>
    </r>
  </si>
  <si>
    <t>Уборочная площадь содержится:</t>
  </si>
  <si>
    <t>Доля уборочной площади (всего) от общей площади городского округа
(%)</t>
  </si>
  <si>
    <t>ОМСУ, МБУ, МКУ</t>
  </si>
  <si>
    <t>Иными лицами</t>
  </si>
  <si>
    <t>Площадь механизированной уборки</t>
  </si>
  <si>
    <t>Площадь ручной уборки</t>
  </si>
  <si>
    <r>
      <rPr>
        <b/>
        <sz val="12"/>
        <color theme="1"/>
        <rFont val="Times New Roman"/>
        <family val="1"/>
        <charset val="204"/>
      </rPr>
      <t>Объекты благоустройства сводного титульного списка объектов благоустройства, расположенных на территории Московской области</t>
    </r>
    <r>
      <rPr>
        <b/>
        <vertAlign val="superscript"/>
        <sz val="12"/>
        <color theme="1"/>
        <rFont val="Times New Roman"/>
        <family val="1"/>
        <charset val="204"/>
      </rPr>
      <t>1</t>
    </r>
  </si>
  <si>
    <t>кв.м.</t>
  </si>
  <si>
    <r>
      <rPr>
        <b/>
        <sz val="12"/>
        <color theme="1"/>
        <rFont val="Times New Roman"/>
        <family val="1"/>
        <charset val="204"/>
      </rPr>
      <t>Количество объектов благоустройства в составе придомовых территорий многоквартирных домов</t>
    </r>
    <r>
      <rPr>
        <b/>
        <vertAlign val="superscript"/>
        <sz val="12"/>
        <color theme="1"/>
        <rFont val="Times New Roman"/>
        <family val="1"/>
        <charset val="204"/>
      </rPr>
      <t xml:space="preserve">3 </t>
    </r>
  </si>
  <si>
    <r>
      <rPr>
        <b/>
        <sz val="12"/>
        <color theme="1"/>
        <rFont val="Times New Roman"/>
        <family val="1"/>
        <charset val="204"/>
      </rPr>
      <t>Уборочная площадь объектов благоустройства в составе придомовых территорий многоквартирных домов</t>
    </r>
    <r>
      <rPr>
        <b/>
        <vertAlign val="superscript"/>
        <sz val="12"/>
        <color theme="1"/>
        <rFont val="Times New Roman"/>
        <family val="1"/>
        <charset val="204"/>
      </rPr>
      <t>4</t>
    </r>
  </si>
  <si>
    <t>Примечание</t>
  </si>
  <si>
    <r>
      <rPr>
        <b/>
        <sz val="12"/>
        <color theme="1"/>
        <rFont val="Times New Roman"/>
        <family val="1"/>
        <charset val="204"/>
      </rPr>
      <t>Объекты благоустройства в составе придомовых территорий многоквартирных домов</t>
    </r>
    <r>
      <rPr>
        <b/>
        <vertAlign val="superscript"/>
        <sz val="12"/>
        <color theme="1"/>
        <rFont val="Times New Roman"/>
        <family val="1"/>
        <charset val="204"/>
      </rPr>
      <t>3</t>
    </r>
  </si>
  <si>
    <t>Ед.</t>
  </si>
  <si>
    <t>Количество объектов благоустройства
(всего)</t>
  </si>
  <si>
    <t>Объекты содержатся:</t>
  </si>
  <si>
    <r>
      <rPr>
        <b/>
        <sz val="12"/>
        <color theme="1"/>
        <rFont val="Times New Roman"/>
        <family val="1"/>
        <charset val="204"/>
      </rPr>
      <t xml:space="preserve">Уборочная площадь
</t>
    </r>
    <r>
      <rPr>
        <sz val="12"/>
        <color theme="1"/>
        <rFont val="Times New Roman"/>
        <family val="1"/>
        <charset val="204"/>
      </rPr>
      <t>(всего)</t>
    </r>
  </si>
  <si>
    <t>ЭО</t>
  </si>
  <si>
    <t>2.</t>
  </si>
  <si>
    <r>
      <rPr>
        <b/>
        <sz val="12"/>
        <color theme="1"/>
        <rFont val="Times New Roman"/>
        <family val="1"/>
        <charset val="204"/>
      </rPr>
      <t xml:space="preserve">Объекты благоустройства в составе придомовых территорий многоквартирных домов </t>
    </r>
    <r>
      <rPr>
        <sz val="12"/>
        <color theme="1"/>
        <rFont val="Times New Roman"/>
        <family val="1"/>
        <charset val="204"/>
      </rPr>
      <t>(всего), в том числе:</t>
    </r>
  </si>
  <si>
    <t>Проверка площади по 
дворовым территориям</t>
  </si>
  <si>
    <t>2.1.</t>
  </si>
  <si>
    <t>Детские игровые площадки</t>
  </si>
  <si>
    <t>ед.</t>
  </si>
  <si>
    <t>кв. м</t>
  </si>
  <si>
    <t>2.2.</t>
  </si>
  <si>
    <t>Спортивные площадки</t>
  </si>
  <si>
    <t>2.2.1.</t>
  </si>
  <si>
    <t>Скейтпарки</t>
  </si>
  <si>
    <t>ед</t>
  </si>
  <si>
    <t>2.3.</t>
  </si>
  <si>
    <t>Площадки отдыха</t>
  </si>
  <si>
    <t>2.4.</t>
  </si>
  <si>
    <t>Контейнерные площадки</t>
  </si>
  <si>
    <t>2.5.</t>
  </si>
  <si>
    <t>Коллективные автостоянки</t>
  </si>
  <si>
    <t>ед. мест</t>
  </si>
  <si>
    <t>2.6.</t>
  </si>
  <si>
    <t>Велодорожки</t>
  </si>
  <si>
    <t>2.7.</t>
  </si>
  <si>
    <t>Внутридворовые проезды (полосы движения транспортных средств)</t>
  </si>
  <si>
    <t>пог. м</t>
  </si>
  <si>
    <t>2.8.</t>
  </si>
  <si>
    <t>Тротуары, в т. ч.:</t>
  </si>
  <si>
    <t>2.8.1.</t>
  </si>
  <si>
    <t>1 класс</t>
  </si>
  <si>
    <t>2.8.2.</t>
  </si>
  <si>
    <t>2 класс</t>
  </si>
  <si>
    <t>2.8.3.</t>
  </si>
  <si>
    <t>3 класс</t>
  </si>
  <si>
    <t>2.9.</t>
  </si>
  <si>
    <t>Пешеходные дорожки</t>
  </si>
  <si>
    <t>2.10.</t>
  </si>
  <si>
    <t>Озелененные территории многоквартирных домов</t>
  </si>
  <si>
    <t>2.11.</t>
  </si>
  <si>
    <r>
      <rPr>
        <sz val="12"/>
        <color theme="1"/>
        <rFont val="Times New Roman"/>
        <family val="1"/>
        <charset val="204"/>
      </rPr>
      <t xml:space="preserve">Иные </t>
    </r>
    <r>
      <rPr>
        <sz val="12"/>
        <color rgb="FF000000"/>
        <rFont val="Times New Roman"/>
        <family val="1"/>
        <charset val="204"/>
      </rPr>
      <t>объекты благоустройства</t>
    </r>
    <r>
      <rPr>
        <b/>
        <sz val="12"/>
        <color theme="1"/>
        <rFont val="Times New Roman"/>
        <family val="1"/>
        <charset val="204"/>
      </rPr>
      <t xml:space="preserve"> </t>
    </r>
    <r>
      <rPr>
        <sz val="12"/>
        <color theme="1"/>
        <rFont val="Times New Roman"/>
        <family val="1"/>
        <charset val="204"/>
      </rPr>
      <t>в составе придомовых территорий многоквартирных домов</t>
    </r>
  </si>
  <si>
    <t>Количество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</si>
  <si>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Уборочная площадь объектов благоустройства, расположенных на землях и земельных участках,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</si>
  <si>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Проверка площади по общественным пространствам</t>
  </si>
  <si>
    <t>3.</t>
  </si>
  <si>
    <r>
      <rPr>
        <b/>
        <sz val="12"/>
        <color theme="1"/>
        <rFont val="Times New Roman"/>
        <family val="1"/>
        <charset val="204"/>
      </rPr>
      <t>Территории общего пользования, ПКиО</t>
    </r>
    <r>
      <rPr>
        <sz val="12"/>
        <color theme="1"/>
        <rFont val="Times New Roman"/>
        <family val="1"/>
        <charset val="204"/>
      </rPr>
      <t xml:space="preserve"> (всего), в т.ч.:</t>
    </r>
  </si>
  <si>
    <t>3.1.</t>
  </si>
  <si>
    <t>Площади</t>
  </si>
  <si>
    <t>3.2.</t>
  </si>
  <si>
    <t>Детские площадки</t>
  </si>
  <si>
    <t>3.3.</t>
  </si>
  <si>
    <t>3.4.</t>
  </si>
  <si>
    <t>3.5.</t>
  </si>
  <si>
    <t>Площадки для отдыха</t>
  </si>
  <si>
    <t>3.6.</t>
  </si>
  <si>
    <t>Площадки для выгула животных</t>
  </si>
  <si>
    <t>3.7.</t>
  </si>
  <si>
    <t>Площадки для дрессировки собак</t>
  </si>
  <si>
    <t>3.8.</t>
  </si>
  <si>
    <t>Площадки для размещения автотранспорта, парковки</t>
  </si>
  <si>
    <t>3.9.</t>
  </si>
  <si>
    <t>3.10.</t>
  </si>
  <si>
    <t xml:space="preserve">Внутриквартальные улицы, проезды местного значения, проезды общественных территорий (полосы движения транспортных средств) </t>
  </si>
  <si>
    <t>3.11.</t>
  </si>
  <si>
    <t>3.11.1.</t>
  </si>
  <si>
    <t>3.11.2.</t>
  </si>
  <si>
    <t>3.11.3.</t>
  </si>
  <si>
    <t>3.12.</t>
  </si>
  <si>
    <t>3.13.</t>
  </si>
  <si>
    <t>Пляжи</t>
  </si>
  <si>
    <t>3.14.</t>
  </si>
  <si>
    <t>Озелененные территории</t>
  </si>
  <si>
    <t>3.15.</t>
  </si>
  <si>
    <t>Лесные насаждения</t>
  </si>
  <si>
    <t>3.16.</t>
  </si>
  <si>
    <t>Лыжные трассы</t>
  </si>
  <si>
    <t>3.17.</t>
  </si>
  <si>
    <t xml:space="preserve">Хоккейные площадки </t>
  </si>
  <si>
    <t>4.</t>
  </si>
  <si>
    <t>Иные объекты благоустройства, расположенные на земельных участках и землях, находящихся в государственной или муниципальной собственности, не являющихся объектами благоустройства в составе придомовых территорий многоквартирных домов</t>
  </si>
  <si>
    <t>№ п/п</t>
  </si>
  <si>
    <t xml:space="preserve">Наименование </t>
  </si>
  <si>
    <t xml:space="preserve">Количество элементов благоустройства объектов благоустройства </t>
  </si>
  <si>
    <r>
      <rPr>
        <b/>
        <sz val="12"/>
        <color theme="1"/>
        <rFont val="Times New Roman"/>
        <family val="1"/>
        <charset val="204"/>
      </rPr>
      <t xml:space="preserve">Количество элементов благоустройства </t>
    </r>
    <r>
      <rPr>
        <sz val="12"/>
        <color theme="1"/>
        <rFont val="Times New Roman"/>
        <family val="1"/>
        <charset val="204"/>
      </rPr>
      <t>(всего)</t>
    </r>
  </si>
  <si>
    <t>Элементы благоустройства содержатся:</t>
  </si>
  <si>
    <t>Иными лицами, обеспечивающими содержание придомовых территорий многоквартирных домов, объектов, прилегающих территорий</t>
  </si>
  <si>
    <t>5.</t>
  </si>
  <si>
    <r>
      <rPr>
        <b/>
        <sz val="12"/>
        <color theme="1"/>
        <rFont val="Times New Roman"/>
        <family val="1"/>
        <charset val="204"/>
      </rPr>
      <t xml:space="preserve">Специализированные декоративные, технические, конструктивные устройства и оборудование </t>
    </r>
    <r>
      <rPr>
        <sz val="12"/>
        <color theme="1"/>
        <rFont val="Times New Roman"/>
        <family val="1"/>
        <charset val="204"/>
      </rPr>
      <t>(всего), в т. ч.:</t>
    </r>
  </si>
  <si>
    <t>5.1.</t>
  </si>
  <si>
    <t>Оборудование детских игровых площадок</t>
  </si>
  <si>
    <t>5.2.</t>
  </si>
  <si>
    <r>
      <rPr>
        <sz val="12"/>
        <color theme="1"/>
        <rFont val="Times New Roman"/>
        <family val="1"/>
        <charset val="204"/>
      </rPr>
      <t>Оборудование спортивных площадок</t>
    </r>
    <r>
      <rPr>
        <b/>
        <sz val="12"/>
        <color theme="1"/>
        <rFont val="Times New Roman"/>
        <family val="1"/>
        <charset val="204"/>
      </rPr>
      <t xml:space="preserve"> </t>
    </r>
    <r>
      <rPr>
        <sz val="12"/>
        <color theme="1"/>
        <rFont val="Times New Roman"/>
        <family val="1"/>
        <charset val="204"/>
      </rPr>
      <t>(всего)</t>
    </r>
  </si>
  <si>
    <t>5.3.</t>
  </si>
  <si>
    <t>Специальное тренировочное оборудование для дрессировки собак</t>
  </si>
  <si>
    <t>5.4.</t>
  </si>
  <si>
    <t>Конструкции велопарковок</t>
  </si>
  <si>
    <t>5.5.</t>
  </si>
  <si>
    <t>Малые архитектурные формы (всего), в т.ч.:</t>
  </si>
  <si>
    <t>5.5.1.</t>
  </si>
  <si>
    <t>Количество городской мебели</t>
  </si>
  <si>
    <t>5.5.2.</t>
  </si>
  <si>
    <t>Элементы монументально-декоративного оформления</t>
  </si>
  <si>
    <t>5.5.3.</t>
  </si>
  <si>
    <t>Устройства для оформления озеленения</t>
  </si>
  <si>
    <t>5.5.4.</t>
  </si>
  <si>
    <t>Урны (до 0,5 куб. м)</t>
  </si>
  <si>
    <t>5.5.5.</t>
  </si>
  <si>
    <t>Элементы для отдыха и защиты от осадков</t>
  </si>
  <si>
    <t>5.5.6.</t>
  </si>
  <si>
    <t>Песочницы</t>
  </si>
  <si>
    <t>5.6.</t>
  </si>
  <si>
    <r>
      <rPr>
        <sz val="12"/>
        <color theme="1"/>
        <rFont val="Times New Roman"/>
        <family val="1"/>
        <charset val="204"/>
      </rPr>
      <t>Водные устройства</t>
    </r>
    <r>
      <rPr>
        <b/>
        <sz val="12"/>
        <color theme="1"/>
        <rFont val="Times New Roman"/>
        <family val="1"/>
        <charset val="204"/>
      </rPr>
      <t xml:space="preserve"> </t>
    </r>
    <r>
      <rPr>
        <sz val="12"/>
        <color theme="1"/>
        <rFont val="Times New Roman"/>
        <family val="1"/>
        <charset val="204"/>
      </rPr>
      <t>(всего), в т. ч.:</t>
    </r>
  </si>
  <si>
    <t>5.6.1.</t>
  </si>
  <si>
    <t>Питьевые фонтанчики</t>
  </si>
  <si>
    <t>5.6.2.</t>
  </si>
  <si>
    <t>Фонтаны</t>
  </si>
  <si>
    <t>5.7.</t>
  </si>
  <si>
    <t>Средства размещения информации, включая навигацию (всего), в т. ч.:</t>
  </si>
  <si>
    <t>5.7.1.</t>
  </si>
  <si>
    <t>Информационные стенды</t>
  </si>
  <si>
    <t>5.7.2.</t>
  </si>
  <si>
    <t>Иные средства</t>
  </si>
  <si>
    <t>5.8.</t>
  </si>
  <si>
    <t>Светильники наружного освещения (всего), в т. ч.:</t>
  </si>
  <si>
    <t>5.8.1.</t>
  </si>
  <si>
    <t>Светодиодные светильники</t>
  </si>
  <si>
    <t>6.</t>
  </si>
  <si>
    <r>
      <rPr>
        <b/>
        <sz val="12"/>
        <color theme="1"/>
        <rFont val="Times New Roman"/>
        <family val="1"/>
        <charset val="204"/>
      </rPr>
      <t>Водные объекты</t>
    </r>
    <r>
      <rPr>
        <vertAlign val="superscript"/>
        <sz val="12"/>
        <color theme="1"/>
        <rFont val="Times New Roman"/>
        <family val="1"/>
        <charset val="204"/>
      </rPr>
      <t>3</t>
    </r>
    <r>
      <rPr>
        <b/>
        <sz val="12"/>
        <color theme="1"/>
        <rFont val="Times New Roman"/>
        <family val="1"/>
        <charset val="204"/>
      </rPr>
      <t xml:space="preserve"> </t>
    </r>
  </si>
  <si>
    <t>7.</t>
  </si>
  <si>
    <r>
      <rPr>
        <b/>
        <sz val="12"/>
        <color theme="1"/>
        <rFont val="Times New Roman"/>
        <family val="1"/>
        <charset val="204"/>
      </rPr>
      <t>Некапитальные строения, сооружения</t>
    </r>
    <r>
      <rPr>
        <vertAlign val="superscript"/>
        <sz val="12"/>
        <color theme="1"/>
        <rFont val="Times New Roman"/>
        <family val="1"/>
        <charset val="204"/>
      </rPr>
      <t>4</t>
    </r>
    <r>
      <rPr>
        <sz val="12"/>
        <color theme="1"/>
        <rFont val="Times New Roman"/>
        <family val="1"/>
        <charset val="204"/>
      </rPr>
      <t xml:space="preserve"> (всего), в т. ч.:</t>
    </r>
  </si>
  <si>
    <t>7.1.</t>
  </si>
  <si>
    <t>Мобильные туалетные кабины</t>
  </si>
  <si>
    <t>7.2.</t>
  </si>
  <si>
    <t>Нестационарные торговые объекты</t>
  </si>
  <si>
    <t>7.3.</t>
  </si>
  <si>
    <t>Сцены, эстрады (летние кинотеатры, зеленые театры)</t>
  </si>
  <si>
    <t>7.4.</t>
  </si>
  <si>
    <t>Амфитеатры</t>
  </si>
  <si>
    <t>8.</t>
  </si>
  <si>
    <r>
      <rPr>
        <b/>
        <sz val="12"/>
        <color theme="1"/>
        <rFont val="Times New Roman"/>
        <family val="1"/>
        <charset val="204"/>
      </rPr>
      <t xml:space="preserve">Элементы озеленения </t>
    </r>
    <r>
      <rPr>
        <sz val="12"/>
        <color theme="1"/>
        <rFont val="Times New Roman"/>
        <family val="1"/>
        <charset val="204"/>
      </rPr>
      <t>(всего),  в т. ч.:</t>
    </r>
  </si>
  <si>
    <t>8.1.</t>
  </si>
  <si>
    <t>Деревья</t>
  </si>
  <si>
    <t>8.2.</t>
  </si>
  <si>
    <t>Кустарники</t>
  </si>
  <si>
    <t>8.3.</t>
  </si>
  <si>
    <t>Цветники, в том числе:</t>
  </si>
  <si>
    <t>8.3.1.</t>
  </si>
  <si>
    <t>однолетники</t>
  </si>
  <si>
    <t>8.3.2.</t>
  </si>
  <si>
    <t>многолетники</t>
  </si>
  <si>
    <t>9.</t>
  </si>
  <si>
    <t>Иные устройства и оборудования</t>
  </si>
  <si>
    <t>10.</t>
  </si>
  <si>
    <t>Элементы сопряжения поверхностей</t>
  </si>
  <si>
    <t xml:space="preserve">п. м </t>
  </si>
  <si>
    <t>11.</t>
  </si>
  <si>
    <t>Ограждение (всего), в т. ч.:</t>
  </si>
  <si>
    <t>11.1.</t>
  </si>
  <si>
    <t>Деревянное ограждение</t>
  </si>
  <si>
    <t>11.2.</t>
  </si>
  <si>
    <t>Металлическое ограждение</t>
  </si>
  <si>
    <t>Проверка площади покрытия</t>
  </si>
  <si>
    <t>11.3.</t>
  </si>
  <si>
    <t>Прочие ограждения</t>
  </si>
  <si>
    <t>п. м</t>
  </si>
  <si>
    <t>12.</t>
  </si>
  <si>
    <r>
      <rPr>
        <b/>
        <sz val="12"/>
        <color theme="1"/>
        <rFont val="Times New Roman"/>
        <family val="1"/>
        <charset val="204"/>
      </rPr>
      <t xml:space="preserve">Покрытия </t>
    </r>
    <r>
      <rPr>
        <sz val="12"/>
        <color theme="1"/>
        <rFont val="Times New Roman"/>
        <family val="1"/>
        <charset val="204"/>
      </rPr>
      <t>(всего), в т. ч.:</t>
    </r>
  </si>
  <si>
    <t>12.1.</t>
  </si>
  <si>
    <t>Резиновое, синтетическое</t>
  </si>
  <si>
    <t>12.2.</t>
  </si>
  <si>
    <t>Песчаное</t>
  </si>
  <si>
    <t>12.3.</t>
  </si>
  <si>
    <t>Грунтовое</t>
  </si>
  <si>
    <t>12.4.</t>
  </si>
  <si>
    <t>Гравийная крошка</t>
  </si>
  <si>
    <t>12.5.</t>
  </si>
  <si>
    <t>Деревянное</t>
  </si>
  <si>
    <t>12.6.</t>
  </si>
  <si>
    <t>Асфальтобетонное</t>
  </si>
  <si>
    <t>12.7.</t>
  </si>
  <si>
    <t>Плитка</t>
  </si>
  <si>
    <t>12.8.</t>
  </si>
  <si>
    <t>Щебень</t>
  </si>
  <si>
    <t>12.9.</t>
  </si>
  <si>
    <t>Искусственный газон</t>
  </si>
  <si>
    <t>12.10.</t>
  </si>
  <si>
    <r>
      <rPr>
        <sz val="12"/>
        <color theme="1"/>
        <rFont val="Times New Roman"/>
        <family val="1"/>
        <charset val="204"/>
      </rPr>
      <t>Газон</t>
    </r>
    <r>
      <rPr>
        <b/>
        <sz val="12"/>
        <color theme="1"/>
        <rFont val="Times New Roman"/>
        <family val="1"/>
        <charset val="204"/>
      </rPr>
      <t xml:space="preserve"> </t>
    </r>
    <r>
      <rPr>
        <sz val="12"/>
        <color theme="1"/>
        <rFont val="Times New Roman"/>
        <family val="1"/>
        <charset val="204"/>
      </rPr>
      <t>(всего), в т. ч.:</t>
    </r>
  </si>
  <si>
    <t>12.10.1.</t>
  </si>
  <si>
    <t>Луговой</t>
  </si>
  <si>
    <t>12.10.2.</t>
  </si>
  <si>
    <t>Мавританский</t>
  </si>
  <si>
    <t>12.10.3.</t>
  </si>
  <si>
    <t>Иной</t>
  </si>
  <si>
    <t>12.11.</t>
  </si>
  <si>
    <t>12.12.</t>
  </si>
  <si>
    <t>Иное покрытие, в т.ч.</t>
  </si>
  <si>
    <t>12.12.1.</t>
  </si>
  <si>
    <t>Иные твердые покрытия</t>
  </si>
  <si>
    <t>12.12.2.</t>
  </si>
  <si>
    <t>Иные покрытия</t>
  </si>
  <si>
    <t xml:space="preserve">Титульный список </t>
  </si>
  <si>
    <t>Дворовых территорий</t>
  </si>
  <si>
    <t>ОМСУ</t>
  </si>
  <si>
    <t>Адрес объекта</t>
  </si>
  <si>
    <t>Номер ID объекта</t>
  </si>
  <si>
    <t xml:space="preserve">Всего уборочная площадь дворовых территорий, кв.м. </t>
  </si>
  <si>
    <t xml:space="preserve"> Озеленение</t>
  </si>
  <si>
    <t>Элементы сопряжения поверхностей, п.м.</t>
  </si>
  <si>
    <t>Конструкции велопарковок, ед.</t>
  </si>
  <si>
    <t>Ограждение, п.м.</t>
  </si>
  <si>
    <t>Средства размещения информации</t>
  </si>
  <si>
    <t>Малые архитектурные формы</t>
  </si>
  <si>
    <t>Внутридворовые проезды</t>
  </si>
  <si>
    <t>Тротуары</t>
  </si>
  <si>
    <t>Иные объекты благоустройства в составе придомовых территорий многоквартирных домов</t>
  </si>
  <si>
    <t>итого</t>
  </si>
  <si>
    <t>механизированная</t>
  </si>
  <si>
    <t>ручная</t>
  </si>
  <si>
    <t>Количество детских площадок, ед.</t>
  </si>
  <si>
    <t>Уборочная площадь твердого покрытия кв.м.</t>
  </si>
  <si>
    <t>Уборочная площадь мягкого покрытия кв.м</t>
  </si>
  <si>
    <t>Количество спортивных площадок, ед.</t>
  </si>
  <si>
    <t>Оборудование спортивных площадок, ед.</t>
  </si>
  <si>
    <t>Искусственный газон, кв.м.</t>
  </si>
  <si>
    <t>Газон, кв.м.</t>
  </si>
  <si>
    <t>Деревья, ед</t>
  </si>
  <si>
    <t>Цветники</t>
  </si>
  <si>
    <t>Кустарники, ед.</t>
  </si>
  <si>
    <t>Количество контейнерных площадок, ед.</t>
  </si>
  <si>
    <t>Уборочная площадь территории, кв.м.</t>
  </si>
  <si>
    <t>деревянное</t>
  </si>
  <si>
    <t>металлическое</t>
  </si>
  <si>
    <t>прочее</t>
  </si>
  <si>
    <t>Информационные стенды, ед.</t>
  </si>
  <si>
    <t>Иные средства, ед.</t>
  </si>
  <si>
    <t>Количество 
городской мебели, ед.</t>
  </si>
  <si>
    <t>Элементы монументально-декоративного оформления, ед</t>
  </si>
  <si>
    <t>Урны</t>
  </si>
  <si>
    <t>Количество парковочных мест, ед</t>
  </si>
  <si>
    <t>Уборочная площадь твердого покрытия, кв.м.</t>
  </si>
  <si>
    <t>Уборочная площадь мягкого покрытия, кв.м.</t>
  </si>
  <si>
    <t>Длина, п.м.</t>
  </si>
  <si>
    <t>Ширина, п.м.</t>
  </si>
  <si>
    <t>Уборочная площадь покрытия из асфальтобетона, кв.м.</t>
  </si>
  <si>
    <t>Уборочная площадь покрытия из плитки, кв.м.</t>
  </si>
  <si>
    <t>Количество площадок для отдыха, ед</t>
  </si>
  <si>
    <t>Уборочная площадь деревянного покрытия, кв.м.</t>
  </si>
  <si>
    <t>Количество велодорожек, шт.</t>
  </si>
  <si>
    <t>Протяженность велодорожек, пог. м.</t>
  </si>
  <si>
    <t>Площадь велодорожек (всего), кв. м.</t>
  </si>
  <si>
    <t>Асфальтобетон / асфальт / бетон</t>
  </si>
  <si>
    <t>Резиновое покрытие</t>
  </si>
  <si>
    <t>Иные мягкие покрытия</t>
  </si>
  <si>
    <t>Конструкции велопарковок, шт.</t>
  </si>
  <si>
    <t>Велодорожка используется, как лыжная трасса в зимний период</t>
  </si>
  <si>
    <t>Мягкое покрытие, кв.м</t>
  </si>
  <si>
    <t>Асфальтобетон</t>
  </si>
  <si>
    <t>резиновое, синтетическое покрытие</t>
  </si>
  <si>
    <t>песчаное</t>
  </si>
  <si>
    <t>грунтовое</t>
  </si>
  <si>
    <t>гравийная крошка</t>
  </si>
  <si>
    <t>Однолетники</t>
  </si>
  <si>
    <t>Многолетники</t>
  </si>
  <si>
    <t>Всего</t>
  </si>
  <si>
    <t>из которых содержится:</t>
  </si>
  <si>
    <t>Иное</t>
  </si>
  <si>
    <t>из которых содержится</t>
  </si>
  <si>
    <t>Площадки содержатся</t>
  </si>
  <si>
    <t>Количество,шт.</t>
  </si>
  <si>
    <t xml:space="preserve">Площадь, кв. м. </t>
  </si>
  <si>
    <t>до 3-х лет</t>
  </si>
  <si>
    <t>от 3-7 лет</t>
  </si>
  <si>
    <t>более 7 лет</t>
  </si>
  <si>
    <t>Кол-во, ед.</t>
  </si>
  <si>
    <t>Площадь, кв.м.</t>
  </si>
  <si>
    <t>Протяженность, пог. м.</t>
  </si>
  <si>
    <t>Площадь (всего), м2.</t>
  </si>
  <si>
    <t>до 3 лет</t>
  </si>
  <si>
    <t>3 - 7 лет</t>
  </si>
  <si>
    <t>пог. м.</t>
  </si>
  <si>
    <t>кв. м.</t>
  </si>
  <si>
    <t>ИТОГО</t>
  </si>
  <si>
    <t>Люберцы</t>
  </si>
  <si>
    <t>г.о. Люберцы, пгт. Красково, ул. Лорха, д. 3, д. 4, д. 5, д. 5А, д. 7Б</t>
  </si>
  <si>
    <t>г. Люберцы, ул. Шоссейная д. 1, д. 3, ул. Московская д. 16, д. 18</t>
  </si>
  <si>
    <t>г. Люберцы, ул. 3-е Почтовое отделение, д. 51</t>
  </si>
  <si>
    <t>г. Люберцы, ул. 3-е Почтовое отделение д. 59</t>
  </si>
  <si>
    <t>Власова д.3,5,Кирова 41</t>
  </si>
  <si>
    <t>Власова д.4,6,Кирова д.37,39,39А</t>
  </si>
  <si>
    <t>г. Люберцы, п. ВУГИ, д. 26</t>
  </si>
  <si>
    <t>г.о. Люберцы, пгт. Октябрьский, Фабричная ул., д. 6, д. 3</t>
  </si>
  <si>
    <t>г. Люберцы, пр-кт Гагарина, д. 3/8</t>
  </si>
  <si>
    <t>г. Люберцы, 3-е Почтовое отделение д. 64, д. 66, д. 68</t>
  </si>
  <si>
    <t>г. Люберцы, ул. Вертолётная д. 44</t>
  </si>
  <si>
    <t>г.о. Люберцы, пгт. Октябрьский, ул. Спортивная д. 1</t>
  </si>
  <si>
    <t>р.п. Малаховка, ш. Красковское, д. 53</t>
  </si>
  <si>
    <t>г. Люберцы. 3-е почтовое отделение, д. 40</t>
  </si>
  <si>
    <t>г. Люберцы, 116-й квартал к.12</t>
  </si>
  <si>
    <t>г. Люберцы, ул. Урицкого, д. 5</t>
  </si>
  <si>
    <t>г.о. Люберцы, пгт. Красково, ул. Железнодорожная д. 78, д. 80</t>
  </si>
  <si>
    <t>г.о. Люберцы, пгт. Красково, ул. Школьная, д. 1А, д. 3, д. 8</t>
  </si>
  <si>
    <t>г. Люберцы, ул. Кирова д. 9 к. 1</t>
  </si>
  <si>
    <t>г. Люберцы, ул. 3-е Почтовое отделение д. 42</t>
  </si>
  <si>
    <t>г. Люберцы, ул. Черемухина д. 4</t>
  </si>
  <si>
    <t>г. Люберцы, ул. Юбилейная д. 9, д. 10, д. 11, д. 12</t>
  </si>
  <si>
    <t>г. Люберцы, ул. Южная, д. 18</t>
  </si>
  <si>
    <t>г. Люберцы, пр-кт Октябрьский д. 142, ул. Кирова д. 55</t>
  </si>
  <si>
    <t>г. Люберцы, пр-кт Октябрьский д. 375А, д. 375Б, д. 375В</t>
  </si>
  <si>
    <t>г. Люберцы, пр-т Октябрьский, д. 122, д. 122А, д. 124, д. 126</t>
  </si>
  <si>
    <t>г.о. Люберцы, пгт. Красково, ул. 2-ая Заводская, д. 20/1</t>
  </si>
  <si>
    <t>г. Люберцы, ул. Урицкого, д. 2</t>
  </si>
  <si>
    <t>г. Люберцы, ул. Красногорская,  д. 17 к. 1, д. 17 к. 2, ул. Митрофанова, д. 17 к. 3</t>
  </si>
  <si>
    <t>г.о. Люберцы, г. Люберцы,ул.Красногорская 21/1,2,3-ул.Побратимов 8</t>
  </si>
  <si>
    <t>г. Люберцы, ул. Новая д. 8А, д. 8Б, д. 8В, д. 8Г, д. 8Д</t>
  </si>
  <si>
    <t>г.о. Люберцы, пгт. Красково, ул. Чехова, д. 16</t>
  </si>
  <si>
    <t>г. Люберцы, пр-кт Октябрьский д. 162, ул. Красноармейская д. 1, д. 3, д. 3А</t>
  </si>
  <si>
    <t>г. Люберцы, ул. 8 Марта, д. 43к2</t>
  </si>
  <si>
    <t>г. Люберцы, ул. Гоголя д. 6</t>
  </si>
  <si>
    <t>г.о. Люберцы, пгт. Малаховка, Быковское шоссе д. 24, д. 25, д. 26</t>
  </si>
  <si>
    <t>г. Люберцы, пос. Калинина д. 45</t>
  </si>
  <si>
    <t>р.п. Октябрьский, ул.Текстильщиков, д. 7б</t>
  </si>
  <si>
    <t>г.о. Люберцы, пгт. Томилино, ул. Грибоедова, д. 4</t>
  </si>
  <si>
    <t>рп. Томилино, мкр. Экопарк, ул. Беляева, д. 19, д. 18, д. 17, д. 16, д. 14, д. 12, д. 10; ул. Леонова, д. 1, д. 7, д. 6, д. 8</t>
  </si>
  <si>
    <t>г. Люберцы, Зеленый пер. д. 8, пр-кт Октябрьский д. 11, д. 11а</t>
  </si>
  <si>
    <t>г. Люберцы, ул. Кирова д. 43 к. 2</t>
  </si>
  <si>
    <t>г. Люберцы, Октябрьский пр-т,  д. 5к1, д. 5к2, д. 7</t>
  </si>
  <si>
    <t>г. Люберцы, ул. Инициативная д. 30</t>
  </si>
  <si>
    <t>г.о. Люберцы, пгт. Жилино-1, 1-й квартал, д. 1, д. 2, д. 3, д. 7, д. 8, д. 9</t>
  </si>
  <si>
    <t>г.о. Люберцы, пгт. Жилино-1, 1-й квартал, д. 4, д. 5, д. 6, д. 10, д. 11</t>
  </si>
  <si>
    <t>г.о. Люберцы, пгт. Малаховка, квартал Подмосковный, д. 66 к. 1, д. 66 к. 2, д. 66 к. 3, д. 66 к. 4, д. 66 к. 5, д. 66 к. 6, д. 66 к. 7, д. 66 к. 8, д. 66 к. 9</t>
  </si>
  <si>
    <t>г.о.Люберцы, г.Люберцы, квартал Подмосковный, 67к1, 67к2, 67к3, 67к5</t>
  </si>
  <si>
    <t>г.о.Люберцы, г.Люберцы, квартал Подмосковный, 67к4, 67к6, 67к7, 67к8, 67к9, 67к10</t>
  </si>
  <si>
    <t>г.о. Люберцы, пгт. Томилино, мкр. Птицефабрика, д. 35 к. 2, д. 35 к. 3</t>
  </si>
  <si>
    <t>г. Люберцы, пр-кт Октябрьский д. 120 к. 1, д. 120 к. 2, д. 120 к. 3</t>
  </si>
  <si>
    <t>г.о.Люберцы, г.Люберцы, Октябрьский проспект, д.121 к.1, д.123 к.1, д.123 к.2, пос.Калинина, д.19, д.21, д.23</t>
  </si>
  <si>
    <t>г.о.Люберцы, г.Люберцы, Октябрьский проспект, д.121,д.121/2, д.123</t>
  </si>
  <si>
    <t>г. Люберцы, пр-т Октябрьский, д. 140, ул. Комсомольская,  д. 7</t>
  </si>
  <si>
    <t>г. Люберцы, пр-т Октябрьский, д. 141, д. 143, д. 145, д. 149, д. 151/9,  ул. Смирновская, д. 15</t>
  </si>
  <si>
    <t>г. Люберцы, пр-кт Октябрьский д. 164,  д. 170/7</t>
  </si>
  <si>
    <t>г. Люберцы, пр-кт Октябрьский д. 18 к. 2, д. 20 к. 2, ул. Кирова д. 5, д. 7</t>
  </si>
  <si>
    <t>г. Люберцы, пр-кт Октябрьский д. 298, д. 300</t>
  </si>
  <si>
    <t>г.о.Люберцы, г.Люберцы, Октябрьский проспект, д.380Д, д.380П, д.380Р</t>
  </si>
  <si>
    <t>г. Люберцы, пр-кт Октябрьский д. 380Ж, д. 380Т, д. 380С, д. 380Е</t>
  </si>
  <si>
    <t>г. Люберцы, пр-кт Октябрьский д. 384, д. 384 к.2, д. 384 к.3, д. 386</t>
  </si>
  <si>
    <t>г. Люберцы, ул. Коммунистическая д. 3</t>
  </si>
  <si>
    <t>г. Люберцы, ул. Юбилейная д. 13А, д. 13Б</t>
  </si>
  <si>
    <t>г. Люберцы, ул. Шоссейная д. 4, д. 7</t>
  </si>
  <si>
    <t>г.Люберцы, пр-кт Октябрьский, д. 8 к. 1, д. 10 к. 1</t>
  </si>
  <si>
    <t>рп. Томилино, ул. Чернышевского, д. 9/13к1, д. 9/13к2</t>
  </si>
  <si>
    <t>г.о.Люберцы, г.Люберцы, пос.Калинина д.11, 13</t>
  </si>
  <si>
    <t>г. Люберцы, пос. Калинина, д. 38, д. 40</t>
  </si>
  <si>
    <t>г. Люберцы, пос. Калинина, д. 14</t>
  </si>
  <si>
    <t>г. Люберцы, пос. Калинина, д. 15, д. 16</t>
  </si>
  <si>
    <t>г. Люберцы, ул. Московская д. 1</t>
  </si>
  <si>
    <t>г. Люберцы, ул. Смирновская д. 30 к. 1</t>
  </si>
  <si>
    <t>г. Люберцы, ул. Кирова д. 51, д. 53, ул. Комсомольская д. 9</t>
  </si>
  <si>
    <t>г.Люберцы, ул.Преображенская, д.13</t>
  </si>
  <si>
    <t>г. Люберцы, пр-кт Гагарина д. 17/7, пр-кт Победы д. 5</t>
  </si>
  <si>
    <t>г. Люберцы, ул. Преображенская, д.9</t>
  </si>
  <si>
    <t>г. Люберцы, проспект Гагарина, д.12, д.14</t>
  </si>
  <si>
    <t>г. Люберцы, пр-кт. Победы, д. 13</t>
  </si>
  <si>
    <t>р.п. Октябрьский, ул. Первомайская д. 16, д. 16А, д. 18, д. 20</t>
  </si>
  <si>
    <t>г. Люберцы, ул. Шевлякова д. 27/1</t>
  </si>
  <si>
    <t>г. Люберцы, ул. 8 Марта, д. 18 к. 1</t>
  </si>
  <si>
    <t>г. Люберцы, ул. 8 Марта, д. 18 к. 2, д. 18 к. 3, д. 20 к. 1, д. 20 к. 2</t>
  </si>
  <si>
    <t>ул. Попова, 24/1 - ул. Побратимов, 11</t>
  </si>
  <si>
    <t>г.о.Люберцы, г.Люберцы, ул. Братская,19, 21, 21к1</t>
  </si>
  <si>
    <t>г.о.Люберцы, г.Люберцы, ул. Инициативная, 7В</t>
  </si>
  <si>
    <t>г. Люберцы, ул. Кирова, д. 9 к. 2</t>
  </si>
  <si>
    <t>г.о. Люберцы, пгт. Мирный, ул. Крымская д. 8</t>
  </si>
  <si>
    <t>г. Люберцы, ул. Рождественская д. 4</t>
  </si>
  <si>
    <t>г. Люберцы, ул. Рождественская д. 6</t>
  </si>
  <si>
    <t>г.о. Люберцы, пгт. Мирный, ул. Свободы д. 5, д. 9, ул. Крымская д. 10, д. 12/11</t>
  </si>
  <si>
    <t>г. Люберцы, ул. Юности, д. 3, д. 5</t>
  </si>
  <si>
    <t>г. Люберцы, ул. Юности 7</t>
  </si>
  <si>
    <t>г. Люберцы, ул. 3-е Почтовое отделение, д. 1, д. 3, д. 5, д. 17</t>
  </si>
  <si>
    <t>г.Люберцы, ул. 3-е Почтовое отделение, д. 11, д. 13</t>
  </si>
  <si>
    <t>г.о.Люберцы, г.Люберцы, ул.3-е Почтовое отделение, д.14, д.27, д.31</t>
  </si>
  <si>
    <t>г.о.Люберцы, г.Люберцы, ул.3-е Почтовое отделение, д.21, д.26, д.33</t>
  </si>
  <si>
    <t>г.о.Люберцы, г.Люберцы, ул.3-е Почтовое отделение, д.23, д.30</t>
  </si>
  <si>
    <t>г.о.Люберцы, г.Люберцы, ул.3-е почтовое отделение, д.24, д.25</t>
  </si>
  <si>
    <t>г.о.Люберцы, г.Люберцы, ул.3-е Почтовое отделение, д.35, д.39</t>
  </si>
  <si>
    <t>г. Люберцы, ул. 3-е Почтовое отделение, д. 36</t>
  </si>
  <si>
    <t>г. Люберцы, ул. 3-е Почтовое отделение, д. 20, д. 22, д. 37</t>
  </si>
  <si>
    <t>г.о.Люберцы, г.Люберцы, ул.3-е Почтовое отделение, д.4, д.6, д.8, д.10</t>
  </si>
  <si>
    <t>г. Люберцы, ул. Южная д. 28</t>
  </si>
  <si>
    <t>г. Люберцы, ул. 3-е Почтовое отделение, д. 47 к.1, д. 47 к.2, д. 49 к.1, д. 49 к.2</t>
  </si>
  <si>
    <t>г. Люберцы, ул. 3-е Почтовое отделение, д. 53 "У"</t>
  </si>
  <si>
    <t>г.о.Люберцы, г.Люберцы, ул.3-е Почтовое отделение, д.58, д.60, д.62 (блокированная застройка)</t>
  </si>
  <si>
    <t>г.о.Люберцы, г.Люберцы, ул.3-е Почтовое отделение, д.65</t>
  </si>
  <si>
    <t>г. Люберцы, ул. 3-е Почтовое отделение, д. 7, д. 9, д. 15</t>
  </si>
  <si>
    <t>г. Люберцы, ул. 3-е Почтовое отделение, д. 70, д. 72, д. 74</t>
  </si>
  <si>
    <t>г.о.Люберцы, г.Люберцы, ул.50 лет Комсомола, д.8, д.10, д.12</t>
  </si>
  <si>
    <t>р.п. Октябрьский, ул. Ленина, д. 19</t>
  </si>
  <si>
    <t>г.о. Люберцы, пгт. Октябрьский, ул. Ленина д. 25</t>
  </si>
  <si>
    <t>г. Люберцы, пр-т Октябрьский, д. 405, д. 407, д. 409</t>
  </si>
  <si>
    <t>г.о. Люберцы, пгт. Октябрьский, ул. Ленинградская д. 15</t>
  </si>
  <si>
    <t>г. Люберцы, ул. 8 Марта, д. 57, д. 59, д. 63/6, ул. Кожуховская, д. 10, д. 11, д. 12</t>
  </si>
  <si>
    <t>г. Люберцы, ул. Красноармейская, д. 6</t>
  </si>
  <si>
    <t>г.о. Люберцы, пгт. Мирный, ул. Академика Северина, д. 5 к. 1</t>
  </si>
  <si>
    <t>г.о. Люберцы, пгт. Мирный, ул. Академика Северина д. 7/1, ул. Свободы д. 3</t>
  </si>
  <si>
    <t>г.о.Люберцы, п. Мирный, ул.Академика Северина, 8/1</t>
  </si>
  <si>
    <t>г.о. Люберцы, пгт. Мирный, ул. Академика Северина д. 9/2, д. 11/1, ул. Свободы д. 4, ул. Рязанская д. 3</t>
  </si>
  <si>
    <t>г.о.Люберцы, г.Люберцы, ул.Воинов-Интернационалистов, д. 12, д. 14, д. 16</t>
  </si>
  <si>
    <t>г. Люберцы, ул. Воинов-Интернационалистов д. 8</t>
  </si>
  <si>
    <t>г. Люберцы, пр-кт Октябрьский, д. 373к9</t>
  </si>
  <si>
    <t>г.о.Люберцы, г.Люберцы, ул.Гоголя, д.16, 14, ул.Попова, д.27</t>
  </si>
  <si>
    <t>г. Люберцы, ул. Гоголя, д. 2, д. 2А, ул. Льва Толстого, д. 9А</t>
  </si>
  <si>
    <t>г. Люберцы, пр-кт Октябрьский, д. 123/3</t>
  </si>
  <si>
    <t>г. Люберцы, ул. Калараш, д. 13</t>
  </si>
  <si>
    <t>г. Люберцы, ул. Ленина, д. 14</t>
  </si>
  <si>
    <t>г. Люберцы, ул. Инициативная, д. 73, д. 76</t>
  </si>
  <si>
    <t>г.о. Люберцы, пгт. Красково, ул. Лорха, д. 11, д. 13, д. 15, д. 15/1, д. 15/2</t>
  </si>
  <si>
    <t>г. Люберцы, ул. Кирова, д. 16, д. 18, д. 22В</t>
  </si>
  <si>
    <t>рп. Октябрьский, мкр. Западный, д. 1, д. 2.</t>
  </si>
  <si>
    <t>г. Люберцы, 1-й Панковский пр-д. д. 11, д. 9А</t>
  </si>
  <si>
    <t>г. Люберцы, ул. Коммунистическая, д. 4 к. 1</t>
  </si>
  <si>
    <t>г. Люберцы, ул. Парковая д. 1/18</t>
  </si>
  <si>
    <t>г. Люберцы, ул. Парковая, д. 4</t>
  </si>
  <si>
    <t>г. Люберцы, ул. Побратимов, д. 13</t>
  </si>
  <si>
    <t>г. Люберцы, ул. Побратимов д. 9</t>
  </si>
  <si>
    <t>г. Люберцы, ул. Красногорская д. 25, д. 26, д. 27, д. 28</t>
  </si>
  <si>
    <t>г. Люберцы, ул. Льва Толстого, д. 7к3, д. 21, д. 23</t>
  </si>
  <si>
    <t>г. Люберцы, ул. Льва Толстого д. 10к2, д. 10к3, д. 10к4, ул. Урицкого д. 21</t>
  </si>
  <si>
    <t>г.о.Люберцы, г.Люберцы, ул.Льва Толстого, д.14 к.1, д.14 к.2</t>
  </si>
  <si>
    <t>г. Люберцы, ул. Льва Толстого, д. 16, д. 18, д. 20/23, ул. Коммунистическая, д.18, ул. Урицкого, д.31</t>
  </si>
  <si>
    <t>г. Люберцы, ул. Толстого, д. 10/1</t>
  </si>
  <si>
    <t>г.о.Люберцы, г.Люберцы, ул.Льва Толстого, д.9, д.11</t>
  </si>
  <si>
    <t>г. Люберцы, ул. Московская, д. 1А, д. 2, д. 4</t>
  </si>
  <si>
    <t>г.о. Люберцы, пгт. Малаховка, ул. Константинова, д. 37</t>
  </si>
  <si>
    <t>г. Люберцы, ул. Побратимов, д. 19 А</t>
  </si>
  <si>
    <t>г. Люберцы, ул. Побратимов, д. 4, д. 18, ул. Митрофанова, д. 8б</t>
  </si>
  <si>
    <t>г.о.Люберцы, г.Люберцы, ул.Побратимов, д.20, д.24</t>
  </si>
  <si>
    <t>г.о.Люберцы, г.Люберцы, ул.Побратимова, д.22, д.26, Комсомольский пр-т, д. 7</t>
  </si>
  <si>
    <t>г.о.Люберцы, г.Люберцы, ул.Побратимов, д.30, Комсомольский проспект, 7А</t>
  </si>
  <si>
    <t>г. Люберцы, ул. Черемухина д.8 к.1, д.8 к.2, д.10</t>
  </si>
  <si>
    <t>г.о.Люберцы, г.Люберцы, ул.С.П.Попова, д.15, ул.Урицкого, д.28</t>
  </si>
  <si>
    <t>г. Люберцы, ул. С. П. Попова, д. 20, д. 26</t>
  </si>
  <si>
    <t>г. Люберцы, ул. С. П. Попова, д. 28/4, д. 30, д. 32/2</t>
  </si>
  <si>
    <t>г. Люберцы, ул. С. П. Попова, д. 29</t>
  </si>
  <si>
    <t>г. Люберцы, ул. С. П. Попова, д. 5, д. 9, д. 7, д. 11, д. 13</t>
  </si>
  <si>
    <t>г.о.Люберцы, г.Люберцы, ул.С.П.Попова, д.8, д.10, д.12, д.14, д.16</t>
  </si>
  <si>
    <t>г. Люберцы, 1-й Панковский пр-д., д. 7, д. 9</t>
  </si>
  <si>
    <t>г. Люберцы, ул. Смирновская д. 19, д. 21, д. 21 к. 2, ул. Волковская д. 9</t>
  </si>
  <si>
    <t>г. Люберцы, ул. Южная д. 11, д.13, д. 15, д. 17, д. 17А, ул. Строителей д. 6, д. 8/9</t>
  </si>
  <si>
    <t>г. Люберцы, ул. Спортивная, д. 2</t>
  </si>
  <si>
    <t>г.о.Люберцы, г.Люберцы, ул.Урицкого, 16к1, 16к2.</t>
  </si>
  <si>
    <t>п. Малаховка, ул. Федорова, д. 1</t>
  </si>
  <si>
    <t>г.о.Люберцы, г.Люберцы, ул.Урицкого, д.4, ул.Коммунистическая, д.14, д.16</t>
  </si>
  <si>
    <t>р.п. Октябрьский, ул. Ленина, д. 22</t>
  </si>
  <si>
    <t>г. Люберцы, Комсомольский проспект д. 17, д. 19 к. 1</t>
  </si>
  <si>
    <t>г.о. Люберцы, пгт. Красково, ул. Карла Маркса, д. 119, д. 119/2, д. 119/3</t>
  </si>
  <si>
    <t>г. Люберцы, ул. Электрификации, д. 29А, 1-й Панковский проезд, д. 6</t>
  </si>
  <si>
    <t>г. Люберцы, ул. Южная, д. 19, д. 21</t>
  </si>
  <si>
    <t>г. Люберцы, ул. Калараш д. 3А, д. 5, д. 5А</t>
  </si>
  <si>
    <t>г. Люберцы, пр-кт Победы, д. 14, д. 18</t>
  </si>
  <si>
    <t>г. Люберцы, пр-кт Октябрьский д. 362, д. 364, ул. Мира д. 19</t>
  </si>
  <si>
    <t>рп Октябрьский, ул. Текстильщиков, д. 4, д. 5</t>
  </si>
  <si>
    <t>г. Люберцы, ул. Юбилейная д. 18, д. 19, д. 20, ул. Авиаторов д.11</t>
  </si>
  <si>
    <t>г. Люберцы, ул. Инициативная, д. 13</t>
  </si>
  <si>
    <t>г. Люберцы, пр-кт Комсомольский, д. 16/2, пр-кт Победы, д. 4</t>
  </si>
  <si>
    <t>г. Люберцы, п. Калинина, д. 42, д. 44</t>
  </si>
  <si>
    <t>г. Люберцы, ул. Урицкого, д. 8, д. 14</t>
  </si>
  <si>
    <t>г. Люберцы, ул. Льва Толстого, д. 29, д. 31, ул. С. П. Попова, д. 25</t>
  </si>
  <si>
    <t>г. Люберцы, ул. 3-е Почтовое отделение, д. 52</t>
  </si>
  <si>
    <t>г.о. Люберцы, пгт. Марусино, ул. Заречная д. 14, д. 16, д. 22</t>
  </si>
  <si>
    <t>г.о. Люберцы, пгт. Марусино, ул. Заречная, д. 31 к. 1, д. 31 к. 2, д. 31 к. 3, д. 31 к. 4, д. 31 к. 5, д. 31 к. 6</t>
  </si>
  <si>
    <t>г. Люберцы, ул. Космонавтов, д. 12, д. 14</t>
  </si>
  <si>
    <t>г.о. Люберцы, пгт. Красково,  2-ой Осоавиахимовский проезд д. 12</t>
  </si>
  <si>
    <t>г. Люберцы, ул. Кирова, д. 49, ул. Комсомольская, д. 4</t>
  </si>
  <si>
    <t>дп. Красково, ул. 2-я Заводская, д. 12, д. 13, д. 17, д. 18, д. 18/1, д. 21, д. 22</t>
  </si>
  <si>
    <t>г. Люберцы, пр-кт Гагарина, д. 15/8, пр-кт Победы, д. 6</t>
  </si>
  <si>
    <t>дп. Красково, ул. Карла Маркса, д. 117/19, д. 117/20</t>
  </si>
  <si>
    <t>г. Люберцы, пр-кт Октябрьский, д. 197, д. 199, д. 203, д. 209</t>
  </si>
  <si>
    <t>г. Люберцы, п. ВУГИ д. 12, д. 13, д. 14, д. 15, д. 16</t>
  </si>
  <si>
    <t>г. Люберцы, ул. Лорха, д. 7</t>
  </si>
  <si>
    <t>г. Люберцы, пр-кт Гагарина, д. 16, пр-кт Победы, д. 10/18</t>
  </si>
  <si>
    <t>г. Люберцы, Комсомольский проспект, д. 18/1, проспект Победы д. 3</t>
  </si>
  <si>
    <t>г.о. Люберцы, пгт. Малаховка, 2-й Ломоносовский проезд д.7</t>
  </si>
  <si>
    <t>г.о.Люберцы, р.п.Малаховка, Быковское шоссе д.56, д.57, д.58, д. 62</t>
  </si>
  <si>
    <t>г.о.Люберцы, р.п.Малаховка, Быковское шоссе, д.1, д.3, д.4, д.7, д.8</t>
  </si>
  <si>
    <t>г.о.Люберцы, р.п.Малаховка, Быковское шоссе, д.16, д.17, д. 18, д.19, д.20, д.21, д.22, д.23</t>
  </si>
  <si>
    <t>р.п.Малаховка, Быковское шоссе, д. 27, д. 28, д. 30, д. 30к1, д. 31, д. 32</t>
  </si>
  <si>
    <t>г.о.Люберцы, р.п.Малаховка, Быковское шоссе, д.34, д.36, д.37, д.35, д41</t>
  </si>
  <si>
    <t>г.о.Люберцы, р.п.Малаховка, Быковское шоссе, д.49, д.50, д.51, д.51А, д.52</t>
  </si>
  <si>
    <t>г.о.Люберцы, р.п.Малаховка, Быковское шоссе, д.53, д.54, 55</t>
  </si>
  <si>
    <t>г.о.Люберцы, р.п.Малаховка, Быковское шоссе, д.59, д.60, д. 61</t>
  </si>
  <si>
    <t>г.о.Люберцы, р.п.Малаховка, Быковское шоссе д.6, 9, 5 ,2.</t>
  </si>
  <si>
    <t>г.о. Люберцы, пгт. Малаховка, Михневское шоссе д.15/1, д.15/2, д.15/3, д.15/4</t>
  </si>
  <si>
    <t>г.о. Люберцы, пгт. Малаховка, ул. Красная Змеевка, д. 15 к. 2, д. 15 к. 3</t>
  </si>
  <si>
    <t>г. Люберцы, ул. Кирова д. 1, д. 3</t>
  </si>
  <si>
    <t>г.о. Люберцы, пгт. Малаховка, туп. Безымянный д. 3, ул. Федорова д. 4</t>
  </si>
  <si>
    <t>г. Люберцы, ул.Юбилейная, д. 14, д. 15, д. 16</t>
  </si>
  <si>
    <t>г. Люберцы, ул. Лорха, д. 8, д. 10</t>
  </si>
  <si>
    <t>д.п. Красково, пр-зд 2-ой Осовиахимовский, д. 10, д. 10А</t>
  </si>
  <si>
    <t>г. Люберцы, ул. Авиаторов, д. 10/1, д. 10/2</t>
  </si>
  <si>
    <t>г.о. Люберцы, пгт. Октябрьский, ул. 60 лет Победы, д. 1, д. 2</t>
  </si>
  <si>
    <t>рп. Октябрьский, ул. 60 лет Победы, д. 3, д. 4, д. 5, д. 6</t>
  </si>
  <si>
    <t>г.о. Люберцы, пгт. Октябрьский, ул. 60 лет Победы д. 7, д. 8, д. 10А</t>
  </si>
  <si>
    <t>г.о. Люберцы, пгт. Малаховка, ул. Электрозаводская д. 4, д. 6</t>
  </si>
  <si>
    <t>г. Люберцы, пр-кт Октябрьский д. 263, туп. Хлебозаводской д. 9</t>
  </si>
  <si>
    <t>г. Люберцы, ул. 8 Марта, д. 43А, д. 43</t>
  </si>
  <si>
    <t>р.п. Октябрьский, ул. Пролетарская, д. 1</t>
  </si>
  <si>
    <t>рп. Октябрьский, ул. Школьная, д. 1к2</t>
  </si>
  <si>
    <t>г.о.Люберцы, р.п.Томилино, мкр.Птицефабрика, д.21, д.22</t>
  </si>
  <si>
    <t>г.о.Люберцы, р.п.Томилино, мкр.Птицефабрика, д.18, д.19, д.20</t>
  </si>
  <si>
    <t>г. Люберцы, ул. Кирова д. 63, ул. Смирновская д. 1</t>
  </si>
  <si>
    <t>г.о. Люберцы, пгт. Томилино, мкр. Птицефабрика, д. 34</t>
  </si>
  <si>
    <t>г.о.Люберцы, пгт. Томилино, мкр. Птицефабрика, д. 29, д. 30, д. 31</t>
  </si>
  <si>
    <t>г. Люберцы, ул. Коммунистическая, д. 5/20</t>
  </si>
  <si>
    <t>г.о.Люберцы, пгт. Томилино, Рязанское шоссе, д. 42, д. 43, д. 45</t>
  </si>
  <si>
    <t>г.о. Люберцы, пгт. Томилино, ул. Гаршина, д. 20Г, д. 20Д, д. 22, д. 24, д. 28</t>
  </si>
  <si>
    <t>рп. Томилино, ул. Гаршина, д. 6, д. 20, д. 20А, д. 20Е</t>
  </si>
  <si>
    <t>г.о. Люберцы, пгт. Томилино, ул. Гаршина, д. 9/3, д. 9А/3, д. 9В, д. 9Г, д. 11А</t>
  </si>
  <si>
    <t>р.п. Томилино, ул. Гаршина, д. 9Ак1, д. 9Ак2, д. 9Ак3, д. 11Б</t>
  </si>
  <si>
    <t>г.о. Люберцы, р.п. Томилино, ул. Гаршина, д. 9А к.8, 9А к.10, 9А к.11</t>
  </si>
  <si>
    <t>г.о.Люберцы, р.п.Томилино, ул.Гаршина, д.9А к.12, д.9А к.14, д. 9А, к.9</t>
  </si>
  <si>
    <t>р.п. Томилино, ул. Гоголя, д. 19, д. 20, д. 25</t>
  </si>
  <si>
    <t>г.о.Люберцы, р.п.Томилино, ул.Гоголя, д.15, д.22, д.23, д.24А</t>
  </si>
  <si>
    <t>г.о.Люберцы, р.п.Томилино, ул.Гоголя, д.16, д.17, д.18/1</t>
  </si>
  <si>
    <t>г.о.Люберцы, р.п.Томилино, ул.Гоголя, д.20Б, д.24, д.26, д.28, д.30</t>
  </si>
  <si>
    <t>г.о. Люберцы, пгт. Томилино, ул. Гоголя, д. 34, д. 36, д. 38, д. 40</t>
  </si>
  <si>
    <t>г.о. Люберцы, р.п. Томилино,  ул.Гоголя, дд. 4/1, 5, 6/1, 13, 14, ул. Гаршина, д. 1</t>
  </si>
  <si>
    <t>г.о.Люберцы, р.п.Томилино, ул.Гоголя, д.44, д.45, д.48</t>
  </si>
  <si>
    <t>г.о. Люберцы, р.п. Томилино, ул. Гоголя, д. 46</t>
  </si>
  <si>
    <t>г.о. Люберцы, пгт. Томилино, ул. Гоголя, д. 50, д. 51, д. 52</t>
  </si>
  <si>
    <t>г. Люберцы, ул. Смирновская д. 3, д. 5</t>
  </si>
  <si>
    <t>г. Люберцы, ул. Смирновская д. 30 к. 2, д. 32</t>
  </si>
  <si>
    <t>г.о. Люберцы, пгт. Томилино, ул. Пионерская, д.1 к.1, д.1 к.2, д. 2, д. 3</t>
  </si>
  <si>
    <t>г.о.Люберцы, р.п.Томилино, ул.Пионерская, д.7, 9, 11, 13</t>
  </si>
  <si>
    <t>г.о.Люберцы, пгт. Томилино, ул. Пионерская д. 14, д. 18</t>
  </si>
  <si>
    <t>г.о.Люберцы, р.п.Томилино, ул.Пионерская, д.17, 19</t>
  </si>
  <si>
    <t>г.о. Люберцы, р.п. Томилино, ул. Пионерская, дд. 20, 22, 24, 16</t>
  </si>
  <si>
    <t>г.о. Люберцы, пгт. Томилино, ул. Пионерская, д. 5, д. 15, д. 21</t>
  </si>
  <si>
    <t>г.о.Люберцы, р.п.Томилино, ул.Тургенева, дд. 12, 14, 16, 18</t>
  </si>
  <si>
    <t>г. Люберцы, ул. Толстого, д. 25, д. 27</t>
  </si>
  <si>
    <t>г. Люберцы, пр-д Хлебозаводской, д. 7А, д. 8, д. 9А, ул. Электрификации, д. 5, д. 6</t>
  </si>
  <si>
    <t>г. Люберцы, 116-й квартал, к. 14, к. 16, к. 18, к. 20, к. 22</t>
  </si>
  <si>
    <t>г. Люберцы, пр-кт Комсомольский, д. 10/1, д. 12, д. 14к2</t>
  </si>
  <si>
    <t>р.п. Октябрьский, ул. Первомайская, д. 4, д. 6</t>
  </si>
  <si>
    <t>р.п. Малаховка, ул. Красная Змеевка, д. 12, д. 12А</t>
  </si>
  <si>
    <t>г. Люберцы, ул. Космонавтов д. 11, д. 13, ул. Южная д. 1, д. 3</t>
  </si>
  <si>
    <t>г. Люберцы, ул. Космонавтов, д. 26, д. 28, д. 30, д. 32</t>
  </si>
  <si>
    <t>р.п. Малаховка, пр-д Моновский, д. 4, ул. Просечная, д. 20</t>
  </si>
  <si>
    <t>р.п. Малаховка, ул. Электропоселок, д. 10, д. 11</t>
  </si>
  <si>
    <t>г.о. Люберцы, пгт. Октябрьский, ул. Дорожная, д. 5, д. 6</t>
  </si>
  <si>
    <t>г.о. Люберцы, пгт. Октябрьский, ул. Дорожная д. 7, д. 8</t>
  </si>
  <si>
    <t>г.Люберцы, ул. Красногорская д. 19/1,2</t>
  </si>
  <si>
    <t>г. Люберцы, ул. Красногорская д. 22 к. 1, д. 22 к. 2, д. 22 к. 3, д. 22 к. 4, д. 22 к. 12</t>
  </si>
  <si>
    <t>г. Люберцы, Красногорская улица, д. 22 к. 6, д. 22 к. 7, д. 22 к. 8</t>
  </si>
  <si>
    <t>г. Люберцы, Красногорская ул., д. 22 к. 10, ул. Митрофанова, д.7, д.9</t>
  </si>
  <si>
    <t>г. Люберцы, Красногорская ул., д. 22 к. 5</t>
  </si>
  <si>
    <t>р.п. Октябрьский, ул. Первомайская, д. 12, д. 14</t>
  </si>
  <si>
    <t>г. Люберцы, ул. Кирова д. 45, д. 45к2</t>
  </si>
  <si>
    <t>г. Люберцы, ул. Космонавтов, д. 27, д. 29</t>
  </si>
  <si>
    <t>г. Люберцы, ул. Наташинская, д. 12, д. 16</t>
  </si>
  <si>
    <t>г. Люберцы, пр-кт Октябрьский д. 306, ул. Мира д. 11</t>
  </si>
  <si>
    <t>г. Люберцы, ул. Митрофанова, д. 2а, пр-кт Комсомольский, д. 5</t>
  </si>
  <si>
    <t>рп. Томилино, мкр. Экопарк, ул. Беляева, д. 3, д. 3а</t>
  </si>
  <si>
    <t>г. Люберцы, ул. Московская д. 3, д. 3а</t>
  </si>
  <si>
    <t>г.о. Люберцы, пгт. Красково, ул. Чехова, д. 13/2, д. 13/3</t>
  </si>
  <si>
    <t>г. Люберцы, пр-кт Октябрьский, д. 123/4, д. 123/5</t>
  </si>
  <si>
    <t>п. Томилино, ул. Гаршина, д. 15, д. 18</t>
  </si>
  <si>
    <t>р.п. Малаховка, тупик Безымянный, д. 6/1, д. 6/2</t>
  </si>
  <si>
    <t>г. Люберцы, ул. Камова, д. 6 к.1, д. 6 к. 2, д. 6 к. 3, ул. Вертолётная, д. 46</t>
  </si>
  <si>
    <t>г.о. Люберцы, пгт. Красково, ул. 2-ая Заводская, д. 19, д. 20</t>
  </si>
  <si>
    <t>д. Марусино, ул. Заречная, д. 34к1, д. 34к2, д. 34к3, д. 34к4, д. 34к5, д. 34к6, д. 34к7, д. 34к8.</t>
  </si>
  <si>
    <t>р.п. Малаховка, ул. Комсомольская, д. 11, д. 13</t>
  </si>
  <si>
    <t>р.п. Малаховка, ул. Пионерская, д. 11, ул. Шоссейная, д. 27</t>
  </si>
  <si>
    <t>г. Люберцы, ул. Митрофанова д. 1, д. 3, д. 5</t>
  </si>
  <si>
    <t>г. Люберцы, ул. Красногорская д. 20, д. 21, д. 22, д. 23, д. 24</t>
  </si>
  <si>
    <t>г.о. Люберцы, пгт. Красково, ул. Озерная, д. 2, д. 4</t>
  </si>
  <si>
    <t>п. Октябрьский, ул. Первомайская д. 8, д. 10</t>
  </si>
  <si>
    <t>г. Люберцы, ул. Кирова, д. 6, д. 8</t>
  </si>
  <si>
    <t>г. Люберцы, пр-т Октябрьский, д. 292, д. 294к1, д. 294к2, д. 296, ул. Мира, д. 5, д. 7А</t>
  </si>
  <si>
    <t>г. Люберцы, ул. Толстого, д. 11к2, д. 13, д. 15</t>
  </si>
  <si>
    <t>г. Люберцы, ул. Черемухина, д. 12, д. 14, пр-кт Комсомольский, д. 21</t>
  </si>
  <si>
    <t>р.п. Малаховка, ул. 1-ая Дачная, д. 1А, д. 2А, д. 3А</t>
  </si>
  <si>
    <t>г. Люберцы, пр-кт Октябрьский д. 265, д. 267, Хлебозаводской туп. д. 7, д. 7А</t>
  </si>
  <si>
    <t>рп. Томилино, мкр. Экопарк, ул. Есенина, д. 1, д. 3, д. 5, ул. Булгакова, д. 2, д. 4</t>
  </si>
  <si>
    <t>г. Люберцы, пр-кт Октябрьский д. 304, ул. Мира д. 9, д. 11А</t>
  </si>
  <si>
    <t>г. Люберцы, ул. Шевлякова д. 1/26, ул. 8 Марта д. 28А к.1, д. 28</t>
  </si>
  <si>
    <t>г. Люберцы, пр-кт Октябрьский д. 373А, д. 373Б, д. 365, д. 373</t>
  </si>
  <si>
    <t>г. Люберцы, пр-кт Октябрьский д.  375 к. 1, д. 375 к. 3, д. 375 к. 4, д. 375 к. 5, д. 375 к. 6, д. 375 к. 7, д. 375 к. 8, д. 375 к. 9, д. 375 к. 11, д. 375 к. 12, д. 375 к. 2А</t>
  </si>
  <si>
    <t>г.о. Люберцы, пгт. Октябрьский, ул. Ленина, д. 38, д. 39, д. 40</t>
  </si>
  <si>
    <t>г. Люберцы, ул. Назаровская, д. 4, пр-кт Гагарина, д. 23, д. 27/6</t>
  </si>
  <si>
    <t>г. Люберцы, пр-кт Октябрьский, д. 403/7, д. 403/5, д. 403/8</t>
  </si>
  <si>
    <t>р.п. Октябрьский, ул. Дорожная, д. 2, д. 3, д. 4</t>
  </si>
  <si>
    <t>г. Люберцы, пр-д Хлебозаводской, д. 1, д. 3/1,  д. 3/2</t>
  </si>
  <si>
    <t>г. Люберцы, ул. Калараш, д. 7, д. 9, д. 9А</t>
  </si>
  <si>
    <t>г. Люберцы, ул. Кирова, д. 12к1, д. 12к2, д. 12к3</t>
  </si>
  <si>
    <t>г.Люберцы, ул .Смирновская, д. 1А, д. 1Б, ул. Калараш, д.1В</t>
  </si>
  <si>
    <t>г. Люберцы, ул. Юбилейная, д. 17, д. 17А, д. 17Б</t>
  </si>
  <si>
    <t>д.п. Красково, д. Марусино, ул. Заречная, д. 4, д. 10, д. 12</t>
  </si>
  <si>
    <t>д.п. Красково, ул. Карла Маркса, д. 117/12, д. 117/13, д. 117/14</t>
  </si>
  <si>
    <t>г. Люберцы, ул. Вертолётная д. 20</t>
  </si>
  <si>
    <t>п. Октябрьский, ул. Калинина, д.1А, д. 1Б, д. 1В</t>
  </si>
  <si>
    <t>дп. Красково, ул. 2-я Заводская, д. 24</t>
  </si>
  <si>
    <t>г. Люберцы, ул. Воинов-Интернационалистов д. 11, д. 15, д. 17</t>
  </si>
  <si>
    <t>г. Люберцы, пр-кт Октябрьский д.10/2, д. 12, д. 14</t>
  </si>
  <si>
    <t>пос. Малаховка, ул. Калинина , д. 29/3а, д. 29/3б, д. 29/5</t>
  </si>
  <si>
    <t>г. Люберцы, ул. Шоссейная, д. 8, д. 10, д. 11</t>
  </si>
  <si>
    <t>г. Люберцы, ул. Вертолётная д. 16/1</t>
  </si>
  <si>
    <t>г.о. Люберцы, пгт. Красково, ул. Лорха, д. 17, д. 19, д. 21</t>
  </si>
  <si>
    <t>р.п. Малаховка, ул. Комсомольская, д. 9 к 1, д. 9 к 2, д. 9 к 3</t>
  </si>
  <si>
    <t>г. Люберцы, ул. Урицкого, д. 19, д. 23, д. 25, д. 27</t>
  </si>
  <si>
    <t>ул. Попова, 2, 4, 6 - ул. 50 лет Комсомола, 4</t>
  </si>
  <si>
    <t>г. Люберцы, 3-е почтовое отделение, д. 12, д. 16, д. 18, д. 38</t>
  </si>
  <si>
    <t>г. Люберцы, пр-кт Октябрьский д. 111/119, пос. Калинина, д. 24, д. 37, д. 48</t>
  </si>
  <si>
    <t>г. Люберцы, пос. Калинина, д. 41, д. 47, д. 49 к.1, д. 50</t>
  </si>
  <si>
    <t>г. Люберцы, ул. Вертолётная д.14 к. 1, д. 14 к. 2</t>
  </si>
  <si>
    <t>г. Люберцы, ул. 3-е Почтовое отделение, д. 92, д. 94, д. 96, д. 98</t>
  </si>
  <si>
    <t>г. Люберцы, пр-кт Октябрьский д. 38, д. 40, д. 42, ул. Кирова д. 9 к. 3</t>
  </si>
  <si>
    <t>р.п. Малаховка, ул. Дачная, д. 4, д. 5, д. 6, д. 7</t>
  </si>
  <si>
    <t>п. ВУГИ, д. 1, д. 2, д. 8, д. 9</t>
  </si>
  <si>
    <t>г. Люберцы, пос. ВУГИ,  д. 17,  д. 18,  д. 10,  д. 11</t>
  </si>
  <si>
    <t>р.п. Малаховка, Быковское шоссе, д. 10, д. 11, д. 12, д. 13, д. 14</t>
  </si>
  <si>
    <t>г. Люберцы, пр-кт Октябрьский д. 64, д. 84, д. 86, д. 88</t>
  </si>
  <si>
    <t>г. Люберцы, ул. Воинов-Интернационалистов, д. 21, д. 21к2, д. 21к3, пр-кт Комсомольский, д. 15</t>
  </si>
  <si>
    <t>г. Люберцы, ул. Побратимов, д.10, д. 12, д. 14, д. 16</t>
  </si>
  <si>
    <t>р.п. Томилино, мкр. Птицефабрика, д. 5, д. 11, д. 12, д. 13, д. 27</t>
  </si>
  <si>
    <t>г. Люберцы, ул. Космонавтов д. 34, д. 34А, д. 36, д. 38</t>
  </si>
  <si>
    <t>г. Люберцы, ул. Красногорская д. 23А, д. 17, д. 18, д. 19</t>
  </si>
  <si>
    <t>р.п. Малаховка, ул.Калинина, д. 29/12, д. 29/4</t>
  </si>
  <si>
    <t>г. Люберцы, ул. Камова, д. 10/1, д. 10/2, д. 12, ул. Озёрная, д. 3</t>
  </si>
  <si>
    <t>г. Люберцы, ул. Авиаторов, д. 4 к 1, д. 4 к 2, д. 6, д. 8, ул. Московская, д. 11</t>
  </si>
  <si>
    <t>г. Люберцы, ул. Вертолётная д. 16 к. 2, д. 18</t>
  </si>
  <si>
    <t>г. Люберцы, ул. Строителей, д. 2/1, д. 2/2, д. 2/3, д. 4А, д. 4Б</t>
  </si>
  <si>
    <t>д.п. Красково, ул. Некрасова, д. 6, д. 8, д. 10, д. 12, ул. Лорха, д. 9</t>
  </si>
  <si>
    <t>г.о. Люберцы, пгт. Красково, ул. Островского д. 2, д. 4, д. 6, д. 8, д. 10</t>
  </si>
  <si>
    <t>р.п. Томилино, ул. Гаршина, д. 9А к.4, д. 9А к.5, д. 9А/2, д. 9Б, д. 9/2</t>
  </si>
  <si>
    <t>д. Мотяково, д. 66к14, д. 66к15, д. 66к16, д. 66к17, д. 66к18, д. 66к19, д. 66к20, д. 66к21, д. 66к22, д. 66к23, д. 66к24, д. 66к25, д. 66к26, д. 66к27</t>
  </si>
  <si>
    <t>г.о. Люберцы, пгт. Красково, ул. Некрасова, д. 1, д. 3, д. 5, д. 7</t>
  </si>
  <si>
    <t>р.п. Малаховка, ш. Быковское, д. 42, д. 43, д. 44, д. 45, д. 46</t>
  </si>
  <si>
    <t>Фабричная ул., д. 5, 7</t>
  </si>
  <si>
    <t>г. Люберцы, Хлебозаводской пр-д, д. 5, д. 7, д. 9, 1-й Панковский пр-д, д. 29.</t>
  </si>
  <si>
    <t>рп. Октябрьский, ул. Школьная, д. 1</t>
  </si>
  <si>
    <t>г. Люберцы, ул. Шевлякова, д.17А, д.19, д.21, д.23, д.25, ул. Урицкого, д. 12А</t>
  </si>
  <si>
    <t>г. Люберцы, ул. Озерная, д. 7, д. 9, ул. Камова, д. 9/1, д. 9/2, д. 9/3, д. 11/5</t>
  </si>
  <si>
    <t>г. Люберцы, пр-кт Октябрьский д. 373 к. 4, д. 373 к. 5, д. 373 к. 6, д. 373 к. 7, д. 373 к. 8, д. 373 к. 7А</t>
  </si>
  <si>
    <t>р.п. Малаховка, ул. Сакко и Ванцетти, д. 1, д. 2, д. 3, д. 4, д. 5, д. 6</t>
  </si>
  <si>
    <t>г. Люберцы, ул. Мира, д. 1, д. 1А, д. 3, пр-кт Октябрьский, д. 250 А, д. 250, д. 266, д. 290</t>
  </si>
  <si>
    <t>г. Люберцы, ул. Вертолётная д. 6, д. 10</t>
  </si>
  <si>
    <t>г. Люберцы, ул, Космонавтов, д. 40, д. 42, д. 44, д. 46, д. 48, д. 50, д. 52</t>
  </si>
  <si>
    <t>д. Марусино, д. 77к1, д. 77к2, д. 77к3, д. 77к4, д. 77к5, д. 77к6, д. 77к7, д. 77к8, д. 77к9, д. 77к10, д. 77к11, д. 77к12, д. 77к13, д. 77к14</t>
  </si>
  <si>
    <t>г. Люберцы, пр-кт Октябрьский, д. 16/179, д. 181, д. 189/1,ул. Смирновская, д. 16, д. 18/20, ул. Волковская, д. 13, ул. Куракинская, д. 3, д. 5</t>
  </si>
  <si>
    <t>г. Люберцы, ул. Парковая, д. 3</t>
  </si>
  <si>
    <t>рп. Томилино, мкр. Экопарк, ул. Твардовского, д. 8, д. 9, ул. Есенина, д. 24, д. 26</t>
  </si>
  <si>
    <t>г.о. Люберцы, пгт. Красково, д. Марусино, ул. Заречная, д. 11 к. 1, д. 11 к. 2, д. 11 к. 3, д. 11 к. 4, д. 11 к. 5, д. 11 к. 6, д. 11 к. 7</t>
  </si>
  <si>
    <t>д. Марусино, д. 77к15, д. 77к16</t>
  </si>
  <si>
    <t>г.о. Люберцы, пгт. Красково, ул. Лесной Тупик, д. 1 к. 1, д. 1 к. 2, д. 1 к. 3, д. 1 к. 4, д. 1 к. 5, д. 1 к. 6, д. 1 к. 7, д. 1 к. 8, д. 1 к. 9, д. 1 к. 10, д. 1 к. 11, д. 1 к. 12, д. 1 к. 13, д. 1 к. 14</t>
  </si>
  <si>
    <t>г.о. Люберцы, пгт. Томилино, ул. Гаршина, д. 14, д. 16</t>
  </si>
  <si>
    <t>ул. Попова, 40,44, ул. Черемухина 2</t>
  </si>
  <si>
    <t>ул. Попова, д. 46, ул. Воинов-Интернационалистов д. 3, д. 5</t>
  </si>
  <si>
    <t>ул. Попова, 34/1, 36,38</t>
  </si>
  <si>
    <t>г. Люберцы, ул. С. П. Попова, д. 18, д. 22, д. 24</t>
  </si>
  <si>
    <t>г.о.Люберцы, г. Люберцы, Митрофанова 2, 4, 4а, 6, 6а</t>
  </si>
  <si>
    <t>г. Люберцы, пос. Калинина, д. 6, д. 8, д. 10, д. 12</t>
  </si>
  <si>
    <t>г. Люберцы, ул. 3-е Почтовое отделение, д. 86, д. 88, д. 90</t>
  </si>
  <si>
    <t>г.о.Люберцы, г.Люберцы, ул.3-е Почтовое отделение, д.76, д.78, д.80, д.82, д.84</t>
  </si>
  <si>
    <t>г. Люберцы, 1-й Панковский пр-д., д. 13, д. 15, д. 17</t>
  </si>
  <si>
    <t>г. Люберцы, 1-й Панковский пр-д, д. 19, д. 21, д. 25, д. 27.</t>
  </si>
  <si>
    <t>г. Люберцы, ул. 3-е Почтовое отделение, д. 55</t>
  </si>
  <si>
    <t>г.о. Люберцы, г. Люберцы, пос. ВУГИ д. 3, д. 4, д. 5, д. 6, д. 7</t>
  </si>
  <si>
    <t>г. Люберцы, ул. 3-е Почтовое отделение, д. 54, д. 56</t>
  </si>
  <si>
    <t>г. Люберцы, ул. Преображенская, д. 4, д. 6к2, пр-кт. Комсомольский, д. 8/2</t>
  </si>
  <si>
    <t>г. Люберцы, пр-д 1-й Панковский, д. 1к1, д. 1к2, д. 1к3, д. 1к4</t>
  </si>
  <si>
    <t>г. Люберцы, 3-е Почтовое отделение, д. 2, д. 19</t>
  </si>
  <si>
    <t>г. Люберцы, пр-т Комсомольский, д. 11, д. 11А, д. 13</t>
  </si>
  <si>
    <t>г. Люберцы, Комсомольский пр-кт, д. 19к2.</t>
  </si>
  <si>
    <t>г.Люберцы, пр-кт Комсомольский, д.22, д.24/2, д.20 к.2</t>
  </si>
  <si>
    <t>г. Люберцы, ул. Новая д. 2, д. 2А, д. 6А</t>
  </si>
  <si>
    <t>г. Люберцы, пр-кт Октябрьский, д.1, д.1 к.1, д.3, ул. Колхозная д.18</t>
  </si>
  <si>
    <t>г. Люберцы, пр-кт Октябрьский, д. 25, д. 27, д. 29, д. 47</t>
  </si>
  <si>
    <t>г. Люберцы, пр-кт Октябрьский, д. 325/2, д. 327, д. 329, ул. Хлебозаводская, д. 4, д. 6</t>
  </si>
  <si>
    <t>г. Люберцы, пр-кт Октябрьский д. 339, д. 341</t>
  </si>
  <si>
    <t>г. Люберцы, пр-кт Октябрьский, д. 403к3, д. 403к4</t>
  </si>
  <si>
    <t>г. Люберцы, пр-т Октябрьский, д. 405к2</t>
  </si>
  <si>
    <t>г. Люберцы, пр-кт Октябрьский, д. 49, ул. Новая, д. 10</t>
  </si>
  <si>
    <t>г. Люберцы, пр-т Октябрьский, д. 51, д. 53, д. 55</t>
  </si>
  <si>
    <t>г. Люберцы, пр-т Октябрьский, д. 58, д. 60, д. 62, д. 66, д. 68, ул. Кирова, д. 11</t>
  </si>
  <si>
    <t>г. Люберцы, пр-кт Октябрьский, д. 8 к. 2, д. 8 к. 3</t>
  </si>
  <si>
    <t>г. Люберцы, пр-т Октябрьский, д. 91, пос. Калинина, д. 58, д. 87, д. 88, д. 89</t>
  </si>
  <si>
    <t>г. Люберцы, пр-кт. Октябрьский, д. 9, ул. Колхозная, д. 3, д. 5, д. 7, пер. Зеленый, д. 3, д. 10.</t>
  </si>
  <si>
    <t>г. о. Люберцы, г. Люберцы, пос. ВУГИ, д. 19, д. 20, д. 21, д. 22, д. 23, д. 24, д. 25</t>
  </si>
  <si>
    <t>г. Люберцы, п. Калинина, д. 90, д. 91, д. 95</t>
  </si>
  <si>
    <t>г. Люберцы, пос. Калинина, д. 46, ул. Новая, д. 9</t>
  </si>
  <si>
    <t>г. Люберцы, пр-т Октябрьский, д. 55к2, пос. Калинина, д. 85, д. 92, д. 93, д. 94</t>
  </si>
  <si>
    <t>г. Люберцы, проспект Гагарина, д.22 к.1, д.22 к.2</t>
  </si>
  <si>
    <t>г.Люберцы, проспект Гагарина, д.24 к.1, д.24 к.2</t>
  </si>
  <si>
    <t>г. Люберцы, проспект Гагарина, д.26 к.1, д.26 к.2</t>
  </si>
  <si>
    <t>г. Люберцы, мкр. Красная Горка, пр-кт Гагарина, д. 28/1</t>
  </si>
  <si>
    <t>г. Люберцы, Проспект Гагарина, д.8/7</t>
  </si>
  <si>
    <t>г. Люберцы, пр-т Гагарина, д. 3, д. 5/5, д. 9</t>
  </si>
  <si>
    <t>г. Люберцы, ул. 8 Марта, д. 34, ул. Льва Толстого, д. 1/32, д. 3, д. 3А</t>
  </si>
  <si>
    <t>г. Люберцы, ул. 8 Марта д. 36, д. 38, д. 40, д. 42</t>
  </si>
  <si>
    <t>г. Люберцы, ул. 8 Марта, д. 53, д. 55</t>
  </si>
  <si>
    <t>г.Люберцы, ул.Авиаторов, д.2 к.1</t>
  </si>
  <si>
    <t>г. Люберцы, ул. Вертолётная, д. 38/1, д. 40, д. 42, ул. Озёрная, д. 1</t>
  </si>
  <si>
    <t>г. Люберцы, ул. Волковская, д. 43, пр-кт Октябрьский, д. 201, ул. Куракинская, д. 2/191, д. 4, д. 6</t>
  </si>
  <si>
    <t>г. Люберцы, ул. Волковская д. 49, д. 49А, д. 51</t>
  </si>
  <si>
    <t>г. Люберцы, ул. Волковская, д. 5, д. 5А, д. 7, д. 7А.</t>
  </si>
  <si>
    <t>г. Люберцы, ул. Володарского, д. 76, ул. Михельсона, д. 89, д. 91</t>
  </si>
  <si>
    <t>г. Люберцы, ул. Вертолетная, д. 24, ул. Дружбы, д. 7к1, д. 7к2, д. 9, д. 11</t>
  </si>
  <si>
    <t>г. Люберцы, ул. Железнодорожная, д. 1Б, д. 2А, д. 3, д. 29</t>
  </si>
  <si>
    <t>г. Люберцы, ул. Инициативная, д. 5, д. 5А, д. 7</t>
  </si>
  <si>
    <t>г.о. Люберцы, г. Люберцы, ул. Инициативная д. 67, д. 68, д. 69</t>
  </si>
  <si>
    <t>г. Люберцы, ул. Инициативная, д. 70, д. 71, д. 72, д. 74, д. 75</t>
  </si>
  <si>
    <t>г. Люберцы, ул. Камова, д. 8к1</t>
  </si>
  <si>
    <t>г. Люберцы, ул. Кирова, д. 9к4, д. 9к5, пр-т Октябрьский, д. 28А</t>
  </si>
  <si>
    <t>г. Люберцы, ул. Колхозная, д. 10, д. 12, д. 14, д. 16, д. 20</t>
  </si>
  <si>
    <t>г. Люберцы, Котельнический проезд, 15А</t>
  </si>
  <si>
    <t>г. Люберцы, ул. Красноармейская, д. 12, д. 14, д. 16, д. 18, ул. Калараш, д. 11</t>
  </si>
  <si>
    <t>г.Люберцы, ул.Красноармейская, д.4, д.8, ул.Кирова, д.57, д.59</t>
  </si>
  <si>
    <t>г.о. Люберцы, г. Люберцы, ул. Красногорская д. 7, д. 8, д. 9, д. 10, д. 11, д. 12, д. 13</t>
  </si>
  <si>
    <t>г. Люберцы, ул. Красногорская, д. 29, д. 30, д. 31, д. 32</t>
  </si>
  <si>
    <t>г. Люберцы, ул. Красногорская, д. 33, д. 34, д. 36, ул. Митрофанова, д. 23</t>
  </si>
  <si>
    <t>г. Люберцы, ул. Красногорская, д. 11А, д. 14, д. 15, д. 16</t>
  </si>
  <si>
    <t>г. Люберцы, ул. Льва Толстого, д. 17, д. 17А,  д. 19</t>
  </si>
  <si>
    <t>г. Люберцы, ул. Льва Толстого, д. 6А, д. 8к1, д. 8к2, д. 8к3, д. 8к4, ул. Урицкого, д. 15</t>
  </si>
  <si>
    <t>г. Люберцы, ул. Митрофанова, д. 22к1, д. 22к2</t>
  </si>
  <si>
    <t>г. Люберцы, ул. Молодежная, д. 4, д. 6, Октябрьский проспект, д. 388</t>
  </si>
  <si>
    <t>г. Люберцы, ул. Молодежная, д. 8, д. 10, д. 12</t>
  </si>
  <si>
    <t>г. Люберцы, ул. Московская, д. 7, д. 8, д. 9, д. 12</t>
  </si>
  <si>
    <t>г. Люберцы, ул. Наташинская, д. 4, д. 6, д. 8</t>
  </si>
  <si>
    <t>г. Люберцы, ул. Новая, д. 12, ул. Зеленая, д. 24, д. 26</t>
  </si>
  <si>
    <t>г. Люберцы, ул. Побратимов, д. 15, д. 17, пр-кт Комсомольский, д. 9</t>
  </si>
  <si>
    <t>г. Люберцы, ул. Побратимов, д. 25, д. 25А, д. 27А, д. 27, д. 29А, д. 29</t>
  </si>
  <si>
    <t>г. Люберцы, ул. Преображенская, д.17, корп.1, д.17, корп. 2</t>
  </si>
  <si>
    <t>г. Люберцы, ул. Смирновская, д. 6, д. 8</t>
  </si>
  <si>
    <t>г. Люберцы, ул. Строителей, д. 9, д. 11, ул. Мира, д. 2, д. 4</t>
  </si>
  <si>
    <t>г. Люберцы, ул. Строителей, д. 13, д. 15, ул. Южная, д. 5, д. 7</t>
  </si>
  <si>
    <t>г. Люберцы, ул. Толстого, д. 5, д. 7</t>
  </si>
  <si>
    <t>г. Люберцы, ул. Урицкого, д. 6, д.6А, ул. 8 Марта, д. 26к1, д. 32, д. 30А, д. 30Б</t>
  </si>
  <si>
    <t>г. Люберцы, ул. Шевлякова, д. 7, д. 9, д. 15</t>
  </si>
  <si>
    <t>г .Люберцы, ул. Шевлякова, д. 2/24, д. 8</t>
  </si>
  <si>
    <t>рп. Малаховка, ул. Шоссейная, д. 6, д. 8, д. 10, д. 12</t>
  </si>
  <si>
    <t>г. Люберцы, ул. Шоссейная,  д. 5к1, д. 5к2, д. 6</t>
  </si>
  <si>
    <t>г. Люберцы, ул. Электрификации д. 12, д. 13, д. 15, д. 16</t>
  </si>
  <si>
    <t>г. Люберцы, ул. Электрификации, д. 18, д. 19, д. 21, д. 22, д. 23</t>
  </si>
  <si>
    <t>г. Люберцы, ул. Электрификации, д. 23А, д. 24, д. 24А</t>
  </si>
  <si>
    <t>г. Люберцы, ул. Электрификации, д. 25, д. 27, д. 29, д. 31, д. 33, д. 35</t>
  </si>
  <si>
    <t>г. Люберцы, ул. Электрификации, д. 38, д. 42, д. 44</t>
  </si>
  <si>
    <t>г.Люберцы,  ул. Юбилейная, д. 21,д. 23,д. 24,д. 25, ул. Авиаторов, д.15.</t>
  </si>
  <si>
    <t>г. Люберцы, ул. Юбилейная, д. 26</t>
  </si>
  <si>
    <t>г. Люберцы, ул. Юбилейная, д. 1, д. 2, д. 3, д. 4, д. 5</t>
  </si>
  <si>
    <t>г. Люберцы, ул. Южная, д. 2, пр-кт Космонавтов, д. 19, д. 21, д. 23, д. 25</t>
  </si>
  <si>
    <t>г. Люберцы, ул. Южная, д. 12, д. 14, д. 16</t>
  </si>
  <si>
    <t>г. Люберцы, ул. Южная, д. 22, д. 24, д. 26</t>
  </si>
  <si>
    <t>г. Люберцы, пр-д Хлебозаводской, д. 6Б, д. 10, д. 11, ул. Электрификации, д. 6А, д. 11</t>
  </si>
  <si>
    <t>д. Марусино, Марусино ЖК-3, ул. Заречная, д. 33к.1, д. 33к.2, д. 33к.3, д. 33к.4, д. 33к.5, д. 33к.6, д. 33к.7, д. 33к.8, д. 33к.9, д. 33к.10, д. 33к.11, д. 33к.12</t>
  </si>
  <si>
    <t>д. Мотяково, д. 65к1- д. 65к29</t>
  </si>
  <si>
    <t>г.о. Люберцы, д. Мотяково, д. 65 к. 31, д. 65 к. 32, д. 65 к. 33, д. 65 к. 34, д. 65 к. 35, д. 65 к. 36, д. 65 к. 37, д. 65 к. 38, д. 65 к. 39, д. 65 к. 40, д. 65 к. 41, д. 65 к. 42, д. 65 к. 43, д. 65 к. 44, д. 65 к. 45, д. 65 к. 46, д. 65 к. 47</t>
  </si>
  <si>
    <t>г. Люберцы, п. Красково, мкр. КСЗ, д. 25, д. 26</t>
  </si>
  <si>
    <t>дп. Красково, ул. КСЗ, д. 7, д. 8, д. 9, д. 10, д. 15, д. 17, д. 18, д. 19, д. 20, д. 21, д. 22, д. 23, д. 24, д. 27</t>
  </si>
  <si>
    <t>дп. Красково, ул. 2-я Заводская, д. 16, ул. Карла Маркса, д. 1, д. 1/1</t>
  </si>
  <si>
    <t>дп. Красково, ул. 2-я Заводская, д. 26</t>
  </si>
  <si>
    <t>д.п. Красково, ул. Карла Маркса, д. 117/17, д. 117/18</t>
  </si>
  <si>
    <t>дп. Красково, ул. Карла Маркса, д.117к1, д. 117/1, д. 117/2, д. 117/3, д. 117/4, д. 117/5, д. 117/6, д. 117/7, д. 117/8, д. 117/8В, д. 117/9, д. 117/10, д. 117/11</t>
  </si>
  <si>
    <t>дп. Красково, ул. Карла Маркса, д. 2/1, д. 2/14, д. 2/15</t>
  </si>
  <si>
    <t>дп. Красково, ул. Карла Маркса, д. 81, д. 83, ул. Федянина, д. 3, д. 5А, ул. Школьная, д. 1</t>
  </si>
  <si>
    <t>д. п. Красково, ул. Карла Маркса, д. 92, 94, ул. КСЗ, д. 13, д. 14</t>
  </si>
  <si>
    <t>д.п. Красково, ул. Некрасова, д. 2, д. 4</t>
  </si>
  <si>
    <t>д.п. Красково, ул. Школьная, д. 2/1, д. 2/2, д. 2/3</t>
  </si>
  <si>
    <t>дп. Красково, ул. Школьная, д. 4, д. 5, д. 6, д. 7, д. 9, д. 10, д. 11</t>
  </si>
  <si>
    <t>рп. Малаховка, ул. Кирова, д. 1, д. 4, д. 5, д. 6</t>
  </si>
  <si>
    <t>рп. Октябрьский, мкр. Восточный, д.1</t>
  </si>
  <si>
    <t>рп. Октябрьский, мкр. Западный, д. 3, д. 4, д. 5.</t>
  </si>
  <si>
    <t>р.п. Октябрьский, ул. Кооперативная, д. 1, д. 3, д. 5, д. 7, д. 9, д. 11, ул. Лесная, д. 4, д. 6, д. 8, д. 9</t>
  </si>
  <si>
    <t>р.п. Октябрьский, ул. Новая, д. 7, д. 8</t>
  </si>
  <si>
    <t>рп Октябрьский, ул. Текстильщиков, д. 1, д. 2, д. 3</t>
  </si>
  <si>
    <t>р.п. Томилино, мкр. Птицефабрика, д. 25, д. 26, д. 32</t>
  </si>
  <si>
    <t>рп. Томилино, мкр. Птицефабрика, д. 23, д. 24</t>
  </si>
  <si>
    <t>рп. Томилино, мкр. Экопарк, ул. Беляева, д. 4, д. 5, д. 7, д. 9, д. 11, д. 13, д. 15</t>
  </si>
  <si>
    <t>рп. Томилино, мкр. Экопарк, ул. Есенина, д. 2, д. 4, ул. Беляева, д. 6, д. 8, ул. Леонова, д. 2, д. 3, д. 4, д. 5</t>
  </si>
  <si>
    <t>р.п. Томилино, ул. Гоголя, д. 54к1, д. 54к2</t>
  </si>
  <si>
    <t>рп. Томилино, ул. Пионерская, д. 8, ул. Гоголя, д. 41, д. 47, д. 49</t>
  </si>
  <si>
    <t>г. Люберцы, ул. Комсомольская, д.15, д. 17, ул. Калараш, д. 15, д. 17</t>
  </si>
  <si>
    <t>г.о. Люберцы, пгт. Марусино, ул. Заречная д. 37 к. 1, д. 37 к. 2, д. 37 к. 3, д. 37 к. 4, д. 37 к. 5, д. 37 к. 6, д. 37 к. 7, д. 37 к. 8, д. 37 к. 9, д. 37 к. 10</t>
  </si>
  <si>
    <t>д. Мотяково, д.66к1,  д.66к2, д.66к3, д.66к4, д.66к5, д.66к6, д.66к7, д.66к8, д.66к9, д.66к10, д.66к11, д.66к12, д.66к13</t>
  </si>
  <si>
    <t>г. Люберцы, ул. Кирова, д. 20, д. 22, д. 22А, д. 22Б, д. 26, д. 22Г.</t>
  </si>
  <si>
    <t>г. Люберцы, ул. Космонавтов д. 22, д. 24, ул. Южная, д. 6, д. 8, д. 10</t>
  </si>
  <si>
    <t>г. Люберцы, ул. Красноармейская, д. 13, ул. Калараш, д. 7А</t>
  </si>
  <si>
    <t>г. Люберцы, ул. Красноармейская, д. 5, ул. Кирова, д. 61/7, д. 63А</t>
  </si>
  <si>
    <t>г. Люберцы, ул. Барыкина, д. 2, д. 4, д. 8, д. 10/2, ул. Вертолетная, д. 4к1, д. 4к2</t>
  </si>
  <si>
    <t>г. Люберцы, ул. Мира, д. 6, д. 8, ул. Космонавтов, д. 10</t>
  </si>
  <si>
    <t>г. Люберцы, ул. Митрофанова, д. 16, д. 18, д. 20</t>
  </si>
  <si>
    <t>г. Люберцы, ул. Митрофанова, д. 13, д. 15, д. 17, д. 19, д. 21</t>
  </si>
  <si>
    <t>г. Люберцы, ул. Московская, д. 13, д. 14, д. 15</t>
  </si>
  <si>
    <t>г. Люберцы, тупик Новый, д. 5, ул. Зеленая, д. 20, ул. Новая, д. 14, д. 26</t>
  </si>
  <si>
    <t>г. Люберцы, пр-кт Октябрьский, д. 16, д.18 к.1</t>
  </si>
  <si>
    <t>г. Люберцы, пр-кт Октябрьский, д. 18к3</t>
  </si>
  <si>
    <t>г. Люберцы, пр-кт Октябрьский, д. 293/301, д. 295/1, туп. Хлебозаводской, д. 3, д. 5, ул. Хлебозаводская, д. 3/1</t>
  </si>
  <si>
    <t>г. Люберцы. пр-кт Октябрьский, д. 339А, д. 339Б, д. 341А, д. 341Б</t>
  </si>
  <si>
    <t>г. Люберцы, пр-кт Октябрьский, д. 350В, д. 352Н, д.  346М, д. 346П, д. 346К, д. 352Б, д. 358</t>
  </si>
  <si>
    <t>г. Люберцы, Проспект Победы, д. 9/20,  д. 11 корп. 2</t>
  </si>
  <si>
    <t>г. Люберцы, ул. Барыкина, д. 3, д. 1/2, пр-д Некрасовский, д. 4, д. 6</t>
  </si>
  <si>
    <t>г. Люберцы, ул. Барыкина, д. 5/1, д. 7/1, д.7/2</t>
  </si>
  <si>
    <t>р.п. Малаховка, ш. Быковское, д. 29, д. 31 к. 2, д. 31а, д. 33</t>
  </si>
  <si>
    <t>г. Люберцы, ул. Гоголя, д. 8, д. 10</t>
  </si>
  <si>
    <t>г. Люберцы, ул. Дружбы д.1 корп.1,  д.1 корп.2, д. 3, д.5. корп1, д.5 корп.2.</t>
  </si>
  <si>
    <t>д.п. Красково, ул. Карла Маркса, д. 117/15, д. 117/16, д. 125, д. 125А</t>
  </si>
  <si>
    <t>дп. Красково, ул. Карла Маркса, д. 61, д. 63</t>
  </si>
  <si>
    <t>р.п. Малаховка, ул. Комсомольская, д. 1, д. 3</t>
  </si>
  <si>
    <t>г. Люберцы, ул. Московская, д. 5</t>
  </si>
  <si>
    <t>рп. Октябрьский, ул. Новая, д. 5, д. 6</t>
  </si>
  <si>
    <t>ул. Попова, 21, 19, ул. Урицкого д. 29</t>
  </si>
  <si>
    <t>г. Люберцы, ул. Текстильщиков, д. 7а, д. 7, д. 6</t>
  </si>
  <si>
    <t>г. Люберцы. ул. Урицкого, д. 3. ул. Толстого, д. 2, д. 4, д. 4А</t>
  </si>
  <si>
    <t>г.о.Люберцы, г.Люберцы, ул. 8 Марта, 48, 48к1</t>
  </si>
  <si>
    <t>г. Люберцы, ул. Рождественская д. 8</t>
  </si>
  <si>
    <t>г. Люберцы, ул. Рождественская, д.10 ЖК "Первый Лермонтовский"</t>
  </si>
  <si>
    <t>г.о. Люберцы. ул. Рождественская, дом 12</t>
  </si>
  <si>
    <t>г. Люберцы, ул. Кирова, д. 10, д. 12, д. 14</t>
  </si>
  <si>
    <t>г.Люберцы, проезд Хлебозаводской, дом 1А ЖК "Карамельный"</t>
  </si>
  <si>
    <t>город Люберцы, микрорайон Зенино ЖК Самолёт, Некрасовский проезд, д. 7, д. 11, д. 13 ЖК "Люберцы"</t>
  </si>
  <si>
    <t>город Люберцы, улица лётчика Ларюшина, дом 2 ЖК "Жулебино парк"</t>
  </si>
  <si>
    <t>город Люберцы, улица лётчика Ларюшина, д. 6, д.6 корп.1, д.6 корп.2, д.16,д.18,д.20 ЖК "Жулебино парк"</t>
  </si>
  <si>
    <t>город Люберцы, улица Красноармейская, дом 19 ЖК "Пилот 9-18"</t>
  </si>
  <si>
    <t>город Люберцы, микрорайон Зенино ЖК Самолёт, Некрасовский проезд, дом 8 ЖК "Люберцы"</t>
  </si>
  <si>
    <t>город Люберцы, микрорайон Зенино ЖК Самолёт, улица Озерная, дом 2 ЖК "Люберцы"</t>
  </si>
  <si>
    <t>п.Томилино, п.Мирный, улица академика Северина, дом 13 ЖК "Томилино парк"</t>
  </si>
  <si>
    <t>п.Томилино, п.Мирный, улица академика Северина, дом 15 ЖК "Томилино парк"</t>
  </si>
  <si>
    <t>город Люберцы, улица Солнечная, дом 2 ЖК "Облака-2"</t>
  </si>
  <si>
    <t>п.Томилино, п.Мирный, улица Рязанская, дом 2 ЖК "Томилино парк"</t>
  </si>
  <si>
    <t>город Люберцы, улица 8 Марта, д 12 корп.1, д.12 корп.2, д.12 корп.3, д.14 корп.1, д.14 корп.2 ЖК "Люберцы парк"</t>
  </si>
  <si>
    <t>рабочий поселок Томилино, микрорайон Птицефабрика, дом 35, корпус 1 ЖК "Новотомилино"</t>
  </si>
  <si>
    <t>город Люберцы, улица лётчика Ларюшина, д.4, д.4/1, д.10, д.12, д.14 ЖК "Жулебино парк"</t>
  </si>
  <si>
    <t>п. Красково, Егорьевское шоссе, д. 1 к. 1, д. 1 к. 2, д. 1 к. 3, д. 1 к. 4, д. 1 к. 5, д. 1 к. 6</t>
  </si>
  <si>
    <t>г. Люберцы, пр-кт. Октябрьский, д. 403к1</t>
  </si>
  <si>
    <t>рп. Томилино, мкр. Экопарк, ул. Булгакова, д. 17</t>
  </si>
  <si>
    <t>д. Марусино, д. 77к17</t>
  </si>
  <si>
    <t>г. Люберцы, ул. Воинов-Интернационалистов, д. 10</t>
  </si>
  <si>
    <t>дп Красково, ул. Федянина, д. 1, ул. Карла Маркса, д. 107</t>
  </si>
  <si>
    <t>г. Люберцы, ул. Авиаторов, д. 2к2</t>
  </si>
  <si>
    <t>г. Люберцы, ул. Весенняя, д. 4/1, д. 4/2, д. 2</t>
  </si>
  <si>
    <t>г. Люберцы, ул. Весенняя, д. 6, д. 8</t>
  </si>
  <si>
    <t>г. Люберцы, ул. Весенняя, д. 14, д. 16</t>
  </si>
  <si>
    <t>г. Люберцы, пр-кт Победы, д. 17/1</t>
  </si>
  <si>
    <t>г. Люберцы, пр-кт Гагарина, д. 22к3, д. 23к3, д. 26к3</t>
  </si>
  <si>
    <t>г. Люберцы, ул. Весенняя д. 10,  д. 12</t>
  </si>
  <si>
    <t>г. Люберцы, ул. Юности, д. 9</t>
  </si>
  <si>
    <t>р.п. Октябрьский, ул. Комсомольская, д. 7, д. 8, д. 11</t>
  </si>
  <si>
    <t>рп. Малаховка, ул. Интернациональная, д. 17А, д. 17Б</t>
  </si>
  <si>
    <t>р.п.  Малаховка, ул. Калинина д. 30/1, д. 30/2, д. 30/3, д. 30/4</t>
  </si>
  <si>
    <t>г. Люберцы, ул. Красногорская, д. 1, д. 2, д. 3, д. 4, д. 5, д. 6</t>
  </si>
  <si>
    <t>р.п. Малаховка, Быковское шоссе, д. 15</t>
  </si>
  <si>
    <t>рп. Малаховка, ул. Чайковского, д. 42А, д. 42Б, д. 42В, д. 42Г</t>
  </si>
  <si>
    <t>рп. Томилино, ул. Гаршина, д. 9Ак6, д. 9Ак7</t>
  </si>
  <si>
    <t>г. Люберцы, ул. Воинов-Интернационалистов, д. 6</t>
  </si>
  <si>
    <t>рп. Томилино, мкр. Птицефабрика, д. 28</t>
  </si>
  <si>
    <t>рп. Томилино, мкр. Экопарк, ул. Твардовского, д. 1, д. 2, д. 3, д. 4</t>
  </si>
  <si>
    <t>рп. Томилино, мкр. Экопарк, ул. Есенина, д. 8, д. 10, д. 12, д. 14</t>
  </si>
  <si>
    <t>рп. Томилино, мкр. Экопарк, ул. Твардовского, д. 5, д. 6, д. 7, ул. Есенина, д. 16, д. 20, д. 22</t>
  </si>
  <si>
    <t>дп. Красково, ул. Карла Маркса, д. 2/3, д. 2/8, д. 2/10, д. 2/12</t>
  </si>
  <si>
    <t>г. Люберцы, мкр. Городок Б, ул. 3-е Почтовое отделение, д. 69</t>
  </si>
  <si>
    <t>г. Люберцы, мкр. Городок Б, ул. 3-е Почтовое отделение, д. 57к1, д. 57к2</t>
  </si>
  <si>
    <t>г. Люберцы, пр-кт Октябрьский, д. 34, д. 36</t>
  </si>
  <si>
    <t>Люберецкий район, г. п. Томилино, Вторая очередь строительства. Жилые дома № 1; 2; 3; 4</t>
  </si>
  <si>
    <t>рп. Томилино, мкр. Экопарк, ул. Булгакова, д. 10, д. 12, ул. Есенина, д. 15, д. 17, д. 17А, д. 17Б</t>
  </si>
  <si>
    <t>рп. Томилино, мкр. Экопарк, ул. Твардовского, д. 10, ул. Есенина, д. 18.</t>
  </si>
  <si>
    <t>рп. Томилино, мкр. Экопарк, ул. Булгакова, д. 14, д. 16, ул. Есенина, д. 19, д. 19А, д. 19Б, д. 21</t>
  </si>
  <si>
    <t>г. Люберцы, п. Калинина, д.54</t>
  </si>
  <si>
    <t>р.п. Малаховка, ул. Пушкина, д. 24</t>
  </si>
  <si>
    <t>р.п. Октябрьский, ул. Лесная, д. 3, д. 5, д. 7</t>
  </si>
  <si>
    <t>г. Люберцы, ул. 3-е Почтовое отделение, д. 41</t>
  </si>
  <si>
    <t>р.п. Томилино, мкр. Птицефабрика, д. 16</t>
  </si>
  <si>
    <t>г. Люберцы, ул. Шевлякова, д. 17, ул. Урицкого, д. 10А</t>
  </si>
  <si>
    <t>р.п.Малаховка, ул.Красина, д. 12,  д. 12/1</t>
  </si>
  <si>
    <t>г. Люберцы, ул. 3-е Почтовое отделение, д. 50 к1</t>
  </si>
  <si>
    <t>г. Люберцы, ул. Назаровская,  д. 1, ул. Черёмухина, д. 22</t>
  </si>
  <si>
    <t>г. Люберцы, пр-кт Победы, д. 16к2, д. 16к3</t>
  </si>
  <si>
    <t>г. Люберцы, мкр. Зенино, ул. Камова, д. 1к1, д. 1к2, д. 3к1, д. 3к2</t>
  </si>
  <si>
    <t>г. Люберцы, ул. Черёмухина, д. 24/10, ул. Назаровская, д. 5/8</t>
  </si>
  <si>
    <t>г. Люберцы, ул. Юности, д. 2, д. 4, д. 6</t>
  </si>
  <si>
    <t>г. Люберцы, ул. Юности, д. 11, д. 13к1</t>
  </si>
  <si>
    <t>г. Люберцы, ул. Солнечная, д. 6</t>
  </si>
  <si>
    <t>п. Мирный, ул. Академика Северина, д. 10, д.12, д.14</t>
  </si>
  <si>
    <t>г. Люберцы, ул. Камова, д. 5/2</t>
  </si>
  <si>
    <t>г. Люберцы, ул. Железнодорожная, д. 13, д. 2, д. 24</t>
  </si>
  <si>
    <t>с.п. Верейское, п. Опытное поле, д. 6</t>
  </si>
  <si>
    <t>с.п. Верейское, п. Опытное поле, д. 7, д. 8, д. 10</t>
  </si>
  <si>
    <t>с.п. Верейское, п. Опытное поле, д. 3</t>
  </si>
  <si>
    <t>рп. Томилино, ул. Пионерская, д. 12</t>
  </si>
  <si>
    <t>г. Люберцы, мкр. Зенино, ул. Каштановая, д.2, д. 4, д. 6/2, ул. Вертолетная, д. 48, д. 50</t>
  </si>
  <si>
    <t>д. Островцы, ул. Летчика Волчкова, д. 1, д. 2, д. 3, д. 4</t>
  </si>
  <si>
    <t>д. Островцы, ул. Подмосковная, д. 12, д. 13</t>
  </si>
  <si>
    <t>д. Островцы, ул. Подмосковная, д. 22, д. 30, д. 33, д. 34, д. 35, д. 36</t>
  </si>
  <si>
    <t>д. Островцы, ул. Подмосковная, д. 25, д. 26, д. 27, д. 28</t>
  </si>
  <si>
    <t>д. Островцы, ул. Подмосковная, д. 29</t>
  </si>
  <si>
    <t>д. Островцы, ул. Подмосковная, д. 8, д. 9, д. 17, д. 18, д. 20, д. 21</t>
  </si>
  <si>
    <t>ЖК "Томилино Парк" , пос. Томилино, д. 6к1, д. 6к2</t>
  </si>
  <si>
    <t>р.п. Томилино, мкр. Экопарк, ул. Есенина, д. 6, ул. Леонова,  д. 9, д. 10</t>
  </si>
  <si>
    <t>г. Люберцы, ул. Шоссейная, д. 42</t>
  </si>
  <si>
    <t>рп. Томилино, мкр. Экопарк, ул. Булгакова, д. 6, д. 8, ул. Есенина, д. 7, д. 9, д. 11, д. 13</t>
  </si>
  <si>
    <t>рп. Томилино, мкр. Экопарк, ул. Булгакова, д. 18, д. 20, ул. Есенина, д. 23, д. 25, д. 27.</t>
  </si>
  <si>
    <t>д. Островцы, ул. Подмосковная, д. 1, д. 2, д. 3, д. 19</t>
  </si>
  <si>
    <t>г. Люберцы, ул. 3-е Почтовое Отделение, д. 48</t>
  </si>
  <si>
    <t>д. Островцы, ул. Баулинская, д. 8, д. 9, д. 10, д. 12</t>
  </si>
  <si>
    <t>д. Островцы, ул. Подмосковная, д. 5/1, д. 5/2</t>
  </si>
  <si>
    <t>г. Люберцы, мкр. Зенино, ул. Камова, д. 5к1, д. 7к1, д. 7к2</t>
  </si>
  <si>
    <t>г. Люберцы, ул. Юбилейная, д. 7А, д. 7Б</t>
  </si>
  <si>
    <t>д. Островцы, ул. Подмосковная, д. 23Б, д. 31</t>
  </si>
  <si>
    <t>д. Островцы, ул. Подмосковная, д. 16, д. 24</t>
  </si>
  <si>
    <t>д. Островцы, ул. Баулинская, д. 5к1, д. 5к2, д. 6, д. 7, д. 11</t>
  </si>
  <si>
    <t>д. Островцы, ул. Баулинская, д. 1, д. 2, д. 3, д. 4</t>
  </si>
  <si>
    <t>д. Островцы, ул. Подмосковная, д. 23, д. 32</t>
  </si>
  <si>
    <t>д. Островцы, ул. Баулинская, д. 13, д. 15</t>
  </si>
  <si>
    <t>116кв. Кирова д.24,26,28</t>
  </si>
  <si>
    <t>г. Люберцы, ул. 3-е Почтовое отделение, д. 34</t>
  </si>
  <si>
    <t>рп. Томилино, мкр. Экопарк, ул. Ахматовой, д. 1, д. 2, д. 3, д. 4, д. 5, д. 6, ул. Цветаевой, д. 1, д. 2, д. 3, д. 4, д. 5.</t>
  </si>
  <si>
    <t>г. Люберцы, п. Красково, ул. КСЗ, д. 11, д. 16</t>
  </si>
  <si>
    <t>ул. Гоголя, д. 15к1, д. 15к2, д. 15к3</t>
  </si>
  <si>
    <t>р.п. Октябрьский, ул. Комсомольская, д. 6, д. 9, д. 10</t>
  </si>
  <si>
    <t>Титульный список</t>
  </si>
  <si>
    <t>Муниципальный заказ</t>
  </si>
  <si>
    <t>да</t>
  </si>
  <si>
    <t>Зона отдыха</t>
  </si>
  <si>
    <t>Территорий общего пользования, ПКиО</t>
  </si>
  <si>
    <t>На балансе муниципального бюджетного учреждения</t>
  </si>
  <si>
    <t>нет</t>
  </si>
  <si>
    <t>Парк</t>
  </si>
  <si>
    <t>Сад</t>
  </si>
  <si>
    <r>
      <rPr>
        <b/>
        <sz val="14"/>
        <color theme="1"/>
        <rFont val="Times New Roman"/>
        <family val="1"/>
        <charset val="204"/>
      </rPr>
      <t xml:space="preserve">Тип объекта 
</t>
    </r>
    <r>
      <rPr>
        <b/>
        <sz val="14"/>
        <color rgb="FFFF0000"/>
        <rFont val="Times New Roman"/>
        <family val="1"/>
        <charset val="204"/>
      </rPr>
      <t>(по списку)</t>
    </r>
  </si>
  <si>
    <r>
      <rPr>
        <b/>
        <sz val="14"/>
        <color theme="1"/>
        <rFont val="Times New Roman"/>
        <family val="1"/>
        <charset val="204"/>
      </rPr>
      <t xml:space="preserve">Муниципальный заказ/ 
на балансе муниципального бюджетного учреждения/ содержат иные лица
</t>
    </r>
    <r>
      <rPr>
        <b/>
        <sz val="14"/>
        <color rgb="FFFF0000"/>
        <rFont val="Times New Roman"/>
        <family val="1"/>
        <charset val="204"/>
      </rPr>
      <t>(по списку)</t>
    </r>
  </si>
  <si>
    <t>Всего уборочная площадь территории , кв.м.</t>
  </si>
  <si>
    <r>
      <rPr>
        <b/>
        <sz val="14"/>
        <rFont val="Times New Roman"/>
        <family val="1"/>
        <charset val="204"/>
      </rPr>
      <t>Пешеходные дорожки</t>
    </r>
  </si>
  <si>
    <t>Проезды общественных территорий, ПКиО</t>
  </si>
  <si>
    <t>Озеленение</t>
  </si>
  <si>
    <t xml:space="preserve">Хоккейные площадки 
</t>
  </si>
  <si>
    <t>Водные устройства</t>
  </si>
  <si>
    <t>Водные объекты, ед</t>
  </si>
  <si>
    <t>Некапитальные строения, сооружения</t>
  </si>
  <si>
    <t>Иные устройства и оборудования, ед.</t>
  </si>
  <si>
    <t>Пляж</t>
  </si>
  <si>
    <t>Иные объекты благоустройства общественной территории, ПКиО</t>
  </si>
  <si>
    <t>Бульвар</t>
  </si>
  <si>
    <r>
      <rPr>
        <sz val="14"/>
        <color indexed="8"/>
        <rFont val="Times New Roman"/>
        <family val="1"/>
        <charset val="204"/>
      </rPr>
      <t xml:space="preserve">Уборочная площадь покрытия из </t>
    </r>
    <r>
      <rPr>
        <b/>
        <sz val="14"/>
        <color rgb="FF000000"/>
        <rFont val="Times New Roman"/>
        <family val="1"/>
        <charset val="204"/>
      </rPr>
      <t>асфальтобетона</t>
    </r>
    <r>
      <rPr>
        <sz val="14"/>
        <color indexed="8"/>
        <rFont val="Times New Roman"/>
        <family val="1"/>
        <charset val="204"/>
      </rPr>
      <t>, кв.м.</t>
    </r>
  </si>
  <si>
    <r>
      <rPr>
        <sz val="14"/>
        <color indexed="8"/>
        <rFont val="Times New Roman"/>
        <family val="1"/>
        <charset val="204"/>
      </rPr>
      <t xml:space="preserve">Уборочная площадь покрытия из </t>
    </r>
    <r>
      <rPr>
        <b/>
        <sz val="14"/>
        <color rgb="FF000000"/>
        <rFont val="Times New Roman"/>
        <family val="1"/>
        <charset val="204"/>
      </rPr>
      <t>плитки</t>
    </r>
    <r>
      <rPr>
        <sz val="14"/>
        <color indexed="8"/>
        <rFont val="Times New Roman"/>
        <family val="1"/>
        <charset val="204"/>
      </rPr>
      <t>, кв.м.</t>
    </r>
  </si>
  <si>
    <t>Уборочная площадь дорожек из дерева и имитации дерева (настил, декинг), кв.м.</t>
  </si>
  <si>
    <r>
      <rPr>
        <sz val="14"/>
        <rFont val="Times New Roman"/>
        <family val="1"/>
        <charset val="204"/>
      </rPr>
      <t>длина, п.м.</t>
    </r>
  </si>
  <si>
    <r>
      <rPr>
        <sz val="14"/>
        <rFont val="Times New Roman"/>
        <family val="1"/>
        <charset val="204"/>
      </rPr>
      <t>ширина, п.м.</t>
    </r>
  </si>
  <si>
    <t>Уборочная площадь твердого территории, кв.м.</t>
  </si>
  <si>
    <t>Газон, кв.м</t>
  </si>
  <si>
    <t>Цветники, кв.м</t>
  </si>
  <si>
    <t>Площадь всего, кв.м.</t>
  </si>
  <si>
    <t>Количество лыжных трасс (всего) шт.</t>
  </si>
  <si>
    <t>Протяженность лыжных трасс (всего), пог. м.</t>
  </si>
  <si>
    <t>Площадь лыжных трасс (всего), кв. м.</t>
  </si>
  <si>
    <t>Сборно-разборные хоккейные площадки</t>
  </si>
  <si>
    <t>Стационарные хоккейные площадки</t>
  </si>
  <si>
    <t>Городская мебель, ед</t>
  </si>
  <si>
    <t>Элементы для отдыха и защиты от осадков, ед</t>
  </si>
  <si>
    <t>Устройства для оформленя озеленения, ед</t>
  </si>
  <si>
    <t>Урны, ед</t>
  </si>
  <si>
    <t>Питьевые фонтанчики, ед</t>
  </si>
  <si>
    <t>Нестационарные торговые объекты, ед.</t>
  </si>
  <si>
    <t>Сцены, эстрады (летние кинотеатры, зеленые театры) , ед.</t>
  </si>
  <si>
    <t>Амфитеатры, ед.</t>
  </si>
  <si>
    <t>Мобильные туалетные кабины, ед.</t>
  </si>
  <si>
    <t>Уборочная площадь территории, с резиновым покрытием кв.м.</t>
  </si>
  <si>
    <t>Оборудование детских игровых площадок, ед.</t>
  </si>
  <si>
    <t>Количество спортивных площадок, ед:</t>
  </si>
  <si>
    <t>Уборочная площадь искусственного газона, кв.м.</t>
  </si>
  <si>
    <t>Уборочная площадь покрытия, кв.м.</t>
  </si>
  <si>
    <t>Количество парковочных мест, ед.</t>
  </si>
  <si>
    <t>Кол-во площадок, ед.</t>
  </si>
  <si>
    <t>Специальное тренировочное оборудование для дрессировки собак, ед.</t>
  </si>
  <si>
    <t>Количество велодорожек (всего), шт.</t>
  </si>
  <si>
    <t>Протяженность велодорожек (всего), пог. м.</t>
  </si>
  <si>
    <t>Уборочна площадь деревянного покрытия, кв.м.</t>
  </si>
  <si>
    <t>Сквер</t>
  </si>
  <si>
    <t xml:space="preserve">Луговой </t>
  </si>
  <si>
    <t xml:space="preserve"> до 3-х лет</t>
  </si>
  <si>
    <t>резиновое, синтетическое</t>
  </si>
  <si>
    <t>щебень</t>
  </si>
  <si>
    <t>Асфальтобетон, асфальт</t>
  </si>
  <si>
    <t>Площадь</t>
  </si>
  <si>
    <t>шт.</t>
  </si>
  <si>
    <t>Количетво фонтанов, ед</t>
  </si>
  <si>
    <t>Площадь чаши, кв.м.</t>
  </si>
  <si>
    <t>песочницы</t>
  </si>
  <si>
    <t>Скейтпарков</t>
  </si>
  <si>
    <t>иное</t>
  </si>
  <si>
    <t>Аллея</t>
  </si>
  <si>
    <t>Набережная</t>
  </si>
  <si>
    <t>г. Люберцы, Пешеходный бульвар вдоль ул. Вертолетная и ул. Дружбы</t>
  </si>
  <si>
    <t>На балансе муниципального учреждения</t>
  </si>
  <si>
    <t>Пешеходная улица</t>
  </si>
  <si>
    <t>г.Люберцы, Октябрьский проспект, д.136, территория памятника «Гагарину»</t>
  </si>
  <si>
    <t>Пешеходная зона</t>
  </si>
  <si>
    <t>г.Люберцы, ул.Власова, д.116, Территория памятника павшим в борьбе с фашизмом – «Вечный огонь»</t>
  </si>
  <si>
    <t>Береговые полосы водных объектов</t>
  </si>
  <si>
    <t>г.Люберцы, ул.Воинов-Интернационалистов, д.10, д.12, территория «Архитектурно-парковый ансамбль «Не вернувшимся с войны»</t>
  </si>
  <si>
    <t>На содержании иных лиц</t>
  </si>
  <si>
    <t>Площадка для выгула животных</t>
  </si>
  <si>
    <t>г.о.Люберцы, г.Люберцы, ул.3-е Почтовое отделение, д.54а, территория вокруг скульптурной композиции - Героям Советского союза И.Ф. Голубину, И.Н. Заболотному, И.П. Шумилову</t>
  </si>
  <si>
    <t>Площадка для дрессировки собак</t>
  </si>
  <si>
    <t>г.о.Люберцы, г.Люберцы, на пересечении ул.Карла Либкнехта и ул.Парковой, д.4, территория вокруг Ухтомского пруда</t>
  </si>
  <si>
    <t>Площадка для размещения автотранспорта, парковка</t>
  </si>
  <si>
    <t>г.о.Люберцы, г.Люберцы, Октябрьский проспект, д.189/1, д.191/2, территория памятника «Мемориал павшим в локальных военных конфликтах»</t>
  </si>
  <si>
    <t>Внутриквартальная улица, проезды местного значения</t>
  </si>
  <si>
    <t>г.о.Люберцы, г.Люберцы, Октябрьский проспект, д.211, территория памятника «Об увековечивании памяти жертв политических репрессий»</t>
  </si>
  <si>
    <t>Пешеходная дорожка</t>
  </si>
  <si>
    <t>г.о.Люберцы, г.Люберцы, ул.3-е Почтовое отделение, д.7, д.8, д.9, территория памятника ««Советский солдат в плащ палатке за спиной»</t>
  </si>
  <si>
    <t>Тротуар</t>
  </si>
  <si>
    <t>г.о.Люберцы, г.Люберцы, ул.Инициативная, у д.30 территория памятника «Братская могила борцов двух революций»</t>
  </si>
  <si>
    <t>Иные объекты благоустройства</t>
  </si>
  <si>
    <t>г.о.Люберцы, г.Люберцы, ул.Побратимов, д.32, «Архитектурно-парковый ансамбль «Добрый Ангел Мира»</t>
  </si>
  <si>
    <t>г.о.Люберцы, д.п. Красково, Сквер Победы, вблизи ул. Карла Маркса, д.117/16, 117/12</t>
  </si>
  <si>
    <t>г.о.Люберцы, д.п.Красково, ул.Карла Маркса, д.107, ул.Федянина, д.1, памятник павшим воинам в годы Великой Отечественной войны</t>
  </si>
  <si>
    <t>г.о.Люберцы, д.п.Красково, ул.Лорха, д.7, памятник Воинам-кореневцам защитникам Отечества в войне 1941-1945 гг.</t>
  </si>
  <si>
    <t>г.о.Люберцы, д.п.Красково, ул.Лорха, д.7, скульптура посвященная фильму «Начало»</t>
  </si>
  <si>
    <t>г.о.Люберцы, р.п. Октябрьский, памятник (Церковь Святого Духа)</t>
  </si>
  <si>
    <t>г.о.Люберцы, р.п.Малаховка, Малая Аллея на Быковском шоссе, д. 27-29</t>
  </si>
  <si>
    <t>г.о.Люберцы, р.п.Малаховка, Территория городского фонтана по ул. Шоссейной</t>
  </si>
  <si>
    <t>г.о.Люберцы, р.п.Малаховка, Территория сквера «Победы» по ул. Комсомольской</t>
  </si>
  <si>
    <t>город Люберцы, Площадь перед зданием администрации передний и задний фасад здания, тротуар со стороны «Триумфа», вдоль картинной галереи, боковой проезд со стороны картинной галереи, газон по всему периметру здания по адресу: Октябрьский проспект, д. 190</t>
  </si>
  <si>
    <t>город Люберцы, Территория вдоль Октябрьского проспекта перед зданием Дома культуры и подъездная дорога</t>
  </si>
  <si>
    <t>город Люберцы, Территория вокруг стелы Люберцы Октябрьский пр-т у дома 8</t>
  </si>
  <si>
    <t>город Люберцы, Территория Октябрьский пр-т, 198 (Волковская, Смирновская).</t>
  </si>
  <si>
    <t>дачный посёлок Красково, Памятник летчику Ивану Круглову, лесной массив, вблизи деревни Лукьяновка</t>
  </si>
  <si>
    <t>дачный посёлок Красково, Элементы благоустройства пешеходной зоны, Школьная ул ["Аллея Победы"]</t>
  </si>
  <si>
    <t>рабочий посёлок Малаховка, Петропавловский парк по ул. Луначарского</t>
  </si>
  <si>
    <t>рабочий посёлок Томилино , Зона отдыха в мкр. Птицефабрика вблизи д.28</t>
  </si>
  <si>
    <t>рабочий посёлок Томилино , Зона отдыха в мкр. Экопарк между ул.Ахматовой и участком 5 В</t>
  </si>
  <si>
    <t>рабочий посёлок Томилино , Зона отдыха в п. Егорово, между ул. Центральная и ул. Комсомольская</t>
  </si>
  <si>
    <t>рабочий посёлок Томилино , Площадь на пересечении ул.Никитина и ул.Жуковского</t>
  </si>
  <si>
    <t>рабочий посёлок Томилино , Сквер у детской поликлиники ул.Гоголя,д.13 , ул.Гаршина,д.1</t>
  </si>
  <si>
    <t>рабочий посёлок Томилино , Территория у здания администрации по ул.Пушкина, д.9-9а</t>
  </si>
  <si>
    <t>рабочий посёлок Томилино , Территория у пруда в п.Жилино-1 по ул.Прудовая</t>
  </si>
  <si>
    <t>рабочий посёлок Томилино , Территория у пруда по ул.Кантемира</t>
  </si>
  <si>
    <t>рабочий посёлок Томилино , Территория у пруда поликлиники мкр. Птицефабрика</t>
  </si>
  <si>
    <t>рабочий посёлок Томилино , Территория у пруда ул. Шевченко</t>
  </si>
  <si>
    <t>Территория по ул. Волковская от д. 7</t>
  </si>
  <si>
    <t>Территория ул. Московская, от дома № 3А до д.№5</t>
  </si>
  <si>
    <t>Территория по. ВУГИ, д. 1</t>
  </si>
  <si>
    <t>Территория по Октябрьскому проспекту от д. 405 до 1-го Панковского проезда</t>
  </si>
  <si>
    <t>Территория ул. Володарского у дома № 76</t>
  </si>
  <si>
    <t>5_Тротуар, Пешеходная дорожка ул. Колхозная, г. Люберцы, возле ст. Ухтомская</t>
  </si>
  <si>
    <t>Территория памятника рабочим Люберецкого завода сельсозмашиностроения, не вернувшимся с фронтов Великой Отечественной Войны г. Люберцы, ул. Красная, д. 1, территория завода им. А.В. Ухтомского</t>
  </si>
  <si>
    <t>Территория памятника «14-ти сотрудникам ГНИИГХС, погибшим на полях Великой Отечественной Войны» г. Люберцы, Октябрьский пр-кт, у дома №259</t>
  </si>
  <si>
    <t>Территория от ул. Космонавтов д. 25 до Новорязанского шоссе</t>
  </si>
  <si>
    <t>Территория от 405 до д. 407 по Октябрьскому проспекту</t>
  </si>
  <si>
    <t>5_ТРОТУАР, ПЕШЕХОДНАЯ ДОРОЖКА, пгт. Октябрьский, д. 16А по ул. Первомайская</t>
  </si>
  <si>
    <t>5_ТРОТУАР, ПЕШЕХОДНАЯ ДОРОЖКА, рп. Октябрьский, от д. 1 до д. 7 по ул. Комсомольская</t>
  </si>
  <si>
    <t>Тротуар вдоль ул.Ленина (больница)</t>
  </si>
  <si>
    <t>5_ТРОТУАР, ПЕШЕХОДНАЯ ДОРОЖКА, рп. Октябрьский, на юге д. 51 по ул. Ленина</t>
  </si>
  <si>
    <t>5_ТРОТУАР, ПЕШЕХОДНАЯ ДОРОЖКА, вдоль ш. Егорьевское, от д. 9 до д. 12</t>
  </si>
  <si>
    <t>5_ТРОТУАР, ПЕШЕХОДНАЯ ДОРОЖКА, от почты на ул. К. Маркса до Большого Красковского карьера</t>
  </si>
  <si>
    <t>Тротуар, ул. Чехова от д. 2 до д. 11</t>
  </si>
  <si>
    <t>Петропавловский парк, рп. Малаховка, по ул. Луначарского</t>
  </si>
  <si>
    <t>Пеш. дорожка вдоль т/трассы между гимн. № 56 и техникумом</t>
  </si>
  <si>
    <t>Комплекс элементов пешеходной зоны, ул. Заречная</t>
  </si>
  <si>
    <t>Территория у Гаршина д.3В (м-н «Планета»)</t>
  </si>
  <si>
    <t>Зона отдыха в п.Чкалово у общественного колодца</t>
  </si>
  <si>
    <t>5_ТРОТУАР, ПЕШЕХОДНАЯ ДОРОЖКА, рп. Томилино, на юге ул. Гаршина от Гоголя до Потехина</t>
  </si>
  <si>
    <t>Мемориал памятник Участникам Великой отечественной войны пос. Томилино, напротив жилых домов 19 и 20 по ул. Гоголя</t>
  </si>
  <si>
    <t>р.п. Томилино , Территория у пруда поликлиники мкр. Птицефабрика</t>
  </si>
  <si>
    <t>рабочий посёлок Малаховка, Аллея Лактионова на Быковском шоссе, д. 37-53</t>
  </si>
  <si>
    <t>г.Люберцы, ул.3-е Почтовое отделение, д.36-40</t>
  </si>
  <si>
    <t>общественное пространство ул.Кирова, д.55 (г. Люберцы)</t>
  </si>
  <si>
    <t>ул.3-е Почтовое отделение, д.30 ( благоустройство у Дома Офицеров)</t>
  </si>
  <si>
    <t>5_ТРОТУАР, ПЕШЕХОДНАЯ ДОРОЖКА, г. Люберцы, территория между д. 250 и д. 266 по пр-кту Октябрьский</t>
  </si>
  <si>
    <t>г.о.Люберцы, р.п.Малаховка, Сквер влюбленных на Быковском шоссе, д.6</t>
  </si>
  <si>
    <t>5_Тротуар, Пешеходная дорожка вблизи д. 123а по Октябрьскому проспекту</t>
  </si>
  <si>
    <t>5_ Тротуар, Пешеходная дорожка между д/с №6 "Белоснежка" ул. Наташинская д.16 и гимназией №16</t>
  </si>
  <si>
    <t>5_Тротуар, Пешеходная улица, р.п. Октябрьский, от ул. Первомайская до ул. Южная</t>
  </si>
  <si>
    <t>5_ТРОТУАР, ПЕШЕХОДНАЯ ДОРОЖКА. Территория у Гуманитарно-социального института</t>
  </si>
  <si>
    <t>5_Тротуар, Пешеходная дорожка, р.п. Красково, к ж/д станции "Красково" (лестница)</t>
  </si>
  <si>
    <t>Территория по адресу: ул. Электрификации, 1В</t>
  </si>
  <si>
    <t>Тротуар вдоль кладбища</t>
  </si>
  <si>
    <t>Тротуар вдоль Ариадны</t>
  </si>
  <si>
    <t>Парковка ул.Лермонтова</t>
  </si>
  <si>
    <t>Тротуар, от магазина «Айс» до стелы</t>
  </si>
  <si>
    <t>Тротуар, по ул. Чехова со стороны храма до ул. Железнодорожная</t>
  </si>
  <si>
    <t>Парковка на МЭЗ-2 +зона стадиона ФОК «Труд»</t>
  </si>
  <si>
    <t>Тротуар от Михневского шоссе до Электропоселка</t>
  </si>
  <si>
    <t>Пешеходная зона вдоль ул. Гаршина от пешеходного моста через Пехорку до перекрестка с ул.Гоголя</t>
  </si>
  <si>
    <t>Пешеходная зона вдоль ул. Гаршина от поликлинического отделения №3 до ул.Кольцова</t>
  </si>
  <si>
    <t>Пешеходная зона от остановки общественного транспорта (ТЗПП) на Егорьевском шоссе до въезда в мкр.Экопарк</t>
  </si>
  <si>
    <t>Территория от Октябрьского проспекта до ул. Волковской</t>
  </si>
  <si>
    <t>Территория ул. Юбилейная от ул. Смирновской до д. 23 Б</t>
  </si>
  <si>
    <t>Автостоянка за зданием Администрации по ул. Комсомольская, д.1А</t>
  </si>
  <si>
    <t>3_ГАЗОН, пгт. Малаховка, д. 59Б по ул. Тургенева (Лес)</t>
  </si>
  <si>
    <t>3_ГАЗОН, г. Люберцы, 3-е Почтовое отделение ул. у д. 96 (Площадка для выгула собак)</t>
  </si>
  <si>
    <t>1_КП, д.Сельцо - Контейнерная площадка</t>
  </si>
  <si>
    <t>1_КП, д. Сельцо, ул. Заречная - Контейнерная площадка</t>
  </si>
  <si>
    <t>1_КП, Контейнерная площадка - д.Островцы, ул. Совхозная</t>
  </si>
  <si>
    <t>1_КП,  п. Островцы, д. Верхнее Мячково (у СНТ Возрождение)</t>
  </si>
  <si>
    <t>1_КП р. п. Томилино, д. Жилино-1, 163 (напротив школы 23)</t>
  </si>
  <si>
    <t>1_КП с. Верхнее Мячково, ул. Дачная - КП</t>
  </si>
  <si>
    <t>1_КП с. Верхнее Мячково, ул. Центральная  - КП</t>
  </si>
  <si>
    <t>1_КП, Томилино п, Экопарк мкр, Ахматовой ул., вблизи д. 5 (Частный сектор)</t>
  </si>
  <si>
    <t>1_КП, Томилино п, Экопарк мкр, Булгакова ул., вблизи д. 1 (Частный сектор)</t>
  </si>
  <si>
    <t>2_ДИП, Детская площадка с. Верхнее Мячково, ул. Дачная</t>
  </si>
  <si>
    <t>2_ДИП, Детская площадка с.Верхнее Мячково, ул.Центральная</t>
  </si>
  <si>
    <t>2_ДИП, Детская площадка (частный сектор) д.Островцы, ул.Лесная</t>
  </si>
  <si>
    <t>2_ДИП, Детская площадка (частный сектор) д. Островцы, ул. Молодежная</t>
  </si>
  <si>
    <t>2_ДИП, Детская площадка (частный сектор) д. Островцы, ул. Полевая</t>
  </si>
  <si>
    <t>2_ДИП Детская площадка (частный сектор) д.Сельцо, ул.Заречная</t>
  </si>
  <si>
    <t>2_ДИП Детская площадка (частный сектор) д. Сельцо, ул. Пограничная</t>
  </si>
  <si>
    <t>2_ДИП, Озеленение рп. Томилино, мкр. Экопарк</t>
  </si>
  <si>
    <t>3_Газон, д.Токарево, вблизи ул. Старая и ул. Старая д.89/1(вдоль обочин объездной дороги)</t>
  </si>
  <si>
    <t>5_ТРОТУАР, ПЕШЕХОДНАЯ ДОРОЖКА, ст. Панки</t>
  </si>
  <si>
    <t>Мемориальный комплекс "В память о  великой победе  в Великой Отечественной Войне 1941-1945гг." д. Островцы, ул. Подмосковная</t>
  </si>
  <si>
    <t>Памятник погибшим воинам д. Островцы, ул. Полевая</t>
  </si>
  <si>
    <t>Памятник погибшим воинам с. Верхнее Мячково, ул. Центральная</t>
  </si>
  <si>
    <t>5_ ТРОТУАР, ПЕШЕХОДНАЯ ДОРОЖКА, вокруг пруда д. Островцы, мкр. "Новые Островцы", ул. Баулинская</t>
  </si>
  <si>
    <t>Сквер в пгт. Красково (2024)</t>
  </si>
  <si>
    <t>Сквер в пгт. Октябрьский (2024)</t>
  </si>
  <si>
    <t>8_Спортивная площадка с.Верхнее Мячково, ул.Центральная</t>
  </si>
  <si>
    <t>7_Хоккейная коробка д. Островцы, ул. Подмосковная</t>
  </si>
  <si>
    <t>ул. Лесная, д.15, 13</t>
  </si>
  <si>
    <t>ул. Лесная, д.15б; ул. Угрешская, д.26,26а,26б,26в</t>
  </si>
  <si>
    <t>ул. Томилинская, д.14,14а,12,12а</t>
  </si>
  <si>
    <t>ул. Строителей 1</t>
  </si>
  <si>
    <t>ул.Томилинская, д.21,22,22а, 23</t>
  </si>
  <si>
    <t>Ул. Ленина, 11, 13, 15, 17</t>
  </si>
  <si>
    <t>ул. Дзержинская, д.27</t>
  </si>
  <si>
    <t>Площадь СвятителяНиколая, 3,3а,4,5,7,7а</t>
  </si>
  <si>
    <t>г. Дзержинский, ул. Угрешская, 32к1, 32к2</t>
  </si>
  <si>
    <t>ул. Угрешская, д.18; ул. Шама, д.10; ул. Ленина, д.21; ул. Покланная, д.3,3а</t>
  </si>
  <si>
    <t>ул. Томилинская, д.7,8,11</t>
  </si>
  <si>
    <t>ул. Угрешская, д.20</t>
  </si>
  <si>
    <t>ул. Угрешская, д.30, 28</t>
  </si>
  <si>
    <t>ул. Угрешская, д.32, стр1</t>
  </si>
  <si>
    <t>ул. Угрешская, д.32; ул.Лесная, д.21</t>
  </si>
  <si>
    <t>ул. Шама, д.1в</t>
  </si>
  <si>
    <t>ул. Шама, д. 6, 8, 9, 19, ул. Угрешская, д. 14</t>
  </si>
  <si>
    <t>ул. Школьная, д. 5, д. 20</t>
  </si>
  <si>
    <t>ул. Ленина, д. 2а</t>
  </si>
  <si>
    <t>ул. Лесная, д.11</t>
  </si>
  <si>
    <t>ул. Академика Жукова, д.22, 26</t>
  </si>
  <si>
    <t>ул. Академика Жукова, д.23, 23а,21,21а,21б</t>
  </si>
  <si>
    <t>ул. Академика Жукова, д.34</t>
  </si>
  <si>
    <t>ул. Академика Жукова,д.38</t>
  </si>
  <si>
    <t>ул. Академика Жукова, д.40</t>
  </si>
  <si>
    <t>ул. Бондарева,д.15, 18, 19, 20,</t>
  </si>
  <si>
    <t>ул. Бондарева, д.21,22,23,24</t>
  </si>
  <si>
    <t>ул. Бондарева, д.25,26,27</t>
  </si>
  <si>
    <t>ул. Бондарева, д.28</t>
  </si>
  <si>
    <t>ул. Дзержинская, д.12,14</t>
  </si>
  <si>
    <t>ул. Дзержинская, д.18, д.20</t>
  </si>
  <si>
    <t>ул. Дзержинская, д.22, д.24</t>
  </si>
  <si>
    <t>ул. Дзержинская, д.9,11,13,15,</t>
  </si>
  <si>
    <t>ул. Зеленая, д.1,2,4,6,8; ул. Строителей, д.4, 6</t>
  </si>
  <si>
    <t>Ул. Ленина, 8, 10, 12, 14, 16, 18; ул. Строителей, 7</t>
  </si>
  <si>
    <t>ул. Ленина, д.2, 2а, 4, 6</t>
  </si>
  <si>
    <t>ул. Лермонтова, д.11, 12, 12а, 11а</t>
  </si>
  <si>
    <t>Ул. Лермонтова, д.1,2,3,4,5,6,7</t>
  </si>
  <si>
    <t>ул. Лермонтова, д.13,13а,13б</t>
  </si>
  <si>
    <t>ул. Лермонтова, д.19,20</t>
  </si>
  <si>
    <t>ул. Лермонтова, д.16, 17</t>
  </si>
  <si>
    <t>ул. Лермонтова, д.23, 24</t>
  </si>
  <si>
    <t>ул. Лермонтова, д.8,9,10,</t>
  </si>
  <si>
    <t>Ул. Лесная, 12, 12а, 12б, 14</t>
  </si>
  <si>
    <t>Ул. Спортивная, 11</t>
  </si>
  <si>
    <t>Дворовая территория ул Лесная, 20, 16; ул.Томилинская, д.12</t>
  </si>
  <si>
    <t>ул. Спортивная, д. 2, 6, 4, 10</t>
  </si>
  <si>
    <t>ул. Спортивная, д.9; ул. Бондарева, д.5</t>
  </si>
  <si>
    <t>Ул. Томилинская 24, 25, 26</t>
  </si>
  <si>
    <t>Ул. Томилинская, 33</t>
  </si>
  <si>
    <t>ул.Томилинская, д.28, 29, 29а, 27</t>
  </si>
  <si>
    <t>ул. Шама, д.1, 1а, 1б, 2, 3, 4, 5; ул. Ленина, д.5,7,9; проезд Пушкина, 1</t>
  </si>
  <si>
    <t>ул. Угрешская, д.6; ул.Шама, д.7</t>
  </si>
  <si>
    <t>ул. Дзержинская, д.17, 19,</t>
  </si>
  <si>
    <t>г. Дзержинский, ул. Угрешская, д. 10</t>
  </si>
  <si>
    <t>г. Дзержинский, ул. Школьная, д.1, 2,3,4</t>
  </si>
  <si>
    <t>пл. Дм.Донского, д.5,6; ул.Ленина, д.24, 25</t>
  </si>
  <si>
    <t>Площадь Святителя Николая, 6, 6а</t>
  </si>
  <si>
    <t>ул. Академика Жукова, д.19а, 17,19</t>
  </si>
  <si>
    <t>ул. Академика Жукова, д. 20, 20а,20б, 20в,</t>
  </si>
  <si>
    <t>ул. Зеленая, д.3,5,12,14; ул. Строителей, д.8, 10, 12, 14, 16, 18, 20</t>
  </si>
  <si>
    <t>ул. Лесная 10</t>
  </si>
  <si>
    <t>г. Дзержинский, Площадь Дмитрия Донского, д.1,2,3,4</t>
  </si>
  <si>
    <t>ул. Угрешская, д.34</t>
  </si>
  <si>
    <t>ул. Дзержинская, д. 17, 19, 21</t>
  </si>
  <si>
    <t>ул. Бондарева, д. 1, 3. ул. Спортивная, д. 3, 5, 7, 13</t>
  </si>
  <si>
    <t>ул.Карьер Зил, д.1,2,3</t>
  </si>
  <si>
    <t>ул. Лермонтова, д. 14, 15</t>
  </si>
  <si>
    <t>ул. Дзержинская, д.8, 10</t>
  </si>
  <si>
    <t>ул. Лесная, д.5; ул.Угрешская, д.22, 24</t>
  </si>
  <si>
    <t>ул. Спортивная, д. 14, 15, 16, 17</t>
  </si>
  <si>
    <t>ул. Бондарева, д. 2</t>
  </si>
  <si>
    <t>ул. Спортивная, д. 18, 19, 20, 21</t>
  </si>
  <si>
    <t>ул. Томилинская, д.13</t>
  </si>
  <si>
    <t>Ул. Лесная, 2</t>
  </si>
  <si>
    <t>ул. Лесная, д.1</t>
  </si>
  <si>
    <t>ул. Лесная, д.17, 17а, 19, 19а</t>
  </si>
  <si>
    <t>ул. Томилинская, д.18,19, 19а, 20; ул.Лесная, д.22</t>
  </si>
  <si>
    <t>ул. Дзержинская, д.26, д.28, ул. Героя России Виктора Дудкина, д.3</t>
  </si>
  <si>
    <t>&gt;</t>
  </si>
  <si>
    <t>Парк культуры и отдыха Детский парк "Сказка"</t>
  </si>
  <si>
    <t>Бульвар Бульвар "Светлый</t>
  </si>
  <si>
    <t>Пешеходная зона Голюбовская горка</t>
  </si>
  <si>
    <t>Сквер у памятника Дзержинскому</t>
  </si>
  <si>
    <t>Бульвар "Аллея влюблённых"</t>
  </si>
  <si>
    <t>Бульвар Лазуринский бульвар</t>
  </si>
  <si>
    <t>Набережная Смотровая площадка ул. Угрешская</t>
  </si>
  <si>
    <t>Парковка стадиона орбита</t>
  </si>
  <si>
    <t>Площадь Площадь Дмитрия Донского</t>
  </si>
  <si>
    <t>Родник на ул.Дзержинская</t>
  </si>
  <si>
    <t>Сквер "70-лет Победы"</t>
  </si>
  <si>
    <t>Сквер Ветеранов</t>
  </si>
  <si>
    <t>Сквер Громцева</t>
  </si>
  <si>
    <t>Сквер Музей боевой техники</t>
  </si>
  <si>
    <t>Сквер Победы</t>
  </si>
  <si>
    <t>Сквер Пушкина</t>
  </si>
  <si>
    <t>сквер ул.Лермонтова</t>
  </si>
  <si>
    <t>Сквер Верхний пруд</t>
  </si>
  <si>
    <t>Сквер пл. Святителя Николая</t>
  </si>
  <si>
    <t>Пл.святитель Николая памятник</t>
  </si>
  <si>
    <t>13 919,67</t>
  </si>
  <si>
    <t>парк Дружба</t>
  </si>
  <si>
    <t>Мост оз. Черное парк Дружба</t>
  </si>
  <si>
    <t>512.85</t>
  </si>
  <si>
    <t>Тип объекта 
(по списку)</t>
  </si>
  <si>
    <t>Сводный титульный список объектов благоустройства, расположенных на территории Городского округа Люберцы</t>
  </si>
  <si>
    <t>Сводный титульный списока элементов благоустройства, расположенных на территории Городского округа Люберцы</t>
  </si>
  <si>
    <t>Приложение № 1 к
постановлению администрации
Городского округа Люберцы
от ________________№ _________________</t>
  </si>
  <si>
    <t>Приложение № 2 к
постановлению администрации
Городского округа Люберцы
от ________________№ _________________</t>
  </si>
  <si>
    <t>УТВЕРЖДЕНЫ
Постановлением администрации Городского округа Люберцы Московской области</t>
  </si>
  <si>
    <t>Титульные списки  объектов благоустройства Городского округа Люберцы Московской области</t>
  </si>
  <si>
    <t>от  13.11.2025  №2718-ПА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</si>
</sst>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 ##0.00[$€-1]_-;\-* #\ ##0.00[$€-1]_-;_-* &quot;-&quot;??[$€-1]_-"/>
    <numFmt numFmtId="165" formatCode="_-* #\ ##0_р_._-;\-* #\ ##0_р_._-;_-* &quot;-&quot;_р_._-;_-@_-"/>
    <numFmt numFmtId="166" formatCode="_-* #\ ##0.00_р_._-;\-* #\ ##0.00_р_._-;_-* &quot;-&quot;??_р_._-;_-@_-"/>
    <numFmt numFmtId="167" formatCode="#\ ##0.00"/>
    <numFmt numFmtId="168" formatCode="#\ ##0"/>
    <numFmt numFmtId="169" formatCode="dd\.mmm"/>
    <numFmt numFmtId="170" formatCode="dd\.mm\.yyyy"/>
  </numFmts>
  <fonts count="45" x14ac:knownFonts="1">
    <font>
      <sz val="11"/>
      <color theme="1"/>
      <name val="Calibri"/>
      <charset val="204"/>
      <scheme val="minor"/>
    </font>
    <font>
      <sz val="14"/>
      <color theme="1"/>
      <name val="Times New Roman"/>
      <family val="1"/>
      <charset val="204"/>
    </font>
    <font>
      <sz val="14"/>
      <color theme="1"/>
      <name val="Calibri"/>
      <family val="2"/>
      <charset val="204"/>
      <scheme val="minor"/>
    </font>
    <font>
      <b/>
      <sz val="24"/>
      <color theme="1"/>
      <name val="Times New Roman"/>
      <family val="1"/>
      <charset val="204"/>
    </font>
    <font>
      <b/>
      <sz val="24"/>
      <color theme="0"/>
      <name val="Times New Roman"/>
      <family val="1"/>
      <charset val="204"/>
    </font>
    <font>
      <b/>
      <sz val="14"/>
      <color theme="1"/>
      <name val="Times New Roman"/>
      <family val="1"/>
      <charset val="204"/>
    </font>
    <font>
      <sz val="14"/>
      <name val="Times New Roman"/>
      <family val="1"/>
      <charset val="204"/>
    </font>
    <font>
      <sz val="14"/>
      <color rgb="FF000000"/>
      <name val="Times New Roman"/>
      <family val="1"/>
      <charset val="204"/>
    </font>
    <font>
      <sz val="16"/>
      <color theme="1"/>
      <name val="Calibri"/>
      <family val="2"/>
      <charset val="204"/>
      <scheme val="minor"/>
    </font>
    <font>
      <b/>
      <sz val="14"/>
      <color indexed="8"/>
      <name val="Times New Roman"/>
      <family val="1"/>
      <charset val="204"/>
    </font>
    <font>
      <sz val="14"/>
      <color indexed="8"/>
      <name val="Times New Roman"/>
      <family val="1"/>
      <charset val="204"/>
    </font>
    <font>
      <sz val="11"/>
      <color theme="0"/>
      <name val="Calibri"/>
      <family val="2"/>
      <charset val="204"/>
      <scheme val="minor"/>
    </font>
    <font>
      <sz val="16"/>
      <color theme="0"/>
      <name val="Calibri"/>
      <family val="2"/>
      <charset val="204"/>
      <scheme val="minor"/>
    </font>
    <font>
      <b/>
      <sz val="14"/>
      <color rgb="FF000000"/>
      <name val="Times New Roman"/>
      <family val="1"/>
      <charset val="204"/>
    </font>
    <font>
      <b/>
      <sz val="14"/>
      <color theme="1"/>
      <name val="Times New Roman"/>
      <family val="1"/>
      <charset val="204"/>
    </font>
    <font>
      <sz val="14"/>
      <color theme="1"/>
      <name val="Times New Roman"/>
      <family val="1"/>
      <charset val="204"/>
    </font>
    <font>
      <b/>
      <sz val="14"/>
      <color indexed="8"/>
      <name val="Times New Roman"/>
      <family val="1"/>
      <charset val="204"/>
    </font>
    <font>
      <sz val="14"/>
      <color rgb="FF000000"/>
      <name val="Times New Roman"/>
      <family val="1"/>
      <charset val="204"/>
    </font>
    <font>
      <sz val="14"/>
      <color rgb="FFFF0000"/>
      <name val="Times New Roman"/>
      <family val="1"/>
      <charset val="204"/>
    </font>
    <font>
      <b/>
      <sz val="24"/>
      <color theme="1"/>
      <name val="Times New Roman"/>
      <family val="1"/>
      <charset val="204"/>
    </font>
    <font>
      <sz val="8"/>
      <color theme="0"/>
      <name val="Times New Roman"/>
      <family val="1"/>
      <charset val="204"/>
    </font>
    <font>
      <sz val="12"/>
      <color theme="1"/>
      <name val="Calibri"/>
      <family val="2"/>
      <charset val="204"/>
      <scheme val="minor"/>
    </font>
    <font>
      <sz val="14"/>
      <color rgb="FFFF0000"/>
      <name val="Times New Roman"/>
      <family val="1"/>
      <charset val="204"/>
    </font>
    <font>
      <b/>
      <sz val="11"/>
      <name val="Calibri"/>
      <family val="2"/>
      <charset val="204"/>
    </font>
    <font>
      <sz val="11"/>
      <name val="Calibri"/>
      <family val="2"/>
      <charset val="204"/>
    </font>
    <font>
      <sz val="12"/>
      <color theme="1"/>
      <name val="Times New Roman"/>
      <family val="1"/>
      <charset val="204"/>
    </font>
    <font>
      <b/>
      <sz val="22"/>
      <color theme="1"/>
      <name val="Times New Roman"/>
      <family val="1"/>
      <charset val="204"/>
    </font>
    <font>
      <b/>
      <sz val="12"/>
      <color theme="1"/>
      <name val="Times New Roman"/>
      <family val="1"/>
      <charset val="204"/>
    </font>
    <font>
      <sz val="12"/>
      <color rgb="FF000000"/>
      <name val="Times New Roman"/>
      <family val="1"/>
      <charset val="204"/>
    </font>
    <font>
      <i/>
      <sz val="12"/>
      <color theme="1"/>
      <name val="Times New Roman"/>
      <family val="1"/>
      <charset val="204"/>
    </font>
    <font>
      <b/>
      <sz val="18"/>
      <color theme="1"/>
      <name val="Times New Roman"/>
      <family val="1"/>
      <charset val="204"/>
    </font>
    <font>
      <b/>
      <sz val="12"/>
      <color theme="1"/>
      <name val="Times New Roman"/>
      <family val="1"/>
      <charset val="204"/>
    </font>
    <font>
      <b/>
      <sz val="20"/>
      <color theme="1"/>
      <name val="Times New Roman"/>
      <family val="1"/>
      <charset val="204"/>
    </font>
    <font>
      <sz val="12"/>
      <color theme="1"/>
      <name val="Times New Roman"/>
      <family val="1"/>
      <charset val="204"/>
    </font>
    <font>
      <sz val="10"/>
      <name val="Arial Cyr"/>
      <charset val="204"/>
    </font>
    <font>
      <sz val="10"/>
      <name val="Arial"/>
      <family val="2"/>
      <charset val="204"/>
    </font>
    <font>
      <sz val="11"/>
      <color theme="1"/>
      <name val="Calibri"/>
      <family val="2"/>
      <charset val="204"/>
      <scheme val="minor"/>
    </font>
    <font>
      <b/>
      <vertAlign val="superscript"/>
      <sz val="12"/>
      <color theme="1"/>
      <name val="Times New Roman"/>
      <family val="1"/>
      <charset val="204"/>
    </font>
    <font>
      <b/>
      <sz val="14"/>
      <color rgb="FFFF0000"/>
      <name val="Times New Roman"/>
      <family val="1"/>
      <charset val="204"/>
    </font>
    <font>
      <vertAlign val="superscript"/>
      <sz val="12"/>
      <color theme="1"/>
      <name val="Times New Roman"/>
      <family val="1"/>
      <charset val="204"/>
    </font>
    <font>
      <b/>
      <sz val="14"/>
      <name val="Times New Roman"/>
      <family val="1"/>
      <charset val="204"/>
    </font>
    <font>
      <sz val="11"/>
      <color theme="1"/>
      <name val="Calibri"/>
      <family val="2"/>
      <charset val="204"/>
      <scheme val="minor"/>
    </font>
    <font>
      <sz val="14"/>
      <color theme="1"/>
      <name val="Times New Roman"/>
      <family val="1"/>
      <charset val="204"/>
    </font>
    <font>
      <sz val="14"/>
      <color rgb="FF000000"/>
      <name val="Times New Roman"/>
      <family val="1"/>
      <charset val="204"/>
    </font>
    <font>
      <b/>
      <sz val="11"/>
      <color theme="1"/>
      <name val="Calibri"/>
      <family val="2"/>
      <charset val="204"/>
      <scheme val="minor"/>
    </font>
  </fonts>
  <fills count="31">
    <fill>
      <patternFill patternType="none"/>
    </fill>
    <fill>
      <patternFill patternType="gray125"/>
    </fill>
    <fill>
      <patternFill patternType="solid">
        <fgColor theme="0"/>
        <bgColor indexed="64"/>
      </patternFill>
    </fill>
    <fill>
      <patternFill patternType="solid">
        <fgColor theme="0" tint="-0.14996795556505021"/>
        <bgColor indexed="64"/>
      </patternFill>
    </fill>
    <fill>
      <patternFill patternType="solid">
        <fgColor theme="2" tint="-9.9978637043366805E-2"/>
        <bgColor indexed="64"/>
      </patternFill>
    </fill>
    <fill>
      <patternFill patternType="solid">
        <fgColor theme="9" tint="0.79995117038483843"/>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73FB79"/>
        <bgColor indexed="64"/>
      </patternFill>
    </fill>
    <fill>
      <patternFill patternType="solid">
        <fgColor rgb="FF00B050"/>
        <bgColor indexed="64"/>
      </patternFill>
    </fill>
    <fill>
      <patternFill patternType="solid">
        <fgColor rgb="FF00B050"/>
        <bgColor rgb="FF73FB79"/>
      </patternFill>
    </fill>
    <fill>
      <patternFill patternType="solid">
        <fgColor theme="5" tint="0.39994506668294322"/>
        <bgColor indexed="64"/>
      </patternFill>
    </fill>
    <fill>
      <patternFill patternType="solid">
        <fgColor theme="8" tint="0.59999389629810485"/>
        <bgColor rgb="FFDDD9C3"/>
      </patternFill>
    </fill>
    <fill>
      <patternFill patternType="solid">
        <fgColor theme="4" tint="0.79995117038483843"/>
        <bgColor indexed="64"/>
      </patternFill>
    </fill>
    <fill>
      <patternFill patternType="solid">
        <fgColor theme="9" tint="0.59999389629810485"/>
        <bgColor indexed="64"/>
      </patternFill>
    </fill>
    <fill>
      <patternFill patternType="solid">
        <fgColor rgb="FFFFD579"/>
        <bgColor indexed="64"/>
      </patternFill>
    </fill>
    <fill>
      <patternFill patternType="solid">
        <fgColor theme="8" tint="0.79995117038483843"/>
        <bgColor indexed="64"/>
      </patternFill>
    </fill>
    <fill>
      <patternFill patternType="solid">
        <fgColor theme="3" tint="0.79995117038483843"/>
        <bgColor indexed="64"/>
      </patternFill>
    </fill>
    <fill>
      <patternFill patternType="solid">
        <fgColor theme="5" tint="0.79995117038483843"/>
        <bgColor indexed="64"/>
      </patternFill>
    </fill>
    <fill>
      <patternFill patternType="solid">
        <fgColor theme="0" tint="-4.9989318521683403E-2"/>
        <bgColor indexed="64"/>
      </patternFill>
    </fill>
    <fill>
      <patternFill patternType="solid">
        <fgColor theme="7" tint="0.79995117038483843"/>
        <bgColor indexed="64"/>
      </patternFill>
    </fill>
    <fill>
      <patternFill patternType="solid">
        <fgColor rgb="FFFFD5BB"/>
        <bgColor indexed="64"/>
      </patternFill>
    </fill>
    <fill>
      <patternFill patternType="solid">
        <fgColor theme="2" tint="-9.9978637043366805E-2"/>
        <bgColor rgb="FFDDD9C3"/>
      </patternFill>
    </fill>
    <fill>
      <patternFill patternType="solid">
        <fgColor theme="2" tint="-9.9978637043366805E-2"/>
        <bgColor rgb="FFE5DFEC"/>
      </patternFill>
    </fill>
    <fill>
      <patternFill patternType="solid">
        <fgColor theme="2" tint="-9.9978637043366805E-2"/>
        <bgColor rgb="FFB6DDE8"/>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79995117038483843"/>
        <bgColor indexed="64"/>
      </patternFill>
    </fill>
    <fill>
      <patternFill patternType="solid">
        <fgColor rgb="FFFFFF00"/>
        <bgColor indexed="64"/>
      </patternFill>
    </fill>
    <fill>
      <patternFill patternType="solid">
        <fgColor theme="9"/>
        <bgColor indexed="64"/>
      </patternFill>
    </fill>
    <fill>
      <patternFill patternType="gray0625"/>
    </fill>
  </fills>
  <borders count="5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right style="medium">
        <color auto="1"/>
      </right>
      <top style="medium">
        <color auto="1"/>
      </top>
      <bottom style="thin">
        <color auto="1"/>
      </bottom>
      <diagonal/>
    </border>
    <border>
      <left style="medium">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style="thin">
        <color auto="1"/>
      </right>
      <top style="thin">
        <color auto="1"/>
      </top>
      <bottom/>
      <diagonal/>
    </border>
    <border>
      <left style="thin">
        <color auto="1"/>
      </left>
      <right/>
      <top/>
      <bottom/>
      <diagonal/>
    </border>
    <border>
      <left style="medium">
        <color auto="1"/>
      </left>
      <right style="thin">
        <color auto="1"/>
      </right>
      <top/>
      <bottom/>
      <diagonal/>
    </border>
    <border>
      <left style="thin">
        <color auto="1"/>
      </left>
      <right/>
      <top/>
      <bottom style="thin">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thin">
        <color auto="1"/>
      </bottom>
      <diagonal/>
    </border>
    <border>
      <left style="medium">
        <color auto="1"/>
      </left>
      <right style="medium">
        <color auto="1"/>
      </right>
      <top/>
      <bottom style="thin">
        <color auto="1"/>
      </bottom>
      <diagonal/>
    </border>
    <border>
      <left style="medium">
        <color auto="1"/>
      </left>
      <right/>
      <top style="medium">
        <color auto="1"/>
      </top>
      <bottom/>
      <diagonal/>
    </border>
    <border>
      <left style="thin">
        <color auto="1"/>
      </left>
      <right style="medium">
        <color auto="1"/>
      </right>
      <top style="thin">
        <color auto="1"/>
      </top>
      <bottom/>
      <diagonal/>
    </border>
    <border>
      <left style="medium">
        <color auto="1"/>
      </left>
      <right/>
      <top/>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bottom style="thin">
        <color auto="1"/>
      </bottom>
      <diagonal/>
    </border>
    <border>
      <left/>
      <right style="thin">
        <color auto="1"/>
      </right>
      <top style="medium">
        <color auto="1"/>
      </top>
      <bottom style="thin">
        <color auto="1"/>
      </bottom>
      <diagonal/>
    </border>
    <border>
      <left/>
      <right style="medium">
        <color auto="1"/>
      </right>
      <top style="thin">
        <color auto="1"/>
      </top>
      <bottom/>
      <diagonal/>
    </border>
    <border>
      <left/>
      <right style="thin">
        <color auto="1"/>
      </right>
      <top/>
      <bottom/>
      <diagonal/>
    </border>
    <border>
      <left/>
      <right/>
      <top/>
      <bottom style="medium">
        <color auto="1"/>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style="medium">
        <color auto="1"/>
      </bottom>
      <diagonal/>
    </border>
    <border>
      <left style="thin">
        <color auto="1"/>
      </left>
      <right/>
      <top style="medium">
        <color auto="1"/>
      </top>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s>
  <cellStyleXfs count="10">
    <xf numFmtId="0" fontId="0" fillId="0" borderId="0"/>
    <xf numFmtId="164" fontId="34" fillId="0" borderId="0" applyFont="0" applyFill="0" applyBorder="0" applyAlignment="0" applyProtection="0"/>
    <xf numFmtId="0" fontId="35" fillId="0" borderId="0"/>
    <xf numFmtId="0" fontId="34" fillId="0" borderId="0"/>
    <xf numFmtId="0" fontId="36" fillId="0" borderId="0"/>
    <xf numFmtId="0" fontId="41" fillId="0" borderId="0"/>
    <xf numFmtId="0" fontId="34" fillId="0" borderId="0"/>
    <xf numFmtId="0" fontId="34" fillId="0" borderId="0"/>
    <xf numFmtId="165" fontId="34" fillId="0" borderId="0" applyFont="0" applyFill="0" applyBorder="0" applyAlignment="0" applyProtection="0"/>
    <xf numFmtId="166" fontId="34" fillId="0" borderId="0" applyFont="0" applyFill="0" applyBorder="0" applyAlignment="0" applyProtection="0"/>
  </cellStyleXfs>
  <cellXfs count="753">
    <xf numFmtId="0" fontId="0" fillId="0" borderId="0" xfId="0"/>
    <xf numFmtId="0" fontId="1" fillId="0" borderId="0" xfId="0" applyFont="1" applyAlignment="1">
      <alignment horizontal="center" vertical="center"/>
    </xf>
    <xf numFmtId="0" fontId="1" fillId="2" borderId="0" xfId="0" applyFont="1" applyFill="1" applyAlignment="1">
      <alignment horizontal="center" vertical="center"/>
    </xf>
    <xf numFmtId="0" fontId="1" fillId="0" borderId="0" xfId="0" applyFont="1" applyAlignment="1" applyProtection="1">
      <alignment horizontal="center" vertical="center"/>
      <protection locked="0"/>
    </xf>
    <xf numFmtId="0" fontId="1" fillId="0" borderId="0" xfId="0" applyFont="1" applyAlignment="1" applyProtection="1">
      <alignment horizontal="left" vertical="center"/>
      <protection locked="0"/>
    </xf>
    <xf numFmtId="167" fontId="1" fillId="0" borderId="0" xfId="0" applyNumberFormat="1" applyFont="1" applyAlignment="1" applyProtection="1">
      <alignment horizontal="center" vertical="center"/>
      <protection locked="0"/>
    </xf>
    <xf numFmtId="0" fontId="2" fillId="0" borderId="0" xfId="0" applyFont="1"/>
    <xf numFmtId="0" fontId="3" fillId="0" borderId="0" xfId="0" applyFont="1" applyAlignment="1">
      <alignment horizontal="left" vertical="center"/>
    </xf>
    <xf numFmtId="0" fontId="4" fillId="0" borderId="0" xfId="0" applyFont="1" applyAlignment="1">
      <alignment horizontal="left"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2" borderId="10" xfId="0" applyFont="1" applyFill="1" applyBorder="1" applyAlignment="1">
      <alignment horizontal="center" vertical="center" wrapText="1"/>
    </xf>
    <xf numFmtId="0" fontId="1" fillId="2" borderId="11"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5" fillId="3" borderId="9" xfId="0" applyFont="1" applyFill="1" applyBorder="1" applyAlignment="1">
      <alignment horizontal="centerContinuous" vertical="center"/>
    </xf>
    <xf numFmtId="0" fontId="5" fillId="3" borderId="9" xfId="0" applyFont="1" applyFill="1" applyBorder="1" applyAlignment="1">
      <alignment horizontal="center" vertical="center"/>
    </xf>
    <xf numFmtId="167" fontId="5" fillId="3" borderId="9" xfId="0" applyNumberFormat="1" applyFont="1" applyFill="1" applyBorder="1" applyAlignment="1">
      <alignment horizontal="center" vertical="center"/>
    </xf>
    <xf numFmtId="0" fontId="1" fillId="0" borderId="6" xfId="0" applyFont="1" applyBorder="1" applyAlignment="1" applyProtection="1">
      <alignment horizontal="center" vertical="center"/>
      <protection locked="0"/>
    </xf>
    <xf numFmtId="0" fontId="1" fillId="0" borderId="6" xfId="0" applyFont="1" applyBorder="1" applyAlignment="1" applyProtection="1">
      <alignment horizontal="left" vertical="center" wrapText="1"/>
      <protection locked="0"/>
    </xf>
    <xf numFmtId="0" fontId="1" fillId="0" borderId="6" xfId="0" applyFont="1" applyBorder="1" applyAlignment="1" applyProtection="1">
      <alignment horizontal="center" vertical="center" wrapText="1"/>
      <protection locked="0"/>
    </xf>
    <xf numFmtId="0" fontId="6" fillId="2" borderId="6" xfId="0" applyFont="1" applyFill="1" applyBorder="1" applyAlignment="1" applyProtection="1">
      <alignment horizontal="left" vertical="center" wrapText="1"/>
      <protection locked="0"/>
    </xf>
    <xf numFmtId="0" fontId="7" fillId="0" borderId="6" xfId="0" applyFont="1" applyBorder="1" applyAlignment="1" applyProtection="1">
      <alignment horizontal="left" vertical="center" wrapText="1"/>
      <protection locked="0"/>
    </xf>
    <xf numFmtId="0" fontId="7" fillId="0" borderId="13" xfId="0" applyFont="1" applyBorder="1" applyAlignment="1" applyProtection="1">
      <alignment horizontal="left" vertical="center" wrapText="1"/>
      <protection locked="0"/>
    </xf>
    <xf numFmtId="0" fontId="7" fillId="0" borderId="13" xfId="0" applyFont="1" applyBorder="1" applyAlignment="1" applyProtection="1">
      <alignment horizontal="center" vertical="center" wrapText="1"/>
      <protection locked="0"/>
    </xf>
    <xf numFmtId="0" fontId="7" fillId="0" borderId="9" xfId="0" applyFont="1" applyBorder="1" applyAlignment="1" applyProtection="1">
      <alignment horizontal="left" vertical="center" wrapText="1"/>
      <protection locked="0"/>
    </xf>
    <xf numFmtId="0" fontId="7" fillId="0" borderId="14" xfId="0" applyFont="1" applyBorder="1" applyAlignment="1" applyProtection="1">
      <alignment horizontal="left" vertical="center" wrapText="1"/>
      <protection locked="0"/>
    </xf>
    <xf numFmtId="0" fontId="7" fillId="0" borderId="14" xfId="0" applyFont="1" applyBorder="1" applyAlignment="1" applyProtection="1">
      <alignment horizontal="center" vertical="center" wrapText="1"/>
      <protection locked="0"/>
    </xf>
    <xf numFmtId="0" fontId="1" fillId="2" borderId="6" xfId="0" applyFont="1" applyFill="1" applyBorder="1" applyAlignment="1" applyProtection="1">
      <alignment horizontal="left" vertical="center" wrapText="1"/>
      <protection locked="0"/>
    </xf>
    <xf numFmtId="0" fontId="8" fillId="0" borderId="0" xfId="0" applyFont="1" applyAlignment="1">
      <alignment horizontal="center" vertical="center"/>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6" xfId="0" applyFont="1" applyFill="1" applyBorder="1" applyAlignment="1">
      <alignment horizontal="center" vertical="center" wrapText="1"/>
    </xf>
    <xf numFmtId="0" fontId="1" fillId="0" borderId="16" xfId="0" applyFont="1" applyBorder="1" applyAlignment="1">
      <alignment horizontal="center" vertical="center" wrapText="1"/>
    </xf>
    <xf numFmtId="0" fontId="1" fillId="2" borderId="17" xfId="0" applyFont="1" applyFill="1" applyBorder="1" applyAlignment="1">
      <alignment horizontal="center" vertical="center" wrapText="1"/>
    </xf>
    <xf numFmtId="167" fontId="5" fillId="3" borderId="9" xfId="0" applyNumberFormat="1" applyFont="1" applyFill="1" applyBorder="1" applyAlignment="1" applyProtection="1">
      <alignment horizontal="center" vertical="center" wrapText="1"/>
      <protection locked="0"/>
    </xf>
    <xf numFmtId="167" fontId="1" fillId="2" borderId="6" xfId="0" applyNumberFormat="1" applyFont="1" applyFill="1" applyBorder="1" applyAlignment="1" applyProtection="1">
      <alignment horizontal="center" vertical="center"/>
      <protection locked="0"/>
    </xf>
    <xf numFmtId="167" fontId="1" fillId="2" borderId="9" xfId="0" applyNumberFormat="1" applyFont="1" applyFill="1" applyBorder="1" applyAlignment="1" applyProtection="1">
      <alignment horizontal="center" vertical="center" wrapText="1"/>
      <protection locked="0"/>
    </xf>
    <xf numFmtId="0" fontId="11" fillId="0" borderId="0" xfId="0" applyFont="1" applyProtection="1">
      <protection hidden="1"/>
    </xf>
    <xf numFmtId="0" fontId="12" fillId="0" borderId="0" xfId="0" applyFont="1" applyAlignment="1" applyProtection="1">
      <alignment horizontal="center" vertical="center"/>
      <protection hidden="1"/>
    </xf>
    <xf numFmtId="0" fontId="1" fillId="6" borderId="5"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1" fillId="7" borderId="5"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4" fillId="9" borderId="1" xfId="0" applyFont="1" applyFill="1" applyBorder="1" applyAlignment="1">
      <alignment horizontal="center" vertical="center"/>
    </xf>
    <xf numFmtId="0" fontId="1" fillId="11" borderId="21" xfId="0" applyFont="1" applyFill="1" applyBorder="1" applyAlignment="1">
      <alignment horizontal="center" vertical="center" wrapText="1"/>
    </xf>
    <xf numFmtId="167" fontId="1" fillId="2" borderId="9" xfId="0" applyNumberFormat="1" applyFont="1" applyFill="1" applyBorder="1" applyAlignment="1" applyProtection="1">
      <alignment horizontal="center" vertical="center"/>
      <protection locked="0"/>
    </xf>
    <xf numFmtId="0" fontId="1" fillId="15" borderId="5"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16" borderId="6"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6" xfId="0" applyFont="1" applyFill="1" applyBorder="1" applyAlignment="1">
      <alignment horizontal="center" vertical="center"/>
    </xf>
    <xf numFmtId="0" fontId="1" fillId="13" borderId="6"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20" borderId="16"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5" fillId="23" borderId="6" xfId="0" applyFont="1" applyFill="1" applyBorder="1" applyAlignment="1">
      <alignment horizontal="center" vertical="center" wrapText="1"/>
    </xf>
    <xf numFmtId="0" fontId="15" fillId="24" borderId="21" xfId="0" applyFont="1" applyFill="1" applyBorder="1" applyAlignment="1">
      <alignment horizontal="center" vertical="center" wrapText="1"/>
    </xf>
    <xf numFmtId="0" fontId="1" fillId="19" borderId="5" xfId="0" applyFont="1" applyFill="1" applyBorder="1" applyAlignment="1">
      <alignment horizontal="center" vertical="center" wrapText="1"/>
    </xf>
    <xf numFmtId="0" fontId="1" fillId="19" borderId="6" xfId="0" applyFont="1" applyFill="1" applyBorder="1" applyAlignment="1">
      <alignment horizontal="center" vertical="center" wrapText="1"/>
    </xf>
    <xf numFmtId="0" fontId="2" fillId="0" borderId="0" xfId="0" applyFont="1" applyAlignment="1">
      <alignment wrapText="1"/>
    </xf>
    <xf numFmtId="0" fontId="17" fillId="0" borderId="9" xfId="0" applyFont="1" applyBorder="1" applyAlignment="1" applyProtection="1">
      <alignment horizontal="center" vertical="center" wrapText="1"/>
      <protection locked="0"/>
    </xf>
    <xf numFmtId="0" fontId="1" fillId="0" borderId="9" xfId="0" applyFont="1" applyBorder="1" applyAlignment="1" applyProtection="1">
      <alignment horizontal="left" vertical="center" wrapText="1"/>
      <protection locked="0"/>
    </xf>
    <xf numFmtId="0" fontId="15" fillId="0" borderId="0" xfId="0" applyFont="1" applyAlignment="1">
      <alignment horizontal="center"/>
    </xf>
    <xf numFmtId="0" fontId="1" fillId="0" borderId="6" xfId="0" applyFont="1" applyBorder="1" applyAlignment="1" applyProtection="1">
      <alignment horizontal="center"/>
      <protection locked="0"/>
    </xf>
    <xf numFmtId="0" fontId="1" fillId="0" borderId="6" xfId="0" applyFont="1" applyBorder="1" applyAlignment="1" applyProtection="1">
      <alignment horizontal="center" wrapText="1"/>
      <protection locked="0"/>
    </xf>
    <xf numFmtId="167" fontId="1" fillId="0" borderId="6" xfId="0" applyNumberFormat="1" applyFont="1" applyBorder="1" applyAlignment="1" applyProtection="1">
      <alignment horizontal="center"/>
      <protection locked="0"/>
    </xf>
    <xf numFmtId="0" fontId="1" fillId="0" borderId="0" xfId="0" applyFont="1" applyAlignment="1">
      <alignment horizontal="center"/>
    </xf>
    <xf numFmtId="0" fontId="20" fillId="0" borderId="49" xfId="0" applyFont="1" applyBorder="1" applyAlignment="1">
      <alignment horizontal="center"/>
    </xf>
    <xf numFmtId="0" fontId="14" fillId="0" borderId="49" xfId="0" applyFont="1" applyBorder="1" applyAlignment="1">
      <alignment horizontal="center"/>
    </xf>
    <xf numFmtId="0" fontId="14" fillId="0" borderId="0" xfId="0" applyFont="1" applyAlignment="1">
      <alignment horizontal="center"/>
    </xf>
    <xf numFmtId="0" fontId="1" fillId="0" borderId="11" xfId="0" applyFont="1" applyBorder="1" applyAlignment="1">
      <alignment horizontal="center" vertical="center" wrapText="1"/>
    </xf>
    <xf numFmtId="167" fontId="5" fillId="3" borderId="9" xfId="0" applyNumberFormat="1" applyFont="1" applyFill="1" applyBorder="1" applyAlignment="1" applyProtection="1">
      <alignment horizontal="center" vertical="center"/>
      <protection locked="0"/>
    </xf>
    <xf numFmtId="0" fontId="1" fillId="0" borderId="51" xfId="0" applyFont="1" applyBorder="1" applyAlignment="1">
      <alignment horizontal="center" vertical="center" wrapText="1"/>
    </xf>
    <xf numFmtId="0" fontId="1" fillId="0" borderId="17" xfId="0" applyFont="1" applyBorder="1" applyAlignment="1">
      <alignment horizontal="center" vertical="center" wrapText="1"/>
    </xf>
    <xf numFmtId="167" fontId="5" fillId="3" borderId="52" xfId="0" applyNumberFormat="1" applyFont="1" applyFill="1" applyBorder="1" applyAlignment="1">
      <alignment horizontal="center" vertical="center"/>
    </xf>
    <xf numFmtId="167" fontId="5" fillId="3" borderId="15" xfId="0" applyNumberFormat="1" applyFont="1" applyFill="1" applyBorder="1" applyAlignment="1">
      <alignment horizontal="center" vertical="center"/>
    </xf>
    <xf numFmtId="0" fontId="1" fillId="16" borderId="44" xfId="0" applyFont="1" applyFill="1" applyBorder="1" applyAlignment="1">
      <alignment horizontal="center" vertical="center" wrapText="1"/>
    </xf>
    <xf numFmtId="0" fontId="1" fillId="26" borderId="5" xfId="0" applyFont="1" applyFill="1" applyBorder="1" applyAlignment="1">
      <alignment horizontal="center" vertical="center" wrapText="1"/>
    </xf>
    <xf numFmtId="167" fontId="5" fillId="3" borderId="30" xfId="0" applyNumberFormat="1" applyFont="1" applyFill="1" applyBorder="1" applyAlignment="1">
      <alignment horizontal="center" vertical="center"/>
    </xf>
    <xf numFmtId="0" fontId="1" fillId="26" borderId="16" xfId="0" applyFont="1" applyFill="1" applyBorder="1" applyAlignment="1">
      <alignment horizontal="center" vertical="center" wrapText="1"/>
    </xf>
    <xf numFmtId="0" fontId="1" fillId="20" borderId="5" xfId="0" applyFont="1" applyFill="1" applyBorder="1" applyAlignment="1">
      <alignment horizontal="center" vertical="center" wrapText="1"/>
    </xf>
    <xf numFmtId="0" fontId="1" fillId="20" borderId="8"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16" borderId="5" xfId="0" applyFont="1" applyFill="1" applyBorder="1" applyAlignment="1">
      <alignment horizontal="center" vertical="center" wrapText="1"/>
    </xf>
    <xf numFmtId="0" fontId="1" fillId="17" borderId="5" xfId="0" applyFont="1" applyFill="1" applyBorder="1" applyAlignment="1">
      <alignment horizontal="center" vertical="center" wrapText="1"/>
    </xf>
    <xf numFmtId="0" fontId="1" fillId="17" borderId="6" xfId="0" applyFont="1" applyFill="1" applyBorder="1" applyAlignment="1">
      <alignment horizontal="center" vertical="center" wrapText="1"/>
    </xf>
    <xf numFmtId="0" fontId="1" fillId="17" borderId="16" xfId="0" applyFont="1" applyFill="1" applyBorder="1" applyAlignment="1">
      <alignment horizontal="center" vertical="center" wrapText="1"/>
    </xf>
    <xf numFmtId="167" fontId="5" fillId="3" borderId="14" xfId="0" applyNumberFormat="1" applyFont="1" applyFill="1" applyBorder="1" applyAlignment="1">
      <alignment horizontal="center" vertical="center"/>
    </xf>
    <xf numFmtId="0" fontId="22" fillId="0" borderId="0" xfId="0" applyFont="1" applyAlignment="1">
      <alignment horizontal="center"/>
    </xf>
    <xf numFmtId="0" fontId="25" fillId="0" borderId="0" xfId="0" applyFont="1" applyAlignment="1">
      <alignment vertical="center"/>
    </xf>
    <xf numFmtId="0" fontId="25" fillId="0" borderId="0" xfId="0" applyFont="1"/>
    <xf numFmtId="0" fontId="27" fillId="0" borderId="6" xfId="0" applyFont="1" applyBorder="1" applyAlignment="1">
      <alignment horizontal="center" vertical="center"/>
    </xf>
    <xf numFmtId="0" fontId="27" fillId="0" borderId="6" xfId="0" applyFont="1" applyBorder="1" applyAlignment="1">
      <alignment horizontal="center" vertical="center" wrapText="1"/>
    </xf>
    <xf numFmtId="0" fontId="25" fillId="0" borderId="6" xfId="0" applyFont="1" applyBorder="1" applyAlignment="1">
      <alignment horizontal="center" vertical="center"/>
    </xf>
    <xf numFmtId="0" fontId="27" fillId="0" borderId="6" xfId="0" applyFont="1" applyBorder="1" applyAlignment="1">
      <alignment horizontal="left" vertical="center" wrapText="1"/>
    </xf>
    <xf numFmtId="167" fontId="27" fillId="0" borderId="6" xfId="0" applyNumberFormat="1" applyFont="1" applyBorder="1" applyAlignment="1">
      <alignment horizontal="center" vertical="center"/>
    </xf>
    <xf numFmtId="0" fontId="27" fillId="0" borderId="21" xfId="0" applyFont="1" applyBorder="1" applyAlignment="1">
      <alignment horizontal="center" vertical="center"/>
    </xf>
    <xf numFmtId="167" fontId="27" fillId="0" borderId="21" xfId="0" applyNumberFormat="1" applyFont="1" applyBorder="1" applyAlignment="1">
      <alignment horizontal="center" vertical="center"/>
    </xf>
    <xf numFmtId="0" fontId="25" fillId="0" borderId="6" xfId="0" applyFont="1" applyBorder="1" applyAlignment="1">
      <alignment horizontal="center" vertical="center" wrapText="1"/>
    </xf>
    <xf numFmtId="0" fontId="25" fillId="0" borderId="6" xfId="0" applyFont="1" applyBorder="1" applyAlignment="1">
      <alignment vertical="center" wrapText="1"/>
    </xf>
    <xf numFmtId="168" fontId="25" fillId="0" borderId="6" xfId="0" applyNumberFormat="1" applyFont="1" applyBorder="1" applyAlignment="1">
      <alignment horizontal="center" vertical="center" wrapText="1"/>
    </xf>
    <xf numFmtId="167" fontId="25" fillId="0" borderId="21" xfId="0" applyNumberFormat="1" applyFont="1" applyBorder="1" applyAlignment="1">
      <alignment horizontal="center" vertical="center"/>
    </xf>
    <xf numFmtId="0" fontId="25" fillId="0" borderId="21" xfId="0" applyFont="1" applyBorder="1" applyAlignment="1">
      <alignment horizontal="center" vertical="center" wrapText="1"/>
    </xf>
    <xf numFmtId="0" fontId="28" fillId="0" borderId="21" xfId="0" applyFont="1" applyBorder="1" applyAlignment="1">
      <alignment vertical="center" wrapText="1"/>
    </xf>
    <xf numFmtId="169" fontId="25" fillId="0" borderId="6" xfId="0" applyNumberFormat="1" applyFont="1" applyBorder="1" applyAlignment="1">
      <alignment horizontal="center" vertical="center" wrapText="1"/>
    </xf>
    <xf numFmtId="167" fontId="25" fillId="0" borderId="6" xfId="0" applyNumberFormat="1" applyFont="1" applyBorder="1" applyAlignment="1">
      <alignment horizontal="center" vertical="center" wrapText="1"/>
    </xf>
    <xf numFmtId="0" fontId="29" fillId="0" borderId="6" xfId="0" applyFont="1" applyBorder="1" applyAlignment="1">
      <alignment vertical="center" wrapText="1"/>
    </xf>
    <xf numFmtId="167" fontId="25" fillId="0" borderId="21" xfId="0" applyNumberFormat="1" applyFont="1" applyBorder="1" applyAlignment="1" applyProtection="1">
      <alignment horizontal="center" vertical="center"/>
      <protection locked="0"/>
    </xf>
    <xf numFmtId="0" fontId="25" fillId="0" borderId="6" xfId="0" applyFont="1" applyBorder="1" applyAlignment="1">
      <alignment horizontal="justify" vertical="center" wrapText="1"/>
    </xf>
    <xf numFmtId="167" fontId="25" fillId="0" borderId="6" xfId="0" applyNumberFormat="1" applyFont="1" applyBorder="1" applyAlignment="1">
      <alignment horizontal="center" vertical="center"/>
    </xf>
    <xf numFmtId="0" fontId="25" fillId="0" borderId="21" xfId="0" applyFont="1" applyBorder="1" applyAlignment="1">
      <alignment horizontal="center" vertical="center"/>
    </xf>
    <xf numFmtId="0" fontId="25" fillId="0" borderId="21" xfId="0" applyFont="1" applyBorder="1" applyAlignment="1">
      <alignment vertical="center" wrapText="1"/>
    </xf>
    <xf numFmtId="167" fontId="25" fillId="0" borderId="21" xfId="0" applyNumberFormat="1" applyFont="1" applyBorder="1" applyAlignment="1">
      <alignment horizontal="center" vertical="center" wrapText="1"/>
    </xf>
    <xf numFmtId="167" fontId="27" fillId="0" borderId="6" xfId="0" applyNumberFormat="1" applyFont="1" applyBorder="1" applyAlignment="1" applyProtection="1">
      <alignment horizontal="center" vertical="center"/>
      <protection locked="0"/>
    </xf>
    <xf numFmtId="0" fontId="25" fillId="0" borderId="21" xfId="0" applyFont="1" applyBorder="1" applyAlignment="1" applyProtection="1">
      <alignment horizontal="center" vertical="center"/>
      <protection locked="0"/>
    </xf>
    <xf numFmtId="0" fontId="25" fillId="0" borderId="6" xfId="0" applyFont="1" applyBorder="1" applyAlignment="1" applyProtection="1">
      <alignment vertical="center" wrapText="1"/>
      <protection locked="0"/>
    </xf>
    <xf numFmtId="0" fontId="25" fillId="0" borderId="21" xfId="0" applyFont="1" applyBorder="1" applyAlignment="1" applyProtection="1">
      <alignment vertical="center" wrapText="1"/>
      <protection locked="0"/>
    </xf>
    <xf numFmtId="167" fontId="25" fillId="0" borderId="6" xfId="0" applyNumberFormat="1" applyFont="1" applyBorder="1" applyAlignment="1" applyProtection="1">
      <alignment horizontal="center" vertical="center" wrapText="1"/>
      <protection locked="0"/>
    </xf>
    <xf numFmtId="0" fontId="25" fillId="0" borderId="6" xfId="0" applyFont="1" applyBorder="1" applyAlignment="1" applyProtection="1">
      <alignment horizontal="center" vertical="center"/>
      <protection locked="0"/>
    </xf>
    <xf numFmtId="0" fontId="31" fillId="0" borderId="6" xfId="0" applyFont="1" applyBorder="1" applyAlignment="1">
      <alignment vertical="center" wrapText="1"/>
    </xf>
    <xf numFmtId="0" fontId="31" fillId="0" borderId="6" xfId="0" applyFont="1" applyBorder="1" applyAlignment="1">
      <alignment horizontal="center" vertical="center" wrapText="1"/>
    </xf>
    <xf numFmtId="167" fontId="31" fillId="0" borderId="6" xfId="0" applyNumberFormat="1" applyFont="1" applyBorder="1" applyAlignment="1">
      <alignment horizontal="center" vertical="center" wrapText="1"/>
    </xf>
    <xf numFmtId="0" fontId="27" fillId="0" borderId="6" xfId="0" applyFont="1" applyBorder="1" applyAlignment="1">
      <alignment vertical="center" wrapText="1"/>
    </xf>
    <xf numFmtId="167" fontId="27" fillId="0" borderId="6" xfId="0" applyNumberFormat="1" applyFont="1" applyBorder="1" applyAlignment="1">
      <alignment horizontal="center" vertical="center" wrapText="1"/>
    </xf>
    <xf numFmtId="170" fontId="25" fillId="0" borderId="6" xfId="0" applyNumberFormat="1" applyFont="1" applyBorder="1" applyAlignment="1">
      <alignment horizontal="center" vertical="center" wrapText="1"/>
    </xf>
    <xf numFmtId="169" fontId="25" fillId="0" borderId="6" xfId="0" applyNumberFormat="1" applyFont="1" applyBorder="1" applyAlignment="1" applyProtection="1">
      <alignment horizontal="center" vertical="center" wrapText="1"/>
      <protection locked="0"/>
    </xf>
    <xf numFmtId="0" fontId="25" fillId="0" borderId="6" xfId="0" applyFont="1" applyBorder="1" applyAlignment="1" applyProtection="1">
      <alignment horizontal="center" vertical="center" wrapText="1"/>
      <protection locked="0"/>
    </xf>
    <xf numFmtId="168" fontId="25" fillId="0" borderId="6" xfId="0" applyNumberFormat="1" applyFont="1" applyBorder="1" applyAlignment="1" applyProtection="1">
      <alignment horizontal="center" vertical="center" wrapText="1"/>
      <protection locked="0"/>
    </xf>
    <xf numFmtId="0" fontId="29" fillId="0" borderId="6" xfId="0" applyFont="1" applyBorder="1" applyAlignment="1" applyProtection="1">
      <alignment vertical="center" wrapText="1"/>
      <protection locked="0"/>
    </xf>
    <xf numFmtId="168" fontId="27" fillId="0" borderId="6" xfId="0" applyNumberFormat="1" applyFont="1" applyBorder="1" applyAlignment="1">
      <alignment horizontal="center" vertical="center" wrapText="1"/>
    </xf>
    <xf numFmtId="0" fontId="27" fillId="0" borderId="6" xfId="0" applyFont="1" applyBorder="1" applyAlignment="1">
      <alignment horizontal="justify" vertical="center" wrapText="1"/>
    </xf>
    <xf numFmtId="0" fontId="28" fillId="0" borderId="6" xfId="0" applyFont="1" applyBorder="1" applyAlignment="1">
      <alignment vertical="center" wrapText="1"/>
    </xf>
    <xf numFmtId="168" fontId="31" fillId="0" borderId="6" xfId="0" applyNumberFormat="1" applyFont="1" applyBorder="1" applyAlignment="1">
      <alignment horizontal="center" vertical="center" wrapText="1"/>
    </xf>
    <xf numFmtId="0" fontId="29" fillId="0" borderId="6" xfId="0" applyFont="1" applyBorder="1" applyAlignment="1">
      <alignment horizontal="justify" vertical="center" wrapText="1"/>
    </xf>
    <xf numFmtId="167" fontId="25" fillId="0" borderId="0" xfId="0" applyNumberFormat="1" applyFont="1" applyAlignment="1">
      <alignment horizontal="center" vertical="center"/>
    </xf>
    <xf numFmtId="169" fontId="25" fillId="0" borderId="6" xfId="0" applyNumberFormat="1" applyFont="1" applyBorder="1" applyAlignment="1">
      <alignment horizontal="center" vertical="center"/>
    </xf>
    <xf numFmtId="167" fontId="33" fillId="0" borderId="6" xfId="0" applyNumberFormat="1" applyFont="1" applyBorder="1" applyAlignment="1">
      <alignment horizontal="center" vertical="center" wrapText="1"/>
    </xf>
    <xf numFmtId="167" fontId="25" fillId="0" borderId="0" xfId="0" applyNumberFormat="1" applyFont="1"/>
    <xf numFmtId="0" fontId="15" fillId="0" borderId="0" xfId="0" applyFont="1" applyAlignment="1">
      <alignment horizontal="left"/>
    </xf>
    <xf numFmtId="0" fontId="14" fillId="0" borderId="0" xfId="0" applyFont="1" applyAlignment="1">
      <alignment vertical="center"/>
    </xf>
    <xf numFmtId="0" fontId="15" fillId="0" borderId="0" xfId="0" applyFont="1" applyAlignment="1">
      <alignment vertical="center"/>
    </xf>
    <xf numFmtId="0" fontId="15" fillId="0" borderId="0" xfId="0" applyFont="1"/>
    <xf numFmtId="0" fontId="14" fillId="0" borderId="0" xfId="0" applyFont="1" applyAlignment="1">
      <alignment horizontal="center" vertical="center"/>
    </xf>
    <xf numFmtId="0" fontId="1" fillId="0" borderId="8" xfId="0" applyFont="1" applyBorder="1" applyAlignment="1">
      <alignment horizontal="center" vertical="center" wrapText="1"/>
    </xf>
    <xf numFmtId="0" fontId="15" fillId="24" borderId="6" xfId="0" applyFont="1" applyFill="1" applyBorder="1" applyAlignment="1">
      <alignment horizontal="center" vertical="center" wrapText="1"/>
    </xf>
    <xf numFmtId="0" fontId="15" fillId="22" borderId="6"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20" borderId="13" xfId="0" applyFont="1" applyFill="1" applyBorder="1" applyAlignment="1">
      <alignment horizontal="center" vertical="center" wrapText="1"/>
    </xf>
    <xf numFmtId="0" fontId="1" fillId="6" borderId="16"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7" borderId="16" xfId="0" applyFont="1" applyFill="1" applyBorder="1" applyAlignment="1">
      <alignment horizontal="center" vertical="center"/>
    </xf>
    <xf numFmtId="0" fontId="1" fillId="5" borderId="5" xfId="0" applyFont="1" applyFill="1" applyBorder="1" applyAlignment="1">
      <alignment horizontal="center" vertical="center" wrapText="1"/>
    </xf>
    <xf numFmtId="0" fontId="1" fillId="8" borderId="16" xfId="0" applyFont="1" applyFill="1" applyBorder="1" applyAlignment="1">
      <alignment horizontal="center" vertical="center" wrapText="1"/>
    </xf>
    <xf numFmtId="0" fontId="42" fillId="0" borderId="6" xfId="0" applyFont="1" applyBorder="1" applyAlignment="1" applyProtection="1">
      <alignment horizontal="center" vertical="center" wrapText="1"/>
      <protection locked="0"/>
    </xf>
    <xf numFmtId="0" fontId="42" fillId="25" borderId="6" xfId="0" applyFont="1" applyFill="1" applyBorder="1" applyAlignment="1" applyProtection="1">
      <alignment horizontal="center" vertical="center" wrapText="1"/>
      <protection locked="0"/>
    </xf>
    <xf numFmtId="0" fontId="42" fillId="27" borderId="6" xfId="0" applyFont="1" applyFill="1" applyBorder="1" applyAlignment="1" applyProtection="1">
      <alignment horizontal="center" vertical="center" wrapText="1"/>
      <protection locked="0"/>
    </xf>
    <xf numFmtId="0" fontId="42" fillId="28" borderId="6" xfId="0" applyFont="1" applyFill="1" applyBorder="1" applyAlignment="1" applyProtection="1">
      <alignment horizontal="center" vertical="center" wrapText="1"/>
      <protection locked="0"/>
    </xf>
    <xf numFmtId="0" fontId="42" fillId="29" borderId="6" xfId="0" applyFont="1" applyFill="1" applyBorder="1" applyAlignment="1" applyProtection="1">
      <alignment horizontal="center" vertical="center" wrapText="1"/>
      <protection locked="0"/>
    </xf>
    <xf numFmtId="0" fontId="42" fillId="0" borderId="6" xfId="0" applyFont="1" applyBorder="1" applyAlignment="1" applyProtection="1">
      <alignment horizontal="left" vertical="center" wrapText="1"/>
      <protection locked="0"/>
    </xf>
    <xf numFmtId="0" fontId="43" fillId="0" borderId="50" xfId="0" applyFont="1" applyBorder="1" applyAlignment="1" applyProtection="1">
      <alignment horizontal="left" vertical="center"/>
      <protection locked="0"/>
    </xf>
    <xf numFmtId="0" fontId="43" fillId="0" borderId="50" xfId="0" applyFont="1" applyBorder="1" applyAlignment="1" applyProtection="1">
      <alignment horizontal="center" vertical="center"/>
      <protection locked="0"/>
    </xf>
    <xf numFmtId="0" fontId="43" fillId="25" borderId="50" xfId="0" applyFont="1" applyFill="1" applyBorder="1" applyAlignment="1" applyProtection="1">
      <alignment horizontal="left" vertical="center"/>
      <protection locked="0"/>
    </xf>
    <xf numFmtId="0" fontId="43" fillId="27" borderId="50" xfId="0" applyFont="1" applyFill="1" applyBorder="1" applyAlignment="1" applyProtection="1">
      <alignment horizontal="left" vertical="center"/>
      <protection locked="0"/>
    </xf>
    <xf numFmtId="0" fontId="43" fillId="27" borderId="50" xfId="0" applyFont="1" applyFill="1" applyBorder="1" applyAlignment="1" applyProtection="1">
      <alignment horizontal="center" vertical="center"/>
      <protection locked="0"/>
    </xf>
    <xf numFmtId="0" fontId="43" fillId="28" borderId="50" xfId="0" applyFont="1" applyFill="1" applyBorder="1" applyAlignment="1" applyProtection="1">
      <alignment horizontal="left" vertical="center"/>
      <protection locked="0"/>
    </xf>
    <xf numFmtId="0" fontId="43" fillId="28" borderId="50" xfId="0" applyFont="1" applyFill="1" applyBorder="1" applyAlignment="1" applyProtection="1">
      <alignment horizontal="center" vertical="center"/>
      <protection locked="0"/>
    </xf>
    <xf numFmtId="0" fontId="43" fillId="29" borderId="50" xfId="0" applyFont="1" applyFill="1" applyBorder="1" applyAlignment="1" applyProtection="1">
      <alignment horizontal="left" vertical="center"/>
      <protection locked="0"/>
    </xf>
    <xf numFmtId="0" fontId="43" fillId="29" borderId="50" xfId="0" applyFont="1" applyFill="1" applyBorder="1" applyAlignment="1" applyProtection="1">
      <alignment horizontal="center" vertical="center"/>
      <protection locked="0"/>
    </xf>
    <xf numFmtId="167" fontId="6" fillId="2" borderId="6" xfId="0" applyNumberFormat="1" applyFont="1" applyFill="1" applyBorder="1" applyAlignment="1" applyProtection="1">
      <alignment horizontal="center" vertical="center"/>
      <protection locked="0"/>
    </xf>
    <xf numFmtId="167" fontId="1" fillId="2" borderId="16" xfId="0" applyNumberFormat="1" applyFont="1" applyFill="1" applyBorder="1" applyAlignment="1" applyProtection="1">
      <alignment horizontal="center" vertical="center"/>
      <protection locked="0"/>
    </xf>
    <xf numFmtId="167" fontId="15" fillId="2" borderId="6" xfId="0" applyNumberFormat="1" applyFont="1" applyFill="1" applyBorder="1" applyAlignment="1" applyProtection="1">
      <alignment horizontal="center" vertical="center"/>
      <protection locked="0"/>
    </xf>
    <xf numFmtId="167" fontId="21" fillId="2" borderId="6" xfId="0" applyNumberFormat="1" applyFont="1" applyFill="1" applyBorder="1" applyAlignment="1" applyProtection="1">
      <alignment horizontal="center" vertical="center"/>
      <protection locked="0"/>
    </xf>
    <xf numFmtId="167" fontId="0" fillId="2" borderId="6" xfId="0" applyNumberFormat="1" applyFill="1" applyBorder="1" applyAlignment="1" applyProtection="1">
      <alignment horizontal="center" vertical="center"/>
      <protection locked="0"/>
    </xf>
    <xf numFmtId="167" fontId="7" fillId="2" borderId="9" xfId="0" applyNumberFormat="1" applyFont="1" applyFill="1" applyBorder="1" applyAlignment="1" applyProtection="1">
      <alignment horizontal="center" vertical="center"/>
      <protection locked="0"/>
    </xf>
    <xf numFmtId="167" fontId="7" fillId="2" borderId="14" xfId="0" applyNumberFormat="1" applyFont="1" applyFill="1" applyBorder="1" applyAlignment="1" applyProtection="1">
      <alignment horizontal="center" vertical="center"/>
      <protection locked="0"/>
    </xf>
    <xf numFmtId="167" fontId="7" fillId="2" borderId="6" xfId="0" applyNumberFormat="1" applyFont="1" applyFill="1" applyBorder="1" applyAlignment="1" applyProtection="1">
      <alignment horizontal="center" vertical="center"/>
      <protection locked="0"/>
    </xf>
    <xf numFmtId="167" fontId="7" fillId="2" borderId="13" xfId="0" applyNumberFormat="1" applyFont="1" applyFill="1" applyBorder="1" applyAlignment="1" applyProtection="1">
      <alignment horizontal="center" vertical="center"/>
      <protection locked="0"/>
    </xf>
    <xf numFmtId="167" fontId="18" fillId="2" borderId="6" xfId="0" applyNumberFormat="1" applyFont="1" applyFill="1" applyBorder="1" applyAlignment="1" applyProtection="1">
      <alignment horizontal="center" vertical="center"/>
      <protection locked="0"/>
    </xf>
    <xf numFmtId="167" fontId="5" fillId="2" borderId="6" xfId="0" applyNumberFormat="1" applyFont="1" applyFill="1" applyBorder="1" applyAlignment="1" applyProtection="1">
      <alignment horizontal="center" vertical="center"/>
      <protection locked="0"/>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167" fontId="7" fillId="2" borderId="9" xfId="0" applyNumberFormat="1" applyFont="1" applyFill="1" applyBorder="1" applyAlignment="1" applyProtection="1">
      <alignment horizontal="center" vertical="center" wrapText="1"/>
      <protection locked="0"/>
    </xf>
    <xf numFmtId="167" fontId="7" fillId="2" borderId="14" xfId="0" applyNumberFormat="1" applyFont="1" applyFill="1" applyBorder="1" applyAlignment="1" applyProtection="1">
      <alignment horizontal="center" vertical="center" wrapText="1"/>
      <protection locked="0"/>
    </xf>
    <xf numFmtId="167" fontId="1" fillId="2" borderId="6" xfId="0" applyNumberFormat="1" applyFont="1" applyFill="1" applyBorder="1" applyAlignment="1" applyProtection="1">
      <alignment horizontal="center" vertical="center" wrapText="1"/>
      <protection locked="0"/>
    </xf>
    <xf numFmtId="167" fontId="2" fillId="2" borderId="6" xfId="0" applyNumberFormat="1" applyFont="1" applyFill="1" applyBorder="1" applyAlignment="1" applyProtection="1">
      <alignment horizontal="center" vertical="center"/>
      <protection locked="0"/>
    </xf>
    <xf numFmtId="167" fontId="2" fillId="2" borderId="0" xfId="0" applyNumberFormat="1" applyFont="1" applyFill="1" applyAlignment="1" applyProtection="1">
      <alignment horizontal="center" vertical="center"/>
      <protection locked="0"/>
    </xf>
    <xf numFmtId="167" fontId="1" fillId="2" borderId="0" xfId="0" applyNumberFormat="1" applyFont="1" applyFill="1" applyAlignment="1" applyProtection="1">
      <alignment horizontal="center" vertical="center" wrapText="1"/>
      <protection locked="0"/>
    </xf>
    <xf numFmtId="167" fontId="1" fillId="2" borderId="0" xfId="0" applyNumberFormat="1" applyFont="1" applyFill="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1" fillId="0" borderId="6" xfId="0" applyFont="1" applyBorder="1" applyAlignment="1">
      <alignment horizontal="center" vertical="center" wrapText="1"/>
    </xf>
    <xf numFmtId="0" fontId="5" fillId="0" borderId="6" xfId="0" applyFont="1" applyBorder="1" applyAlignment="1">
      <alignment horizontal="center" vertical="center" wrapText="1"/>
    </xf>
    <xf numFmtId="0" fontId="1" fillId="28" borderId="6" xfId="0" applyFont="1" applyFill="1" applyBorder="1" applyAlignment="1" applyProtection="1">
      <alignment horizontal="center" vertical="center"/>
      <protection locked="0"/>
    </xf>
    <xf numFmtId="0" fontId="1" fillId="28" borderId="6" xfId="0" applyFont="1" applyFill="1" applyBorder="1" applyAlignment="1" applyProtection="1">
      <alignment horizontal="left" vertical="center" wrapText="1"/>
      <protection locked="0"/>
    </xf>
    <xf numFmtId="0" fontId="1" fillId="28" borderId="6" xfId="0" applyFont="1" applyFill="1" applyBorder="1" applyAlignment="1" applyProtection="1">
      <alignment horizontal="center" vertical="center" wrapText="1"/>
      <protection locked="0"/>
    </xf>
    <xf numFmtId="167" fontId="5" fillId="28" borderId="9" xfId="0" applyNumberFormat="1" applyFont="1" applyFill="1" applyBorder="1" applyAlignment="1">
      <alignment horizontal="center" vertical="center"/>
    </xf>
    <xf numFmtId="167" fontId="5" fillId="28" borderId="9" xfId="0" applyNumberFormat="1" applyFont="1" applyFill="1" applyBorder="1" applyAlignment="1" applyProtection="1">
      <alignment horizontal="center" vertical="center" wrapText="1"/>
      <protection locked="0"/>
    </xf>
    <xf numFmtId="167" fontId="1" fillId="28" borderId="9" xfId="0" applyNumberFormat="1" applyFont="1" applyFill="1" applyBorder="1" applyAlignment="1" applyProtection="1">
      <alignment horizontal="center" vertical="center" wrapText="1"/>
      <protection locked="0"/>
    </xf>
    <xf numFmtId="167" fontId="1" fillId="28" borderId="6" xfId="0" applyNumberFormat="1" applyFont="1" applyFill="1" applyBorder="1" applyAlignment="1" applyProtection="1">
      <alignment horizontal="center" vertical="center"/>
      <protection locked="0"/>
    </xf>
    <xf numFmtId="167" fontId="2" fillId="28" borderId="6" xfId="0" applyNumberFormat="1" applyFont="1" applyFill="1" applyBorder="1" applyAlignment="1" applyProtection="1">
      <alignment horizontal="center" vertical="center"/>
      <protection locked="0"/>
    </xf>
    <xf numFmtId="0" fontId="2" fillId="28" borderId="0" xfId="0" applyFont="1" applyFill="1" applyAlignment="1">
      <alignment horizontal="center" vertical="center"/>
    </xf>
    <xf numFmtId="0" fontId="0" fillId="0" borderId="6" xfId="0" applyBorder="1" applyAlignment="1">
      <alignment horizontal="left" vertical="center" wrapText="1"/>
    </xf>
    <xf numFmtId="0" fontId="0" fillId="0" borderId="16" xfId="0" applyBorder="1" applyAlignment="1">
      <alignment horizontal="left" vertical="center" wrapText="1"/>
    </xf>
    <xf numFmtId="0" fontId="5" fillId="2" borderId="6" xfId="0" applyFont="1" applyFill="1" applyBorder="1" applyAlignment="1">
      <alignment horizontal="center" vertical="center" wrapText="1"/>
    </xf>
    <xf numFmtId="0" fontId="44" fillId="0" borderId="6" xfId="0" applyFont="1" applyBorder="1" applyAlignment="1">
      <alignment horizontal="left" vertical="center" wrapText="1"/>
    </xf>
    <xf numFmtId="0" fontId="44" fillId="0" borderId="0" xfId="0" applyFont="1"/>
    <xf numFmtId="0" fontId="5" fillId="2" borderId="27"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1" fillId="0" borderId="0" xfId="0" applyFont="1" applyAlignment="1">
      <alignment horizontal="left" wrapText="1"/>
    </xf>
    <xf numFmtId="0" fontId="15" fillId="0" borderId="0" xfId="0" applyFont="1" applyAlignment="1">
      <alignment horizontal="left" wrapText="1"/>
    </xf>
    <xf numFmtId="0" fontId="5" fillId="0" borderId="0" xfId="0" applyFont="1" applyAlignment="1">
      <alignment horizontal="center" vertical="center" wrapText="1"/>
    </xf>
    <xf numFmtId="0" fontId="14" fillId="0" borderId="0" xfId="0" applyFont="1" applyAlignment="1">
      <alignment horizontal="center" vertical="center"/>
    </xf>
    <xf numFmtId="0" fontId="27" fillId="0" borderId="6" xfId="0" applyFont="1" applyBorder="1" applyAlignment="1">
      <alignment horizontal="center" vertical="center" wrapText="1"/>
    </xf>
    <xf numFmtId="0" fontId="25" fillId="0" borderId="6" xfId="0" applyFont="1" applyBorder="1" applyAlignment="1">
      <alignment horizontal="center" vertical="center" wrapText="1"/>
    </xf>
    <xf numFmtId="0" fontId="27" fillId="0" borderId="21" xfId="0" applyFont="1" applyBorder="1" applyAlignment="1">
      <alignment horizontal="center" vertical="center" wrapText="1"/>
    </xf>
    <xf numFmtId="0" fontId="27" fillId="0" borderId="7" xfId="0" applyFont="1" applyBorder="1" applyAlignment="1">
      <alignment horizontal="center" vertical="center" wrapText="1"/>
    </xf>
    <xf numFmtId="0" fontId="27" fillId="0" borderId="9" xfId="0" applyFont="1" applyBorder="1" applyAlignment="1">
      <alignment horizontal="center" vertical="center" wrapText="1"/>
    </xf>
    <xf numFmtId="0" fontId="26" fillId="0" borderId="0" xfId="0" applyFont="1" applyAlignment="1" applyProtection="1">
      <alignment horizontal="center" vertical="center" wrapText="1"/>
      <protection locked="0"/>
    </xf>
    <xf numFmtId="0" fontId="26" fillId="0" borderId="0" xfId="0" applyFont="1" applyAlignment="1" applyProtection="1">
      <alignment horizontal="center" vertical="center"/>
      <protection locked="0"/>
    </xf>
    <xf numFmtId="0" fontId="25" fillId="0" borderId="6" xfId="0" applyFont="1" applyBorder="1" applyAlignment="1">
      <alignment horizontal="center" vertical="center"/>
    </xf>
    <xf numFmtId="0" fontId="27" fillId="0" borderId="6" xfId="0" applyFont="1" applyBorder="1" applyAlignment="1">
      <alignment horizontal="left" vertical="center" wrapText="1"/>
    </xf>
    <xf numFmtId="0" fontId="27" fillId="0" borderId="6" xfId="0" applyFont="1" applyBorder="1" applyAlignment="1">
      <alignment horizontal="center" vertical="center"/>
    </xf>
    <xf numFmtId="0" fontId="27" fillId="0" borderId="21" xfId="0" applyFont="1" applyBorder="1" applyAlignment="1">
      <alignment horizontal="left" vertical="center" wrapText="1"/>
    </xf>
    <xf numFmtId="167" fontId="25" fillId="30" borderId="6" xfId="0" applyNumberFormat="1" applyFont="1" applyFill="1" applyBorder="1" applyAlignment="1">
      <alignment horizontal="center" vertical="center" wrapText="1"/>
    </xf>
    <xf numFmtId="167" fontId="25" fillId="0" borderId="21" xfId="0" applyNumberFormat="1" applyFont="1" applyBorder="1" applyAlignment="1">
      <alignment horizontal="center" vertical="center" wrapText="1"/>
    </xf>
    <xf numFmtId="0" fontId="25" fillId="0" borderId="16" xfId="0" applyFont="1" applyBorder="1" applyAlignment="1">
      <alignment horizontal="left" vertical="center" wrapText="1"/>
    </xf>
    <xf numFmtId="0" fontId="25" fillId="0" borderId="18" xfId="0" applyFont="1" applyBorder="1" applyAlignment="1">
      <alignment horizontal="left" vertical="center" wrapText="1"/>
    </xf>
    <xf numFmtId="0" fontId="25" fillId="0" borderId="13" xfId="0" applyFont="1" applyBorder="1" applyAlignment="1">
      <alignment horizontal="left" vertical="center" wrapText="1"/>
    </xf>
    <xf numFmtId="0" fontId="25" fillId="0" borderId="16" xfId="0" applyFont="1" applyBorder="1" applyAlignment="1">
      <alignment horizontal="center" vertical="center"/>
    </xf>
    <xf numFmtId="0" fontId="25" fillId="0" borderId="18" xfId="0" applyFont="1" applyBorder="1" applyAlignment="1">
      <alignment horizontal="center" vertical="center"/>
    </xf>
    <xf numFmtId="0" fontId="25" fillId="0" borderId="13" xfId="0" applyFont="1" applyBorder="1" applyAlignment="1">
      <alignment horizontal="center" vertical="center"/>
    </xf>
    <xf numFmtId="0" fontId="25" fillId="0" borderId="6" xfId="0" applyFont="1" applyBorder="1" applyAlignment="1">
      <alignment horizontal="left" vertical="center"/>
    </xf>
    <xf numFmtId="168" fontId="25" fillId="0" borderId="6" xfId="0" applyNumberFormat="1" applyFont="1" applyBorder="1" applyAlignment="1">
      <alignment horizontal="center" vertical="center" wrapText="1"/>
    </xf>
    <xf numFmtId="0" fontId="27" fillId="0" borderId="6" xfId="0" applyFont="1" applyBorder="1" applyAlignment="1" applyProtection="1">
      <alignment horizontal="center" vertical="center" wrapText="1"/>
      <protection locked="0"/>
    </xf>
    <xf numFmtId="0" fontId="27" fillId="0" borderId="16" xfId="0" applyFont="1" applyBorder="1" applyAlignment="1" applyProtection="1">
      <alignment horizontal="center" vertical="center" wrapText="1"/>
      <protection locked="0"/>
    </xf>
    <xf numFmtId="0" fontId="27" fillId="0" borderId="18" xfId="0"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0" fontId="25" fillId="0" borderId="21" xfId="0" applyFont="1" applyBorder="1" applyAlignment="1">
      <alignment horizontal="center" vertical="center" wrapText="1"/>
    </xf>
    <xf numFmtId="0" fontId="25" fillId="0" borderId="9" xfId="0" applyFont="1" applyBorder="1" applyAlignment="1">
      <alignment horizontal="center" vertical="center" wrapText="1"/>
    </xf>
    <xf numFmtId="0" fontId="27" fillId="0" borderId="21" xfId="0" applyFont="1" applyBorder="1" applyAlignment="1">
      <alignment horizontal="center" vertical="center"/>
    </xf>
    <xf numFmtId="0" fontId="27" fillId="0" borderId="7" xfId="0" applyFont="1" applyBorder="1" applyAlignment="1">
      <alignment horizontal="center" vertical="center"/>
    </xf>
    <xf numFmtId="0" fontId="27" fillId="0" borderId="9" xfId="0" applyFont="1" applyBorder="1" applyAlignment="1">
      <alignment horizontal="center" vertical="center"/>
    </xf>
    <xf numFmtId="0" fontId="25" fillId="0" borderId="6" xfId="0" applyFont="1" applyBorder="1" applyAlignment="1">
      <alignment horizontal="justify" vertical="center" wrapText="1"/>
    </xf>
    <xf numFmtId="167" fontId="25" fillId="0" borderId="6" xfId="0" applyNumberFormat="1" applyFont="1" applyBorder="1" applyAlignment="1">
      <alignment horizontal="center" vertical="center" wrapText="1"/>
    </xf>
    <xf numFmtId="167" fontId="31" fillId="0" borderId="6" xfId="0" applyNumberFormat="1"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167" fontId="25" fillId="0" borderId="33" xfId="0" applyNumberFormat="1" applyFont="1" applyBorder="1" applyAlignment="1">
      <alignment horizontal="center" vertical="center"/>
    </xf>
    <xf numFmtId="0" fontId="25" fillId="0" borderId="54" xfId="0" applyFont="1" applyBorder="1" applyAlignment="1">
      <alignment horizontal="center" vertical="center"/>
    </xf>
    <xf numFmtId="0" fontId="1"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7" fillId="0" borderId="26" xfId="0" applyFont="1" applyBorder="1" applyAlignment="1">
      <alignment horizontal="center" vertical="center" wrapText="1"/>
    </xf>
    <xf numFmtId="0" fontId="27" fillId="0" borderId="24" xfId="0" applyFont="1" applyBorder="1" applyAlignment="1">
      <alignment horizontal="center" vertical="center" wrapText="1"/>
    </xf>
    <xf numFmtId="0" fontId="27" fillId="0" borderId="25" xfId="0" applyFont="1" applyBorder="1" applyAlignment="1">
      <alignment horizontal="center" vertical="center" wrapText="1"/>
    </xf>
    <xf numFmtId="0" fontId="27" fillId="0" borderId="28" xfId="0" applyFont="1" applyBorder="1" applyAlignment="1">
      <alignment horizontal="center" vertical="center" wrapText="1"/>
    </xf>
    <xf numFmtId="0" fontId="27" fillId="0" borderId="0" xfId="0" applyFont="1" applyAlignment="1">
      <alignment horizontal="center" vertical="center" wrapText="1"/>
    </xf>
    <xf numFmtId="0" fontId="27" fillId="0" borderId="48" xfId="0" applyFont="1" applyBorder="1" applyAlignment="1">
      <alignment horizontal="center" vertical="center" wrapText="1"/>
    </xf>
    <xf numFmtId="0" fontId="27" fillId="0" borderId="30" xfId="0" applyFont="1" applyBorder="1" applyAlignment="1">
      <alignment horizontal="center" vertical="center" wrapText="1"/>
    </xf>
    <xf numFmtId="0" fontId="27" fillId="0" borderId="34" xfId="0" applyFont="1" applyBorder="1" applyAlignment="1">
      <alignment horizontal="center" vertical="center" wrapText="1"/>
    </xf>
    <xf numFmtId="0" fontId="27" fillId="0" borderId="14" xfId="0" applyFont="1" applyBorder="1" applyAlignment="1">
      <alignment horizontal="center" vertical="center" wrapText="1"/>
    </xf>
    <xf numFmtId="0" fontId="30" fillId="0" borderId="32" xfId="0" applyFont="1" applyBorder="1" applyAlignment="1">
      <alignment horizontal="center" vertical="center" wrapText="1"/>
    </xf>
    <xf numFmtId="0" fontId="30" fillId="0" borderId="33" xfId="0" applyFont="1" applyBorder="1" applyAlignment="1">
      <alignment horizontal="center" vertical="center" wrapText="1"/>
    </xf>
    <xf numFmtId="167" fontId="25" fillId="30" borderId="16" xfId="0" applyNumberFormat="1" applyFont="1" applyFill="1" applyBorder="1" applyAlignment="1" applyProtection="1">
      <alignment horizontal="center" vertical="center" wrapText="1"/>
      <protection locked="0"/>
    </xf>
    <xf numFmtId="167" fontId="25" fillId="30" borderId="18" xfId="0" applyNumberFormat="1" applyFont="1" applyFill="1" applyBorder="1" applyAlignment="1" applyProtection="1">
      <alignment horizontal="center" vertical="center" wrapText="1"/>
      <protection locked="0"/>
    </xf>
    <xf numFmtId="167" fontId="25" fillId="30" borderId="13" xfId="0" applyNumberFormat="1" applyFont="1" applyFill="1" applyBorder="1" applyAlignment="1" applyProtection="1">
      <alignment horizontal="center" vertical="center" wrapText="1"/>
      <protection locked="0"/>
    </xf>
    <xf numFmtId="0" fontId="27" fillId="0" borderId="16" xfId="0" applyFont="1" applyBorder="1" applyAlignment="1">
      <alignment horizontal="center" vertical="center" wrapText="1"/>
    </xf>
    <xf numFmtId="0" fontId="27" fillId="0" borderId="18" xfId="0" applyFont="1" applyBorder="1" applyAlignment="1">
      <alignment horizontal="center" vertical="center" wrapText="1"/>
    </xf>
    <xf numFmtId="0" fontId="27" fillId="0" borderId="13" xfId="0" applyFont="1" applyBorder="1" applyAlignment="1">
      <alignment horizontal="center" vertical="center" wrapText="1"/>
    </xf>
    <xf numFmtId="0" fontId="19" fillId="0" borderId="0" xfId="0" applyFont="1" applyAlignment="1">
      <alignment horizontal="left" vertical="center"/>
    </xf>
    <xf numFmtId="0" fontId="5" fillId="0" borderId="46" xfId="0" applyFont="1" applyBorder="1" applyAlignment="1">
      <alignment horizontal="center"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5" fillId="7" borderId="19" xfId="0" applyFont="1" applyFill="1" applyBorder="1" applyAlignment="1">
      <alignment horizontal="center" vertical="center"/>
    </xf>
    <xf numFmtId="0" fontId="5" fillId="7" borderId="20" xfId="0" applyFont="1" applyFill="1" applyBorder="1" applyAlignment="1">
      <alignment horizontal="center" vertical="center"/>
    </xf>
    <xf numFmtId="0" fontId="5" fillId="7" borderId="22" xfId="0" applyFont="1" applyFill="1" applyBorder="1" applyAlignment="1">
      <alignment horizontal="center" vertical="center"/>
    </xf>
    <xf numFmtId="0" fontId="5" fillId="16" borderId="19" xfId="0" applyFont="1" applyFill="1" applyBorder="1" applyAlignment="1">
      <alignment horizontal="center" vertical="center"/>
    </xf>
    <xf numFmtId="0" fontId="5" fillId="16" borderId="20"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2" xfId="0" applyFont="1" applyFill="1" applyBorder="1" applyAlignment="1">
      <alignment horizontal="center" vertical="center"/>
    </xf>
    <xf numFmtId="0" fontId="5" fillId="8" borderId="15" xfId="0" applyFont="1" applyFill="1" applyBorder="1" applyAlignment="1">
      <alignment horizontal="center" vertical="center"/>
    </xf>
    <xf numFmtId="0" fontId="5" fillId="4" borderId="19" xfId="0" applyFont="1" applyFill="1" applyBorder="1" applyAlignment="1">
      <alignment horizontal="center" vertical="center"/>
    </xf>
    <xf numFmtId="0" fontId="5" fillId="4" borderId="20" xfId="0" applyFont="1" applyFill="1" applyBorder="1" applyAlignment="1">
      <alignment horizontal="center" vertical="center"/>
    </xf>
    <xf numFmtId="0" fontId="5" fillId="4" borderId="22" xfId="0" applyFont="1" applyFill="1" applyBorder="1" applyAlignment="1">
      <alignment horizontal="center" vertical="center"/>
    </xf>
    <xf numFmtId="0" fontId="5" fillId="5" borderId="46"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4"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20"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7" borderId="5"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16" borderId="6"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1" fillId="7" borderId="26"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47"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34" xfId="0" applyFont="1" applyFill="1" applyBorder="1" applyAlignment="1">
      <alignment horizontal="center" vertical="center"/>
    </xf>
    <xf numFmtId="0" fontId="1" fillId="7" borderId="45" xfId="0" applyFont="1" applyFill="1" applyBorder="1" applyAlignment="1">
      <alignment horizontal="center" vertical="center"/>
    </xf>
    <xf numFmtId="0" fontId="1" fillId="8" borderId="26" xfId="0" applyFont="1" applyFill="1" applyBorder="1" applyAlignment="1">
      <alignment horizontal="center" vertical="center" wrapText="1"/>
    </xf>
    <xf numFmtId="0" fontId="1" fillId="8" borderId="47" xfId="0" applyFont="1" applyFill="1" applyBorder="1" applyAlignment="1">
      <alignment horizontal="center" vertical="center" wrapText="1"/>
    </xf>
    <xf numFmtId="0" fontId="1" fillId="8" borderId="28" xfId="0" applyFont="1" applyFill="1" applyBorder="1" applyAlignment="1">
      <alignment horizontal="center" vertical="center" wrapText="1"/>
    </xf>
    <xf numFmtId="0" fontId="1" fillId="8" borderId="43" xfId="0" applyFont="1" applyFill="1" applyBorder="1" applyAlignment="1">
      <alignment horizontal="center" vertical="center" wrapText="1"/>
    </xf>
    <xf numFmtId="0" fontId="1" fillId="8" borderId="30" xfId="0" applyFont="1" applyFill="1" applyBorder="1" applyAlignment="1">
      <alignment horizontal="center" vertical="center" wrapText="1"/>
    </xf>
    <xf numFmtId="0" fontId="1" fillId="8" borderId="45" xfId="0" applyFont="1" applyFill="1" applyBorder="1" applyAlignment="1">
      <alignment horizontal="center" vertical="center" wrapText="1"/>
    </xf>
    <xf numFmtId="0" fontId="1" fillId="0" borderId="6" xfId="0" applyFont="1" applyBorder="1" applyAlignment="1">
      <alignment horizontal="center" vertical="center" wrapText="1"/>
    </xf>
    <xf numFmtId="0" fontId="5" fillId="17" borderId="1" xfId="0" applyFont="1" applyFill="1" applyBorder="1" applyAlignment="1">
      <alignment horizontal="center" vertical="center" wrapText="1"/>
    </xf>
    <xf numFmtId="0" fontId="5" fillId="17" borderId="2" xfId="0" applyFont="1" applyFill="1" applyBorder="1" applyAlignment="1">
      <alignment horizontal="center" vertical="center" wrapText="1"/>
    </xf>
    <xf numFmtId="0" fontId="5" fillId="17" borderId="15" xfId="0" applyFont="1" applyFill="1" applyBorder="1" applyAlignment="1">
      <alignment horizontal="center" vertical="center" wrapText="1"/>
    </xf>
    <xf numFmtId="0" fontId="5" fillId="4" borderId="1" xfId="0" applyFont="1" applyFill="1" applyBorder="1" applyAlignment="1">
      <alignment horizontal="center" vertical="center"/>
    </xf>
    <xf numFmtId="0" fontId="5" fillId="4" borderId="2" xfId="0" applyFont="1" applyFill="1" applyBorder="1" applyAlignment="1">
      <alignment horizontal="center" vertical="center"/>
    </xf>
    <xf numFmtId="0" fontId="5" fillId="20" borderId="20" xfId="0" applyFont="1" applyFill="1" applyBorder="1" applyAlignment="1">
      <alignment horizontal="center" vertical="center"/>
    </xf>
    <xf numFmtId="0" fontId="5" fillId="20" borderId="22" xfId="0" applyFont="1" applyFill="1" applyBorder="1" applyAlignment="1">
      <alignment horizontal="center" vertical="center"/>
    </xf>
    <xf numFmtId="0" fontId="5" fillId="5" borderId="1"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4" xfId="0" applyFont="1" applyFill="1" applyBorder="1" applyAlignment="1">
      <alignment horizontal="center" vertical="center"/>
    </xf>
    <xf numFmtId="0" fontId="5" fillId="6" borderId="19" xfId="0" applyFont="1" applyFill="1" applyBorder="1" applyAlignment="1">
      <alignment horizontal="center" vertical="center"/>
    </xf>
    <xf numFmtId="0" fontId="5" fillId="6" borderId="20" xfId="0" applyFont="1" applyFill="1" applyBorder="1" applyAlignment="1">
      <alignment horizontal="center" vertical="center"/>
    </xf>
    <xf numFmtId="0" fontId="5" fillId="6" borderId="22" xfId="0" applyFont="1" applyFill="1" applyBorder="1" applyAlignment="1">
      <alignment horizontal="center" vertical="center"/>
    </xf>
    <xf numFmtId="0" fontId="5" fillId="7" borderId="1" xfId="0" applyFont="1" applyFill="1" applyBorder="1" applyAlignment="1">
      <alignment horizontal="center" vertical="center"/>
    </xf>
    <xf numFmtId="0" fontId="5" fillId="7" borderId="46"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15" xfId="0" applyFont="1" applyFill="1" applyBorder="1" applyAlignment="1">
      <alignment horizontal="center" vertical="center"/>
    </xf>
    <xf numFmtId="0" fontId="14" fillId="4" borderId="6" xfId="0" applyFont="1" applyFill="1" applyBorder="1" applyAlignment="1">
      <alignment horizontal="center" vertical="center"/>
    </xf>
    <xf numFmtId="0" fontId="5" fillId="19" borderId="6" xfId="0" applyFont="1" applyFill="1" applyBorder="1" applyAlignment="1">
      <alignment horizontal="center" vertical="center" wrapText="1"/>
    </xf>
    <xf numFmtId="0" fontId="1" fillId="7" borderId="16" xfId="0" applyFont="1" applyFill="1" applyBorder="1" applyAlignment="1">
      <alignment horizontal="center" vertical="center" wrapText="1"/>
    </xf>
    <xf numFmtId="0" fontId="1" fillId="7" borderId="18" xfId="0" applyFont="1" applyFill="1" applyBorder="1" applyAlignment="1">
      <alignment horizontal="center" vertical="center" wrapText="1"/>
    </xf>
    <xf numFmtId="0" fontId="1" fillId="7" borderId="13" xfId="0" applyFont="1" applyFill="1" applyBorder="1" applyAlignment="1">
      <alignment horizontal="center" vertical="center" wrapText="1"/>
    </xf>
    <xf numFmtId="0" fontId="1" fillId="16" borderId="16" xfId="0" applyFont="1" applyFill="1" applyBorder="1" applyAlignment="1">
      <alignment horizontal="center" vertical="center" wrapText="1"/>
    </xf>
    <xf numFmtId="0" fontId="1" fillId="16" borderId="18" xfId="0" applyFont="1" applyFill="1" applyBorder="1" applyAlignment="1">
      <alignment horizontal="center" vertical="center" wrapText="1"/>
    </xf>
    <xf numFmtId="0" fontId="1" fillId="16" borderId="13" xfId="0" applyFont="1" applyFill="1" applyBorder="1" applyAlignment="1">
      <alignment horizontal="center" vertical="center" wrapText="1"/>
    </xf>
    <xf numFmtId="0" fontId="1" fillId="8" borderId="6" xfId="0" applyFont="1" applyFill="1" applyBorder="1" applyAlignment="1">
      <alignment horizontal="center" vertical="center" wrapText="1"/>
    </xf>
    <xf numFmtId="0" fontId="1" fillId="4" borderId="16"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20" borderId="18" xfId="0" applyFont="1" applyFill="1" applyBorder="1" applyAlignment="1">
      <alignment horizontal="center" vertical="center" wrapText="1"/>
    </xf>
    <xf numFmtId="0" fontId="1" fillId="20" borderId="13" xfId="0" applyFont="1" applyFill="1" applyBorder="1" applyAlignment="1">
      <alignment horizontal="center" vertical="center" wrapText="1"/>
    </xf>
    <xf numFmtId="0" fontId="1" fillId="20" borderId="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16" xfId="0" applyFont="1" applyFill="1" applyBorder="1" applyAlignment="1">
      <alignment horizontal="center" vertical="center"/>
    </xf>
    <xf numFmtId="0" fontId="5" fillId="5" borderId="18" xfId="0" applyFont="1" applyFill="1" applyBorder="1" applyAlignment="1">
      <alignment horizontal="center" vertical="center"/>
    </xf>
    <xf numFmtId="0" fontId="5" fillId="5" borderId="13" xfId="0" applyFont="1" applyFill="1" applyBorder="1" applyAlignment="1">
      <alignment horizontal="center" vertical="center"/>
    </xf>
    <xf numFmtId="0" fontId="1" fillId="6" borderId="16"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6" xfId="0" applyFont="1" applyFill="1" applyBorder="1" applyAlignment="1">
      <alignment horizontal="center" vertical="center" wrapText="1"/>
    </xf>
    <xf numFmtId="167" fontId="6" fillId="7" borderId="5" xfId="0" applyNumberFormat="1" applyFont="1" applyFill="1" applyBorder="1" applyAlignment="1">
      <alignment horizontal="center" vertical="center" wrapText="1"/>
    </xf>
    <xf numFmtId="167" fontId="6" fillId="7" borderId="6" xfId="0" applyNumberFormat="1" applyFont="1" applyFill="1" applyBorder="1" applyAlignment="1">
      <alignment horizontal="center" vertical="center" wrapText="1"/>
    </xf>
    <xf numFmtId="0" fontId="14" fillId="22" borderId="6" xfId="0" applyFont="1" applyFill="1" applyBorder="1" applyAlignment="1">
      <alignment horizontal="center" vertical="center" wrapText="1"/>
    </xf>
    <xf numFmtId="0" fontId="23" fillId="4" borderId="6" xfId="0" applyFont="1" applyFill="1" applyBorder="1" applyAlignment="1">
      <alignment horizontal="center"/>
    </xf>
    <xf numFmtId="0" fontId="15" fillId="23" borderId="6" xfId="0" applyFont="1" applyFill="1" applyBorder="1" applyAlignment="1">
      <alignment horizontal="center" vertical="center" wrapText="1"/>
    </xf>
    <xf numFmtId="0" fontId="15" fillId="23" borderId="6" xfId="0" applyFont="1" applyFill="1" applyBorder="1" applyAlignment="1">
      <alignment horizontal="center" vertical="center"/>
    </xf>
    <xf numFmtId="0" fontId="1" fillId="19" borderId="6" xfId="0" applyFont="1" applyFill="1" applyBorder="1" applyAlignment="1">
      <alignment horizontal="center" vertical="center" wrapText="1"/>
    </xf>
    <xf numFmtId="0" fontId="6" fillId="7" borderId="16"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1" fillId="7" borderId="6" xfId="0" applyFont="1" applyFill="1" applyBorder="1" applyAlignment="1">
      <alignment horizontal="center" vertical="center"/>
    </xf>
    <xf numFmtId="0" fontId="1" fillId="7" borderId="16" xfId="0" applyFont="1" applyFill="1" applyBorder="1" applyAlignment="1">
      <alignment horizontal="center" vertical="center"/>
    </xf>
    <xf numFmtId="0" fontId="1" fillId="7" borderId="18" xfId="0" applyFont="1" applyFill="1" applyBorder="1" applyAlignment="1">
      <alignment horizontal="center" vertical="center"/>
    </xf>
    <xf numFmtId="0" fontId="6" fillId="16" borderId="6" xfId="0" applyFont="1" applyFill="1" applyBorder="1" applyAlignment="1">
      <alignment horizontal="center" vertical="center" wrapText="1"/>
    </xf>
    <xf numFmtId="0" fontId="1" fillId="16" borderId="6" xfId="0" applyFont="1" applyFill="1" applyBorder="1" applyAlignment="1">
      <alignment horizontal="center" vertical="center"/>
    </xf>
    <xf numFmtId="0" fontId="1" fillId="16" borderId="16" xfId="0" applyFont="1" applyFill="1" applyBorder="1" applyAlignment="1">
      <alignment horizontal="center" vertical="center"/>
    </xf>
    <xf numFmtId="0" fontId="1" fillId="16" borderId="18" xfId="0" applyFont="1" applyFill="1" applyBorder="1" applyAlignment="1">
      <alignment horizontal="center" vertical="center"/>
    </xf>
    <xf numFmtId="0" fontId="1" fillId="16" borderId="13" xfId="0" applyFont="1" applyFill="1" applyBorder="1" applyAlignment="1">
      <alignment horizontal="center" vertical="center"/>
    </xf>
    <xf numFmtId="0" fontId="6" fillId="4" borderId="6" xfId="0" applyFont="1" applyFill="1" applyBorder="1" applyAlignment="1">
      <alignment horizontal="center" vertical="center" wrapText="1"/>
    </xf>
    <xf numFmtId="0" fontId="1" fillId="4" borderId="6" xfId="0" applyFont="1" applyFill="1" applyBorder="1" applyAlignment="1">
      <alignment horizontal="center" vertical="center"/>
    </xf>
    <xf numFmtId="0" fontId="1" fillId="4" borderId="8" xfId="0" applyFont="1" applyFill="1" applyBorder="1" applyAlignment="1">
      <alignment horizontal="center" vertical="center"/>
    </xf>
    <xf numFmtId="0" fontId="6" fillId="20" borderId="13" xfId="0" applyFont="1" applyFill="1" applyBorder="1" applyAlignment="1">
      <alignment horizontal="center" vertical="center" wrapText="1"/>
    </xf>
    <xf numFmtId="0" fontId="6" fillId="20" borderId="6" xfId="0" applyFont="1" applyFill="1" applyBorder="1" applyAlignment="1">
      <alignment horizontal="center" vertical="center" wrapText="1"/>
    </xf>
    <xf numFmtId="0" fontId="1" fillId="20" borderId="6" xfId="0" applyFont="1" applyFill="1" applyBorder="1" applyAlignment="1">
      <alignment horizontal="center" vertical="center"/>
    </xf>
    <xf numFmtId="0" fontId="1" fillId="5" borderId="5" xfId="0" applyFont="1" applyFill="1" applyBorder="1" applyAlignment="1">
      <alignment horizontal="center" vertical="center" wrapText="1"/>
    </xf>
    <xf numFmtId="0" fontId="1" fillId="5" borderId="6" xfId="0" applyFont="1" applyFill="1" applyBorder="1" applyAlignment="1">
      <alignment horizontal="center" vertical="center" wrapText="1"/>
    </xf>
    <xf numFmtId="0" fontId="1" fillId="5" borderId="6" xfId="0" applyFont="1" applyFill="1" applyBorder="1" applyAlignment="1">
      <alignment horizontal="center" vertical="center"/>
    </xf>
    <xf numFmtId="0" fontId="1" fillId="5" borderId="16"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3" xfId="0" applyFont="1" applyFill="1" applyBorder="1" applyAlignment="1">
      <alignment horizontal="center" vertical="center"/>
    </xf>
    <xf numFmtId="0" fontId="6" fillId="6" borderId="6" xfId="0" applyFont="1" applyFill="1" applyBorder="1" applyAlignment="1">
      <alignment horizontal="center" vertical="center" wrapText="1"/>
    </xf>
    <xf numFmtId="0" fontId="1" fillId="6" borderId="6" xfId="0" applyFont="1" applyFill="1" applyBorder="1" applyAlignment="1">
      <alignment horizontal="center" vertical="center"/>
    </xf>
    <xf numFmtId="0" fontId="1" fillId="7" borderId="13" xfId="0" applyFont="1" applyFill="1" applyBorder="1" applyAlignment="1">
      <alignment horizontal="center" vertical="center"/>
    </xf>
    <xf numFmtId="0" fontId="15" fillId="22" borderId="6" xfId="0" applyFont="1" applyFill="1" applyBorder="1" applyAlignment="1">
      <alignment horizontal="center" vertical="center" wrapText="1"/>
    </xf>
    <xf numFmtId="0" fontId="6" fillId="19" borderId="6" xfId="0" applyFont="1" applyFill="1" applyBorder="1" applyAlignment="1">
      <alignment horizontal="center" vertical="center" wrapText="1"/>
    </xf>
    <xf numFmtId="0" fontId="1" fillId="19" borderId="6" xfId="0" applyFont="1" applyFill="1" applyBorder="1" applyAlignment="1">
      <alignment horizontal="center" vertical="center"/>
    </xf>
    <xf numFmtId="0" fontId="6" fillId="7" borderId="6" xfId="0" applyFont="1" applyFill="1" applyBorder="1" applyAlignment="1">
      <alignment horizontal="center" vertical="center" wrapText="1"/>
    </xf>
    <xf numFmtId="0" fontId="1" fillId="7" borderId="53" xfId="0" applyFont="1" applyFill="1" applyBorder="1" applyAlignment="1">
      <alignment horizontal="center" vertical="center" wrapText="1"/>
    </xf>
    <xf numFmtId="0" fontId="6" fillId="16" borderId="44" xfId="0" applyFont="1" applyFill="1" applyBorder="1" applyAlignment="1">
      <alignment horizontal="center" vertical="center" wrapText="1"/>
    </xf>
    <xf numFmtId="0" fontId="6" fillId="16"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0" fontId="1" fillId="16" borderId="26" xfId="0" applyFont="1" applyFill="1" applyBorder="1" applyAlignment="1">
      <alignment horizontal="center" vertical="center" wrapText="1"/>
    </xf>
    <xf numFmtId="0" fontId="1" fillId="16" borderId="25" xfId="0" applyFont="1" applyFill="1" applyBorder="1" applyAlignment="1">
      <alignment horizontal="center" vertical="center" wrapText="1"/>
    </xf>
    <xf numFmtId="0" fontId="1" fillId="16" borderId="28" xfId="0" applyFont="1" applyFill="1" applyBorder="1" applyAlignment="1">
      <alignment horizontal="center" vertical="center" wrapText="1"/>
    </xf>
    <xf numFmtId="0" fontId="1" fillId="16" borderId="48" xfId="0" applyFont="1" applyFill="1" applyBorder="1" applyAlignment="1">
      <alignment horizontal="center" vertical="center" wrapText="1"/>
    </xf>
    <xf numFmtId="0" fontId="1" fillId="16" borderId="30" xfId="0" applyFont="1" applyFill="1" applyBorder="1" applyAlignment="1">
      <alignment horizontal="center" vertical="center" wrapText="1"/>
    </xf>
    <xf numFmtId="0" fontId="1" fillId="16" borderId="1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48" xfId="0" applyFont="1" applyFill="1" applyBorder="1" applyAlignment="1">
      <alignment horizontal="center" vertical="center" wrapText="1"/>
    </xf>
    <xf numFmtId="0" fontId="1" fillId="8" borderId="14" xfId="0" applyFont="1" applyFill="1" applyBorder="1" applyAlignment="1">
      <alignment horizontal="center" vertical="center" wrapText="1"/>
    </xf>
    <xf numFmtId="0" fontId="1" fillId="5" borderId="26" xfId="0" applyFont="1" applyFill="1" applyBorder="1" applyAlignment="1">
      <alignment horizontal="center" vertical="center" wrapText="1"/>
    </xf>
    <xf numFmtId="0" fontId="1" fillId="5" borderId="25"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48" xfId="0" applyFont="1" applyFill="1" applyBorder="1" applyAlignment="1">
      <alignment horizontal="center" vertical="center" wrapText="1"/>
    </xf>
    <xf numFmtId="0" fontId="1" fillId="5" borderId="30" xfId="0" applyFont="1" applyFill="1" applyBorder="1" applyAlignment="1">
      <alignment horizontal="center" vertical="center" wrapText="1"/>
    </xf>
    <xf numFmtId="0" fontId="1" fillId="5" borderId="14"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1" fillId="5" borderId="43" xfId="0" applyFont="1" applyFill="1" applyBorder="1" applyAlignment="1">
      <alignment horizontal="center" vertical="center" wrapText="1"/>
    </xf>
    <xf numFmtId="0" fontId="1" fillId="5" borderId="45" xfId="0" applyFont="1" applyFill="1" applyBorder="1" applyAlignment="1">
      <alignment horizontal="center" vertical="center" wrapText="1"/>
    </xf>
    <xf numFmtId="0" fontId="1" fillId="4" borderId="13" xfId="0" applyFont="1" applyFill="1" applyBorder="1" applyAlignment="1">
      <alignment horizontal="center" vertical="center" wrapText="1"/>
    </xf>
    <xf numFmtId="0" fontId="1" fillId="4" borderId="27" xfId="0" applyFont="1" applyFill="1" applyBorder="1" applyAlignment="1">
      <alignment horizontal="center" vertical="center"/>
    </xf>
    <xf numFmtId="0" fontId="1" fillId="4" borderId="29" xfId="0" applyFont="1" applyFill="1" applyBorder="1" applyAlignment="1">
      <alignment horizontal="center" vertical="center"/>
    </xf>
    <xf numFmtId="0" fontId="1" fillId="4" borderId="31" xfId="0" applyFont="1" applyFill="1" applyBorder="1" applyAlignment="1">
      <alignment horizontal="center" vertical="center"/>
    </xf>
    <xf numFmtId="0" fontId="1" fillId="16" borderId="23" xfId="0" applyFont="1" applyFill="1" applyBorder="1" applyAlignment="1">
      <alignment horizontal="center" vertical="center" wrapText="1"/>
    </xf>
    <xf numFmtId="0" fontId="1" fillId="16" borderId="38" xfId="0" applyFont="1" applyFill="1" applyBorder="1" applyAlignment="1">
      <alignment horizontal="center" vertical="center" wrapText="1"/>
    </xf>
    <xf numFmtId="0" fontId="1" fillId="16" borderId="41" xfId="0" applyFont="1" applyFill="1" applyBorder="1" applyAlignment="1">
      <alignment horizontal="center" vertical="center" wrapText="1"/>
    </xf>
    <xf numFmtId="0" fontId="1" fillId="16" borderId="47" xfId="0" applyFont="1" applyFill="1" applyBorder="1" applyAlignment="1">
      <alignment horizontal="center" vertical="center" wrapText="1"/>
    </xf>
    <xf numFmtId="0" fontId="1" fillId="16" borderId="43" xfId="0" applyFont="1" applyFill="1" applyBorder="1" applyAlignment="1">
      <alignment horizontal="center" vertical="center" wrapText="1"/>
    </xf>
    <xf numFmtId="0" fontId="1" fillId="16" borderId="45" xfId="0" applyFont="1" applyFill="1" applyBorder="1" applyAlignment="1">
      <alignment horizontal="center" vertical="center" wrapText="1"/>
    </xf>
    <xf numFmtId="0" fontId="1" fillId="17" borderId="23" xfId="0" applyFont="1" applyFill="1" applyBorder="1" applyAlignment="1">
      <alignment horizontal="center" vertical="center" wrapText="1"/>
    </xf>
    <xf numFmtId="0" fontId="1" fillId="17" borderId="25" xfId="0" applyFont="1" applyFill="1" applyBorder="1" applyAlignment="1">
      <alignment horizontal="center" vertical="center" wrapText="1"/>
    </xf>
    <xf numFmtId="0" fontId="1" fillId="17" borderId="38" xfId="0" applyFont="1" applyFill="1" applyBorder="1" applyAlignment="1">
      <alignment horizontal="center" vertical="center" wrapText="1"/>
    </xf>
    <xf numFmtId="0" fontId="1" fillId="17" borderId="48" xfId="0" applyFont="1" applyFill="1" applyBorder="1" applyAlignment="1">
      <alignment horizontal="center" vertical="center" wrapText="1"/>
    </xf>
    <xf numFmtId="0" fontId="1" fillId="17" borderId="41" xfId="0" applyFont="1" applyFill="1" applyBorder="1" applyAlignment="1">
      <alignment horizontal="center" vertical="center" wrapText="1"/>
    </xf>
    <xf numFmtId="0" fontId="1" fillId="17" borderId="14" xfId="0" applyFont="1" applyFill="1" applyBorder="1" applyAlignment="1">
      <alignment horizontal="center" vertical="center" wrapText="1"/>
    </xf>
    <xf numFmtId="0" fontId="1" fillId="17" borderId="26" xfId="0" applyFont="1" applyFill="1" applyBorder="1" applyAlignment="1">
      <alignment horizontal="center" vertical="center" wrapText="1"/>
    </xf>
    <xf numFmtId="0" fontId="1" fillId="17" borderId="28" xfId="0" applyFont="1" applyFill="1" applyBorder="1" applyAlignment="1">
      <alignment horizontal="center" vertical="center" wrapText="1"/>
    </xf>
    <xf numFmtId="0" fontId="1" fillId="17" borderId="30" xfId="0" applyFont="1" applyFill="1" applyBorder="1" applyAlignment="1">
      <alignment horizontal="center" vertical="center" wrapText="1"/>
    </xf>
    <xf numFmtId="0" fontId="1" fillId="17" borderId="47" xfId="0" applyFont="1" applyFill="1" applyBorder="1" applyAlignment="1">
      <alignment horizontal="center" vertical="center" wrapText="1"/>
    </xf>
    <xf numFmtId="0" fontId="1" fillId="17" borderId="43" xfId="0" applyFont="1" applyFill="1" applyBorder="1" applyAlignment="1">
      <alignment horizontal="center" vertical="center" wrapText="1"/>
    </xf>
    <xf numFmtId="0" fontId="1" fillId="17" borderId="45" xfId="0" applyFont="1" applyFill="1" applyBorder="1" applyAlignment="1">
      <alignment horizontal="center" vertical="center" wrapText="1"/>
    </xf>
    <xf numFmtId="0" fontId="15" fillId="24" borderId="6" xfId="0" applyFont="1" applyFill="1" applyBorder="1" applyAlignment="1">
      <alignment horizontal="center" vertical="center" wrapText="1"/>
    </xf>
    <xf numFmtId="0" fontId="24" fillId="4" borderId="6" xfId="0" applyFont="1" applyFill="1" applyBorder="1" applyAlignment="1">
      <alignment horizontal="center"/>
    </xf>
    <xf numFmtId="0" fontId="15" fillId="22" borderId="6" xfId="0" applyFont="1" applyFill="1" applyBorder="1" applyAlignment="1">
      <alignment horizontal="center" vertical="center"/>
    </xf>
    <xf numFmtId="0" fontId="1" fillId="7" borderId="26" xfId="0" applyFont="1" applyFill="1" applyBorder="1" applyAlignment="1">
      <alignment horizontal="center" vertical="center" wrapText="1"/>
    </xf>
    <xf numFmtId="0" fontId="1" fillId="7" borderId="25" xfId="0" applyFont="1" applyFill="1" applyBorder="1" applyAlignment="1">
      <alignment horizontal="center" vertical="center" wrapText="1"/>
    </xf>
    <xf numFmtId="0" fontId="1" fillId="7" borderId="30" xfId="0" applyFont="1" applyFill="1" applyBorder="1" applyAlignment="1">
      <alignment horizontal="center" vertical="center" wrapText="1"/>
    </xf>
    <xf numFmtId="0" fontId="1" fillId="7" borderId="14" xfId="0" applyFont="1" applyFill="1" applyBorder="1" applyAlignment="1">
      <alignment horizontal="center" vertical="center" wrapText="1"/>
    </xf>
    <xf numFmtId="0" fontId="1" fillId="5" borderId="5" xfId="0" applyFont="1" applyFill="1" applyBorder="1" applyAlignment="1">
      <alignment horizontal="center" vertical="center"/>
    </xf>
    <xf numFmtId="0" fontId="1" fillId="6" borderId="26" xfId="0" applyFont="1" applyFill="1" applyBorder="1" applyAlignment="1">
      <alignment horizontal="center" vertical="center" wrapText="1"/>
    </xf>
    <xf numFmtId="0" fontId="1" fillId="6" borderId="25" xfId="0" applyFont="1" applyFill="1" applyBorder="1" applyAlignment="1">
      <alignment horizontal="center" vertical="center" wrapText="1"/>
    </xf>
    <xf numFmtId="0" fontId="1" fillId="6" borderId="30"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1" fillId="6" borderId="26" xfId="0" applyFont="1" applyFill="1" applyBorder="1" applyAlignment="1">
      <alignment horizontal="center" vertical="center"/>
    </xf>
    <xf numFmtId="0" fontId="1" fillId="6" borderId="25" xfId="0" applyFont="1" applyFill="1" applyBorder="1" applyAlignment="1">
      <alignment horizontal="center" vertical="center"/>
    </xf>
    <xf numFmtId="0" fontId="1" fillId="6" borderId="30" xfId="0" applyFont="1" applyFill="1" applyBorder="1" applyAlignment="1">
      <alignment horizontal="center" vertical="center"/>
    </xf>
    <xf numFmtId="0" fontId="1" fillId="6" borderId="14" xfId="0" applyFont="1" applyFill="1" applyBorder="1" applyAlignment="1">
      <alignment horizontal="center" vertical="center"/>
    </xf>
    <xf numFmtId="0" fontId="6" fillId="6" borderId="26" xfId="0"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7" fillId="6" borderId="26"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30" xfId="0" applyFont="1" applyFill="1" applyBorder="1" applyAlignment="1">
      <alignment horizontal="center" vertical="center" wrapText="1"/>
    </xf>
    <xf numFmtId="0" fontId="7" fillId="6" borderId="14" xfId="0" applyFont="1" applyFill="1" applyBorder="1" applyAlignment="1">
      <alignment horizontal="center" vertical="center" wrapText="1"/>
    </xf>
    <xf numFmtId="0" fontId="1" fillId="6" borderId="28" xfId="0" applyFont="1" applyFill="1" applyBorder="1" applyAlignment="1">
      <alignment horizontal="center" vertical="center" wrapText="1"/>
    </xf>
    <xf numFmtId="0" fontId="1" fillId="6" borderId="48" xfId="0" applyFont="1" applyFill="1" applyBorder="1" applyAlignment="1">
      <alignment horizontal="center" vertical="center" wrapText="1"/>
    </xf>
    <xf numFmtId="0" fontId="1" fillId="6" borderId="47" xfId="0" applyFont="1" applyFill="1" applyBorder="1" applyAlignment="1">
      <alignment horizontal="center" vertical="center" wrapText="1"/>
    </xf>
    <xf numFmtId="0" fontId="1" fillId="6" borderId="43" xfId="0" applyFont="1" applyFill="1" applyBorder="1" applyAlignment="1">
      <alignment horizontal="center" vertical="center" wrapText="1"/>
    </xf>
    <xf numFmtId="0" fontId="1" fillId="6" borderId="45" xfId="0" applyFont="1" applyFill="1" applyBorder="1" applyAlignment="1">
      <alignment horizontal="center" vertical="center" wrapText="1"/>
    </xf>
    <xf numFmtId="0" fontId="1" fillId="7" borderId="27" xfId="0" applyFont="1" applyFill="1" applyBorder="1" applyAlignment="1">
      <alignment horizontal="center" vertical="center"/>
    </xf>
    <xf numFmtId="0" fontId="1" fillId="7" borderId="29" xfId="0" applyFont="1" applyFill="1" applyBorder="1" applyAlignment="1">
      <alignment horizontal="center" vertical="center"/>
    </xf>
    <xf numFmtId="0" fontId="1" fillId="7" borderId="31" xfId="0" applyFont="1" applyFill="1" applyBorder="1" applyAlignment="1">
      <alignment horizontal="center" vertical="center"/>
    </xf>
    <xf numFmtId="0" fontId="1" fillId="4" borderId="26"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14" xfId="0" applyFont="1" applyFill="1" applyBorder="1" applyAlignment="1">
      <alignment horizontal="center" vertical="center" wrapText="1"/>
    </xf>
    <xf numFmtId="0" fontId="1" fillId="4" borderId="26" xfId="0" applyFont="1" applyFill="1" applyBorder="1" applyAlignment="1">
      <alignment horizontal="center" vertical="center"/>
    </xf>
    <xf numFmtId="0" fontId="1" fillId="4" borderId="25" xfId="0" applyFont="1" applyFill="1" applyBorder="1" applyAlignment="1">
      <alignment horizontal="center" vertical="center"/>
    </xf>
    <xf numFmtId="0" fontId="1" fillId="4" borderId="30" xfId="0" applyFont="1" applyFill="1" applyBorder="1" applyAlignment="1">
      <alignment horizontal="center" vertical="center"/>
    </xf>
    <xf numFmtId="0" fontId="1" fillId="4" borderId="14" xfId="0" applyFont="1" applyFill="1" applyBorder="1" applyAlignment="1">
      <alignment horizontal="center" vertical="center"/>
    </xf>
    <xf numFmtId="0" fontId="1" fillId="20" borderId="26" xfId="0" applyFont="1" applyFill="1" applyBorder="1" applyAlignment="1">
      <alignment horizontal="center" vertical="center"/>
    </xf>
    <xf numFmtId="0" fontId="1" fillId="20" borderId="25" xfId="0" applyFont="1" applyFill="1" applyBorder="1" applyAlignment="1">
      <alignment horizontal="center" vertical="center"/>
    </xf>
    <xf numFmtId="0" fontId="1" fillId="20" borderId="30" xfId="0" applyFont="1" applyFill="1" applyBorder="1" applyAlignment="1">
      <alignment horizontal="center" vertical="center"/>
    </xf>
    <xf numFmtId="0" fontId="1" fillId="20" borderId="14" xfId="0" applyFont="1" applyFill="1" applyBorder="1" applyAlignment="1">
      <alignment horizontal="center" vertical="center"/>
    </xf>
    <xf numFmtId="167" fontId="6" fillId="7" borderId="26" xfId="0" applyNumberFormat="1" applyFont="1" applyFill="1" applyBorder="1" applyAlignment="1">
      <alignment horizontal="center" vertical="center" wrapText="1"/>
    </xf>
    <xf numFmtId="167" fontId="6" fillId="7" borderId="25" xfId="0" applyNumberFormat="1" applyFont="1" applyFill="1" applyBorder="1" applyAlignment="1">
      <alignment horizontal="center" vertical="center" wrapText="1"/>
    </xf>
    <xf numFmtId="167" fontId="6" fillId="7" borderId="30" xfId="0" applyNumberFormat="1" applyFont="1" applyFill="1" applyBorder="1" applyAlignment="1">
      <alignment horizontal="center" vertical="center" wrapText="1"/>
    </xf>
    <xf numFmtId="167" fontId="6" fillId="7" borderId="14" xfId="0" applyNumberFormat="1" applyFont="1" applyFill="1" applyBorder="1" applyAlignment="1">
      <alignment horizontal="center" vertical="center" wrapText="1"/>
    </xf>
    <xf numFmtId="0" fontId="5" fillId="3" borderId="15" xfId="0" applyFont="1" applyFill="1" applyBorder="1" applyAlignment="1">
      <alignment horizontal="center" vertical="center"/>
    </xf>
    <xf numFmtId="0" fontId="5" fillId="3" borderId="46" xfId="0" applyFont="1" applyFill="1" applyBorder="1" applyAlignment="1">
      <alignment horizontal="center" vertical="center"/>
    </xf>
    <xf numFmtId="0" fontId="1" fillId="0" borderId="8" xfId="0" applyFont="1" applyBorder="1" applyAlignment="1">
      <alignment horizontal="center" vertical="center" wrapText="1"/>
    </xf>
    <xf numFmtId="0" fontId="1" fillId="5" borderId="23" xfId="0" applyFont="1" applyFill="1" applyBorder="1" applyAlignment="1">
      <alignment horizontal="center" vertical="center"/>
    </xf>
    <xf numFmtId="0" fontId="1" fillId="5" borderId="25" xfId="0" applyFont="1" applyFill="1" applyBorder="1" applyAlignment="1">
      <alignment horizontal="center" vertical="center"/>
    </xf>
    <xf numFmtId="0" fontId="1" fillId="5" borderId="38" xfId="0" applyFont="1" applyFill="1" applyBorder="1" applyAlignment="1">
      <alignment horizontal="center" vertical="center"/>
    </xf>
    <xf numFmtId="0" fontId="1" fillId="5" borderId="48" xfId="0" applyFont="1" applyFill="1" applyBorder="1" applyAlignment="1">
      <alignment horizontal="center" vertical="center"/>
    </xf>
    <xf numFmtId="0" fontId="1" fillId="5" borderId="41" xfId="0" applyFont="1" applyFill="1" applyBorder="1" applyAlignment="1">
      <alignment horizontal="center" vertical="center"/>
    </xf>
    <xf numFmtId="0" fontId="1" fillId="5" borderId="14" xfId="0" applyFont="1" applyFill="1" applyBorder="1" applyAlignment="1">
      <alignment horizontal="center" vertical="center"/>
    </xf>
    <xf numFmtId="0" fontId="1" fillId="5" borderId="26" xfId="0" applyFont="1" applyFill="1" applyBorder="1" applyAlignment="1">
      <alignment horizontal="center" vertical="center"/>
    </xf>
    <xf numFmtId="0" fontId="1" fillId="5" borderId="28" xfId="0" applyFont="1" applyFill="1" applyBorder="1" applyAlignment="1">
      <alignment horizontal="center" vertical="center"/>
    </xf>
    <xf numFmtId="0" fontId="1" fillId="5" borderId="30" xfId="0" applyFont="1" applyFill="1" applyBorder="1" applyAlignment="1">
      <alignment horizontal="center" vertical="center"/>
    </xf>
    <xf numFmtId="0" fontId="1" fillId="20" borderId="26" xfId="0" applyFont="1" applyFill="1" applyBorder="1" applyAlignment="1">
      <alignment horizontal="center" vertical="center" wrapText="1"/>
    </xf>
    <xf numFmtId="0" fontId="1" fillId="20" borderId="25" xfId="0" applyFont="1" applyFill="1" applyBorder="1" applyAlignment="1">
      <alignment horizontal="center" vertical="center" wrapText="1"/>
    </xf>
    <xf numFmtId="0" fontId="1" fillId="20" borderId="28" xfId="0" applyFont="1" applyFill="1" applyBorder="1" applyAlignment="1">
      <alignment horizontal="center" vertical="center" wrapText="1"/>
    </xf>
    <xf numFmtId="0" fontId="1" fillId="20" borderId="48" xfId="0" applyFont="1" applyFill="1" applyBorder="1" applyAlignment="1">
      <alignment horizontal="center" vertical="center" wrapText="1"/>
    </xf>
    <xf numFmtId="0" fontId="1" fillId="20" borderId="30" xfId="0" applyFont="1" applyFill="1" applyBorder="1" applyAlignment="1">
      <alignment horizontal="center" vertical="center" wrapText="1"/>
    </xf>
    <xf numFmtId="0" fontId="1" fillId="20" borderId="14" xfId="0" applyFont="1" applyFill="1" applyBorder="1" applyAlignment="1">
      <alignment horizontal="center" vertical="center" wrapText="1"/>
    </xf>
    <xf numFmtId="0" fontId="1" fillId="20" borderId="47" xfId="0" applyFont="1" applyFill="1" applyBorder="1" applyAlignment="1">
      <alignment horizontal="center" vertical="center" wrapText="1"/>
    </xf>
    <xf numFmtId="0" fontId="1" fillId="20" borderId="43" xfId="0" applyFont="1" applyFill="1" applyBorder="1" applyAlignment="1">
      <alignment horizontal="center" vertical="center" wrapText="1"/>
    </xf>
    <xf numFmtId="0" fontId="1" fillId="20" borderId="45" xfId="0" applyFont="1" applyFill="1" applyBorder="1" applyAlignment="1">
      <alignment horizontal="center" vertical="center" wrapText="1"/>
    </xf>
    <xf numFmtId="0" fontId="1" fillId="7" borderId="24" xfId="0" applyFont="1" applyFill="1" applyBorder="1" applyAlignment="1">
      <alignment horizontal="center" vertical="center" wrapText="1"/>
    </xf>
    <xf numFmtId="0" fontId="1" fillId="7" borderId="28" xfId="0" applyFont="1" applyFill="1" applyBorder="1" applyAlignment="1">
      <alignment horizontal="center" vertical="center" wrapText="1"/>
    </xf>
    <xf numFmtId="0" fontId="1" fillId="7" borderId="0" xfId="0" applyFont="1" applyFill="1" applyAlignment="1">
      <alignment horizontal="center" vertical="center" wrapText="1"/>
    </xf>
    <xf numFmtId="0" fontId="1" fillId="7" borderId="3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5" fillId="26" borderId="36" xfId="0" applyFont="1" applyFill="1" applyBorder="1" applyAlignment="1">
      <alignment horizontal="center" vertical="center" wrapText="1"/>
    </xf>
    <xf numFmtId="0" fontId="5" fillId="26" borderId="42" xfId="0" applyFont="1" applyFill="1" applyBorder="1" applyAlignment="1">
      <alignment horizontal="center" vertical="center" wrapText="1"/>
    </xf>
    <xf numFmtId="0" fontId="5" fillId="26" borderId="38" xfId="0" applyFont="1" applyFill="1" applyBorder="1" applyAlignment="1">
      <alignment horizontal="center" vertical="center" wrapText="1"/>
    </xf>
    <xf numFmtId="0" fontId="5" fillId="26" borderId="43" xfId="0" applyFont="1" applyFill="1" applyBorder="1" applyAlignment="1">
      <alignment horizontal="center" vertical="center" wrapText="1"/>
    </xf>
    <xf numFmtId="0" fontId="5" fillId="26" borderId="41" xfId="0" applyFont="1" applyFill="1" applyBorder="1" applyAlignment="1">
      <alignment horizontal="center" vertical="center" wrapText="1"/>
    </xf>
    <xf numFmtId="0" fontId="5" fillId="26" borderId="45" xfId="0" applyFont="1" applyFill="1" applyBorder="1" applyAlignment="1">
      <alignment horizontal="center" vertical="center" wrapText="1"/>
    </xf>
    <xf numFmtId="0" fontId="5" fillId="20" borderId="36" xfId="0" applyFont="1" applyFill="1" applyBorder="1" applyAlignment="1">
      <alignment horizontal="center" vertical="center" wrapText="1"/>
    </xf>
    <xf numFmtId="0" fontId="5" fillId="20" borderId="42" xfId="0" applyFont="1" applyFill="1" applyBorder="1" applyAlignment="1">
      <alignment horizontal="center" vertical="center" wrapText="1"/>
    </xf>
    <xf numFmtId="0" fontId="5" fillId="20" borderId="38" xfId="0" applyFont="1" applyFill="1" applyBorder="1" applyAlignment="1">
      <alignment horizontal="center" vertical="center" wrapText="1"/>
    </xf>
    <xf numFmtId="0" fontId="5" fillId="20" borderId="43" xfId="0" applyFont="1" applyFill="1" applyBorder="1" applyAlignment="1">
      <alignment horizontal="center" vertical="center" wrapText="1"/>
    </xf>
    <xf numFmtId="0" fontId="5" fillId="20" borderId="41" xfId="0" applyFont="1" applyFill="1" applyBorder="1" applyAlignment="1">
      <alignment horizontal="center" vertical="center" wrapText="1"/>
    </xf>
    <xf numFmtId="0" fontId="5" fillId="20" borderId="45" xfId="0" applyFont="1" applyFill="1" applyBorder="1" applyAlignment="1">
      <alignment horizontal="center" vertical="center" wrapText="1"/>
    </xf>
    <xf numFmtId="0" fontId="6" fillId="16" borderId="23" xfId="0" applyFont="1" applyFill="1" applyBorder="1" applyAlignment="1">
      <alignment horizontal="center" vertical="center" wrapText="1"/>
    </xf>
    <xf numFmtId="0" fontId="6" fillId="16" borderId="24" xfId="0" applyFont="1" applyFill="1" applyBorder="1" applyAlignment="1">
      <alignment horizontal="center" vertical="center" wrapText="1"/>
    </xf>
    <xf numFmtId="0" fontId="6" fillId="16" borderId="25" xfId="0" applyFont="1" applyFill="1" applyBorder="1" applyAlignment="1">
      <alignment horizontal="center" vertical="center" wrapText="1"/>
    </xf>
    <xf numFmtId="0" fontId="6" fillId="16" borderId="41" xfId="0" applyFont="1" applyFill="1" applyBorder="1" applyAlignment="1">
      <alignment horizontal="center" vertical="center" wrapText="1"/>
    </xf>
    <xf numFmtId="0" fontId="6" fillId="16" borderId="34" xfId="0" applyFont="1" applyFill="1" applyBorder="1" applyAlignment="1">
      <alignment horizontal="center" vertical="center" wrapText="1"/>
    </xf>
    <xf numFmtId="0" fontId="6" fillId="16" borderId="14" xfId="0" applyFont="1" applyFill="1" applyBorder="1" applyAlignment="1">
      <alignment horizontal="center" vertical="center" wrapText="1"/>
    </xf>
    <xf numFmtId="0" fontId="1" fillId="16" borderId="24" xfId="0" applyFont="1" applyFill="1" applyBorder="1" applyAlignment="1">
      <alignment horizontal="center" vertical="center" wrapText="1"/>
    </xf>
    <xf numFmtId="0" fontId="1" fillId="16" borderId="34"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41" xfId="0" applyFont="1" applyFill="1" applyBorder="1" applyAlignment="1">
      <alignment horizontal="center" vertical="center" wrapText="1"/>
    </xf>
    <xf numFmtId="0" fontId="1" fillId="8" borderId="34" xfId="0" applyFont="1" applyFill="1" applyBorder="1" applyAlignment="1">
      <alignment horizontal="center" vertical="center" wrapText="1"/>
    </xf>
    <xf numFmtId="0" fontId="1" fillId="20" borderId="16" xfId="0" applyFont="1" applyFill="1" applyBorder="1" applyAlignment="1">
      <alignment horizontal="center" vertical="center" wrapText="1"/>
    </xf>
    <xf numFmtId="0" fontId="3" fillId="0" borderId="0" xfId="0" applyFont="1" applyAlignment="1">
      <alignment horizontal="left" vertical="center"/>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15" xfId="0" applyFont="1" applyFill="1" applyBorder="1" applyAlignment="1">
      <alignment horizontal="center" vertical="center" wrapText="1"/>
    </xf>
    <xf numFmtId="0" fontId="9" fillId="5" borderId="1"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15" xfId="0" applyFont="1" applyFill="1" applyBorder="1" applyAlignment="1">
      <alignment horizontal="center" vertical="center"/>
    </xf>
    <xf numFmtId="0" fontId="13" fillId="6" borderId="19" xfId="0" applyFont="1" applyFill="1" applyBorder="1" applyAlignment="1">
      <alignment horizontal="center" vertical="center" wrapText="1"/>
    </xf>
    <xf numFmtId="0" fontId="13" fillId="6" borderId="20" xfId="0" applyFont="1" applyFill="1" applyBorder="1" applyAlignment="1">
      <alignment horizontal="center" vertical="center" wrapText="1"/>
    </xf>
    <xf numFmtId="0" fontId="13" fillId="6" borderId="22" xfId="0" applyFont="1" applyFill="1" applyBorder="1" applyAlignment="1">
      <alignment horizontal="center" vertical="center" wrapText="1"/>
    </xf>
    <xf numFmtId="0" fontId="5" fillId="7" borderId="4" xfId="0" applyFont="1" applyFill="1" applyBorder="1" applyAlignment="1">
      <alignment horizontal="center" vertical="center"/>
    </xf>
    <xf numFmtId="0" fontId="5" fillId="8" borderId="20" xfId="0" applyFont="1" applyFill="1" applyBorder="1" applyAlignment="1">
      <alignment horizontal="center" vertical="center"/>
    </xf>
    <xf numFmtId="0" fontId="14" fillId="7" borderId="6" xfId="0" applyFont="1" applyFill="1" applyBorder="1" applyAlignment="1">
      <alignment horizontal="center" vertical="center"/>
    </xf>
    <xf numFmtId="0" fontId="16" fillId="11" borderId="6" xfId="0" applyFont="1" applyFill="1" applyBorder="1" applyAlignment="1">
      <alignment horizontal="center" vertical="center"/>
    </xf>
    <xf numFmtId="0" fontId="5" fillId="14" borderId="1" xfId="0" applyFont="1" applyFill="1" applyBorder="1" applyAlignment="1">
      <alignment horizontal="center" vertical="center" wrapText="1"/>
    </xf>
    <xf numFmtId="0" fontId="5" fillId="14" borderId="2" xfId="0" applyFont="1" applyFill="1" applyBorder="1" applyAlignment="1">
      <alignment horizontal="center" vertical="center" wrapText="1"/>
    </xf>
    <xf numFmtId="0" fontId="5" fillId="1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10" fillId="5" borderId="6"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 fillId="6" borderId="21"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1" fillId="14" borderId="16" xfId="0" applyFont="1" applyFill="1" applyBorder="1" applyAlignment="1">
      <alignment horizontal="center" vertical="center" wrapText="1"/>
    </xf>
    <xf numFmtId="0" fontId="5" fillId="0" borderId="2"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1" fillId="11" borderId="6" xfId="0" applyFont="1" applyFill="1" applyBorder="1" applyAlignment="1">
      <alignment horizontal="center" vertical="center" wrapText="1"/>
    </xf>
    <xf numFmtId="0" fontId="1" fillId="11" borderId="21"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1" fillId="14" borderId="5" xfId="0" applyFont="1" applyFill="1" applyBorder="1" applyAlignment="1">
      <alignment horizontal="center" vertical="center" wrapText="1"/>
    </xf>
    <xf numFmtId="0" fontId="1" fillId="14" borderId="6" xfId="0" applyFont="1" applyFill="1" applyBorder="1" applyAlignment="1">
      <alignment horizontal="center" vertical="center" wrapText="1"/>
    </xf>
    <xf numFmtId="0" fontId="5" fillId="4" borderId="4" xfId="0" applyFont="1" applyFill="1" applyBorder="1" applyAlignment="1">
      <alignment horizontal="center" vertical="center"/>
    </xf>
    <xf numFmtId="0" fontId="9" fillId="20" borderId="20" xfId="0" applyFont="1" applyFill="1" applyBorder="1" applyAlignment="1">
      <alignment horizontal="center" vertical="center"/>
    </xf>
    <xf numFmtId="0" fontId="9" fillId="20" borderId="22" xfId="0" applyFont="1" applyFill="1" applyBorder="1" applyAlignment="1">
      <alignment horizontal="center" vertical="center"/>
    </xf>
    <xf numFmtId="0" fontId="5" fillId="21" borderId="1" xfId="0" applyFont="1" applyFill="1" applyBorder="1" applyAlignment="1">
      <alignment horizontal="center" vertical="center"/>
    </xf>
    <xf numFmtId="0" fontId="5" fillId="21" borderId="2" xfId="0" applyFont="1" applyFill="1" applyBorder="1" applyAlignment="1">
      <alignment horizontal="center" vertical="center"/>
    </xf>
    <xf numFmtId="0" fontId="5" fillId="21" borderId="15" xfId="0" applyFont="1" applyFill="1" applyBorder="1" applyAlignment="1">
      <alignment horizontal="center" vertical="center"/>
    </xf>
    <xf numFmtId="0" fontId="9" fillId="6" borderId="42" xfId="0" applyFont="1" applyFill="1" applyBorder="1" applyAlignment="1">
      <alignment horizontal="center" vertical="center" wrapText="1"/>
    </xf>
    <xf numFmtId="0" fontId="9" fillId="6" borderId="43" xfId="0" applyFont="1" applyFill="1" applyBorder="1" applyAlignment="1">
      <alignment horizontal="center" vertical="center" wrapText="1"/>
    </xf>
    <xf numFmtId="0" fontId="9" fillId="6" borderId="45" xfId="0" applyFont="1" applyFill="1" applyBorder="1" applyAlignment="1">
      <alignment horizontal="center" vertical="center" wrapText="1"/>
    </xf>
    <xf numFmtId="0" fontId="5" fillId="19" borderId="19" xfId="0" applyFont="1" applyFill="1" applyBorder="1" applyAlignment="1">
      <alignment horizontal="center" vertical="center" wrapText="1"/>
    </xf>
    <xf numFmtId="0" fontId="5" fillId="19" borderId="44" xfId="0" applyFont="1" applyFill="1" applyBorder="1" applyAlignment="1">
      <alignment horizontal="center" vertical="center" wrapText="1"/>
    </xf>
    <xf numFmtId="167" fontId="6" fillId="21" borderId="5" xfId="0" applyNumberFormat="1" applyFont="1" applyFill="1" applyBorder="1" applyAlignment="1">
      <alignment horizontal="center" vertical="center" wrapText="1"/>
    </xf>
    <xf numFmtId="0" fontId="1" fillId="13" borderId="6" xfId="0" applyFont="1" applyFill="1" applyBorder="1" applyAlignment="1">
      <alignment horizontal="center" vertical="center" wrapText="1"/>
    </xf>
    <xf numFmtId="0" fontId="1" fillId="4" borderId="8" xfId="0" applyFont="1" applyFill="1" applyBorder="1" applyAlignment="1">
      <alignment horizontal="center" vertical="center" wrapText="1"/>
    </xf>
    <xf numFmtId="0" fontId="1" fillId="21" borderId="6" xfId="0" applyFont="1" applyFill="1" applyBorder="1" applyAlignment="1">
      <alignment horizontal="center" vertical="center" wrapText="1"/>
    </xf>
    <xf numFmtId="0" fontId="10" fillId="13" borderId="6" xfId="0" applyFont="1" applyFill="1" applyBorder="1" applyAlignment="1">
      <alignment horizontal="center" vertical="center" wrapText="1"/>
    </xf>
    <xf numFmtId="0" fontId="10" fillId="13" borderId="6" xfId="0" applyFont="1" applyFill="1" applyBorder="1" applyAlignment="1">
      <alignment horizontal="center" vertical="center"/>
    </xf>
    <xf numFmtId="0" fontId="1" fillId="13" borderId="21" xfId="0" applyFont="1" applyFill="1" applyBorder="1" applyAlignment="1">
      <alignment horizontal="center" vertical="center" wrapText="1"/>
    </xf>
    <xf numFmtId="0" fontId="1" fillId="13" borderId="7" xfId="0" applyFont="1" applyFill="1" applyBorder="1" applyAlignment="1">
      <alignment horizontal="center" vertical="center" wrapText="1"/>
    </xf>
    <xf numFmtId="0" fontId="1" fillId="13" borderId="9" xfId="0" applyFont="1" applyFill="1" applyBorder="1" applyAlignment="1">
      <alignment horizontal="center" vertical="center" wrapText="1"/>
    </xf>
    <xf numFmtId="0" fontId="5" fillId="15" borderId="1" xfId="0" applyFont="1" applyFill="1" applyBorder="1" applyAlignment="1">
      <alignment horizontal="center" vertical="center"/>
    </xf>
    <xf numFmtId="0" fontId="5" fillId="15" borderId="2" xfId="0" applyFont="1" applyFill="1" applyBorder="1" applyAlignment="1">
      <alignment horizontal="center" vertical="center"/>
    </xf>
    <xf numFmtId="0" fontId="5" fillId="15" borderId="15" xfId="0" applyFont="1" applyFill="1" applyBorder="1" applyAlignment="1">
      <alignment horizontal="center" vertical="center"/>
    </xf>
    <xf numFmtId="0" fontId="14" fillId="4" borderId="19" xfId="0" applyFont="1" applyFill="1" applyBorder="1" applyAlignment="1">
      <alignment horizontal="center" vertical="center"/>
    </xf>
    <xf numFmtId="0" fontId="14" fillId="4" borderId="20" xfId="0" applyFont="1" applyFill="1" applyBorder="1" applyAlignment="1">
      <alignment horizontal="center" vertical="center"/>
    </xf>
    <xf numFmtId="0" fontId="14" fillId="4" borderId="22" xfId="0" applyFont="1" applyFill="1" applyBorder="1" applyAlignment="1">
      <alignment horizontal="center" vertical="center"/>
    </xf>
    <xf numFmtId="0" fontId="5" fillId="19" borderId="20" xfId="0" applyFont="1" applyFill="1" applyBorder="1" applyAlignment="1">
      <alignment horizontal="center" vertical="center" wrapText="1"/>
    </xf>
    <xf numFmtId="0" fontId="5" fillId="19" borderId="22"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16" xfId="0" applyFont="1" applyFill="1" applyBorder="1" applyAlignment="1">
      <alignment horizontal="center" vertical="center"/>
    </xf>
    <xf numFmtId="0" fontId="10" fillId="5" borderId="5"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16" xfId="0" applyFont="1" applyFill="1" applyBorder="1" applyAlignment="1">
      <alignment horizontal="center" vertical="center"/>
    </xf>
    <xf numFmtId="0" fontId="10" fillId="5" borderId="18" xfId="0" applyFont="1" applyFill="1" applyBorder="1" applyAlignment="1">
      <alignment horizontal="center" vertical="center"/>
    </xf>
    <xf numFmtId="0" fontId="1" fillId="6" borderId="5" xfId="0" applyFont="1" applyFill="1" applyBorder="1" applyAlignment="1">
      <alignment horizontal="center" vertical="center"/>
    </xf>
    <xf numFmtId="0" fontId="1" fillId="6" borderId="16" xfId="0" applyFont="1" applyFill="1" applyBorder="1" applyAlignment="1">
      <alignment horizontal="center" vertical="center"/>
    </xf>
    <xf numFmtId="0" fontId="6" fillId="6" borderId="16" xfId="0" applyFont="1" applyFill="1" applyBorder="1" applyAlignment="1">
      <alignment horizontal="center" vertical="center" wrapText="1"/>
    </xf>
    <xf numFmtId="0" fontId="6" fillId="6" borderId="18" xfId="0" applyFont="1" applyFill="1" applyBorder="1" applyAlignment="1">
      <alignment horizontal="center" vertical="center" wrapText="1"/>
    </xf>
    <xf numFmtId="0" fontId="6" fillId="6" borderId="13" xfId="0" applyFont="1" applyFill="1" applyBorder="1" applyAlignment="1">
      <alignment horizontal="center" vertical="center" wrapText="1"/>
    </xf>
    <xf numFmtId="0" fontId="1" fillId="7" borderId="5" xfId="0" applyFont="1" applyFill="1" applyBorder="1" applyAlignment="1">
      <alignment horizontal="center" vertical="center"/>
    </xf>
    <xf numFmtId="0" fontId="1" fillId="8" borderId="16" xfId="0" applyFont="1" applyFill="1" applyBorder="1" applyAlignment="1">
      <alignment horizontal="center" vertical="center" wrapText="1"/>
    </xf>
    <xf numFmtId="0" fontId="1" fillId="8" borderId="1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13" borderId="6" xfId="0" applyFont="1" applyFill="1" applyBorder="1" applyAlignment="1">
      <alignment horizontal="center" vertical="center"/>
    </xf>
    <xf numFmtId="0" fontId="1" fillId="13" borderId="26" xfId="0" applyFont="1" applyFill="1" applyBorder="1" applyAlignment="1">
      <alignment horizontal="center" vertical="center" wrapText="1"/>
    </xf>
    <xf numFmtId="0" fontId="1" fillId="13" borderId="24" xfId="0" applyFont="1" applyFill="1" applyBorder="1" applyAlignment="1">
      <alignment horizontal="center" vertical="center" wrapText="1"/>
    </xf>
    <xf numFmtId="0" fontId="1" fillId="13" borderId="47" xfId="0" applyFont="1" applyFill="1" applyBorder="1" applyAlignment="1">
      <alignment horizontal="center" vertical="center" wrapText="1"/>
    </xf>
    <xf numFmtId="0" fontId="1" fillId="20" borderId="16" xfId="0" applyFont="1" applyFill="1" applyBorder="1" applyAlignment="1">
      <alignment horizontal="center" vertical="center"/>
    </xf>
    <xf numFmtId="0" fontId="1" fillId="20" borderId="18" xfId="0" applyFont="1" applyFill="1" applyBorder="1" applyAlignment="1">
      <alignment horizontal="center" vertical="center"/>
    </xf>
    <xf numFmtId="0" fontId="1" fillId="21" borderId="6" xfId="0" applyFont="1" applyFill="1" applyBorder="1" applyAlignment="1">
      <alignment horizontal="center" vertical="center"/>
    </xf>
    <xf numFmtId="0" fontId="5" fillId="13" borderId="46" xfId="0" applyFont="1" applyFill="1" applyBorder="1" applyAlignment="1">
      <alignment horizontal="center" vertical="center"/>
    </xf>
    <xf numFmtId="0" fontId="5" fillId="13" borderId="2" xfId="0" applyFont="1" applyFill="1" applyBorder="1" applyAlignment="1">
      <alignment horizontal="center" vertical="center"/>
    </xf>
    <xf numFmtId="0" fontId="5" fillId="13" borderId="15" xfId="0" applyFont="1" applyFill="1" applyBorder="1" applyAlignment="1">
      <alignment horizontal="center" vertical="center"/>
    </xf>
    <xf numFmtId="0" fontId="1" fillId="19" borderId="5" xfId="0" applyFont="1" applyFill="1" applyBorder="1" applyAlignment="1">
      <alignment horizontal="center" vertical="center" wrapText="1"/>
    </xf>
    <xf numFmtId="0" fontId="1" fillId="15" borderId="16" xfId="0" applyFont="1" applyFill="1" applyBorder="1" applyAlignment="1">
      <alignment horizontal="center" vertical="center" wrapText="1"/>
    </xf>
    <xf numFmtId="0" fontId="1" fillId="15" borderId="18" xfId="0" applyFont="1" applyFill="1" applyBorder="1" applyAlignment="1">
      <alignment horizontal="center" vertical="center" wrapText="1"/>
    </xf>
    <xf numFmtId="0" fontId="1" fillId="15" borderId="13" xfId="0" applyFont="1" applyFill="1" applyBorder="1" applyAlignment="1">
      <alignment horizontal="center" vertical="center" wrapText="1"/>
    </xf>
    <xf numFmtId="0" fontId="10" fillId="5" borderId="5" xfId="0" applyFont="1" applyFill="1" applyBorder="1" applyAlignment="1">
      <alignment horizontal="center" vertical="center" wrapText="1"/>
    </xf>
    <xf numFmtId="0" fontId="10" fillId="5" borderId="13" xfId="0" applyFont="1" applyFill="1" applyBorder="1" applyAlignment="1">
      <alignment horizontal="center" vertical="center"/>
    </xf>
    <xf numFmtId="0" fontId="1" fillId="6" borderId="5" xfId="0" applyFont="1" applyFill="1" applyBorder="1" applyAlignment="1">
      <alignment horizontal="center" vertical="center" wrapText="1"/>
    </xf>
    <xf numFmtId="0" fontId="1" fillId="8" borderId="16" xfId="0" applyFont="1" applyFill="1" applyBorder="1" applyAlignment="1">
      <alignment horizontal="center" vertical="center"/>
    </xf>
    <xf numFmtId="0" fontId="1" fillId="8" borderId="18" xfId="0" applyFont="1" applyFill="1" applyBorder="1" applyAlignment="1">
      <alignment horizontal="center" vertical="center"/>
    </xf>
    <xf numFmtId="0" fontId="1" fillId="7" borderId="8" xfId="0" applyFont="1" applyFill="1" applyBorder="1" applyAlignment="1">
      <alignment horizontal="center" vertical="center" wrapText="1"/>
    </xf>
    <xf numFmtId="0" fontId="1" fillId="15" borderId="6" xfId="0" applyFont="1" applyFill="1" applyBorder="1" applyAlignment="1">
      <alignment horizontal="center" vertical="center" wrapText="1"/>
    </xf>
    <xf numFmtId="0" fontId="1" fillId="15" borderId="5" xfId="0" applyFont="1" applyFill="1" applyBorder="1" applyAlignment="1">
      <alignment horizontal="center" vertical="center" wrapText="1"/>
    </xf>
    <xf numFmtId="0" fontId="1" fillId="8" borderId="21"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9" xfId="0" applyFont="1" applyFill="1" applyBorder="1" applyAlignment="1">
      <alignment horizontal="center" vertical="center" wrapText="1"/>
    </xf>
    <xf numFmtId="0" fontId="15" fillId="10" borderId="27" xfId="0" applyFont="1" applyFill="1" applyBorder="1" applyAlignment="1">
      <alignment horizontal="center" vertical="center" wrapText="1"/>
    </xf>
    <xf numFmtId="0" fontId="15" fillId="10" borderId="29" xfId="0" applyFont="1" applyFill="1" applyBorder="1" applyAlignment="1">
      <alignment horizontal="center" vertical="center" wrapText="1"/>
    </xf>
    <xf numFmtId="0" fontId="15" fillId="10" borderId="31" xfId="0" applyFont="1" applyFill="1" applyBorder="1" applyAlignment="1">
      <alignment horizontal="center" vertical="center" wrapText="1"/>
    </xf>
    <xf numFmtId="0" fontId="14" fillId="12" borderId="6" xfId="0" applyFont="1" applyFill="1" applyBorder="1" applyAlignment="1">
      <alignment horizontal="center" vertical="center" wrapText="1"/>
    </xf>
    <xf numFmtId="0" fontId="1" fillId="15" borderId="21" xfId="0" applyFont="1" applyFill="1" applyBorder="1" applyAlignment="1">
      <alignment horizontal="center" vertical="center" wrapText="1"/>
    </xf>
    <xf numFmtId="0" fontId="1" fillId="15" borderId="7" xfId="0" applyFont="1" applyFill="1" applyBorder="1" applyAlignment="1">
      <alignment horizontal="center" vertical="center" wrapText="1"/>
    </xf>
    <xf numFmtId="0" fontId="1" fillId="15" borderId="9"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7" fillId="6" borderId="9" xfId="0" applyFont="1" applyFill="1" applyBorder="1" applyAlignment="1">
      <alignment horizontal="center" vertical="center" wrapText="1"/>
    </xf>
    <xf numFmtId="0" fontId="7" fillId="6" borderId="21" xfId="0" applyFont="1" applyFill="1" applyBorder="1" applyAlignment="1">
      <alignment horizontal="center" vertical="center" wrapText="1"/>
    </xf>
    <xf numFmtId="0" fontId="7" fillId="6" borderId="6" xfId="0" applyFont="1" applyFill="1" applyBorder="1" applyAlignment="1">
      <alignment horizontal="center" vertical="center" wrapText="1"/>
    </xf>
    <xf numFmtId="0" fontId="7" fillId="6" borderId="8" xfId="0" applyFont="1" applyFill="1" applyBorder="1" applyAlignment="1">
      <alignment horizontal="center" vertical="center" wrapText="1"/>
    </xf>
    <xf numFmtId="0" fontId="1" fillId="21" borderId="26" xfId="0" applyFont="1" applyFill="1" applyBorder="1" applyAlignment="1">
      <alignment horizontal="center" vertical="center" wrapText="1"/>
    </xf>
    <xf numFmtId="0" fontId="1" fillId="21" borderId="28" xfId="0" applyFont="1" applyFill="1" applyBorder="1" applyAlignment="1">
      <alignment horizontal="center" vertical="center" wrapText="1"/>
    </xf>
    <xf numFmtId="0" fontId="1" fillId="21" borderId="30" xfId="0" applyFont="1" applyFill="1" applyBorder="1" applyAlignment="1">
      <alignment horizontal="center" vertical="center" wrapText="1"/>
    </xf>
    <xf numFmtId="0" fontId="6" fillId="19" borderId="5" xfId="0" applyFont="1" applyFill="1" applyBorder="1" applyAlignment="1">
      <alignment horizontal="center" vertical="center" wrapText="1"/>
    </xf>
    <xf numFmtId="0" fontId="15" fillId="23" borderId="26" xfId="0" applyFont="1" applyFill="1" applyBorder="1" applyAlignment="1">
      <alignment horizontal="center" vertical="center" wrapText="1"/>
    </xf>
    <xf numFmtId="0" fontId="15" fillId="23" borderId="25" xfId="0" applyFont="1" applyFill="1" applyBorder="1" applyAlignment="1">
      <alignment horizontal="center" vertical="center" wrapText="1"/>
    </xf>
    <xf numFmtId="0" fontId="1" fillId="15" borderId="37" xfId="0" applyFont="1" applyFill="1" applyBorder="1" applyAlignment="1">
      <alignment horizontal="center" vertical="center" wrapText="1"/>
    </xf>
    <xf numFmtId="0" fontId="1" fillId="15" borderId="39" xfId="0" applyFont="1" applyFill="1" applyBorder="1" applyAlignment="1">
      <alignment horizontal="center" vertical="center" wrapText="1"/>
    </xf>
    <xf numFmtId="0" fontId="1" fillId="15" borderId="40" xfId="0" applyFont="1" applyFill="1" applyBorder="1" applyAlignment="1">
      <alignment horizontal="center" vertical="center" wrapText="1"/>
    </xf>
    <xf numFmtId="0" fontId="1" fillId="16" borderId="37" xfId="0" applyFont="1" applyFill="1" applyBorder="1" applyAlignment="1">
      <alignment horizontal="center" vertical="center" wrapText="1"/>
    </xf>
    <xf numFmtId="0" fontId="1" fillId="16" borderId="39" xfId="0" applyFont="1" applyFill="1" applyBorder="1" applyAlignment="1">
      <alignment horizontal="center" vertical="center" wrapText="1"/>
    </xf>
    <xf numFmtId="0" fontId="1" fillId="16" borderId="40" xfId="0" applyFont="1" applyFill="1" applyBorder="1" applyAlignment="1">
      <alignment horizontal="center" vertical="center" wrapText="1"/>
    </xf>
    <xf numFmtId="0" fontId="9" fillId="17" borderId="36" xfId="0" applyFont="1" applyFill="1" applyBorder="1" applyAlignment="1">
      <alignment horizontal="center" vertical="center" wrapText="1"/>
    </xf>
    <xf numFmtId="0" fontId="9" fillId="17" borderId="38" xfId="0" applyFont="1" applyFill="1" applyBorder="1" applyAlignment="1">
      <alignment horizontal="center" vertical="center" wrapText="1"/>
    </xf>
    <xf numFmtId="0" fontId="9" fillId="17" borderId="41"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16" xfId="0" applyFont="1" applyFill="1" applyBorder="1" applyAlignment="1">
      <alignment horizontal="center" vertical="center" wrapText="1"/>
    </xf>
    <xf numFmtId="0" fontId="10" fillId="18" borderId="5" xfId="0" applyFont="1" applyFill="1" applyBorder="1" applyAlignment="1">
      <alignment horizontal="center" vertical="center" wrapText="1"/>
    </xf>
    <xf numFmtId="0" fontId="10" fillId="18" borderId="6" xfId="0" applyFont="1" applyFill="1" applyBorder="1" applyAlignment="1">
      <alignment horizontal="center" vertical="center" wrapText="1"/>
    </xf>
    <xf numFmtId="0" fontId="10" fillId="18" borderId="8" xfId="0" applyFont="1" applyFill="1" applyBorder="1" applyAlignment="1">
      <alignment horizontal="center" vertical="center" wrapText="1"/>
    </xf>
    <xf numFmtId="0" fontId="5" fillId="16" borderId="22"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18" borderId="1" xfId="0" applyFont="1" applyFill="1" applyBorder="1" applyAlignment="1">
      <alignment horizontal="center" vertical="center" wrapText="1"/>
    </xf>
    <xf numFmtId="0" fontId="9" fillId="18" borderId="2" xfId="0" applyFont="1" applyFill="1" applyBorder="1" applyAlignment="1">
      <alignment horizontal="center" vertical="center" wrapText="1"/>
    </xf>
    <xf numFmtId="0" fontId="9" fillId="18" borderId="4"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20" xfId="0" applyFont="1" applyFill="1" applyBorder="1" applyAlignment="1">
      <alignment horizontal="center" vertical="center" wrapText="1"/>
    </xf>
    <xf numFmtId="0" fontId="5" fillId="15" borderId="22" xfId="0" applyFont="1" applyFill="1" applyBorder="1" applyAlignment="1">
      <alignment horizontal="center" vertical="center" wrapText="1"/>
    </xf>
    <xf numFmtId="0" fontId="14" fillId="22" borderId="26" xfId="0" applyFont="1" applyFill="1" applyBorder="1" applyAlignment="1">
      <alignment horizontal="center" vertical="center" wrapText="1"/>
    </xf>
    <xf numFmtId="0" fontId="14" fillId="22" borderId="28" xfId="0" applyFont="1" applyFill="1" applyBorder="1" applyAlignment="1">
      <alignment horizontal="center" vertical="center" wrapText="1"/>
    </xf>
    <xf numFmtId="0" fontId="14" fillId="22" borderId="21" xfId="0" applyFont="1" applyFill="1" applyBorder="1" applyAlignment="1">
      <alignment horizontal="center" vertical="center" wrapText="1"/>
    </xf>
    <xf numFmtId="0" fontId="14" fillId="22" borderId="7" xfId="0" applyFont="1" applyFill="1" applyBorder="1" applyAlignment="1">
      <alignment horizontal="center" vertical="center" wrapText="1"/>
    </xf>
    <xf numFmtId="0" fontId="14" fillId="22" borderId="9" xfId="0" applyFont="1" applyFill="1" applyBorder="1" applyAlignment="1">
      <alignment horizontal="center" vertical="center" wrapText="1"/>
    </xf>
    <xf numFmtId="0" fontId="15" fillId="23" borderId="21" xfId="0" applyFont="1" applyFill="1" applyBorder="1" applyAlignment="1">
      <alignment horizontal="center" vertical="center" wrapText="1"/>
    </xf>
    <xf numFmtId="0" fontId="15" fillId="23" borderId="7" xfId="0" applyFont="1" applyFill="1" applyBorder="1" applyAlignment="1">
      <alignment horizontal="center" vertical="center" wrapText="1"/>
    </xf>
    <xf numFmtId="0" fontId="15" fillId="23" borderId="9"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39" xfId="0" applyFont="1" applyFill="1" applyBorder="1" applyAlignment="1">
      <alignment horizontal="center" vertical="center" wrapText="1"/>
    </xf>
    <xf numFmtId="0" fontId="15" fillId="23" borderId="40" xfId="0" applyFont="1" applyFill="1" applyBorder="1" applyAlignment="1">
      <alignment horizontal="center" vertical="center" wrapText="1"/>
    </xf>
    <xf numFmtId="0" fontId="1" fillId="21" borderId="21" xfId="0" applyFont="1" applyFill="1" applyBorder="1" applyAlignment="1">
      <alignment horizontal="center" vertical="center" wrapText="1"/>
    </xf>
    <xf numFmtId="0" fontId="1" fillId="21" borderId="7" xfId="0" applyFont="1" applyFill="1" applyBorder="1" applyAlignment="1">
      <alignment horizontal="center" vertical="center" wrapText="1"/>
    </xf>
    <xf numFmtId="0" fontId="1" fillId="21" borderId="9" xfId="0" applyFont="1" applyFill="1" applyBorder="1" applyAlignment="1">
      <alignment horizontal="center" vertical="center" wrapText="1"/>
    </xf>
    <xf numFmtId="0" fontId="15" fillId="23" borderId="16" xfId="0" applyFont="1" applyFill="1" applyBorder="1" applyAlignment="1">
      <alignment horizontal="center" vertical="center" wrapText="1"/>
    </xf>
    <xf numFmtId="0" fontId="15" fillId="23" borderId="18" xfId="0" applyFont="1" applyFill="1" applyBorder="1" applyAlignment="1">
      <alignment horizontal="center" vertical="center" wrapText="1"/>
    </xf>
    <xf numFmtId="0" fontId="15" fillId="23" borderId="13" xfId="0" applyFont="1" applyFill="1" applyBorder="1" applyAlignment="1">
      <alignment horizontal="center" vertical="center" wrapText="1"/>
    </xf>
    <xf numFmtId="0" fontId="1" fillId="15" borderId="6" xfId="0" applyFont="1" applyFill="1" applyBorder="1" applyAlignment="1">
      <alignment horizontal="center"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5" fillId="6" borderId="4" xfId="0" applyFont="1" applyFill="1" applyBorder="1" applyAlignment="1">
      <alignment horizontal="center" vertical="center"/>
    </xf>
    <xf numFmtId="0" fontId="5" fillId="20" borderId="46" xfId="0" applyFont="1" applyFill="1" applyBorder="1" applyAlignment="1">
      <alignment horizontal="center" vertical="center"/>
    </xf>
    <xf numFmtId="0" fontId="5" fillId="20" borderId="2" xfId="0" applyFont="1" applyFill="1" applyBorder="1" applyAlignment="1">
      <alignment horizontal="center" vertical="center"/>
    </xf>
    <xf numFmtId="0" fontId="5" fillId="20" borderId="15" xfId="0" applyFont="1" applyFill="1" applyBorder="1" applyAlignment="1">
      <alignment horizontal="center" vertical="center"/>
    </xf>
    <xf numFmtId="0" fontId="1" fillId="19" borderId="8" xfId="0" applyFont="1" applyFill="1" applyBorder="1" applyAlignment="1">
      <alignment horizontal="center" vertical="center" wrapText="1"/>
    </xf>
    <xf numFmtId="0" fontId="1" fillId="11" borderId="26"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1" fillId="11" borderId="30"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0" fillId="11" borderId="26" xfId="0" applyFont="1" applyFill="1" applyBorder="1" applyAlignment="1">
      <alignment horizontal="center" vertical="center" wrapText="1"/>
    </xf>
    <xf numFmtId="0" fontId="10" fillId="11" borderId="24" xfId="0" applyFont="1" applyFill="1" applyBorder="1" applyAlignment="1">
      <alignment horizontal="center" vertical="center" wrapText="1"/>
    </xf>
    <xf numFmtId="0" fontId="10" fillId="11" borderId="30" xfId="0" applyFont="1" applyFill="1" applyBorder="1" applyAlignment="1">
      <alignment horizontal="center" vertical="center" wrapText="1"/>
    </xf>
    <xf numFmtId="0" fontId="10" fillId="11" borderId="34" xfId="0" applyFont="1" applyFill="1" applyBorder="1" applyAlignment="1">
      <alignment horizontal="center" vertical="center" wrapText="1"/>
    </xf>
    <xf numFmtId="0" fontId="6" fillId="13" borderId="23" xfId="0" applyFont="1" applyFill="1" applyBorder="1" applyAlignment="1">
      <alignment horizontal="center" vertical="center" wrapText="1"/>
    </xf>
    <xf numFmtId="0" fontId="6" fillId="13" borderId="25" xfId="0" applyFont="1" applyFill="1" applyBorder="1" applyAlignment="1">
      <alignment horizontal="center" vertical="center" wrapText="1"/>
    </xf>
    <xf numFmtId="0" fontId="6" fillId="13" borderId="41" xfId="0" applyFont="1" applyFill="1" applyBorder="1" applyAlignment="1">
      <alignment horizontal="center" vertical="center" wrapText="1"/>
    </xf>
    <xf numFmtId="0" fontId="6" fillId="13" borderId="14" xfId="0" applyFont="1" applyFill="1" applyBorder="1" applyAlignment="1">
      <alignment horizontal="center" vertical="center" wrapText="1"/>
    </xf>
    <xf numFmtId="0" fontId="15" fillId="22" borderId="26" xfId="0" applyFont="1" applyFill="1" applyBorder="1" applyAlignment="1">
      <alignment horizontal="center" vertical="center" wrapText="1"/>
    </xf>
    <xf numFmtId="0" fontId="15" fillId="22" borderId="25" xfId="0" applyFont="1" applyFill="1" applyBorder="1" applyAlignment="1">
      <alignment horizontal="center" vertical="center" wrapText="1"/>
    </xf>
    <xf numFmtId="0" fontId="15" fillId="22" borderId="28" xfId="0" applyFont="1" applyFill="1" applyBorder="1" applyAlignment="1">
      <alignment horizontal="center" vertical="center" wrapText="1"/>
    </xf>
    <xf numFmtId="0" fontId="15" fillId="22" borderId="48" xfId="0" applyFont="1" applyFill="1" applyBorder="1" applyAlignment="1">
      <alignment horizontal="center" vertical="center" wrapText="1"/>
    </xf>
    <xf numFmtId="0" fontId="1" fillId="7" borderId="47" xfId="0" applyFont="1" applyFill="1" applyBorder="1" applyAlignment="1">
      <alignment horizontal="center" vertical="center" wrapText="1"/>
    </xf>
    <xf numFmtId="0" fontId="1" fillId="7" borderId="43" xfId="0" applyFont="1" applyFill="1" applyBorder="1" applyAlignment="1">
      <alignment horizontal="center" vertical="center" wrapText="1"/>
    </xf>
    <xf numFmtId="0" fontId="1" fillId="6" borderId="8" xfId="0" applyFont="1" applyFill="1" applyBorder="1" applyAlignment="1">
      <alignment horizontal="center" vertical="center" wrapText="1"/>
    </xf>
    <xf numFmtId="0" fontId="1" fillId="20" borderId="24" xfId="0" applyFont="1" applyFill="1" applyBorder="1" applyAlignment="1">
      <alignment horizontal="center" vertical="center" wrapText="1"/>
    </xf>
    <xf numFmtId="0" fontId="1" fillId="20" borderId="34" xfId="0" applyFont="1" applyFill="1" applyBorder="1" applyAlignment="1">
      <alignment horizontal="center" vertical="center" wrapText="1"/>
    </xf>
    <xf numFmtId="0" fontId="15" fillId="24" borderId="26" xfId="0" applyFont="1" applyFill="1" applyBorder="1" applyAlignment="1">
      <alignment horizontal="center" vertical="center" wrapText="1"/>
    </xf>
    <xf numFmtId="0" fontId="15" fillId="24" borderId="24" xfId="0" applyFont="1" applyFill="1" applyBorder="1" applyAlignment="1">
      <alignment horizontal="center" vertical="center" wrapText="1"/>
    </xf>
    <xf numFmtId="0" fontId="15" fillId="24" borderId="25" xfId="0" applyFont="1" applyFill="1" applyBorder="1" applyAlignment="1">
      <alignment horizontal="center" vertical="center" wrapText="1"/>
    </xf>
    <xf numFmtId="0" fontId="15" fillId="24" borderId="28" xfId="0" applyFont="1" applyFill="1" applyBorder="1" applyAlignment="1">
      <alignment horizontal="center" vertical="center" wrapText="1"/>
    </xf>
    <xf numFmtId="0" fontId="15" fillId="24" borderId="0" xfId="0" applyFont="1" applyFill="1" applyAlignment="1">
      <alignment horizontal="center" vertical="center" wrapText="1"/>
    </xf>
    <xf numFmtId="0" fontId="15" fillId="24" borderId="48" xfId="0" applyFont="1" applyFill="1" applyBorder="1" applyAlignment="1">
      <alignment horizontal="center" vertical="center" wrapText="1"/>
    </xf>
    <xf numFmtId="0" fontId="1" fillId="15" borderId="21" xfId="0" applyFont="1" applyFill="1" applyBorder="1" applyAlignment="1">
      <alignment horizontal="center" vertical="center"/>
    </xf>
    <xf numFmtId="0" fontId="1" fillId="15" borderId="9" xfId="0" applyFont="1" applyFill="1" applyBorder="1" applyAlignment="1">
      <alignment horizontal="center" vertical="center"/>
    </xf>
    <xf numFmtId="0" fontId="1" fillId="15" borderId="26" xfId="0" applyFont="1" applyFill="1" applyBorder="1" applyAlignment="1">
      <alignment horizontal="center" vertical="center" wrapText="1"/>
    </xf>
    <xf numFmtId="0" fontId="1" fillId="15" borderId="28" xfId="0" applyFont="1" applyFill="1" applyBorder="1" applyAlignment="1">
      <alignment horizontal="center" vertical="center" wrapText="1"/>
    </xf>
    <xf numFmtId="0" fontId="1" fillId="15" borderId="30" xfId="0" applyFont="1" applyFill="1" applyBorder="1" applyAlignment="1">
      <alignment horizontal="center" vertical="center" wrapText="1"/>
    </xf>
    <xf numFmtId="0" fontId="14" fillId="22" borderId="27" xfId="0" applyFont="1" applyFill="1" applyBorder="1" applyAlignment="1">
      <alignment horizontal="center" vertical="center" wrapText="1"/>
    </xf>
    <xf numFmtId="0" fontId="14" fillId="22" borderId="2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1" fillId="0" borderId="0" xfId="0" applyFont="1" applyAlignment="1">
      <alignment horizontal="left"/>
    </xf>
  </cellXfs>
  <cellStyles count="10">
    <cellStyle name="Euro" xfId="1"/>
    <cellStyle name="oft Excel]_x000d__x000a_Comment=Строки open=/f добавляют пользовательские функции к списку Вставить функцию._x000d__x000a_Maximized=3_x000d__x000a_Basi" xfId="2"/>
    <cellStyle name="Обычный" xfId="0" builtinId="0"/>
    <cellStyle name="Обычный 10" xfId="3"/>
    <cellStyle name="Обычный 2" xfId="4"/>
    <cellStyle name="Обычный 2 10" xfId="5"/>
    <cellStyle name="Обычный 2 26" xfId="6"/>
    <cellStyle name="Обычный 3" xfId="7"/>
    <cellStyle name="Тысячи [0]_Продукция (2)" xfId="8"/>
    <cellStyle name="Тысячи_Продукция (2)" xfId="9"/>
  </cellStyles>
  <dxfs count="10">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rgb="FFFF00FF"/>
          <bgColor rgb="FFFF00FF"/>
        </patternFill>
      </fill>
    </dxf>
    <dxf>
      <fill>
        <patternFill patternType="solid">
          <bgColor rgb="FF73FB79"/>
        </patternFill>
      </fill>
    </dxf>
    <dxf>
      <fill>
        <patternFill patternType="solid">
          <fgColor rgb="FFFF0000"/>
          <bgColor rgb="FFFF0000"/>
        </patternFill>
      </fill>
    </dxf>
    <dxf>
      <fill>
        <patternFill patternType="solid">
          <bgColor rgb="FF73FB79"/>
        </patternFill>
      </fill>
    </dxf>
    <dxf>
      <fill>
        <patternFill patternType="solid">
          <fgColor rgb="FFFF0000"/>
          <bgColor rgb="FFFF0000"/>
        </patternFill>
      </fill>
    </dxf>
    <dxf>
      <fill>
        <patternFill patternType="solid">
          <bgColor rgb="FF73FB79"/>
        </patternFill>
      </fill>
    </dxf>
    <dxf>
      <fill>
        <patternFill patternType="solid">
          <fgColor rgb="FFFF0000"/>
          <bgColor rgb="FFFF0000"/>
        </patternFill>
      </fill>
    </dxf>
  </dxfs>
  <tableStyles count="0" defaultTableStyle="TableStyleMedium9" defaultPivotStyle="PivotStyleLight16"/>
  <colors>
    <mruColors>
      <color rgb="FF73FB79"/>
      <color rgb="FFFFD5BB"/>
      <color rgb="FFFFD592"/>
      <color rgb="FFFFD579"/>
      <color rgb="FFFF8AD8"/>
      <color rgb="FFFF7E79"/>
      <color rgb="FF6DE87B"/>
      <color rgb="FF76D6FF"/>
      <color rgb="FF5BD068"/>
      <color rgb="FF66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2.168.5.41/abd/Users/PerepelicynaSL/Desktop/&#1055;&#1088;&#1080;&#1083;&#1086;&#1078;&#1077;&#1085;&#1080;&#1077;%201.1_&#1040;&#1087;&#108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rekanianVA/Downloads/Telegram%20Desktop/29_08_&#1051;&#1102;&#1073;&#1077;&#1088;&#1094;&#1099;_v4_&#1048;&#1090;&#1086;&#1075;_&#1060;&#1086;&#1088;&#1084;&#1072;_&#1090;&#1080;&#1090;&#1091;&#1083;&#1100;&#1085;&#1086;&#1075;&#1086;_&#1089;&#1087;&#1080;&#1089;&#1082;&#1072;_&#1086;&#1073;&#1098;&#1077;&#1082;&#1090;&#1086;&#1074;_&#1073;&#1083;_&#1074;&#1072;_.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ожение 1.1_Апп"/>
      <sheetName val="инструкция"/>
      <sheetName val="янв"/>
      <sheetName val="фев"/>
      <sheetName val="мар"/>
      <sheetName val="апр"/>
      <sheetName val="май"/>
      <sheetName val="июнь"/>
      <sheetName val="июль"/>
      <sheetName val="авг"/>
      <sheetName val="сен"/>
      <sheetName val="окт"/>
      <sheetName val="нояб"/>
      <sheetName val="дек"/>
      <sheetName val="свод"/>
      <sheetName val="Ожид."/>
      <sheetName val="План-факт"/>
      <sheetName val="списки"/>
      <sheetName val="ЛИМИТ"/>
      <sheetName val="Лист2"/>
      <sheetName val="Приложение 1.1_Апп.xlsx"/>
      <sheetName val="Общественные пространства"/>
      <sheetName val="Лист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Свод"/>
      <sheetName val="ДТ"/>
      <sheetName val="Общественные пространства"/>
      <sheetName val="Титул ОП"/>
      <sheetName val="Титул ВНК"/>
      <sheetName val="Титул ДТ"/>
    </sheetNames>
    <sheetDataSet>
      <sheetData sheetId="0"/>
      <sheetData sheetId="1"/>
      <sheetData sheetId="2"/>
      <sheetData sheetId="3"/>
      <sheetData sheetId="4"/>
      <sheetData sheetId="5"/>
      <sheetData sheetId="6">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cell r="BN1">
            <v>65</v>
          </cell>
          <cell r="BO1">
            <v>66</v>
          </cell>
          <cell r="BP1">
            <v>67</v>
          </cell>
          <cell r="BQ1">
            <v>68</v>
          </cell>
          <cell r="BR1">
            <v>69</v>
          </cell>
          <cell r="BS1">
            <v>70</v>
          </cell>
          <cell r="BT1">
            <v>71</v>
          </cell>
          <cell r="BU1">
            <v>72</v>
          </cell>
          <cell r="BV1">
            <v>73</v>
          </cell>
          <cell r="BW1">
            <v>74</v>
          </cell>
          <cell r="BX1">
            <v>75</v>
          </cell>
          <cell r="BY1">
            <v>76</v>
          </cell>
          <cell r="BZ1">
            <v>77</v>
          </cell>
          <cell r="CA1">
            <v>78</v>
          </cell>
          <cell r="CB1">
            <v>79</v>
          </cell>
          <cell r="CC1">
            <v>80</v>
          </cell>
          <cell r="CD1">
            <v>81</v>
          </cell>
          <cell r="CE1">
            <v>82</v>
          </cell>
          <cell r="CF1">
            <v>83</v>
          </cell>
          <cell r="CG1">
            <v>84</v>
          </cell>
          <cell r="CH1">
            <v>85</v>
          </cell>
          <cell r="CI1">
            <v>86</v>
          </cell>
          <cell r="CJ1">
            <v>87</v>
          </cell>
          <cell r="CK1">
            <v>88</v>
          </cell>
          <cell r="CL1">
            <v>89</v>
          </cell>
          <cell r="CM1">
            <v>90</v>
          </cell>
          <cell r="CN1">
            <v>91</v>
          </cell>
          <cell r="CO1">
            <v>92</v>
          </cell>
          <cell r="CP1">
            <v>93</v>
          </cell>
          <cell r="CQ1">
            <v>94</v>
          </cell>
          <cell r="CR1">
            <v>95</v>
          </cell>
          <cell r="CS1">
            <v>96</v>
          </cell>
          <cell r="CT1">
            <v>97</v>
          </cell>
        </row>
        <row r="2">
          <cell r="B2" t="str">
            <v>ID ДТ</v>
          </cell>
          <cell r="C2" t="str">
            <v>Адрес объекта</v>
          </cell>
          <cell r="D2" t="str">
            <v>Геомеория объекта</v>
          </cell>
          <cell r="E2" t="str">
            <v>Геомеория линия</v>
          </cell>
          <cell r="F2" t="str">
            <v>Статус в СКПДИ</v>
          </cell>
          <cell r="G2" t="str">
            <v>Площадь ДТ(указанная), м2</v>
          </cell>
          <cell r="H2" t="str">
            <v>Площадь ДТ(рассчитанная), м2</v>
          </cell>
          <cell r="I2" t="str">
            <v>Итого уборочная площадь, м2</v>
          </cell>
          <cell r="J2" t="str">
            <v>Механизированная, м2</v>
          </cell>
          <cell r="K2" t="str">
            <v>Механизированная(рассчитанная), м2</v>
          </cell>
          <cell r="L2" t="str">
            <v>Ручная, м2</v>
          </cell>
          <cell r="M2" t="str">
            <v>Количество ДИП, шт</v>
          </cell>
          <cell r="N2" t="str">
            <v>Площадь ДИП(указанная), м2</v>
          </cell>
          <cell r="O2" t="str">
            <v>Площадь ДИП(рассчитанная), м2</v>
          </cell>
          <cell r="P2" t="str">
            <v>Расхождение,%</v>
          </cell>
          <cell r="Q2" t="str">
            <v>ДИП твердое, м2</v>
          </cell>
          <cell r="R2" t="str">
            <v>ДИП резиновое, м2</v>
          </cell>
          <cell r="S2" t="str">
            <v>ДИП песчанное, м2</v>
          </cell>
          <cell r="T2" t="str">
            <v>ДИП грунтовое, м2</v>
          </cell>
          <cell r="U2" t="str">
            <v>ДИП гравийное, м2</v>
          </cell>
          <cell r="V2" t="str">
            <v>ДИП иное покрытие, м2</v>
          </cell>
          <cell r="W2" t="str">
            <v>ДИП игровых элементов, шт</v>
          </cell>
          <cell r="X2" t="str">
            <v>ДИП лавочек, шт</v>
          </cell>
          <cell r="Y2" t="str">
            <v>ДИП урн, шт</v>
          </cell>
          <cell r="Z2" t="str">
            <v>К-во спортивных п-к, шт</v>
          </cell>
          <cell r="AA2" t="str">
            <v>Площадь спорт п-к(указанная), м2</v>
          </cell>
          <cell r="AB2" t="str">
            <v>Площадь спорт п-к(рассчитанная), м2</v>
          </cell>
          <cell r="AC2" t="str">
            <v>Расхождение,%</v>
          </cell>
          <cell r="AD2" t="str">
            <v>Спортивных п-к твердое, м2</v>
          </cell>
          <cell r="AE2" t="str">
            <v>Спортивных п-к резиновое, м2</v>
          </cell>
          <cell r="AF2" t="str">
            <v>Спортивных п-к песчанное, м2</v>
          </cell>
          <cell r="AG2" t="str">
            <v>Спортивных п-к грунтовое, м2</v>
          </cell>
          <cell r="AH2" t="str">
            <v>Спортивных п-к гравийное, м2</v>
          </cell>
          <cell r="AI2" t="str">
            <v>Спортивных п-к иное покрытие, м2</v>
          </cell>
          <cell r="AJ2" t="str">
            <v>Спортивных элементов, шт</v>
          </cell>
          <cell r="AK2" t="str">
            <v>Спортивных п-к лавочек, шт</v>
          </cell>
          <cell r="AL2" t="str">
            <v>Спортивных п-к урн, шт</v>
          </cell>
          <cell r="AM2" t="str">
            <v>Площадь озеленения(указанная), м2</v>
          </cell>
          <cell r="AN2" t="str">
            <v>Площадь озеленения(рассчитанная),</v>
          </cell>
          <cell r="AO2" t="str">
            <v>Озеленение газон, м2</v>
          </cell>
          <cell r="AP2" t="str">
            <v>Озеленение деревья, шт</v>
          </cell>
          <cell r="AQ2" t="str">
            <v>Озеленение однолетники, м2</v>
          </cell>
          <cell r="AR2" t="str">
            <v>Озеленение многолетники, м2</v>
          </cell>
          <cell r="AS2" t="str">
            <v>Озеленение комбинированные, м2</v>
          </cell>
          <cell r="AT2" t="str">
            <v>Озеленение кустарники, шт</v>
          </cell>
          <cell r="AU2" t="str">
            <v>Озеленение кустарники,пгм</v>
          </cell>
          <cell r="AV2" t="str">
            <v>К-во контейнерных п-к, шт</v>
          </cell>
          <cell r="AW2" t="str">
            <v>Площадь к-х п-к(указанная), м2</v>
          </cell>
          <cell r="AX2" t="str">
            <v>Площадь к-х п-к(рассчитанная), м2</v>
          </cell>
          <cell r="AY2" t="str">
            <v>Контейнерных п-к твердое, м2</v>
          </cell>
          <cell r="AZ2" t="str">
            <v>Контейнерных п-к иное покрытие, м2</v>
          </cell>
          <cell r="BA2" t="str">
            <v>Опоры освещения, шт.</v>
          </cell>
          <cell r="BB2" t="str">
            <v>Светильники, шт.</v>
          </cell>
          <cell r="BC2" t="str">
            <v>Урны у подъездов, шт.</v>
          </cell>
          <cell r="BD2" t="str">
            <v>Лавочки у подъездов, шт.</v>
          </cell>
          <cell r="BE2" t="str">
            <v>Количество парковок, шт</v>
          </cell>
          <cell r="BF2" t="str">
            <v>Площадь парковок(указанная), м2</v>
          </cell>
          <cell r="BG2" t="str">
            <v>Площадь парковок(рассчитанная), м2</v>
          </cell>
          <cell r="BH2" t="str">
            <v>Расхождение,%</v>
          </cell>
          <cell r="BI2" t="str">
            <v>Парковки твердое, м2</v>
          </cell>
          <cell r="BJ2" t="str">
            <v>Парковки иное покрытие, м2</v>
          </cell>
          <cell r="BK2" t="str">
            <v>Количество парковочных мест</v>
          </cell>
          <cell r="BL2" t="str">
            <v>Количество проездов, шт</v>
          </cell>
          <cell r="BM2" t="str">
            <v>Площадь проездов(указанная), м2</v>
          </cell>
          <cell r="BN2" t="str">
            <v>Площадь проездов(рассчитанная), м2</v>
          </cell>
          <cell r="BO2" t="str">
            <v>Расхождение,%</v>
          </cell>
          <cell r="BP2" t="str">
            <v>Площадь проездов твердое, м2</v>
          </cell>
          <cell r="BQ2" t="str">
            <v>Площадь проездов иное покрытие, м2</v>
          </cell>
          <cell r="BR2" t="str">
            <v>Протяж проездов твердое, пм</v>
          </cell>
          <cell r="BS2" t="str">
            <v>Протяж проездов иное покрытие, пм</v>
          </cell>
          <cell r="BT2" t="str">
            <v>Ширина проездов твердое, пм</v>
          </cell>
          <cell r="BU2" t="str">
            <v>Ширина проездов иное покрытие, пм</v>
          </cell>
          <cell r="BV2" t="str">
            <v>Количество тротуаров, шт</v>
          </cell>
          <cell r="BW2" t="str">
            <v>Площадь тротуаров(указанная), м2</v>
          </cell>
          <cell r="BX2" t="str">
            <v>Площадь тротуаров(рассчитанная), м</v>
          </cell>
          <cell r="BY2" t="str">
            <v>Расхождение,%</v>
          </cell>
          <cell r="BZ2" t="str">
            <v>Площадь тротуаров твердое, м2</v>
          </cell>
          <cell r="CA2" t="str">
            <v>Площадь тротуар иное покрытие, м2</v>
          </cell>
          <cell r="CB2" t="str">
            <v>Протяж тротуаров твердое, км</v>
          </cell>
          <cell r="CC2" t="str">
            <v>Протяж тротуаров иное покрытие, км</v>
          </cell>
          <cell r="CD2" t="str">
            <v>Ширина тротуаров твердое, пм</v>
          </cell>
          <cell r="CE2" t="str">
            <v>Ширина тротуаров иное покрытие, пм</v>
          </cell>
          <cell r="CF2" t="str">
            <v>Количество дорожек, шт</v>
          </cell>
          <cell r="CG2" t="str">
            <v>Площадь дорожек(указанная), м2</v>
          </cell>
          <cell r="CH2" t="str">
            <v>Площадь дорожек(рассчитанная), м2</v>
          </cell>
          <cell r="CI2" t="str">
            <v>Расхождение,%</v>
          </cell>
          <cell r="CJ2" t="str">
            <v>Площадь дорожек твердое, м2</v>
          </cell>
          <cell r="CK2" t="str">
            <v>Площадь дорожек иное покрытие, м2</v>
          </cell>
          <cell r="CL2" t="str">
            <v>П-сть дорожек твердое, км</v>
          </cell>
          <cell r="CM2" t="str">
            <v>П-сть дорожек иное покрытие, пм</v>
          </cell>
          <cell r="CN2" t="str">
            <v>Ширина дорожек твердое, пм</v>
          </cell>
          <cell r="CO2" t="str">
            <v>Ширина дорожек иное покрытие, пм</v>
          </cell>
          <cell r="CP2" t="str">
            <v>Твердое, м2</v>
          </cell>
          <cell r="CQ2" t="str">
            <v>Общая всех покрытий, м2</v>
          </cell>
          <cell r="CR2" t="str">
            <v>Информационные стенды, шт.</v>
          </cell>
          <cell r="CS2" t="str">
            <v>Протяженность ограждения, п.м.</v>
          </cell>
          <cell r="CT2" t="str">
            <v>Элементы сопряжения, п.м</v>
          </cell>
        </row>
        <row r="3">
          <cell r="B3">
            <v>247694051</v>
          </cell>
          <cell r="C3" t="str">
            <v>116кв. Кирова д.24,26,28</v>
          </cell>
          <cell r="D3" t="str">
            <v>{"type":"Polygon","coordinates":[[[37.873475,55.684199],[37.873328,55.683998],[37.87296,55.68406],[37.87266,55.684099],[37.872013,55.684377],[37.871689,55.684516],[37.871525,55.684586],[37.871509,55.684593],[37.871482,55.684605],[37.871443,55.684621],[37.871362,55.684656],[37.871394,55.68473],[37.871265,55.684793],[37.871442,55.685088],[37.871571,55.68505],[37.871539,55.685339],[37.871547,55.685404],[37.871587,55.685472],[37.871606,55.685703],[37.87355,55.684696],[37.873521,55.6846],[37.873462,55.684559],[37.873304,55.684216],[37.873475,55.684199]],[[37.873228,55.684057],[37.873497,55.684643],[37.873266,55.684674],[37.872998,55.684089],[37.873228,55.684057]],[[37.872333,55.684449],[37.87255,55.684417],[37.872823,55.685006],[37.872601,55.685034],[37.872333,55.684449]],[[37.871839,55.68476],[37.872123,55.685345],[37.871914,55.685375],[37.871618,55.684792],[37.871839,55.68476]],[[37.873099,55.684739],[37.873055,55.684747],[37.873082,55.684794],[37.873123,55.684786],[37.873099,55.684739]]]}</v>
          </cell>
          <cell r="E3" t="str">
            <v>LINESTRING(37.873328 55.683998,37.87266 55.684099,37.871443 55.684621,37.871362 55.684656,37.871265 55.684793,37.871606 55.685703,37.87355 55.684696,37.873475 55.684199,37.873328 55.683998)</v>
          </cell>
          <cell r="F3" t="str">
            <v>Утвержден</v>
          </cell>
          <cell r="G3">
            <v>11093</v>
          </cell>
          <cell r="H3">
            <v>11103.134</v>
          </cell>
          <cell r="I3">
            <v>11093</v>
          </cell>
          <cell r="J3">
            <v>927.52</v>
          </cell>
          <cell r="K3">
            <v>1443</v>
          </cell>
          <cell r="L3">
            <v>11314</v>
          </cell>
          <cell r="M3">
            <v>1</v>
          </cell>
          <cell r="N3">
            <v>168</v>
          </cell>
          <cell r="O3">
            <v>169.19499999999999</v>
          </cell>
          <cell r="P3">
            <v>1</v>
          </cell>
          <cell r="Q3">
            <v>0</v>
          </cell>
          <cell r="R3">
            <v>168</v>
          </cell>
          <cell r="S3">
            <v>0</v>
          </cell>
          <cell r="T3">
            <v>0</v>
          </cell>
          <cell r="U3">
            <v>0</v>
          </cell>
          <cell r="V3">
            <v>0</v>
          </cell>
          <cell r="W3">
            <v>5</v>
          </cell>
          <cell r="X3">
            <v>0</v>
          </cell>
          <cell r="Y3">
            <v>0</v>
          </cell>
          <cell r="Z3">
            <v>1</v>
          </cell>
          <cell r="AA3">
            <v>84.8</v>
          </cell>
          <cell r="AB3">
            <v>85.106999999999999</v>
          </cell>
          <cell r="AC3">
            <v>0</v>
          </cell>
          <cell r="AD3">
            <v>0</v>
          </cell>
          <cell r="AE3">
            <v>84.8</v>
          </cell>
          <cell r="AF3">
            <v>0</v>
          </cell>
          <cell r="AG3">
            <v>0</v>
          </cell>
          <cell r="AH3">
            <v>0</v>
          </cell>
          <cell r="AI3">
            <v>0</v>
          </cell>
          <cell r="AJ3">
            <v>9</v>
          </cell>
          <cell r="AK3">
            <v>2</v>
          </cell>
          <cell r="AL3">
            <v>2</v>
          </cell>
          <cell r="AM3">
            <v>8025.9250000000002</v>
          </cell>
          <cell r="AN3">
            <v>8003.5420000000004</v>
          </cell>
          <cell r="AO3">
            <v>7981.4</v>
          </cell>
          <cell r="AP3">
            <v>60</v>
          </cell>
          <cell r="AQ3">
            <v>0</v>
          </cell>
          <cell r="AR3">
            <v>0</v>
          </cell>
          <cell r="AS3">
            <v>0</v>
          </cell>
          <cell r="AT3">
            <v>0</v>
          </cell>
          <cell r="AU3">
            <v>40.524999999999999</v>
          </cell>
          <cell r="AV3">
            <v>1</v>
          </cell>
          <cell r="AW3">
            <v>16</v>
          </cell>
          <cell r="AX3">
            <v>0</v>
          </cell>
          <cell r="AY3">
            <v>16</v>
          </cell>
          <cell r="AZ3">
            <v>0</v>
          </cell>
          <cell r="BA3">
            <v>3</v>
          </cell>
          <cell r="BB3">
            <v>3</v>
          </cell>
          <cell r="BC3">
            <v>7</v>
          </cell>
          <cell r="BD3">
            <v>4</v>
          </cell>
          <cell r="BE3">
            <v>4</v>
          </cell>
          <cell r="BF3">
            <v>1080</v>
          </cell>
          <cell r="BG3">
            <v>1084.3620000000001</v>
          </cell>
          <cell r="BH3">
            <v>0</v>
          </cell>
          <cell r="BI3">
            <v>1080</v>
          </cell>
          <cell r="BJ3">
            <v>0</v>
          </cell>
          <cell r="BK3">
            <v>76</v>
          </cell>
          <cell r="BL3">
            <v>1</v>
          </cell>
          <cell r="BM3">
            <v>1443</v>
          </cell>
          <cell r="BN3">
            <v>1451.008</v>
          </cell>
          <cell r="BO3">
            <v>1</v>
          </cell>
          <cell r="BP3">
            <v>1443</v>
          </cell>
          <cell r="BQ3">
            <v>0</v>
          </cell>
          <cell r="BR3">
            <v>481</v>
          </cell>
          <cell r="BS3">
            <v>0</v>
          </cell>
          <cell r="BT3">
            <v>3</v>
          </cell>
          <cell r="BU3">
            <v>0</v>
          </cell>
          <cell r="BV3">
            <v>15</v>
          </cell>
          <cell r="BW3">
            <v>307.39999999999998</v>
          </cell>
          <cell r="BX3">
            <v>307.74700000000001</v>
          </cell>
          <cell r="BY3">
            <v>0</v>
          </cell>
          <cell r="BZ3">
            <v>307.39999999999998</v>
          </cell>
          <cell r="CA3">
            <v>0</v>
          </cell>
          <cell r="CB3">
            <v>67.117000000000004</v>
          </cell>
          <cell r="CC3">
            <v>0</v>
          </cell>
          <cell r="CD3">
            <v>1.984</v>
          </cell>
          <cell r="CE3">
            <v>0</v>
          </cell>
          <cell r="CF3">
            <v>0</v>
          </cell>
          <cell r="CG3">
            <v>0</v>
          </cell>
          <cell r="CH3">
            <v>0</v>
          </cell>
          <cell r="CI3">
            <v>0</v>
          </cell>
          <cell r="CJ3">
            <v>0</v>
          </cell>
          <cell r="CK3">
            <v>0</v>
          </cell>
          <cell r="CL3">
            <v>0</v>
          </cell>
          <cell r="CM3">
            <v>0</v>
          </cell>
          <cell r="CN3">
            <v>0</v>
          </cell>
          <cell r="CO3">
            <v>0</v>
          </cell>
          <cell r="CP3">
            <v>2846.4</v>
          </cell>
          <cell r="CQ3">
            <v>11080.6</v>
          </cell>
          <cell r="CR3">
            <v>0</v>
          </cell>
          <cell r="CS3">
            <v>0</v>
          </cell>
          <cell r="CT3">
            <v>271</v>
          </cell>
        </row>
        <row r="4">
          <cell r="B4">
            <v>247693993</v>
          </cell>
          <cell r="C4" t="str">
            <v>Власова д.3,5,Кирова 41</v>
          </cell>
          <cell r="D4" t="str">
            <v>{"type":"Polygon","coordinates":[[[37.881806,55.682167],[37.882066,55.682324],[37.882159,55.68228],[37.881401,55.681814],[37.881386,55.681821],[37.880823,55.681455],[37.879718,55.682007],[37.880702,55.68265],[37.880764,55.682619],[37.880737,55.6826],[37.881585,55.682182],[37.881666,55.682233],[37.881806,55.682167]],[[37.880942,55.681641],[37.880794,55.681548],[37.880209,55.681834],[37.880352,55.681932],[37.880942,55.681641]],[[37.879814,55.682019],[37.87999,55.681935],[37.880487,55.682268],[37.880311,55.682349],[37.879814,55.682019]],[[37.881446,55.68212],[37.881476,55.68211],[37.881585,55.682182],[37.880737,55.6826],[37.880621,55.68252],[37.881446,55.68212]],[[37.881191,55.681862],[37.881238,55.681837],[37.881127,55.681771],[37.881079,55.681795],[37.881191,55.681862]],[[37.881178,55.68192],[37.881236,55.681892],[37.881244,55.681888],[37.881662,55.682148],[37.881759,55.682098],[37.881841,55.682149],[37.881806,55.682167],[37.881665,55.682233],[37.881585,55.682182],[37.881476,55.68211],[37.881284,55.681987],[37.881178,55.68192]]]}</v>
          </cell>
          <cell r="E4" t="str">
            <v>LINESTRING(37.880823 55.681455,37.879718 55.682007,37.880702 55.68265,37.882066 55.682324,37.882159 55.68228,37.880823 55.681455)</v>
          </cell>
          <cell r="F4" t="str">
            <v>Утвержден</v>
          </cell>
          <cell r="G4">
            <v>6419</v>
          </cell>
          <cell r="H4">
            <v>7227.1319999999996</v>
          </cell>
          <cell r="I4">
            <v>6419</v>
          </cell>
          <cell r="J4">
            <v>0</v>
          </cell>
          <cell r="K4">
            <v>1680</v>
          </cell>
          <cell r="L4">
            <v>6402</v>
          </cell>
          <cell r="M4">
            <v>1</v>
          </cell>
          <cell r="N4">
            <v>257</v>
          </cell>
          <cell r="O4">
            <v>257.66199999999998</v>
          </cell>
          <cell r="P4">
            <v>0</v>
          </cell>
          <cell r="Q4">
            <v>0</v>
          </cell>
          <cell r="R4">
            <v>257</v>
          </cell>
          <cell r="S4">
            <v>0</v>
          </cell>
          <cell r="T4">
            <v>0</v>
          </cell>
          <cell r="U4">
            <v>0</v>
          </cell>
          <cell r="V4">
            <v>0</v>
          </cell>
          <cell r="W4">
            <v>0</v>
          </cell>
          <cell r="X4">
            <v>0</v>
          </cell>
          <cell r="Y4">
            <v>0</v>
          </cell>
          <cell r="Z4">
            <v>1</v>
          </cell>
          <cell r="AA4">
            <v>155</v>
          </cell>
          <cell r="AB4">
            <v>156.15700000000001</v>
          </cell>
          <cell r="AC4">
            <v>1</v>
          </cell>
          <cell r="AD4">
            <v>0</v>
          </cell>
          <cell r="AE4">
            <v>155</v>
          </cell>
          <cell r="AF4">
            <v>0</v>
          </cell>
          <cell r="AG4">
            <v>0</v>
          </cell>
          <cell r="AH4">
            <v>0</v>
          </cell>
          <cell r="AI4">
            <v>0</v>
          </cell>
          <cell r="AJ4">
            <v>0</v>
          </cell>
          <cell r="AK4">
            <v>2</v>
          </cell>
          <cell r="AL4">
            <v>1</v>
          </cell>
          <cell r="AM4">
            <v>3821</v>
          </cell>
          <cell r="AN4">
            <v>3604.0749999999998</v>
          </cell>
          <cell r="AO4">
            <v>3597</v>
          </cell>
          <cell r="AP4">
            <v>136</v>
          </cell>
          <cell r="AQ4">
            <v>0</v>
          </cell>
          <cell r="AR4">
            <v>0</v>
          </cell>
          <cell r="AS4">
            <v>0</v>
          </cell>
          <cell r="AT4">
            <v>0</v>
          </cell>
          <cell r="AU4">
            <v>0</v>
          </cell>
          <cell r="AV4">
            <v>1</v>
          </cell>
          <cell r="AW4">
            <v>5</v>
          </cell>
          <cell r="AX4">
            <v>0</v>
          </cell>
          <cell r="AY4">
            <v>5</v>
          </cell>
          <cell r="AZ4">
            <v>0</v>
          </cell>
          <cell r="BA4">
            <v>4</v>
          </cell>
          <cell r="BB4">
            <v>4</v>
          </cell>
          <cell r="BC4">
            <v>10</v>
          </cell>
          <cell r="BD4">
            <v>8</v>
          </cell>
          <cell r="BE4">
            <v>3</v>
          </cell>
          <cell r="BF4">
            <v>308</v>
          </cell>
          <cell r="BG4">
            <v>306.73500000000001</v>
          </cell>
          <cell r="BH4">
            <v>0</v>
          </cell>
          <cell r="BI4">
            <v>308</v>
          </cell>
          <cell r="BJ4">
            <v>0</v>
          </cell>
          <cell r="BK4">
            <v>24</v>
          </cell>
          <cell r="BL4">
            <v>3</v>
          </cell>
          <cell r="BM4">
            <v>1571</v>
          </cell>
          <cell r="BN4">
            <v>1577.585</v>
          </cell>
          <cell r="BO4">
            <v>0</v>
          </cell>
          <cell r="BP4">
            <v>1571</v>
          </cell>
          <cell r="BQ4">
            <v>0</v>
          </cell>
          <cell r="BR4">
            <v>366</v>
          </cell>
          <cell r="BS4">
            <v>0</v>
          </cell>
          <cell r="BT4">
            <v>4.3333333333333304</v>
          </cell>
          <cell r="BU4">
            <v>0</v>
          </cell>
          <cell r="BV4">
            <v>4</v>
          </cell>
          <cell r="BW4">
            <v>524</v>
          </cell>
          <cell r="BX4">
            <v>530.649</v>
          </cell>
          <cell r="BY4">
            <v>1</v>
          </cell>
          <cell r="BZ4">
            <v>524</v>
          </cell>
          <cell r="CA4">
            <v>0</v>
          </cell>
          <cell r="CB4">
            <v>12.457000000000001</v>
          </cell>
          <cell r="CC4">
            <v>0</v>
          </cell>
          <cell r="CD4">
            <v>1.5</v>
          </cell>
          <cell r="CE4">
            <v>0</v>
          </cell>
          <cell r="CF4">
            <v>0</v>
          </cell>
          <cell r="CG4">
            <v>0</v>
          </cell>
          <cell r="CH4">
            <v>0</v>
          </cell>
          <cell r="CI4">
            <v>0</v>
          </cell>
          <cell r="CJ4">
            <v>0</v>
          </cell>
          <cell r="CK4">
            <v>0</v>
          </cell>
          <cell r="CL4">
            <v>0</v>
          </cell>
          <cell r="CM4">
            <v>0</v>
          </cell>
          <cell r="CN4">
            <v>0</v>
          </cell>
          <cell r="CO4">
            <v>0</v>
          </cell>
          <cell r="CP4">
            <v>2408</v>
          </cell>
          <cell r="CQ4">
            <v>6417</v>
          </cell>
          <cell r="CR4">
            <v>0</v>
          </cell>
          <cell r="CS4">
            <v>0</v>
          </cell>
          <cell r="CT4">
            <v>0</v>
          </cell>
        </row>
        <row r="5">
          <cell r="B5">
            <v>247694001</v>
          </cell>
          <cell r="C5" t="str">
            <v>Власова д.4,6,Кирова д.37,39,39А</v>
          </cell>
          <cell r="D5" t="str">
            <v>{"type":"Polygon","coordinates":[[[37.876922,55.683384],[37.877461,55.68376],[37.878161,55.683401],[37.878571,55.683183],[37.878585,55.683195],[37.878716,55.68313],[37.878681,55.6831],[37.879158,55.682879],[37.879186,55.682897],[37.879234,55.682933],[37.879148,55.68297],[37.87918,55.682988],[37.879129,55.683012],[37.879194,55.683056],[37.879078,55.683112],[37.879553,55.683444],[37.879733,55.68336],[37.880704,55.682918],[37.879623,55.682221],[37.879601,55.68223],[37.879194,55.682257],[37.878708,55.682493],[37.876922,55.683384]],[[37.878663,55.682564],[37.878848,55.682681],[37.877971,55.683128],[37.877783,55.683008],[37.878663,55.682564]],[[37.877619,55.683118],[37.877742,55.6832],[37.87733,55.683399],[37.877205,55.683315],[37.877619,55.683118]],[[37.878819,55.682495],[37.879247,55.682283],[37.8794,55.682382],[37.878971,55.682595],[37.878819,55.682495]],[[37.879423,55.682356],[37.879583,55.682271],[37.879976,55.682508],[37.879813,55.682593],[37.879423,55.682356]],[[37.879769,55.683145],[37.879734,55.683122],[37.879589,55.683193],[37.879764,55.683308],[37.880607,55.682921],[37.880137,55.682609],[37.879906,55.682717],[37.880065,55.682826],[37.880114,55.682801],[37.880273,55.682906],[37.879769,55.683145]],[[37.878484,55.68296],[37.878525,55.682939],[37.878564,55.682963],[37.878522,55.682984],[37.878484,55.68296]],[[37.877501,55.683636],[37.877695,55.683537],[37.877768,55.683582],[37.877578,55.683683],[37.877501,55.683636]],[[37.879158,55.682879],[37.879186,55.682897],[37.879237,55.68287],[37.87921,55.682855],[37.879158,55.682879]]]}</v>
          </cell>
          <cell r="E5" t="str">
            <v>LINESTRING(37.879623 55.682221,37.879194 55.682257,37.878708 55.682493,37.876922 55.683384,37.877461 55.68376,37.879553 55.683444,37.880704 55.682918,37.879623 55.682221)</v>
          </cell>
          <cell r="F5" t="str">
            <v>Утвержден</v>
          </cell>
          <cell r="G5">
            <v>12222</v>
          </cell>
          <cell r="H5">
            <v>12262.856</v>
          </cell>
          <cell r="I5">
            <v>12222</v>
          </cell>
          <cell r="J5">
            <v>3777</v>
          </cell>
          <cell r="K5">
            <v>1480</v>
          </cell>
          <cell r="L5">
            <v>11383</v>
          </cell>
          <cell r="M5">
            <v>1</v>
          </cell>
          <cell r="N5">
            <v>507</v>
          </cell>
          <cell r="O5">
            <v>506.90199999999999</v>
          </cell>
          <cell r="P5">
            <v>0</v>
          </cell>
          <cell r="Q5">
            <v>0</v>
          </cell>
          <cell r="R5">
            <v>507</v>
          </cell>
          <cell r="S5">
            <v>0</v>
          </cell>
          <cell r="T5">
            <v>0</v>
          </cell>
          <cell r="U5">
            <v>0</v>
          </cell>
          <cell r="V5">
            <v>0</v>
          </cell>
          <cell r="W5">
            <v>15</v>
          </cell>
          <cell r="X5">
            <v>0</v>
          </cell>
          <cell r="Y5">
            <v>9</v>
          </cell>
          <cell r="Z5">
            <v>1</v>
          </cell>
          <cell r="AA5">
            <v>267</v>
          </cell>
          <cell r="AB5">
            <v>268.19400000000002</v>
          </cell>
          <cell r="AC5">
            <v>0</v>
          </cell>
          <cell r="AD5">
            <v>0</v>
          </cell>
          <cell r="AE5">
            <v>267</v>
          </cell>
          <cell r="AF5">
            <v>0</v>
          </cell>
          <cell r="AG5">
            <v>0</v>
          </cell>
          <cell r="AH5">
            <v>0</v>
          </cell>
          <cell r="AI5">
            <v>0</v>
          </cell>
          <cell r="AJ5">
            <v>2</v>
          </cell>
          <cell r="AK5">
            <v>2</v>
          </cell>
          <cell r="AL5">
            <v>2</v>
          </cell>
          <cell r="AM5">
            <v>8268</v>
          </cell>
          <cell r="AN5">
            <v>8150.5469999999996</v>
          </cell>
          <cell r="AO5">
            <v>8129</v>
          </cell>
          <cell r="AP5">
            <v>68</v>
          </cell>
          <cell r="AQ5">
            <v>0</v>
          </cell>
          <cell r="AR5">
            <v>0</v>
          </cell>
          <cell r="AS5">
            <v>0</v>
          </cell>
          <cell r="AT5">
            <v>61</v>
          </cell>
          <cell r="AU5">
            <v>71</v>
          </cell>
          <cell r="AV5">
            <v>2</v>
          </cell>
          <cell r="AW5">
            <v>45</v>
          </cell>
          <cell r="AX5">
            <v>0</v>
          </cell>
          <cell r="AY5">
            <v>45</v>
          </cell>
          <cell r="AZ5">
            <v>0</v>
          </cell>
          <cell r="BA5">
            <v>10</v>
          </cell>
          <cell r="BB5">
            <v>10</v>
          </cell>
          <cell r="BC5">
            <v>12</v>
          </cell>
          <cell r="BD5">
            <v>10</v>
          </cell>
          <cell r="BE5">
            <v>7</v>
          </cell>
          <cell r="BF5">
            <v>1609.1</v>
          </cell>
          <cell r="BG5">
            <v>1611.883</v>
          </cell>
          <cell r="BH5">
            <v>0</v>
          </cell>
          <cell r="BI5">
            <v>1609.1</v>
          </cell>
          <cell r="BJ5">
            <v>0</v>
          </cell>
          <cell r="BK5">
            <v>120</v>
          </cell>
          <cell r="BL5">
            <v>3</v>
          </cell>
          <cell r="BM5">
            <v>1480</v>
          </cell>
          <cell r="BN5">
            <v>1484.633</v>
          </cell>
          <cell r="BO5">
            <v>0</v>
          </cell>
          <cell r="BP5">
            <v>1480</v>
          </cell>
          <cell r="BQ5">
            <v>0</v>
          </cell>
          <cell r="BR5">
            <v>495</v>
          </cell>
          <cell r="BS5">
            <v>0</v>
          </cell>
          <cell r="BT5">
            <v>3</v>
          </cell>
          <cell r="BU5">
            <v>0</v>
          </cell>
          <cell r="BV5">
            <v>5</v>
          </cell>
          <cell r="BW5">
            <v>142.19999999999999</v>
          </cell>
          <cell r="BX5">
            <v>144.631</v>
          </cell>
          <cell r="BY5">
            <v>2</v>
          </cell>
          <cell r="BZ5">
            <v>142.19999999999999</v>
          </cell>
          <cell r="CA5">
            <v>0</v>
          </cell>
          <cell r="CB5">
            <v>7.3999999999999996E-2</v>
          </cell>
          <cell r="CC5">
            <v>0</v>
          </cell>
          <cell r="CD5">
            <v>1.9</v>
          </cell>
          <cell r="CE5">
            <v>0</v>
          </cell>
          <cell r="CF5">
            <v>3</v>
          </cell>
          <cell r="CG5">
            <v>88.7</v>
          </cell>
          <cell r="CH5">
            <v>89.128</v>
          </cell>
          <cell r="CI5">
            <v>0</v>
          </cell>
          <cell r="CJ5">
            <v>88.7</v>
          </cell>
          <cell r="CK5">
            <v>0</v>
          </cell>
          <cell r="CL5">
            <v>4.7E-2</v>
          </cell>
          <cell r="CM5">
            <v>0</v>
          </cell>
          <cell r="CN5">
            <v>1.9</v>
          </cell>
          <cell r="CO5">
            <v>0</v>
          </cell>
          <cell r="CP5">
            <v>3365</v>
          </cell>
          <cell r="CQ5">
            <v>12268</v>
          </cell>
          <cell r="CR5">
            <v>0</v>
          </cell>
          <cell r="CS5">
            <v>0</v>
          </cell>
          <cell r="CT5">
            <v>0</v>
          </cell>
        </row>
        <row r="6">
          <cell r="B6">
            <v>247693441</v>
          </cell>
          <cell r="C6" t="str">
            <v>г. Люберцы, 116 квартал, ул. Кирова, к.12</v>
          </cell>
          <cell r="D6" t="str">
            <v>{"type":"Polygon","coordinates":[[[37.86688,55.688215],[37.866035,55.68774],[37.866598,55.687377],[37.86681,55.687492],[37.867671,55.687283],[37.868122,55.687548],[37.86688,55.688215]],[[37.86667,55.687695],[37.866727,55.687781],[37.866703,55.687784],[37.866742,55.687848],[37.866871,55.687822],[37.866861,55.687806],[37.866889,55.6878],[37.866897,55.687814],[37.867038,55.687787],[37.86703,55.687774],[37.867078,55.687765],[37.867068,55.687747],[37.867202,55.68772],[37.86721,55.687733],[37.867265,55.687723],[37.867271,55.687734],[37.867404,55.687706],[37.867398,55.687697],[37.867458,55.687685],[37.867448,55.68767],[37.867554,55.687648],[37.867523,55.687596],[37.867656,55.68757],[37.867661,55.687578],[37.867787,55.687553],[37.867744,55.687484],[37.867722,55.687487],[37.86767,55.687398],[37.867651,55.687401],[37.867633,55.687369],[37.867609,55.687374],[37.867578,55.687321],[37.867377,55.687365],[37.867483,55.687535],[37.86667,55.687695]],[[37.866883,55.688089],[37.866923,55.688067],[37.867036,55.688131],[37.866996,55.688153],[37.866883,55.688089]]]}</v>
          </cell>
          <cell r="E6" t="str">
            <v>LINESTRING(37.867671 55.687283,37.866598 55.687377,37.866035 55.68774,37.86688 55.688215,37.866996 55.688153,37.868122 55.687548,37.867671 55.687283)</v>
          </cell>
          <cell r="F6" t="str">
            <v>Утвержден</v>
          </cell>
          <cell r="G6">
            <v>5609</v>
          </cell>
          <cell r="H6">
            <v>5623.1360000000004</v>
          </cell>
          <cell r="I6">
            <v>5609</v>
          </cell>
          <cell r="J6">
            <v>2027.7</v>
          </cell>
          <cell r="K6">
            <v>779.2</v>
          </cell>
          <cell r="L6">
            <v>3581.3</v>
          </cell>
          <cell r="M6">
            <v>1</v>
          </cell>
          <cell r="N6">
            <v>106</v>
          </cell>
          <cell r="O6">
            <v>106.547</v>
          </cell>
          <cell r="P6">
            <v>1</v>
          </cell>
          <cell r="Q6">
            <v>0</v>
          </cell>
          <cell r="R6">
            <v>106</v>
          </cell>
          <cell r="S6">
            <v>0</v>
          </cell>
          <cell r="T6">
            <v>0</v>
          </cell>
          <cell r="U6">
            <v>0</v>
          </cell>
          <cell r="V6">
            <v>0</v>
          </cell>
          <cell r="W6">
            <v>0</v>
          </cell>
          <cell r="X6">
            <v>0</v>
          </cell>
          <cell r="Y6">
            <v>0</v>
          </cell>
          <cell r="Z6">
            <v>1</v>
          </cell>
          <cell r="AA6">
            <v>109</v>
          </cell>
          <cell r="AB6">
            <v>108.819</v>
          </cell>
          <cell r="AC6">
            <v>0</v>
          </cell>
          <cell r="AD6">
            <v>0</v>
          </cell>
          <cell r="AE6">
            <v>109</v>
          </cell>
          <cell r="AF6">
            <v>0</v>
          </cell>
          <cell r="AG6">
            <v>0</v>
          </cell>
          <cell r="AH6">
            <v>0</v>
          </cell>
          <cell r="AI6">
            <v>0</v>
          </cell>
          <cell r="AJ6">
            <v>0</v>
          </cell>
          <cell r="AK6">
            <v>2</v>
          </cell>
          <cell r="AL6">
            <v>2</v>
          </cell>
          <cell r="AM6">
            <v>2814.6</v>
          </cell>
          <cell r="AN6">
            <v>2820.2469999999998</v>
          </cell>
          <cell r="AO6">
            <v>2813.6</v>
          </cell>
          <cell r="AP6">
            <v>30</v>
          </cell>
          <cell r="AQ6">
            <v>0</v>
          </cell>
          <cell r="AR6">
            <v>0</v>
          </cell>
          <cell r="AS6">
            <v>0</v>
          </cell>
          <cell r="AT6">
            <v>0</v>
          </cell>
          <cell r="AU6">
            <v>0</v>
          </cell>
          <cell r="AV6">
            <v>1</v>
          </cell>
          <cell r="AW6">
            <v>35</v>
          </cell>
          <cell r="AX6">
            <v>0</v>
          </cell>
          <cell r="AY6">
            <v>35</v>
          </cell>
          <cell r="AZ6">
            <v>0</v>
          </cell>
          <cell r="BA6">
            <v>5</v>
          </cell>
          <cell r="BB6">
            <v>5</v>
          </cell>
          <cell r="BC6">
            <v>2</v>
          </cell>
          <cell r="BD6">
            <v>2</v>
          </cell>
          <cell r="BE6">
            <v>3</v>
          </cell>
          <cell r="BF6">
            <v>1502</v>
          </cell>
          <cell r="BG6">
            <v>1504.883</v>
          </cell>
          <cell r="BH6">
            <v>0</v>
          </cell>
          <cell r="BI6">
            <v>1502</v>
          </cell>
          <cell r="BJ6">
            <v>0</v>
          </cell>
          <cell r="BK6">
            <v>119</v>
          </cell>
          <cell r="BL6">
            <v>2</v>
          </cell>
          <cell r="BM6">
            <v>751</v>
          </cell>
          <cell r="BN6">
            <v>756.36500000000001</v>
          </cell>
          <cell r="BO6">
            <v>1</v>
          </cell>
          <cell r="BP6">
            <v>751</v>
          </cell>
          <cell r="BQ6">
            <v>0</v>
          </cell>
          <cell r="BR6">
            <v>150.19999999999999</v>
          </cell>
          <cell r="BS6">
            <v>0</v>
          </cell>
          <cell r="BT6">
            <v>5</v>
          </cell>
          <cell r="BU6">
            <v>0</v>
          </cell>
          <cell r="BV6">
            <v>4</v>
          </cell>
          <cell r="BW6">
            <v>279.89999999999998</v>
          </cell>
          <cell r="BX6">
            <v>280.13600000000002</v>
          </cell>
          <cell r="BY6">
            <v>0</v>
          </cell>
          <cell r="BZ6">
            <v>279.89999999999998</v>
          </cell>
          <cell r="CA6">
            <v>0</v>
          </cell>
          <cell r="CB6">
            <v>0.18</v>
          </cell>
          <cell r="CC6">
            <v>0</v>
          </cell>
          <cell r="CD6">
            <v>1.625</v>
          </cell>
          <cell r="CE6">
            <v>0</v>
          </cell>
          <cell r="CF6">
            <v>0</v>
          </cell>
          <cell r="CG6">
            <v>0</v>
          </cell>
          <cell r="CH6">
            <v>0</v>
          </cell>
          <cell r="CI6">
            <v>0</v>
          </cell>
          <cell r="CJ6">
            <v>0</v>
          </cell>
          <cell r="CK6">
            <v>0</v>
          </cell>
          <cell r="CL6">
            <v>0</v>
          </cell>
          <cell r="CM6">
            <v>0</v>
          </cell>
          <cell r="CN6">
            <v>0</v>
          </cell>
          <cell r="CO6">
            <v>0</v>
          </cell>
          <cell r="CP6">
            <v>2567.9</v>
          </cell>
          <cell r="CQ6">
            <v>5596.5</v>
          </cell>
          <cell r="CR6">
            <v>0</v>
          </cell>
          <cell r="CS6">
            <v>0</v>
          </cell>
          <cell r="CT6">
            <v>0</v>
          </cell>
        </row>
        <row r="7">
          <cell r="B7">
            <v>247693717</v>
          </cell>
          <cell r="C7" t="str">
            <v>г. Люберцы, 1-й Панковский пр-д., д. 11, д. 9А</v>
          </cell>
          <cell r="D7" t="str">
            <v>{"type":"Polygon","coordinates":[[[37.917963,55.663721],[37.918057,55.663779],[37.918128,55.663715],[37.919393,55.663078],[37.918742,55.662688],[37.918463,55.662835],[37.918418,55.662859],[37.918022,55.663068],[37.917975,55.663092],[37.917457,55.663366],[37.917409,55.663391],[37.917963,55.663721]],[[37.918601,55.663011],[37.918924,55.663014],[37.918921,55.663162],[37.918776,55.663162],[37.918728,55.663162],[37.918603,55.663162],[37.918601,55.663011]],[[37.917595,55.663359],[37.917988,55.663167],[37.918137,55.663255],[37.918055,55.663295],[37.91787,55.663384],[37.917907,55.663408],[37.917949,55.663391],[37.918037,55.663449],[37.918061,55.663465],[37.918128,55.663509],[37.91797,55.663588],[37.917595,55.663359]]]}</v>
          </cell>
          <cell r="E7" t="str">
            <v>LINESTRING(37.918742 55.662688,37.917975 55.663092,37.917409 55.663391,37.918057 55.663779,37.919393 55.663078,37.918742 55.662688)</v>
          </cell>
          <cell r="F7" t="str">
            <v>Утвержден</v>
          </cell>
          <cell r="G7">
            <v>5633</v>
          </cell>
          <cell r="H7">
            <v>5646.9530000000004</v>
          </cell>
          <cell r="I7">
            <v>5633</v>
          </cell>
          <cell r="J7">
            <v>769.3</v>
          </cell>
          <cell r="K7">
            <v>1181</v>
          </cell>
          <cell r="L7">
            <v>4864.8999999999996</v>
          </cell>
          <cell r="M7">
            <v>1</v>
          </cell>
          <cell r="N7">
            <v>100</v>
          </cell>
          <cell r="O7">
            <v>100.901</v>
          </cell>
          <cell r="P7">
            <v>1</v>
          </cell>
          <cell r="Q7">
            <v>0</v>
          </cell>
          <cell r="R7">
            <v>100</v>
          </cell>
          <cell r="S7">
            <v>0</v>
          </cell>
          <cell r="T7">
            <v>0</v>
          </cell>
          <cell r="U7">
            <v>0</v>
          </cell>
          <cell r="V7">
            <v>0</v>
          </cell>
          <cell r="W7">
            <v>5</v>
          </cell>
          <cell r="X7">
            <v>2</v>
          </cell>
          <cell r="Y7">
            <v>2</v>
          </cell>
          <cell r="Z7">
            <v>1</v>
          </cell>
          <cell r="AA7">
            <v>70</v>
          </cell>
          <cell r="AB7">
            <v>70.100999999999999</v>
          </cell>
          <cell r="AC7">
            <v>0</v>
          </cell>
          <cell r="AD7">
            <v>0</v>
          </cell>
          <cell r="AE7">
            <v>70</v>
          </cell>
          <cell r="AF7">
            <v>0</v>
          </cell>
          <cell r="AG7">
            <v>0</v>
          </cell>
          <cell r="AH7">
            <v>0</v>
          </cell>
          <cell r="AI7">
            <v>0</v>
          </cell>
          <cell r="AJ7">
            <v>0</v>
          </cell>
          <cell r="AK7">
            <v>2</v>
          </cell>
          <cell r="AL7">
            <v>2</v>
          </cell>
          <cell r="AM7">
            <v>4006.2</v>
          </cell>
          <cell r="AN7">
            <v>4016.3870000000002</v>
          </cell>
          <cell r="AO7">
            <v>4006.2</v>
          </cell>
          <cell r="AP7">
            <v>0</v>
          </cell>
          <cell r="AQ7">
            <v>0</v>
          </cell>
          <cell r="AR7">
            <v>0</v>
          </cell>
          <cell r="AS7">
            <v>0</v>
          </cell>
          <cell r="AT7">
            <v>0</v>
          </cell>
          <cell r="AU7">
            <v>0</v>
          </cell>
          <cell r="AV7">
            <v>0</v>
          </cell>
          <cell r="AW7">
            <v>0</v>
          </cell>
          <cell r="AX7">
            <v>0</v>
          </cell>
          <cell r="AY7">
            <v>0</v>
          </cell>
          <cell r="AZ7">
            <v>0</v>
          </cell>
          <cell r="BA7">
            <v>6</v>
          </cell>
          <cell r="BB7">
            <v>4</v>
          </cell>
          <cell r="BC7">
            <v>3</v>
          </cell>
          <cell r="BD7">
            <v>1</v>
          </cell>
          <cell r="BE7">
            <v>2</v>
          </cell>
          <cell r="BF7">
            <v>211</v>
          </cell>
          <cell r="BG7">
            <v>211.72499999999999</v>
          </cell>
          <cell r="BH7">
            <v>0</v>
          </cell>
          <cell r="BI7">
            <v>211</v>
          </cell>
          <cell r="BJ7">
            <v>0</v>
          </cell>
          <cell r="BK7">
            <v>16</v>
          </cell>
          <cell r="BL7">
            <v>2</v>
          </cell>
          <cell r="BM7">
            <v>1099</v>
          </cell>
          <cell r="BN7">
            <v>1100.4690000000001</v>
          </cell>
          <cell r="BO7">
            <v>0</v>
          </cell>
          <cell r="BP7">
            <v>1099</v>
          </cell>
          <cell r="BQ7">
            <v>0</v>
          </cell>
          <cell r="BR7">
            <v>274</v>
          </cell>
          <cell r="BS7">
            <v>0</v>
          </cell>
          <cell r="BT7">
            <v>4</v>
          </cell>
          <cell r="BU7">
            <v>0</v>
          </cell>
          <cell r="BV7">
            <v>5</v>
          </cell>
          <cell r="BW7">
            <v>148</v>
          </cell>
          <cell r="BX7">
            <v>147.99700000000001</v>
          </cell>
          <cell r="BY7">
            <v>0</v>
          </cell>
          <cell r="BZ7">
            <v>148</v>
          </cell>
          <cell r="CA7">
            <v>0</v>
          </cell>
          <cell r="CB7">
            <v>8.4000000000000005E-2</v>
          </cell>
          <cell r="CC7">
            <v>0</v>
          </cell>
          <cell r="CD7">
            <v>1.6</v>
          </cell>
          <cell r="CE7">
            <v>0</v>
          </cell>
          <cell r="CF7">
            <v>0</v>
          </cell>
          <cell r="CG7">
            <v>0</v>
          </cell>
          <cell r="CH7">
            <v>0</v>
          </cell>
          <cell r="CI7">
            <v>0</v>
          </cell>
          <cell r="CJ7">
            <v>0</v>
          </cell>
          <cell r="CK7">
            <v>0</v>
          </cell>
          <cell r="CL7">
            <v>0</v>
          </cell>
          <cell r="CM7">
            <v>0</v>
          </cell>
          <cell r="CN7">
            <v>0</v>
          </cell>
          <cell r="CO7">
            <v>0</v>
          </cell>
          <cell r="CP7">
            <v>1458</v>
          </cell>
          <cell r="CQ7">
            <v>5634.2</v>
          </cell>
          <cell r="CR7">
            <v>0</v>
          </cell>
          <cell r="CS7">
            <v>0</v>
          </cell>
          <cell r="CT7">
            <v>0</v>
          </cell>
        </row>
        <row r="8">
          <cell r="B8">
            <v>247693720</v>
          </cell>
          <cell r="C8" t="str">
            <v>г. Люберцы, 1-й Панковский пр-д., д. 13, д. 15, д. 17</v>
          </cell>
          <cell r="D8" t="str">
            <v>{"type":"Polygon","coordinates":[[[37.917969,55.663725],[37.917893,55.663679],[37.917409,55.663391],[37.917141,55.663532],[37.917095,55.663557],[37.916364,55.663942],[37.916346,55.663951],[37.916255,55.663999],[37.916115,55.664095],[37.915986,55.66432],[37.915978,55.664333],[37.915847,55.664469],[37.915706,55.664587],[37.91554,55.66468],[37.915347,55.664762],[37.915351,55.664852],[37.915354,55.664898],[37.915363,55.665104],[37.915433,55.665108],[37.915433,55.665168],[37.915433,55.665185],[37.915888,55.664983],[37.916092,55.665058],[37.91616,55.665081],[37.916114,55.665151],[37.916602,55.665509],[37.918621,55.664527],[37.918339,55.664212],[37.918044,55.663978],[37.918035,55.663895],[37.918057,55.663779],[37.917969,55.663725]],[[37.917008,55.664622],[37.916483,55.665212],[37.916289,55.665154],[37.916322,55.665117],[37.916333,55.665105],[37.916478,55.664943],[37.916489,55.66493],[37.916612,55.664792],[37.916623,55.66478],[37.916759,55.664628],[37.91677,55.664615],[37.916811,55.66457],[37.917008,55.664622]],[[37.916569,55.663896],[37.917119,55.663611],[37.91727,55.663701],[37.917189,55.663744],[37.91717,55.663753],[37.917013,55.663836],[37.916995,55.663845],[37.916883,55.663904],[37.916873,55.663909],[37.916883,55.663916],[37.916977,55.663976],[37.916993,55.663986],[37.917081,55.664043],[37.916929,55.66412],[37.916569,55.663896]],[[37.91665,55.664309],[37.916574,55.664253],[37.916683,55.664206],[37.916759,55.664261],[37.91665,55.664309]],[[37.917967,55.664167],[37.917429,55.664749],[37.917226,55.664691],[37.91727,55.664643],[37.917281,55.664631],[37.917414,55.664486],[37.917425,55.664474],[37.917567,55.664319],[37.9177,55.664174],[37.917711,55.664162],[37.917756,55.664113],[37.917967,55.664167]],[[37.915354,55.664898],[37.915468,55.664897],[37.915466,55.664851],[37.915351,55.664852],[37.915354,55.664898]],[[37.917847,55.663865],[37.917906,55.663884],[37.917957,55.663827],[37.917896,55.663809],[37.917847,55.663865]]]}</v>
          </cell>
          <cell r="E8" t="str">
            <v>LINESTRING(37.917409 55.663391,37.917141 55.663532,37.916346 55.663951,37.916255 55.663999,37.916115 55.664095,37.915347 55.664762,37.915351 55.664852,37.915363 55.665104,37.915433 55.665185,37.916602 55.665509,37.918621 55.664527,37.918057 55.663779,37.917969 55.663725,37.917893 55.663679,37.917409 55.663391)</v>
          </cell>
          <cell r="F8" t="str">
            <v>Утвержден</v>
          </cell>
          <cell r="G8">
            <v>22051</v>
          </cell>
          <cell r="H8">
            <v>22142.053</v>
          </cell>
          <cell r="I8">
            <v>22050.6</v>
          </cell>
          <cell r="J8">
            <v>835.1</v>
          </cell>
          <cell r="K8">
            <v>1193</v>
          </cell>
          <cell r="L8">
            <v>21217.3</v>
          </cell>
          <cell r="M8">
            <v>1</v>
          </cell>
          <cell r="N8">
            <v>300</v>
          </cell>
          <cell r="O8">
            <v>301.08</v>
          </cell>
          <cell r="P8">
            <v>0</v>
          </cell>
          <cell r="Q8">
            <v>0</v>
          </cell>
          <cell r="R8">
            <v>300</v>
          </cell>
          <cell r="S8">
            <v>0</v>
          </cell>
          <cell r="T8">
            <v>0</v>
          </cell>
          <cell r="U8">
            <v>0</v>
          </cell>
          <cell r="V8">
            <v>0</v>
          </cell>
          <cell r="W8">
            <v>5</v>
          </cell>
          <cell r="X8">
            <v>4</v>
          </cell>
          <cell r="Y8">
            <v>2</v>
          </cell>
          <cell r="Z8">
            <v>1</v>
          </cell>
          <cell r="AA8">
            <v>80</v>
          </cell>
          <cell r="AB8">
            <v>80.328000000000003</v>
          </cell>
          <cell r="AC8">
            <v>0</v>
          </cell>
          <cell r="AD8">
            <v>0</v>
          </cell>
          <cell r="AE8">
            <v>80</v>
          </cell>
          <cell r="AF8">
            <v>0</v>
          </cell>
          <cell r="AG8">
            <v>0</v>
          </cell>
          <cell r="AH8">
            <v>0</v>
          </cell>
          <cell r="AI8">
            <v>0</v>
          </cell>
          <cell r="AJ8">
            <v>0</v>
          </cell>
          <cell r="AK8">
            <v>2</v>
          </cell>
          <cell r="AL8">
            <v>2</v>
          </cell>
          <cell r="AM8">
            <v>18812.2</v>
          </cell>
          <cell r="AN8">
            <v>18789.155999999999</v>
          </cell>
          <cell r="AO8">
            <v>18742.2</v>
          </cell>
          <cell r="AP8">
            <v>70</v>
          </cell>
          <cell r="AQ8">
            <v>0</v>
          </cell>
          <cell r="AR8">
            <v>0</v>
          </cell>
          <cell r="AS8">
            <v>0</v>
          </cell>
          <cell r="AT8">
            <v>0</v>
          </cell>
          <cell r="AU8">
            <v>0</v>
          </cell>
          <cell r="AV8">
            <v>1</v>
          </cell>
          <cell r="AW8">
            <v>30</v>
          </cell>
          <cell r="AX8">
            <v>0</v>
          </cell>
          <cell r="AY8">
            <v>30</v>
          </cell>
          <cell r="AZ8">
            <v>0</v>
          </cell>
          <cell r="BA8">
            <v>4</v>
          </cell>
          <cell r="BB8">
            <v>20</v>
          </cell>
          <cell r="BC8">
            <v>5</v>
          </cell>
          <cell r="BD8">
            <v>5</v>
          </cell>
          <cell r="BE8">
            <v>5</v>
          </cell>
          <cell r="BF8">
            <v>634</v>
          </cell>
          <cell r="BG8">
            <v>634.82100000000003</v>
          </cell>
          <cell r="BH8">
            <v>0</v>
          </cell>
          <cell r="BI8">
            <v>634</v>
          </cell>
          <cell r="BJ8">
            <v>0</v>
          </cell>
          <cell r="BK8">
            <v>38</v>
          </cell>
          <cell r="BL8">
            <v>2</v>
          </cell>
          <cell r="BM8">
            <v>1193</v>
          </cell>
          <cell r="BN8">
            <v>1197.444</v>
          </cell>
          <cell r="BO8">
            <v>0</v>
          </cell>
          <cell r="BP8">
            <v>1193</v>
          </cell>
          <cell r="BQ8">
            <v>0</v>
          </cell>
          <cell r="BR8">
            <v>298.2</v>
          </cell>
          <cell r="BS8">
            <v>0</v>
          </cell>
          <cell r="BT8">
            <v>4</v>
          </cell>
          <cell r="BU8">
            <v>0</v>
          </cell>
          <cell r="BV8">
            <v>15</v>
          </cell>
          <cell r="BW8">
            <v>1101.0999999999999</v>
          </cell>
          <cell r="BX8">
            <v>1101.498</v>
          </cell>
          <cell r="BY8">
            <v>0</v>
          </cell>
          <cell r="BZ8">
            <v>719.1</v>
          </cell>
          <cell r="CA8">
            <v>382</v>
          </cell>
          <cell r="CB8">
            <v>0.47199999999999998</v>
          </cell>
          <cell r="CC8">
            <v>0.254</v>
          </cell>
          <cell r="CD8">
            <v>1.5</v>
          </cell>
          <cell r="CE8">
            <v>1.5</v>
          </cell>
          <cell r="CF8">
            <v>0</v>
          </cell>
          <cell r="CG8">
            <v>0</v>
          </cell>
          <cell r="CH8">
            <v>0</v>
          </cell>
          <cell r="CI8">
            <v>0</v>
          </cell>
          <cell r="CJ8">
            <v>0</v>
          </cell>
          <cell r="CK8">
            <v>0</v>
          </cell>
          <cell r="CL8">
            <v>0</v>
          </cell>
          <cell r="CM8">
            <v>0</v>
          </cell>
          <cell r="CN8">
            <v>0</v>
          </cell>
          <cell r="CO8">
            <v>0</v>
          </cell>
          <cell r="CP8">
            <v>2576.1</v>
          </cell>
          <cell r="CQ8">
            <v>22080.3</v>
          </cell>
          <cell r="CR8">
            <v>0</v>
          </cell>
          <cell r="CS8">
            <v>0</v>
          </cell>
          <cell r="CT8">
            <v>0</v>
          </cell>
        </row>
        <row r="9">
          <cell r="B9">
            <v>247693734</v>
          </cell>
          <cell r="C9" t="str">
            <v>г. Люберцы, 1-й Панковский пр-д, д. 19, д. 21, д. 25, д. 27.</v>
          </cell>
          <cell r="D9" t="str">
            <v>{"type":"Polygon","coordinates":[[[37.91377,55.666894],[37.913716,55.666793],[37.913644,55.666646],[37.913421,55.666208],[37.913121,55.666114],[37.913149,55.666086],[37.913029,55.666048],[37.913,55.666076],[37.912957,55.666063],[37.913222,55.665872],[37.913891,55.665872],[37.913891,55.665745],[37.913888,55.66568],[37.913408,55.665679],[37.913483,55.665624],[37.913501,55.66561],[37.913769,55.665412],[37.913901,55.665314],[37.913967,55.665285],[37.914483,55.66506],[37.914519,55.665082],[37.914613,55.665043],[37.914581,55.665017],[37.914805,55.664918],[37.914832,55.664907],[37.914958,55.664853],[37.915271,55.66478],[37.915347,55.664762],[37.915363,55.665104],[37.915433,55.665108],[37.915434,55.665256],[37.915481,55.665285],[37.915374,55.665339],[37.916109,55.665756],[37.91377,55.666894]],[[37.913683,55.666469],[37.914189,55.66588],[37.914385,55.665933],[37.913873,55.666526],[37.913683,55.666469]],[[37.914612,55.666001],[37.915119,55.66541],[37.915334,55.665468],[37.914816,55.666057],[37.914612,55.666001]],[[37.914937,55.664891],[37.914937,55.665242],[37.915165,55.665243],[37.915168,55.664891],[37.914937,55.664891]],[[37.913891,55.665745],[37.913888,55.66568],[37.913887,55.665388],[37.914117,55.665387],[37.914112,55.665743],[37.913891,55.665745]]]}</v>
          </cell>
          <cell r="E9" t="str">
            <v>LINESTRING(37.915347 55.664762,37.914958 55.664853,37.914805 55.664918,37.913967 55.665285,37.913901 55.665314,37.913501 55.66561,37.913408 55.665679,37.912957 55.666063,37.91377 55.666894,37.916109 55.665756,37.915347 55.664762)</v>
          </cell>
          <cell r="F9" t="str">
            <v>Утвержден</v>
          </cell>
          <cell r="G9">
            <v>17823</v>
          </cell>
          <cell r="H9">
            <v>18401.116000000002</v>
          </cell>
          <cell r="I9">
            <v>17832</v>
          </cell>
          <cell r="J9">
            <v>2914.3</v>
          </cell>
          <cell r="K9">
            <v>1934</v>
          </cell>
          <cell r="L9">
            <v>14917.7</v>
          </cell>
          <cell r="M9">
            <v>1</v>
          </cell>
          <cell r="N9">
            <v>100</v>
          </cell>
          <cell r="O9">
            <v>100.304</v>
          </cell>
          <cell r="P9">
            <v>0</v>
          </cell>
          <cell r="Q9">
            <v>0</v>
          </cell>
          <cell r="R9">
            <v>100</v>
          </cell>
          <cell r="S9">
            <v>0</v>
          </cell>
          <cell r="T9">
            <v>0</v>
          </cell>
          <cell r="U9">
            <v>0</v>
          </cell>
          <cell r="V9">
            <v>0</v>
          </cell>
          <cell r="W9">
            <v>0</v>
          </cell>
          <cell r="X9">
            <v>0</v>
          </cell>
          <cell r="Y9">
            <v>0</v>
          </cell>
          <cell r="Z9">
            <v>1</v>
          </cell>
          <cell r="AA9">
            <v>100</v>
          </cell>
          <cell r="AB9">
            <v>101.001</v>
          </cell>
          <cell r="AC9">
            <v>1</v>
          </cell>
          <cell r="AD9">
            <v>0</v>
          </cell>
          <cell r="AE9">
            <v>100</v>
          </cell>
          <cell r="AF9">
            <v>0</v>
          </cell>
          <cell r="AG9">
            <v>0</v>
          </cell>
          <cell r="AH9">
            <v>0</v>
          </cell>
          <cell r="AI9">
            <v>0</v>
          </cell>
          <cell r="AJ9">
            <v>0</v>
          </cell>
          <cell r="AK9">
            <v>2</v>
          </cell>
          <cell r="AL9">
            <v>2</v>
          </cell>
          <cell r="AM9">
            <v>25036.1</v>
          </cell>
          <cell r="AN9">
            <v>12540.967000000001</v>
          </cell>
          <cell r="AO9">
            <v>12509.1</v>
          </cell>
          <cell r="AP9">
            <v>150</v>
          </cell>
          <cell r="AQ9">
            <v>0</v>
          </cell>
          <cell r="AR9">
            <v>0</v>
          </cell>
          <cell r="AS9">
            <v>0</v>
          </cell>
          <cell r="AT9">
            <v>0</v>
          </cell>
          <cell r="AU9">
            <v>0</v>
          </cell>
          <cell r="AV9">
            <v>0</v>
          </cell>
          <cell r="AW9">
            <v>0</v>
          </cell>
          <cell r="AX9">
            <v>0</v>
          </cell>
          <cell r="AY9">
            <v>0</v>
          </cell>
          <cell r="AZ9">
            <v>0</v>
          </cell>
          <cell r="BA9">
            <v>5</v>
          </cell>
          <cell r="BB9">
            <v>21</v>
          </cell>
          <cell r="BC9">
            <v>2</v>
          </cell>
          <cell r="BD9">
            <v>3</v>
          </cell>
          <cell r="BE9">
            <v>7</v>
          </cell>
          <cell r="BF9">
            <v>2171.6</v>
          </cell>
          <cell r="BG9">
            <v>2178.7370000000001</v>
          </cell>
          <cell r="BH9">
            <v>0</v>
          </cell>
          <cell r="BI9">
            <v>2171.6</v>
          </cell>
          <cell r="BJ9">
            <v>0</v>
          </cell>
          <cell r="BK9">
            <v>182</v>
          </cell>
          <cell r="BL9">
            <v>3</v>
          </cell>
          <cell r="BM9">
            <v>1834</v>
          </cell>
          <cell r="BN9">
            <v>1838.6969999999999</v>
          </cell>
          <cell r="BO9">
            <v>0</v>
          </cell>
          <cell r="BP9">
            <v>1834</v>
          </cell>
          <cell r="BQ9">
            <v>0</v>
          </cell>
          <cell r="BR9">
            <v>441.4</v>
          </cell>
          <cell r="BS9">
            <v>0</v>
          </cell>
          <cell r="BT9">
            <v>4</v>
          </cell>
          <cell r="BU9">
            <v>0</v>
          </cell>
          <cell r="BV9">
            <v>13</v>
          </cell>
          <cell r="BW9">
            <v>1068.5999999999999</v>
          </cell>
          <cell r="BX9">
            <v>1072.2249999999999</v>
          </cell>
          <cell r="BY9">
            <v>0</v>
          </cell>
          <cell r="BZ9">
            <v>1068.5999999999999</v>
          </cell>
          <cell r="CA9">
            <v>0</v>
          </cell>
          <cell r="CB9">
            <v>128.52500000000001</v>
          </cell>
          <cell r="CC9">
            <v>0</v>
          </cell>
          <cell r="CD9">
            <v>1.9615384615384599</v>
          </cell>
          <cell r="CE9">
            <v>0</v>
          </cell>
          <cell r="CF9">
            <v>0</v>
          </cell>
          <cell r="CG9">
            <v>0</v>
          </cell>
          <cell r="CH9">
            <v>0</v>
          </cell>
          <cell r="CI9">
            <v>0</v>
          </cell>
          <cell r="CJ9">
            <v>0</v>
          </cell>
          <cell r="CK9">
            <v>0</v>
          </cell>
          <cell r="CL9">
            <v>0</v>
          </cell>
          <cell r="CM9">
            <v>0</v>
          </cell>
          <cell r="CN9">
            <v>0</v>
          </cell>
          <cell r="CO9">
            <v>0</v>
          </cell>
          <cell r="CP9">
            <v>5074.2</v>
          </cell>
          <cell r="CQ9">
            <v>17783.3</v>
          </cell>
          <cell r="CR9">
            <v>0</v>
          </cell>
          <cell r="CS9">
            <v>0</v>
          </cell>
          <cell r="CT9">
            <v>0</v>
          </cell>
        </row>
        <row r="10">
          <cell r="B10">
            <v>247693706</v>
          </cell>
          <cell r="C10" t="str">
            <v>г. Люберцы, 1-й Панковский пр-д., д. 7, д. 9</v>
          </cell>
          <cell r="D10" t="str">
            <v>{"type":"Polygon","coordinates":[[[37.925254,55.662152],[37.925013,55.662206],[37.924923,55.662283],[37.925439,55.662585],[37.925386,55.662613],[37.925578,55.662726],[37.925631,55.662697],[37.926181,55.663019],[37.926969,55.663505],[37.927003,55.663487],[37.927062,55.663458],[37.927091,55.663456],[37.927252,55.663371],[37.927235,55.66336],[37.92735,55.663297],[37.926687,55.662852],[37.926629,55.662814],[37.926585,55.662783],[37.926525,55.662745],[37.926402,55.662664],[37.92638,55.66265],[37.9263,55.662597],[37.926144,55.662433],[37.926283,55.662241],[37.926836,55.662283],[37.926872,55.662267],[37.926931,55.662107],[37.925419,55.661948],[37.925469,55.66178],[37.925568,55.661577],[37.925523,55.661565],[37.925423,55.661773],[37.925372,55.661941],[37.925298,55.661932],[37.925237,55.662089],[37.925305,55.662151],[37.925254,55.662152]],[[37.926092,55.662841],[37.92607,55.662828],[37.925907,55.662729],[37.925885,55.662716],[37.925748,55.662633],[37.925727,55.66262],[37.925593,55.662539],[37.925572,55.662526],[37.925431,55.662441],[37.92541,55.662428],[37.925247,55.662329],[37.925226,55.662316],[37.925126,55.662256],[37.925276,55.662172],[37.926335,55.662823],[37.926189,55.6629],[37.926092,55.662841]],[[37.926521,55.66293],[37.926498,55.662915],[37.926465,55.662892],[37.926418,55.662916],[37.926452,55.662936],[37.926339,55.662995],[37.926409,55.663038],[37.926426,55.663048],[37.926618,55.663165],[37.926635,55.663176],[37.926777,55.663262],[37.926793,55.663272],[37.926982,55.663387],[37.926999,55.663397],[37.927074,55.663443],[37.927219,55.663365],[37.926521,55.66293]]]}</v>
          </cell>
          <cell r="E10" t="str">
            <v>LINESTRING(37.925523 55.661565,37.924923 55.662283,37.925386 55.662613,37.925578 55.662726,37.926969 55.663505,37.927091 55.663456,37.927252 55.663371,37.92735 55.663297,37.926931 55.662107,37.925568 55.661577,37.925523 55.661565)</v>
          </cell>
          <cell r="F10" t="str">
            <v>Утвержден</v>
          </cell>
          <cell r="G10">
            <v>7771</v>
          </cell>
          <cell r="H10">
            <v>7789.7950000000001</v>
          </cell>
          <cell r="I10">
            <v>7771</v>
          </cell>
          <cell r="J10">
            <v>515.20000000000005</v>
          </cell>
          <cell r="K10">
            <v>1406.7</v>
          </cell>
          <cell r="L10">
            <v>4433.2</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3795.9</v>
          </cell>
          <cell r="AN10">
            <v>6035.7269999999999</v>
          </cell>
          <cell r="AO10">
            <v>3795.9</v>
          </cell>
          <cell r="AP10">
            <v>0</v>
          </cell>
          <cell r="AQ10">
            <v>0</v>
          </cell>
          <cell r="AR10">
            <v>0</v>
          </cell>
          <cell r="AS10">
            <v>0</v>
          </cell>
          <cell r="AT10">
            <v>0</v>
          </cell>
          <cell r="AU10">
            <v>0</v>
          </cell>
          <cell r="AV10">
            <v>0</v>
          </cell>
          <cell r="AW10">
            <v>0</v>
          </cell>
          <cell r="AX10">
            <v>0</v>
          </cell>
          <cell r="AY10">
            <v>0</v>
          </cell>
          <cell r="AZ10">
            <v>0</v>
          </cell>
          <cell r="BA10">
            <v>8</v>
          </cell>
          <cell r="BB10">
            <v>8</v>
          </cell>
          <cell r="BC10">
            <v>2</v>
          </cell>
          <cell r="BD10">
            <v>0</v>
          </cell>
          <cell r="BE10">
            <v>3</v>
          </cell>
          <cell r="BF10">
            <v>233</v>
          </cell>
          <cell r="BG10">
            <v>233.66300000000001</v>
          </cell>
          <cell r="BH10">
            <v>0</v>
          </cell>
          <cell r="BI10">
            <v>233</v>
          </cell>
          <cell r="BJ10">
            <v>0</v>
          </cell>
          <cell r="BK10">
            <v>18</v>
          </cell>
          <cell r="BL10">
            <v>1</v>
          </cell>
          <cell r="BM10">
            <v>736</v>
          </cell>
          <cell r="BN10">
            <v>739.11500000000001</v>
          </cell>
          <cell r="BO10">
            <v>0</v>
          </cell>
          <cell r="BP10">
            <v>736</v>
          </cell>
          <cell r="BQ10">
            <v>0</v>
          </cell>
          <cell r="BR10">
            <v>245</v>
          </cell>
          <cell r="BS10">
            <v>0</v>
          </cell>
          <cell r="BT10">
            <v>3</v>
          </cell>
          <cell r="BU10">
            <v>0</v>
          </cell>
          <cell r="BV10">
            <v>12</v>
          </cell>
          <cell r="BW10">
            <v>766.5</v>
          </cell>
          <cell r="BX10">
            <v>766.25800000000004</v>
          </cell>
          <cell r="BY10">
            <v>0</v>
          </cell>
          <cell r="BZ10">
            <v>766.5</v>
          </cell>
          <cell r="CA10">
            <v>0</v>
          </cell>
          <cell r="CB10">
            <v>0.39200000000000002</v>
          </cell>
          <cell r="CC10">
            <v>0</v>
          </cell>
          <cell r="CD10">
            <v>1.7916666666666701</v>
          </cell>
          <cell r="CE10">
            <v>0</v>
          </cell>
          <cell r="CF10">
            <v>0</v>
          </cell>
          <cell r="CG10">
            <v>0</v>
          </cell>
          <cell r="CH10">
            <v>0</v>
          </cell>
          <cell r="CI10">
            <v>0</v>
          </cell>
          <cell r="CJ10">
            <v>0</v>
          </cell>
          <cell r="CK10">
            <v>0</v>
          </cell>
          <cell r="CL10">
            <v>0</v>
          </cell>
          <cell r="CM10">
            <v>0</v>
          </cell>
          <cell r="CN10">
            <v>0</v>
          </cell>
          <cell r="CO10">
            <v>0</v>
          </cell>
          <cell r="CP10">
            <v>1735.5</v>
          </cell>
          <cell r="CQ10">
            <v>5531.4</v>
          </cell>
          <cell r="CR10">
            <v>0</v>
          </cell>
          <cell r="CS10">
            <v>0</v>
          </cell>
          <cell r="CT10">
            <v>0</v>
          </cell>
        </row>
        <row r="11">
          <cell r="B11">
            <v>247693992</v>
          </cell>
          <cell r="C11" t="str">
            <v>г. Люберцы, 3-е почтовое отделение, д. 12, д. 16, д. 18, д. 38</v>
          </cell>
          <cell r="D11" t="str">
            <v>{"type":"Polygon","coordinates":[[[37.880331,55.677699],[37.879411,55.678159],[37.879754,55.678376],[37.879942,55.678283],[37.880116,55.678394],[37.880189,55.678369],[37.880892,55.678796],[37.880851,55.678828],[37.881154,55.679017],[37.882099,55.678541],[37.88216,55.678577],[37.882375,55.678462],[37.882211,55.678363],[37.88227,55.678333],[37.881248,55.677677],[37.881213,55.677675],[37.881171,55.677692],[37.881138,55.677671],[37.880929,55.677778],[37.880728,55.67765],[37.880548,55.67773],[37.880331,55.677699]],[[37.881251,55.677973],[37.88142,55.67789],[37.882155,55.678351],[37.881986,55.678437],[37.881251,55.677973]],[[37.881082,55.67826],[37.88123,55.678194],[37.881339,55.678271],[37.881195,55.678339],[37.881082,55.67826]],[[37.880554,55.678335],[37.8805,55.67835],[37.880441,55.678277],[37.880618,55.678227],[37.880591,55.678198],[37.880709,55.678165],[37.880889,55.678371],[37.88094,55.678359],[37.881004,55.678436],[37.880827,55.678489],[37.880854,55.678515],[37.880739,55.678548],[37.880554,55.678335]],[[37.881411,55.678513],[37.881543,55.678446],[37.881745,55.678569],[37.881149,55.678873],[37.880948,55.67875],[37.881096,55.678674],[37.881133,55.678694],[37.881447,55.678537],[37.881411,55.678513]],[[37.87965,55.678183],[37.879792,55.678277],[37.880621,55.677866],[37.880484,55.677778],[37.87965,55.678183]],[[37.880936,55.67817],[37.881023,55.678131],[37.881079,55.678171],[37.880992,55.678209],[37.880936,55.67817]],[[37.880999,55.677842],[37.881105,55.677827],[37.881089,55.677775],[37.880993,55.677783],[37.880999,55.677842]]]}</v>
          </cell>
          <cell r="E11" t="str">
            <v>LINESTRING(37.880728 55.67765,37.880331 55.677699,37.879411 55.678159,37.879754 55.678376,37.881154 55.679017,37.88216 55.678577,37.882375 55.678462,37.88227 55.678333,37.881248 55.677677,37.881213 55.677675,37.881138 55.677671,37.880728 55.67765)</v>
          </cell>
          <cell r="F11" t="str">
            <v>Утвержден</v>
          </cell>
          <cell r="G11">
            <v>10751</v>
          </cell>
          <cell r="H11">
            <v>10777.147000000001</v>
          </cell>
          <cell r="I11">
            <v>10751</v>
          </cell>
          <cell r="J11">
            <v>2389.3200000000002</v>
          </cell>
          <cell r="K11">
            <v>2773.5</v>
          </cell>
          <cell r="L11">
            <v>8361.68</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7071.7</v>
          </cell>
          <cell r="AN11">
            <v>7086.8540000000003</v>
          </cell>
          <cell r="AO11">
            <v>7070.7</v>
          </cell>
          <cell r="AP11">
            <v>39</v>
          </cell>
          <cell r="AQ11">
            <v>0</v>
          </cell>
          <cell r="AR11">
            <v>0</v>
          </cell>
          <cell r="AS11">
            <v>0</v>
          </cell>
          <cell r="AT11">
            <v>0</v>
          </cell>
          <cell r="AU11">
            <v>0</v>
          </cell>
          <cell r="AV11">
            <v>1</v>
          </cell>
          <cell r="AW11">
            <v>40</v>
          </cell>
          <cell r="AX11">
            <v>0</v>
          </cell>
          <cell r="AY11">
            <v>40</v>
          </cell>
          <cell r="AZ11">
            <v>0</v>
          </cell>
          <cell r="BA11">
            <v>5</v>
          </cell>
          <cell r="BB11">
            <v>5</v>
          </cell>
          <cell r="BC11">
            <v>0</v>
          </cell>
          <cell r="BD11">
            <v>0</v>
          </cell>
          <cell r="BE11">
            <v>7</v>
          </cell>
          <cell r="BF11">
            <v>667.6</v>
          </cell>
          <cell r="BG11">
            <v>669.94899999999996</v>
          </cell>
          <cell r="BH11">
            <v>0</v>
          </cell>
          <cell r="BI11">
            <v>667.6</v>
          </cell>
          <cell r="BJ11">
            <v>0</v>
          </cell>
          <cell r="BK11">
            <v>50</v>
          </cell>
          <cell r="BL11">
            <v>2</v>
          </cell>
          <cell r="BM11">
            <v>2459.6</v>
          </cell>
          <cell r="BN11">
            <v>2465.857</v>
          </cell>
          <cell r="BO11">
            <v>0</v>
          </cell>
          <cell r="BP11">
            <v>2459.6</v>
          </cell>
          <cell r="BQ11">
            <v>0</v>
          </cell>
          <cell r="BR11">
            <v>491.92</v>
          </cell>
          <cell r="BS11">
            <v>0</v>
          </cell>
          <cell r="BT11">
            <v>5</v>
          </cell>
          <cell r="BU11">
            <v>0</v>
          </cell>
          <cell r="BV11">
            <v>17</v>
          </cell>
          <cell r="BW11">
            <v>551.79999999999995</v>
          </cell>
          <cell r="BX11">
            <v>550.92499999999995</v>
          </cell>
          <cell r="BY11">
            <v>0</v>
          </cell>
          <cell r="BZ11">
            <v>551.79999999999995</v>
          </cell>
          <cell r="CA11">
            <v>0</v>
          </cell>
          <cell r="CB11">
            <v>0.28000000000000003</v>
          </cell>
          <cell r="CC11">
            <v>0</v>
          </cell>
          <cell r="CD11">
            <v>2.0882352941176499</v>
          </cell>
          <cell r="CE11">
            <v>0</v>
          </cell>
          <cell r="CF11">
            <v>0</v>
          </cell>
          <cell r="CG11">
            <v>0</v>
          </cell>
          <cell r="CH11">
            <v>0</v>
          </cell>
          <cell r="CI11">
            <v>0</v>
          </cell>
          <cell r="CJ11">
            <v>0</v>
          </cell>
          <cell r="CK11">
            <v>0</v>
          </cell>
          <cell r="CL11">
            <v>0</v>
          </cell>
          <cell r="CM11">
            <v>0</v>
          </cell>
          <cell r="CN11">
            <v>0</v>
          </cell>
          <cell r="CO11">
            <v>0</v>
          </cell>
          <cell r="CP11">
            <v>3719</v>
          </cell>
          <cell r="CQ11">
            <v>10789.7</v>
          </cell>
          <cell r="CR11">
            <v>0</v>
          </cell>
          <cell r="CS11">
            <v>0</v>
          </cell>
          <cell r="CT11">
            <v>0</v>
          </cell>
        </row>
        <row r="12">
          <cell r="B12">
            <v>247694011</v>
          </cell>
          <cell r="C12" t="str">
            <v>г. Люберцы, 3-е Почтовое отделение, д. 2, д. 19</v>
          </cell>
          <cell r="D12" t="str">
            <v>{"type":"Polygon","coordinates":[[[37.878468,55.678618],[37.878463,55.678256],[37.878048,55.678196],[37.877675,55.677938],[37.8776,55.67774],[37.87748,55.67789],[37.877396,55.67787],[37.877243,55.678063],[37.877173,55.678118],[37.877207,55.678158],[37.877191,55.678172],[37.87726,55.678323],[37.877333,55.678479],[37.877348,55.678511],[37.877306,55.678564],[37.877292,55.678583],[37.877173,55.678735],[37.877149,55.67876],[37.877127,55.67877],[37.877117,55.678775],[37.877071,55.678792],[37.876958,55.678834],[37.87692,55.678841],[37.876882,55.678849],[37.876776,55.67887],[37.876662,55.678964],[37.878703,55.68026],[37.879035,55.680332],[37.879242,55.680218],[37.879282,55.680196],[37.879449,55.680105],[37.879318,55.680068],[37.877984,55.679219],[37.878241,55.679096],[37.87829,55.679072],[37.878468,55.678618]],[[37.878866,55.680216],[37.876943,55.678973],[37.877099,55.678898],[37.879011,55.680144],[37.878866,55.680216]],[[37.87833,55.678838],[37.877567,55.678344],[37.877415,55.678421],[37.878174,55.678914],[37.87833,55.678838]]]}</v>
          </cell>
          <cell r="E12" t="str">
            <v>LINESTRING(37.8776 55.67774,37.877396 55.67787,37.877173 55.678118,37.876662 55.678964,37.878703 55.68026,37.879035 55.680332,37.879449 55.680105,37.878463 55.678256,37.8776 55.67774)</v>
          </cell>
          <cell r="F12" t="str">
            <v>Утвержден</v>
          </cell>
          <cell r="G12">
            <v>7681</v>
          </cell>
          <cell r="H12">
            <v>13885.535</v>
          </cell>
          <cell r="I12">
            <v>7681</v>
          </cell>
          <cell r="J12">
            <v>0</v>
          </cell>
          <cell r="K12">
            <v>1659.8</v>
          </cell>
          <cell r="L12">
            <v>7681</v>
          </cell>
          <cell r="M12">
            <v>1</v>
          </cell>
          <cell r="N12">
            <v>183</v>
          </cell>
          <cell r="O12">
            <v>183.88300000000001</v>
          </cell>
          <cell r="P12">
            <v>0</v>
          </cell>
          <cell r="Q12">
            <v>0</v>
          </cell>
          <cell r="R12">
            <v>183</v>
          </cell>
          <cell r="S12">
            <v>0</v>
          </cell>
          <cell r="T12">
            <v>0</v>
          </cell>
          <cell r="U12">
            <v>0</v>
          </cell>
          <cell r="V12">
            <v>0</v>
          </cell>
          <cell r="W12">
            <v>4</v>
          </cell>
          <cell r="X12">
            <v>3</v>
          </cell>
          <cell r="Y12">
            <v>3</v>
          </cell>
          <cell r="Z12">
            <v>1</v>
          </cell>
          <cell r="AA12">
            <v>412</v>
          </cell>
          <cell r="AB12">
            <v>413.86200000000002</v>
          </cell>
          <cell r="AC12">
            <v>0</v>
          </cell>
          <cell r="AD12">
            <v>0</v>
          </cell>
          <cell r="AE12">
            <v>412</v>
          </cell>
          <cell r="AF12">
            <v>0</v>
          </cell>
          <cell r="AG12">
            <v>0</v>
          </cell>
          <cell r="AH12">
            <v>0</v>
          </cell>
          <cell r="AI12">
            <v>0</v>
          </cell>
          <cell r="AJ12">
            <v>0</v>
          </cell>
          <cell r="AK12">
            <v>2</v>
          </cell>
          <cell r="AL12">
            <v>2</v>
          </cell>
          <cell r="AM12">
            <v>10515.3</v>
          </cell>
          <cell r="AN12">
            <v>10540.81</v>
          </cell>
          <cell r="AO12">
            <v>10515.3</v>
          </cell>
          <cell r="AP12">
            <v>243</v>
          </cell>
          <cell r="AQ12">
            <v>0</v>
          </cell>
          <cell r="AR12">
            <v>0</v>
          </cell>
          <cell r="AS12">
            <v>0</v>
          </cell>
          <cell r="AT12">
            <v>0</v>
          </cell>
          <cell r="AU12">
            <v>60</v>
          </cell>
          <cell r="AV12">
            <v>0</v>
          </cell>
          <cell r="AW12">
            <v>0</v>
          </cell>
          <cell r="AX12">
            <v>0</v>
          </cell>
          <cell r="AY12">
            <v>0</v>
          </cell>
          <cell r="AZ12">
            <v>0</v>
          </cell>
          <cell r="BA12">
            <v>12</v>
          </cell>
          <cell r="BB12">
            <v>12</v>
          </cell>
          <cell r="BC12">
            <v>6</v>
          </cell>
          <cell r="BD12">
            <v>6</v>
          </cell>
          <cell r="BE12">
            <v>7</v>
          </cell>
          <cell r="BF12">
            <v>840</v>
          </cell>
          <cell r="BG12">
            <v>841.86400000000003</v>
          </cell>
          <cell r="BH12">
            <v>0</v>
          </cell>
          <cell r="BI12">
            <v>840</v>
          </cell>
          <cell r="BJ12">
            <v>0</v>
          </cell>
          <cell r="BK12">
            <v>67</v>
          </cell>
          <cell r="BL12">
            <v>2</v>
          </cell>
          <cell r="BM12">
            <v>1451</v>
          </cell>
          <cell r="BN12">
            <v>1454.6320000000001</v>
          </cell>
          <cell r="BO12">
            <v>0</v>
          </cell>
          <cell r="BP12">
            <v>1451</v>
          </cell>
          <cell r="BQ12">
            <v>0</v>
          </cell>
          <cell r="BR12">
            <v>297</v>
          </cell>
          <cell r="BS12">
            <v>0</v>
          </cell>
          <cell r="BT12">
            <v>4</v>
          </cell>
          <cell r="BU12">
            <v>0</v>
          </cell>
          <cell r="BV12">
            <v>15</v>
          </cell>
          <cell r="BW12">
            <v>445.7</v>
          </cell>
          <cell r="BX12">
            <v>447.50099999999998</v>
          </cell>
          <cell r="BY12">
            <v>0</v>
          </cell>
          <cell r="BZ12">
            <v>445.7</v>
          </cell>
          <cell r="CA12">
            <v>0</v>
          </cell>
          <cell r="CB12">
            <v>0.28299999999999997</v>
          </cell>
          <cell r="CC12">
            <v>0</v>
          </cell>
          <cell r="CD12">
            <v>1.56666666666667</v>
          </cell>
          <cell r="CE12">
            <v>0</v>
          </cell>
          <cell r="CF12">
            <v>0</v>
          </cell>
          <cell r="CG12">
            <v>0</v>
          </cell>
          <cell r="CH12">
            <v>0</v>
          </cell>
          <cell r="CI12">
            <v>0</v>
          </cell>
          <cell r="CJ12">
            <v>0</v>
          </cell>
          <cell r="CK12">
            <v>0</v>
          </cell>
          <cell r="CL12">
            <v>0</v>
          </cell>
          <cell r="CM12">
            <v>0</v>
          </cell>
          <cell r="CN12">
            <v>0</v>
          </cell>
          <cell r="CO12">
            <v>0</v>
          </cell>
          <cell r="CP12">
            <v>2736.7</v>
          </cell>
          <cell r="CQ12">
            <v>13847</v>
          </cell>
          <cell r="CR12">
            <v>0</v>
          </cell>
          <cell r="CS12">
            <v>0</v>
          </cell>
          <cell r="CT12">
            <v>0</v>
          </cell>
        </row>
        <row r="13">
          <cell r="B13">
            <v>247694036</v>
          </cell>
          <cell r="C13" t="str">
            <v>г. Люберцы. 3-е почтовое отделение, д. 40</v>
          </cell>
          <cell r="D13" t="str">
            <v>{"type":"Polygon","coordinates":[[[37.874408,55.675973],[37.874369,55.676024],[37.874331,55.676075],[37.874251,55.676177],[37.87451,55.676242],[37.874671,55.676034],[37.874702,55.676042],[37.87454,55.676248],[37.874911,55.676334],[37.875281,55.67642],[37.875453,55.67646],[37.875625,55.6765],[37.875748,55.676344],[37.875797,55.676282],[37.875816,55.676258],[37.875852,55.676212],[37.875876,55.676182],[37.875893,55.676176],[37.875939,55.67616],[37.875957,55.676138],[37.876068,55.676002],[37.876098,55.675961],[37.876105,55.67594],[37.876105,55.675925],[37.876094,55.675915],[37.876052,55.675898],[37.875901,55.675864],[37.875883,55.675892],[37.87564,55.675828],[37.8756,55.675877],[37.875417,55.675829],[37.875455,55.675785],[37.874384,55.675533],[37.874139,55.675866],[37.874111,55.675904],[37.874408,55.675973]],[[37.875516,55.676035],[37.874331,55.675757],[37.87441,55.675653],[37.875884,55.675996],[37.875916,55.675955],[37.876058,55.67599],[37.87594,55.676134],[37.875516,55.676035]]]}</v>
          </cell>
          <cell r="E13" t="str">
            <v>LINESTRING(37.874384 55.675533,37.874111 55.675904,37.874251 55.676177,37.87451 55.676242,37.875625 55.6765,37.875939 55.67616,37.875957 55.676138,37.876068 55.676002,37.876098 55.675961,37.876105 55.67594,37.876105 55.675925,37.876094 55.675915,37.876052 55.675898,37.875901 55.675864,37.874384 55.675533)</v>
          </cell>
          <cell r="F13" t="str">
            <v>Утвержден</v>
          </cell>
          <cell r="G13">
            <v>5978</v>
          </cell>
          <cell r="H13">
            <v>5992.3919999999998</v>
          </cell>
          <cell r="I13">
            <v>5978</v>
          </cell>
          <cell r="J13">
            <v>1348.8</v>
          </cell>
          <cell r="K13">
            <v>1017</v>
          </cell>
          <cell r="L13">
            <v>2389.1999999999998</v>
          </cell>
          <cell r="M13">
            <v>1</v>
          </cell>
          <cell r="N13">
            <v>141</v>
          </cell>
          <cell r="O13">
            <v>140.952</v>
          </cell>
          <cell r="P13">
            <v>0</v>
          </cell>
          <cell r="Q13">
            <v>0</v>
          </cell>
          <cell r="R13">
            <v>141</v>
          </cell>
          <cell r="S13">
            <v>0</v>
          </cell>
          <cell r="T13">
            <v>0</v>
          </cell>
          <cell r="U13">
            <v>0</v>
          </cell>
          <cell r="V13">
            <v>0</v>
          </cell>
          <cell r="W13">
            <v>0</v>
          </cell>
          <cell r="X13">
            <v>0</v>
          </cell>
          <cell r="Y13">
            <v>0</v>
          </cell>
          <cell r="Z13">
            <v>1</v>
          </cell>
          <cell r="AA13">
            <v>290</v>
          </cell>
          <cell r="AB13">
            <v>290.63799999999998</v>
          </cell>
          <cell r="AC13">
            <v>0</v>
          </cell>
          <cell r="AD13">
            <v>0</v>
          </cell>
          <cell r="AE13">
            <v>290</v>
          </cell>
          <cell r="AF13">
            <v>0</v>
          </cell>
          <cell r="AG13">
            <v>0</v>
          </cell>
          <cell r="AH13">
            <v>0</v>
          </cell>
          <cell r="AI13">
            <v>0</v>
          </cell>
          <cell r="AJ13">
            <v>0</v>
          </cell>
          <cell r="AK13">
            <v>2</v>
          </cell>
          <cell r="AL13">
            <v>0</v>
          </cell>
          <cell r="AM13">
            <v>2973.1</v>
          </cell>
          <cell r="AN13">
            <v>3254.8710000000001</v>
          </cell>
          <cell r="AO13">
            <v>2965.1</v>
          </cell>
          <cell r="AP13">
            <v>0</v>
          </cell>
          <cell r="AQ13">
            <v>0</v>
          </cell>
          <cell r="AR13">
            <v>0</v>
          </cell>
          <cell r="AS13">
            <v>0</v>
          </cell>
          <cell r="AT13">
            <v>5</v>
          </cell>
          <cell r="AU13">
            <v>8</v>
          </cell>
          <cell r="AV13">
            <v>1</v>
          </cell>
          <cell r="AW13">
            <v>20</v>
          </cell>
          <cell r="AX13">
            <v>0</v>
          </cell>
          <cell r="AY13">
            <v>20</v>
          </cell>
          <cell r="AZ13">
            <v>0</v>
          </cell>
          <cell r="BA13">
            <v>6</v>
          </cell>
          <cell r="BB13">
            <v>7</v>
          </cell>
          <cell r="BC13">
            <v>0</v>
          </cell>
          <cell r="BD13">
            <v>0</v>
          </cell>
          <cell r="BE13">
            <v>2</v>
          </cell>
          <cell r="BF13">
            <v>1132</v>
          </cell>
          <cell r="BG13">
            <v>1135.3820000000001</v>
          </cell>
          <cell r="BH13">
            <v>0</v>
          </cell>
          <cell r="BI13">
            <v>1132</v>
          </cell>
          <cell r="BJ13">
            <v>0</v>
          </cell>
          <cell r="BK13">
            <v>90</v>
          </cell>
          <cell r="BL13">
            <v>1</v>
          </cell>
          <cell r="BM13">
            <v>555</v>
          </cell>
          <cell r="BN13">
            <v>555.88099999999997</v>
          </cell>
          <cell r="BO13">
            <v>0</v>
          </cell>
          <cell r="BP13">
            <v>555</v>
          </cell>
          <cell r="BQ13">
            <v>0</v>
          </cell>
          <cell r="BR13">
            <v>111</v>
          </cell>
          <cell r="BS13">
            <v>0</v>
          </cell>
          <cell r="BT13">
            <v>5</v>
          </cell>
          <cell r="BU13">
            <v>0</v>
          </cell>
          <cell r="BV13">
            <v>5</v>
          </cell>
          <cell r="BW13">
            <v>516.1</v>
          </cell>
          <cell r="BX13">
            <v>516.77499999999998</v>
          </cell>
          <cell r="BY13">
            <v>0</v>
          </cell>
          <cell r="BZ13">
            <v>516.1</v>
          </cell>
          <cell r="CA13">
            <v>0</v>
          </cell>
          <cell r="CB13">
            <v>0.26200000000000001</v>
          </cell>
          <cell r="CC13">
            <v>0</v>
          </cell>
          <cell r="CD13">
            <v>1.6</v>
          </cell>
          <cell r="CE13">
            <v>0</v>
          </cell>
          <cell r="CF13">
            <v>0</v>
          </cell>
          <cell r="CG13">
            <v>0</v>
          </cell>
          <cell r="CH13">
            <v>0</v>
          </cell>
          <cell r="CI13">
            <v>0</v>
          </cell>
          <cell r="CJ13">
            <v>0</v>
          </cell>
          <cell r="CK13">
            <v>0</v>
          </cell>
          <cell r="CL13">
            <v>0</v>
          </cell>
          <cell r="CM13">
            <v>0</v>
          </cell>
          <cell r="CN13">
            <v>0</v>
          </cell>
          <cell r="CO13">
            <v>0</v>
          </cell>
          <cell r="CP13">
            <v>2223.1</v>
          </cell>
          <cell r="CQ13">
            <v>5619.2</v>
          </cell>
          <cell r="CR13">
            <v>0</v>
          </cell>
          <cell r="CS13">
            <v>0</v>
          </cell>
          <cell r="CT13">
            <v>0</v>
          </cell>
        </row>
        <row r="14">
          <cell r="B14">
            <v>247694096</v>
          </cell>
          <cell r="C14" t="str">
            <v>г. Люберцы, 3-е Почтовое отделение, д. 64, д. 66, д. 68</v>
          </cell>
          <cell r="D14" t="str">
            <v>{"type":"Polygon","coordinates":[[[37.864283,55.686165],[37.864807,55.687067],[37.865173,55.687003],[37.865322,55.687255],[37.865355,55.687311],[37.866406,55.687109],[37.866531,55.687076],[37.866872,55.686937],[37.866829,55.686889],[37.866133,55.685682],[37.866049,55.685698],[37.866079,55.685748],[37.865874,55.685788],[37.865841,55.685737],[37.865759,55.685752],[37.864634,55.685962],[37.864715,55.686089],[37.864283,55.686165]],[[37.865,55.686178],[37.864954,55.686098],[37.865096,55.686068],[37.865144,55.686153],[37.865,55.686178]],[[37.866561,55.686724],[37.866573,55.686746],[37.866415,55.686771],[37.866404,55.686749],[37.866373,55.686754],[37.866269,55.686566],[37.866302,55.686559],[37.866275,55.686515],[37.866243,55.686521],[37.86614,55.686341],[37.866171,55.686335],[37.866144,55.686289],[37.866111,55.686295],[37.866009,55.686118],[37.866041,55.686112],[37.866012,55.686062],[37.865983,55.686067],[37.865876,55.685881],[37.865909,55.685875],[37.865902,55.685863],[37.866043,55.685835],[37.86605,55.685847],[37.866083,55.685842],[37.866193,55.686027],[37.866162,55.686033],[37.86619,55.686082],[37.866223,55.686077],[37.866327,55.686256],[37.866292,55.686261],[37.866316,55.686308],[37.866351,55.686303],[37.866453,55.686483],[37.866416,55.686488],[37.86644,55.686534],[37.866477,55.686528],[37.866588,55.686719],[37.866561,55.686724]],[[37.866217,55.686909],[37.86623,55.686932],[37.866013,55.686973],[37.866,55.68695],[37.865846,55.68698],[37.865858,55.687001],[37.865653,55.687038],[37.865641,55.687018],[37.8655,55.687045],[37.86551,55.687063],[37.86529,55.687104],[37.86528,55.687085],[37.865228,55.687094],[37.865168,55.686994],[37.865212,55.686984],[37.865206,55.686975],[37.865476,55.686924],[37.865486,55.68694],[37.865588,55.686919],[37.86558,55.686905],[37.865842,55.686857],[37.865852,55.686873],[37.865944,55.686854],[37.865935,55.686839],[37.86621,55.686788],[37.866221,55.686804],[37.866269,55.686794],[37.866324,55.686889],[37.866217,55.686909]],[[37.864388,55.686163],[37.86438,55.686148],[37.864541,55.68612],[37.864551,55.686137],[37.864588,55.686131],[37.864688,55.686312],[37.864654,55.686318],[37.864675,55.686355],[37.864711,55.686349],[37.864821,55.686538],[37.864789,55.686544],[37.864813,55.686585],[37.864845,55.68658],[37.864953,55.68676],[37.864917,55.686767],[37.864942,55.686813],[37.86498,55.686807],[37.865087,55.686992],[37.865058,55.686997],[37.865073,55.687021],[37.864901,55.687051],[37.864884,55.687025],[37.864857,55.687029],[37.864752,55.686846],[37.864791,55.686839],[37.864764,55.686788],[37.864725,55.686795],[37.864622,55.686622],[37.864653,55.686616],[37.864624,55.686568],[37.864593,55.686574],[37.864533,55.686473],[37.864485,55.686391],[37.864521,55.686384],[37.8645,55.686345],[37.864463,55.686351],[37.864353,55.68617],[37.864388,55.686163]]]}</v>
          </cell>
          <cell r="E14" t="str">
            <v>LINESTRING(37.866133 55.685682,37.864634 55.685962,37.864283 55.686165,37.864807 55.687067,37.865355 55.687311,37.866406 55.687109,37.866531 55.687076,37.866872 55.686937,37.866133 55.685682)</v>
          </cell>
          <cell r="F14" t="str">
            <v>Утвержден</v>
          </cell>
          <cell r="G14">
            <v>14886</v>
          </cell>
          <cell r="H14">
            <v>14401.198</v>
          </cell>
          <cell r="I14">
            <v>3889.67</v>
          </cell>
          <cell r="J14">
            <v>0</v>
          </cell>
          <cell r="K14">
            <v>3577.2</v>
          </cell>
          <cell r="L14">
            <v>3889.67</v>
          </cell>
          <cell r="M14">
            <v>1</v>
          </cell>
          <cell r="N14">
            <v>225</v>
          </cell>
          <cell r="O14">
            <v>225.58500000000001</v>
          </cell>
          <cell r="P14">
            <v>0</v>
          </cell>
          <cell r="Q14">
            <v>0</v>
          </cell>
          <cell r="R14">
            <v>225</v>
          </cell>
          <cell r="S14">
            <v>0</v>
          </cell>
          <cell r="T14">
            <v>0</v>
          </cell>
          <cell r="U14">
            <v>0</v>
          </cell>
          <cell r="V14">
            <v>0</v>
          </cell>
          <cell r="W14">
            <v>0</v>
          </cell>
          <cell r="X14">
            <v>0</v>
          </cell>
          <cell r="Y14">
            <v>0</v>
          </cell>
          <cell r="Z14">
            <v>1</v>
          </cell>
          <cell r="AA14">
            <v>138</v>
          </cell>
          <cell r="AB14">
            <v>137.792</v>
          </cell>
          <cell r="AC14">
            <v>0</v>
          </cell>
          <cell r="AD14">
            <v>0</v>
          </cell>
          <cell r="AE14">
            <v>138</v>
          </cell>
          <cell r="AF14">
            <v>0</v>
          </cell>
          <cell r="AG14">
            <v>0</v>
          </cell>
          <cell r="AH14">
            <v>0</v>
          </cell>
          <cell r="AI14">
            <v>0</v>
          </cell>
          <cell r="AJ14">
            <v>0</v>
          </cell>
          <cell r="AK14">
            <v>2</v>
          </cell>
          <cell r="AL14">
            <v>2</v>
          </cell>
          <cell r="AM14">
            <v>8226.2999999999993</v>
          </cell>
          <cell r="AN14">
            <v>8245.6689999999999</v>
          </cell>
          <cell r="AO14">
            <v>8226.2999999999993</v>
          </cell>
          <cell r="AP14">
            <v>0</v>
          </cell>
          <cell r="AQ14">
            <v>0</v>
          </cell>
          <cell r="AR14">
            <v>0</v>
          </cell>
          <cell r="AS14">
            <v>0</v>
          </cell>
          <cell r="AT14">
            <v>0</v>
          </cell>
          <cell r="AU14">
            <v>0</v>
          </cell>
          <cell r="AV14">
            <v>1</v>
          </cell>
          <cell r="AW14">
            <v>21</v>
          </cell>
          <cell r="AX14">
            <v>0</v>
          </cell>
          <cell r="AY14">
            <v>21</v>
          </cell>
          <cell r="AZ14">
            <v>0</v>
          </cell>
          <cell r="BA14">
            <v>19</v>
          </cell>
          <cell r="BB14">
            <v>20</v>
          </cell>
          <cell r="BC14">
            <v>0</v>
          </cell>
          <cell r="BD14">
            <v>1</v>
          </cell>
          <cell r="BE14">
            <v>2</v>
          </cell>
          <cell r="BF14">
            <v>1409</v>
          </cell>
          <cell r="BG14">
            <v>1404.4760000000001</v>
          </cell>
          <cell r="BH14">
            <v>0</v>
          </cell>
          <cell r="BI14">
            <v>1409</v>
          </cell>
          <cell r="BJ14">
            <v>0</v>
          </cell>
          <cell r="BK14">
            <v>111</v>
          </cell>
          <cell r="BL14">
            <v>2</v>
          </cell>
          <cell r="BM14">
            <v>2460</v>
          </cell>
          <cell r="BN14">
            <v>2464.9749999999999</v>
          </cell>
          <cell r="BO14">
            <v>0</v>
          </cell>
          <cell r="BP14">
            <v>2460</v>
          </cell>
          <cell r="BQ14">
            <v>0</v>
          </cell>
          <cell r="BR14">
            <v>1878</v>
          </cell>
          <cell r="BS14">
            <v>0</v>
          </cell>
          <cell r="BT14">
            <v>6</v>
          </cell>
          <cell r="BU14">
            <v>0</v>
          </cell>
          <cell r="BV14">
            <v>6</v>
          </cell>
          <cell r="BW14">
            <v>1906.4</v>
          </cell>
          <cell r="BX14">
            <v>1918.2860000000001</v>
          </cell>
          <cell r="BY14">
            <v>1</v>
          </cell>
          <cell r="BZ14">
            <v>1906.4</v>
          </cell>
          <cell r="CA14">
            <v>0</v>
          </cell>
          <cell r="CB14">
            <v>396.16199999999998</v>
          </cell>
          <cell r="CC14">
            <v>0</v>
          </cell>
          <cell r="CD14">
            <v>2.28833333333333</v>
          </cell>
          <cell r="CE14">
            <v>0</v>
          </cell>
          <cell r="CF14">
            <v>0</v>
          </cell>
          <cell r="CG14">
            <v>0</v>
          </cell>
          <cell r="CH14">
            <v>0</v>
          </cell>
          <cell r="CI14">
            <v>0</v>
          </cell>
          <cell r="CJ14">
            <v>0</v>
          </cell>
          <cell r="CK14">
            <v>0</v>
          </cell>
          <cell r="CL14">
            <v>0</v>
          </cell>
          <cell r="CM14">
            <v>0</v>
          </cell>
          <cell r="CN14">
            <v>0</v>
          </cell>
          <cell r="CO14">
            <v>0</v>
          </cell>
          <cell r="CP14">
            <v>5796.4</v>
          </cell>
          <cell r="CQ14">
            <v>14385.7</v>
          </cell>
          <cell r="CR14">
            <v>0</v>
          </cell>
          <cell r="CS14">
            <v>0</v>
          </cell>
          <cell r="CT14">
            <v>0</v>
          </cell>
        </row>
        <row r="15">
          <cell r="B15">
            <v>247694050</v>
          </cell>
          <cell r="C15" t="str">
            <v>г. Люберцы, Зеленый пер. д. 8; Октябрьский пр-т д. 11, д. 11а</v>
          </cell>
          <cell r="D15" t="str">
            <v>{"type":"Polygon","coordinates":[[[37.864061,55.696711],[37.864652,55.697001],[37.864892,55.696869],[37.864957,55.6969],[37.865284,55.696732],[37.865304,55.696741],[37.86558,55.696608],[37.865531,55.696567],[37.865594,55.69653],[37.865518,55.696491],[37.865583,55.696445],[37.864609,55.695937],[37.864542,55.695973],[37.863379,55.695381],[37.862688,55.695178],[37.862186,55.695529],[37.862694,55.695754],[37.862798,55.695696],[37.863284,55.695945],[37.863472,55.696049],[37.863209,55.696206],[37.863748,55.696467],[37.863729,55.696486],[37.864104,55.696677],[37.864061,55.696711]],[[37.862651,55.695623],[37.862463,55.695538],[37.862793,55.695314],[37.863044,55.695445],[37.862883,55.695545],[37.862815,55.695515],[37.862651,55.695623]],[[37.864252,55.696233],[37.86442,55.696143],[37.865138,55.696492],[37.865057,55.696538],[37.8651,55.696563],[37.864746,55.696797],[37.864572,55.696703],[37.864839,55.696534],[37.864252,55.696233]],[[37.863111,55.695645],[37.863265,55.695551],[37.86413,55.695986],[37.863978,55.696084],[37.863111,55.695645]],[[37.86367,55.696368],[37.863809,55.696284],[37.863906,55.696338],[37.863769,55.696419],[37.86367,55.696368]]]}</v>
          </cell>
          <cell r="E15" t="str">
            <v>LINESTRING(37.862688 55.695178,37.862186 55.695529,37.863209 55.696206,37.864061 55.696711,37.864652 55.697001,37.864957 55.6969,37.865304 55.696741,37.86558 55.696608,37.865594 55.69653,37.865583 55.696445,37.864609 55.695937,37.863379 55.695381,37.862688 55.695178)</v>
          </cell>
          <cell r="F15" t="str">
            <v>Утвержден</v>
          </cell>
          <cell r="G15">
            <v>12984</v>
          </cell>
          <cell r="H15">
            <v>13015.248</v>
          </cell>
          <cell r="I15">
            <v>12984</v>
          </cell>
          <cell r="J15">
            <v>2932.3</v>
          </cell>
          <cell r="K15">
            <v>3537</v>
          </cell>
          <cell r="L15">
            <v>10050.6</v>
          </cell>
          <cell r="M15">
            <v>1</v>
          </cell>
          <cell r="N15">
            <v>148</v>
          </cell>
          <cell r="O15">
            <v>148.45500000000001</v>
          </cell>
          <cell r="P15">
            <v>0</v>
          </cell>
          <cell r="Q15">
            <v>0</v>
          </cell>
          <cell r="R15">
            <v>148</v>
          </cell>
          <cell r="S15">
            <v>0</v>
          </cell>
          <cell r="T15">
            <v>0</v>
          </cell>
          <cell r="U15">
            <v>0</v>
          </cell>
          <cell r="V15">
            <v>0</v>
          </cell>
          <cell r="W15">
            <v>0</v>
          </cell>
          <cell r="X15">
            <v>0</v>
          </cell>
          <cell r="Y15">
            <v>0</v>
          </cell>
          <cell r="Z15">
            <v>1</v>
          </cell>
          <cell r="AA15">
            <v>197</v>
          </cell>
          <cell r="AB15">
            <v>197.09100000000001</v>
          </cell>
          <cell r="AC15">
            <v>0</v>
          </cell>
          <cell r="AD15">
            <v>0</v>
          </cell>
          <cell r="AE15">
            <v>197</v>
          </cell>
          <cell r="AF15">
            <v>0</v>
          </cell>
          <cell r="AG15">
            <v>0</v>
          </cell>
          <cell r="AH15">
            <v>0</v>
          </cell>
          <cell r="AI15">
            <v>0</v>
          </cell>
          <cell r="AJ15">
            <v>0</v>
          </cell>
          <cell r="AK15">
            <v>1</v>
          </cell>
          <cell r="AL15">
            <v>0</v>
          </cell>
          <cell r="AM15">
            <v>6947.2</v>
          </cell>
          <cell r="AN15">
            <v>6963.7060000000001</v>
          </cell>
          <cell r="AO15">
            <v>6947.2</v>
          </cell>
          <cell r="AP15">
            <v>96</v>
          </cell>
          <cell r="AQ15">
            <v>0</v>
          </cell>
          <cell r="AR15">
            <v>0</v>
          </cell>
          <cell r="AS15">
            <v>0</v>
          </cell>
          <cell r="AT15">
            <v>0</v>
          </cell>
          <cell r="AU15">
            <v>0</v>
          </cell>
          <cell r="AV15">
            <v>0</v>
          </cell>
          <cell r="AW15">
            <v>0</v>
          </cell>
          <cell r="AX15">
            <v>0</v>
          </cell>
          <cell r="AY15">
            <v>0</v>
          </cell>
          <cell r="AZ15">
            <v>0</v>
          </cell>
          <cell r="BA15">
            <v>9</v>
          </cell>
          <cell r="BB15">
            <v>9</v>
          </cell>
          <cell r="BC15">
            <v>7</v>
          </cell>
          <cell r="BD15">
            <v>8</v>
          </cell>
          <cell r="BE15">
            <v>5</v>
          </cell>
          <cell r="BF15">
            <v>1029</v>
          </cell>
          <cell r="BG15">
            <v>1032.038</v>
          </cell>
          <cell r="BH15">
            <v>0</v>
          </cell>
          <cell r="BI15">
            <v>1029</v>
          </cell>
          <cell r="BJ15">
            <v>0</v>
          </cell>
          <cell r="BK15">
            <v>80</v>
          </cell>
          <cell r="BL15">
            <v>1</v>
          </cell>
          <cell r="BM15">
            <v>3160</v>
          </cell>
          <cell r="BN15">
            <v>3168.7130000000002</v>
          </cell>
          <cell r="BO15">
            <v>0</v>
          </cell>
          <cell r="BP15">
            <v>3160</v>
          </cell>
          <cell r="BQ15">
            <v>0</v>
          </cell>
          <cell r="BR15">
            <v>520</v>
          </cell>
          <cell r="BS15">
            <v>0</v>
          </cell>
          <cell r="BT15">
            <v>5</v>
          </cell>
          <cell r="BU15">
            <v>0</v>
          </cell>
          <cell r="BV15">
            <v>10</v>
          </cell>
          <cell r="BW15">
            <v>1501.7</v>
          </cell>
          <cell r="BX15">
            <v>1505.4</v>
          </cell>
          <cell r="BY15">
            <v>0</v>
          </cell>
          <cell r="BZ15">
            <v>1501.7</v>
          </cell>
          <cell r="CA15">
            <v>0</v>
          </cell>
          <cell r="CB15">
            <v>0.74099999999999999</v>
          </cell>
          <cell r="CC15">
            <v>0</v>
          </cell>
          <cell r="CD15">
            <v>2.15</v>
          </cell>
          <cell r="CE15">
            <v>0</v>
          </cell>
          <cell r="CF15">
            <v>0</v>
          </cell>
          <cell r="CG15">
            <v>0</v>
          </cell>
          <cell r="CH15">
            <v>0</v>
          </cell>
          <cell r="CI15">
            <v>0</v>
          </cell>
          <cell r="CJ15">
            <v>0</v>
          </cell>
          <cell r="CK15">
            <v>0</v>
          </cell>
          <cell r="CL15">
            <v>0</v>
          </cell>
          <cell r="CM15">
            <v>0</v>
          </cell>
          <cell r="CN15">
            <v>0</v>
          </cell>
          <cell r="CO15">
            <v>0</v>
          </cell>
          <cell r="CP15">
            <v>5690.7</v>
          </cell>
          <cell r="CQ15">
            <v>12982.9</v>
          </cell>
          <cell r="CR15">
            <v>0</v>
          </cell>
          <cell r="CS15">
            <v>0</v>
          </cell>
          <cell r="CT15">
            <v>0</v>
          </cell>
        </row>
        <row r="16">
          <cell r="B16">
            <v>247694076</v>
          </cell>
          <cell r="C16" t="str">
            <v>г. Люберцы, кв-л 116-й, к14, к16, к18, к20, к22</v>
          </cell>
          <cell r="D16" t="str">
            <v>{"type":"Polygon","coordinates":[[[37.87043,55.685029],[37.870393,55.685044],[37.870058,55.685263],[37.869176,55.685754],[37.867748,55.686578],[37.867796,55.68665],[37.867828,55.686701],[37.868183,55.687255],[37.868133,55.687284],[37.868384,55.68742],[37.868444,55.687388],[37.868497,55.68736],[37.869115,55.68703],[37.869173,55.687],[37.869743,55.686696],[37.869784,55.686674],[37.869842,55.686643],[37.870253,55.686424],[37.870271,55.686415],[37.870437,55.686326],[37.870509,55.686288],[37.870561,55.686259],[37.871192,55.685924],[37.87125,55.685893],[37.871583,55.685715],[37.871606,55.685703],[37.871587,55.685472],[37.871547,55.685404],[37.871539,55.685339],[37.871571,55.68505],[37.871548,55.685057],[37.871442,55.685088],[37.871265,55.684793],[37.871394,55.68473],[37.871375,55.684686],[37.871362,55.684656],[37.87043,55.685029]],[[37.871375,55.685675],[37.871167,55.685708],[37.870887,55.685132],[37.871096,55.685098],[37.871375,55.685675]],[[37.870651,55.686051],[37.870463,55.686085],[37.870109,55.685462],[37.870307,55.685423],[37.870651,55.686051]],[[37.869769,55.686456],[37.869421,55.685811],[37.869622,55.685774],[37.869965,55.686422],[37.869769,55.686456]],[[37.869267,55.686793],[37.869074,55.686825],[37.868707,55.686179],[37.8689,55.686141],[37.869267,55.686793]],[[37.868574,55.687158],[37.868223,55.686525],[37.868016,55.686563],[37.868378,55.687195],[37.868574,55.687158]],[[37.870479,55.685089],[37.870584,55.685061],[37.870546,55.685013],[37.870441,55.685042],[37.870479,55.685089]],[[37.870972,55.685804],[37.871019,55.685838],[37.870969,55.685859],[37.870923,55.685824],[37.870972,55.685804]],[[37.869662,55.686634],[37.869706,55.686613],[37.869784,55.686674],[37.869743,55.686696],[37.869662,55.686634]]]}</v>
          </cell>
          <cell r="E16" t="str">
            <v>LINESTRING(37.871362 55.684656,37.87043 55.685029,37.870393 55.685044,37.867748 55.686578,37.868133 55.687284,37.868384 55.68742,37.868497 55.68736,37.869173 55.687,37.870271 55.686415,37.871192 55.685924,37.871606 55.685703,37.871571 55.68505,37.871362 55.684656)</v>
          </cell>
          <cell r="F16" t="str">
            <v>Утвержден</v>
          </cell>
          <cell r="G16">
            <v>20388</v>
          </cell>
          <cell r="H16">
            <v>25110.491999999998</v>
          </cell>
          <cell r="I16">
            <v>20388</v>
          </cell>
          <cell r="J16">
            <v>0</v>
          </cell>
          <cell r="K16">
            <v>4061.4</v>
          </cell>
          <cell r="L16">
            <v>20388</v>
          </cell>
          <cell r="M16">
            <v>0</v>
          </cell>
          <cell r="N16">
            <v>0</v>
          </cell>
          <cell r="O16">
            <v>0</v>
          </cell>
          <cell r="P16">
            <v>0</v>
          </cell>
          <cell r="Q16">
            <v>0</v>
          </cell>
          <cell r="R16">
            <v>0</v>
          </cell>
          <cell r="S16">
            <v>0</v>
          </cell>
          <cell r="T16">
            <v>0</v>
          </cell>
          <cell r="U16">
            <v>0</v>
          </cell>
          <cell r="V16">
            <v>0</v>
          </cell>
          <cell r="W16">
            <v>0</v>
          </cell>
          <cell r="X16">
            <v>0</v>
          </cell>
          <cell r="Y16">
            <v>0</v>
          </cell>
          <cell r="Z16">
            <v>2</v>
          </cell>
          <cell r="AA16">
            <v>340</v>
          </cell>
          <cell r="AB16">
            <v>340.80799999999999</v>
          </cell>
          <cell r="AC16">
            <v>0</v>
          </cell>
          <cell r="AD16">
            <v>0</v>
          </cell>
          <cell r="AE16">
            <v>340</v>
          </cell>
          <cell r="AF16">
            <v>0</v>
          </cell>
          <cell r="AG16">
            <v>0</v>
          </cell>
          <cell r="AH16">
            <v>0</v>
          </cell>
          <cell r="AI16">
            <v>0</v>
          </cell>
          <cell r="AJ16">
            <v>0</v>
          </cell>
          <cell r="AK16">
            <v>2</v>
          </cell>
          <cell r="AL16">
            <v>2</v>
          </cell>
          <cell r="AM16">
            <v>19059</v>
          </cell>
          <cell r="AN16">
            <v>18105.776000000002</v>
          </cell>
          <cell r="AO16">
            <v>18059</v>
          </cell>
          <cell r="AP16">
            <v>200</v>
          </cell>
          <cell r="AQ16">
            <v>0</v>
          </cell>
          <cell r="AR16">
            <v>0</v>
          </cell>
          <cell r="AS16">
            <v>0</v>
          </cell>
          <cell r="AT16">
            <v>0</v>
          </cell>
          <cell r="AU16">
            <v>0</v>
          </cell>
          <cell r="AV16">
            <v>1</v>
          </cell>
          <cell r="AW16">
            <v>30</v>
          </cell>
          <cell r="AX16">
            <v>0</v>
          </cell>
          <cell r="AY16">
            <v>30</v>
          </cell>
          <cell r="AZ16">
            <v>0</v>
          </cell>
          <cell r="BA16">
            <v>5</v>
          </cell>
          <cell r="BB16">
            <v>5</v>
          </cell>
          <cell r="BC16">
            <v>4</v>
          </cell>
          <cell r="BD16">
            <v>4</v>
          </cell>
          <cell r="BE16">
            <v>6</v>
          </cell>
          <cell r="BF16">
            <v>2149.1</v>
          </cell>
          <cell r="BG16">
            <v>2151.0419999999999</v>
          </cell>
          <cell r="BH16">
            <v>0</v>
          </cell>
          <cell r="BI16">
            <v>1805.1</v>
          </cell>
          <cell r="BJ16">
            <v>344</v>
          </cell>
          <cell r="BK16">
            <v>166</v>
          </cell>
          <cell r="BL16">
            <v>2</v>
          </cell>
          <cell r="BM16">
            <v>3717</v>
          </cell>
          <cell r="BN16">
            <v>3732.63</v>
          </cell>
          <cell r="BO16">
            <v>0</v>
          </cell>
          <cell r="BP16">
            <v>3717</v>
          </cell>
          <cell r="BQ16">
            <v>0</v>
          </cell>
          <cell r="BR16">
            <v>690</v>
          </cell>
          <cell r="BS16">
            <v>0</v>
          </cell>
          <cell r="BT16">
            <v>5</v>
          </cell>
          <cell r="BU16">
            <v>0</v>
          </cell>
          <cell r="BV16">
            <v>24</v>
          </cell>
          <cell r="BW16">
            <v>746</v>
          </cell>
          <cell r="BX16">
            <v>747.46400000000006</v>
          </cell>
          <cell r="BY16">
            <v>0</v>
          </cell>
          <cell r="BZ16">
            <v>599.4</v>
          </cell>
          <cell r="CA16">
            <v>146.6</v>
          </cell>
          <cell r="CB16">
            <v>0.35799999999999998</v>
          </cell>
          <cell r="CC16">
            <v>9.5000000000000001E-2</v>
          </cell>
          <cell r="CD16">
            <v>1.9545454545454499</v>
          </cell>
          <cell r="CE16">
            <v>1.5</v>
          </cell>
          <cell r="CF16">
            <v>0</v>
          </cell>
          <cell r="CG16">
            <v>0</v>
          </cell>
          <cell r="CH16">
            <v>0</v>
          </cell>
          <cell r="CI16">
            <v>0</v>
          </cell>
          <cell r="CJ16">
            <v>0</v>
          </cell>
          <cell r="CK16">
            <v>0</v>
          </cell>
          <cell r="CL16">
            <v>0</v>
          </cell>
          <cell r="CM16">
            <v>0</v>
          </cell>
          <cell r="CN16">
            <v>0</v>
          </cell>
          <cell r="CO16">
            <v>0</v>
          </cell>
          <cell r="CP16">
            <v>6151.5</v>
          </cell>
          <cell r="CQ16">
            <v>25041.1</v>
          </cell>
          <cell r="CR16">
            <v>0</v>
          </cell>
          <cell r="CS16">
            <v>0</v>
          </cell>
          <cell r="CT16">
            <v>0</v>
          </cell>
        </row>
        <row r="17">
          <cell r="B17">
            <v>247693786</v>
          </cell>
          <cell r="C17" t="str">
            <v>г. Люберцы, Комсомольский пр-кт, д. 19к2.</v>
          </cell>
          <cell r="D17" t="str">
            <v>{"type":"Polygon","coordinates":[[[37.906037,55.695962],[37.906148,55.696079],[37.90681,55.696485],[37.906932,55.696561],[37.906983,55.696513],[37.908078,55.695929],[37.907398,55.695515],[37.907299,55.695514],[37.906553,55.695501],[37.906503,55.695494],[37.906362,55.695457],[37.905324,55.694778],[37.905206,55.694836],[37.906098,55.695412],[37.906037,55.695962]],[[37.90761,55.695979],[37.907584,55.69599],[37.907504,55.69594],[37.907454,55.695909],[37.907362,55.695852],[37.907387,55.695839],[37.90732,55.6958],[37.907294,55.695814],[37.907219,55.695767],[37.907168,55.695736],[37.907079,55.695681],[37.907104,55.695668],[37.907071,55.69565],[37.907217,55.695573],[37.907472,55.695729],[37.907445,55.695741],[37.907503,55.695779],[37.907531,55.695765],[37.907798,55.695924],[37.907645,55.696001],[37.90761,55.695979]],[[37.906358,55.696127],[37.906566,55.696016],[37.906807,55.696152],[37.907073,55.696316],[37.906877,55.696428],[37.906358,55.696127]],[[37.906365,55.695551],[37.906456,55.695554],[37.906459,55.695526],[37.906367,55.695524],[37.906365,55.695551]]]}</v>
          </cell>
          <cell r="E17" t="str">
            <v>LINESTRING(37.905324 55.694778,37.905206 55.694836,37.906037 55.695962,37.906148 55.696079,37.906932 55.696561,37.908078 55.695929,37.907398 55.695515,37.905324 55.694778)</v>
          </cell>
          <cell r="F17" t="str">
            <v>Утвержден</v>
          </cell>
          <cell r="G17">
            <v>9027</v>
          </cell>
          <cell r="H17">
            <v>9048.9860000000008</v>
          </cell>
          <cell r="I17">
            <v>9027</v>
          </cell>
          <cell r="J17">
            <v>735.6</v>
          </cell>
          <cell r="K17">
            <v>4267</v>
          </cell>
          <cell r="L17">
            <v>4576.3</v>
          </cell>
          <cell r="M17">
            <v>1</v>
          </cell>
          <cell r="N17">
            <v>183</v>
          </cell>
          <cell r="O17">
            <v>182.47499999999999</v>
          </cell>
          <cell r="P17">
            <v>0</v>
          </cell>
          <cell r="Q17">
            <v>0</v>
          </cell>
          <cell r="R17">
            <v>183</v>
          </cell>
          <cell r="S17">
            <v>0</v>
          </cell>
          <cell r="T17">
            <v>0</v>
          </cell>
          <cell r="U17">
            <v>0</v>
          </cell>
          <cell r="V17">
            <v>0</v>
          </cell>
          <cell r="W17">
            <v>5</v>
          </cell>
          <cell r="X17">
            <v>2</v>
          </cell>
          <cell r="Y17">
            <v>2</v>
          </cell>
          <cell r="Z17">
            <v>1</v>
          </cell>
          <cell r="AA17">
            <v>153</v>
          </cell>
          <cell r="AB17">
            <v>152.29</v>
          </cell>
          <cell r="AC17">
            <v>0</v>
          </cell>
          <cell r="AD17">
            <v>0</v>
          </cell>
          <cell r="AE17">
            <v>153</v>
          </cell>
          <cell r="AF17">
            <v>0</v>
          </cell>
          <cell r="AG17">
            <v>0</v>
          </cell>
          <cell r="AH17">
            <v>0</v>
          </cell>
          <cell r="AI17">
            <v>0</v>
          </cell>
          <cell r="AJ17">
            <v>0</v>
          </cell>
          <cell r="AK17">
            <v>2</v>
          </cell>
          <cell r="AL17">
            <v>2</v>
          </cell>
          <cell r="AM17">
            <v>6898.2</v>
          </cell>
          <cell r="AN17">
            <v>3454.1570000000002</v>
          </cell>
          <cell r="AO17">
            <v>3445.1</v>
          </cell>
          <cell r="AP17">
            <v>50</v>
          </cell>
          <cell r="AQ17">
            <v>0</v>
          </cell>
          <cell r="AR17">
            <v>0</v>
          </cell>
          <cell r="AS17">
            <v>0</v>
          </cell>
          <cell r="AT17">
            <v>0</v>
          </cell>
          <cell r="AU17">
            <v>0</v>
          </cell>
          <cell r="AV17">
            <v>1</v>
          </cell>
          <cell r="AW17">
            <v>30.8</v>
          </cell>
          <cell r="AX17">
            <v>0</v>
          </cell>
          <cell r="AY17">
            <v>30.8</v>
          </cell>
          <cell r="AZ17">
            <v>0</v>
          </cell>
          <cell r="BA17">
            <v>16</v>
          </cell>
          <cell r="BB17">
            <v>20</v>
          </cell>
          <cell r="BC17">
            <v>2</v>
          </cell>
          <cell r="BD17">
            <v>0</v>
          </cell>
          <cell r="BE17">
            <v>1</v>
          </cell>
          <cell r="BF17">
            <v>352</v>
          </cell>
          <cell r="BG17">
            <v>353.63200000000001</v>
          </cell>
          <cell r="BH17">
            <v>0</v>
          </cell>
          <cell r="BI17">
            <v>352</v>
          </cell>
          <cell r="BJ17">
            <v>0</v>
          </cell>
          <cell r="BK17">
            <v>28</v>
          </cell>
          <cell r="BL17">
            <v>2</v>
          </cell>
          <cell r="BM17">
            <v>4267</v>
          </cell>
          <cell r="BN17">
            <v>4284.75</v>
          </cell>
          <cell r="BO17">
            <v>0</v>
          </cell>
          <cell r="BP17">
            <v>4267</v>
          </cell>
          <cell r="BQ17">
            <v>0</v>
          </cell>
          <cell r="BR17">
            <v>677</v>
          </cell>
          <cell r="BS17">
            <v>0</v>
          </cell>
          <cell r="BT17">
            <v>7.25</v>
          </cell>
          <cell r="BU17">
            <v>0</v>
          </cell>
          <cell r="BV17">
            <v>2</v>
          </cell>
          <cell r="BW17">
            <v>623</v>
          </cell>
          <cell r="BX17">
            <v>624.154</v>
          </cell>
          <cell r="BY17">
            <v>0</v>
          </cell>
          <cell r="BZ17">
            <v>623</v>
          </cell>
          <cell r="CA17">
            <v>0</v>
          </cell>
          <cell r="CB17">
            <v>116.3</v>
          </cell>
          <cell r="CC17">
            <v>0</v>
          </cell>
          <cell r="CD17">
            <v>1.5</v>
          </cell>
          <cell r="CE17">
            <v>0</v>
          </cell>
          <cell r="CF17">
            <v>0</v>
          </cell>
          <cell r="CG17">
            <v>0</v>
          </cell>
          <cell r="CH17">
            <v>0</v>
          </cell>
          <cell r="CI17">
            <v>0</v>
          </cell>
          <cell r="CJ17">
            <v>0</v>
          </cell>
          <cell r="CK17">
            <v>0</v>
          </cell>
          <cell r="CL17">
            <v>0</v>
          </cell>
          <cell r="CM17">
            <v>0</v>
          </cell>
          <cell r="CN17">
            <v>0</v>
          </cell>
          <cell r="CO17">
            <v>0</v>
          </cell>
          <cell r="CP17">
            <v>5272.8</v>
          </cell>
          <cell r="CQ17">
            <v>9053.9</v>
          </cell>
          <cell r="CR17">
            <v>0</v>
          </cell>
          <cell r="CS17">
            <v>0</v>
          </cell>
          <cell r="CT17">
            <v>0</v>
          </cell>
        </row>
        <row r="18">
          <cell r="B18">
            <v>247693870</v>
          </cell>
          <cell r="C18" t="str">
            <v>г. Люберцы, Котельнический проезд, 15А</v>
          </cell>
          <cell r="D18" t="str">
            <v>{"type":"Polygon","coordinates":[[[37.897816,55.666894],[37.897339,55.666748],[37.897256,55.666826],[37.896835,55.666767],[37.896263,55.66736],[37.896148,55.667325],[37.896113,55.667361],[37.896102,55.667393],[37.896116,55.667423],[37.89703,55.667689],[37.897816,55.666894]],[[37.896591,55.667349],[37.896692,55.66724],[37.897001,55.667337],[37.897162,55.667179],[37.897363,55.66724],[37.897089,55.6675],[37.896591,55.667349]],[[37.896476,55.667307],[37.896757,55.667024],[37.896692,55.667003],[37.896497,55.667207],[37.89646,55.667197],[37.896381,55.667278],[37.896476,55.667307]],[[37.896306,55.667425],[37.896359,55.66744],[37.896421,55.667378],[37.896369,55.667362],[37.896306,55.667425]]]}</v>
          </cell>
          <cell r="E18" t="str">
            <v>LINESTRING(37.897339 55.666748,37.896835 55.666767,37.896148 55.667325,37.896113 55.667361,37.896102 55.667393,37.896116 55.667423,37.89703 55.667689,37.897816 55.666894,37.897339 55.666748)</v>
          </cell>
          <cell r="F18" t="str">
            <v>Утвержден</v>
          </cell>
          <cell r="G18">
            <v>4883</v>
          </cell>
          <cell r="H18">
            <v>4895.1419999999998</v>
          </cell>
          <cell r="I18">
            <v>4883</v>
          </cell>
          <cell r="J18">
            <v>378.7</v>
          </cell>
          <cell r="K18">
            <v>361</v>
          </cell>
          <cell r="L18">
            <v>4504.3</v>
          </cell>
          <cell r="M18">
            <v>1</v>
          </cell>
          <cell r="N18">
            <v>199</v>
          </cell>
          <cell r="O18">
            <v>199.77600000000001</v>
          </cell>
          <cell r="P18">
            <v>0</v>
          </cell>
          <cell r="Q18">
            <v>0</v>
          </cell>
          <cell r="R18">
            <v>0</v>
          </cell>
          <cell r="S18">
            <v>0</v>
          </cell>
          <cell r="T18">
            <v>199</v>
          </cell>
          <cell r="U18">
            <v>0</v>
          </cell>
          <cell r="V18">
            <v>0</v>
          </cell>
          <cell r="W18">
            <v>2</v>
          </cell>
          <cell r="X18">
            <v>3</v>
          </cell>
          <cell r="Y18">
            <v>1</v>
          </cell>
          <cell r="Z18">
            <v>0</v>
          </cell>
          <cell r="AA18">
            <v>0</v>
          </cell>
          <cell r="AB18">
            <v>0</v>
          </cell>
          <cell r="AC18">
            <v>0</v>
          </cell>
          <cell r="AD18">
            <v>0</v>
          </cell>
          <cell r="AE18">
            <v>0</v>
          </cell>
          <cell r="AF18">
            <v>0</v>
          </cell>
          <cell r="AG18">
            <v>0</v>
          </cell>
          <cell r="AH18">
            <v>0</v>
          </cell>
          <cell r="AI18">
            <v>0</v>
          </cell>
          <cell r="AJ18">
            <v>0</v>
          </cell>
          <cell r="AK18">
            <v>0</v>
          </cell>
          <cell r="AL18">
            <v>0</v>
          </cell>
          <cell r="AM18">
            <v>4135.5</v>
          </cell>
          <cell r="AN18">
            <v>4145.0029999999997</v>
          </cell>
          <cell r="AO18">
            <v>4134.5</v>
          </cell>
          <cell r="AP18">
            <v>100</v>
          </cell>
          <cell r="AQ18">
            <v>0</v>
          </cell>
          <cell r="AR18">
            <v>0</v>
          </cell>
          <cell r="AS18">
            <v>0</v>
          </cell>
          <cell r="AT18">
            <v>0</v>
          </cell>
          <cell r="AU18">
            <v>0</v>
          </cell>
          <cell r="AV18">
            <v>1</v>
          </cell>
          <cell r="AW18">
            <v>30</v>
          </cell>
          <cell r="AX18">
            <v>0</v>
          </cell>
          <cell r="AY18">
            <v>30</v>
          </cell>
          <cell r="AZ18">
            <v>0</v>
          </cell>
          <cell r="BA18">
            <v>0</v>
          </cell>
          <cell r="BB18">
            <v>3</v>
          </cell>
          <cell r="BC18">
            <v>1</v>
          </cell>
          <cell r="BD18">
            <v>2</v>
          </cell>
          <cell r="BE18">
            <v>1</v>
          </cell>
          <cell r="BF18">
            <v>126</v>
          </cell>
          <cell r="BG18">
            <v>126.65</v>
          </cell>
          <cell r="BH18">
            <v>1</v>
          </cell>
          <cell r="BI18">
            <v>126</v>
          </cell>
          <cell r="BJ18">
            <v>0</v>
          </cell>
          <cell r="BK18">
            <v>10</v>
          </cell>
          <cell r="BL18">
            <v>1</v>
          </cell>
          <cell r="BM18">
            <v>361</v>
          </cell>
          <cell r="BN18">
            <v>361.863</v>
          </cell>
          <cell r="BO18">
            <v>0</v>
          </cell>
          <cell r="BP18">
            <v>361</v>
          </cell>
          <cell r="BQ18">
            <v>0</v>
          </cell>
          <cell r="BR18">
            <v>103.14</v>
          </cell>
          <cell r="BS18">
            <v>0</v>
          </cell>
          <cell r="BT18">
            <v>3.5</v>
          </cell>
          <cell r="BU18">
            <v>0</v>
          </cell>
          <cell r="BV18">
            <v>2</v>
          </cell>
          <cell r="BW18">
            <v>62.1</v>
          </cell>
          <cell r="BX18">
            <v>62.28</v>
          </cell>
          <cell r="BY18">
            <v>0</v>
          </cell>
          <cell r="BZ18">
            <v>62.1</v>
          </cell>
          <cell r="CA18">
            <v>0</v>
          </cell>
          <cell r="CB18">
            <v>4.1000000000000002E-2</v>
          </cell>
          <cell r="CC18">
            <v>0</v>
          </cell>
          <cell r="CD18">
            <v>1.5</v>
          </cell>
          <cell r="CE18">
            <v>0</v>
          </cell>
          <cell r="CF18">
            <v>0</v>
          </cell>
          <cell r="CG18">
            <v>0</v>
          </cell>
          <cell r="CH18">
            <v>0</v>
          </cell>
          <cell r="CI18">
            <v>0</v>
          </cell>
          <cell r="CJ18">
            <v>0</v>
          </cell>
          <cell r="CK18">
            <v>0</v>
          </cell>
          <cell r="CL18">
            <v>0</v>
          </cell>
          <cell r="CM18">
            <v>0</v>
          </cell>
          <cell r="CN18">
            <v>0</v>
          </cell>
          <cell r="CO18">
            <v>0</v>
          </cell>
          <cell r="CP18">
            <v>579.1</v>
          </cell>
          <cell r="CQ18">
            <v>4912.6000000000004</v>
          </cell>
          <cell r="CR18">
            <v>0</v>
          </cell>
          <cell r="CS18">
            <v>0</v>
          </cell>
          <cell r="CT18">
            <v>0</v>
          </cell>
        </row>
        <row r="19">
          <cell r="B19">
            <v>8650591998</v>
          </cell>
          <cell r="C19" t="str">
            <v>г. Люберцы, мкр. Городок Б, ул. 3-е Почтовое отделение, д. 57к1, д. 57к2</v>
          </cell>
          <cell r="D19" t="str">
            <v>{"type":"Polygon","coordinates":[[[37.866343,55.681364],[37.866379,55.681371],[37.867387,55.681591],[37.867448,55.681604],[37.86754,55.681624],[37.867596,55.68156],[37.867691,55.681452],[37.867762,55.681397],[37.867852,55.681327],[37.86803,55.681109],[37.868038,55.681059],[37.868024,55.680952],[37.86805,55.680914],[37.86765,55.680824],[37.867595,55.680811],[37.867249,55.680733],[37.866943,55.680663],[37.866675,55.680603],[37.866535,55.680571],[37.866499,55.680552],[37.866172,55.680484],[37.866141,55.680502],[37.86614,55.680629],[37.86617,55.68069],[37.866187,55.680726],[37.86621,55.680772],[37.866236,55.680826],[37.866335,55.681029],[37.866353,55.681087],[37.866354,55.681131],[37.86633,55.681214],[37.866319,55.681243],[37.866309,55.681258],[37.866252,55.681344],[37.866343,55.681364]],[[37.866796,55.681092],[37.866948,55.681017],[37.866885,55.680978],[37.866889,55.680886],[37.866934,55.680864],[37.866828,55.680793],[37.866778,55.680814],[37.866628,55.68081],[37.866598,55.680789],[37.866448,55.680844],[37.866481,55.680869],[37.866472,55.680961],[37.866406,55.680993],[37.86652,55.68107],[37.866589,55.681038],[37.866724,55.681046],[37.866796,55.681092]],[[37.867537,55.68129],[37.867733,55.68125],[37.867707,55.681208],[37.867769,55.681132],[37.867836,55.681118],[37.867775,55.681021],[37.867697,55.681035],[37.86757,55.681008],[37.867549,55.680979],[37.867372,55.681022],[37.867395,55.681053],[37.86733,55.681112],[37.867264,55.681126],[37.867328,55.681227],[37.867386,55.681216],[37.867509,55.681246],[37.867537,55.68129]],[[37.866873,55.681324],[37.86687,55.681278],[37.866948,55.681276],[37.866951,55.681322],[37.866873,55.681324]],[[37.866343,55.681364],[37.866379,55.681371],[37.86639,55.681354],[37.866354,55.681347],[37.866343,55.681364]],[[37.86754,55.681624],[37.867448,55.681604],[37.867501,55.681539],[37.867596,55.68156],[37.86754,55.681624]]]}</v>
          </cell>
          <cell r="E19" t="str">
            <v>LINESTRING(37.866172 55.680484,37.866141 55.680502,37.86614 55.680629,37.866252 55.681344,37.866343 55.681364,37.867387 55.681591,37.86754 55.681624,37.867852 55.681327,37.86803 55.681109,37.868038 55.681059,37.86805 55.680914,37.866499 55.680552,37.866172 55.680484)</v>
          </cell>
          <cell r="F19" t="str">
            <v>Утвержден</v>
          </cell>
          <cell r="G19">
            <v>1</v>
          </cell>
          <cell r="H19">
            <v>7773.415</v>
          </cell>
          <cell r="I19">
            <v>1</v>
          </cell>
          <cell r="J19">
            <v>1</v>
          </cell>
          <cell r="K19">
            <v>3325.6</v>
          </cell>
          <cell r="L19">
            <v>1</v>
          </cell>
          <cell r="M19">
            <v>1</v>
          </cell>
          <cell r="N19">
            <v>233</v>
          </cell>
          <cell r="O19">
            <v>234.029</v>
          </cell>
          <cell r="P19">
            <v>0</v>
          </cell>
          <cell r="Q19">
            <v>0</v>
          </cell>
          <cell r="R19">
            <v>233</v>
          </cell>
          <cell r="S19">
            <v>0</v>
          </cell>
          <cell r="T19">
            <v>0</v>
          </cell>
          <cell r="U19">
            <v>0</v>
          </cell>
          <cell r="V19">
            <v>0</v>
          </cell>
          <cell r="W19">
            <v>0</v>
          </cell>
          <cell r="X19">
            <v>0</v>
          </cell>
          <cell r="Y19">
            <v>0</v>
          </cell>
          <cell r="Z19">
            <v>1</v>
          </cell>
          <cell r="AA19">
            <v>429</v>
          </cell>
          <cell r="AB19">
            <v>429.57499999999999</v>
          </cell>
          <cell r="AC19">
            <v>0</v>
          </cell>
          <cell r="AD19">
            <v>0</v>
          </cell>
          <cell r="AE19">
            <v>429</v>
          </cell>
          <cell r="AF19">
            <v>0</v>
          </cell>
          <cell r="AG19">
            <v>0</v>
          </cell>
          <cell r="AH19">
            <v>0</v>
          </cell>
          <cell r="AI19">
            <v>0</v>
          </cell>
          <cell r="AJ19">
            <v>0</v>
          </cell>
          <cell r="AK19">
            <v>0</v>
          </cell>
          <cell r="AL19">
            <v>0</v>
          </cell>
          <cell r="AM19">
            <v>1772.2</v>
          </cell>
          <cell r="AN19">
            <v>1777.5409999999999</v>
          </cell>
          <cell r="AO19">
            <v>1772.2</v>
          </cell>
          <cell r="AP19">
            <v>0</v>
          </cell>
          <cell r="AQ19">
            <v>0</v>
          </cell>
          <cell r="AR19">
            <v>0</v>
          </cell>
          <cell r="AS19">
            <v>0</v>
          </cell>
          <cell r="AT19">
            <v>0</v>
          </cell>
          <cell r="AU19">
            <v>0</v>
          </cell>
          <cell r="AV19">
            <v>1</v>
          </cell>
          <cell r="AW19">
            <v>40</v>
          </cell>
          <cell r="AX19">
            <v>0</v>
          </cell>
          <cell r="AY19">
            <v>40</v>
          </cell>
          <cell r="AZ19">
            <v>0</v>
          </cell>
          <cell r="BA19">
            <v>0</v>
          </cell>
          <cell r="BB19">
            <v>0</v>
          </cell>
          <cell r="BC19">
            <v>0</v>
          </cell>
          <cell r="BD19">
            <v>0</v>
          </cell>
          <cell r="BE19">
            <v>9</v>
          </cell>
          <cell r="BF19">
            <v>1940</v>
          </cell>
          <cell r="BG19">
            <v>1946.567</v>
          </cell>
          <cell r="BH19">
            <v>0</v>
          </cell>
          <cell r="BI19">
            <v>1940</v>
          </cell>
          <cell r="BJ19">
            <v>0</v>
          </cell>
          <cell r="BK19">
            <v>154</v>
          </cell>
          <cell r="BL19">
            <v>1</v>
          </cell>
          <cell r="BM19">
            <v>2600</v>
          </cell>
          <cell r="BN19">
            <v>2606.0990000000002</v>
          </cell>
          <cell r="BO19">
            <v>0</v>
          </cell>
          <cell r="BP19">
            <v>2600</v>
          </cell>
          <cell r="BQ19">
            <v>0</v>
          </cell>
          <cell r="BR19">
            <v>400</v>
          </cell>
          <cell r="BS19">
            <v>0</v>
          </cell>
          <cell r="BT19">
            <v>5</v>
          </cell>
          <cell r="BU19">
            <v>0</v>
          </cell>
          <cell r="BV19">
            <v>7</v>
          </cell>
          <cell r="BW19">
            <v>725.6</v>
          </cell>
          <cell r="BX19">
            <v>726.71</v>
          </cell>
          <cell r="BY19">
            <v>0</v>
          </cell>
          <cell r="BZ19">
            <v>725.6</v>
          </cell>
          <cell r="CA19">
            <v>0</v>
          </cell>
          <cell r="CB19">
            <v>0.15</v>
          </cell>
          <cell r="CC19">
            <v>0</v>
          </cell>
          <cell r="CD19">
            <v>5.4285714285714297</v>
          </cell>
          <cell r="CE19">
            <v>0</v>
          </cell>
          <cell r="CF19">
            <v>0</v>
          </cell>
          <cell r="CG19">
            <v>0</v>
          </cell>
          <cell r="CH19">
            <v>0</v>
          </cell>
          <cell r="CI19">
            <v>0</v>
          </cell>
          <cell r="CJ19">
            <v>0</v>
          </cell>
          <cell r="CK19">
            <v>0</v>
          </cell>
          <cell r="CL19">
            <v>0</v>
          </cell>
          <cell r="CM19">
            <v>0</v>
          </cell>
          <cell r="CN19">
            <v>0</v>
          </cell>
          <cell r="CO19">
            <v>0</v>
          </cell>
          <cell r="CP19">
            <v>5305.6</v>
          </cell>
          <cell r="CQ19">
            <v>7739.8</v>
          </cell>
          <cell r="CR19">
            <v>0</v>
          </cell>
          <cell r="CS19">
            <v>0</v>
          </cell>
          <cell r="CT19">
            <v>0</v>
          </cell>
        </row>
        <row r="20">
          <cell r="B20">
            <v>5361452742</v>
          </cell>
          <cell r="C20" t="str">
            <v>г. Люберцы, мкр. Городок Б, ул. 3-е Почтовое отделение, д. 69</v>
          </cell>
          <cell r="D20" t="str">
            <v>{"type":"Polygon","coordinates":[[[37.867384,55.683506],[37.867346,55.68353],[37.866947,55.683782],[37.866911,55.683765],[37.866859,55.683799],[37.866894,55.683816],[37.866884,55.683823],[37.866719,55.68393],[37.866664,55.683826],[37.866389,55.683312],[37.866383,55.6833],[37.866421,55.683291],[37.866586,55.683128],[37.86741,55.682922],[37.8677,55.683255],[37.867712,55.683298],[37.867384,55.683506]],[[37.867188,55.683424],[37.867083,55.683198],[37.866681,55.683256],[37.866786,55.683483],[37.867188,55.683424]],[[37.86681,55.683836],[37.866789,55.683812],[37.866816,55.683806],[37.866837,55.68383],[37.86681,55.683836]],[[37.866914,55.683723],[37.866984,55.683711],[37.866957,55.683661],[37.866886,55.683673],[37.866914,55.683723]]]}</v>
          </cell>
          <cell r="E20" t="str">
            <v>LINESTRING(37.86741 55.682922,37.866586 55.683128,37.866383 55.6833,37.866389 55.683312,37.866719 55.68393,37.867712 55.683298,37.8677 55.683255,37.86741 55.682922)</v>
          </cell>
          <cell r="F20" t="str">
            <v>Утвержден</v>
          </cell>
          <cell r="G20">
            <v>2758</v>
          </cell>
          <cell r="H20">
            <v>4312.2240000000002</v>
          </cell>
          <cell r="I20">
            <v>2758</v>
          </cell>
          <cell r="J20">
            <v>344</v>
          </cell>
          <cell r="K20">
            <v>1580</v>
          </cell>
          <cell r="L20">
            <v>2414</v>
          </cell>
          <cell r="M20">
            <v>2</v>
          </cell>
          <cell r="N20">
            <v>453</v>
          </cell>
          <cell r="O20">
            <v>454.07299999999998</v>
          </cell>
          <cell r="P20">
            <v>0</v>
          </cell>
          <cell r="Q20">
            <v>0</v>
          </cell>
          <cell r="R20">
            <v>453</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1345.7</v>
          </cell>
          <cell r="AN20">
            <v>1349.4</v>
          </cell>
          <cell r="AO20">
            <v>1345.7</v>
          </cell>
          <cell r="AP20">
            <v>0</v>
          </cell>
          <cell r="AQ20">
            <v>0</v>
          </cell>
          <cell r="AR20">
            <v>0</v>
          </cell>
          <cell r="AS20">
            <v>0</v>
          </cell>
          <cell r="AT20">
            <v>0</v>
          </cell>
          <cell r="AU20">
            <v>0</v>
          </cell>
          <cell r="AV20">
            <v>1</v>
          </cell>
          <cell r="AW20">
            <v>30</v>
          </cell>
          <cell r="AX20">
            <v>0</v>
          </cell>
          <cell r="AY20">
            <v>30</v>
          </cell>
          <cell r="AZ20">
            <v>0</v>
          </cell>
          <cell r="BA20">
            <v>4</v>
          </cell>
          <cell r="BB20">
            <v>4</v>
          </cell>
          <cell r="BC20">
            <v>4</v>
          </cell>
          <cell r="BD20">
            <v>4</v>
          </cell>
          <cell r="BE20">
            <v>4</v>
          </cell>
          <cell r="BF20">
            <v>893</v>
          </cell>
          <cell r="BG20">
            <v>893.09100000000001</v>
          </cell>
          <cell r="BH20">
            <v>0</v>
          </cell>
          <cell r="BI20">
            <v>893</v>
          </cell>
          <cell r="BJ20">
            <v>0</v>
          </cell>
          <cell r="BK20">
            <v>70</v>
          </cell>
          <cell r="BL20">
            <v>1</v>
          </cell>
          <cell r="BM20">
            <v>1273</v>
          </cell>
          <cell r="BN20">
            <v>1276.3820000000001</v>
          </cell>
          <cell r="BO20">
            <v>0</v>
          </cell>
          <cell r="BP20">
            <v>1273</v>
          </cell>
          <cell r="BQ20">
            <v>0</v>
          </cell>
          <cell r="BR20">
            <v>200</v>
          </cell>
          <cell r="BS20">
            <v>0</v>
          </cell>
          <cell r="BT20">
            <v>5</v>
          </cell>
          <cell r="BU20">
            <v>0</v>
          </cell>
          <cell r="BV20">
            <v>4</v>
          </cell>
          <cell r="BW20">
            <v>338.9</v>
          </cell>
          <cell r="BX20">
            <v>339.721</v>
          </cell>
          <cell r="BY20">
            <v>0</v>
          </cell>
          <cell r="BZ20">
            <v>338.9</v>
          </cell>
          <cell r="CA20">
            <v>0</v>
          </cell>
          <cell r="CB20">
            <v>0.17799999999999999</v>
          </cell>
          <cell r="CC20">
            <v>0</v>
          </cell>
          <cell r="CD20">
            <v>1.5</v>
          </cell>
          <cell r="CE20">
            <v>0</v>
          </cell>
          <cell r="CF20">
            <v>0</v>
          </cell>
          <cell r="CG20">
            <v>0</v>
          </cell>
          <cell r="CH20">
            <v>0</v>
          </cell>
          <cell r="CI20">
            <v>0</v>
          </cell>
          <cell r="CJ20">
            <v>0</v>
          </cell>
          <cell r="CK20">
            <v>0</v>
          </cell>
          <cell r="CL20">
            <v>0</v>
          </cell>
          <cell r="CM20">
            <v>0</v>
          </cell>
          <cell r="CN20">
            <v>0</v>
          </cell>
          <cell r="CO20">
            <v>0</v>
          </cell>
          <cell r="CP20">
            <v>2534.9</v>
          </cell>
          <cell r="CQ20">
            <v>4333.6000000000004</v>
          </cell>
          <cell r="CR20">
            <v>0</v>
          </cell>
          <cell r="CS20">
            <v>0</v>
          </cell>
          <cell r="CT20">
            <v>0</v>
          </cell>
        </row>
        <row r="21">
          <cell r="B21">
            <v>9728890162</v>
          </cell>
          <cell r="C21" t="str">
            <v>г. Люберцы, мкр. Зенино, ул. Камова, д. 1к1, д. 1к2, д. 3к1, д. 3к2</v>
          </cell>
          <cell r="D21" t="str">
            <v>{"type":"Polygon","coordinates":[[[37.952619,55.695599],[37.953365,55.696536],[37.954324,55.696299],[37.954961,55.6971],[37.954989,55.697135],[37.956436,55.696777],[37.956407,55.696741],[37.955961,55.696188],[37.955548,55.695662],[37.955436,55.695538],[37.955039,55.695012],[37.954878,55.694809],[37.954867,55.694809],[37.952619,55.695599]],[[37.952971,55.695629],[37.953544,55.696396],[37.954093,55.696256],[37.953995,55.696133],[37.953664,55.696214],[37.953261,55.695684],[37.953575,55.695591],[37.953474,55.695468],[37.952971,55.695629]],[[37.954067,55.69572],[37.955012,55.695479],[37.954989,55.695449],[37.955057,55.695433],[37.954737,55.695016],[37.954661,55.695034],[37.954638,55.695004],[37.95445,55.69506],[37.954719,55.695405],[37.953969,55.695598],[37.954067,55.69572]],[[37.955188,55.696022],[37.954433,55.69619],[37.954532,55.696318],[37.955473,55.696104],[37.955431,55.696047],[37.955505,55.696031],[37.955253,55.695687],[37.955179,55.695704],[37.955137,55.695647],[37.954935,55.69569],[37.955188,55.696022]],[[37.95536,55.696846],[37.955948,55.696701],[37.955923,55.696663],[37.955978,55.696653],[37.955717,55.696282],[37.955641,55.696299],[37.955618,55.696266],[37.955419,55.696309],[37.955653,55.696625],[37.955264,55.696722],[37.95536,55.696846]],[[37.953429,55.695369],[37.953385,55.69533],[37.953462,55.695303],[37.953509,55.695343],[37.953429,55.695369]],[[37.955835,55.69616],[37.955795,55.696111],[37.955884,55.696091],[37.955924,55.696141],[37.955835,55.69616]],[[37.954849,55.694909],[37.954936,55.694883],[37.954896,55.694832],[37.95481,55.694858],[37.954849,55.694909]],[[37.956238,55.696661],[37.956277,55.69671],[37.956364,55.696689],[37.956325,55.69664],[37.956238,55.696661]],[[37.95632,55.696763],[37.956407,55.696741],[37.956436,55.696777],[37.956349,55.696799],[37.95632,55.696763]]]}</v>
          </cell>
          <cell r="E21" t="str">
            <v>LINESTRING(37.954867 55.694809,37.952619 55.695599,37.953365 55.696536,37.954989 55.697135,37.956349 55.696799,37.956436 55.696777,37.955039 55.695012,37.954878 55.694809,37.954867 55.694809)</v>
          </cell>
          <cell r="F21" t="str">
            <v>Утвержден</v>
          </cell>
          <cell r="G21">
            <v>23868</v>
          </cell>
          <cell r="H21">
            <v>23952.701000000001</v>
          </cell>
          <cell r="I21">
            <v>23868</v>
          </cell>
          <cell r="J21">
            <v>5734.4</v>
          </cell>
          <cell r="K21">
            <v>0</v>
          </cell>
          <cell r="L21">
            <v>18132</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row>
        <row r="22">
          <cell r="B22">
            <v>5374942002</v>
          </cell>
          <cell r="C22" t="str">
            <v>г. Люберцы, мкр. Зенино, ул. Камова, д. 5к1, д. 7к1, д. 7к2</v>
          </cell>
          <cell r="D22" t="str">
            <v>{"type":"Polygon","coordinates":[[[37.954758,55.698259],[37.954976,55.698532],[37.955417,55.699067],[37.955517,55.699042],[37.95553,55.699057],[37.95783,55.698477],[37.956507,55.696759],[37.954938,55.697148],[37.955595,55.698038],[37.954758,55.698259]],[[37.956254,55.698763],[37.956222,55.69877],[37.956252,55.69881],[37.956315,55.698795],[37.956287,55.698755],[37.956254,55.698763]],[[37.954977,55.698532],[37.955009,55.698571],[37.955064,55.698558],[37.955031,55.698518],[37.954977,55.698532]],[[37.957008,55.697638],[37.95703,55.697666],[37.95707,55.697656],[37.957049,55.697627],[37.957008,55.697638]],[[37.955154,55.698358],[37.955615,55.698946],[37.955827,55.698895],[37.955362,55.698306],[37.955154,55.698358]],[[37.956712,55.69851],[37.956803,55.698634],[37.957388,55.698495],[37.956881,55.697821],[37.956683,55.697869],[37.957075,55.698386],[37.957045,55.698436],[37.956712,55.69851]],[[37.955616,55.697107],[37.955706,55.697228],[37.956044,55.697149],[37.956121,55.697174],[37.956538,55.697713],[37.956763,55.697659],[37.956208,55.696962],[37.955616,55.697107]]]}</v>
          </cell>
          <cell r="E22" t="str">
            <v>LINESTRING(37.956507 55.696759,37.954938 55.697148,37.954758 55.698259,37.954976 55.698532,37.955417 55.699067,37.95553 55.699057,37.95783 55.698477,37.956507 55.696759)</v>
          </cell>
          <cell r="F22" t="str">
            <v>Утвержден</v>
          </cell>
          <cell r="G22">
            <v>25250</v>
          </cell>
          <cell r="H22">
            <v>24309.663</v>
          </cell>
          <cell r="I22">
            <v>25250</v>
          </cell>
          <cell r="J22">
            <v>9726</v>
          </cell>
          <cell r="K22">
            <v>12168</v>
          </cell>
          <cell r="L22">
            <v>41742</v>
          </cell>
          <cell r="M22">
            <v>6</v>
          </cell>
          <cell r="N22">
            <v>1393</v>
          </cell>
          <cell r="O22">
            <v>1391.9960000000001</v>
          </cell>
          <cell r="P22">
            <v>0</v>
          </cell>
          <cell r="Q22">
            <v>0</v>
          </cell>
          <cell r="R22">
            <v>1393</v>
          </cell>
          <cell r="S22">
            <v>0</v>
          </cell>
          <cell r="T22">
            <v>0</v>
          </cell>
          <cell r="U22">
            <v>0</v>
          </cell>
          <cell r="V22">
            <v>0</v>
          </cell>
          <cell r="W22">
            <v>0</v>
          </cell>
          <cell r="X22">
            <v>0</v>
          </cell>
          <cell r="Y22">
            <v>0</v>
          </cell>
          <cell r="Z22">
            <v>3</v>
          </cell>
          <cell r="AA22">
            <v>1060</v>
          </cell>
          <cell r="AB22">
            <v>1053.412</v>
          </cell>
          <cell r="AC22">
            <v>1</v>
          </cell>
          <cell r="AD22">
            <v>0</v>
          </cell>
          <cell r="AE22">
            <v>1060</v>
          </cell>
          <cell r="AF22">
            <v>0</v>
          </cell>
          <cell r="AG22">
            <v>0</v>
          </cell>
          <cell r="AH22">
            <v>0</v>
          </cell>
          <cell r="AI22">
            <v>0</v>
          </cell>
          <cell r="AJ22">
            <v>0</v>
          </cell>
          <cell r="AK22">
            <v>8</v>
          </cell>
          <cell r="AL22">
            <v>3</v>
          </cell>
          <cell r="AM22">
            <v>0</v>
          </cell>
          <cell r="AN22">
            <v>6912.4340000000002</v>
          </cell>
          <cell r="AO22">
            <v>0</v>
          </cell>
          <cell r="AP22">
            <v>0</v>
          </cell>
          <cell r="AQ22">
            <v>0</v>
          </cell>
          <cell r="AR22">
            <v>0</v>
          </cell>
          <cell r="AS22">
            <v>0</v>
          </cell>
          <cell r="AT22">
            <v>0</v>
          </cell>
          <cell r="AU22">
            <v>0</v>
          </cell>
          <cell r="AV22">
            <v>2</v>
          </cell>
          <cell r="AW22">
            <v>24</v>
          </cell>
          <cell r="AX22">
            <v>0</v>
          </cell>
          <cell r="AY22">
            <v>24</v>
          </cell>
          <cell r="AZ22">
            <v>0</v>
          </cell>
          <cell r="BA22">
            <v>0</v>
          </cell>
          <cell r="BB22">
            <v>0</v>
          </cell>
          <cell r="BC22">
            <v>0</v>
          </cell>
          <cell r="BD22">
            <v>0</v>
          </cell>
          <cell r="BE22">
            <v>14</v>
          </cell>
          <cell r="BF22">
            <v>2427</v>
          </cell>
          <cell r="BG22">
            <v>2417.2220000000002</v>
          </cell>
          <cell r="BH22">
            <v>0</v>
          </cell>
          <cell r="BI22">
            <v>2427</v>
          </cell>
          <cell r="BJ22">
            <v>0</v>
          </cell>
          <cell r="BK22">
            <v>167</v>
          </cell>
          <cell r="BL22">
            <v>1</v>
          </cell>
          <cell r="BM22">
            <v>4815</v>
          </cell>
          <cell r="BN22">
            <v>4724.3580000000002</v>
          </cell>
          <cell r="BO22">
            <v>2</v>
          </cell>
          <cell r="BP22">
            <v>4815</v>
          </cell>
          <cell r="BQ22">
            <v>0</v>
          </cell>
          <cell r="BR22">
            <v>1000</v>
          </cell>
          <cell r="BS22">
            <v>0</v>
          </cell>
          <cell r="BT22">
            <v>5</v>
          </cell>
          <cell r="BU22">
            <v>0</v>
          </cell>
          <cell r="BV22">
            <v>26</v>
          </cell>
          <cell r="BW22">
            <v>7353</v>
          </cell>
          <cell r="BX22">
            <v>7363.11</v>
          </cell>
          <cell r="BY22">
            <v>0</v>
          </cell>
          <cell r="BZ22">
            <v>7353</v>
          </cell>
          <cell r="CA22">
            <v>0</v>
          </cell>
          <cell r="CB22">
            <v>501.97500000000002</v>
          </cell>
          <cell r="CC22">
            <v>0</v>
          </cell>
          <cell r="CD22">
            <v>2.2307692307692299</v>
          </cell>
          <cell r="CE22">
            <v>0</v>
          </cell>
          <cell r="CF22">
            <v>0</v>
          </cell>
          <cell r="CG22">
            <v>0</v>
          </cell>
          <cell r="CH22">
            <v>0</v>
          </cell>
          <cell r="CI22">
            <v>0</v>
          </cell>
          <cell r="CJ22">
            <v>0</v>
          </cell>
          <cell r="CK22">
            <v>0</v>
          </cell>
          <cell r="CL22">
            <v>0</v>
          </cell>
          <cell r="CM22">
            <v>0</v>
          </cell>
          <cell r="CN22">
            <v>0</v>
          </cell>
          <cell r="CO22">
            <v>0</v>
          </cell>
          <cell r="CP22">
            <v>14619</v>
          </cell>
          <cell r="CQ22">
            <v>17072</v>
          </cell>
          <cell r="CR22">
            <v>0</v>
          </cell>
          <cell r="CS22">
            <v>0</v>
          </cell>
          <cell r="CT22">
            <v>0</v>
          </cell>
        </row>
        <row r="23">
          <cell r="B23">
            <v>5375190482</v>
          </cell>
          <cell r="C23" t="str">
            <v>г. Люберцы, мкр. Зенино, ул. Каштановая, д.2, д. 4, д. 6/2, ул. Вертолетная, д. 48, д. 50</v>
          </cell>
          <cell r="D23" t="str">
            <v>{"type":"Polygon","coordinates":[[[37.958359,55.694298],[37.958758,55.694398],[37.959049,55.694478],[37.95916,55.694519],[37.959328,55.694621],[37.959407,55.694689],[37.959611,55.694972],[37.959595,55.695002],[37.959833,55.695303],[37.959896,55.695321],[37.960282,55.695806],[37.960226,55.69582],[37.960197,55.695827],[37.959745,55.69594],[37.959711,55.695949],[37.959637,55.695967],[37.959601,55.695976],[37.95957,55.695984],[37.95945,55.696014],[37.958824,55.695195],[37.958603,55.694876],[37.956063,55.695508],[37.956447,55.695969],[37.9562,55.696036],[37.955245,55.694839],[37.955147,55.694709],[37.955645,55.694545],[37.955527,55.694404],[37.956069,55.694348],[37.957024,55.694245],[37.957648,55.694202],[37.957847,55.694205],[37.957999,55.694218],[37.958359,55.694298]],[[37.956294,55.694589],[37.955607,55.694767],[37.956019,55.695272],[37.956217,55.69522],[37.955929,55.694884],[37.955964,55.694829],[37.956398,55.694715],[37.956294,55.694589]],[[37.956685,55.694654],[37.95671,55.69469],[37.956779,55.694672],[37.956755,55.694637],[37.956685,55.694654]],[[37.957112,55.694394],[37.957031,55.694633],[37.957404,55.69467],[37.957493,55.694432],[37.957112,55.694394]],[[37.958079,55.69443],[37.958,55.694667],[37.958375,55.694708],[37.958458,55.694469],[37.958079,55.69443]],[[37.957682,55.694652],[37.957672,55.694691],[37.957742,55.694695],[37.957746,55.694674],[37.95775,55.694656],[37.957682,55.694652]],[[37.955633,55.694422],[37.955753,55.694411],[37.955759,55.694444],[37.955641,55.694454],[37.955633,55.694422]],[[37.955846,55.694421],[37.955839,55.694399],[37.955893,55.694393],[37.9559,55.694414],[37.955846,55.694421]],[[37.956787,55.694354],[37.956775,55.694338],[37.956819,55.694329],[37.95683,55.694346],[37.956787,55.694354]],[[37.955334,55.694819],[37.955357,55.694848],[37.955396,55.694836],[37.955374,55.694807],[37.955334,55.694819]],[[37.959776,55.695871],[37.959999,55.695819],[37.959616,55.695305],[37.959377,55.69536],[37.959776,55.695871]],[[37.9594,55.695184],[37.959645,55.695127],[37.959163,55.694544],[37.958932,55.694605],[37.9594,55.695184]],[[37.95872,55.694751],[37.958688,55.694715],[37.958753,55.694696],[37.958785,55.694734],[37.95872,55.694751]]]}</v>
          </cell>
          <cell r="E23" t="str">
            <v>LINESTRING(37.957648 55.694202,37.957024 55.694245,37.955527 55.694404,37.955147 55.694709,37.955245 55.694839,37.9562 55.696036,37.95945 55.696014,37.959711 55.695949,37.960282 55.695806,37.959407 55.694689,37.959328 55.694621,37.95916 55.694519,37.959049 55.694478,37.958758 55.694398,37.958359 55.694298,37.957999 55.694218,37.957847 55.694205,37.957648 55.694202)</v>
          </cell>
          <cell r="F23" t="str">
            <v>Утвержден</v>
          </cell>
          <cell r="G23">
            <v>26479</v>
          </cell>
          <cell r="H23">
            <v>26544.113000000001</v>
          </cell>
          <cell r="I23">
            <v>26479</v>
          </cell>
          <cell r="J23">
            <v>6820</v>
          </cell>
          <cell r="K23">
            <v>1775</v>
          </cell>
          <cell r="L23">
            <v>39367</v>
          </cell>
          <cell r="M23">
            <v>1</v>
          </cell>
          <cell r="N23">
            <v>980</v>
          </cell>
          <cell r="O23">
            <v>977.93499999999995</v>
          </cell>
          <cell r="P23">
            <v>0</v>
          </cell>
          <cell r="Q23">
            <v>0</v>
          </cell>
          <cell r="R23">
            <v>980</v>
          </cell>
          <cell r="S23">
            <v>0</v>
          </cell>
          <cell r="T23">
            <v>0</v>
          </cell>
          <cell r="U23">
            <v>0</v>
          </cell>
          <cell r="V23">
            <v>0</v>
          </cell>
          <cell r="W23">
            <v>0</v>
          </cell>
          <cell r="X23">
            <v>0</v>
          </cell>
          <cell r="Y23">
            <v>0</v>
          </cell>
          <cell r="Z23">
            <v>3</v>
          </cell>
          <cell r="AA23">
            <v>1183</v>
          </cell>
          <cell r="AB23">
            <v>1180.7349999999999</v>
          </cell>
          <cell r="AC23">
            <v>0</v>
          </cell>
          <cell r="AD23">
            <v>0</v>
          </cell>
          <cell r="AE23">
            <v>1183</v>
          </cell>
          <cell r="AF23">
            <v>0</v>
          </cell>
          <cell r="AG23">
            <v>0</v>
          </cell>
          <cell r="AH23">
            <v>0</v>
          </cell>
          <cell r="AI23">
            <v>0</v>
          </cell>
          <cell r="AJ23">
            <v>0</v>
          </cell>
          <cell r="AK23">
            <v>8</v>
          </cell>
          <cell r="AL23">
            <v>5</v>
          </cell>
          <cell r="AM23">
            <v>1308</v>
          </cell>
          <cell r="AN23">
            <v>5117.1109999999999</v>
          </cell>
          <cell r="AO23">
            <v>1308</v>
          </cell>
          <cell r="AP23">
            <v>0</v>
          </cell>
          <cell r="AQ23">
            <v>0</v>
          </cell>
          <cell r="AR23">
            <v>0</v>
          </cell>
          <cell r="AS23">
            <v>0</v>
          </cell>
          <cell r="AT23">
            <v>0</v>
          </cell>
          <cell r="AU23">
            <v>0</v>
          </cell>
          <cell r="AV23">
            <v>2</v>
          </cell>
          <cell r="AW23">
            <v>60</v>
          </cell>
          <cell r="AX23">
            <v>0</v>
          </cell>
          <cell r="AY23">
            <v>60</v>
          </cell>
          <cell r="AZ23">
            <v>0</v>
          </cell>
          <cell r="BA23">
            <v>0</v>
          </cell>
          <cell r="BB23">
            <v>0</v>
          </cell>
          <cell r="BC23">
            <v>0</v>
          </cell>
          <cell r="BD23">
            <v>0</v>
          </cell>
          <cell r="BE23">
            <v>9</v>
          </cell>
          <cell r="BF23">
            <v>2034</v>
          </cell>
          <cell r="BG23">
            <v>2031.846</v>
          </cell>
          <cell r="BH23">
            <v>0</v>
          </cell>
          <cell r="BI23">
            <v>2034</v>
          </cell>
          <cell r="BJ23">
            <v>0</v>
          </cell>
          <cell r="BK23">
            <v>154</v>
          </cell>
          <cell r="BL23">
            <v>0</v>
          </cell>
          <cell r="BM23">
            <v>0</v>
          </cell>
          <cell r="BN23">
            <v>0</v>
          </cell>
          <cell r="BO23">
            <v>0</v>
          </cell>
          <cell r="BP23">
            <v>0</v>
          </cell>
          <cell r="BQ23">
            <v>0</v>
          </cell>
          <cell r="BR23">
            <v>0</v>
          </cell>
          <cell r="BS23">
            <v>0</v>
          </cell>
          <cell r="BT23">
            <v>0</v>
          </cell>
          <cell r="BU23">
            <v>0</v>
          </cell>
          <cell r="BV23">
            <v>21</v>
          </cell>
          <cell r="BW23">
            <v>7009</v>
          </cell>
          <cell r="BX23">
            <v>7010.7309999999998</v>
          </cell>
          <cell r="BY23">
            <v>0</v>
          </cell>
          <cell r="BZ23">
            <v>7009</v>
          </cell>
          <cell r="CA23">
            <v>0</v>
          </cell>
          <cell r="CB23">
            <v>1.6140000000000001</v>
          </cell>
          <cell r="CC23">
            <v>0</v>
          </cell>
          <cell r="CD23">
            <v>1.9047619047619</v>
          </cell>
          <cell r="CE23">
            <v>0</v>
          </cell>
          <cell r="CF23">
            <v>0</v>
          </cell>
          <cell r="CG23">
            <v>0</v>
          </cell>
          <cell r="CH23">
            <v>0</v>
          </cell>
          <cell r="CI23">
            <v>0</v>
          </cell>
          <cell r="CJ23">
            <v>0</v>
          </cell>
          <cell r="CK23">
            <v>0</v>
          </cell>
          <cell r="CL23">
            <v>0</v>
          </cell>
          <cell r="CM23">
            <v>0</v>
          </cell>
          <cell r="CN23">
            <v>0</v>
          </cell>
          <cell r="CO23">
            <v>0</v>
          </cell>
          <cell r="CP23">
            <v>9103</v>
          </cell>
          <cell r="CQ23">
            <v>12574</v>
          </cell>
          <cell r="CR23">
            <v>0</v>
          </cell>
          <cell r="CS23">
            <v>0</v>
          </cell>
          <cell r="CT23">
            <v>0</v>
          </cell>
        </row>
        <row r="24">
          <cell r="B24">
            <v>3613242122</v>
          </cell>
          <cell r="C24" t="str">
            <v>г. Люберцы, мкр. Красная Горка, пр-кт Гагарина, д. 28/1</v>
          </cell>
          <cell r="D24" t="str">
            <v>{"type":"Polygon","coordinates":[[[37.918351,55.692505],[37.91837,55.692497],[37.918315,55.692462],[37.918269,55.692433],[37.918269,55.692411],[37.918271,55.692205],[37.918271,55.69214],[37.918038,55.692137],[37.918054,55.691761],[37.91799,55.691723],[37.91797,55.691711],[37.917783,55.691805],[37.917727,55.691786],[37.917661,55.691774],[37.917597,55.691774],[37.917536,55.691782],[37.917477,55.691806],[37.917443,55.691838],[37.917423,55.691871],[37.917423,55.691912],[37.91702,55.691965],[37.916974,55.691937],[37.916903,55.691974],[37.91656,55.69215],[37.916491,55.692186],[37.91639,55.692237],[37.91743,55.692877],[37.918351,55.692505]],[[37.917373,55.692424],[37.917625,55.692424],[37.917625,55.692396],[37.917799,55.692395],[37.9178,55.692425],[37.918027,55.692423],[37.918026,55.692394],[37.918147,55.692393],[37.918148,55.692284],[37.917399,55.692286],[37.916884,55.692097],[37.916775,55.692181],[37.916961,55.692252],[37.91693,55.692278],[37.917115,55.692344],[37.917146,55.692317],[37.917373,55.692397],[37.917373,55.692424]]]}</v>
          </cell>
          <cell r="E24" t="str">
            <v>LINESTRING(37.91797 55.691711,37.917536 55.691782,37.916974 55.691937,37.91639 55.692237,37.91743 55.692877,37.918351 55.692505,37.91837 55.692497,37.918271 55.69214,37.918054 55.691761,37.91797 55.691711)</v>
          </cell>
          <cell r="F24" t="str">
            <v>Утвержден</v>
          </cell>
          <cell r="G24">
            <v>7618</v>
          </cell>
          <cell r="H24">
            <v>7637.299</v>
          </cell>
          <cell r="I24">
            <v>7618</v>
          </cell>
          <cell r="J24">
            <v>0</v>
          </cell>
          <cell r="K24">
            <v>1794</v>
          </cell>
          <cell r="L24">
            <v>5312</v>
          </cell>
          <cell r="M24">
            <v>4</v>
          </cell>
          <cell r="N24">
            <v>750</v>
          </cell>
          <cell r="O24">
            <v>751.57500000000005</v>
          </cell>
          <cell r="P24">
            <v>0</v>
          </cell>
          <cell r="Q24">
            <v>0</v>
          </cell>
          <cell r="R24">
            <v>0</v>
          </cell>
          <cell r="S24">
            <v>0</v>
          </cell>
          <cell r="T24">
            <v>750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3166.5</v>
          </cell>
          <cell r="AN24">
            <v>3174.973</v>
          </cell>
          <cell r="AO24">
            <v>3166.5</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9</v>
          </cell>
          <cell r="BF24">
            <v>1168.5</v>
          </cell>
          <cell r="BG24">
            <v>1169.771</v>
          </cell>
          <cell r="BH24">
            <v>0</v>
          </cell>
          <cell r="BI24">
            <v>1168.5</v>
          </cell>
          <cell r="BJ24">
            <v>0</v>
          </cell>
          <cell r="BK24">
            <v>79</v>
          </cell>
          <cell r="BL24">
            <v>2</v>
          </cell>
          <cell r="BM24">
            <v>1794</v>
          </cell>
          <cell r="BN24">
            <v>1797.3489999999999</v>
          </cell>
          <cell r="BO24">
            <v>0</v>
          </cell>
          <cell r="BP24">
            <v>1794</v>
          </cell>
          <cell r="BQ24">
            <v>0</v>
          </cell>
          <cell r="BR24">
            <v>300</v>
          </cell>
          <cell r="BS24">
            <v>0</v>
          </cell>
          <cell r="BT24">
            <v>5.5</v>
          </cell>
          <cell r="BU24">
            <v>0</v>
          </cell>
          <cell r="BV24">
            <v>6</v>
          </cell>
          <cell r="BW24">
            <v>745</v>
          </cell>
          <cell r="BX24">
            <v>749.75699999999995</v>
          </cell>
          <cell r="BY24">
            <v>1</v>
          </cell>
          <cell r="BZ24">
            <v>745</v>
          </cell>
          <cell r="CA24">
            <v>0</v>
          </cell>
          <cell r="CB24">
            <v>0.44600000000000001</v>
          </cell>
          <cell r="CC24">
            <v>0</v>
          </cell>
          <cell r="CD24">
            <v>1.5</v>
          </cell>
          <cell r="CE24">
            <v>0</v>
          </cell>
          <cell r="CF24">
            <v>0</v>
          </cell>
          <cell r="CG24">
            <v>0</v>
          </cell>
          <cell r="CH24">
            <v>0</v>
          </cell>
          <cell r="CI24">
            <v>0</v>
          </cell>
          <cell r="CJ24">
            <v>0</v>
          </cell>
          <cell r="CK24">
            <v>0</v>
          </cell>
          <cell r="CL24">
            <v>0</v>
          </cell>
          <cell r="CM24">
            <v>0</v>
          </cell>
          <cell r="CN24">
            <v>0</v>
          </cell>
          <cell r="CO24">
            <v>0</v>
          </cell>
          <cell r="CP24">
            <v>3707.5</v>
          </cell>
          <cell r="CQ24">
            <v>7624</v>
          </cell>
          <cell r="CR24">
            <v>0</v>
          </cell>
          <cell r="CS24">
            <v>0</v>
          </cell>
          <cell r="CT24">
            <v>0</v>
          </cell>
        </row>
        <row r="25">
          <cell r="B25">
            <v>247693788</v>
          </cell>
          <cell r="C25" t="str">
            <v>г. Люберцы, Октябрьский пр-кт, д. 304, ул. Мира д. 9, д. 11А</v>
          </cell>
          <cell r="D25" t="str">
            <v>{"type":"Polygon","coordinates":[[[37.905538,55.667149],[37.904935,55.667895],[37.90534,55.668002],[37.905446,55.667869],[37.906339,55.668103],[37.906262,55.668224],[37.906193,55.668335],[37.906976,55.668502],[37.90705,55.668391],[37.907409,55.667809],[37.907445,55.667756],[37.906902,55.667619],[37.907059,55.667406],[37.906112,55.667173],[37.906024,55.66729],[37.905538,55.667149]],[[37.906456,55.668266],[37.906847,55.667679],[37.907128,55.667744],[37.906796,55.668255],[37.906713,55.668238],[37.906665,55.668311],[37.906456,55.668266]],[[37.906118,55.667236],[37.906912,55.66743],[37.906827,55.667542],[37.906035,55.667343],[37.906118,55.667236]],[[37.905162,55.667792],[37.905354,55.667844],[37.905825,55.667285],[37.905619,55.667222],[37.905162,55.667792]]]}</v>
          </cell>
          <cell r="E25" t="str">
            <v>LINESTRING(37.905538 55.667149,37.904935 55.667895,37.906193 55.668335,37.906976 55.668502,37.90705 55.668391,37.907445 55.667756,37.907059 55.667406,37.906112 55.667173,37.905538 55.667149)</v>
          </cell>
          <cell r="F25" t="str">
            <v>Утвержден</v>
          </cell>
          <cell r="G25">
            <v>8948</v>
          </cell>
          <cell r="H25">
            <v>9738.0889999999999</v>
          </cell>
          <cell r="I25">
            <v>1284.02</v>
          </cell>
          <cell r="J25">
            <v>0</v>
          </cell>
          <cell r="K25">
            <v>2364.8000000000002</v>
          </cell>
          <cell r="L25">
            <v>2568.04</v>
          </cell>
          <cell r="M25">
            <v>1</v>
          </cell>
          <cell r="N25">
            <v>237</v>
          </cell>
          <cell r="O25">
            <v>237.94200000000001</v>
          </cell>
          <cell r="P25">
            <v>0</v>
          </cell>
          <cell r="Q25">
            <v>0</v>
          </cell>
          <cell r="R25">
            <v>237</v>
          </cell>
          <cell r="S25">
            <v>0</v>
          </cell>
          <cell r="T25">
            <v>0</v>
          </cell>
          <cell r="U25">
            <v>0</v>
          </cell>
          <cell r="V25">
            <v>0</v>
          </cell>
          <cell r="W25">
            <v>6</v>
          </cell>
          <cell r="X25">
            <v>3</v>
          </cell>
          <cell r="Y25">
            <v>4</v>
          </cell>
          <cell r="Z25">
            <v>1</v>
          </cell>
          <cell r="AA25">
            <v>134</v>
          </cell>
          <cell r="AB25">
            <v>133.79400000000001</v>
          </cell>
          <cell r="AC25">
            <v>0</v>
          </cell>
          <cell r="AD25">
            <v>0</v>
          </cell>
          <cell r="AE25">
            <v>134</v>
          </cell>
          <cell r="AF25">
            <v>0</v>
          </cell>
          <cell r="AG25">
            <v>0</v>
          </cell>
          <cell r="AH25">
            <v>0</v>
          </cell>
          <cell r="AI25">
            <v>0</v>
          </cell>
          <cell r="AJ25">
            <v>0</v>
          </cell>
          <cell r="AK25">
            <v>2</v>
          </cell>
          <cell r="AL25">
            <v>1</v>
          </cell>
          <cell r="AM25">
            <v>11336.1</v>
          </cell>
          <cell r="AN25">
            <v>5711.4939999999997</v>
          </cell>
          <cell r="AO25">
            <v>5701.4</v>
          </cell>
          <cell r="AP25">
            <v>40</v>
          </cell>
          <cell r="AQ25">
            <v>0</v>
          </cell>
          <cell r="AR25">
            <v>0</v>
          </cell>
          <cell r="AS25">
            <v>0</v>
          </cell>
          <cell r="AT25">
            <v>0</v>
          </cell>
          <cell r="AU25">
            <v>0</v>
          </cell>
          <cell r="AV25">
            <v>1</v>
          </cell>
          <cell r="AW25">
            <v>12</v>
          </cell>
          <cell r="AX25">
            <v>0</v>
          </cell>
          <cell r="AY25">
            <v>12</v>
          </cell>
          <cell r="AZ25">
            <v>0</v>
          </cell>
          <cell r="BA25">
            <v>5</v>
          </cell>
          <cell r="BB25">
            <v>18</v>
          </cell>
          <cell r="BC25">
            <v>2</v>
          </cell>
          <cell r="BD25">
            <v>0</v>
          </cell>
          <cell r="BE25">
            <v>6</v>
          </cell>
          <cell r="BF25">
            <v>938.5</v>
          </cell>
          <cell r="BG25">
            <v>940.86800000000005</v>
          </cell>
          <cell r="BH25">
            <v>0</v>
          </cell>
          <cell r="BI25">
            <v>938.5</v>
          </cell>
          <cell r="BJ25">
            <v>0</v>
          </cell>
          <cell r="BK25">
            <v>74</v>
          </cell>
          <cell r="BL25">
            <v>1</v>
          </cell>
          <cell r="BM25">
            <v>2203</v>
          </cell>
          <cell r="BN25">
            <v>2208.277</v>
          </cell>
          <cell r="BO25">
            <v>0</v>
          </cell>
          <cell r="BP25">
            <v>2203</v>
          </cell>
          <cell r="BQ25">
            <v>0</v>
          </cell>
          <cell r="BR25">
            <v>450</v>
          </cell>
          <cell r="BS25">
            <v>0</v>
          </cell>
          <cell r="BT25">
            <v>4</v>
          </cell>
          <cell r="BU25">
            <v>0</v>
          </cell>
          <cell r="BV25">
            <v>13</v>
          </cell>
          <cell r="BW25">
            <v>502.3</v>
          </cell>
          <cell r="BX25">
            <v>502.05700000000002</v>
          </cell>
          <cell r="BY25">
            <v>0</v>
          </cell>
          <cell r="BZ25">
            <v>502.3</v>
          </cell>
          <cell r="CA25">
            <v>0</v>
          </cell>
          <cell r="CB25">
            <v>18.187999999999999</v>
          </cell>
          <cell r="CC25">
            <v>0</v>
          </cell>
          <cell r="CD25">
            <v>3.4076923076923098</v>
          </cell>
          <cell r="CE25">
            <v>0</v>
          </cell>
          <cell r="CF25">
            <v>0</v>
          </cell>
          <cell r="CG25">
            <v>0</v>
          </cell>
          <cell r="CH25">
            <v>0</v>
          </cell>
          <cell r="CI25">
            <v>0</v>
          </cell>
          <cell r="CJ25">
            <v>0</v>
          </cell>
          <cell r="CK25">
            <v>0</v>
          </cell>
          <cell r="CL25">
            <v>0</v>
          </cell>
          <cell r="CM25">
            <v>0</v>
          </cell>
          <cell r="CN25">
            <v>0</v>
          </cell>
          <cell r="CO25">
            <v>0</v>
          </cell>
          <cell r="CP25">
            <v>3655.8</v>
          </cell>
          <cell r="CQ25">
            <v>9728.2000000000007</v>
          </cell>
          <cell r="CR25">
            <v>0</v>
          </cell>
          <cell r="CS25">
            <v>0</v>
          </cell>
          <cell r="CT25">
            <v>0</v>
          </cell>
        </row>
        <row r="26">
          <cell r="B26">
            <v>247693759</v>
          </cell>
          <cell r="C26" t="str">
            <v>г. Люберцы, Октябрьский пр-кт, д. 373А, д. 373Б, д. 365, д. 373.</v>
          </cell>
          <cell r="D26" t="str">
            <v>{"type":"Polygon","coordinates":[[[37.910437,55.666379],[37.911943,55.664677],[37.910855,55.664354],[37.909323,55.666039],[37.910437,55.666379]],[[37.911671,55.664678],[37.911541,55.664817],[37.911383,55.664771],[37.911407,55.664744],[37.911142,55.664664],[37.910835,55.664984],[37.910878,55.664998],[37.910796,55.665087],[37.910546,55.665013],[37.911034,55.664491],[37.911671,55.664678]],[[37.911176,55.665301],[37.910814,55.665688],[37.910574,55.665617],[37.910934,55.665231],[37.911176,55.665301]],[[37.910265,55.665573],[37.909885,55.665968],[37.909693,55.665911],[37.910069,55.665517],[37.910265,55.665573]],[[37.910479,55.666214],[37.910372,55.666327],[37.909634,55.666103],[37.909743,55.665991],[37.910479,55.666214]]]}</v>
          </cell>
          <cell r="E26" t="str">
            <v>LINESTRING(37.910855 55.664354,37.909323 55.666039,37.910437 55.666379,37.911943 55.664677,37.910855 55.664354)</v>
          </cell>
          <cell r="F26" t="str">
            <v>Утвержден</v>
          </cell>
          <cell r="G26">
            <v>14421</v>
          </cell>
          <cell r="H26">
            <v>12853.403</v>
          </cell>
          <cell r="I26">
            <v>1763.05</v>
          </cell>
          <cell r="J26">
            <v>0</v>
          </cell>
          <cell r="K26">
            <v>1292</v>
          </cell>
          <cell r="L26">
            <v>3526.1</v>
          </cell>
          <cell r="M26">
            <v>1</v>
          </cell>
          <cell r="N26">
            <v>390</v>
          </cell>
          <cell r="O26">
            <v>389.34100000000001</v>
          </cell>
          <cell r="P26">
            <v>0</v>
          </cell>
          <cell r="Q26">
            <v>0</v>
          </cell>
          <cell r="R26">
            <v>390</v>
          </cell>
          <cell r="S26">
            <v>0</v>
          </cell>
          <cell r="T26">
            <v>0</v>
          </cell>
          <cell r="U26">
            <v>0</v>
          </cell>
          <cell r="V26">
            <v>0</v>
          </cell>
          <cell r="W26">
            <v>5</v>
          </cell>
          <cell r="X26">
            <v>7</v>
          </cell>
          <cell r="Y26">
            <v>4</v>
          </cell>
          <cell r="Z26">
            <v>1</v>
          </cell>
          <cell r="AA26">
            <v>150</v>
          </cell>
          <cell r="AB26">
            <v>150.387</v>
          </cell>
          <cell r="AC26">
            <v>0</v>
          </cell>
          <cell r="AD26">
            <v>0</v>
          </cell>
          <cell r="AE26">
            <v>150</v>
          </cell>
          <cell r="AF26">
            <v>0</v>
          </cell>
          <cell r="AG26">
            <v>0</v>
          </cell>
          <cell r="AH26">
            <v>0</v>
          </cell>
          <cell r="AI26">
            <v>0</v>
          </cell>
          <cell r="AJ26">
            <v>0</v>
          </cell>
          <cell r="AK26">
            <v>2</v>
          </cell>
          <cell r="AL26">
            <v>2</v>
          </cell>
          <cell r="AM26">
            <v>9656.4</v>
          </cell>
          <cell r="AN26">
            <v>9678.7260000000006</v>
          </cell>
          <cell r="AO26">
            <v>9656.4</v>
          </cell>
          <cell r="AP26">
            <v>0</v>
          </cell>
          <cell r="AQ26">
            <v>0</v>
          </cell>
          <cell r="AR26">
            <v>0</v>
          </cell>
          <cell r="AS26">
            <v>0</v>
          </cell>
          <cell r="AT26">
            <v>0</v>
          </cell>
          <cell r="AU26">
            <v>0</v>
          </cell>
          <cell r="AV26">
            <v>0</v>
          </cell>
          <cell r="AW26">
            <v>0</v>
          </cell>
          <cell r="AX26">
            <v>0</v>
          </cell>
          <cell r="AY26">
            <v>0</v>
          </cell>
          <cell r="AZ26">
            <v>0</v>
          </cell>
          <cell r="BA26">
            <v>5</v>
          </cell>
          <cell r="BB26">
            <v>20</v>
          </cell>
          <cell r="BC26">
            <v>4</v>
          </cell>
          <cell r="BD26">
            <v>7</v>
          </cell>
          <cell r="BE26">
            <v>6</v>
          </cell>
          <cell r="BF26">
            <v>892.3</v>
          </cell>
          <cell r="BG26">
            <v>891.60400000000004</v>
          </cell>
          <cell r="BH26">
            <v>0</v>
          </cell>
          <cell r="BI26">
            <v>892.3</v>
          </cell>
          <cell r="BJ26">
            <v>0</v>
          </cell>
          <cell r="BK26">
            <v>68</v>
          </cell>
          <cell r="BL26">
            <v>2</v>
          </cell>
          <cell r="BM26">
            <v>1082</v>
          </cell>
          <cell r="BN26">
            <v>1085.902</v>
          </cell>
          <cell r="BO26">
            <v>0</v>
          </cell>
          <cell r="BP26">
            <v>1082</v>
          </cell>
          <cell r="BQ26">
            <v>0</v>
          </cell>
          <cell r="BR26">
            <v>309</v>
          </cell>
          <cell r="BS26">
            <v>0</v>
          </cell>
          <cell r="BT26">
            <v>3.5</v>
          </cell>
          <cell r="BU26">
            <v>0</v>
          </cell>
          <cell r="BV26">
            <v>16</v>
          </cell>
          <cell r="BW26">
            <v>653.25</v>
          </cell>
          <cell r="BX26">
            <v>652.41999999999996</v>
          </cell>
          <cell r="BY26">
            <v>0</v>
          </cell>
          <cell r="BZ26">
            <v>653.25</v>
          </cell>
          <cell r="CA26">
            <v>0</v>
          </cell>
          <cell r="CB26">
            <v>171.321</v>
          </cell>
          <cell r="CC26">
            <v>0</v>
          </cell>
          <cell r="CD26">
            <v>2.15625</v>
          </cell>
          <cell r="CE26">
            <v>0</v>
          </cell>
          <cell r="CF26">
            <v>0</v>
          </cell>
          <cell r="CG26">
            <v>0</v>
          </cell>
          <cell r="CH26">
            <v>0</v>
          </cell>
          <cell r="CI26">
            <v>0</v>
          </cell>
          <cell r="CJ26">
            <v>0</v>
          </cell>
          <cell r="CK26">
            <v>0</v>
          </cell>
          <cell r="CL26">
            <v>0</v>
          </cell>
          <cell r="CM26">
            <v>0</v>
          </cell>
          <cell r="CN26">
            <v>0</v>
          </cell>
          <cell r="CO26">
            <v>0</v>
          </cell>
          <cell r="CP26">
            <v>2627.55</v>
          </cell>
          <cell r="CQ26">
            <v>12823.95</v>
          </cell>
          <cell r="CR26">
            <v>0</v>
          </cell>
          <cell r="CS26">
            <v>0</v>
          </cell>
          <cell r="CT26">
            <v>0</v>
          </cell>
        </row>
        <row r="27">
          <cell r="B27">
            <v>247693751</v>
          </cell>
          <cell r="C27" t="str">
            <v>г. Люберцы, Октябрьский пр-кт, д. 375А, д. 375Б, д. 375В.</v>
          </cell>
          <cell r="D27" t="str">
            <v>{"type":"Polygon","coordinates":[[[37.910998,55.664212],[37.912173,55.664562],[37.913429,55.663225],[37.912272,55.662873],[37.910998,55.664212]],[[37.913195,55.663201],[37.913082,55.66332],[37.912592,55.663172],[37.912613,55.663149],[37.912578,55.663138],[37.912407,55.663322],[37.912477,55.663344],[37.912391,55.663434],[37.912118,55.66335],[37.91247,55.66298],[37.913195,55.663201]],[[37.912473,55.663564],[37.912099,55.663951],[37.911894,55.663888],[37.912271,55.6635],[37.912473,55.663564]],[[37.9116,55.663898],[37.911887,55.663983],[37.911796,55.664072],[37.911718,55.664049],[37.911541,55.664234],[37.911573,55.664245],[37.911599,55.664218],[37.912095,55.664367],[37.911976,55.664485],[37.911251,55.664269],[37.9116,55.663898]]]}</v>
          </cell>
          <cell r="E27" t="str">
            <v>LINESTRING(37.912272 55.662873,37.910998 55.664212,37.912173 55.664562,37.913429 55.663225,37.912272 55.662873)</v>
          </cell>
          <cell r="F27" t="str">
            <v>Утвержден</v>
          </cell>
          <cell r="G27">
            <v>11853</v>
          </cell>
          <cell r="H27">
            <v>10731.092000000001</v>
          </cell>
          <cell r="I27">
            <v>1233.5</v>
          </cell>
          <cell r="J27">
            <v>0</v>
          </cell>
          <cell r="K27">
            <v>2405.1</v>
          </cell>
          <cell r="L27">
            <v>2467</v>
          </cell>
          <cell r="M27">
            <v>1</v>
          </cell>
          <cell r="N27">
            <v>203</v>
          </cell>
          <cell r="O27">
            <v>202.928</v>
          </cell>
          <cell r="P27">
            <v>0</v>
          </cell>
          <cell r="Q27">
            <v>0</v>
          </cell>
          <cell r="R27">
            <v>203</v>
          </cell>
          <cell r="S27">
            <v>0</v>
          </cell>
          <cell r="T27">
            <v>0</v>
          </cell>
          <cell r="U27">
            <v>0</v>
          </cell>
          <cell r="V27">
            <v>0</v>
          </cell>
          <cell r="W27">
            <v>6</v>
          </cell>
          <cell r="X27">
            <v>2</v>
          </cell>
          <cell r="Y27">
            <v>2</v>
          </cell>
          <cell r="Z27">
            <v>1</v>
          </cell>
          <cell r="AA27">
            <v>98.1</v>
          </cell>
          <cell r="AB27">
            <v>98.629000000000005</v>
          </cell>
          <cell r="AC27">
            <v>1</v>
          </cell>
          <cell r="AD27">
            <v>0</v>
          </cell>
          <cell r="AE27">
            <v>98.1</v>
          </cell>
          <cell r="AF27">
            <v>0</v>
          </cell>
          <cell r="AG27">
            <v>0</v>
          </cell>
          <cell r="AH27">
            <v>0</v>
          </cell>
          <cell r="AI27">
            <v>0</v>
          </cell>
          <cell r="AJ27">
            <v>0</v>
          </cell>
          <cell r="AK27">
            <v>2</v>
          </cell>
          <cell r="AL27">
            <v>2</v>
          </cell>
          <cell r="AM27">
            <v>7388.9</v>
          </cell>
          <cell r="AN27">
            <v>7405.3059999999996</v>
          </cell>
          <cell r="AO27">
            <v>7388.9</v>
          </cell>
          <cell r="AP27">
            <v>0</v>
          </cell>
          <cell r="AQ27">
            <v>0</v>
          </cell>
          <cell r="AR27">
            <v>0</v>
          </cell>
          <cell r="AS27">
            <v>0</v>
          </cell>
          <cell r="AT27">
            <v>0</v>
          </cell>
          <cell r="AU27">
            <v>0</v>
          </cell>
          <cell r="AV27">
            <v>1</v>
          </cell>
          <cell r="AW27">
            <v>38</v>
          </cell>
          <cell r="AX27">
            <v>0</v>
          </cell>
          <cell r="AY27">
            <v>38</v>
          </cell>
          <cell r="AZ27">
            <v>0</v>
          </cell>
          <cell r="BA27">
            <v>8</v>
          </cell>
          <cell r="BB27">
            <v>20</v>
          </cell>
          <cell r="BC27">
            <v>1</v>
          </cell>
          <cell r="BD27">
            <v>4</v>
          </cell>
          <cell r="BE27">
            <v>4</v>
          </cell>
          <cell r="BF27">
            <v>238.5</v>
          </cell>
          <cell r="BG27">
            <v>238.00399999999999</v>
          </cell>
          <cell r="BH27">
            <v>0</v>
          </cell>
          <cell r="BI27">
            <v>238.5</v>
          </cell>
          <cell r="BJ27">
            <v>0</v>
          </cell>
          <cell r="BK27">
            <v>18</v>
          </cell>
          <cell r="BL27">
            <v>3</v>
          </cell>
          <cell r="BM27">
            <v>1700.4</v>
          </cell>
          <cell r="BN27">
            <v>1707.027</v>
          </cell>
          <cell r="BO27">
            <v>0</v>
          </cell>
          <cell r="BP27">
            <v>1700.4</v>
          </cell>
          <cell r="BQ27">
            <v>0</v>
          </cell>
          <cell r="BR27">
            <v>422</v>
          </cell>
          <cell r="BS27">
            <v>0</v>
          </cell>
          <cell r="BT27">
            <v>4.6666666666666696</v>
          </cell>
          <cell r="BU27">
            <v>0</v>
          </cell>
          <cell r="BV27">
            <v>11</v>
          </cell>
          <cell r="BW27">
            <v>1076.3</v>
          </cell>
          <cell r="BX27">
            <v>1077.0940000000001</v>
          </cell>
          <cell r="BY27">
            <v>0</v>
          </cell>
          <cell r="BZ27">
            <v>1076.3</v>
          </cell>
          <cell r="CA27">
            <v>0</v>
          </cell>
          <cell r="CB27">
            <v>44.746000000000002</v>
          </cell>
          <cell r="CC27">
            <v>0</v>
          </cell>
          <cell r="CD27">
            <v>2.4363636363636401</v>
          </cell>
          <cell r="CE27">
            <v>0</v>
          </cell>
          <cell r="CF27">
            <v>0</v>
          </cell>
          <cell r="CG27">
            <v>0</v>
          </cell>
          <cell r="CH27">
            <v>0</v>
          </cell>
          <cell r="CI27">
            <v>0</v>
          </cell>
          <cell r="CJ27">
            <v>0</v>
          </cell>
          <cell r="CK27">
            <v>0</v>
          </cell>
          <cell r="CL27">
            <v>0</v>
          </cell>
          <cell r="CM27">
            <v>0</v>
          </cell>
          <cell r="CN27">
            <v>0</v>
          </cell>
          <cell r="CO27">
            <v>0</v>
          </cell>
          <cell r="CP27">
            <v>3053.2</v>
          </cell>
          <cell r="CQ27">
            <v>10743.2</v>
          </cell>
          <cell r="CR27">
            <v>0</v>
          </cell>
          <cell r="CS27">
            <v>0</v>
          </cell>
          <cell r="CT27">
            <v>0</v>
          </cell>
        </row>
        <row r="28">
          <cell r="B28">
            <v>247693740</v>
          </cell>
          <cell r="C28" t="str">
            <v>г. Люберцы, Октябрьский пр-кт, д.  375к1, д. 375к3, д. 375к4, д. 375к5, д. 375к6, д. 375к7, д. 375к8, д. 375к9, д. 375к11, д. 375к12, д. 375к2А</v>
          </cell>
          <cell r="D28" t="str">
            <v>{"type":"Polygon","coordinates":[[[37.914395,55.663502],[37.913429,55.663225],[37.912173,55.664562],[37.914092,55.665167],[37.915819,55.664276],[37.915884,55.663938],[37.915176,55.663729],[37.914945,55.663987],[37.915111,55.664042],[37.915066,55.66409],[37.915088,55.664146],[37.914777,55.664251],[37.913777,55.663977],[37.913767,55.663939],[37.913969,55.663714],[37.914162,55.663765],[37.914395,55.663502]],[[37.913499,55.663303],[37.913783,55.663388],[37.913604,55.663578],[37.913321,55.663497],[37.913499,55.663303]],[[37.915165,55.663796],[37.915496,55.6639],[37.915349,55.664051],[37.915016,55.663955],[37.915165,55.663796]],[[37.91283,55.664034],[37.913443,55.664224],[37.913309,55.664369],[37.912685,55.664181],[37.91283,55.664034]],[[37.91539,55.664211],[37.915601,55.664344],[37.915322,55.664486],[37.91511,55.664355],[37.91539,55.664211]],[[37.912901,55.664562],[37.913282,55.664686],[37.913133,55.664843],[37.912759,55.66472],[37.912901,55.664562]],[[37.913564,55.664576],[37.91395,55.6647],[37.913805,55.664843],[37.913417,55.664722],[37.913564,55.664576]],[[37.912504,55.664391],[37.912767,55.664472],[37.912574,55.664667],[37.912308,55.664586],[37.912504,55.664391]],[[37.914885,55.664481],[37.915092,55.664612],[37.914804,55.664761],[37.914591,55.66463],[37.914885,55.664481]],[[37.913623,55.664028],[37.913008,55.663847],[37.91314,55.663703],[37.913753,55.663885],[37.913623,55.664028]],[[37.914092,55.665131],[37.913834,55.665047],[37.913958,55.664925],[37.914033,55.664953],[37.914352,55.664774],[37.914539,55.664891],[37.914092,55.665131]],[[37.913849,55.663599],[37.913987,55.66345],[37.914323,55.663546],[37.914186,55.663695],[37.913849,55.663599]],[[37.913266,55.664546],[37.913372,55.664581],[37.913465,55.66449],[37.913354,55.664455],[37.913266,55.664546]]]}</v>
          </cell>
          <cell r="E28" t="str">
            <v>LINESTRING(37.913429 55.663225,37.912173 55.664562,37.914092 55.665167,37.915819 55.664276,37.915884 55.663938,37.915176 55.663729,37.914395 55.663502,37.913429 55.663225)</v>
          </cell>
          <cell r="F28" t="str">
            <v>Утвержден</v>
          </cell>
          <cell r="G28">
            <v>21344</v>
          </cell>
          <cell r="H28">
            <v>17955.674999999999</v>
          </cell>
          <cell r="I28">
            <v>2377</v>
          </cell>
          <cell r="J28">
            <v>0</v>
          </cell>
          <cell r="K28">
            <v>1382.6</v>
          </cell>
          <cell r="L28">
            <v>2377</v>
          </cell>
          <cell r="M28">
            <v>1</v>
          </cell>
          <cell r="N28">
            <v>325</v>
          </cell>
          <cell r="O28">
            <v>325.27</v>
          </cell>
          <cell r="P28">
            <v>0</v>
          </cell>
          <cell r="Q28">
            <v>0</v>
          </cell>
          <cell r="R28">
            <v>325</v>
          </cell>
          <cell r="S28">
            <v>0</v>
          </cell>
          <cell r="T28">
            <v>0</v>
          </cell>
          <cell r="U28">
            <v>0</v>
          </cell>
          <cell r="V28">
            <v>0</v>
          </cell>
          <cell r="W28">
            <v>4</v>
          </cell>
          <cell r="X28">
            <v>4</v>
          </cell>
          <cell r="Y28">
            <v>3</v>
          </cell>
          <cell r="Z28">
            <v>2</v>
          </cell>
          <cell r="AA28">
            <v>168.6</v>
          </cell>
          <cell r="AB28">
            <v>168.24299999999999</v>
          </cell>
          <cell r="AC28">
            <v>0</v>
          </cell>
          <cell r="AD28">
            <v>0</v>
          </cell>
          <cell r="AE28">
            <v>168.6</v>
          </cell>
          <cell r="AF28">
            <v>0</v>
          </cell>
          <cell r="AG28">
            <v>0</v>
          </cell>
          <cell r="AH28">
            <v>0</v>
          </cell>
          <cell r="AI28">
            <v>0</v>
          </cell>
          <cell r="AJ28">
            <v>0</v>
          </cell>
          <cell r="AK28">
            <v>2</v>
          </cell>
          <cell r="AL28">
            <v>2</v>
          </cell>
          <cell r="AM28">
            <v>12706.1</v>
          </cell>
          <cell r="AN28">
            <v>12744.6</v>
          </cell>
          <cell r="AO28">
            <v>12706.1</v>
          </cell>
          <cell r="AP28">
            <v>0</v>
          </cell>
          <cell r="AQ28">
            <v>0</v>
          </cell>
          <cell r="AR28">
            <v>0</v>
          </cell>
          <cell r="AS28">
            <v>0</v>
          </cell>
          <cell r="AT28">
            <v>0</v>
          </cell>
          <cell r="AU28">
            <v>0</v>
          </cell>
          <cell r="AV28">
            <v>0</v>
          </cell>
          <cell r="AW28">
            <v>0</v>
          </cell>
          <cell r="AX28">
            <v>0</v>
          </cell>
          <cell r="AY28">
            <v>0</v>
          </cell>
          <cell r="AZ28">
            <v>0</v>
          </cell>
          <cell r="BA28">
            <v>15</v>
          </cell>
          <cell r="BB28">
            <v>11</v>
          </cell>
          <cell r="BC28">
            <v>7</v>
          </cell>
          <cell r="BD28">
            <v>3</v>
          </cell>
          <cell r="BE28">
            <v>4</v>
          </cell>
          <cell r="BF28">
            <v>2383</v>
          </cell>
          <cell r="BG28">
            <v>2386.2199999999998</v>
          </cell>
          <cell r="BH28">
            <v>0</v>
          </cell>
          <cell r="BI28">
            <v>2383</v>
          </cell>
          <cell r="BJ28">
            <v>0</v>
          </cell>
          <cell r="BK28">
            <v>189</v>
          </cell>
          <cell r="BL28">
            <v>1</v>
          </cell>
          <cell r="BM28">
            <v>1320</v>
          </cell>
          <cell r="BN28">
            <v>1326.0940000000001</v>
          </cell>
          <cell r="BO28">
            <v>0</v>
          </cell>
          <cell r="BP28">
            <v>1320</v>
          </cell>
          <cell r="BQ28">
            <v>0</v>
          </cell>
          <cell r="BR28">
            <v>330</v>
          </cell>
          <cell r="BS28">
            <v>0</v>
          </cell>
          <cell r="BT28">
            <v>4</v>
          </cell>
          <cell r="BU28">
            <v>0</v>
          </cell>
          <cell r="BV28">
            <v>12</v>
          </cell>
          <cell r="BW28">
            <v>1002.5</v>
          </cell>
          <cell r="BX28">
            <v>1002.054</v>
          </cell>
          <cell r="BY28">
            <v>0</v>
          </cell>
          <cell r="BZ28">
            <v>1002.5</v>
          </cell>
          <cell r="CA28">
            <v>0</v>
          </cell>
          <cell r="CB28">
            <v>0.66700000000000004</v>
          </cell>
          <cell r="CC28">
            <v>0</v>
          </cell>
          <cell r="CD28">
            <v>2.625</v>
          </cell>
          <cell r="CE28">
            <v>0</v>
          </cell>
          <cell r="CF28">
            <v>0</v>
          </cell>
          <cell r="CG28">
            <v>0</v>
          </cell>
          <cell r="CH28">
            <v>0</v>
          </cell>
          <cell r="CI28">
            <v>0</v>
          </cell>
          <cell r="CJ28">
            <v>0</v>
          </cell>
          <cell r="CK28">
            <v>0</v>
          </cell>
          <cell r="CL28">
            <v>0</v>
          </cell>
          <cell r="CM28">
            <v>0</v>
          </cell>
          <cell r="CN28">
            <v>0</v>
          </cell>
          <cell r="CO28">
            <v>0</v>
          </cell>
          <cell r="CP28">
            <v>4705.5</v>
          </cell>
          <cell r="CQ28">
            <v>17905.2</v>
          </cell>
          <cell r="CR28">
            <v>0</v>
          </cell>
          <cell r="CS28">
            <v>0</v>
          </cell>
          <cell r="CT28">
            <v>0</v>
          </cell>
        </row>
        <row r="29">
          <cell r="B29">
            <v>247693739</v>
          </cell>
          <cell r="C29" t="str">
            <v>г. Люберцы, Октябрьский пр-кт, д. 384, д. 384 к.2, д. 384 к.3, д. 386.</v>
          </cell>
          <cell r="D29" t="str">
            <v>{"type":"Polygon","coordinates":[[[37.914056,55.660286],[37.915059,55.659615],[37.914488,55.659328],[37.914103,55.659656],[37.912979,55.659346],[37.913012,55.659305],[37.912314,55.659123],[37.911753,55.659813],[37.914056,55.660286]],[[37.912992,55.659379],[37.912747,55.659663],[37.912939,55.659717],[37.913188,55.659436],[37.912992,55.659379]],[[37.912449,55.659237],[37.912652,55.659292],[37.912153,55.659848],[37.911961,55.659795],[37.912449,55.659237]],[[37.912867,55.659778],[37.91276,55.659892],[37.913754,55.660173],[37.913857,55.660059],[37.912867,55.659778]],[[37.914112,55.660038],[37.913946,55.659952],[37.914685,55.659487],[37.914855,55.659573],[37.914112,55.660038]]]}</v>
          </cell>
          <cell r="E29" t="str">
            <v>LINESTRING(37.912314 55.659123,37.911753 55.659813,37.914056 55.660286,37.915059 55.659615,37.914488 55.659328,37.912314 55.659123)</v>
          </cell>
          <cell r="F29" t="str">
            <v>Утвержден</v>
          </cell>
          <cell r="G29">
            <v>10191</v>
          </cell>
          <cell r="H29">
            <v>10215.468999999999</v>
          </cell>
          <cell r="I29">
            <v>10154</v>
          </cell>
          <cell r="J29">
            <v>1796.3</v>
          </cell>
          <cell r="K29">
            <v>1379</v>
          </cell>
          <cell r="L29">
            <v>8357.4</v>
          </cell>
          <cell r="M29">
            <v>1</v>
          </cell>
          <cell r="N29">
            <v>165</v>
          </cell>
          <cell r="O29">
            <v>164.87799999999999</v>
          </cell>
          <cell r="P29">
            <v>0</v>
          </cell>
          <cell r="Q29">
            <v>0</v>
          </cell>
          <cell r="R29">
            <v>165</v>
          </cell>
          <cell r="S29">
            <v>0</v>
          </cell>
          <cell r="T29">
            <v>0</v>
          </cell>
          <cell r="U29">
            <v>0</v>
          </cell>
          <cell r="V29">
            <v>0</v>
          </cell>
          <cell r="W29">
            <v>9</v>
          </cell>
          <cell r="X29">
            <v>2</v>
          </cell>
          <cell r="Y29">
            <v>2</v>
          </cell>
          <cell r="Z29">
            <v>1</v>
          </cell>
          <cell r="AA29">
            <v>165</v>
          </cell>
          <cell r="AB29">
            <v>165.55799999999999</v>
          </cell>
          <cell r="AC29">
            <v>0</v>
          </cell>
          <cell r="AD29">
            <v>0</v>
          </cell>
          <cell r="AE29">
            <v>165</v>
          </cell>
          <cell r="AF29">
            <v>0</v>
          </cell>
          <cell r="AG29">
            <v>0</v>
          </cell>
          <cell r="AH29">
            <v>0</v>
          </cell>
          <cell r="AI29">
            <v>0</v>
          </cell>
          <cell r="AJ29">
            <v>0</v>
          </cell>
          <cell r="AK29">
            <v>2</v>
          </cell>
          <cell r="AL29">
            <v>2</v>
          </cell>
          <cell r="AM29">
            <v>15120</v>
          </cell>
          <cell r="AN29">
            <v>7594.0159999999996</v>
          </cell>
          <cell r="AO29">
            <v>7570</v>
          </cell>
          <cell r="AP29">
            <v>50</v>
          </cell>
          <cell r="AQ29">
            <v>0</v>
          </cell>
          <cell r="AR29">
            <v>0</v>
          </cell>
          <cell r="AS29">
            <v>0</v>
          </cell>
          <cell r="AT29">
            <v>0</v>
          </cell>
          <cell r="AU29">
            <v>0</v>
          </cell>
          <cell r="AV29">
            <v>0</v>
          </cell>
          <cell r="AW29">
            <v>0</v>
          </cell>
          <cell r="AX29">
            <v>0</v>
          </cell>
          <cell r="AY29">
            <v>0</v>
          </cell>
          <cell r="AZ29">
            <v>0</v>
          </cell>
          <cell r="BA29">
            <v>6</v>
          </cell>
          <cell r="BB29">
            <v>23</v>
          </cell>
          <cell r="BC29">
            <v>0</v>
          </cell>
          <cell r="BD29">
            <v>5</v>
          </cell>
          <cell r="BE29">
            <v>4</v>
          </cell>
          <cell r="BF29">
            <v>501</v>
          </cell>
          <cell r="BG29">
            <v>503.97699999999998</v>
          </cell>
          <cell r="BH29">
            <v>1</v>
          </cell>
          <cell r="BI29">
            <v>501</v>
          </cell>
          <cell r="BJ29">
            <v>0</v>
          </cell>
          <cell r="BK29">
            <v>38</v>
          </cell>
          <cell r="BL29">
            <v>1</v>
          </cell>
          <cell r="BM29">
            <v>1379</v>
          </cell>
          <cell r="BN29">
            <v>1387.23</v>
          </cell>
          <cell r="BO29">
            <v>1</v>
          </cell>
          <cell r="BP29">
            <v>1379</v>
          </cell>
          <cell r="BQ29">
            <v>0</v>
          </cell>
          <cell r="BR29">
            <v>274</v>
          </cell>
          <cell r="BS29">
            <v>0</v>
          </cell>
          <cell r="BT29">
            <v>5</v>
          </cell>
          <cell r="BU29">
            <v>0</v>
          </cell>
          <cell r="BV29">
            <v>16</v>
          </cell>
          <cell r="BW29">
            <v>399</v>
          </cell>
          <cell r="BX29">
            <v>398.548</v>
          </cell>
          <cell r="BY29">
            <v>0</v>
          </cell>
          <cell r="BZ29">
            <v>399</v>
          </cell>
          <cell r="CA29">
            <v>0</v>
          </cell>
          <cell r="CB29">
            <v>122.146</v>
          </cell>
          <cell r="CC29">
            <v>0</v>
          </cell>
          <cell r="CD29">
            <v>1.5</v>
          </cell>
          <cell r="CE29">
            <v>0</v>
          </cell>
          <cell r="CF29">
            <v>0</v>
          </cell>
          <cell r="CG29">
            <v>0</v>
          </cell>
          <cell r="CH29">
            <v>0</v>
          </cell>
          <cell r="CI29">
            <v>0</v>
          </cell>
          <cell r="CJ29">
            <v>0</v>
          </cell>
          <cell r="CK29">
            <v>0</v>
          </cell>
          <cell r="CL29">
            <v>0</v>
          </cell>
          <cell r="CM29">
            <v>0</v>
          </cell>
          <cell r="CN29">
            <v>0</v>
          </cell>
          <cell r="CO29">
            <v>0</v>
          </cell>
          <cell r="CP29">
            <v>2279</v>
          </cell>
          <cell r="CQ29">
            <v>10179</v>
          </cell>
          <cell r="CR29">
            <v>0</v>
          </cell>
          <cell r="CS29">
            <v>0</v>
          </cell>
          <cell r="CT29">
            <v>0</v>
          </cell>
        </row>
        <row r="30">
          <cell r="B30">
            <v>247693443</v>
          </cell>
          <cell r="C30" t="str">
            <v>г. Люберцы, Октябрьский пр-т,  д. 5к1, д. 5к2, д. 7</v>
          </cell>
          <cell r="D30" t="str">
            <v>{"type":"Polygon","coordinates":[[[37.860301,55.696967],[37.860235,55.697009],[37.86006,55.697046],[37.859917,55.69705],[37.859524,55.697276],[37.859464,55.697311],[37.858234,55.69802],[37.858167,55.698059],[37.858115,55.698089],[37.85835,55.698224],[37.858522,55.698322],[37.858568,55.6983],[37.858978,55.698561],[37.859022,55.698539],[37.85906,55.698533],[37.859169,55.698515],[37.859181,55.698512],[37.859365,55.69841],[37.859428,55.698379],[37.859587,55.698342],[37.859755,55.698304],[37.859931,55.698263],[37.86011,55.698247],[37.860262,55.698234],[37.860344,55.698227],[37.860235,55.698096],[37.860218,55.698081],[37.860126,55.69795],[37.860162,55.697902],[37.860102,55.697723],[37.860394,55.697685],[37.860384,55.697628],[37.860369,55.697578],[37.860454,55.697558],[37.860631,55.697498],[37.860543,55.697287],[37.860548,55.697215],[37.860737,55.697087],[37.860632,55.69704],[37.860502,55.696981],[37.86037,55.69692],[37.860301,55.696967]],[[37.860306,55.69717],[37.860368,55.697296],[37.860388,55.697294],[37.860417,55.697354],[37.860401,55.697356],[37.860455,55.697474],[37.860201,55.697509],[37.860054,55.697215],[37.860306,55.69717]],[[37.860297,55.697171],[37.860284,55.697146],[37.860229,55.697156],[37.860241,55.697181],[37.860297,55.697171]],[[37.858554,55.698066],[37.859527,55.697497],[37.859671,55.697476],[37.859716,55.697574],[37.859692,55.697577],[37.859644,55.697585],[37.859769,55.697818],[37.8598,55.697813],[37.859815,55.697841],[37.859859,55.697834],[37.859877,55.697866],[37.859862,55.697869],[37.85991,55.697959],[37.859919,55.697958],[37.859935,55.697989],[37.859891,55.697996],[37.859916,55.698045],[37.859861,55.698054],[37.859865,55.698062],[37.859811,55.698071],[37.859807,55.698062],[37.859749,55.698072],[37.859745,55.698063],[37.859669,55.698076],[37.85965,55.69804],[37.859631,55.698043],[37.859617,55.698018],[37.859628,55.698016],[37.859612,55.697986],[37.859625,55.697983],[37.859573,55.697887],[37.859568,55.697888],[37.85956,55.697874],[37.859549,55.697876],[37.859536,55.697854],[37.859506,55.697859],[37.859495,55.697839],[37.859507,55.697836],[37.8595,55.697823],[37.859507,55.697822],[37.859476,55.697763],[37.859297,55.697793],[37.859316,55.697829],[37.859259,55.697839],[37.859284,55.697883],[37.859065,55.697929],[37.859091,55.697978],[37.859134,55.697971],[37.859151,55.698003],[37.85914,55.698005],[37.859188,55.698094],[37.859201,55.698092],[37.859219,55.698125],[37.859173,55.698133],[37.859189,55.698163],[37.85922,55.698158],[37.859235,55.698186],[37.859279,55.698178],[37.859297,55.698211],[37.859282,55.698213],[37.85933,55.698303],[37.859339,55.698302],[37.859356,55.698333],[37.859311,55.698341],[37.859337,55.698389],[37.859282,55.698399],[37.859286,55.698406],[37.859232,55.698415],[37.859227,55.698407],[37.85917,55.698417],[37.859165,55.698408],[37.85909,55.69842],[37.859071,55.698384],[37.859051,55.698388],[37.859039,55.698363],[37.859049,55.698361],[37.859032,55.69833],[37.859045,55.698328],[37.858994,55.698232],[37.858988,55.698233],[37.858981,55.698219],[37.858969,55.698221],[37.858957,55.698198],[37.858925,55.698202],[37.858915,55.698183],[37.858927,55.698181],[37.85892,55.698167],[37.858928,55.698166],[37.858895,55.698097],[37.858592,55.698148],[37.858554,55.698066]],[[37.85951,55.698241],[37.859601,55.698167],[37.859693,55.698201],[37.8596,55.698273],[37.85951,55.698241]]]}</v>
          </cell>
          <cell r="E30" t="str">
            <v>LINESTRING(37.86037 55.69692,37.859917 55.69705,37.859524 55.697276,37.858234 55.69802,37.858115 55.698089,37.85835 55.698224,37.858522 55.698322,37.858978 55.698561,37.859169 55.698515,37.860344 55.698227,37.860631 55.697498,37.860737 55.697087,37.86037 55.69692)</v>
          </cell>
          <cell r="F30" t="str">
            <v>Утвержден</v>
          </cell>
          <cell r="G30">
            <v>10430</v>
          </cell>
          <cell r="H30">
            <v>10455.001</v>
          </cell>
          <cell r="I30">
            <v>10430</v>
          </cell>
          <cell r="J30">
            <v>2467.9</v>
          </cell>
          <cell r="K30">
            <v>2326</v>
          </cell>
          <cell r="L30">
            <v>7962.1</v>
          </cell>
          <cell r="M30">
            <v>3</v>
          </cell>
          <cell r="N30">
            <v>262.2</v>
          </cell>
          <cell r="O30">
            <v>263.524</v>
          </cell>
          <cell r="P30">
            <v>1</v>
          </cell>
          <cell r="Q30">
            <v>0</v>
          </cell>
          <cell r="R30">
            <v>262.2</v>
          </cell>
          <cell r="S30">
            <v>0</v>
          </cell>
          <cell r="T30">
            <v>0</v>
          </cell>
          <cell r="U30">
            <v>0</v>
          </cell>
          <cell r="V30">
            <v>0</v>
          </cell>
          <cell r="W30">
            <v>4</v>
          </cell>
          <cell r="X30">
            <v>2</v>
          </cell>
          <cell r="Y30">
            <v>2</v>
          </cell>
          <cell r="Z30">
            <v>0</v>
          </cell>
          <cell r="AA30">
            <v>0</v>
          </cell>
          <cell r="AB30">
            <v>0</v>
          </cell>
          <cell r="AC30">
            <v>0</v>
          </cell>
          <cell r="AD30">
            <v>0</v>
          </cell>
          <cell r="AE30">
            <v>0</v>
          </cell>
          <cell r="AF30">
            <v>0</v>
          </cell>
          <cell r="AG30">
            <v>0</v>
          </cell>
          <cell r="AH30">
            <v>0</v>
          </cell>
          <cell r="AI30">
            <v>0</v>
          </cell>
          <cell r="AJ30">
            <v>0</v>
          </cell>
          <cell r="AK30">
            <v>0</v>
          </cell>
          <cell r="AL30">
            <v>0</v>
          </cell>
          <cell r="AM30">
            <v>4247.5</v>
          </cell>
          <cell r="AN30">
            <v>4256.5360000000001</v>
          </cell>
          <cell r="AO30">
            <v>4247.5</v>
          </cell>
          <cell r="AP30">
            <v>28</v>
          </cell>
          <cell r="AQ30">
            <v>0</v>
          </cell>
          <cell r="AR30">
            <v>0</v>
          </cell>
          <cell r="AS30">
            <v>0</v>
          </cell>
          <cell r="AT30">
            <v>0</v>
          </cell>
          <cell r="AU30">
            <v>0</v>
          </cell>
          <cell r="AV30">
            <v>0</v>
          </cell>
          <cell r="AW30">
            <v>0</v>
          </cell>
          <cell r="AX30">
            <v>0</v>
          </cell>
          <cell r="AY30">
            <v>0</v>
          </cell>
          <cell r="AZ30">
            <v>0</v>
          </cell>
          <cell r="BA30">
            <v>2</v>
          </cell>
          <cell r="BB30">
            <v>2</v>
          </cell>
          <cell r="BC30">
            <v>1</v>
          </cell>
          <cell r="BD30">
            <v>2</v>
          </cell>
          <cell r="BE30">
            <v>12</v>
          </cell>
          <cell r="BF30">
            <v>1898.1</v>
          </cell>
          <cell r="BG30">
            <v>1892.2840000000001</v>
          </cell>
          <cell r="BH30">
            <v>0</v>
          </cell>
          <cell r="BI30">
            <v>1898.1</v>
          </cell>
          <cell r="BJ30">
            <v>0</v>
          </cell>
          <cell r="BK30">
            <v>145</v>
          </cell>
          <cell r="BL30">
            <v>3</v>
          </cell>
          <cell r="BM30">
            <v>2326</v>
          </cell>
          <cell r="BN30">
            <v>2334.3429999999998</v>
          </cell>
          <cell r="BO30">
            <v>0</v>
          </cell>
          <cell r="BP30">
            <v>2326</v>
          </cell>
          <cell r="BQ30">
            <v>0</v>
          </cell>
          <cell r="BR30">
            <v>422</v>
          </cell>
          <cell r="BS30">
            <v>0</v>
          </cell>
          <cell r="BT30">
            <v>4.3333333333333304</v>
          </cell>
          <cell r="BU30">
            <v>0</v>
          </cell>
          <cell r="BV30">
            <v>4</v>
          </cell>
          <cell r="BW30">
            <v>1707.5</v>
          </cell>
          <cell r="BX30">
            <v>1710.537</v>
          </cell>
          <cell r="BY30">
            <v>0</v>
          </cell>
          <cell r="BZ30">
            <v>1707.5</v>
          </cell>
          <cell r="CA30">
            <v>0</v>
          </cell>
          <cell r="CB30">
            <v>1.044</v>
          </cell>
          <cell r="CC30">
            <v>0</v>
          </cell>
          <cell r="CD30">
            <v>1.5</v>
          </cell>
          <cell r="CE30">
            <v>0</v>
          </cell>
          <cell r="CF30">
            <v>0</v>
          </cell>
          <cell r="CG30">
            <v>0</v>
          </cell>
          <cell r="CH30">
            <v>0</v>
          </cell>
          <cell r="CI30">
            <v>0</v>
          </cell>
          <cell r="CJ30">
            <v>0</v>
          </cell>
          <cell r="CK30">
            <v>0</v>
          </cell>
          <cell r="CL30">
            <v>0</v>
          </cell>
          <cell r="CM30">
            <v>0</v>
          </cell>
          <cell r="CN30">
            <v>0</v>
          </cell>
          <cell r="CO30">
            <v>0</v>
          </cell>
          <cell r="CP30">
            <v>5931.6</v>
          </cell>
          <cell r="CQ30">
            <v>10441.299999999999</v>
          </cell>
          <cell r="CR30">
            <v>0</v>
          </cell>
          <cell r="CS30">
            <v>0</v>
          </cell>
          <cell r="CT30">
            <v>0</v>
          </cell>
        </row>
        <row r="31">
          <cell r="B31">
            <v>247693696</v>
          </cell>
          <cell r="C31" t="str">
            <v>г. Люберцы, п. ВУГИ д. 12, д. 13, д. 14, д. 15, д. 16</v>
          </cell>
          <cell r="D31" t="str">
            <v>{"type":"Polygon","coordinates":[[[37.928581,55.661376],[37.9285,55.66136],[37.92872,55.660657],[37.929856,55.660772],[37.930998,55.660905],[37.931416,55.66095],[37.931512,55.660933],[37.931486,55.661021],[37.931287,55.661674],[37.928581,55.661376]],[[37.928723,55.661207],[37.928934,55.661229],[37.929045,55.660887],[37.929111,55.660894],[37.929103,55.660921],[37.929369,55.660949],[37.92941,55.660826],[37.928866,55.660765],[37.928723,55.661207]],[[37.929089,55.66131],[37.929128,55.661197],[37.929637,55.661256],[37.929605,55.661366],[37.929089,55.66131]],[[37.930577,55.661462],[37.930617,55.661344],[37.930966,55.661383],[37.931048,55.661161],[37.931025,55.661158],[37.931073,55.661016],[37.931277,55.66104],[37.931216,55.661201],[37.931251,55.661205],[37.931139,55.661527],[37.930577,55.661462]],[[37.929967,55.661008],[37.929999,55.660896],[37.930504,55.660946],[37.93047,55.661058],[37.929967,55.661008]],[[37.930351,55.661441],[37.930386,55.661329],[37.929906,55.661281],[37.929867,55.661392],[37.930351,55.661441]],[[37.930725,55.661038],[37.930746,55.66098],[37.930865,55.660992],[37.930846,55.66105],[37.930725,55.661038]]]}</v>
          </cell>
          <cell r="E31" t="str">
            <v>LINESTRING(37.92872 55.660657,37.9285 55.66136,37.928581 55.661376,37.931287 55.661674,37.931486 55.661021,37.931512 55.660933,37.92872 55.660657)</v>
          </cell>
          <cell r="F31" t="str">
            <v>Утвержден</v>
          </cell>
          <cell r="G31">
            <v>11158</v>
          </cell>
          <cell r="H31">
            <v>11189.634</v>
          </cell>
          <cell r="I31">
            <v>11158</v>
          </cell>
          <cell r="J31">
            <v>1371</v>
          </cell>
          <cell r="K31">
            <v>4124.3999999999996</v>
          </cell>
          <cell r="L31">
            <v>8415.2000000000007</v>
          </cell>
          <cell r="M31">
            <v>1</v>
          </cell>
          <cell r="N31">
            <v>157</v>
          </cell>
          <cell r="O31">
            <v>157.84800000000001</v>
          </cell>
          <cell r="P31">
            <v>1</v>
          </cell>
          <cell r="Q31">
            <v>0</v>
          </cell>
          <cell r="R31">
            <v>157</v>
          </cell>
          <cell r="S31">
            <v>0</v>
          </cell>
          <cell r="T31">
            <v>0</v>
          </cell>
          <cell r="U31">
            <v>0</v>
          </cell>
          <cell r="V31">
            <v>0</v>
          </cell>
          <cell r="W31">
            <v>4</v>
          </cell>
          <cell r="X31">
            <v>2</v>
          </cell>
          <cell r="Y31">
            <v>2</v>
          </cell>
          <cell r="Z31">
            <v>1</v>
          </cell>
          <cell r="AA31">
            <v>177</v>
          </cell>
          <cell r="AB31">
            <v>177.84200000000001</v>
          </cell>
          <cell r="AC31">
            <v>0</v>
          </cell>
          <cell r="AD31">
            <v>0</v>
          </cell>
          <cell r="AE31">
            <v>177</v>
          </cell>
          <cell r="AF31">
            <v>0</v>
          </cell>
          <cell r="AG31">
            <v>0</v>
          </cell>
          <cell r="AH31">
            <v>0</v>
          </cell>
          <cell r="AI31">
            <v>0</v>
          </cell>
          <cell r="AJ31">
            <v>0</v>
          </cell>
          <cell r="AK31">
            <v>2</v>
          </cell>
          <cell r="AL31">
            <v>2</v>
          </cell>
          <cell r="AM31">
            <v>11404.9</v>
          </cell>
          <cell r="AN31">
            <v>6418.4650000000001</v>
          </cell>
          <cell r="AO31">
            <v>6404.9</v>
          </cell>
          <cell r="AP31">
            <v>500</v>
          </cell>
          <cell r="AQ31">
            <v>0</v>
          </cell>
          <cell r="AR31">
            <v>0</v>
          </cell>
          <cell r="AS31">
            <v>0</v>
          </cell>
          <cell r="AT31">
            <v>0</v>
          </cell>
          <cell r="AU31">
            <v>0</v>
          </cell>
          <cell r="AV31">
            <v>0</v>
          </cell>
          <cell r="AW31">
            <v>0</v>
          </cell>
          <cell r="AX31">
            <v>0</v>
          </cell>
          <cell r="AY31">
            <v>0</v>
          </cell>
          <cell r="AZ31">
            <v>0</v>
          </cell>
          <cell r="BA31">
            <v>6</v>
          </cell>
          <cell r="BB31">
            <v>15</v>
          </cell>
          <cell r="BC31">
            <v>2</v>
          </cell>
          <cell r="BD31">
            <v>1</v>
          </cell>
          <cell r="BE31">
            <v>1</v>
          </cell>
          <cell r="BF31">
            <v>88.6</v>
          </cell>
          <cell r="BG31">
            <v>88.290999999999997</v>
          </cell>
          <cell r="BH31">
            <v>0</v>
          </cell>
          <cell r="BI31">
            <v>88.6</v>
          </cell>
          <cell r="BJ31">
            <v>0</v>
          </cell>
          <cell r="BK31">
            <v>7</v>
          </cell>
          <cell r="BL31">
            <v>3</v>
          </cell>
          <cell r="BM31">
            <v>3329</v>
          </cell>
          <cell r="BN31">
            <v>3338.777</v>
          </cell>
          <cell r="BO31">
            <v>0</v>
          </cell>
          <cell r="BP31">
            <v>3329</v>
          </cell>
          <cell r="BQ31">
            <v>0</v>
          </cell>
          <cell r="BR31">
            <v>657</v>
          </cell>
          <cell r="BS31">
            <v>0</v>
          </cell>
          <cell r="BT31">
            <v>5.3333333333333304</v>
          </cell>
          <cell r="BU31">
            <v>0</v>
          </cell>
          <cell r="BV31">
            <v>12</v>
          </cell>
          <cell r="BW31">
            <v>1003.3</v>
          </cell>
          <cell r="BX31">
            <v>1002.902</v>
          </cell>
          <cell r="BY31">
            <v>0</v>
          </cell>
          <cell r="BZ31">
            <v>1003.3</v>
          </cell>
          <cell r="CA31">
            <v>0</v>
          </cell>
          <cell r="CB31">
            <v>0.51900000000000002</v>
          </cell>
          <cell r="CC31">
            <v>0</v>
          </cell>
          <cell r="CD31">
            <v>1.875</v>
          </cell>
          <cell r="CE31">
            <v>0</v>
          </cell>
          <cell r="CF31">
            <v>0</v>
          </cell>
          <cell r="CG31">
            <v>0</v>
          </cell>
          <cell r="CH31">
            <v>0</v>
          </cell>
          <cell r="CI31">
            <v>0</v>
          </cell>
          <cell r="CJ31">
            <v>0</v>
          </cell>
          <cell r="CK31">
            <v>0</v>
          </cell>
          <cell r="CL31">
            <v>0</v>
          </cell>
          <cell r="CM31">
            <v>0</v>
          </cell>
          <cell r="CN31">
            <v>0</v>
          </cell>
          <cell r="CO31">
            <v>0</v>
          </cell>
          <cell r="CP31">
            <v>4420.8999999999996</v>
          </cell>
          <cell r="CQ31">
            <v>11159.8</v>
          </cell>
          <cell r="CR31">
            <v>0</v>
          </cell>
          <cell r="CS31">
            <v>0</v>
          </cell>
          <cell r="CT31">
            <v>0</v>
          </cell>
        </row>
        <row r="32">
          <cell r="B32">
            <v>247693702</v>
          </cell>
          <cell r="C32" t="str">
            <v>г. Люберцы, п. ВУГИ, д. 26</v>
          </cell>
          <cell r="D32" t="str">
            <v>{"type":"Polygon","coordinates":[[[37.929693,55.661563],[37.929563,55.661549],[37.929221,55.661512],[37.929202,55.661567],[37.928652,55.661505],[37.928647,55.661487],[37.928303,55.661448],[37.928313,55.661413],[37.927792,55.661357],[37.9277,55.661347],[37.927792,55.661357],[37.927718,55.661408],[37.927633,55.661398],[37.9277,55.661347],[37.927368,55.661311],[37.92723,55.661297],[37.927243,55.661315],[37.926995,55.661922],[37.9271,55.661934],[37.92711,55.661906],[37.927665,55.661963],[37.92768,55.661921],[37.927865,55.661941],[37.927864,55.661944],[37.927774,55.661934],[37.927753,55.661992],[37.928041,55.662023],[37.928049,55.662002],[37.928075,55.662005],[37.928068,55.662026],[37.928385,55.662061],[37.928406,55.662004],[37.928267,55.661989],[37.928269,55.661985],[37.929103,55.662077],[37.929253,55.662065],[37.929417,55.662001],[37.929521,55.661909],[37.92958,55.661782],[37.929666,55.661574],[37.929693,55.661563]],[[37.927483,55.661627],[37.927487,55.661615],[37.927599,55.661628],[37.927594,55.661639],[37.927888,55.661672],[37.927892,55.661659],[37.928007,55.661671],[37.928003,55.661684],[37.928287,55.661716],[37.92829,55.661704],[37.928401,55.661716],[37.928397,55.661728],[37.928692,55.661761],[37.928697,55.661747],[37.92881,55.66176],[37.928806,55.661773],[37.929092,55.661805],[37.929099,55.661792],[37.929217,55.661804],[37.929212,55.661819],[37.929351,55.661834],[37.929322,55.661922],[37.92927,55.661917],[37.929263,55.661941],[37.929168,55.661931],[37.929069,55.661921],[37.928958,55.661909],[37.928967,55.661886],[37.928869,55.661875],[37.928861,55.661898],[37.928752,55.661886],[37.928667,55.661878],[37.928556,55.661866],[37.928565,55.661842],[37.928468,55.661831],[37.92846,55.661854],[37.928351,55.661842],[37.928262,55.661833],[37.928153,55.661822],[37.928161,55.6618],[37.928068,55.66179],[37.92806,55.661812],[37.92795,55.6618],[37.927856,55.66179],[37.927751,55.661778],[37.927759,55.661758],[37.927661,55.661747],[37.927653,55.661768],[37.927549,55.661757],[37.927449,55.661747],[37.927345,55.661735],[37.927351,55.661716],[37.927303,55.66171],[37.927342,55.66161],[37.927483,55.661627]]]}</v>
          </cell>
          <cell r="E32" t="str">
            <v>LINESTRING(37.92723 55.661297,37.926995 55.661922,37.9271 55.661934,37.928385 55.662061,37.929103 55.662077,37.929253 55.662065,37.929417 55.662001,37.929521 55.661909,37.929693 55.661563,37.928313 55.661413,37.927368 55.661311,37.92723 55.661297)</v>
          </cell>
          <cell r="F32" t="str">
            <v>Утвержден</v>
          </cell>
          <cell r="G32">
            <v>8086</v>
          </cell>
          <cell r="H32">
            <v>8141.826</v>
          </cell>
          <cell r="I32">
            <v>8086</v>
          </cell>
          <cell r="J32">
            <v>1101</v>
          </cell>
          <cell r="K32">
            <v>2776.7</v>
          </cell>
          <cell r="L32">
            <v>4765</v>
          </cell>
          <cell r="M32">
            <v>1</v>
          </cell>
          <cell r="N32">
            <v>132</v>
          </cell>
          <cell r="O32">
            <v>131.946</v>
          </cell>
          <cell r="P32">
            <v>0</v>
          </cell>
          <cell r="Q32">
            <v>0</v>
          </cell>
          <cell r="R32">
            <v>132</v>
          </cell>
          <cell r="S32">
            <v>0</v>
          </cell>
          <cell r="T32">
            <v>0</v>
          </cell>
          <cell r="U32">
            <v>0</v>
          </cell>
          <cell r="V32">
            <v>0</v>
          </cell>
          <cell r="W32">
            <v>6</v>
          </cell>
          <cell r="X32">
            <v>2</v>
          </cell>
          <cell r="Y32">
            <v>2</v>
          </cell>
          <cell r="Z32">
            <v>1</v>
          </cell>
          <cell r="AA32">
            <v>124</v>
          </cell>
          <cell r="AB32">
            <v>123.745</v>
          </cell>
          <cell r="AC32">
            <v>0</v>
          </cell>
          <cell r="AD32">
            <v>0</v>
          </cell>
          <cell r="AE32">
            <v>124</v>
          </cell>
          <cell r="AF32">
            <v>0</v>
          </cell>
          <cell r="AG32">
            <v>0</v>
          </cell>
          <cell r="AH32">
            <v>0</v>
          </cell>
          <cell r="AI32">
            <v>0</v>
          </cell>
          <cell r="AJ32">
            <v>0</v>
          </cell>
          <cell r="AK32">
            <v>2</v>
          </cell>
          <cell r="AL32">
            <v>2</v>
          </cell>
          <cell r="AM32">
            <v>5950</v>
          </cell>
          <cell r="AN32">
            <v>4516.1019999999999</v>
          </cell>
          <cell r="AO32">
            <v>4500</v>
          </cell>
          <cell r="AP32">
            <v>95</v>
          </cell>
          <cell r="AQ32">
            <v>0</v>
          </cell>
          <cell r="AR32">
            <v>0</v>
          </cell>
          <cell r="AS32">
            <v>0</v>
          </cell>
          <cell r="AT32">
            <v>0</v>
          </cell>
          <cell r="AU32">
            <v>0</v>
          </cell>
          <cell r="AV32">
            <v>1</v>
          </cell>
          <cell r="AW32">
            <v>20</v>
          </cell>
          <cell r="AX32">
            <v>0</v>
          </cell>
          <cell r="AY32">
            <v>20</v>
          </cell>
          <cell r="AZ32">
            <v>0</v>
          </cell>
          <cell r="BA32">
            <v>5</v>
          </cell>
          <cell r="BB32">
            <v>3</v>
          </cell>
          <cell r="BC32">
            <v>2</v>
          </cell>
          <cell r="BD32">
            <v>2</v>
          </cell>
          <cell r="BE32">
            <v>3</v>
          </cell>
          <cell r="BF32">
            <v>363.7</v>
          </cell>
          <cell r="BG32">
            <v>362.33800000000002</v>
          </cell>
          <cell r="BH32">
            <v>0</v>
          </cell>
          <cell r="BI32">
            <v>363.7</v>
          </cell>
          <cell r="BJ32">
            <v>0</v>
          </cell>
          <cell r="BK32">
            <v>28</v>
          </cell>
          <cell r="BL32">
            <v>1</v>
          </cell>
          <cell r="BM32">
            <v>2156</v>
          </cell>
          <cell r="BN32">
            <v>2160.2750000000001</v>
          </cell>
          <cell r="BO32">
            <v>0</v>
          </cell>
          <cell r="BP32">
            <v>2156</v>
          </cell>
          <cell r="BQ32">
            <v>0</v>
          </cell>
          <cell r="BR32">
            <v>390</v>
          </cell>
          <cell r="BS32">
            <v>0</v>
          </cell>
          <cell r="BT32">
            <v>5.5</v>
          </cell>
          <cell r="BU32">
            <v>0</v>
          </cell>
          <cell r="BV32">
            <v>3</v>
          </cell>
          <cell r="BW32">
            <v>821.7</v>
          </cell>
          <cell r="BX32">
            <v>816.149</v>
          </cell>
          <cell r="BY32">
            <v>1</v>
          </cell>
          <cell r="BZ32">
            <v>821.7</v>
          </cell>
          <cell r="CA32">
            <v>0</v>
          </cell>
          <cell r="CB32">
            <v>0.32</v>
          </cell>
          <cell r="CC32">
            <v>0</v>
          </cell>
          <cell r="CD32">
            <v>3.6666666666666701</v>
          </cell>
          <cell r="CE32">
            <v>0</v>
          </cell>
          <cell r="CF32">
            <v>0</v>
          </cell>
          <cell r="CG32">
            <v>0</v>
          </cell>
          <cell r="CH32">
            <v>0</v>
          </cell>
          <cell r="CI32">
            <v>0</v>
          </cell>
          <cell r="CJ32">
            <v>0</v>
          </cell>
          <cell r="CK32">
            <v>0</v>
          </cell>
          <cell r="CL32">
            <v>0</v>
          </cell>
          <cell r="CM32">
            <v>0</v>
          </cell>
          <cell r="CN32">
            <v>0</v>
          </cell>
          <cell r="CO32">
            <v>0</v>
          </cell>
          <cell r="CP32">
            <v>3361.4</v>
          </cell>
          <cell r="CQ32">
            <v>8117.4</v>
          </cell>
          <cell r="CR32">
            <v>0</v>
          </cell>
          <cell r="CS32">
            <v>0</v>
          </cell>
          <cell r="CT32">
            <v>0</v>
          </cell>
        </row>
        <row r="33">
          <cell r="B33">
            <v>247694033</v>
          </cell>
          <cell r="C33" t="str">
            <v>г. Люберцы, п. Калинина, д. 42, д. 44</v>
          </cell>
          <cell r="D33" t="str">
            <v>{"type":"Polygon","coordinates":[[[37.874197,55.692047],[37.87517,55.691517],[37.875355,55.691392],[37.875367,55.691366],[37.87527,55.691304],[37.875447,55.69121],[37.875487,55.691231],[37.875594,55.691169],[37.875615,55.691181],[37.876241,55.690852],[37.876166,55.6908],[37.876388,55.690697],[37.876514,55.690786],[37.876911,55.69057],[37.877375,55.690288],[37.877315,55.690264],[37.877234,55.689923],[37.877202,55.689622],[37.877215,55.68955],[37.877106,55.689609],[37.877013,55.689625],[37.876941,55.689657],[37.876915,55.689637],[37.876848,55.689668],[37.876769,55.689597],[37.875881,55.689892],[37.874679,55.690436],[37.874881,55.690583],[37.874795,55.690625],[37.874206,55.690917],[37.87388,55.691096],[37.873565,55.691279],[37.873829,55.691442],[37.873851,55.691428],[37.874175,55.691621],[37.874197,55.692047]],[[37.876941,55.689657],[37.876915,55.689637],[37.876767,55.689705],[37.876794,55.689724],[37.876721,55.689757],[37.876784,55.689799],[37.876892,55.689749],[37.876953,55.68979],[37.877116,55.689713],[37.87711,55.689654],[37.877073,55.68967],[37.877013,55.689625],[37.876941,55.689657]],[[37.875695,55.690809],[37.875848,55.690909],[37.876143,55.690765],[37.875988,55.690666],[37.875695,55.690809]],[[37.87425,55.690943],[37.874515,55.691118],[37.876908,55.689966],[37.876778,55.689875],[37.875645,55.690407],[37.875511,55.690319],[37.87425,55.690943]],[[37.874393,55.691682],[37.874618,55.69167],[37.874608,55.691591],[37.874567,55.691592],[37.874556,55.691514],[37.874597,55.691513],[37.874576,55.691384],[37.874533,55.691385],[37.874523,55.691303],[37.87457,55.691301],[37.874564,55.691243],[37.874528,55.691227],[37.874335,55.691235],[37.874341,55.691286],[37.874303,55.691287],[37.874319,55.691412],[37.874358,55.69141],[37.874369,55.6915],[37.874332,55.691502],[37.87435,55.691626],[37.874385,55.691625],[37.874393,55.691682]],[[37.876845,55.690519],[37.876921,55.690564],[37.876956,55.690543],[37.876881,55.6905],[37.876845,55.690519]],[[37.876977,55.690417],[37.877014,55.690437],[37.877145,55.690363],[37.87711,55.690343],[37.876977,55.690417]],[[37.875447,55.69121],[37.875487,55.691231],[37.875594,55.691169],[37.875557,55.691149],[37.875447,55.69121]]]}</v>
          </cell>
          <cell r="E33" t="str">
            <v>LINESTRING(37.877215 55.68955,37.876769 55.689597,37.875881 55.689892,37.874679 55.690436,37.873565 55.691279,37.874197 55.692047,37.876911 55.69057,37.876921 55.690564,37.876956 55.690543,37.877375 55.690288,37.877215 55.68955)</v>
          </cell>
          <cell r="F33" t="str">
            <v>Утвержден</v>
          </cell>
          <cell r="G33">
            <v>19779</v>
          </cell>
          <cell r="H33">
            <v>20122.766</v>
          </cell>
          <cell r="I33">
            <v>19779</v>
          </cell>
          <cell r="J33">
            <v>2149.6</v>
          </cell>
          <cell r="K33">
            <v>2361.4</v>
          </cell>
          <cell r="L33">
            <v>14854.4</v>
          </cell>
          <cell r="M33">
            <v>2</v>
          </cell>
          <cell r="N33">
            <v>304</v>
          </cell>
          <cell r="O33">
            <v>304.56599999999997</v>
          </cell>
          <cell r="P33">
            <v>0</v>
          </cell>
          <cell r="Q33">
            <v>0</v>
          </cell>
          <cell r="R33">
            <v>291</v>
          </cell>
          <cell r="S33">
            <v>13</v>
          </cell>
          <cell r="T33">
            <v>0</v>
          </cell>
          <cell r="U33">
            <v>0</v>
          </cell>
          <cell r="V33">
            <v>0</v>
          </cell>
          <cell r="W33">
            <v>0</v>
          </cell>
          <cell r="X33">
            <v>0</v>
          </cell>
          <cell r="Y33">
            <v>0</v>
          </cell>
          <cell r="Z33">
            <v>2</v>
          </cell>
          <cell r="AA33">
            <v>345</v>
          </cell>
          <cell r="AB33">
            <v>344.94299999999998</v>
          </cell>
          <cell r="AC33">
            <v>0</v>
          </cell>
          <cell r="AD33">
            <v>0</v>
          </cell>
          <cell r="AE33">
            <v>345</v>
          </cell>
          <cell r="AF33">
            <v>0</v>
          </cell>
          <cell r="AG33">
            <v>0</v>
          </cell>
          <cell r="AH33">
            <v>0</v>
          </cell>
          <cell r="AI33">
            <v>0</v>
          </cell>
          <cell r="AJ33">
            <v>0</v>
          </cell>
          <cell r="AK33">
            <v>7</v>
          </cell>
          <cell r="AL33">
            <v>3</v>
          </cell>
          <cell r="AM33">
            <v>11650.5</v>
          </cell>
          <cell r="AN33">
            <v>13582.852999999999</v>
          </cell>
          <cell r="AO33">
            <v>11649.5</v>
          </cell>
          <cell r="AP33">
            <v>99</v>
          </cell>
          <cell r="AQ33">
            <v>0</v>
          </cell>
          <cell r="AR33">
            <v>0</v>
          </cell>
          <cell r="AS33">
            <v>0</v>
          </cell>
          <cell r="AT33">
            <v>0</v>
          </cell>
          <cell r="AU33">
            <v>0</v>
          </cell>
          <cell r="AV33">
            <v>0</v>
          </cell>
          <cell r="AW33">
            <v>0</v>
          </cell>
          <cell r="AX33">
            <v>0</v>
          </cell>
          <cell r="AY33">
            <v>0</v>
          </cell>
          <cell r="AZ33">
            <v>0</v>
          </cell>
          <cell r="BA33">
            <v>4</v>
          </cell>
          <cell r="BB33">
            <v>4</v>
          </cell>
          <cell r="BC33">
            <v>10</v>
          </cell>
          <cell r="BD33">
            <v>7</v>
          </cell>
          <cell r="BE33">
            <v>7</v>
          </cell>
          <cell r="BF33">
            <v>925.6</v>
          </cell>
          <cell r="BG33">
            <v>926.57600000000002</v>
          </cell>
          <cell r="BH33">
            <v>0</v>
          </cell>
          <cell r="BI33">
            <v>642.6</v>
          </cell>
          <cell r="BJ33">
            <v>283</v>
          </cell>
          <cell r="BK33">
            <v>72</v>
          </cell>
          <cell r="BL33">
            <v>1</v>
          </cell>
          <cell r="BM33">
            <v>2256</v>
          </cell>
          <cell r="BN33">
            <v>2262.212</v>
          </cell>
          <cell r="BO33">
            <v>0</v>
          </cell>
          <cell r="BP33">
            <v>2256</v>
          </cell>
          <cell r="BQ33">
            <v>0</v>
          </cell>
          <cell r="BR33">
            <v>451.2</v>
          </cell>
          <cell r="BS33">
            <v>0</v>
          </cell>
          <cell r="BT33">
            <v>5</v>
          </cell>
          <cell r="BU33">
            <v>0</v>
          </cell>
          <cell r="BV33">
            <v>18</v>
          </cell>
          <cell r="BW33">
            <v>2384.4</v>
          </cell>
          <cell r="BX33">
            <v>2384.6239999999998</v>
          </cell>
          <cell r="BY33">
            <v>0</v>
          </cell>
          <cell r="BZ33">
            <v>2378.5</v>
          </cell>
          <cell r="CA33">
            <v>5.9</v>
          </cell>
          <cell r="CB33">
            <v>1.544</v>
          </cell>
          <cell r="CC33">
            <v>3.0000000000000001E-3</v>
          </cell>
          <cell r="CD33">
            <v>1.8529411764705901</v>
          </cell>
          <cell r="CE33">
            <v>1.5</v>
          </cell>
          <cell r="CF33">
            <v>0</v>
          </cell>
          <cell r="CG33">
            <v>0</v>
          </cell>
          <cell r="CH33">
            <v>0</v>
          </cell>
          <cell r="CI33">
            <v>0</v>
          </cell>
          <cell r="CJ33">
            <v>0</v>
          </cell>
          <cell r="CK33">
            <v>0</v>
          </cell>
          <cell r="CL33">
            <v>0</v>
          </cell>
          <cell r="CM33">
            <v>0</v>
          </cell>
          <cell r="CN33">
            <v>0</v>
          </cell>
          <cell r="CO33">
            <v>0</v>
          </cell>
          <cell r="CP33">
            <v>5277.1</v>
          </cell>
          <cell r="CQ33">
            <v>17864.5</v>
          </cell>
          <cell r="CR33">
            <v>0</v>
          </cell>
          <cell r="CS33">
            <v>0</v>
          </cell>
          <cell r="CT33">
            <v>0</v>
          </cell>
        </row>
        <row r="34">
          <cell r="B34">
            <v>247694041</v>
          </cell>
          <cell r="C34" t="str">
            <v>г. Люберцы, п. Калинина, д. 45</v>
          </cell>
          <cell r="D34" t="str">
            <v>{"type":"Polygon","coordinates":[[[37.873389,55.692446],[37.873688,55.692276],[37.873771,55.692288],[37.873821,55.692295],[37.87384,55.692284],[37.873874,55.692264],[37.874005,55.692189],[37.874197,55.692047],[37.874175,55.691621],[37.873851,55.691428],[37.873829,55.691442],[37.873565,55.691279],[37.872677,55.691829],[37.872729,55.691853],[37.872663,55.691895],[37.873364,55.692243],[37.873194,55.692342],[37.873389,55.692446]],[[37.873628,55.691602],[37.873691,55.692103],[37.873469,55.69211],[37.87341,55.692047],[37.87336,55.691665],[37.873401,55.691609],[37.873628,55.691602]],[[37.873761,55.692221],[37.873771,55.692288],[37.87384,55.692284],[37.873831,55.692218],[37.873761,55.692221]]]}</v>
          </cell>
          <cell r="E34" t="str">
            <v>LINESTRING(37.873565 55.691279,37.872677 55.691829,37.872663 55.691895,37.873194 55.692342,37.873389 55.692446,37.873821 55.692295,37.874005 55.692189,37.874197 55.692047,37.874175 55.691621,37.873851 55.691428,37.873565 55.691279)</v>
          </cell>
          <cell r="F34" t="str">
            <v>Утвержден</v>
          </cell>
          <cell r="G34">
            <v>6176</v>
          </cell>
          <cell r="H34">
            <v>6190.5820000000003</v>
          </cell>
          <cell r="I34">
            <v>6176</v>
          </cell>
          <cell r="J34">
            <v>2347</v>
          </cell>
          <cell r="K34">
            <v>1224</v>
          </cell>
          <cell r="L34">
            <v>4788.32</v>
          </cell>
          <cell r="M34">
            <v>1</v>
          </cell>
          <cell r="N34">
            <v>184</v>
          </cell>
          <cell r="O34">
            <v>184.34299999999999</v>
          </cell>
          <cell r="P34">
            <v>0</v>
          </cell>
          <cell r="Q34">
            <v>0</v>
          </cell>
          <cell r="R34">
            <v>184</v>
          </cell>
          <cell r="S34">
            <v>0</v>
          </cell>
          <cell r="T34">
            <v>0</v>
          </cell>
          <cell r="U34">
            <v>0</v>
          </cell>
          <cell r="V34">
            <v>0</v>
          </cell>
          <cell r="W34">
            <v>4</v>
          </cell>
          <cell r="X34">
            <v>3</v>
          </cell>
          <cell r="Y34">
            <v>3</v>
          </cell>
          <cell r="Z34">
            <v>0</v>
          </cell>
          <cell r="AA34">
            <v>0</v>
          </cell>
          <cell r="AB34">
            <v>0</v>
          </cell>
          <cell r="AC34">
            <v>0</v>
          </cell>
          <cell r="AD34">
            <v>0</v>
          </cell>
          <cell r="AE34">
            <v>0</v>
          </cell>
          <cell r="AF34">
            <v>0</v>
          </cell>
          <cell r="AG34">
            <v>0</v>
          </cell>
          <cell r="AH34">
            <v>0</v>
          </cell>
          <cell r="AI34">
            <v>0</v>
          </cell>
          <cell r="AJ34">
            <v>0</v>
          </cell>
          <cell r="AK34">
            <v>0</v>
          </cell>
          <cell r="AL34">
            <v>0</v>
          </cell>
          <cell r="AM34">
            <v>2757.9</v>
          </cell>
          <cell r="AN34">
            <v>2763.44</v>
          </cell>
          <cell r="AO34">
            <v>2756.9</v>
          </cell>
          <cell r="AP34">
            <v>20</v>
          </cell>
          <cell r="AQ34">
            <v>0</v>
          </cell>
          <cell r="AR34">
            <v>0</v>
          </cell>
          <cell r="AS34">
            <v>0</v>
          </cell>
          <cell r="AT34">
            <v>0</v>
          </cell>
          <cell r="AU34">
            <v>0</v>
          </cell>
          <cell r="AV34">
            <v>0</v>
          </cell>
          <cell r="AW34">
            <v>0</v>
          </cell>
          <cell r="AX34">
            <v>0</v>
          </cell>
          <cell r="AY34">
            <v>0</v>
          </cell>
          <cell r="AZ34">
            <v>0</v>
          </cell>
          <cell r="BA34">
            <v>8</v>
          </cell>
          <cell r="BB34">
            <v>8</v>
          </cell>
          <cell r="BC34">
            <v>5</v>
          </cell>
          <cell r="BD34">
            <v>5</v>
          </cell>
          <cell r="BE34">
            <v>5</v>
          </cell>
          <cell r="BF34">
            <v>1490.2</v>
          </cell>
          <cell r="BG34">
            <v>1497.93</v>
          </cell>
          <cell r="BH34">
            <v>1</v>
          </cell>
          <cell r="BI34">
            <v>1490.2</v>
          </cell>
          <cell r="BJ34">
            <v>0</v>
          </cell>
          <cell r="BK34">
            <v>117</v>
          </cell>
          <cell r="BL34">
            <v>1</v>
          </cell>
          <cell r="BM34">
            <v>1224</v>
          </cell>
          <cell r="BN34">
            <v>1226.817</v>
          </cell>
          <cell r="BO34">
            <v>0</v>
          </cell>
          <cell r="BP34">
            <v>1224</v>
          </cell>
          <cell r="BQ34">
            <v>0</v>
          </cell>
          <cell r="BR34">
            <v>244.8</v>
          </cell>
          <cell r="BS34">
            <v>0</v>
          </cell>
          <cell r="BT34">
            <v>5</v>
          </cell>
          <cell r="BU34">
            <v>0</v>
          </cell>
          <cell r="BV34">
            <v>4</v>
          </cell>
          <cell r="BW34">
            <v>518.4</v>
          </cell>
          <cell r="BX34">
            <v>518.03800000000001</v>
          </cell>
          <cell r="BY34">
            <v>0</v>
          </cell>
          <cell r="BZ34">
            <v>518.4</v>
          </cell>
          <cell r="CA34">
            <v>0</v>
          </cell>
          <cell r="CB34">
            <v>0.34399999999999997</v>
          </cell>
          <cell r="CC34">
            <v>0</v>
          </cell>
          <cell r="CD34">
            <v>1.5</v>
          </cell>
          <cell r="CE34">
            <v>0</v>
          </cell>
          <cell r="CF34">
            <v>0</v>
          </cell>
          <cell r="CG34">
            <v>0</v>
          </cell>
          <cell r="CH34">
            <v>0</v>
          </cell>
          <cell r="CI34">
            <v>0</v>
          </cell>
          <cell r="CJ34">
            <v>0</v>
          </cell>
          <cell r="CK34">
            <v>0</v>
          </cell>
          <cell r="CL34">
            <v>0</v>
          </cell>
          <cell r="CM34">
            <v>0</v>
          </cell>
          <cell r="CN34">
            <v>0</v>
          </cell>
          <cell r="CO34">
            <v>0</v>
          </cell>
          <cell r="CP34">
            <v>3232.6</v>
          </cell>
          <cell r="CQ34">
            <v>6173.5</v>
          </cell>
          <cell r="CR34">
            <v>0</v>
          </cell>
          <cell r="CS34">
            <v>0</v>
          </cell>
          <cell r="CT34">
            <v>0</v>
          </cell>
        </row>
        <row r="35">
          <cell r="B35">
            <v>8981684938</v>
          </cell>
          <cell r="C35" t="str">
            <v>г. Люберцы, п. Калинина, д.54</v>
          </cell>
          <cell r="D35" t="str">
            <v>{"type":"Polygon","coordinates":[[[37.871845,55.691628],[37.871834,55.691667],[37.871464,55.691903],[37.871397,55.691917],[37.87027,55.692635],[37.870732,55.69287],[37.870791,55.692875],[37.872391,55.691875],[37.872381,55.691857],[37.872116,55.69173],[37.872051,55.691729],[37.871908,55.691661],[37.871845,55.691628]],[[37.872264,55.691865],[37.872125,55.691793],[37.870571,55.692764],[37.870714,55.692838],[37.872264,55.691865]]]}</v>
          </cell>
          <cell r="E35" t="str">
            <v>LINESTRING(37.871845 55.691628,37.87027 55.692635,37.870732 55.69287,37.870791 55.692875,37.872391 55.691875,37.872381 55.691857,37.872116 55.69173,37.871845 55.691628)</v>
          </cell>
          <cell r="F35" t="str">
            <v>Утвержден</v>
          </cell>
          <cell r="G35">
            <v>4658</v>
          </cell>
          <cell r="H35">
            <v>4669.0870000000004</v>
          </cell>
          <cell r="I35">
            <v>4658</v>
          </cell>
          <cell r="J35">
            <v>159.6</v>
          </cell>
          <cell r="K35">
            <v>709.3</v>
          </cell>
          <cell r="L35">
            <v>4498.3999999999996</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3957</v>
          </cell>
          <cell r="AN35">
            <v>3964.5</v>
          </cell>
          <cell r="AO35">
            <v>3957</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1</v>
          </cell>
          <cell r="BM35">
            <v>228</v>
          </cell>
          <cell r="BN35">
            <v>227.102</v>
          </cell>
          <cell r="BO35">
            <v>0</v>
          </cell>
          <cell r="BP35">
            <v>228</v>
          </cell>
          <cell r="BQ35">
            <v>0</v>
          </cell>
          <cell r="BR35">
            <v>5.7000000000000002E-2</v>
          </cell>
          <cell r="BS35">
            <v>0</v>
          </cell>
          <cell r="BT35">
            <v>4</v>
          </cell>
          <cell r="BU35">
            <v>0</v>
          </cell>
          <cell r="BV35">
            <v>7</v>
          </cell>
          <cell r="BW35">
            <v>481.3</v>
          </cell>
          <cell r="BX35">
            <v>481.36399999999998</v>
          </cell>
          <cell r="BY35">
            <v>0</v>
          </cell>
          <cell r="BZ35">
            <v>481.3</v>
          </cell>
          <cell r="CA35">
            <v>0</v>
          </cell>
          <cell r="CB35">
            <v>0.152</v>
          </cell>
          <cell r="CC35">
            <v>0</v>
          </cell>
          <cell r="CD35">
            <v>6.28571428571429</v>
          </cell>
          <cell r="CE35">
            <v>0</v>
          </cell>
          <cell r="CF35">
            <v>0</v>
          </cell>
          <cell r="CG35">
            <v>0</v>
          </cell>
          <cell r="CH35">
            <v>0</v>
          </cell>
          <cell r="CI35">
            <v>0</v>
          </cell>
          <cell r="CJ35">
            <v>0</v>
          </cell>
          <cell r="CK35">
            <v>0</v>
          </cell>
          <cell r="CL35">
            <v>0</v>
          </cell>
          <cell r="CM35">
            <v>0</v>
          </cell>
          <cell r="CN35">
            <v>0</v>
          </cell>
          <cell r="CO35">
            <v>0</v>
          </cell>
          <cell r="CP35">
            <v>709.3</v>
          </cell>
          <cell r="CQ35">
            <v>4666.3</v>
          </cell>
          <cell r="CR35">
            <v>0</v>
          </cell>
          <cell r="CS35">
            <v>0</v>
          </cell>
          <cell r="CT35">
            <v>0</v>
          </cell>
        </row>
        <row r="36">
          <cell r="B36">
            <v>1055182458</v>
          </cell>
          <cell r="C36" t="str">
            <v>г. Люберцы, п. Калинина, д. 90, д. 91, д. 95</v>
          </cell>
          <cell r="D36" t="str">
            <v>{"type":"Polygon","coordinates":[[[37.872185,55.689714],[37.872103,55.689767],[37.872061,55.689793],[37.871782,55.689971],[37.872077,55.690115],[37.872096,55.690125],[37.872439,55.690292],[37.872451,55.690298],[37.872624,55.690383],[37.872636,55.690389],[37.872972,55.690553],[37.873039,55.690586],[37.873468,55.690796],[37.873517,55.69082],[37.873699,55.690909],[37.873751,55.690916],[37.873796,55.690911],[37.874065,55.690749],[37.874119,55.690716],[37.874064,55.690688],[37.874347,55.690513],[37.87439,55.690487],[37.874712,55.690288],[37.874381,55.690122],[37.874363,55.690113],[37.874253,55.690057],[37.873558,55.690495],[37.873351,55.690392],[37.873463,55.690322],[37.873501,55.690298],[37.873187,55.690137],[37.873163,55.69015],[37.87295,55.690032],[37.872584,55.689742],[37.872518,55.689779],[37.872461,55.689748],[37.872409,55.689776],[37.872264,55.689702],[37.872217,55.68973],[37.872185,55.689714]],[[37.8738,55.690532],[37.874335,55.690192],[37.874531,55.690288],[37.873996,55.69063],[37.8738,55.690532]],[[37.873149,55.690582],[37.873667,55.690837],[37.873899,55.690691],[37.873749,55.690614],[37.873672,55.690661],[37.87331,55.690477],[37.873149,55.690582]],[[37.872259,55.689925],[37.873112,55.690362],[37.873254,55.690274],[37.872404,55.689837],[37.872259,55.689925]]]}</v>
          </cell>
          <cell r="E36" t="str">
            <v>LINESTRING(37.872264 55.689702,37.872185 55.689714,37.872061 55.689793,37.871782 55.689971,37.872096 55.690125,37.873517 55.69082,37.873699 55.690909,37.873751 55.690916,37.873796 55.690911,37.874065 55.690749,37.874119 55.690716,37.874712 55.690288,37.874253 55.690057,37.872584 55.689742,37.872264 55.689702)</v>
          </cell>
          <cell r="F36" t="str">
            <v>Утвержден</v>
          </cell>
          <cell r="G36">
            <v>2119</v>
          </cell>
          <cell r="H36">
            <v>6397.24</v>
          </cell>
          <cell r="I36">
            <v>2119</v>
          </cell>
          <cell r="J36">
            <v>169.5</v>
          </cell>
          <cell r="K36">
            <v>1174.3</v>
          </cell>
          <cell r="L36">
            <v>1949.5</v>
          </cell>
          <cell r="M36">
            <v>1</v>
          </cell>
          <cell r="N36">
            <v>316</v>
          </cell>
          <cell r="O36">
            <v>317.21800000000002</v>
          </cell>
          <cell r="P36">
            <v>0</v>
          </cell>
          <cell r="Q36">
            <v>0</v>
          </cell>
          <cell r="R36">
            <v>0</v>
          </cell>
          <cell r="S36">
            <v>0</v>
          </cell>
          <cell r="T36">
            <v>316</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4151.8</v>
          </cell>
          <cell r="AN36">
            <v>4160.8440000000001</v>
          </cell>
          <cell r="AO36">
            <v>4151.8</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3</v>
          </cell>
          <cell r="BF36">
            <v>273.8</v>
          </cell>
          <cell r="BG36">
            <v>274.327</v>
          </cell>
          <cell r="BH36">
            <v>0</v>
          </cell>
          <cell r="BI36">
            <v>84</v>
          </cell>
          <cell r="BJ36">
            <v>189.8</v>
          </cell>
          <cell r="BK36">
            <v>21</v>
          </cell>
          <cell r="BL36">
            <v>2</v>
          </cell>
          <cell r="BM36">
            <v>1123</v>
          </cell>
          <cell r="BN36">
            <v>1126.002</v>
          </cell>
          <cell r="BO36">
            <v>0</v>
          </cell>
          <cell r="BP36">
            <v>1123</v>
          </cell>
          <cell r="BQ36">
            <v>0</v>
          </cell>
          <cell r="BR36">
            <v>212</v>
          </cell>
          <cell r="BS36">
            <v>0</v>
          </cell>
          <cell r="BT36">
            <v>5</v>
          </cell>
          <cell r="BU36">
            <v>0</v>
          </cell>
          <cell r="BV36">
            <v>7</v>
          </cell>
          <cell r="BW36">
            <v>516.29999999999995</v>
          </cell>
          <cell r="BX36">
            <v>518.09299999999996</v>
          </cell>
          <cell r="BY36">
            <v>0</v>
          </cell>
          <cell r="BZ36">
            <v>516.29999999999995</v>
          </cell>
          <cell r="CA36">
            <v>0</v>
          </cell>
          <cell r="CB36">
            <v>0.24399999999999999</v>
          </cell>
          <cell r="CC36">
            <v>0</v>
          </cell>
          <cell r="CD36">
            <v>2.0714285714285698</v>
          </cell>
          <cell r="CE36">
            <v>0</v>
          </cell>
          <cell r="CF36">
            <v>0</v>
          </cell>
          <cell r="CG36">
            <v>0</v>
          </cell>
          <cell r="CH36">
            <v>0</v>
          </cell>
          <cell r="CI36">
            <v>0</v>
          </cell>
          <cell r="CJ36">
            <v>0</v>
          </cell>
          <cell r="CK36">
            <v>0</v>
          </cell>
          <cell r="CL36">
            <v>0</v>
          </cell>
          <cell r="CM36">
            <v>0</v>
          </cell>
          <cell r="CN36">
            <v>0</v>
          </cell>
          <cell r="CO36">
            <v>0</v>
          </cell>
          <cell r="CP36">
            <v>1723.3</v>
          </cell>
          <cell r="CQ36">
            <v>6380.9</v>
          </cell>
          <cell r="CR36">
            <v>0</v>
          </cell>
          <cell r="CS36">
            <v>0</v>
          </cell>
          <cell r="CT36">
            <v>0</v>
          </cell>
        </row>
        <row r="37">
          <cell r="B37">
            <v>247693505</v>
          </cell>
          <cell r="C37" t="str">
            <v>г. Люберцы, п. Красково, мкр. КСЗ, д. 25, д. 26</v>
          </cell>
          <cell r="D37" t="str">
            <v>{"type":"Polygon","coordinates":[[[37.998227,55.660967],[37.997987,55.660874],[37.997934,55.660866],[37.997891,55.660879],[37.997826,55.660924],[37.9977,55.660873],[37.997389,55.661099],[37.996944,55.660922],[37.996816,55.661012],[37.996355,55.661424],[37.996143,55.661355],[37.996113,55.661382],[37.996414,55.661487],[37.99655,55.661569],[37.997426,55.661864],[37.997518,55.661823],[37.998294,55.66108],[37.998155,55.661032],[37.998227,55.660967]],[[37.997008,55.661003],[37.997171,55.661064],[37.996703,55.661472],[37.996539,55.661414],[37.997008,55.661003]],[[37.997821,55.660993],[37.997098,55.661637],[37.997269,55.661692],[37.997995,55.661051],[37.997821,55.660993]]]}</v>
          </cell>
          <cell r="E37" t="str">
            <v>LINESTRING(37.997934 55.660866,37.9977 55.660873,37.996944 55.660922,37.996143 55.661355,37.996113 55.661382,37.99655 55.661569,37.997426 55.661864,37.997518 55.661823,37.998294 55.66108,37.998227 55.660967,37.997987 55.660874,37.997934 55.660866)</v>
          </cell>
          <cell r="F37" t="str">
            <v>Утвержден</v>
          </cell>
          <cell r="G37">
            <v>6041</v>
          </cell>
          <cell r="H37">
            <v>6055.7489999999998</v>
          </cell>
          <cell r="I37">
            <v>6041</v>
          </cell>
          <cell r="J37">
            <v>421.4</v>
          </cell>
          <cell r="K37">
            <v>1356</v>
          </cell>
          <cell r="L37">
            <v>5038.6000000000004</v>
          </cell>
          <cell r="M37">
            <v>1</v>
          </cell>
          <cell r="N37">
            <v>171</v>
          </cell>
          <cell r="O37">
            <v>171.99700000000001</v>
          </cell>
          <cell r="P37">
            <v>1</v>
          </cell>
          <cell r="Q37">
            <v>0</v>
          </cell>
          <cell r="R37">
            <v>171</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4508.6000000000004</v>
          </cell>
          <cell r="AN37">
            <v>4522.116</v>
          </cell>
          <cell r="AO37">
            <v>4507.6000000000004</v>
          </cell>
          <cell r="AP37">
            <v>129</v>
          </cell>
          <cell r="AQ37">
            <v>0</v>
          </cell>
          <cell r="AR37">
            <v>0</v>
          </cell>
          <cell r="AS37">
            <v>0</v>
          </cell>
          <cell r="AT37">
            <v>0</v>
          </cell>
          <cell r="AU37">
            <v>0</v>
          </cell>
          <cell r="AV37">
            <v>0</v>
          </cell>
          <cell r="AW37">
            <v>0</v>
          </cell>
          <cell r="AX37">
            <v>0</v>
          </cell>
          <cell r="AY37">
            <v>0</v>
          </cell>
          <cell r="AZ37">
            <v>0</v>
          </cell>
          <cell r="BA37">
            <v>5</v>
          </cell>
          <cell r="BB37">
            <v>5</v>
          </cell>
          <cell r="BC37">
            <v>0</v>
          </cell>
          <cell r="BD37">
            <v>0</v>
          </cell>
          <cell r="BE37">
            <v>0</v>
          </cell>
          <cell r="BF37">
            <v>0</v>
          </cell>
          <cell r="BG37">
            <v>0</v>
          </cell>
          <cell r="BH37">
            <v>0</v>
          </cell>
          <cell r="BI37">
            <v>0</v>
          </cell>
          <cell r="BJ37">
            <v>0</v>
          </cell>
          <cell r="BK37">
            <v>0</v>
          </cell>
          <cell r="BL37">
            <v>2</v>
          </cell>
          <cell r="BM37">
            <v>1180</v>
          </cell>
          <cell r="BN37">
            <v>1182.933</v>
          </cell>
          <cell r="BO37">
            <v>0</v>
          </cell>
          <cell r="BP37">
            <v>1180</v>
          </cell>
          <cell r="BQ37">
            <v>0</v>
          </cell>
          <cell r="BR37">
            <v>174.04900000000001</v>
          </cell>
          <cell r="BS37">
            <v>0</v>
          </cell>
          <cell r="BT37">
            <v>5</v>
          </cell>
          <cell r="BU37">
            <v>0</v>
          </cell>
          <cell r="BV37">
            <v>10</v>
          </cell>
          <cell r="BW37">
            <v>176</v>
          </cell>
          <cell r="BX37">
            <v>176.77500000000001</v>
          </cell>
          <cell r="BY37">
            <v>0</v>
          </cell>
          <cell r="BZ37">
            <v>176</v>
          </cell>
          <cell r="CA37">
            <v>0</v>
          </cell>
          <cell r="CB37">
            <v>0.08</v>
          </cell>
          <cell r="CC37">
            <v>0</v>
          </cell>
          <cell r="CD37">
            <v>2.7</v>
          </cell>
          <cell r="CE37">
            <v>0</v>
          </cell>
          <cell r="CF37">
            <v>0</v>
          </cell>
          <cell r="CG37">
            <v>0</v>
          </cell>
          <cell r="CH37">
            <v>0</v>
          </cell>
          <cell r="CI37">
            <v>0</v>
          </cell>
          <cell r="CJ37">
            <v>0</v>
          </cell>
          <cell r="CK37">
            <v>0</v>
          </cell>
          <cell r="CL37">
            <v>0</v>
          </cell>
          <cell r="CM37">
            <v>0</v>
          </cell>
          <cell r="CN37">
            <v>0</v>
          </cell>
          <cell r="CO37">
            <v>0</v>
          </cell>
          <cell r="CP37">
            <v>1356</v>
          </cell>
          <cell r="CQ37">
            <v>6034.6</v>
          </cell>
          <cell r="CR37">
            <v>0</v>
          </cell>
          <cell r="CS37">
            <v>0</v>
          </cell>
          <cell r="CT37">
            <v>0</v>
          </cell>
        </row>
        <row r="38">
          <cell r="B38">
            <v>5385820542</v>
          </cell>
          <cell r="C38" t="str">
            <v>г. Люберцы, п. Красково, ул. КСЗ, д. 11, д. 16</v>
          </cell>
          <cell r="D38" t="str">
            <v>{"type":"Polygon","coordinates":[[[37.995766,55.661684],[37.996267,55.661846],[37.996899,55.662039],[37.997188,55.662127],[37.99723,55.662128],[37.997271,55.662067],[37.997272,55.662046],[37.997276,55.662009],[37.997305,55.661978],[37.997424,55.661864],[37.99655,55.661569],[37.996413,55.661487],[37.996112,55.661382],[37.995766,55.661684]],[[37.996116,55.661588],[37.996241,55.661632],[37.996384,55.661506],[37.996261,55.661463],[37.996116,55.661588]],[[37.996422,55.661687],[37.996547,55.661573],[37.996743,55.661639],[37.996723,55.661657],[37.997202,55.661819],[37.997222,55.661801],[37.99742,55.661868],[37.997304,55.661978],[37.996422,55.661687]],[[37.997269,55.662023],[37.997136,55.661979],[37.997076,55.662035],[37.997139,55.662056],[37.997126,55.66207],[37.997202,55.662094],[37.997269,55.662023]],[[37.996661,55.661966],[37.996694,55.661935],[37.996794,55.661964],[37.996761,55.661997],[37.996661,55.661966]]]}</v>
          </cell>
          <cell r="E38" t="str">
            <v>LINESTRING(37.996112 55.661382,37.995766 55.661684,37.996267 55.661846,37.996761 55.661997,37.997188 55.662127,37.99723 55.662128,37.997424 55.661864,37.996413 55.661487,37.996112 55.661382)</v>
          </cell>
          <cell r="F38" t="str">
            <v>Утвержден</v>
          </cell>
          <cell r="G38">
            <v>2493</v>
          </cell>
          <cell r="H38">
            <v>2484.6570000000002</v>
          </cell>
          <cell r="I38">
            <v>2493</v>
          </cell>
          <cell r="J38">
            <v>779.87</v>
          </cell>
          <cell r="K38">
            <v>454.1</v>
          </cell>
          <cell r="L38">
            <v>1409.83</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539.70000000000005</v>
          </cell>
          <cell r="AN38">
            <v>1107.8230000000001</v>
          </cell>
          <cell r="AO38">
            <v>517.70000000000005</v>
          </cell>
          <cell r="AP38">
            <v>2</v>
          </cell>
          <cell r="AQ38">
            <v>0</v>
          </cell>
          <cell r="AR38">
            <v>0</v>
          </cell>
          <cell r="AS38">
            <v>0</v>
          </cell>
          <cell r="AT38">
            <v>1</v>
          </cell>
          <cell r="AU38">
            <v>12</v>
          </cell>
          <cell r="AV38">
            <v>0</v>
          </cell>
          <cell r="AW38">
            <v>0</v>
          </cell>
          <cell r="AX38">
            <v>0</v>
          </cell>
          <cell r="AY38">
            <v>0</v>
          </cell>
          <cell r="AZ38">
            <v>0</v>
          </cell>
          <cell r="BA38">
            <v>0</v>
          </cell>
          <cell r="BB38">
            <v>0</v>
          </cell>
          <cell r="BC38">
            <v>1</v>
          </cell>
          <cell r="BD38">
            <v>1</v>
          </cell>
          <cell r="BE38">
            <v>1</v>
          </cell>
          <cell r="BF38">
            <v>669</v>
          </cell>
          <cell r="BG38">
            <v>670.60500000000002</v>
          </cell>
          <cell r="BH38">
            <v>0</v>
          </cell>
          <cell r="BI38">
            <v>669</v>
          </cell>
          <cell r="BJ38">
            <v>0</v>
          </cell>
          <cell r="BK38">
            <v>53</v>
          </cell>
          <cell r="BL38">
            <v>1</v>
          </cell>
          <cell r="BM38">
            <v>364</v>
          </cell>
          <cell r="BN38">
            <v>365.30500000000001</v>
          </cell>
          <cell r="BO38">
            <v>0</v>
          </cell>
          <cell r="BP38">
            <v>364</v>
          </cell>
          <cell r="BQ38">
            <v>0</v>
          </cell>
          <cell r="BR38">
            <v>91</v>
          </cell>
          <cell r="BS38">
            <v>0</v>
          </cell>
          <cell r="BT38">
            <v>4</v>
          </cell>
          <cell r="BU38">
            <v>0</v>
          </cell>
          <cell r="BV38">
            <v>4</v>
          </cell>
          <cell r="BW38">
            <v>340.6</v>
          </cell>
          <cell r="BX38">
            <v>340.77300000000002</v>
          </cell>
          <cell r="BY38">
            <v>0</v>
          </cell>
          <cell r="BZ38">
            <v>340.6</v>
          </cell>
          <cell r="CA38">
            <v>0</v>
          </cell>
          <cell r="CB38">
            <v>0.20799999999999999</v>
          </cell>
          <cell r="CC38">
            <v>0</v>
          </cell>
          <cell r="CD38">
            <v>2.125</v>
          </cell>
          <cell r="CE38">
            <v>0</v>
          </cell>
          <cell r="CF38">
            <v>0</v>
          </cell>
          <cell r="CG38">
            <v>0</v>
          </cell>
          <cell r="CH38">
            <v>0</v>
          </cell>
          <cell r="CI38">
            <v>0</v>
          </cell>
          <cell r="CJ38">
            <v>0</v>
          </cell>
          <cell r="CK38">
            <v>0</v>
          </cell>
          <cell r="CL38">
            <v>0</v>
          </cell>
          <cell r="CM38">
            <v>0</v>
          </cell>
          <cell r="CN38">
            <v>0</v>
          </cell>
          <cell r="CO38">
            <v>0</v>
          </cell>
          <cell r="CP38">
            <v>1373.6</v>
          </cell>
          <cell r="CQ38">
            <v>1891.3</v>
          </cell>
          <cell r="CR38">
            <v>0</v>
          </cell>
          <cell r="CS38">
            <v>0</v>
          </cell>
          <cell r="CT38">
            <v>0</v>
          </cell>
        </row>
        <row r="39">
          <cell r="B39">
            <v>247694048</v>
          </cell>
          <cell r="C39" t="str">
            <v>г. Люберцы, пос. Калинина, д. 46, ул. Новая, д. 9</v>
          </cell>
          <cell r="D39" t="str">
            <v>{"type":"Polygon","coordinates":[[[37.870902,55.692925],[37.870911,55.692972],[37.871705,55.693382],[37.871814,55.693385],[37.872463,55.693005],[37.872551,55.692973],[37.872787,55.692884],[37.873137,55.692685],[37.872839,55.692519],[37.873275,55.692255],[37.872566,55.691873],[37.870902,55.692925]],[[37.872838,55.692145],[37.872972,55.692213],[37.872,55.692816],[37.871869,55.692747],[37.872838,55.692145]],[[37.872543,55.69204],[37.872413,55.691972],[37.87249,55.691927],[37.872619,55.691992],[37.872543,55.69204]],[[37.87233,55.692965],[37.871763,55.693291],[37.871032,55.692903],[37.871174,55.692817],[37.871701,55.693096],[37.871808,55.693099],[37.87217,55.692884],[37.87233,55.692965]],[[37.872365,55.692875],[37.872414,55.692848],[37.872494,55.692891],[37.872447,55.692918],[37.872365,55.692875]]]}</v>
          </cell>
          <cell r="E39" t="str">
            <v>LINESTRING(37.872566 55.691873,37.870902 55.692925,37.870911 55.692972,37.871705 55.693382,37.871814 55.693385,37.872787 55.692884,37.873137 55.692685,37.873275 55.692255,37.872566 55.691873)</v>
          </cell>
          <cell r="F39" t="str">
            <v>Утвержден</v>
          </cell>
          <cell r="G39">
            <v>9624</v>
          </cell>
          <cell r="H39">
            <v>9644.6759999999995</v>
          </cell>
          <cell r="I39">
            <v>9624</v>
          </cell>
          <cell r="J39">
            <v>1860.4</v>
          </cell>
          <cell r="K39">
            <v>2140</v>
          </cell>
          <cell r="L39">
            <v>7763.6</v>
          </cell>
          <cell r="M39">
            <v>3</v>
          </cell>
          <cell r="N39">
            <v>700</v>
          </cell>
          <cell r="O39">
            <v>701.63900000000001</v>
          </cell>
          <cell r="P39">
            <v>0</v>
          </cell>
          <cell r="Q39">
            <v>320</v>
          </cell>
          <cell r="R39">
            <v>380</v>
          </cell>
          <cell r="S39">
            <v>0</v>
          </cell>
          <cell r="T39">
            <v>0</v>
          </cell>
          <cell r="U39">
            <v>0</v>
          </cell>
          <cell r="V39">
            <v>0</v>
          </cell>
          <cell r="W39">
            <v>8</v>
          </cell>
          <cell r="X39">
            <v>16</v>
          </cell>
          <cell r="Y39">
            <v>6</v>
          </cell>
          <cell r="Z39">
            <v>1</v>
          </cell>
          <cell r="AA39">
            <v>285</v>
          </cell>
          <cell r="AB39">
            <v>286.399</v>
          </cell>
          <cell r="AC39">
            <v>0</v>
          </cell>
          <cell r="AD39">
            <v>0</v>
          </cell>
          <cell r="AE39">
            <v>285</v>
          </cell>
          <cell r="AF39">
            <v>0</v>
          </cell>
          <cell r="AG39">
            <v>0</v>
          </cell>
          <cell r="AH39">
            <v>0</v>
          </cell>
          <cell r="AI39">
            <v>0</v>
          </cell>
          <cell r="AJ39">
            <v>0</v>
          </cell>
          <cell r="AK39">
            <v>5</v>
          </cell>
          <cell r="AL39">
            <v>2</v>
          </cell>
          <cell r="AM39">
            <v>4943.7</v>
          </cell>
          <cell r="AN39">
            <v>4956.1729999999998</v>
          </cell>
          <cell r="AO39">
            <v>4943.7</v>
          </cell>
          <cell r="AP39">
            <v>80</v>
          </cell>
          <cell r="AQ39">
            <v>0</v>
          </cell>
          <cell r="AR39">
            <v>0</v>
          </cell>
          <cell r="AS39">
            <v>0</v>
          </cell>
          <cell r="AT39">
            <v>0</v>
          </cell>
          <cell r="AU39">
            <v>83</v>
          </cell>
          <cell r="AV39">
            <v>1</v>
          </cell>
          <cell r="AW39">
            <v>30</v>
          </cell>
          <cell r="AX39">
            <v>0</v>
          </cell>
          <cell r="AY39">
            <v>30</v>
          </cell>
          <cell r="AZ39">
            <v>0</v>
          </cell>
          <cell r="BA39">
            <v>7</v>
          </cell>
          <cell r="BB39">
            <v>11</v>
          </cell>
          <cell r="BC39">
            <v>10</v>
          </cell>
          <cell r="BD39">
            <v>8</v>
          </cell>
          <cell r="BE39">
            <v>7</v>
          </cell>
          <cell r="BF39">
            <v>908</v>
          </cell>
          <cell r="BG39">
            <v>909.47199999999998</v>
          </cell>
          <cell r="BH39">
            <v>0</v>
          </cell>
          <cell r="BI39">
            <v>908</v>
          </cell>
          <cell r="BJ39">
            <v>0</v>
          </cell>
          <cell r="BK39">
            <v>72</v>
          </cell>
          <cell r="BL39">
            <v>2</v>
          </cell>
          <cell r="BM39">
            <v>1049</v>
          </cell>
          <cell r="BN39">
            <v>1051.7729999999999</v>
          </cell>
          <cell r="BO39">
            <v>0</v>
          </cell>
          <cell r="BP39">
            <v>1049</v>
          </cell>
          <cell r="BQ39">
            <v>0</v>
          </cell>
          <cell r="BR39">
            <v>261</v>
          </cell>
          <cell r="BS39">
            <v>0</v>
          </cell>
          <cell r="BT39">
            <v>4</v>
          </cell>
          <cell r="BU39">
            <v>0</v>
          </cell>
          <cell r="BV39">
            <v>3</v>
          </cell>
          <cell r="BW39">
            <v>1734</v>
          </cell>
          <cell r="BX39">
            <v>1734.8330000000001</v>
          </cell>
          <cell r="BY39">
            <v>0</v>
          </cell>
          <cell r="BZ39">
            <v>1734</v>
          </cell>
          <cell r="CA39">
            <v>0</v>
          </cell>
          <cell r="CB39">
            <v>0.80500000000000005</v>
          </cell>
          <cell r="CC39">
            <v>0</v>
          </cell>
          <cell r="CD39">
            <v>2.1666666666666701</v>
          </cell>
          <cell r="CE39">
            <v>0</v>
          </cell>
          <cell r="CF39">
            <v>0</v>
          </cell>
          <cell r="CG39">
            <v>0</v>
          </cell>
          <cell r="CH39">
            <v>0</v>
          </cell>
          <cell r="CI39">
            <v>0</v>
          </cell>
          <cell r="CJ39">
            <v>0</v>
          </cell>
          <cell r="CK39">
            <v>0</v>
          </cell>
          <cell r="CL39">
            <v>0</v>
          </cell>
          <cell r="CM39">
            <v>0</v>
          </cell>
          <cell r="CN39">
            <v>0</v>
          </cell>
          <cell r="CO39">
            <v>0</v>
          </cell>
          <cell r="CP39">
            <v>4041</v>
          </cell>
          <cell r="CQ39">
            <v>9649.7000000000007</v>
          </cell>
          <cell r="CR39">
            <v>0</v>
          </cell>
          <cell r="CS39">
            <v>0</v>
          </cell>
          <cell r="CT39">
            <v>0</v>
          </cell>
        </row>
        <row r="40">
          <cell r="B40">
            <v>8370378018</v>
          </cell>
          <cell r="C40" t="str">
            <v>г. Люберцы, пр-д 1-й Панковский, д. 1к1, д. 1к2, д. 1к3, д. 1к4</v>
          </cell>
          <cell r="D40" t="str">
            <v>{"type":"Polygon","coordinates":[[[37.924086,55.662428],[37.922318,55.663288],[37.922083,55.663409],[37.921823,55.663542],[37.920315,55.662561],[37.920242,55.662481],[37.920392,55.662402],[37.920413,55.662392],[37.920273,55.662305],[37.920343,55.662268],[37.920048,55.662073],[37.920079,55.662058],[37.920375,55.662251],[37.920392,55.662242],[37.920492,55.662281],[37.920894,55.662082],[37.92091,55.661943],[37.921355,55.661987],[37.921353,55.66207],[37.921558,55.662074],[37.921559,55.662009],[37.923088,55.66217],[37.923598,55.662236],[37.924004,55.662303],[37.924196,55.662377],[37.924086,55.662428]],[[37.920387,55.662506],[37.921762,55.66339],[37.921917,55.663312],[37.920535,55.662434],[37.920387,55.662506]],[[37.923053,55.66244],[37.92313,55.66249],[37.923323,55.6624],[37.923246,55.662349],[37.923053,55.66244]],[[37.922207,55.663063],[37.922356,55.663158],[37.923918,55.662372],[37.923768,55.662282],[37.922207,55.663063]],[[37.922042,55.663381],[37.922083,55.663409],[37.922244,55.663326],[37.922202,55.663302],[37.922042,55.663381]],[[37.921044,55.662356],[37.92137,55.662351],[37.921367,55.662183],[37.921038,55.662187],[37.921044,55.662356]],[[37.921448,55.662636],[37.921587,55.662729],[37.922659,55.662226],[37.922515,55.662131],[37.921448,55.662636]],[[37.923133,55.662176],[37.923212,55.662186],[37.923133,55.662176]]]}</v>
          </cell>
          <cell r="E40" t="str">
            <v>LINESTRING(37.92091 55.661943,37.920079 55.662058,37.920048 55.662073,37.920242 55.662481,37.920315 55.662561,37.921823 55.663542,37.924196 55.662377,37.924004 55.662303,37.923598 55.662236,37.923088 55.66217,37.921355 55.661987,37.92091 55.661943)</v>
          </cell>
          <cell r="F40" t="str">
            <v>Утвержден</v>
          </cell>
          <cell r="G40">
            <v>17997</v>
          </cell>
          <cell r="H40">
            <v>18040.663</v>
          </cell>
          <cell r="I40">
            <v>17997</v>
          </cell>
          <cell r="J40">
            <v>2461.1</v>
          </cell>
          <cell r="K40">
            <v>3515.2</v>
          </cell>
          <cell r="L40">
            <v>9027.9</v>
          </cell>
          <cell r="M40">
            <v>3</v>
          </cell>
          <cell r="N40">
            <v>538.5</v>
          </cell>
          <cell r="O40">
            <v>540.47500000000002</v>
          </cell>
          <cell r="P40">
            <v>0</v>
          </cell>
          <cell r="Q40">
            <v>0</v>
          </cell>
          <cell r="R40">
            <v>509</v>
          </cell>
          <cell r="S40">
            <v>29.5</v>
          </cell>
          <cell r="T40">
            <v>0</v>
          </cell>
          <cell r="U40">
            <v>0</v>
          </cell>
          <cell r="V40">
            <v>0</v>
          </cell>
          <cell r="W40">
            <v>0</v>
          </cell>
          <cell r="X40">
            <v>0</v>
          </cell>
          <cell r="Y40">
            <v>0</v>
          </cell>
          <cell r="Z40">
            <v>1</v>
          </cell>
          <cell r="AA40">
            <v>490</v>
          </cell>
          <cell r="AB40">
            <v>490.904</v>
          </cell>
          <cell r="AC40">
            <v>0</v>
          </cell>
          <cell r="AD40">
            <v>0</v>
          </cell>
          <cell r="AE40">
            <v>490</v>
          </cell>
          <cell r="AF40">
            <v>0</v>
          </cell>
          <cell r="AG40">
            <v>0</v>
          </cell>
          <cell r="AH40">
            <v>0</v>
          </cell>
          <cell r="AI40">
            <v>0</v>
          </cell>
          <cell r="AJ40">
            <v>0</v>
          </cell>
          <cell r="AK40">
            <v>0</v>
          </cell>
          <cell r="AL40">
            <v>0</v>
          </cell>
          <cell r="AM40">
            <v>11014.5</v>
          </cell>
          <cell r="AN40">
            <v>11043.377</v>
          </cell>
          <cell r="AO40">
            <v>11013.5</v>
          </cell>
          <cell r="AP40">
            <v>20</v>
          </cell>
          <cell r="AQ40">
            <v>0</v>
          </cell>
          <cell r="AR40">
            <v>0</v>
          </cell>
          <cell r="AS40">
            <v>0</v>
          </cell>
          <cell r="AT40">
            <v>0</v>
          </cell>
          <cell r="AU40">
            <v>0</v>
          </cell>
          <cell r="AV40">
            <v>1</v>
          </cell>
          <cell r="AW40">
            <v>52.8</v>
          </cell>
          <cell r="AX40">
            <v>0</v>
          </cell>
          <cell r="AY40">
            <v>52.8</v>
          </cell>
          <cell r="AZ40">
            <v>0</v>
          </cell>
          <cell r="BA40">
            <v>0</v>
          </cell>
          <cell r="BB40">
            <v>0</v>
          </cell>
          <cell r="BC40">
            <v>0</v>
          </cell>
          <cell r="BD40">
            <v>0</v>
          </cell>
          <cell r="BE40">
            <v>7</v>
          </cell>
          <cell r="BF40">
            <v>1589.1</v>
          </cell>
          <cell r="BG40">
            <v>1593.644</v>
          </cell>
          <cell r="BH40">
            <v>0</v>
          </cell>
          <cell r="BI40">
            <v>1589.1</v>
          </cell>
          <cell r="BJ40">
            <v>0</v>
          </cell>
          <cell r="BK40">
            <v>123</v>
          </cell>
          <cell r="BL40">
            <v>2</v>
          </cell>
          <cell r="BM40">
            <v>3051.8</v>
          </cell>
          <cell r="BN40">
            <v>3062.5839999999998</v>
          </cell>
          <cell r="BO40">
            <v>0</v>
          </cell>
          <cell r="BP40">
            <v>3051.8</v>
          </cell>
          <cell r="BQ40">
            <v>0</v>
          </cell>
          <cell r="BR40">
            <v>610.4</v>
          </cell>
          <cell r="BS40">
            <v>0</v>
          </cell>
          <cell r="BT40">
            <v>5</v>
          </cell>
          <cell r="BU40">
            <v>0</v>
          </cell>
          <cell r="BV40">
            <v>23</v>
          </cell>
          <cell r="BW40">
            <v>1279.7</v>
          </cell>
          <cell r="BX40">
            <v>1281.0830000000001</v>
          </cell>
          <cell r="BY40">
            <v>0</v>
          </cell>
          <cell r="BZ40">
            <v>1279.7</v>
          </cell>
          <cell r="CA40">
            <v>0</v>
          </cell>
          <cell r="CB40">
            <v>0.76600000000000001</v>
          </cell>
          <cell r="CC40">
            <v>0</v>
          </cell>
          <cell r="CD40">
            <v>1.73913043478261</v>
          </cell>
          <cell r="CE40">
            <v>0</v>
          </cell>
          <cell r="CF40">
            <v>0</v>
          </cell>
          <cell r="CG40">
            <v>0</v>
          </cell>
          <cell r="CH40">
            <v>0</v>
          </cell>
          <cell r="CI40">
            <v>0</v>
          </cell>
          <cell r="CJ40">
            <v>0</v>
          </cell>
          <cell r="CK40">
            <v>0</v>
          </cell>
          <cell r="CL40">
            <v>0</v>
          </cell>
          <cell r="CM40">
            <v>0</v>
          </cell>
          <cell r="CN40">
            <v>0</v>
          </cell>
          <cell r="CO40">
            <v>0</v>
          </cell>
          <cell r="CP40">
            <v>5973.4</v>
          </cell>
          <cell r="CQ40">
            <v>18015.400000000001</v>
          </cell>
          <cell r="CR40">
            <v>0</v>
          </cell>
          <cell r="CS40">
            <v>0</v>
          </cell>
          <cell r="CT40">
            <v>0</v>
          </cell>
        </row>
        <row r="41">
          <cell r="B41">
            <v>247693750</v>
          </cell>
          <cell r="C41" t="str">
            <v>г. Люберцы, пр-д Хлебозаводской, д. 1, д. 3/1,  д. 3/2</v>
          </cell>
          <cell r="D41" t="str">
            <v>{"type":"Polygon","coordinates":[[[37.912179,55.668007],[37.912148,55.667997],[37.912239,55.667915],[37.912272,55.667885],[37.912297,55.667862],[37.912329,55.667833],[37.912406,55.667764],[37.912235,55.667706],[37.911744,55.667551],[37.911782,55.66751],[37.911722,55.667492],[37.911471,55.667413],[37.911432,55.667453],[37.911374,55.667514],[37.911019,55.667883],[37.910985,55.667916],[37.911078,55.667944],[37.910179,55.66886],[37.910852,55.66899],[37.910871,55.668982],[37.911107,55.669039],[37.911136,55.669005],[37.911033,55.668978],[37.911147,55.668852],[37.911219,55.668872],[37.91145,55.668641],[37.911475,55.668648],[37.911783,55.668356],[37.911816,55.668367],[37.911961,55.668211],[37.912179,55.668007]],[[37.911643,55.668051],[37.911869,55.668121],[37.91203,55.667961],[37.9118,55.667889],[37.911643,55.668051]],[[37.911587,55.667822],[37.9118,55.667889],[37.911963,55.667722],[37.911751,55.667656],[37.911587,55.667822]],[[37.912136,55.667879],[37.912239,55.667915],[37.912272,55.667885],[37.91217,55.667849],[37.912136,55.667879]],[[37.912228,55.667796],[37.912196,55.667825],[37.912297,55.667862],[37.912329,55.667833],[37.912228,55.667796]],[[37.910435,55.668781],[37.910671,55.668852],[37.910716,55.6688],[37.910743,55.6688],[37.910833,55.668701],[37.9108,55.668678],[37.910818,55.66866],[37.910855,55.66866],[37.91101,55.668496],[37.910987,55.66848],[37.911006,55.668462],[37.911045,55.668468],[37.911238,55.668274],[37.911226,55.668253],[37.911238,55.668241],[37.911276,55.668242],[37.911418,55.668087],[37.911183,55.668019],[37.910822,55.668404],[37.910796,55.668396],[37.910435,55.668781]],[[37.910979,55.668909],[37.910939,55.668954],[37.911033,55.668978],[37.911071,55.668936],[37.910979,55.668909]]]}</v>
          </cell>
          <cell r="E41" t="str">
            <v>LINESTRING(37.911471 55.667413,37.911432 55.667453,37.910985 55.667916,37.910179 55.66886,37.910852 55.66899,37.911107 55.669039,37.911816 55.668367,37.912179 55.668007,37.912406 55.667764,37.911782 55.66751,37.911471 55.667413)</v>
          </cell>
          <cell r="F41" t="str">
            <v>Утвержден</v>
          </cell>
          <cell r="G41">
            <v>8383</v>
          </cell>
          <cell r="H41">
            <v>8462.3619999999992</v>
          </cell>
          <cell r="I41">
            <v>8383</v>
          </cell>
          <cell r="J41">
            <v>2999.3</v>
          </cell>
          <cell r="K41">
            <v>2882</v>
          </cell>
          <cell r="L41">
            <v>5383.7</v>
          </cell>
          <cell r="M41">
            <v>3</v>
          </cell>
          <cell r="N41">
            <v>549</v>
          </cell>
          <cell r="O41">
            <v>549.74599999999998</v>
          </cell>
          <cell r="P41">
            <v>0</v>
          </cell>
          <cell r="Q41">
            <v>0</v>
          </cell>
          <cell r="R41">
            <v>0</v>
          </cell>
          <cell r="S41">
            <v>549</v>
          </cell>
          <cell r="T41">
            <v>0</v>
          </cell>
          <cell r="U41">
            <v>0</v>
          </cell>
          <cell r="V41">
            <v>0</v>
          </cell>
          <cell r="W41">
            <v>6</v>
          </cell>
          <cell r="X41">
            <v>2</v>
          </cell>
          <cell r="Y41">
            <v>2</v>
          </cell>
          <cell r="Z41">
            <v>1</v>
          </cell>
          <cell r="AA41">
            <v>107</v>
          </cell>
          <cell r="AB41">
            <v>107.42400000000001</v>
          </cell>
          <cell r="AC41">
            <v>0</v>
          </cell>
          <cell r="AD41">
            <v>0</v>
          </cell>
          <cell r="AE41">
            <v>107</v>
          </cell>
          <cell r="AF41">
            <v>0</v>
          </cell>
          <cell r="AG41">
            <v>0</v>
          </cell>
          <cell r="AH41">
            <v>0</v>
          </cell>
          <cell r="AI41">
            <v>0</v>
          </cell>
          <cell r="AJ41">
            <v>0</v>
          </cell>
          <cell r="AK41">
            <v>0</v>
          </cell>
          <cell r="AL41">
            <v>0</v>
          </cell>
          <cell r="AM41">
            <v>3201.9</v>
          </cell>
          <cell r="AN41">
            <v>3202.79</v>
          </cell>
          <cell r="AO41">
            <v>3196.9</v>
          </cell>
          <cell r="AP41">
            <v>55</v>
          </cell>
          <cell r="AQ41">
            <v>0</v>
          </cell>
          <cell r="AR41">
            <v>0</v>
          </cell>
          <cell r="AS41">
            <v>0</v>
          </cell>
          <cell r="AT41">
            <v>0</v>
          </cell>
          <cell r="AU41">
            <v>0</v>
          </cell>
          <cell r="AV41">
            <v>1</v>
          </cell>
          <cell r="AW41">
            <v>35.6</v>
          </cell>
          <cell r="AX41">
            <v>0</v>
          </cell>
          <cell r="AY41">
            <v>35.6</v>
          </cell>
          <cell r="AZ41">
            <v>0</v>
          </cell>
          <cell r="BA41">
            <v>3</v>
          </cell>
          <cell r="BB41">
            <v>4</v>
          </cell>
          <cell r="BC41">
            <v>1</v>
          </cell>
          <cell r="BD41">
            <v>2</v>
          </cell>
          <cell r="BE41">
            <v>11</v>
          </cell>
          <cell r="BF41">
            <v>1413.9</v>
          </cell>
          <cell r="BG41">
            <v>1418.223</v>
          </cell>
          <cell r="BH41">
            <v>0</v>
          </cell>
          <cell r="BI41">
            <v>1413.9</v>
          </cell>
          <cell r="BJ41">
            <v>0</v>
          </cell>
          <cell r="BK41">
            <v>108</v>
          </cell>
          <cell r="BL41">
            <v>2</v>
          </cell>
          <cell r="BM41">
            <v>2265</v>
          </cell>
          <cell r="BN41">
            <v>2269.1590000000001</v>
          </cell>
          <cell r="BO41">
            <v>0</v>
          </cell>
          <cell r="BP41">
            <v>2265</v>
          </cell>
          <cell r="BQ41">
            <v>0</v>
          </cell>
          <cell r="BR41">
            <v>549.25</v>
          </cell>
          <cell r="BS41">
            <v>0</v>
          </cell>
          <cell r="BT41">
            <v>4.25</v>
          </cell>
          <cell r="BU41">
            <v>0</v>
          </cell>
          <cell r="BV41">
            <v>14</v>
          </cell>
          <cell r="BW41">
            <v>853.7</v>
          </cell>
          <cell r="BX41">
            <v>854.68499999999995</v>
          </cell>
          <cell r="BY41">
            <v>0</v>
          </cell>
          <cell r="BZ41">
            <v>853.7</v>
          </cell>
          <cell r="CA41">
            <v>0</v>
          </cell>
          <cell r="CB41">
            <v>0.39400000000000002</v>
          </cell>
          <cell r="CC41">
            <v>0</v>
          </cell>
          <cell r="CD41">
            <v>2.8214285714285698</v>
          </cell>
          <cell r="CE41">
            <v>0</v>
          </cell>
          <cell r="CF41">
            <v>0</v>
          </cell>
          <cell r="CG41">
            <v>0</v>
          </cell>
          <cell r="CH41">
            <v>0</v>
          </cell>
          <cell r="CI41">
            <v>0</v>
          </cell>
          <cell r="CJ41">
            <v>0</v>
          </cell>
          <cell r="CK41">
            <v>0</v>
          </cell>
          <cell r="CL41">
            <v>0</v>
          </cell>
          <cell r="CM41">
            <v>0</v>
          </cell>
          <cell r="CN41">
            <v>0</v>
          </cell>
          <cell r="CO41">
            <v>0</v>
          </cell>
          <cell r="CP41">
            <v>4568.2</v>
          </cell>
          <cell r="CQ41">
            <v>8421.1</v>
          </cell>
          <cell r="CR41">
            <v>0</v>
          </cell>
          <cell r="CS41">
            <v>0</v>
          </cell>
          <cell r="CT41">
            <v>0</v>
          </cell>
        </row>
        <row r="42">
          <cell r="B42">
            <v>247693728</v>
          </cell>
          <cell r="C42" t="str">
            <v>г. Люберцы, пр-д Хлебозаводской, д. 6Б, д. 10, д. 11, ул. Электрификации, д. 6А, д. 11</v>
          </cell>
          <cell r="D42" t="str">
            <v>{"type":"Polygon","coordinates":[[[37.914669,55.669269],[37.915089,55.669164],[37.915478,55.669124],[37.915485,55.669134],[37.915906,55.669076],[37.916232,55.668972],[37.916272,55.669008],[37.917479,55.668398],[37.917664,55.668512],[37.917609,55.66854],[37.917689,55.668587],[37.91754,55.668662],[37.917785,55.668806],[37.917936,55.66873],[37.917996,55.668768],[37.917944,55.668795],[37.918085,55.668877],[37.91805,55.668924],[37.918154,55.668983],[37.918118,55.669024],[37.917992,55.669048],[37.917959,55.669135],[37.917964,55.669254],[37.918113,55.669349],[37.917849,55.669476],[37.918125,55.669649],[37.918099,55.669662],[37.918032,55.66962],[37.917738,55.669749],[37.917682,55.669752],[37.917641,55.669728],[37.917581,55.669761],[37.91733,55.669623],[37.91731,55.669634],[37.917229,55.66961],[37.916893,55.669628],[37.916767,55.669669],[37.916726,55.669716],[37.916758,55.669857],[37.91656,55.669877],[37.916517,55.669857],[37.916446,55.66985],[37.916001,55.669883],[37.915993,55.669884],[37.915939,55.669893],[37.915953,55.66993],[37.915895,55.66994],[37.916007,55.670141],[37.915941,55.670156],[37.914629,55.66934],[37.914709,55.669298],[37.914669,55.669269]],[[37.915334,55.669713],[37.915531,55.669693],[37.915361,55.669208],[37.915145,55.669227],[37.915334,55.669713]],[[37.91624,55.669106],[37.916411,55.66959],[37.91621,55.669612],[37.916038,55.669127],[37.91624,55.669106]],[[37.916505,55.668933],[37.916577,55.668897],[37.916656,55.668943],[37.916585,55.668981],[37.916505,55.668933]],[[37.916735,55.669153],[37.916867,55.669069],[37.917263,55.669293],[37.917126,55.669375],[37.916735,55.669153]],[[37.917269,55.669463],[37.917422,55.66938],[37.917808,55.669605],[37.917649,55.669682],[37.917269,55.669463]],[[37.916947,55.668726],[37.917064,55.668665],[37.917902,55.669214],[37.917784,55.669272],[37.916947,55.668726]],[[37.915835,55.669792],[37.915704,55.669811],[37.91577,55.669957],[37.915895,55.66994],[37.915835,55.669792]]]}</v>
          </cell>
          <cell r="E42" t="str">
            <v>LINESTRING(37.917479 55.668398,37.914669 55.669269,37.914629 55.66934,37.915941 55.670156,37.917738 55.669749,37.918099 55.669662,37.918125 55.669649,37.918154 55.668983,37.918085 55.668877,37.917996 55.668768,37.917664 55.668512,37.917479 55.668398)</v>
          </cell>
          <cell r="F42" t="str">
            <v>Утвержден</v>
          </cell>
          <cell r="G42">
            <v>16593</v>
          </cell>
          <cell r="H42">
            <v>16597.182000000001</v>
          </cell>
          <cell r="I42">
            <v>11944</v>
          </cell>
          <cell r="J42">
            <v>0</v>
          </cell>
          <cell r="K42">
            <v>2516.8000000000002</v>
          </cell>
          <cell r="L42">
            <v>28537</v>
          </cell>
          <cell r="M42">
            <v>2</v>
          </cell>
          <cell r="N42">
            <v>291</v>
          </cell>
          <cell r="O42">
            <v>291.94799999999998</v>
          </cell>
          <cell r="P42">
            <v>0</v>
          </cell>
          <cell r="Q42">
            <v>0</v>
          </cell>
          <cell r="R42">
            <v>291</v>
          </cell>
          <cell r="S42">
            <v>0</v>
          </cell>
          <cell r="T42">
            <v>0</v>
          </cell>
          <cell r="U42">
            <v>0</v>
          </cell>
          <cell r="V42">
            <v>0</v>
          </cell>
          <cell r="W42">
            <v>4</v>
          </cell>
          <cell r="X42">
            <v>2</v>
          </cell>
          <cell r="Y42">
            <v>2</v>
          </cell>
          <cell r="Z42">
            <v>1</v>
          </cell>
          <cell r="AA42">
            <v>477</v>
          </cell>
          <cell r="AB42">
            <v>477.94</v>
          </cell>
          <cell r="AC42">
            <v>0</v>
          </cell>
          <cell r="AD42">
            <v>0</v>
          </cell>
          <cell r="AE42">
            <v>0</v>
          </cell>
          <cell r="AF42">
            <v>0</v>
          </cell>
          <cell r="AG42">
            <v>0</v>
          </cell>
          <cell r="AH42">
            <v>0</v>
          </cell>
          <cell r="AI42">
            <v>477</v>
          </cell>
          <cell r="AJ42">
            <v>0</v>
          </cell>
          <cell r="AK42">
            <v>2</v>
          </cell>
          <cell r="AL42">
            <v>2</v>
          </cell>
          <cell r="AM42">
            <v>16827.2</v>
          </cell>
          <cell r="AN42">
            <v>11282.919</v>
          </cell>
          <cell r="AO42">
            <v>11287.2</v>
          </cell>
          <cell r="AP42">
            <v>267</v>
          </cell>
          <cell r="AQ42">
            <v>0</v>
          </cell>
          <cell r="AR42">
            <v>0</v>
          </cell>
          <cell r="AS42">
            <v>0</v>
          </cell>
          <cell r="AT42">
            <v>0</v>
          </cell>
          <cell r="AU42">
            <v>0</v>
          </cell>
          <cell r="AV42">
            <v>0</v>
          </cell>
          <cell r="AW42">
            <v>0</v>
          </cell>
          <cell r="AX42">
            <v>0</v>
          </cell>
          <cell r="AY42">
            <v>0</v>
          </cell>
          <cell r="AZ42">
            <v>0</v>
          </cell>
          <cell r="BA42">
            <v>7</v>
          </cell>
          <cell r="BB42">
            <v>17</v>
          </cell>
          <cell r="BC42">
            <v>12</v>
          </cell>
          <cell r="BD42">
            <v>13</v>
          </cell>
          <cell r="BE42">
            <v>13</v>
          </cell>
          <cell r="BF42">
            <v>1916.1</v>
          </cell>
          <cell r="BG42">
            <v>1923.627</v>
          </cell>
          <cell r="BH42">
            <v>0</v>
          </cell>
          <cell r="BI42">
            <v>1816.2</v>
          </cell>
          <cell r="BJ42">
            <v>99.9</v>
          </cell>
          <cell r="BK42">
            <v>152</v>
          </cell>
          <cell r="BL42">
            <v>2</v>
          </cell>
          <cell r="BM42">
            <v>2138</v>
          </cell>
          <cell r="BN42">
            <v>2142.002</v>
          </cell>
          <cell r="BO42">
            <v>0</v>
          </cell>
          <cell r="BP42">
            <v>2138</v>
          </cell>
          <cell r="BQ42">
            <v>0</v>
          </cell>
          <cell r="BR42">
            <v>535</v>
          </cell>
          <cell r="BS42">
            <v>0</v>
          </cell>
          <cell r="BT42">
            <v>4</v>
          </cell>
          <cell r="BU42">
            <v>0</v>
          </cell>
          <cell r="BV42">
            <v>15</v>
          </cell>
          <cell r="BW42">
            <v>475.2</v>
          </cell>
          <cell r="BX42">
            <v>476.78500000000003</v>
          </cell>
          <cell r="BY42">
            <v>0</v>
          </cell>
          <cell r="BZ42">
            <v>475.2</v>
          </cell>
          <cell r="CA42">
            <v>0</v>
          </cell>
          <cell r="CB42">
            <v>0.25600000000000001</v>
          </cell>
          <cell r="CC42">
            <v>0</v>
          </cell>
          <cell r="CD42">
            <v>1.8333333333333299</v>
          </cell>
          <cell r="CE42">
            <v>0</v>
          </cell>
          <cell r="CF42">
            <v>0</v>
          </cell>
          <cell r="CG42">
            <v>0</v>
          </cell>
          <cell r="CH42">
            <v>0</v>
          </cell>
          <cell r="CI42">
            <v>0</v>
          </cell>
          <cell r="CJ42">
            <v>0</v>
          </cell>
          <cell r="CK42">
            <v>0</v>
          </cell>
          <cell r="CL42">
            <v>0</v>
          </cell>
          <cell r="CM42">
            <v>0</v>
          </cell>
          <cell r="CN42">
            <v>0</v>
          </cell>
          <cell r="CO42">
            <v>0</v>
          </cell>
          <cell r="CP42">
            <v>4429.3999999999996</v>
          </cell>
          <cell r="CQ42">
            <v>16584.5</v>
          </cell>
          <cell r="CR42">
            <v>0</v>
          </cell>
          <cell r="CS42">
            <v>0</v>
          </cell>
          <cell r="CT42">
            <v>0</v>
          </cell>
        </row>
        <row r="43">
          <cell r="B43">
            <v>247693723</v>
          </cell>
          <cell r="C43" t="str">
            <v>г. Люберцы, пр-д Хлебозаводской, д. 7А, д. 8, д. 9А, ул. Электрификации, д. 5, д. 6</v>
          </cell>
          <cell r="D43" t="str">
            <v>{"type":"Polygon","coordinates":[[[37.916728,55.670705],[37.916728,55.670705],[37.916375,55.670447],[37.916009,55.670204],[37.915941,55.670156],[37.916007,55.670141],[37.915895,55.66994],[37.915953,55.66993],[37.915939,55.669893],[37.916,55.669883],[37.916446,55.66985],[37.916517,55.669857],[37.91656,55.669877],[37.916758,55.669857],[37.916726,55.669716],[37.916767,55.669669],[37.916893,55.669628],[37.917229,55.66961],[37.91731,55.669634],[37.91733,55.669623],[37.917581,55.669761],[37.917641,55.669728],[37.917682,55.669752],[37.917738,55.669749],[37.918032,55.66962],[37.918099,55.669662],[37.918406,55.669886],[37.916728,55.670705]],[[37.918218,55.66983],[37.917791,55.670043],[37.917644,55.669945],[37.918075,55.669733],[37.918218,55.66983]],[[37.917086,55.670381],[37.916677,55.670587],[37.916542,55.670499],[37.91695,55.670295],[37.917086,55.670381]],[[37.917234,55.670314],[37.91709,55.67022],[37.917496,55.670016],[37.917651,55.67011],[37.917234,55.670314]],[[37.916532,55.670124],[37.91648,55.669967],[37.916173,55.67],[37.916225,55.670158],[37.916532,55.670124]],[[37.917247,55.66987],[37.917194,55.669713],[37.916886,55.669749],[37.916945,55.669903],[37.917247,55.66987]]]}</v>
          </cell>
          <cell r="E43" t="str">
            <v>LINESTRING(37.917229 55.66961,37.916893 55.669628,37.915939 55.669893,37.915895 55.66994,37.915941 55.670156,37.916009 55.670204,37.916728 55.670705,37.918406 55.669886,37.918099 55.669662,37.918032 55.66962,37.917229 55.66961)</v>
          </cell>
          <cell r="F43" t="str">
            <v>Утвержден</v>
          </cell>
          <cell r="G43">
            <v>8049</v>
          </cell>
          <cell r="H43">
            <v>8068.027</v>
          </cell>
          <cell r="I43">
            <v>8049</v>
          </cell>
          <cell r="J43">
            <v>0</v>
          </cell>
          <cell r="K43">
            <v>2046.3</v>
          </cell>
          <cell r="L43">
            <v>14780</v>
          </cell>
          <cell r="M43">
            <v>1</v>
          </cell>
          <cell r="N43">
            <v>122</v>
          </cell>
          <cell r="O43">
            <v>121.869</v>
          </cell>
          <cell r="P43">
            <v>0</v>
          </cell>
          <cell r="Q43">
            <v>0</v>
          </cell>
          <cell r="R43">
            <v>122</v>
          </cell>
          <cell r="S43">
            <v>0</v>
          </cell>
          <cell r="T43">
            <v>0</v>
          </cell>
          <cell r="U43">
            <v>0</v>
          </cell>
          <cell r="V43">
            <v>0</v>
          </cell>
          <cell r="W43">
            <v>3</v>
          </cell>
          <cell r="X43">
            <v>4</v>
          </cell>
          <cell r="Y43">
            <v>2</v>
          </cell>
          <cell r="Z43">
            <v>0</v>
          </cell>
          <cell r="AA43">
            <v>0</v>
          </cell>
          <cell r="AB43">
            <v>0</v>
          </cell>
          <cell r="AC43">
            <v>0</v>
          </cell>
          <cell r="AD43">
            <v>0</v>
          </cell>
          <cell r="AE43">
            <v>0</v>
          </cell>
          <cell r="AF43">
            <v>0</v>
          </cell>
          <cell r="AG43">
            <v>0</v>
          </cell>
          <cell r="AH43">
            <v>0</v>
          </cell>
          <cell r="AI43">
            <v>0</v>
          </cell>
          <cell r="AJ43">
            <v>0</v>
          </cell>
          <cell r="AK43">
            <v>0</v>
          </cell>
          <cell r="AL43">
            <v>0</v>
          </cell>
          <cell r="AM43">
            <v>10060.1</v>
          </cell>
          <cell r="AN43">
            <v>4922.2719999999999</v>
          </cell>
          <cell r="AO43">
            <v>4910.1000000000004</v>
          </cell>
          <cell r="AP43">
            <v>150</v>
          </cell>
          <cell r="AQ43">
            <v>0</v>
          </cell>
          <cell r="AR43">
            <v>0</v>
          </cell>
          <cell r="AS43">
            <v>0</v>
          </cell>
          <cell r="AT43">
            <v>0</v>
          </cell>
          <cell r="AU43">
            <v>0</v>
          </cell>
          <cell r="AV43">
            <v>0</v>
          </cell>
          <cell r="AW43">
            <v>0</v>
          </cell>
          <cell r="AX43">
            <v>0</v>
          </cell>
          <cell r="AY43">
            <v>0</v>
          </cell>
          <cell r="AZ43">
            <v>0</v>
          </cell>
          <cell r="BA43">
            <v>0</v>
          </cell>
          <cell r="BB43">
            <v>20</v>
          </cell>
          <cell r="BC43">
            <v>3</v>
          </cell>
          <cell r="BD43">
            <v>4</v>
          </cell>
          <cell r="BE43">
            <v>9</v>
          </cell>
          <cell r="BF43">
            <v>729.5</v>
          </cell>
          <cell r="BG43">
            <v>731.59100000000001</v>
          </cell>
          <cell r="BH43">
            <v>0</v>
          </cell>
          <cell r="BI43">
            <v>649.9</v>
          </cell>
          <cell r="BJ43">
            <v>79.599999999999994</v>
          </cell>
          <cell r="BK43">
            <v>59</v>
          </cell>
          <cell r="BL43">
            <v>1</v>
          </cell>
          <cell r="BM43">
            <v>2028</v>
          </cell>
          <cell r="BN43">
            <v>2032.8920000000001</v>
          </cell>
          <cell r="BO43">
            <v>0</v>
          </cell>
          <cell r="BP43">
            <v>2028</v>
          </cell>
          <cell r="BQ43">
            <v>0</v>
          </cell>
          <cell r="BR43">
            <v>507</v>
          </cell>
          <cell r="BS43">
            <v>0</v>
          </cell>
          <cell r="BT43">
            <v>4</v>
          </cell>
          <cell r="BU43">
            <v>0</v>
          </cell>
          <cell r="BV43">
            <v>13</v>
          </cell>
          <cell r="BW43">
            <v>251</v>
          </cell>
          <cell r="BX43">
            <v>252.13300000000001</v>
          </cell>
          <cell r="BY43">
            <v>0</v>
          </cell>
          <cell r="BZ43">
            <v>237.8</v>
          </cell>
          <cell r="CA43">
            <v>13.2</v>
          </cell>
          <cell r="CB43">
            <v>0.16300000000000001</v>
          </cell>
          <cell r="CC43">
            <v>1.2999999999999999E-2</v>
          </cell>
          <cell r="CD43">
            <v>1.4583333333333299</v>
          </cell>
          <cell r="CE43">
            <v>1</v>
          </cell>
          <cell r="CF43">
            <v>0</v>
          </cell>
          <cell r="CG43">
            <v>0</v>
          </cell>
          <cell r="CH43">
            <v>0</v>
          </cell>
          <cell r="CI43">
            <v>0</v>
          </cell>
          <cell r="CJ43">
            <v>0</v>
          </cell>
          <cell r="CK43">
            <v>0</v>
          </cell>
          <cell r="CL43">
            <v>0</v>
          </cell>
          <cell r="CM43">
            <v>0</v>
          </cell>
          <cell r="CN43">
            <v>0</v>
          </cell>
          <cell r="CO43">
            <v>0</v>
          </cell>
          <cell r="CP43">
            <v>2915.7</v>
          </cell>
          <cell r="CQ43">
            <v>8040.6</v>
          </cell>
          <cell r="CR43">
            <v>0</v>
          </cell>
          <cell r="CS43">
            <v>0</v>
          </cell>
          <cell r="CT43">
            <v>0</v>
          </cell>
        </row>
        <row r="44">
          <cell r="B44">
            <v>247693757</v>
          </cell>
          <cell r="C44" t="str">
            <v>г. Люберцы, пр-кт Гагарина, д. 15/8, пр-кт Победы, д. 6</v>
          </cell>
          <cell r="D44" t="str">
            <v>{"type":"Polygon","coordinates":[[[37.909691,55.689749],[37.909676,55.689789],[37.908685,55.690291],[37.908584,55.690286],[37.908551,55.690303],[37.908705,55.690398],[37.908476,55.690517],[37.908981,55.69082],[37.909008,55.690806],[37.909063,55.690839],[37.910374,55.690172],[37.910444,55.690136],[37.910985,55.689847],[37.911195,55.689739],[37.911275,55.689432],[37.911225,55.689371],[37.911106,55.689297],[37.910203,55.688743],[37.910158,55.688763],[37.910307,55.688855],[37.910262,55.688876],[37.910299,55.688899],[37.910233,55.688933],[37.909801,55.689154],[37.909418,55.688915],[37.909228,55.689013],[37.909184,55.688986],[37.909123,55.689018],[37.909088,55.689036],[37.909048,55.689057],[37.909719,55.689467],[37.909749,55.689515],[37.909691,55.689749]],[[37.910704,55.689502],[37.910745,55.689502],[37.910734,55.689602],[37.910687,55.689599],[37.910679,55.689674],[37.910592,55.689672],[37.910531,55.689733],[37.910599,55.689774],[37.910489,55.68983],[37.910516,55.689847],[37.910366,55.689922],[37.910331,55.689903],[37.910249,55.68995],[37.910078,55.689851],[37.910084,55.68983],[37.91038,55.689674],[37.910416,55.689679],[37.910427,55.689669],[37.910392,55.689653],[37.910419,55.689395],[37.910137,55.689225],[37.91013,55.689201],[37.910309,55.689104],[37.910418,55.689166],[37.910456,55.689147],[37.910591,55.689227],[37.910553,55.689248],[37.91065,55.689311],[37.910571,55.689348],[37.910622,55.689396],[37.910712,55.689401],[37.910704,55.689502]],[[37.909291,55.689039],[37.909553,55.689199],[37.909725,55.689107],[37.909468,55.688946],[37.909291,55.689039]],[[37.909849,55.689393],[37.909909,55.68943],[37.910009,55.689377],[37.90995,55.689342],[37.909849,55.689393]],[[37.910383,55.690097],[37.910444,55.690136],[37.910521,55.690095],[37.910462,55.690057],[37.910383,55.690097]],[[37.908759,55.690491],[37.908934,55.690599],[37.909871,55.69012],[37.909846,55.690106],[37.909903,55.690075],[37.909746,55.689979],[37.908759,55.690491]],[[37.909008,55.690806],[37.909089,55.690764],[37.909037,55.690731],[37.908953,55.690772],[37.909008,55.690806]]]}</v>
          </cell>
          <cell r="E44" t="str">
            <v>LINESTRING(37.910203 55.688743,37.909418 55.688915,37.909184 55.688986,37.909088 55.689036,37.909048 55.689057,37.908551 55.690303,37.908476 55.690517,37.908981 55.69082,37.909063 55.690839,37.910374 55.690172,37.910444 55.690136,37.911195 55.689739,37.911275 55.689432,37.911225 55.689371,37.911106 55.689297,37.910203 55.688743)</v>
          </cell>
          <cell r="F44" t="str">
            <v>Утвержден</v>
          </cell>
          <cell r="G44">
            <v>13793</v>
          </cell>
          <cell r="H44">
            <v>13826.477999999999</v>
          </cell>
          <cell r="I44">
            <v>13793</v>
          </cell>
          <cell r="J44">
            <v>4740.7</v>
          </cell>
          <cell r="K44">
            <v>5169.5</v>
          </cell>
          <cell r="L44">
            <v>9052.2999999999993</v>
          </cell>
          <cell r="M44">
            <v>1</v>
          </cell>
          <cell r="N44">
            <v>219</v>
          </cell>
          <cell r="O44">
            <v>219.88499999999999</v>
          </cell>
          <cell r="P44">
            <v>0</v>
          </cell>
          <cell r="Q44">
            <v>0</v>
          </cell>
          <cell r="R44">
            <v>219</v>
          </cell>
          <cell r="S44">
            <v>0</v>
          </cell>
          <cell r="T44">
            <v>0</v>
          </cell>
          <cell r="U44">
            <v>0</v>
          </cell>
          <cell r="V44">
            <v>0</v>
          </cell>
          <cell r="W44">
            <v>8</v>
          </cell>
          <cell r="X44">
            <v>2</v>
          </cell>
          <cell r="Y44">
            <v>2</v>
          </cell>
          <cell r="Z44">
            <v>1</v>
          </cell>
          <cell r="AA44">
            <v>139</v>
          </cell>
          <cell r="AB44">
            <v>139.75</v>
          </cell>
          <cell r="AC44">
            <v>1</v>
          </cell>
          <cell r="AD44">
            <v>0</v>
          </cell>
          <cell r="AE44">
            <v>139</v>
          </cell>
          <cell r="AF44">
            <v>0</v>
          </cell>
          <cell r="AG44">
            <v>0</v>
          </cell>
          <cell r="AH44">
            <v>0</v>
          </cell>
          <cell r="AI44">
            <v>0</v>
          </cell>
          <cell r="AJ44">
            <v>0</v>
          </cell>
          <cell r="AK44">
            <v>0</v>
          </cell>
          <cell r="AL44">
            <v>0</v>
          </cell>
          <cell r="AM44">
            <v>4877.1000000000004</v>
          </cell>
          <cell r="AN44">
            <v>4893.1130000000003</v>
          </cell>
          <cell r="AO44">
            <v>4876.1000000000004</v>
          </cell>
          <cell r="AP44">
            <v>4</v>
          </cell>
          <cell r="AQ44">
            <v>0</v>
          </cell>
          <cell r="AR44">
            <v>0</v>
          </cell>
          <cell r="AS44">
            <v>0</v>
          </cell>
          <cell r="AT44">
            <v>0</v>
          </cell>
          <cell r="AU44">
            <v>0</v>
          </cell>
          <cell r="AV44">
            <v>2</v>
          </cell>
          <cell r="AW44">
            <v>73</v>
          </cell>
          <cell r="AX44">
            <v>0</v>
          </cell>
          <cell r="AY44">
            <v>73</v>
          </cell>
          <cell r="AZ44">
            <v>0</v>
          </cell>
          <cell r="BA44">
            <v>3</v>
          </cell>
          <cell r="BB44">
            <v>0</v>
          </cell>
          <cell r="BC44">
            <v>3</v>
          </cell>
          <cell r="BD44">
            <v>3</v>
          </cell>
          <cell r="BE44">
            <v>4</v>
          </cell>
          <cell r="BF44">
            <v>2185</v>
          </cell>
          <cell r="BG44">
            <v>2189.7600000000002</v>
          </cell>
          <cell r="BH44">
            <v>0</v>
          </cell>
          <cell r="BI44">
            <v>2185</v>
          </cell>
          <cell r="BJ44">
            <v>0</v>
          </cell>
          <cell r="BK44">
            <v>173</v>
          </cell>
          <cell r="BL44">
            <v>1</v>
          </cell>
          <cell r="BM44">
            <v>3651</v>
          </cell>
          <cell r="BN44">
            <v>3659.6869999999999</v>
          </cell>
          <cell r="BO44">
            <v>0</v>
          </cell>
          <cell r="BP44">
            <v>3651</v>
          </cell>
          <cell r="BQ44">
            <v>0</v>
          </cell>
          <cell r="BR44">
            <v>730.2</v>
          </cell>
          <cell r="BS44">
            <v>0</v>
          </cell>
          <cell r="BT44">
            <v>5</v>
          </cell>
          <cell r="BU44">
            <v>0</v>
          </cell>
          <cell r="BV44">
            <v>6</v>
          </cell>
          <cell r="BW44">
            <v>2708.6</v>
          </cell>
          <cell r="BX44">
            <v>2715.4520000000002</v>
          </cell>
          <cell r="BY44">
            <v>0</v>
          </cell>
          <cell r="BZ44">
            <v>2708.6</v>
          </cell>
          <cell r="CA44">
            <v>0</v>
          </cell>
          <cell r="CB44">
            <v>1.5469999999999999</v>
          </cell>
          <cell r="CC44">
            <v>0</v>
          </cell>
          <cell r="CD44">
            <v>1.9166666666666701</v>
          </cell>
          <cell r="CE44">
            <v>0</v>
          </cell>
          <cell r="CF44">
            <v>0</v>
          </cell>
          <cell r="CG44">
            <v>0</v>
          </cell>
          <cell r="CH44">
            <v>0</v>
          </cell>
          <cell r="CI44">
            <v>0</v>
          </cell>
          <cell r="CJ44">
            <v>0</v>
          </cell>
          <cell r="CK44">
            <v>0</v>
          </cell>
          <cell r="CL44">
            <v>0</v>
          </cell>
          <cell r="CM44">
            <v>0</v>
          </cell>
          <cell r="CN44">
            <v>0</v>
          </cell>
          <cell r="CO44">
            <v>0</v>
          </cell>
          <cell r="CP44">
            <v>8617.6</v>
          </cell>
          <cell r="CQ44">
            <v>13851.7</v>
          </cell>
          <cell r="CR44">
            <v>0</v>
          </cell>
          <cell r="CS44">
            <v>0</v>
          </cell>
          <cell r="CT44">
            <v>0</v>
          </cell>
        </row>
        <row r="45">
          <cell r="B45">
            <v>247693748</v>
          </cell>
          <cell r="C45" t="str">
            <v>г. Люберцы, пр-кт Гагарина, д. 16, пр-кт Победы, д. 10/18</v>
          </cell>
          <cell r="D45" t="str">
            <v>{"type":"Polygon","coordinates":[[[37.911418,55.68833],[37.911164,55.688458],[37.911107,55.688421],[37.91081,55.688569],[37.910864,55.688605],[37.910669,55.688701],[37.911588,55.689254],[37.91199,55.689272],[37.912229,55.689157],[37.912187,55.689129],[37.912335,55.689055],[37.91239,55.68909],[37.913447,55.688547],[37.913097,55.688333],[37.91312,55.688313],[37.913063,55.688279],[37.913087,55.688234],[37.912975,55.68817],[37.913043,55.688135],[37.912429,55.687752],[37.912255,55.687765],[37.91143,55.688202],[37.911418,55.68833]],[[37.911493,55.688641],[37.911357,55.688557],[37.912485,55.687962],[37.912627,55.68805],[37.911493,55.688641]],[[37.911254,55.688831],[37.911249,55.688872],[37.911429,55.68898],[37.911473,55.688978],[37.911508,55.688997],[37.9115,55.689025],[37.911607,55.689089],[37.911671,55.689054],[37.911764,55.68911],[37.911851,55.689062],[37.911911,55.689101],[37.912,55.689056],[37.912001,55.689034],[37.912027,55.689018],[37.912071,55.689018],[37.912277,55.688915],[37.912277,55.688894],[37.912311,55.688876],[37.912354,55.688877],[37.912575,55.688764],[37.91255,55.688748],[37.912597,55.688726],[37.91246,55.688638],[37.911779,55.688989],[37.911399,55.688757],[37.911254,55.688831]],[[37.91245,55.688583],[37.912728,55.688761],[37.91329,55.688471],[37.91301,55.688301],[37.91245,55.688583]],[[37.91231,55.688401],[37.912381,55.688444],[37.912453,55.688406],[37.912382,55.688364],[37.91231,55.688401]],[[37.910913,55.688781],[37.910864,55.688807],[37.910941,55.688854],[37.91099,55.688828],[37.910913,55.688781]]]}</v>
          </cell>
          <cell r="E45" t="str">
            <v>LINESTRING(37.912429 55.687752,37.912255 55.687765,37.91143 55.688202,37.91081 55.688569,37.910669 55.688701,37.911588 55.689254,37.91199 55.689272,37.91239 55.68909,37.913447 55.688547,37.913043 55.688135,37.912429 55.687752)</v>
          </cell>
          <cell r="F45" t="str">
            <v>Утвержден</v>
          </cell>
          <cell r="G45">
            <v>11910</v>
          </cell>
          <cell r="H45">
            <v>11938.673000000001</v>
          </cell>
          <cell r="I45">
            <v>11910</v>
          </cell>
          <cell r="J45">
            <v>0</v>
          </cell>
          <cell r="K45">
            <v>3579</v>
          </cell>
          <cell r="L45">
            <v>1686</v>
          </cell>
          <cell r="M45">
            <v>1</v>
          </cell>
          <cell r="N45">
            <v>413</v>
          </cell>
          <cell r="O45">
            <v>413.52199999999999</v>
          </cell>
          <cell r="P45">
            <v>0</v>
          </cell>
          <cell r="Q45">
            <v>0</v>
          </cell>
          <cell r="R45">
            <v>0</v>
          </cell>
          <cell r="S45">
            <v>0</v>
          </cell>
          <cell r="T45">
            <v>413</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3495.3</v>
          </cell>
          <cell r="AN45">
            <v>3503.0410000000002</v>
          </cell>
          <cell r="AO45">
            <v>3494.3</v>
          </cell>
          <cell r="AP45">
            <v>30</v>
          </cell>
          <cell r="AQ45">
            <v>0</v>
          </cell>
          <cell r="AR45">
            <v>0</v>
          </cell>
          <cell r="AS45">
            <v>0</v>
          </cell>
          <cell r="AT45">
            <v>0</v>
          </cell>
          <cell r="AU45">
            <v>0</v>
          </cell>
          <cell r="AV45">
            <v>0</v>
          </cell>
          <cell r="AW45">
            <v>0</v>
          </cell>
          <cell r="AX45">
            <v>0</v>
          </cell>
          <cell r="AY45">
            <v>0</v>
          </cell>
          <cell r="AZ45">
            <v>0</v>
          </cell>
          <cell r="BA45">
            <v>2</v>
          </cell>
          <cell r="BB45">
            <v>2</v>
          </cell>
          <cell r="BC45">
            <v>0</v>
          </cell>
          <cell r="BD45">
            <v>0</v>
          </cell>
          <cell r="BE45">
            <v>11</v>
          </cell>
          <cell r="BF45">
            <v>2342.4</v>
          </cell>
          <cell r="BG45">
            <v>2348.5149999999999</v>
          </cell>
          <cell r="BH45">
            <v>0</v>
          </cell>
          <cell r="BI45">
            <v>2342.4</v>
          </cell>
          <cell r="BJ45">
            <v>0</v>
          </cell>
          <cell r="BK45">
            <v>182</v>
          </cell>
          <cell r="BL45">
            <v>1</v>
          </cell>
          <cell r="BM45">
            <v>3579</v>
          </cell>
          <cell r="BN45">
            <v>3587.402</v>
          </cell>
          <cell r="BO45">
            <v>0</v>
          </cell>
          <cell r="BP45">
            <v>3579</v>
          </cell>
          <cell r="BQ45">
            <v>0</v>
          </cell>
          <cell r="BR45">
            <v>715.6</v>
          </cell>
          <cell r="BS45">
            <v>0</v>
          </cell>
          <cell r="BT45">
            <v>5</v>
          </cell>
          <cell r="BU45">
            <v>0</v>
          </cell>
          <cell r="BV45">
            <v>10</v>
          </cell>
          <cell r="BW45">
            <v>2032.3</v>
          </cell>
          <cell r="BX45">
            <v>2038.9860000000001</v>
          </cell>
          <cell r="BY45">
            <v>0</v>
          </cell>
          <cell r="BZ45">
            <v>2030.4</v>
          </cell>
          <cell r="CA45">
            <v>1.9</v>
          </cell>
          <cell r="CB45">
            <v>1.349</v>
          </cell>
          <cell r="CC45">
            <v>1E-3</v>
          </cell>
          <cell r="CD45">
            <v>1.5</v>
          </cell>
          <cell r="CE45">
            <v>1.5</v>
          </cell>
          <cell r="CF45">
            <v>0</v>
          </cell>
          <cell r="CG45">
            <v>0</v>
          </cell>
          <cell r="CH45">
            <v>0</v>
          </cell>
          <cell r="CI45">
            <v>0</v>
          </cell>
          <cell r="CJ45">
            <v>0</v>
          </cell>
          <cell r="CK45">
            <v>0</v>
          </cell>
          <cell r="CL45">
            <v>0</v>
          </cell>
          <cell r="CM45">
            <v>0</v>
          </cell>
          <cell r="CN45">
            <v>0</v>
          </cell>
          <cell r="CO45">
            <v>0</v>
          </cell>
          <cell r="CP45">
            <v>7951.8</v>
          </cell>
          <cell r="CQ45">
            <v>11861</v>
          </cell>
          <cell r="CR45">
            <v>0</v>
          </cell>
          <cell r="CS45">
            <v>0</v>
          </cell>
          <cell r="CT45">
            <v>0</v>
          </cell>
        </row>
        <row r="46">
          <cell r="B46">
            <v>247693747</v>
          </cell>
          <cell r="C46" t="str">
            <v>г. Люберцы, пр-кт Гагарина, д. 17/7, пр-кт Победы, д. 5</v>
          </cell>
          <cell r="D46" t="str">
            <v>{"type":"Polygon","coordinates":[[[37.911402,55.690104],[37.911378,55.690117],[37.910819,55.6904],[37.910769,55.690426],[37.910699,55.690465],[37.909306,55.691178],[37.909426,55.691259],[37.909458,55.691266],[37.90952,55.691235],[37.909967,55.691506],[37.910255,55.691372],[37.910427,55.69148],[37.910445,55.691424],[37.911513,55.690872],[37.912045,55.69088],[37.912201,55.690972],[37.912258,55.691001],[37.912356,55.691063],[37.912645,55.69091],[37.912589,55.690878],[37.913203,55.690588],[37.912316,55.690023],[37.912191,55.689971],[37.911725,55.689993],[37.911549,55.69003],[37.911402,55.690104]],[[37.912145,55.690395],[37.91226,55.69034],[37.912362,55.690395],[37.912406,55.690371],[37.912526,55.690438],[37.91249,55.690457],[37.912615,55.690534],[37.912444,55.690624],[37.912134,55.690461],[37.911643,55.690458],[37.911317,55.690628],[37.911151,55.690519],[37.911273,55.690453],[37.911245,55.690438],[37.911355,55.69038],[37.911382,55.690396],[37.911495,55.690335],[37.911595,55.690389],[37.91161,55.690318],[37.91178,55.69032],[37.91178,55.690298],[37.911966,55.690304],[37.911964,55.690325],[37.912155,55.690331],[37.912145,55.690395]],[[37.912119,55.690708],[37.912077,55.690728],[37.912036,55.690749],[37.912102,55.690789],[37.912143,55.690768],[37.912185,55.690747],[37.912119,55.690708]],[[37.91006,55.691258],[37.911015,55.69077],[37.910867,55.690677],[37.909915,55.691163],[37.91006,55.691258]],[[37.909574,55.69118],[37.909521,55.691149],[37.909598,55.69111],[37.90965,55.691141],[37.90965,55.691141],[37.909574,55.69118]],[[37.911564,55.690107],[37.91158,55.69006],[37.911668,55.690068],[37.911662,55.690086],[37.911652,55.690116],[37.911652,55.690116],[37.911564,55.690107]]]}</v>
          </cell>
          <cell r="E46" t="str">
            <v>LINESTRING(37.912191 55.689971,37.911725 55.689993,37.911549 55.69003,37.911402 55.690104,37.910819 55.6904,37.909306 55.691178,37.909426 55.691259,37.909967 55.691506,37.910427 55.69148,37.912356 55.691063,37.912645 55.69091,37.913203 55.690588,37.912316 55.690023,37.912191 55.689971)</v>
          </cell>
          <cell r="F46" t="str">
            <v>Утвержден</v>
          </cell>
          <cell r="G46">
            <v>15563</v>
          </cell>
          <cell r="H46">
            <v>15600.928</v>
          </cell>
          <cell r="I46">
            <v>15563</v>
          </cell>
          <cell r="J46">
            <v>4325.3</v>
          </cell>
          <cell r="K46">
            <v>6394.7</v>
          </cell>
          <cell r="L46">
            <v>11246.2</v>
          </cell>
          <cell r="M46">
            <v>1</v>
          </cell>
          <cell r="N46">
            <v>290</v>
          </cell>
          <cell r="O46">
            <v>290.791</v>
          </cell>
          <cell r="P46">
            <v>0</v>
          </cell>
          <cell r="Q46">
            <v>0</v>
          </cell>
          <cell r="R46">
            <v>290</v>
          </cell>
          <cell r="S46">
            <v>0</v>
          </cell>
          <cell r="T46">
            <v>0</v>
          </cell>
          <cell r="U46">
            <v>0</v>
          </cell>
          <cell r="V46">
            <v>0</v>
          </cell>
          <cell r="W46">
            <v>5</v>
          </cell>
          <cell r="X46">
            <v>6</v>
          </cell>
          <cell r="Y46">
            <v>3</v>
          </cell>
          <cell r="Z46">
            <v>1</v>
          </cell>
          <cell r="AA46">
            <v>530</v>
          </cell>
          <cell r="AB46">
            <v>533.72500000000002</v>
          </cell>
          <cell r="AC46">
            <v>1</v>
          </cell>
          <cell r="AD46">
            <v>0</v>
          </cell>
          <cell r="AE46">
            <v>0</v>
          </cell>
          <cell r="AF46">
            <v>0</v>
          </cell>
          <cell r="AG46">
            <v>530</v>
          </cell>
          <cell r="AH46">
            <v>0</v>
          </cell>
          <cell r="AI46">
            <v>0</v>
          </cell>
          <cell r="AJ46">
            <v>0</v>
          </cell>
          <cell r="AK46">
            <v>2</v>
          </cell>
          <cell r="AL46">
            <v>1</v>
          </cell>
          <cell r="AM46">
            <v>5342.9</v>
          </cell>
          <cell r="AN46">
            <v>5310.5870000000004</v>
          </cell>
          <cell r="AO46">
            <v>5293.9</v>
          </cell>
          <cell r="AP46">
            <v>10</v>
          </cell>
          <cell r="AQ46">
            <v>0</v>
          </cell>
          <cell r="AR46">
            <v>0</v>
          </cell>
          <cell r="AS46">
            <v>0</v>
          </cell>
          <cell r="AT46">
            <v>19</v>
          </cell>
          <cell r="AU46">
            <v>39</v>
          </cell>
          <cell r="AV46">
            <v>2</v>
          </cell>
          <cell r="AW46">
            <v>60</v>
          </cell>
          <cell r="AX46">
            <v>0</v>
          </cell>
          <cell r="AY46">
            <v>60</v>
          </cell>
          <cell r="AZ46">
            <v>0</v>
          </cell>
          <cell r="BA46">
            <v>7</v>
          </cell>
          <cell r="BB46">
            <v>0</v>
          </cell>
          <cell r="BC46">
            <v>3</v>
          </cell>
          <cell r="BD46">
            <v>3</v>
          </cell>
          <cell r="BE46">
            <v>8</v>
          </cell>
          <cell r="BF46">
            <v>3003</v>
          </cell>
          <cell r="BG46">
            <v>3030.741</v>
          </cell>
          <cell r="BH46">
            <v>1</v>
          </cell>
          <cell r="BI46">
            <v>3003</v>
          </cell>
          <cell r="BJ46">
            <v>0</v>
          </cell>
          <cell r="BK46">
            <v>238</v>
          </cell>
          <cell r="BL46">
            <v>1</v>
          </cell>
          <cell r="BM46">
            <v>3163</v>
          </cell>
          <cell r="BN46">
            <v>3168.3820000000001</v>
          </cell>
          <cell r="BO46">
            <v>0</v>
          </cell>
          <cell r="BP46">
            <v>3163</v>
          </cell>
          <cell r="BQ46">
            <v>0</v>
          </cell>
          <cell r="BR46">
            <v>790</v>
          </cell>
          <cell r="BS46">
            <v>0</v>
          </cell>
          <cell r="BT46">
            <v>4</v>
          </cell>
          <cell r="BU46">
            <v>0</v>
          </cell>
          <cell r="BV46">
            <v>12</v>
          </cell>
          <cell r="BW46">
            <v>3257.2</v>
          </cell>
          <cell r="BX46">
            <v>3263.2649999999999</v>
          </cell>
          <cell r="BY46">
            <v>0</v>
          </cell>
          <cell r="BZ46">
            <v>3257.2</v>
          </cell>
          <cell r="CA46">
            <v>0</v>
          </cell>
          <cell r="CB46">
            <v>154.05199999999999</v>
          </cell>
          <cell r="CC46">
            <v>0</v>
          </cell>
          <cell r="CD46">
            <v>2.9583333333333299</v>
          </cell>
          <cell r="CE46">
            <v>0</v>
          </cell>
          <cell r="CF46">
            <v>0</v>
          </cell>
          <cell r="CG46">
            <v>0</v>
          </cell>
          <cell r="CH46">
            <v>0</v>
          </cell>
          <cell r="CI46">
            <v>0</v>
          </cell>
          <cell r="CJ46">
            <v>0</v>
          </cell>
          <cell r="CK46">
            <v>0</v>
          </cell>
          <cell r="CL46">
            <v>0</v>
          </cell>
          <cell r="CM46">
            <v>0</v>
          </cell>
          <cell r="CN46">
            <v>0</v>
          </cell>
          <cell r="CO46">
            <v>0</v>
          </cell>
          <cell r="CP46">
            <v>9483.2000000000007</v>
          </cell>
          <cell r="CQ46">
            <v>15597.1</v>
          </cell>
          <cell r="CR46">
            <v>0</v>
          </cell>
          <cell r="CS46">
            <v>0</v>
          </cell>
          <cell r="CT46">
            <v>0</v>
          </cell>
        </row>
        <row r="47">
          <cell r="B47">
            <v>5579255474</v>
          </cell>
          <cell r="C47" t="str">
            <v>г. Люберцы, пр-кт Гагарина, д. 22к3, д. 23к3, д. 26к3</v>
          </cell>
          <cell r="D47" t="str">
            <v>{"type":"Polygon","coordinates":[[[37.916941,55.689101],[37.916993,55.688427],[37.917078,55.688382],[37.91735,55.688383],[37.917357,55.688324],[37.917416,55.688326],[37.917507,55.688337],[37.917544,55.68835],[37.91759,55.688362],[37.917688,55.688413],[37.917849,55.688376],[37.917862,55.688397],[37.917936,55.688387],[37.918124,55.68839],[37.918056,55.688627],[37.918016,55.68877],[37.917958,55.688975],[37.919097,55.688996],[37.919046,55.689639],[37.919265,55.689654],[37.919663,55.68968],[37.919662,55.689723],[37.919711,55.68976],[37.919751,55.689812],[37.919769,55.689851],[37.919757,55.689914],[37.919755,55.689923],[37.919704,55.690705],[37.919604,55.690704],[37.919582,55.690685],[37.919573,55.690541],[37.919492,55.690487],[37.919334,55.690566],[37.919208,55.690488],[37.919056,55.690394],[37.91889,55.690291],[37.918829,55.690253],[37.918812,55.690243],[37.918679,55.69016],[37.918703,55.690112],[37.918709,55.690101],[37.918494,55.689968],[37.918423,55.689972],[37.918395,55.689955],[37.918346,55.689925],[37.91827,55.68988],[37.918242,55.689863],[37.918066,55.689757],[37.918041,55.689742],[37.917959,55.689693],[37.917573,55.68946],[37.917479,55.68942],[37.917448,55.689407],[37.917445,55.689406],[37.917153,55.689226],[37.917092,55.689189],[37.917046,55.689153],[37.917036,55.689129],[37.917034,55.689104],[37.916941,55.689101]],[[37.917124,55.688586],[37.917176,55.688593],[37.917182,55.688618],[37.917203,55.688623],[37.917203,55.688675],[37.917168,55.688682],[37.917159,55.688709],[37.917113,55.688717],[37.917115,55.688778],[37.917156,55.688785],[37.917164,55.688811],[37.917185,55.688816],[37.917184,55.688876],[37.917157,55.688877],[37.917153,55.688903],[37.917104,55.688907],[37.917099,55.688971],[37.917148,55.688978],[37.91715,55.689004],[37.917171,55.689009],[37.917174,55.689045],[37.917372,55.689049],[37.917382,55.689016],[37.917415,55.689004],[37.917423,55.688983],[37.917471,55.688979],[37.917472,55.688925],[37.917431,55.688922],[37.917423,55.688891],[37.91739,55.688866],[37.917393,55.688812],[37.917435,55.688812],[37.917445,55.688795],[37.91748,55.688794],[37.917484,55.688731],[37.917447,55.688725],[37.917425,55.688704],[37.917402,55.688683],[37.91741,55.688629],[37.917446,55.688623],[37.917458,55.6886],[37.917495,55.688599],[37.917493,55.688538],[37.917461,55.688534],[37.917443,55.688512],[37.917417,55.688489],[37.917424,55.688466],[37.917219,55.688457],[37.917212,55.688492],[37.917185,55.688489],[37.917184,55.688523],[37.917123,55.688524],[37.917124,55.688586]],[[37.918203,55.68964],[37.918174,55.689638],[37.918176,55.689619],[37.91812,55.689618],[37.91812,55.689549],[37.918176,55.68955],[37.918182,55.689519],[37.918218,55.689519],[37.918213,55.689452],[37.918186,55.689448],[37.918185,55.689421],[37.918139,55.689418],[37.918146,55.689356],[37.918192,55.689353],[37.918194,55.689327],[37.918227,55.689323],[37.918229,55.689263],[37.918196,55.68926],[37.918199,55.689231],[37.918148,55.689229],[37.91816,55.689166],[37.918195,55.689165],[37.918206,55.689143],[37.918235,55.68914],[37.918235,55.689106],[37.918421,55.689109],[37.918427,55.689132],[37.918454,55.689145],[37.918476,55.689176],[37.918517,55.689177],[37.918512,55.689241],[37.918465,55.689242],[37.918454,55.68926],[37.918424,55.68927],[37.918418,55.689323],[37.918441,55.689345],[37.918453,55.68937],[37.918499,55.689374],[37.918495,55.689435],[37.918442,55.689435],[37.918427,55.689449],[37.918401,55.689458],[37.9184,55.689514],[37.918423,55.689535],[37.918438,55.689562],[37.918481,55.689566],[37.918477,55.689626],[37.918428,55.689624],[37.918418,55.689643],[37.918392,55.689655],[37.918386,55.689694],[37.918206,55.68969],[37.918203,55.68964]],[[37.91924,55.689777],[37.919207,55.689776],[37.919203,55.689801],[37.919171,55.689801],[37.919164,55.68987],[37.919201,55.689873],[37.919197,55.689901],[37.919227,55.689902],[37.919225,55.689967],[37.919188,55.68997],[37.919184,55.689995],[37.919141,55.689995],[37.919137,55.690067],[37.919176,55.690068],[37.919178,55.690091],[37.919214,55.690096],[37.919215,55.690152],[37.919185,55.690155],[37.919186,55.690191],[37.919143,55.690193],[37.919134,55.690253],[37.919181,55.690254],[37.919177,55.690292],[37.919204,55.690297],[37.919201,55.690333],[37.91941,55.69034],[37.919417,55.6903],[37.91944,55.690288],[37.919439,55.690267],[37.919484,55.690267],[37.919493,55.690209],[37.919447,55.690206],[37.919446,55.69018],[37.919412,55.690161],[37.91942,55.690102],[37.919448,55.690093],[37.919459,55.690074],[37.919499,55.690072],[37.919508,55.690018],[37.919466,55.690016],[37.919453,55.689988],[37.919429,55.689967],[37.919436,55.689919],[37.919461,55.689903],[37.919477,55.689882],[37.919516,55.689879],[37.919518,55.689822],[37.919479,55.689821],[37.919469,55.689803],[37.919449,55.689788],[37.919453,55.68976],[37.919243,55.689753],[37.91924,55.689777]],[[37.917482,55.689341],[37.917517,55.689289],[37.917446,55.689273],[37.917409,55.689325],[37.917482,55.689341]],[[37.917716,55.688878],[37.917798,55.688879],[37.917802,55.68883],[37.917722,55.688828],[37.917716,55.688878]]]}</v>
          </cell>
          <cell r="E47" t="str">
            <v>LINESTRING(37.917357 55.688324,37.917078 55.688382,37.916993 55.688427,37.916941 55.689101,37.919334 55.690566,37.919604 55.690704,37.919704 55.690705,37.919769 55.689851,37.919751 55.689812,37.919663 55.68968,37.919097 55.688996,37.918124 55.68839,37.917416 55.688326,37.917357 55.688324)</v>
          </cell>
          <cell r="F47" t="str">
            <v>Утвержден</v>
          </cell>
          <cell r="G47">
            <v>16224</v>
          </cell>
          <cell r="H47">
            <v>16263.237999999999</v>
          </cell>
          <cell r="I47">
            <v>16226.7</v>
          </cell>
          <cell r="J47">
            <v>2653</v>
          </cell>
          <cell r="K47">
            <v>3790</v>
          </cell>
          <cell r="L47">
            <v>13573.7</v>
          </cell>
          <cell r="M47">
            <v>3</v>
          </cell>
          <cell r="N47">
            <v>600</v>
          </cell>
          <cell r="O47">
            <v>600.39099999999996</v>
          </cell>
          <cell r="P47">
            <v>0</v>
          </cell>
          <cell r="Q47">
            <v>0</v>
          </cell>
          <cell r="R47">
            <v>600</v>
          </cell>
          <cell r="S47">
            <v>0</v>
          </cell>
          <cell r="T47">
            <v>0</v>
          </cell>
          <cell r="U47">
            <v>0</v>
          </cell>
          <cell r="V47">
            <v>0</v>
          </cell>
          <cell r="W47">
            <v>0</v>
          </cell>
          <cell r="X47">
            <v>0</v>
          </cell>
          <cell r="Y47">
            <v>0</v>
          </cell>
          <cell r="Z47">
            <v>3</v>
          </cell>
          <cell r="AA47">
            <v>900</v>
          </cell>
          <cell r="AB47">
            <v>902.17600000000004</v>
          </cell>
          <cell r="AC47">
            <v>0</v>
          </cell>
          <cell r="AD47">
            <v>0</v>
          </cell>
          <cell r="AE47">
            <v>900</v>
          </cell>
          <cell r="AF47">
            <v>0</v>
          </cell>
          <cell r="AG47">
            <v>0</v>
          </cell>
          <cell r="AH47">
            <v>0</v>
          </cell>
          <cell r="AI47">
            <v>0</v>
          </cell>
          <cell r="AJ47">
            <v>0</v>
          </cell>
          <cell r="AK47">
            <v>0</v>
          </cell>
          <cell r="AL47">
            <v>0</v>
          </cell>
          <cell r="AM47">
            <v>5824.6</v>
          </cell>
          <cell r="AN47">
            <v>5841.3590000000004</v>
          </cell>
          <cell r="AO47">
            <v>5824.6</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10</v>
          </cell>
          <cell r="BF47">
            <v>1874.3</v>
          </cell>
          <cell r="BG47">
            <v>1880.7529999999999</v>
          </cell>
          <cell r="BH47">
            <v>0</v>
          </cell>
          <cell r="BI47">
            <v>1874.3</v>
          </cell>
          <cell r="BJ47">
            <v>0</v>
          </cell>
          <cell r="BK47">
            <v>145</v>
          </cell>
          <cell r="BL47">
            <v>3</v>
          </cell>
          <cell r="BM47">
            <v>3790</v>
          </cell>
          <cell r="BN47">
            <v>3799.335</v>
          </cell>
          <cell r="BO47">
            <v>0</v>
          </cell>
          <cell r="BP47">
            <v>3790</v>
          </cell>
          <cell r="BQ47">
            <v>0</v>
          </cell>
          <cell r="BR47">
            <v>667</v>
          </cell>
          <cell r="BS47">
            <v>0</v>
          </cell>
          <cell r="BT47">
            <v>5.6666666666666696</v>
          </cell>
          <cell r="BU47">
            <v>0</v>
          </cell>
          <cell r="BV47">
            <v>7</v>
          </cell>
          <cell r="BW47">
            <v>3235.1</v>
          </cell>
          <cell r="BX47">
            <v>3239.8809999999999</v>
          </cell>
          <cell r="BY47">
            <v>0</v>
          </cell>
          <cell r="BZ47">
            <v>3235.1</v>
          </cell>
          <cell r="CA47">
            <v>0</v>
          </cell>
          <cell r="CB47">
            <v>2.153</v>
          </cell>
          <cell r="CC47">
            <v>0</v>
          </cell>
          <cell r="CD47">
            <v>1.5</v>
          </cell>
          <cell r="CE47">
            <v>0</v>
          </cell>
          <cell r="CF47">
            <v>0</v>
          </cell>
          <cell r="CG47">
            <v>0</v>
          </cell>
          <cell r="CH47">
            <v>0</v>
          </cell>
          <cell r="CI47">
            <v>0</v>
          </cell>
          <cell r="CJ47">
            <v>0</v>
          </cell>
          <cell r="CK47">
            <v>0</v>
          </cell>
          <cell r="CL47">
            <v>0</v>
          </cell>
          <cell r="CM47">
            <v>0</v>
          </cell>
          <cell r="CN47">
            <v>0</v>
          </cell>
          <cell r="CO47">
            <v>0</v>
          </cell>
          <cell r="CP47">
            <v>8899.4</v>
          </cell>
          <cell r="CQ47">
            <v>16224</v>
          </cell>
          <cell r="CR47">
            <v>0</v>
          </cell>
          <cell r="CS47">
            <v>0</v>
          </cell>
          <cell r="CT47">
            <v>0</v>
          </cell>
        </row>
        <row r="48">
          <cell r="B48">
            <v>1055182673</v>
          </cell>
          <cell r="C48" t="str">
            <v>г. Люберцы, пр-кт Гагарина, д. 3/8</v>
          </cell>
          <cell r="D48" t="str">
            <v>{"type":"Polygon","coordinates":[[[37.905862,55.686535],[37.905705,55.686616],[37.9056,55.686667],[37.905173,55.68688],[37.906025,55.687407],[37.906506,55.687161],[37.906592,55.687116],[37.907015,55.6869],[37.907061,55.686878],[37.907088,55.686855],[37.907097,55.686833],[37.907094,55.686807],[37.907083,55.686792],[37.907049,55.686775],[37.90631,55.68633],[37.906291,55.686325],[37.90626,55.686325],[37.906232,55.686329],[37.906186,55.686348],[37.906055,55.686413],[37.906076,55.686426],[37.905862,55.686535]],[[37.906771,55.686915],[37.906677,55.686962],[37.906573,55.686896],[37.906668,55.68685],[37.906626,55.686825],[37.906562,55.686781],[37.906459,55.68683],[37.906345,55.686758],[37.90644,55.68671],[37.906344,55.68665],[37.906262,55.68669],[37.906305,55.686718],[37.906212,55.686765],[37.906167,55.686737],[37.906072,55.686785],[37.906016,55.686812],[37.906055,55.686837],[37.905963,55.686883],[37.905926,55.686857],[37.905837,55.686901],[37.905697,55.68681],[37.906352,55.686483],[37.906438,55.686537],[37.906332,55.686589],[37.906359,55.686608],[37.906467,55.686553],[37.906996,55.686887],[37.906846,55.686961],[37.906771,55.686915]],[[37.905261,55.686867],[37.905324,55.686905],[37.905374,55.68688],[37.905312,55.686843],[37.905261,55.686867]]]}</v>
          </cell>
          <cell r="E48" t="str">
            <v>LINESTRING(37.90626 55.686325,37.906232 55.686329,37.906186 55.686348,37.906055 55.686413,37.905173 55.68688,37.906025 55.687407,37.907061 55.686878,37.907088 55.686855,37.907097 55.686833,37.907094 55.686807,37.907083 55.686792,37.90631 55.68633,37.906291 55.686325,37.90626 55.686325)</v>
          </cell>
          <cell r="F48" t="str">
            <v>Утвержден</v>
          </cell>
          <cell r="G48">
            <v>5902</v>
          </cell>
          <cell r="H48">
            <v>5916.4040000000005</v>
          </cell>
          <cell r="I48">
            <v>5902</v>
          </cell>
          <cell r="J48">
            <v>0</v>
          </cell>
          <cell r="K48">
            <v>1354.8</v>
          </cell>
          <cell r="L48">
            <v>0</v>
          </cell>
          <cell r="M48">
            <v>1</v>
          </cell>
          <cell r="N48">
            <v>537</v>
          </cell>
          <cell r="O48">
            <v>537.952</v>
          </cell>
          <cell r="P48">
            <v>0</v>
          </cell>
          <cell r="Q48">
            <v>0</v>
          </cell>
          <cell r="R48">
            <v>537</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2189.8000000000002</v>
          </cell>
          <cell r="AN48">
            <v>2195.049</v>
          </cell>
          <cell r="AO48">
            <v>2189.8000000000002</v>
          </cell>
          <cell r="AP48">
            <v>41</v>
          </cell>
          <cell r="AQ48">
            <v>0</v>
          </cell>
          <cell r="AR48">
            <v>0</v>
          </cell>
          <cell r="AS48">
            <v>0</v>
          </cell>
          <cell r="AT48">
            <v>22</v>
          </cell>
          <cell r="AU48">
            <v>22</v>
          </cell>
          <cell r="AV48">
            <v>1</v>
          </cell>
          <cell r="AW48">
            <v>24</v>
          </cell>
          <cell r="AX48">
            <v>0</v>
          </cell>
          <cell r="AY48">
            <v>24</v>
          </cell>
          <cell r="AZ48">
            <v>0</v>
          </cell>
          <cell r="BA48">
            <v>0</v>
          </cell>
          <cell r="BB48">
            <v>0</v>
          </cell>
          <cell r="BC48">
            <v>0</v>
          </cell>
          <cell r="BD48">
            <v>0</v>
          </cell>
          <cell r="BE48">
            <v>3</v>
          </cell>
          <cell r="BF48">
            <v>1142.5999999999999</v>
          </cell>
          <cell r="BG48">
            <v>1145.9690000000001</v>
          </cell>
          <cell r="BH48">
            <v>0</v>
          </cell>
          <cell r="BI48">
            <v>1142.5999999999999</v>
          </cell>
          <cell r="BJ48">
            <v>0</v>
          </cell>
          <cell r="BK48">
            <v>86</v>
          </cell>
          <cell r="BL48">
            <v>2</v>
          </cell>
          <cell r="BM48">
            <v>779</v>
          </cell>
          <cell r="BN48">
            <v>782.89800000000002</v>
          </cell>
          <cell r="BO48">
            <v>0</v>
          </cell>
          <cell r="BP48">
            <v>779</v>
          </cell>
          <cell r="BQ48">
            <v>0</v>
          </cell>
          <cell r="BR48">
            <v>330</v>
          </cell>
          <cell r="BS48">
            <v>0</v>
          </cell>
          <cell r="BT48">
            <v>3</v>
          </cell>
          <cell r="BU48">
            <v>0</v>
          </cell>
          <cell r="BV48">
            <v>10</v>
          </cell>
          <cell r="BW48">
            <v>1244</v>
          </cell>
          <cell r="BX48">
            <v>1247.682</v>
          </cell>
          <cell r="BY48">
            <v>0</v>
          </cell>
          <cell r="BZ48">
            <v>1244</v>
          </cell>
          <cell r="CA48">
            <v>0</v>
          </cell>
          <cell r="CB48">
            <v>0.372</v>
          </cell>
          <cell r="CC48">
            <v>0</v>
          </cell>
          <cell r="CD48">
            <v>4.5999999999999996</v>
          </cell>
          <cell r="CE48">
            <v>0</v>
          </cell>
          <cell r="CF48">
            <v>0</v>
          </cell>
          <cell r="CG48">
            <v>0</v>
          </cell>
          <cell r="CH48">
            <v>0</v>
          </cell>
          <cell r="CI48">
            <v>0</v>
          </cell>
          <cell r="CJ48">
            <v>0</v>
          </cell>
          <cell r="CK48">
            <v>0</v>
          </cell>
          <cell r="CL48">
            <v>0</v>
          </cell>
          <cell r="CM48">
            <v>0</v>
          </cell>
          <cell r="CN48">
            <v>0</v>
          </cell>
          <cell r="CO48">
            <v>0</v>
          </cell>
          <cell r="CP48">
            <v>3189.6</v>
          </cell>
          <cell r="CQ48">
            <v>5916.4</v>
          </cell>
          <cell r="CR48">
            <v>0</v>
          </cell>
          <cell r="CS48">
            <v>0</v>
          </cell>
          <cell r="CT48">
            <v>0</v>
          </cell>
        </row>
        <row r="49">
          <cell r="B49">
            <v>247693794</v>
          </cell>
          <cell r="C49" t="str">
            <v>г. Люберцы, пр-кт Комсомольский, д. 10/1, д. 12, д. 14к2</v>
          </cell>
          <cell r="D49" t="str">
            <v>{"type":"Polygon","coordinates":[[[37.907467,55.689711],[37.907369,55.689652],[37.907339,55.689633],[37.907184,55.689543],[37.907086,55.689483],[37.907038,55.689453],[37.906935,55.68939],[37.906783,55.68929],[37.906748,55.689265],[37.906597,55.689174],[37.906519,55.689131],[37.906375,55.689044],[37.90635,55.689029],[37.906226,55.688951],[37.906205,55.688939],[37.90617,55.688919],[37.906153,55.688908],[37.906015,55.688825],[37.905993,55.688811],[37.905956,55.688789],[37.905935,55.688776],[37.905729,55.688646],[37.905713,55.688636],[37.905598,55.688563],[37.905535,55.688548],[37.905429,55.688602],[37.905376,55.68857],[37.905328,55.688567],[37.904958,55.68834],[37.904941,55.688349],[37.904881,55.68831],[37.904816,55.688338],[37.904763,55.688361],[37.904744,55.688371],[37.904715,55.688385],[37.904637,55.688424],[37.904517,55.688486],[37.904336,55.68858],[37.904105,55.688701],[37.904018,55.688746],[37.9038,55.688859],[37.903705,55.688908],[37.903365,55.689086],[37.903321,55.689111],[37.903211,55.689171],[37.903422,55.689294],[37.903691,55.689434],[37.903716,55.689451],[37.903703,55.689458],[37.903834,55.689542],[37.903888,55.689576],[37.904135,55.689735],[37.904189,55.689769],[37.904305,55.68984],[37.904593,55.690027],[37.904762,55.690144],[37.904777,55.690155],[37.905416,55.689856],[37.905496,55.68982],[37.905548,55.689851],[37.905602,55.689882],[37.905787,55.689989],[37.906029,55.69013],[37.906145,55.690196],[37.906221,55.690238],[37.906286,55.690274],[37.906348,55.690243],[37.906526,55.690153],[37.906509,55.69012],[37.906501,55.690109],[37.906548,55.69008],[37.906561,55.690064],[37.906591,55.689996],[37.906618,55.689941],[37.906644,55.689874],[37.906647,55.689836],[37.906646,55.689816],[37.906646,55.689806],[37.906697,55.689804],[37.906974,55.689655],[37.907045,55.689679],[37.907464,55.689714],[37.907467,55.689711]],[[37.903832,55.689231],[37.903888,55.689203],[37.903961,55.689245],[37.903906,55.689276],[37.90398,55.689315],[37.903932,55.689342],[37.904039,55.689409],[37.904077,55.689433],[37.904102,55.689449],[37.904133,55.689468],[37.904155,55.689483],[37.904276,55.689559],[37.904331,55.689593],[37.904372,55.689619],[37.904399,55.689636],[37.904434,55.689658],[37.904461,55.689675],[37.904543,55.689727],[37.904593,55.689703],[37.904657,55.689741],[37.904736,55.689788],[37.904796,55.689824],[37.904829,55.689844],[37.904902,55.689811],[37.904975,55.689778],[37.905067,55.689737],[37.905097,55.689723],[37.905255,55.689816],[37.905229,55.68983],[37.905134,55.689881],[37.905068,55.689916],[37.904977,55.689964],[37.904902,55.689924],[37.904864,55.689942],[37.904777,55.689938],[37.904748,55.689922],[37.904671,55.689958],[37.90444,55.689806],[37.904412,55.689788],[37.904367,55.689809],[37.903753,55.689429],[37.903815,55.689398],[37.903789,55.689382],[37.903544,55.689231],[37.903599,55.689185],[37.903604,55.68914],[37.903556,55.689092],[37.903808,55.688966],[37.903879,55.688931],[37.904135,55.688803],[37.904189,55.688776],[37.904445,55.688648],[37.904493,55.688624],[37.904549,55.688596],[37.904605,55.688568],[37.904756,55.688493],[37.904798,55.688472],[37.904937,55.688552],[37.904188,55.688938],[37.904114,55.688976],[37.903864,55.689105],[37.903924,55.689142],[37.903853,55.689181],[37.903786,55.689143],[37.903729,55.689173],[37.903832,55.689231]],[[37.906321,55.690039],[37.906362,55.690017],[37.906369,55.68995],[37.906374,55.689907],[37.906381,55.689839],[37.90633,55.689812],[37.906272,55.689792],[37.906217,55.68979],[37.906053,55.689783],[37.905986,55.689797],[37.905948,55.689816],[37.905942,55.689894],[37.905937,55.689959],[37.905932,55.690015],[37.905976,55.690035],[37.906038,55.690046],[37.906121,55.690048],[37.906193,55.69005],[37.90627,55.690052],[37.906321,55.690039]],[[37.905924,55.689631],[37.905962,55.68963],[37.906058,55.689584],[37.90611,55.689559],[37.906107,55.689538],[37.906165,55.68951],[37.906205,55.689509],[37.906226,55.689498],[37.906305,55.689459],[37.906342,55.68944],[37.906343,55.689419],[37.906384,55.689397],[37.906354,55.689378],[37.906414,55.689333],[37.906414,55.689245],[37.906367,55.689221],[37.906392,55.689196],[37.906341,55.689163],[37.906346,55.689145],[37.906238,55.689077],[37.906201,55.689073],[37.906109,55.689024],[37.906118,55.689008],[37.9061,55.688992],[37.906132,55.688978],[37.906067,55.688941],[37.906039,55.688951],[37.906006,55.688931],[37.90597,55.688933],[37.905901,55.68889],[37.905895,55.688868],[37.905882,55.688858],[37.905912,55.688843],[37.905847,55.688802],[37.905819,55.688815],[37.905794,55.688801],[37.905761,55.688801],[37.905715,55.688772],[37.905579,55.688842],[37.905614,55.688863],[37.905611,55.688884],[37.90572,55.688955],[37.905765,55.688959],[37.905825,55.689],[37.905823,55.689021],[37.905935,55.689092],[37.905979,55.689097],[37.906051,55.689146],[37.906046,55.689165],[37.90617,55.689238],[37.906209,55.689238],[37.906252,55.689267],[37.906247,55.689309],[37.906194,55.689333],[37.906151,55.689337],[37.906032,55.689399],[37.906028,55.689421],[37.905958,55.689458],[37.905911,55.689459],[37.905796,55.689524],[37.905796,55.689544],[37.905751,55.689569],[37.90588,55.689654],[37.905924,55.689631]],[[37.905392,55.688734],[37.905454,55.688702],[37.905399,55.688667],[37.905339,55.688699],[37.905392,55.688734]],[[37.904745,55.688937],[37.904816,55.688903],[37.904762,55.688869],[37.904688,55.688903],[37.904745,55.688937]],[[37.905182,55.68957],[37.905276,55.689527],[37.905216,55.689487],[37.905124,55.689533],[37.905182,55.68957]],[[37.905248,55.688764],[37.905302,55.68874],[37.905281,55.688724],[37.905238,55.688691],[37.905181,55.688718],[37.905248,55.688764]],[[37.905414,55.689553],[37.905471,55.689523],[37.905407,55.689482],[37.905361,55.689505],[37.90535,55.68951],[37.90536,55.689517],[37.905414,55.689553]],[[37.906221,55.690238],[37.906289,55.690207],[37.906348,55.690243],[37.906286,55.690274],[37.906221,55.690238]]]}</v>
          </cell>
          <cell r="E49" t="str">
            <v>LINESTRING(37.904881 55.68831,37.904816 55.688338,37.904763 55.688361,37.904715 55.688385,37.904637 55.688424,37.904517 55.688486,37.904336 55.68858,37.903705 55.688908,37.903365 55.689086,37.903211 55.689171,37.904777 55.690155,37.906286 55.690274,37.907464 55.689714,37.907467 55.689711,37.906748 55.689265,37.905598 55.688563,37.904881 55.68831)</v>
          </cell>
          <cell r="F49" t="str">
            <v>Утвержден</v>
          </cell>
          <cell r="G49">
            <v>22625</v>
          </cell>
          <cell r="H49">
            <v>22710.453000000001</v>
          </cell>
          <cell r="I49">
            <v>22622.5</v>
          </cell>
          <cell r="J49">
            <v>2676.1</v>
          </cell>
          <cell r="K49">
            <v>5285</v>
          </cell>
          <cell r="L49">
            <v>19946.5</v>
          </cell>
          <cell r="M49">
            <v>5</v>
          </cell>
          <cell r="N49">
            <v>1710</v>
          </cell>
          <cell r="O49">
            <v>1710.856</v>
          </cell>
          <cell r="P49">
            <v>0</v>
          </cell>
          <cell r="Q49">
            <v>0</v>
          </cell>
          <cell r="R49">
            <v>0</v>
          </cell>
          <cell r="S49">
            <v>1710</v>
          </cell>
          <cell r="T49">
            <v>0</v>
          </cell>
          <cell r="U49">
            <v>0</v>
          </cell>
          <cell r="V49">
            <v>0</v>
          </cell>
          <cell r="W49">
            <v>9</v>
          </cell>
          <cell r="X49">
            <v>10</v>
          </cell>
          <cell r="Y49">
            <v>6</v>
          </cell>
          <cell r="Z49">
            <v>2</v>
          </cell>
          <cell r="AA49">
            <v>560</v>
          </cell>
          <cell r="AB49">
            <v>560.63900000000001</v>
          </cell>
          <cell r="AC49">
            <v>0</v>
          </cell>
          <cell r="AD49">
            <v>0</v>
          </cell>
          <cell r="AE49">
            <v>370</v>
          </cell>
          <cell r="AF49">
            <v>0</v>
          </cell>
          <cell r="AG49">
            <v>190</v>
          </cell>
          <cell r="AH49">
            <v>0</v>
          </cell>
          <cell r="AI49">
            <v>0</v>
          </cell>
          <cell r="AJ49">
            <v>0</v>
          </cell>
          <cell r="AK49">
            <v>3</v>
          </cell>
          <cell r="AL49">
            <v>3</v>
          </cell>
          <cell r="AM49">
            <v>9163</v>
          </cell>
          <cell r="AN49">
            <v>9211.8269999999993</v>
          </cell>
          <cell r="AO49">
            <v>9163</v>
          </cell>
          <cell r="AP49">
            <v>0</v>
          </cell>
          <cell r="AQ49">
            <v>0</v>
          </cell>
          <cell r="AR49">
            <v>0</v>
          </cell>
          <cell r="AS49">
            <v>0</v>
          </cell>
          <cell r="AT49">
            <v>0</v>
          </cell>
          <cell r="AU49">
            <v>0</v>
          </cell>
          <cell r="AV49">
            <v>3</v>
          </cell>
          <cell r="AW49">
            <v>90</v>
          </cell>
          <cell r="AX49">
            <v>0</v>
          </cell>
          <cell r="AY49">
            <v>90</v>
          </cell>
          <cell r="AZ49">
            <v>0</v>
          </cell>
          <cell r="BA49">
            <v>12</v>
          </cell>
          <cell r="BB49">
            <v>1</v>
          </cell>
          <cell r="BC49">
            <v>5</v>
          </cell>
          <cell r="BD49">
            <v>5</v>
          </cell>
          <cell r="BE49">
            <v>13</v>
          </cell>
          <cell r="BF49">
            <v>2072</v>
          </cell>
          <cell r="BG49">
            <v>2077.7829999999999</v>
          </cell>
          <cell r="BH49">
            <v>0</v>
          </cell>
          <cell r="BI49">
            <v>2072</v>
          </cell>
          <cell r="BJ49">
            <v>0</v>
          </cell>
          <cell r="BK49">
            <v>159</v>
          </cell>
          <cell r="BL49">
            <v>2</v>
          </cell>
          <cell r="BM49">
            <v>3823</v>
          </cell>
          <cell r="BN49">
            <v>3826.6860000000001</v>
          </cell>
          <cell r="BO49">
            <v>0</v>
          </cell>
          <cell r="BP49">
            <v>3823</v>
          </cell>
          <cell r="BQ49">
            <v>0</v>
          </cell>
          <cell r="BR49">
            <v>764.6</v>
          </cell>
          <cell r="BS49">
            <v>0</v>
          </cell>
          <cell r="BT49">
            <v>5</v>
          </cell>
          <cell r="BU49">
            <v>0</v>
          </cell>
          <cell r="BV49">
            <v>10</v>
          </cell>
          <cell r="BW49">
            <v>5283.5</v>
          </cell>
          <cell r="BX49">
            <v>5290.6260000000002</v>
          </cell>
          <cell r="BY49">
            <v>0</v>
          </cell>
          <cell r="BZ49">
            <v>5283.5</v>
          </cell>
          <cell r="CA49">
            <v>0</v>
          </cell>
          <cell r="CB49">
            <v>3.2749999999999999</v>
          </cell>
          <cell r="CC49">
            <v>0</v>
          </cell>
          <cell r="CD49">
            <v>1.6</v>
          </cell>
          <cell r="CE49">
            <v>0</v>
          </cell>
          <cell r="CF49">
            <v>0</v>
          </cell>
          <cell r="CG49">
            <v>0</v>
          </cell>
          <cell r="CH49">
            <v>0</v>
          </cell>
          <cell r="CI49">
            <v>0</v>
          </cell>
          <cell r="CJ49">
            <v>0</v>
          </cell>
          <cell r="CK49">
            <v>0</v>
          </cell>
          <cell r="CL49">
            <v>0</v>
          </cell>
          <cell r="CM49">
            <v>0</v>
          </cell>
          <cell r="CN49">
            <v>0</v>
          </cell>
          <cell r="CO49">
            <v>0</v>
          </cell>
          <cell r="CP49">
            <v>11268.5</v>
          </cell>
          <cell r="CQ49">
            <v>22701.5</v>
          </cell>
          <cell r="CR49">
            <v>0</v>
          </cell>
          <cell r="CS49">
            <v>0</v>
          </cell>
          <cell r="CT49">
            <v>0</v>
          </cell>
        </row>
        <row r="50">
          <cell r="B50">
            <v>1055182556</v>
          </cell>
          <cell r="C50" t="str">
            <v>г. Люберцы, пр-кт Комсомольский, д. 16/2, пр-кт Победы, д. 4</v>
          </cell>
          <cell r="D50" t="str">
            <v>{"type":"Polygon","coordinates":[[[37.908749,55.690851],[37.908742,55.690836],[37.908461,55.690663],[37.908421,55.690653],[37.908382,55.690649],[37.908249,55.690559],[37.90848,55.69044],[37.908507,55.690427],[37.908526,55.690411],[37.908527,55.690394],[37.908521,55.690375],[37.9085,55.690355],[37.908471,55.690334],[37.908456,55.690324],[37.908432,55.690306],[37.908373,55.690272],[37.908346,55.690263],[37.90833,55.690253],[37.908218,55.690181],[37.9082,55.69017],[37.908135,55.690129],[37.908099,55.690105],[37.90801,55.690049],[37.90799,55.690036],[37.907919,55.68999],[37.907889,55.689972],[37.907533,55.689749],[37.907464,55.689714],[37.907045,55.689679],[37.906974,55.689655],[37.906697,55.689804],[37.906646,55.689806],[37.906647,55.689836],[37.906644,55.689874],[37.906618,55.689941],[37.906591,55.689997],[37.906561,55.690064],[37.906548,55.69008],[37.906501,55.690109],[37.906509,55.69012],[37.906526,55.690153],[37.906287,55.690274],[37.906285,55.690297],[37.906293,55.690315],[37.906234,55.690354],[37.90617,55.690361],[37.905602,55.69065],[37.905632,55.69067],[37.905649,55.690691],[37.906055,55.690941],[37.906081,55.690928],[37.906116,55.690949],[37.906078,55.690967],[37.906219,55.691052],[37.906288,55.691094],[37.906514,55.691226],[37.906578,55.691267],[37.906698,55.691339],[37.90671,55.691333],[37.907076,55.691553],[37.907021,55.691577],[37.907073,55.691609],[37.907161,55.69157],[37.907163,55.691624],[37.907457,55.691616],[37.907451,55.691561],[37.907504,55.691553],[37.907541,55.691587],[37.908797,55.690946],[37.908796,55.690895],[37.908747,55.690866],[37.908749,55.690851]],[[37.907328,55.689953],[37.907299,55.689936],[37.907229,55.689933],[37.907199,55.689956],[37.907194,55.689976],[37.907166,55.689991],[37.907084,55.690034],[37.907067,55.690043],[37.907023,55.690045],[37.906965,55.690076],[37.906967,55.690093],[37.906923,55.690116],[37.906824,55.690169],[37.906786,55.690171],[37.906755,55.690184],[37.906625,55.690102],[37.906666,55.69008],[37.90668,55.690057],[37.906698,55.690048],[37.906786,55.690003],[37.906831,55.689998],[37.906909,55.689959],[37.906914,55.68994],[37.907018,55.689889],[37.907058,55.689886],[37.907107,55.689861],[37.907196,55.689842],[37.90738,55.689845],[37.907452,55.689867],[37.90749,55.689889],[37.907524,55.68989],[37.907631,55.689954],[37.907628,55.689971],[37.907719,55.690028],[37.90776,55.690029],[37.907797,55.690048],[37.907842,55.690026],[37.907894,55.69006],[37.907853,55.690084],[37.907872,55.690096],[37.907867,55.690123],[37.907928,55.69016],[37.907978,55.690161],[37.908016,55.690186],[37.90806,55.690165],[37.908116,55.690201],[37.90807,55.690221],[37.908085,55.690234],[37.908074,55.690251],[37.908128,55.69029],[37.907981,55.690357],[37.907931,55.690328],[37.907909,55.69033],[37.907879,55.690312],[37.907807,55.69027],[37.907777,55.690253],[37.907774,55.690233],[37.907718,55.690194],[37.907684,55.690192],[37.907664,55.690179],[37.907594,55.690136],[37.907564,55.690117],[37.907558,55.690095],[37.907488,55.690054],[37.907459,55.690053],[37.907432,55.690037],[37.907363,55.689996],[37.907327,55.689975],[37.907328,55.689953]],[[37.906223,55.690475],[37.906263,55.690454],[37.906392,55.690533],[37.906317,55.690571],[37.906263,55.690599],[37.906318,55.690636],[37.906246,55.690673],[37.906188,55.690636],[37.906132,55.690667],[37.906225,55.690724],[37.906284,55.690694],[37.906352,55.690733],[37.906294,55.690764],[37.906345,55.690796],[37.906365,55.690808],[37.906329,55.690827],[37.906441,55.690896],[37.90667,55.691037],[37.906739,55.69108],[37.906965,55.691219],[37.906993,55.691205],[37.907073,55.691252],[37.907138,55.69129],[37.907263,55.691363],[37.907406,55.691291],[37.907515,55.691236],[37.907558,55.691214],[37.907802,55.691091],[37.907876,55.691053],[37.908122,55.690928],[37.908172,55.690903],[37.908223,55.690877],[37.908272,55.690853],[37.908425,55.690775],[37.908469,55.690753],[37.908598,55.690839],[37.908477,55.6909],[37.908418,55.69093],[37.90831,55.690985],[37.908262,55.691009],[37.908167,55.691057],[37.908096,55.691093],[37.908007,55.691138],[37.907946,55.691169],[37.907847,55.691219],[37.907786,55.69125],[37.907681,55.691304],[37.907636,55.691326],[37.907532,55.691379],[37.907461,55.691415],[37.907382,55.691455],[37.907305,55.691411],[37.907268,55.691434],[37.907189,55.691434],[37.907163,55.691411],[37.907116,55.691434],[37.907023,55.691376],[37.906959,55.691336],[37.906874,55.691283],[37.906852,55.691269],[37.906813,55.691288],[37.906695,55.691215],[37.906611,55.691163],[37.906393,55.691028],[37.90632,55.690982],[37.906192,55.690903],[37.906226,55.690885],[37.906198,55.690868],[37.905951,55.69072],[37.906007,55.690679],[37.906006,55.690641],[37.905963,55.690611],[37.906223,55.690475]],[[37.908019,55.690712],[37.908078,55.690683],[37.907926,55.690587],[37.907865,55.690616],[37.908019,55.690712]],[[37.906423,55.690356],[37.906494,55.690322],[37.906563,55.690366],[37.906494,55.6904],[37.906423,55.690356]]]}</v>
          </cell>
          <cell r="E50" t="str">
            <v>LINESTRING(37.906974 55.689655,37.906646 55.689806,37.905602 55.69065,37.905649 55.690691,37.907021 55.691577,37.907073 55.691609,37.907163 55.691624,37.907457 55.691616,37.907541 55.691587,37.908797 55.690946,37.908796 55.690895,37.908521 55.690375,37.9085 55.690355,37.908471 55.690334,37.908432 55.690306,37.907533 55.689749,37.907464 55.689714,37.906974 55.689655)</v>
          </cell>
          <cell r="F50" t="str">
            <v>Утвержден</v>
          </cell>
          <cell r="G50">
            <v>19966</v>
          </cell>
          <cell r="H50">
            <v>20014.690999999999</v>
          </cell>
          <cell r="I50">
            <v>19966</v>
          </cell>
          <cell r="J50">
            <v>1973.9</v>
          </cell>
          <cell r="K50">
            <v>2922.2</v>
          </cell>
          <cell r="L50">
            <v>17987.8</v>
          </cell>
          <cell r="M50">
            <v>4</v>
          </cell>
          <cell r="N50">
            <v>780</v>
          </cell>
          <cell r="O50">
            <v>783.69600000000003</v>
          </cell>
          <cell r="P50">
            <v>0</v>
          </cell>
          <cell r="Q50">
            <v>0</v>
          </cell>
          <cell r="R50">
            <v>170</v>
          </cell>
          <cell r="S50">
            <v>610</v>
          </cell>
          <cell r="T50">
            <v>0</v>
          </cell>
          <cell r="U50">
            <v>0</v>
          </cell>
          <cell r="V50">
            <v>0</v>
          </cell>
          <cell r="W50">
            <v>0</v>
          </cell>
          <cell r="X50">
            <v>0</v>
          </cell>
          <cell r="Y50">
            <v>0</v>
          </cell>
          <cell r="Z50">
            <v>2</v>
          </cell>
          <cell r="AA50">
            <v>490</v>
          </cell>
          <cell r="AB50">
            <v>490.59899999999999</v>
          </cell>
          <cell r="AC50">
            <v>0</v>
          </cell>
          <cell r="AD50">
            <v>170</v>
          </cell>
          <cell r="AE50">
            <v>320</v>
          </cell>
          <cell r="AF50">
            <v>0</v>
          </cell>
          <cell r="AG50">
            <v>0</v>
          </cell>
          <cell r="AH50">
            <v>0</v>
          </cell>
          <cell r="AI50">
            <v>0</v>
          </cell>
          <cell r="AJ50">
            <v>0</v>
          </cell>
          <cell r="AK50">
            <v>0</v>
          </cell>
          <cell r="AL50">
            <v>0</v>
          </cell>
          <cell r="AM50">
            <v>8007.7</v>
          </cell>
          <cell r="AN50">
            <v>8027.6080000000002</v>
          </cell>
          <cell r="AO50">
            <v>8007.7</v>
          </cell>
          <cell r="AP50">
            <v>0</v>
          </cell>
          <cell r="AQ50">
            <v>0</v>
          </cell>
          <cell r="AR50">
            <v>0</v>
          </cell>
          <cell r="AS50">
            <v>0</v>
          </cell>
          <cell r="AT50">
            <v>0</v>
          </cell>
          <cell r="AU50">
            <v>0</v>
          </cell>
          <cell r="AV50">
            <v>1</v>
          </cell>
          <cell r="AW50">
            <v>30</v>
          </cell>
          <cell r="AX50">
            <v>0</v>
          </cell>
          <cell r="AY50">
            <v>30</v>
          </cell>
          <cell r="AZ50">
            <v>0</v>
          </cell>
          <cell r="BA50">
            <v>0</v>
          </cell>
          <cell r="BB50">
            <v>0</v>
          </cell>
          <cell r="BC50">
            <v>0</v>
          </cell>
          <cell r="BD50">
            <v>0</v>
          </cell>
          <cell r="BE50">
            <v>11</v>
          </cell>
          <cell r="BF50">
            <v>2725.1</v>
          </cell>
          <cell r="BG50">
            <v>2731.9780000000001</v>
          </cell>
          <cell r="BH50">
            <v>0</v>
          </cell>
          <cell r="BI50">
            <v>2725.1</v>
          </cell>
          <cell r="BJ50">
            <v>0</v>
          </cell>
          <cell r="BK50">
            <v>214</v>
          </cell>
          <cell r="BL50">
            <v>3</v>
          </cell>
          <cell r="BM50">
            <v>2819.9</v>
          </cell>
          <cell r="BN50">
            <v>2827.4929999999999</v>
          </cell>
          <cell r="BO50">
            <v>0</v>
          </cell>
          <cell r="BP50">
            <v>2819.9</v>
          </cell>
          <cell r="BQ50">
            <v>0</v>
          </cell>
          <cell r="BR50">
            <v>575.4</v>
          </cell>
          <cell r="BS50">
            <v>0</v>
          </cell>
          <cell r="BT50">
            <v>4.3333333333333304</v>
          </cell>
          <cell r="BU50">
            <v>0</v>
          </cell>
          <cell r="BV50">
            <v>7</v>
          </cell>
          <cell r="BW50">
            <v>5138.8999999999996</v>
          </cell>
          <cell r="BX50">
            <v>5152.259</v>
          </cell>
          <cell r="BY50">
            <v>0</v>
          </cell>
          <cell r="BZ50">
            <v>5138.8999999999996</v>
          </cell>
          <cell r="CA50">
            <v>0</v>
          </cell>
          <cell r="CB50">
            <v>3.3969999999999998</v>
          </cell>
          <cell r="CC50">
            <v>0</v>
          </cell>
          <cell r="CD50">
            <v>2.0714285714285698</v>
          </cell>
          <cell r="CE50">
            <v>0</v>
          </cell>
          <cell r="CF50">
            <v>0</v>
          </cell>
          <cell r="CG50">
            <v>0</v>
          </cell>
          <cell r="CH50">
            <v>0</v>
          </cell>
          <cell r="CI50">
            <v>0</v>
          </cell>
          <cell r="CJ50">
            <v>0</v>
          </cell>
          <cell r="CK50">
            <v>0</v>
          </cell>
          <cell r="CL50">
            <v>0</v>
          </cell>
          <cell r="CM50">
            <v>0</v>
          </cell>
          <cell r="CN50">
            <v>0</v>
          </cell>
          <cell r="CO50">
            <v>0</v>
          </cell>
          <cell r="CP50">
            <v>10883.9</v>
          </cell>
          <cell r="CQ50">
            <v>19991.599999999999</v>
          </cell>
          <cell r="CR50">
            <v>0</v>
          </cell>
          <cell r="CS50">
            <v>0</v>
          </cell>
          <cell r="CT50">
            <v>0</v>
          </cell>
        </row>
        <row r="51">
          <cell r="B51">
            <v>247693785</v>
          </cell>
          <cell r="C51" t="str">
            <v>г. Люберцы, пр-кт Комсомольский, д. 17, д. 19к1</v>
          </cell>
          <cell r="D51" t="str">
            <v>{"type":"Polygon","coordinates":[[[37.908402,55.695156],[37.907559,55.695589],[37.908018,55.695899],[37.908242,55.695758],[37.908336,55.695617],[37.908432,55.695533],[37.908387,55.695503],[37.908846,55.695273],[37.9089,55.695307],[37.909707,55.694908],[37.909732,55.694892],[37.909739,55.694871],[37.909799,55.69484],[37.909139,55.694442],[37.909072,55.694404],[37.908695,55.694606],[37.908831,55.694692],[37.908765,55.694737],[37.907827,55.694171],[37.907893,55.694136],[37.907691,55.694018],[37.908116,55.693794],[37.908036,55.693741],[37.907985,55.693724],[37.907923,55.693719],[37.907654,55.693861],[37.907602,55.693888],[37.907533,55.693922],[37.907529,55.693924],[37.907109,55.694148],[37.907097,55.694164],[37.907096,55.694181],[37.907007,55.694127],[37.906971,55.694146],[37.906922,55.69417],[37.906872,55.694138],[37.906824,55.694165],[37.906681,55.69408],[37.906488,55.69418],[37.907845,55.69501],[37.908001,55.69493],[37.908402,55.695156]],[[37.908454,55.694775],[37.90842,55.694754],[37.908447,55.69474],[37.908227,55.694603],[37.908201,55.694617],[37.908139,55.694579],[37.908165,55.694566],[37.907944,55.694428],[37.907917,55.694442],[37.907857,55.694403],[37.907884,55.69439],[37.907663,55.694251],[37.907635,55.694266],[37.907574,55.694227],[37.9076,55.694212],[37.907381,55.694076],[37.907354,55.694089],[37.907325,55.694072],[37.907212,55.694131],[37.907243,55.69415],[37.907219,55.694162],[37.907295,55.694209],[37.907233,55.694242],[37.907302,55.694285],[37.907364,55.694252],[37.907439,55.6943],[37.907463,55.694287],[37.907525,55.694325],[37.907501,55.694338],[37.907576,55.694385],[37.907513,55.694418],[37.907583,55.694461],[37.907645,55.694428],[37.907717,55.694474],[37.907744,55.694461],[37.907807,55.694501],[37.907782,55.694514],[37.907853,55.694559],[37.90779,55.694592],[37.907861,55.694637],[37.907923,55.694604],[37.908,55.694651],[37.908025,55.694638],[37.908087,55.694676],[37.908061,55.69469],[37.908136,55.694737],[37.908075,55.694769],[37.908147,55.694814],[37.908208,55.694782],[37.908281,55.694827],[37.908308,55.694813],[37.90834,55.694833],[37.908454,55.694775]],[[37.907677,55.693849],[37.907736,55.693884],[37.907787,55.693856],[37.907816,55.693873],[37.907908,55.693823],[37.90785,55.69379],[37.907759,55.69384],[37.907728,55.693822],[37.907677,55.693849]],[[37.908894,55.69519],[37.909547,55.694862],[37.909382,55.694754],[37.909273,55.694775],[37.909119,55.694855],[37.909143,55.694868],[37.909021,55.694936],[37.908993,55.694921],[37.908776,55.695027],[37.908736,55.695089],[37.908894,55.69519]]]}</v>
          </cell>
          <cell r="E51" t="str">
            <v>LINESTRING(37.907923 55.693719,37.906681 55.69408,37.906488 55.69418,37.907559 55.695589,37.908018 55.695899,37.909707 55.694908,37.909732 55.694892,37.909799 55.69484,37.908036 55.693741,37.907985 55.693724,37.907923 55.693719)</v>
          </cell>
          <cell r="F51" t="str">
            <v>Утвержден</v>
          </cell>
          <cell r="G51">
            <v>13497</v>
          </cell>
          <cell r="H51">
            <v>13530.156000000001</v>
          </cell>
          <cell r="I51">
            <v>13497</v>
          </cell>
          <cell r="J51">
            <v>2683.85</v>
          </cell>
          <cell r="K51">
            <v>3001.5</v>
          </cell>
          <cell r="L51">
            <v>10813.15</v>
          </cell>
          <cell r="M51">
            <v>2</v>
          </cell>
          <cell r="N51">
            <v>366</v>
          </cell>
          <cell r="O51">
            <v>367.01600000000002</v>
          </cell>
          <cell r="P51">
            <v>0</v>
          </cell>
          <cell r="Q51">
            <v>188</v>
          </cell>
          <cell r="R51">
            <v>178</v>
          </cell>
          <cell r="S51">
            <v>0</v>
          </cell>
          <cell r="T51">
            <v>0</v>
          </cell>
          <cell r="U51">
            <v>0</v>
          </cell>
          <cell r="V51">
            <v>0</v>
          </cell>
          <cell r="W51">
            <v>5</v>
          </cell>
          <cell r="X51">
            <v>2</v>
          </cell>
          <cell r="Y51">
            <v>1</v>
          </cell>
          <cell r="Z51">
            <v>3</v>
          </cell>
          <cell r="AA51">
            <v>818</v>
          </cell>
          <cell r="AB51">
            <v>820.11800000000005</v>
          </cell>
          <cell r="AC51">
            <v>0</v>
          </cell>
          <cell r="AD51">
            <v>0</v>
          </cell>
          <cell r="AE51">
            <v>467</v>
          </cell>
          <cell r="AF51">
            <v>0</v>
          </cell>
          <cell r="AG51">
            <v>351</v>
          </cell>
          <cell r="AH51">
            <v>0</v>
          </cell>
          <cell r="AI51">
            <v>0</v>
          </cell>
          <cell r="AJ51">
            <v>0</v>
          </cell>
          <cell r="AK51">
            <v>3</v>
          </cell>
          <cell r="AL51">
            <v>3</v>
          </cell>
          <cell r="AM51">
            <v>8856.7999999999993</v>
          </cell>
          <cell r="AN51">
            <v>7327.768</v>
          </cell>
          <cell r="AO51">
            <v>7306.8</v>
          </cell>
          <cell r="AP51">
            <v>185</v>
          </cell>
          <cell r="AQ51">
            <v>0</v>
          </cell>
          <cell r="AR51">
            <v>0</v>
          </cell>
          <cell r="AS51">
            <v>0</v>
          </cell>
          <cell r="AT51">
            <v>0</v>
          </cell>
          <cell r="AU51">
            <v>0</v>
          </cell>
          <cell r="AV51">
            <v>1</v>
          </cell>
          <cell r="AW51">
            <v>41.1</v>
          </cell>
          <cell r="AX51">
            <v>0</v>
          </cell>
          <cell r="AY51">
            <v>41.1</v>
          </cell>
          <cell r="AZ51">
            <v>0</v>
          </cell>
          <cell r="BA51">
            <v>10</v>
          </cell>
          <cell r="BB51">
            <v>13</v>
          </cell>
          <cell r="BC51">
            <v>7</v>
          </cell>
          <cell r="BD51">
            <v>3</v>
          </cell>
          <cell r="BE51">
            <v>6</v>
          </cell>
          <cell r="BF51">
            <v>582.79999999999995</v>
          </cell>
          <cell r="BG51">
            <v>584.66</v>
          </cell>
          <cell r="BH51">
            <v>0</v>
          </cell>
          <cell r="BI51">
            <v>582.79999999999995</v>
          </cell>
          <cell r="BJ51">
            <v>0</v>
          </cell>
          <cell r="BK51">
            <v>44</v>
          </cell>
          <cell r="BL51">
            <v>3</v>
          </cell>
          <cell r="BM51">
            <v>3001.5</v>
          </cell>
          <cell r="BN51">
            <v>3008.5120000000002</v>
          </cell>
          <cell r="BO51">
            <v>0</v>
          </cell>
          <cell r="BP51">
            <v>3001.5</v>
          </cell>
          <cell r="BQ51">
            <v>0</v>
          </cell>
          <cell r="BR51">
            <v>605.65</v>
          </cell>
          <cell r="BS51">
            <v>0</v>
          </cell>
          <cell r="BT51">
            <v>4.5</v>
          </cell>
          <cell r="BU51">
            <v>0</v>
          </cell>
          <cell r="BV51">
            <v>10</v>
          </cell>
          <cell r="BW51">
            <v>1377.5</v>
          </cell>
          <cell r="BX51">
            <v>1380.78</v>
          </cell>
          <cell r="BY51">
            <v>0</v>
          </cell>
          <cell r="BZ51">
            <v>1377.5</v>
          </cell>
          <cell r="CA51">
            <v>0</v>
          </cell>
          <cell r="CB51">
            <v>0.93200000000000005</v>
          </cell>
          <cell r="CC51">
            <v>0</v>
          </cell>
          <cell r="CD51">
            <v>1.4</v>
          </cell>
          <cell r="CE51">
            <v>0</v>
          </cell>
          <cell r="CF51">
            <v>0</v>
          </cell>
          <cell r="CG51">
            <v>0</v>
          </cell>
          <cell r="CH51">
            <v>0</v>
          </cell>
          <cell r="CI51">
            <v>0</v>
          </cell>
          <cell r="CJ51">
            <v>0</v>
          </cell>
          <cell r="CK51">
            <v>0</v>
          </cell>
          <cell r="CL51">
            <v>0</v>
          </cell>
          <cell r="CM51">
            <v>0</v>
          </cell>
          <cell r="CN51">
            <v>0</v>
          </cell>
          <cell r="CO51">
            <v>0</v>
          </cell>
          <cell r="CP51">
            <v>5190.8999999999996</v>
          </cell>
          <cell r="CQ51">
            <v>13493.7</v>
          </cell>
          <cell r="CR51">
            <v>0</v>
          </cell>
          <cell r="CS51">
            <v>0</v>
          </cell>
          <cell r="CT51">
            <v>0</v>
          </cell>
        </row>
        <row r="52">
          <cell r="B52">
            <v>1055182411</v>
          </cell>
          <cell r="C52" t="str">
            <v>г.Люберцы, пр-кт Комсомольский, д.22, д.24/2, д.20 к.2</v>
          </cell>
          <cell r="D52" t="str">
            <v>{"type":"MultiPolygon","coordinates":[[[[37.911586,55.694403],[37.911582,55.694401],[37.911584,55.694402],[37.911586,55.694403]]],[[[37.911707,55.694483],[37.911762,55.694521],[37.912017,55.694695],[37.912062,55.694705],[37.912121,55.694704],[37.9122,55.694696],[37.912284,55.694669],[37.912317,55.694652],[37.912865,55.69437],[37.912891,55.694357],[37.91373,55.693926],[37.913805,55.693887],[37.913166,55.693489],[37.91315,55.693474],[37.91314,55.693458],[37.913146,55.693439],[37.913166,55.693424],[37.913353,55.693329],[37.913247,55.693259],[37.911734,55.692308],[37.911166,55.692599],[37.91108,55.692568],[37.910862,55.692518],[37.910471,55.692274],[37.909843,55.692577],[37.910057,55.692711],[37.91075,55.693175],[37.910761,55.693199],[37.910734,55.693228],[37.910189,55.693508],[37.910745,55.693841],[37.910719,55.693854],[37.911357,55.694243],[37.911707,55.694483]],[[37.912733,55.69328],[37.911918,55.69279],[37.911636,55.692938],[37.911469,55.692842],[37.911789,55.692669],[37.911861,55.692709],[37.911937,55.692709],[37.912023,55.692665],[37.912897,55.693192],[37.912733,55.69328]],[[37.913269,55.693721],[37.912032,55.694353],[37.911973,55.694318],[37.911785,55.694314],[37.911732,55.694342],[37.910566,55.69363],[37.91066,55.69358],[37.910667,55.693511],[37.910608,55.693475],[37.910903,55.693326],[37.911045,55.69341],[37.910928,55.693474],[37.910989,55.693509],[37.910902,55.693555],[37.910838,55.69352],[37.910772,55.693554],[37.910863,55.69361],[37.910928,55.693578],[37.911001,55.693622],[37.910937,55.693654],[37.910988,55.693687],[37.911867,55.694228],[37.913092,55.693606],[37.913269,55.693721]],[[37.911039,55.693215],[37.911088,55.69325],[37.911154,55.693218],[37.911107,55.693184],[37.911107,55.693184],[37.911039,55.693215]],[[37.91269,55.693588],[37.912748,55.693557],[37.912593,55.693461],[37.912534,55.693491],[37.91269,55.693588]],[[37.911021,55.69277],[37.911072,55.692771],[37.911068,55.692818],[37.911063,55.692876],[37.911015,55.692876],[37.910892,55.692938],[37.910661,55.692933],[37.910554,55.692852],[37.910565,55.692736],[37.910679,55.692666],[37.910927,55.692672],[37.911025,55.692727],[37.911021,55.69277]],[[37.911418,55.693156],[37.911367,55.693127],[37.911415,55.693099],[37.911468,55.693127],[37.911418,55.693156]],[[37.910998,55.693097],[37.911059,55.693064],[37.911118,55.693098],[37.911133,55.693106],[37.911072,55.693139],[37.910998,55.693097]]]]}</v>
          </cell>
          <cell r="E52" t="str">
            <v>LINESTRING(37.910471 55.692274,37.909843 55.692577,37.910189 55.693508,37.910719 55.693854,37.912017 55.694695,37.912062 55.694705,37.912121 55.694704,37.9122 55.694696,37.912284 55.694669,37.91373 55.693926,37.913805 55.693887,37.913353 55.693329,37.913247 55.693259,37.911734 55.692308,37.910471 55.692274)</v>
          </cell>
          <cell r="F52" t="str">
            <v>Утвержден</v>
          </cell>
          <cell r="G52">
            <v>20097</v>
          </cell>
          <cell r="H52">
            <v>28885.200000000001</v>
          </cell>
          <cell r="I52">
            <v>20097</v>
          </cell>
          <cell r="J52">
            <v>4728</v>
          </cell>
          <cell r="K52">
            <v>7974.2</v>
          </cell>
          <cell r="L52">
            <v>35466</v>
          </cell>
          <cell r="M52">
            <v>11</v>
          </cell>
          <cell r="N52">
            <v>2095.1999999999998</v>
          </cell>
          <cell r="O52">
            <v>2099.2190000000001</v>
          </cell>
          <cell r="P52">
            <v>0</v>
          </cell>
          <cell r="Q52">
            <v>0</v>
          </cell>
          <cell r="R52">
            <v>0</v>
          </cell>
          <cell r="S52">
            <v>0</v>
          </cell>
          <cell r="T52">
            <v>2095.1999999999998</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11440.1</v>
          </cell>
          <cell r="AN52">
            <v>11489.746999999999</v>
          </cell>
          <cell r="AO52">
            <v>11440.1</v>
          </cell>
          <cell r="AP52">
            <v>58</v>
          </cell>
          <cell r="AQ52">
            <v>0</v>
          </cell>
          <cell r="AR52">
            <v>0</v>
          </cell>
          <cell r="AS52">
            <v>0</v>
          </cell>
          <cell r="AT52">
            <v>0</v>
          </cell>
          <cell r="AU52">
            <v>24</v>
          </cell>
          <cell r="AV52">
            <v>1</v>
          </cell>
          <cell r="AW52">
            <v>35</v>
          </cell>
          <cell r="AX52">
            <v>0</v>
          </cell>
          <cell r="AY52">
            <v>35</v>
          </cell>
          <cell r="AZ52">
            <v>0</v>
          </cell>
          <cell r="BA52">
            <v>14</v>
          </cell>
          <cell r="BB52">
            <v>14</v>
          </cell>
          <cell r="BC52">
            <v>8</v>
          </cell>
          <cell r="BD52">
            <v>4</v>
          </cell>
          <cell r="BE52">
            <v>14</v>
          </cell>
          <cell r="BF52">
            <v>1934.1</v>
          </cell>
          <cell r="BG52">
            <v>1945.546</v>
          </cell>
          <cell r="BH52">
            <v>1</v>
          </cell>
          <cell r="BI52">
            <v>1934.1</v>
          </cell>
          <cell r="BJ52">
            <v>0</v>
          </cell>
          <cell r="BK52">
            <v>157</v>
          </cell>
          <cell r="BL52">
            <v>4</v>
          </cell>
          <cell r="BM52">
            <v>6278</v>
          </cell>
          <cell r="BN52">
            <v>6292.6210000000001</v>
          </cell>
          <cell r="BO52">
            <v>0</v>
          </cell>
          <cell r="BP52">
            <v>6278</v>
          </cell>
          <cell r="BQ52">
            <v>0</v>
          </cell>
          <cell r="BR52">
            <v>960</v>
          </cell>
          <cell r="BS52">
            <v>0</v>
          </cell>
          <cell r="BT52">
            <v>6</v>
          </cell>
          <cell r="BU52">
            <v>0</v>
          </cell>
          <cell r="BV52">
            <v>17</v>
          </cell>
          <cell r="BW52">
            <v>7022.8</v>
          </cell>
          <cell r="BX52">
            <v>7047.9610000000002</v>
          </cell>
          <cell r="BY52">
            <v>0</v>
          </cell>
          <cell r="BZ52">
            <v>6659.8</v>
          </cell>
          <cell r="CA52">
            <v>363</v>
          </cell>
          <cell r="CB52">
            <v>1.9419999999999999</v>
          </cell>
          <cell r="CC52">
            <v>0.16600000000000001</v>
          </cell>
          <cell r="CD52">
            <v>2.09375</v>
          </cell>
          <cell r="CE52">
            <v>1</v>
          </cell>
          <cell r="CF52">
            <v>0</v>
          </cell>
          <cell r="CG52">
            <v>0</v>
          </cell>
          <cell r="CH52">
            <v>0</v>
          </cell>
          <cell r="CI52">
            <v>0</v>
          </cell>
          <cell r="CJ52">
            <v>0</v>
          </cell>
          <cell r="CK52">
            <v>0</v>
          </cell>
          <cell r="CL52">
            <v>0</v>
          </cell>
          <cell r="CM52">
            <v>0</v>
          </cell>
          <cell r="CN52">
            <v>0</v>
          </cell>
          <cell r="CO52">
            <v>0</v>
          </cell>
          <cell r="CP52">
            <v>14906.9</v>
          </cell>
          <cell r="CQ52">
            <v>28805.200000000001</v>
          </cell>
          <cell r="CR52">
            <v>0</v>
          </cell>
          <cell r="CS52">
            <v>0</v>
          </cell>
          <cell r="CT52">
            <v>0</v>
          </cell>
        </row>
        <row r="53">
          <cell r="B53">
            <v>247694100</v>
          </cell>
          <cell r="C53" t="str">
            <v>г. Люберцы, пр-кт Октябрьский, д.10/2, д. 12, д. 14</v>
          </cell>
          <cell r="D53" t="str">
            <v>{"type":"Polygon","coordinates":[[[37.864804,55.692151],[37.864864,55.69212],[37.864941,55.692079],[37.865412,55.69183],[37.865411,55.691805],[37.865517,55.691755],[37.865581,55.691724],[37.865479,55.69166],[37.865844,55.691495],[37.865867,55.691431],[37.865813,55.6914],[37.865891,55.691363],[37.864949,55.690807],[37.864512,55.691018],[37.864084,55.69104],[37.862793,55.691682],[37.863234,55.691955],[37.86291,55.692131],[37.862887,55.692133],[37.862964,55.692182],[37.862966,55.692166],[37.863551,55.69185],[37.863612,55.691887],[37.863844,55.691771],[37.863784,55.691735],[37.864011,55.691619],[37.864051,55.691616],[37.864093,55.69164],[37.864031,55.691673],[37.864168,55.691755],[37.864226,55.691724],[37.864651,55.691987],[37.864593,55.692019],[37.864804,55.692151]],[[37.863119,55.691771],[37.86435,55.691121],[37.864508,55.691214],[37.863275,55.691863],[37.863119,55.691771]],[[37.864386,55.691634],[37.864579,55.691532],[37.864827,55.691674],[37.864788,55.691694],[37.864922,55.69177],[37.864953,55.691749],[37.865195,55.691898],[37.865009,55.692001],[37.864386,55.691634]],[[37.865572,55.691528],[37.865724,55.691446],[37.864851,55.690927],[37.864704,55.691004],[37.865572,55.691528]],[[37.865479,55.69166],[37.865416,55.691691],[37.865517,55.691755],[37.865581,55.691724],[37.865479,55.69166]]]}</v>
          </cell>
          <cell r="E53" t="str">
            <v>LINESTRING(37.864949 55.690807,37.864084 55.69104,37.862793 55.691682,37.862887 55.692133,37.862964 55.692182,37.864804 55.692151,37.864864 55.69212,37.865412 55.69183,37.865581 55.691724,37.865844 55.691495,37.865867 55.691431,37.865891 55.691363,37.864949 55.690807)</v>
          </cell>
          <cell r="F53" t="str">
            <v>Утвержден</v>
          </cell>
          <cell r="G53">
            <v>11084</v>
          </cell>
          <cell r="H53">
            <v>11161.598</v>
          </cell>
          <cell r="I53">
            <v>11084</v>
          </cell>
          <cell r="J53">
            <v>2956.2</v>
          </cell>
          <cell r="K53">
            <v>3546</v>
          </cell>
          <cell r="L53">
            <v>8127.8</v>
          </cell>
          <cell r="M53">
            <v>2</v>
          </cell>
          <cell r="N53">
            <v>320</v>
          </cell>
          <cell r="O53">
            <v>320.91399999999999</v>
          </cell>
          <cell r="P53">
            <v>0</v>
          </cell>
          <cell r="Q53">
            <v>0</v>
          </cell>
          <cell r="R53">
            <v>320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5512.3</v>
          </cell>
          <cell r="AN53">
            <v>5524.68</v>
          </cell>
          <cell r="AO53">
            <v>5511.3</v>
          </cell>
          <cell r="AP53">
            <v>81</v>
          </cell>
          <cell r="AQ53">
            <v>0</v>
          </cell>
          <cell r="AR53">
            <v>0</v>
          </cell>
          <cell r="AS53">
            <v>0</v>
          </cell>
          <cell r="AT53">
            <v>0</v>
          </cell>
          <cell r="AU53">
            <v>0</v>
          </cell>
          <cell r="AV53">
            <v>1</v>
          </cell>
          <cell r="AW53">
            <v>50</v>
          </cell>
          <cell r="AX53">
            <v>0</v>
          </cell>
          <cell r="AY53">
            <v>50</v>
          </cell>
          <cell r="AZ53">
            <v>0</v>
          </cell>
          <cell r="BA53">
            <v>4</v>
          </cell>
          <cell r="BB53">
            <v>4</v>
          </cell>
          <cell r="BC53">
            <v>9</v>
          </cell>
          <cell r="BD53">
            <v>3</v>
          </cell>
          <cell r="BE53">
            <v>4</v>
          </cell>
          <cell r="BF53">
            <v>474</v>
          </cell>
          <cell r="BG53">
            <v>475.94200000000001</v>
          </cell>
          <cell r="BH53">
            <v>0</v>
          </cell>
          <cell r="BI53">
            <v>474</v>
          </cell>
          <cell r="BJ53">
            <v>0</v>
          </cell>
          <cell r="BK53">
            <v>37</v>
          </cell>
          <cell r="BL53">
            <v>1</v>
          </cell>
          <cell r="BM53">
            <v>3546</v>
          </cell>
          <cell r="BN53">
            <v>3556.4929999999999</v>
          </cell>
          <cell r="BO53">
            <v>0</v>
          </cell>
          <cell r="BP53">
            <v>3546</v>
          </cell>
          <cell r="BQ53">
            <v>0</v>
          </cell>
          <cell r="BR53">
            <v>709.2</v>
          </cell>
          <cell r="BS53">
            <v>0</v>
          </cell>
          <cell r="BT53">
            <v>5</v>
          </cell>
          <cell r="BU53">
            <v>0</v>
          </cell>
          <cell r="BV53">
            <v>4</v>
          </cell>
          <cell r="BW53">
            <v>1229.0999999999999</v>
          </cell>
          <cell r="BX53">
            <v>1232.1099999999999</v>
          </cell>
          <cell r="BY53">
            <v>0</v>
          </cell>
          <cell r="BZ53">
            <v>1229.0999999999999</v>
          </cell>
          <cell r="CA53">
            <v>0</v>
          </cell>
          <cell r="CB53">
            <v>0.81699999999999995</v>
          </cell>
          <cell r="CC53">
            <v>0</v>
          </cell>
          <cell r="CD53">
            <v>1.5</v>
          </cell>
          <cell r="CE53">
            <v>0</v>
          </cell>
          <cell r="CF53">
            <v>0</v>
          </cell>
          <cell r="CG53">
            <v>0</v>
          </cell>
          <cell r="CH53">
            <v>0</v>
          </cell>
          <cell r="CI53">
            <v>0</v>
          </cell>
          <cell r="CJ53">
            <v>0</v>
          </cell>
          <cell r="CK53">
            <v>0</v>
          </cell>
          <cell r="CL53">
            <v>0</v>
          </cell>
          <cell r="CM53">
            <v>0</v>
          </cell>
          <cell r="CN53">
            <v>0</v>
          </cell>
          <cell r="CO53">
            <v>0</v>
          </cell>
          <cell r="CP53">
            <v>5299.1</v>
          </cell>
          <cell r="CQ53">
            <v>11130.4</v>
          </cell>
          <cell r="CR53">
            <v>0</v>
          </cell>
          <cell r="CS53">
            <v>0</v>
          </cell>
          <cell r="CT53">
            <v>0</v>
          </cell>
        </row>
        <row r="54">
          <cell r="B54">
            <v>247694070</v>
          </cell>
          <cell r="C54" t="str">
            <v>г. Люберцы, пр-кт Октябрьский, д. 111/119, п. Калинина, д. 24, д. 37, д. 48</v>
          </cell>
          <cell r="D54" t="str">
            <v>{"type":"Polygon","coordinates":[[[37.87467,55.687429],[37.874658,55.68742],[37.874375,55.687551],[37.874464,55.687614],[37.874342,55.68767],[37.874256,55.687609],[37.873984,55.687737],[37.87395,55.687753],[37.874053,55.687826],[37.873794,55.687947],[37.873746,55.687915],[37.873564,55.688006],[37.873534,55.687986],[37.873518,55.687979],[37.873357,55.688058],[37.873373,55.688136],[37.873252,55.688362],[37.874376,55.689164],[37.874731,55.689007],[37.874848,55.68896],[37.874165,55.688437],[37.874967,55.688131],[37.875111,55.688245],[37.875121,55.688256],[37.875498,55.688112],[37.87467,55.687429]],[[37.873837,55.688747],[37.873491,55.688499],[37.873923,55.688312],[37.874055,55.688404],[37.873811,55.688516],[37.873769,55.688535],[37.873786,55.688548],[37.873829,55.688529],[37.873919,55.688595],[37.874016,55.688667],[37.873837,55.688747]],[[37.874358,55.688803],[37.874329,55.688815],[37.874474,55.688923],[37.874504,55.68891],[37.874615,55.688991],[37.874398,55.689084],[37.874028,55.688815],[37.874243,55.688719],[37.874358,55.688803]],[[37.874444,55.687767],[37.873757,55.688077],[37.874055,55.688295],[37.874237,55.68821],[37.874081,55.688098],[37.874773,55.687785],[37.874814,55.687767],[37.874834,55.687781],[37.874792,55.6878],[37.875035,55.688003],[37.875195,55.688135],[37.875388,55.688061],[37.874822,55.687599],[37.874444,55.687767]],[[37.874694,55.687449],[37.874652,55.687465],[37.87471,55.687512],[37.874751,55.687496],[37.874694,55.687449]]]}</v>
          </cell>
          <cell r="E54" t="str">
            <v>LINESTRING(37.874658 55.68742,37.874375 55.687551,37.87395 55.687753,37.873357 55.688058,37.873252 55.688362,37.874376 55.689164,37.874848 55.68896,37.875498 55.688112,37.87467 55.687429,37.874658 55.68742)</v>
          </cell>
          <cell r="F54" t="str">
            <v>Утвержден</v>
          </cell>
          <cell r="G54">
            <v>8128</v>
          </cell>
          <cell r="H54">
            <v>8147.8519999999999</v>
          </cell>
          <cell r="I54">
            <v>8128</v>
          </cell>
          <cell r="J54">
            <v>2044.7</v>
          </cell>
          <cell r="K54">
            <v>1798</v>
          </cell>
          <cell r="L54">
            <v>6083.3</v>
          </cell>
          <cell r="M54">
            <v>1</v>
          </cell>
          <cell r="N54">
            <v>239</v>
          </cell>
          <cell r="O54">
            <v>239.44</v>
          </cell>
          <cell r="P54">
            <v>0</v>
          </cell>
          <cell r="Q54">
            <v>0</v>
          </cell>
          <cell r="R54">
            <v>239</v>
          </cell>
          <cell r="S54">
            <v>0</v>
          </cell>
          <cell r="T54">
            <v>0</v>
          </cell>
          <cell r="U54">
            <v>0</v>
          </cell>
          <cell r="V54">
            <v>0</v>
          </cell>
          <cell r="W54">
            <v>0</v>
          </cell>
          <cell r="X54">
            <v>0</v>
          </cell>
          <cell r="Y54">
            <v>0</v>
          </cell>
          <cell r="Z54">
            <v>1</v>
          </cell>
          <cell r="AA54">
            <v>274</v>
          </cell>
          <cell r="AB54">
            <v>274.43599999999998</v>
          </cell>
          <cell r="AC54">
            <v>0</v>
          </cell>
          <cell r="AD54">
            <v>0</v>
          </cell>
          <cell r="AE54">
            <v>274</v>
          </cell>
          <cell r="AF54">
            <v>0</v>
          </cell>
          <cell r="AG54">
            <v>0</v>
          </cell>
          <cell r="AH54">
            <v>0</v>
          </cell>
          <cell r="AI54">
            <v>0</v>
          </cell>
          <cell r="AJ54">
            <v>0</v>
          </cell>
          <cell r="AK54">
            <v>2</v>
          </cell>
          <cell r="AL54">
            <v>2</v>
          </cell>
          <cell r="AM54">
            <v>4465.5</v>
          </cell>
          <cell r="AN54">
            <v>4472.9459999999999</v>
          </cell>
          <cell r="AO54">
            <v>4464.5</v>
          </cell>
          <cell r="AP54">
            <v>168</v>
          </cell>
          <cell r="AQ54">
            <v>0</v>
          </cell>
          <cell r="AR54">
            <v>0</v>
          </cell>
          <cell r="AS54">
            <v>0</v>
          </cell>
          <cell r="AT54">
            <v>0</v>
          </cell>
          <cell r="AU54">
            <v>0</v>
          </cell>
          <cell r="AV54">
            <v>1</v>
          </cell>
          <cell r="AW54">
            <v>20.2</v>
          </cell>
          <cell r="AX54">
            <v>0</v>
          </cell>
          <cell r="AY54">
            <v>20.2</v>
          </cell>
          <cell r="AZ54">
            <v>0</v>
          </cell>
          <cell r="BA54">
            <v>6</v>
          </cell>
          <cell r="BB54">
            <v>5</v>
          </cell>
          <cell r="BC54">
            <v>2</v>
          </cell>
          <cell r="BD54">
            <v>2</v>
          </cell>
          <cell r="BE54">
            <v>7</v>
          </cell>
          <cell r="BF54">
            <v>786.1</v>
          </cell>
          <cell r="BG54">
            <v>787.26900000000001</v>
          </cell>
          <cell r="BH54">
            <v>0</v>
          </cell>
          <cell r="BI54">
            <v>786.1</v>
          </cell>
          <cell r="BJ54">
            <v>0</v>
          </cell>
          <cell r="BK54">
            <v>60</v>
          </cell>
          <cell r="BL54">
            <v>2</v>
          </cell>
          <cell r="BM54">
            <v>1798</v>
          </cell>
          <cell r="BN54">
            <v>1802.155</v>
          </cell>
          <cell r="BO54">
            <v>0</v>
          </cell>
          <cell r="BP54">
            <v>1798</v>
          </cell>
          <cell r="BQ54">
            <v>0</v>
          </cell>
          <cell r="BR54">
            <v>359.6</v>
          </cell>
          <cell r="BS54">
            <v>0</v>
          </cell>
          <cell r="BT54">
            <v>5</v>
          </cell>
          <cell r="BU54">
            <v>0</v>
          </cell>
          <cell r="BV54">
            <v>12</v>
          </cell>
          <cell r="BW54">
            <v>564.4</v>
          </cell>
          <cell r="BX54">
            <v>565.96299999999997</v>
          </cell>
          <cell r="BY54">
            <v>0</v>
          </cell>
          <cell r="BZ54">
            <v>564.4</v>
          </cell>
          <cell r="CA54">
            <v>0</v>
          </cell>
          <cell r="CB54">
            <v>0.37</v>
          </cell>
          <cell r="CC54">
            <v>0</v>
          </cell>
          <cell r="CD54">
            <v>1.5</v>
          </cell>
          <cell r="CE54">
            <v>0</v>
          </cell>
          <cell r="CF54">
            <v>0</v>
          </cell>
          <cell r="CG54">
            <v>0</v>
          </cell>
          <cell r="CH54">
            <v>0</v>
          </cell>
          <cell r="CI54">
            <v>0</v>
          </cell>
          <cell r="CJ54">
            <v>0</v>
          </cell>
          <cell r="CK54">
            <v>0</v>
          </cell>
          <cell r="CL54">
            <v>0</v>
          </cell>
          <cell r="CM54">
            <v>0</v>
          </cell>
          <cell r="CN54">
            <v>0</v>
          </cell>
          <cell r="CO54">
            <v>0</v>
          </cell>
          <cell r="CP54">
            <v>3168.7</v>
          </cell>
          <cell r="CQ54">
            <v>8146.2</v>
          </cell>
          <cell r="CR54">
            <v>0</v>
          </cell>
          <cell r="CS54">
            <v>0</v>
          </cell>
          <cell r="CT54">
            <v>0</v>
          </cell>
        </row>
        <row r="55">
          <cell r="B55">
            <v>247694014</v>
          </cell>
          <cell r="C55" t="str">
            <v>г. Люберцы, пр-кт Октябрьский, д. 123/3</v>
          </cell>
          <cell r="D55" t="str">
            <v>{"type":"Polygon","coordinates":[[[37.877131,55.686419],[37.876345,55.686736],[37.876711,55.686843],[37.876785,55.686904],[37.876991,55.687074],[37.877373,55.687388],[37.877383,55.687398],[37.877544,55.687336],[37.877644,55.687299],[37.87773,55.687266],[37.877805,55.687223],[37.877926,55.687183],[37.877962,55.687137],[37.877939,55.687117],[37.877926,55.687106],[37.877655,55.686873],[37.8776,55.686826],[37.877462,55.686708],[37.877396,55.686651],[37.87726,55.686535],[37.877246,55.686523],[37.877185,55.68647],[37.877131,55.686419]],[[37.877663,55.68705],[37.877696,55.686936],[37.877283,55.686894],[37.87729,55.686871],[37.877246,55.686867],[37.87731,55.686642],[37.877286,55.686641],[37.877293,55.686615],[37.877077,55.686595],[37.876985,55.68689],[37.877121,55.686903],[37.877093,55.686987],[37.877358,55.687014],[37.877349,55.687037],[37.877558,55.687061],[37.877565,55.68704],[37.877663,55.68705]],[[37.877667,55.687214],[37.877582,55.687246],[37.877644,55.687299],[37.87773,55.687266],[37.877667,55.687214]]]}</v>
          </cell>
          <cell r="E55" t="str">
            <v>LINESTRING(37.877131 55.686419,37.876345 55.686736,37.877383 55.687398,37.877644 55.687299,37.87773 55.687266,37.877926 55.687183,37.877962 55.687137,37.877939 55.687117,37.877131 55.686419)</v>
          </cell>
          <cell r="F55" t="str">
            <v>Утвержден</v>
          </cell>
          <cell r="G55">
            <v>3731</v>
          </cell>
          <cell r="H55">
            <v>3785.6880000000001</v>
          </cell>
          <cell r="I55">
            <v>3731</v>
          </cell>
          <cell r="J55">
            <v>961.1</v>
          </cell>
          <cell r="K55">
            <v>962</v>
          </cell>
          <cell r="L55">
            <v>2852.9</v>
          </cell>
          <cell r="M55">
            <v>1</v>
          </cell>
          <cell r="N55">
            <v>106</v>
          </cell>
          <cell r="O55">
            <v>106.551</v>
          </cell>
          <cell r="P55">
            <v>1</v>
          </cell>
          <cell r="Q55">
            <v>0</v>
          </cell>
          <cell r="R55">
            <v>106</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2124.5</v>
          </cell>
          <cell r="AN55">
            <v>2128.8629999999998</v>
          </cell>
          <cell r="AO55">
            <v>2123.5</v>
          </cell>
          <cell r="AP55">
            <v>43</v>
          </cell>
          <cell r="AQ55">
            <v>0</v>
          </cell>
          <cell r="AR55">
            <v>0</v>
          </cell>
          <cell r="AS55">
            <v>0</v>
          </cell>
          <cell r="AT55">
            <v>0</v>
          </cell>
          <cell r="AU55">
            <v>0</v>
          </cell>
          <cell r="AV55">
            <v>1</v>
          </cell>
          <cell r="AW55">
            <v>39.200000000000003</v>
          </cell>
          <cell r="AX55">
            <v>0</v>
          </cell>
          <cell r="AY55">
            <v>39.200000000000003</v>
          </cell>
          <cell r="AZ55">
            <v>0</v>
          </cell>
          <cell r="BA55">
            <v>6</v>
          </cell>
          <cell r="BB55">
            <v>6</v>
          </cell>
          <cell r="BC55">
            <v>3</v>
          </cell>
          <cell r="BD55">
            <v>3</v>
          </cell>
          <cell r="BE55">
            <v>3</v>
          </cell>
          <cell r="BF55">
            <v>214.2</v>
          </cell>
          <cell r="BG55">
            <v>214.24199999999999</v>
          </cell>
          <cell r="BH55">
            <v>0</v>
          </cell>
          <cell r="BI55">
            <v>214.2</v>
          </cell>
          <cell r="BJ55">
            <v>0</v>
          </cell>
          <cell r="BK55">
            <v>16</v>
          </cell>
          <cell r="BL55">
            <v>2</v>
          </cell>
          <cell r="BM55">
            <v>962</v>
          </cell>
          <cell r="BN55">
            <v>965.00400000000002</v>
          </cell>
          <cell r="BO55">
            <v>0</v>
          </cell>
          <cell r="BP55">
            <v>962</v>
          </cell>
          <cell r="BQ55">
            <v>0</v>
          </cell>
          <cell r="BR55">
            <v>203.65</v>
          </cell>
          <cell r="BS55">
            <v>0</v>
          </cell>
          <cell r="BT55">
            <v>4.25</v>
          </cell>
          <cell r="BU55">
            <v>0</v>
          </cell>
          <cell r="BV55">
            <v>5</v>
          </cell>
          <cell r="BW55">
            <v>324.2</v>
          </cell>
          <cell r="BX55">
            <v>324.61099999999999</v>
          </cell>
          <cell r="BY55">
            <v>0</v>
          </cell>
          <cell r="BZ55">
            <v>324.2</v>
          </cell>
          <cell r="CA55">
            <v>0</v>
          </cell>
          <cell r="CB55">
            <v>0.21299999999999999</v>
          </cell>
          <cell r="CC55">
            <v>0</v>
          </cell>
          <cell r="CD55">
            <v>1.5</v>
          </cell>
          <cell r="CE55">
            <v>0</v>
          </cell>
          <cell r="CF55">
            <v>0</v>
          </cell>
          <cell r="CG55">
            <v>0</v>
          </cell>
          <cell r="CH55">
            <v>0</v>
          </cell>
          <cell r="CI55">
            <v>0</v>
          </cell>
          <cell r="CJ55">
            <v>0</v>
          </cell>
          <cell r="CK55">
            <v>0</v>
          </cell>
          <cell r="CL55">
            <v>0</v>
          </cell>
          <cell r="CM55">
            <v>0</v>
          </cell>
          <cell r="CN55">
            <v>0</v>
          </cell>
          <cell r="CO55">
            <v>0</v>
          </cell>
          <cell r="CP55">
            <v>1539.6</v>
          </cell>
          <cell r="CQ55">
            <v>3769.1</v>
          </cell>
          <cell r="CR55">
            <v>0</v>
          </cell>
          <cell r="CS55">
            <v>0</v>
          </cell>
          <cell r="CT55">
            <v>0</v>
          </cell>
        </row>
        <row r="56">
          <cell r="B56">
            <v>247694105</v>
          </cell>
          <cell r="C56" t="str">
            <v>г. Люберцы, пр-кт Октябрьский, д. 123/4, д. 123/5</v>
          </cell>
          <cell r="D56" t="str">
            <v>{"type":"Polygon","coordinates":[[[37.877358,55.687446],[37.878098,55.688035],[37.878118,55.688026],[37.878433,55.688279],[37.8787,55.688493],[37.87896,55.6887],[37.879268,55.688592],[37.87937,55.688557],[37.879395,55.688548],[37.879469,55.688522],[37.879523,55.688443],[37.879502,55.688391],[37.879323,55.688246],[37.879288,55.688217],[37.879137,55.688094],[37.879099,55.688064],[37.878769,55.687796],[37.87875,55.68778],[37.878644,55.687694],[37.87863,55.687682],[37.878428,55.687519],[37.878311,55.687423],[37.878031,55.687196],[37.877862,55.687259],[37.877839,55.687268],[37.877762,55.687296],[37.877753,55.6873],[37.877381,55.687438],[37.877358,55.687446]],[[37.879362,55.688332],[37.878967,55.688286],[37.878973,55.68827],[37.878943,55.688268],[37.878958,55.688223],[37.878934,55.688219],[37.879001,55.688043],[37.87898,55.68804],[37.878991,55.688012],[37.87876,55.687978],[37.878651,55.688286],[37.87879,55.688301],[37.878761,55.688374],[37.878965,55.688396],[37.87896,55.688411],[37.879023,55.688419],[37.879017,55.688434],[37.879215,55.688458],[37.879221,55.688442],[37.879325,55.688453],[37.879362,55.688332]],[[37.878083,55.687687],[37.878459,55.687727],[37.8785,55.687598],[37.878162,55.687558],[37.87822,55.687379],[37.878198,55.687366],[37.877978,55.687344],[37.877911,55.687544],[37.878011,55.687556],[37.878005,55.687574],[37.878049,55.687611],[37.878103,55.687619],[37.878083,55.687687]],[[37.87846,55.687826],[37.878525,55.687877],[37.878593,55.687852],[37.878633,55.687796],[37.878599,55.68777],[37.87846,55.687826]]]}</v>
          </cell>
          <cell r="E56" t="str">
            <v>LINESTRING(37.878031 55.687196,37.877358 55.687446,37.878098 55.688035,37.87896 55.6887,37.87937 55.688557,37.879469 55.688522,37.879523 55.688443,37.879502 55.688391,37.879137 55.688094,37.87863 55.687682,37.878311 55.687423,37.878031 55.687196)</v>
          </cell>
          <cell r="F56" t="str">
            <v>Утвержден</v>
          </cell>
          <cell r="G56">
            <v>6561</v>
          </cell>
          <cell r="H56">
            <v>6576.7039999999997</v>
          </cell>
          <cell r="I56">
            <v>6561</v>
          </cell>
          <cell r="J56">
            <v>1307</v>
          </cell>
          <cell r="K56">
            <v>1453.6</v>
          </cell>
          <cell r="L56">
            <v>5254</v>
          </cell>
          <cell r="M56">
            <v>1</v>
          </cell>
          <cell r="N56">
            <v>165</v>
          </cell>
          <cell r="O56">
            <v>165.34100000000001</v>
          </cell>
          <cell r="P56">
            <v>0</v>
          </cell>
          <cell r="Q56">
            <v>0</v>
          </cell>
          <cell r="R56">
            <v>165</v>
          </cell>
          <cell r="S56">
            <v>0</v>
          </cell>
          <cell r="T56">
            <v>0</v>
          </cell>
          <cell r="U56">
            <v>0</v>
          </cell>
          <cell r="V56">
            <v>0</v>
          </cell>
          <cell r="W56">
            <v>0</v>
          </cell>
          <cell r="X56">
            <v>0</v>
          </cell>
          <cell r="Y56">
            <v>0</v>
          </cell>
          <cell r="Z56">
            <v>1</v>
          </cell>
          <cell r="AA56">
            <v>166</v>
          </cell>
          <cell r="AB56">
            <v>165.94399999999999</v>
          </cell>
          <cell r="AC56">
            <v>0</v>
          </cell>
          <cell r="AD56">
            <v>0</v>
          </cell>
          <cell r="AE56">
            <v>166</v>
          </cell>
          <cell r="AF56">
            <v>0</v>
          </cell>
          <cell r="AG56">
            <v>0</v>
          </cell>
          <cell r="AH56">
            <v>0</v>
          </cell>
          <cell r="AI56">
            <v>0</v>
          </cell>
          <cell r="AJ56">
            <v>0</v>
          </cell>
          <cell r="AK56">
            <v>0</v>
          </cell>
          <cell r="AL56">
            <v>0</v>
          </cell>
          <cell r="AM56">
            <v>3580</v>
          </cell>
          <cell r="AN56">
            <v>3587.7840000000001</v>
          </cell>
          <cell r="AO56">
            <v>3579</v>
          </cell>
          <cell r="AP56">
            <v>40</v>
          </cell>
          <cell r="AQ56">
            <v>0</v>
          </cell>
          <cell r="AR56">
            <v>0</v>
          </cell>
          <cell r="AS56">
            <v>0</v>
          </cell>
          <cell r="AT56">
            <v>0</v>
          </cell>
          <cell r="AU56">
            <v>0</v>
          </cell>
          <cell r="AV56">
            <v>1</v>
          </cell>
          <cell r="AW56">
            <v>66.599999999999994</v>
          </cell>
          <cell r="AX56">
            <v>0</v>
          </cell>
          <cell r="AY56">
            <v>66.599999999999994</v>
          </cell>
          <cell r="AZ56">
            <v>0</v>
          </cell>
          <cell r="BA56">
            <v>9</v>
          </cell>
          <cell r="BB56">
            <v>9</v>
          </cell>
          <cell r="BC56">
            <v>5</v>
          </cell>
          <cell r="BD56">
            <v>5</v>
          </cell>
          <cell r="BE56">
            <v>3</v>
          </cell>
          <cell r="BF56">
            <v>320.8</v>
          </cell>
          <cell r="BG56">
            <v>321.14499999999998</v>
          </cell>
          <cell r="BH56">
            <v>0</v>
          </cell>
          <cell r="BI56">
            <v>320.8</v>
          </cell>
          <cell r="BJ56">
            <v>0</v>
          </cell>
          <cell r="BK56">
            <v>24</v>
          </cell>
          <cell r="BL56">
            <v>2</v>
          </cell>
          <cell r="BM56">
            <v>1408.9</v>
          </cell>
          <cell r="BN56">
            <v>1412.8109999999999</v>
          </cell>
          <cell r="BO56">
            <v>0</v>
          </cell>
          <cell r="BP56">
            <v>1408.9</v>
          </cell>
          <cell r="BQ56">
            <v>0</v>
          </cell>
          <cell r="BR56">
            <v>290.05</v>
          </cell>
          <cell r="BS56">
            <v>0</v>
          </cell>
          <cell r="BT56">
            <v>4.25</v>
          </cell>
          <cell r="BU56">
            <v>0</v>
          </cell>
          <cell r="BV56">
            <v>4</v>
          </cell>
          <cell r="BW56">
            <v>854.7</v>
          </cell>
          <cell r="BX56">
            <v>857.30899999999997</v>
          </cell>
          <cell r="BY56">
            <v>0</v>
          </cell>
          <cell r="BZ56">
            <v>854.7</v>
          </cell>
          <cell r="CA56">
            <v>0</v>
          </cell>
          <cell r="CB56">
            <v>0.54400000000000004</v>
          </cell>
          <cell r="CC56">
            <v>0</v>
          </cell>
          <cell r="CD56">
            <v>2.875</v>
          </cell>
          <cell r="CE56">
            <v>0</v>
          </cell>
          <cell r="CF56">
            <v>0</v>
          </cell>
          <cell r="CG56">
            <v>0</v>
          </cell>
          <cell r="CH56">
            <v>0</v>
          </cell>
          <cell r="CI56">
            <v>0</v>
          </cell>
          <cell r="CJ56">
            <v>0</v>
          </cell>
          <cell r="CK56">
            <v>0</v>
          </cell>
          <cell r="CL56">
            <v>0</v>
          </cell>
          <cell r="CM56">
            <v>0</v>
          </cell>
          <cell r="CN56">
            <v>0</v>
          </cell>
          <cell r="CO56">
            <v>0</v>
          </cell>
          <cell r="CP56">
            <v>2651</v>
          </cell>
          <cell r="CQ56">
            <v>6561</v>
          </cell>
          <cell r="CR56">
            <v>0</v>
          </cell>
          <cell r="CS56">
            <v>0</v>
          </cell>
          <cell r="CT56">
            <v>0</v>
          </cell>
        </row>
        <row r="57">
          <cell r="B57">
            <v>247693880</v>
          </cell>
          <cell r="C57" t="str">
            <v>г. Люберцы, пр-кт Октябрьский, д. 16/179, д. 181, д. 189/1,ул. Смирновская, д. 16, д. 18/20, ул. Волковская, д. 13, ул. Куракинская, д. 3, д. 5</v>
          </cell>
          <cell r="D57" t="str">
            <v>{"type":"Polygon","coordinates":[[[37.897446,55.680039],[37.896755,55.679426],[37.896853,55.679394],[37.895728,55.678395],[37.89403,55.679007],[37.895171,55.680101],[37.895193,55.680121],[37.895763,55.680669],[37.897446,55.680039]],[[37.895862,55.67892],[37.895399,55.678514],[37.89559,55.678446],[37.896049,55.678852],[37.895862,55.67892]],[[37.894444,55.678858],[37.895271,55.67856],[37.895335,55.678618],[37.895259,55.678645],[37.895313,55.678693],[37.894563,55.678964],[37.894444,55.678858]],[[37.895079,55.680012],[37.894031,55.679007],[37.894204,55.678944],[37.89526,55.679951],[37.895079,55.680012]],[[37.894789,55.679116],[37.89483,55.679152],[37.894713,55.679193],[37.894776,55.67925],[37.894895,55.679206],[37.895181,55.679466],[37.895942,55.679191],[37.895882,55.679139],[37.895823,55.679161],[37.895762,55.679109],[37.895799,55.679096],[37.895571,55.678897],[37.895418,55.678955],[37.895317,55.678995],[37.89526,55.678947],[37.894789,55.679116]],[[37.896023,55.679057],[37.896485,55.679468],[37.896675,55.6794],[37.896202,55.678989],[37.896023,55.679057]],[[37.89664,55.679594],[37.897124,55.680018],[37.896943,55.68008],[37.897062,55.680182],[37.897414,55.680051],[37.896816,55.679528],[37.89664,55.679594]],[[37.896007,55.680281],[37.896128,55.680388],[37.896845,55.680126],[37.896729,55.680017],[37.896007,55.680281]],[[37.895193,55.680121],[37.895763,55.680668],[37.896157,55.680521],[37.896037,55.680406],[37.895829,55.680475],[37.895386,55.680056],[37.895193,55.680121]],[[37.895844,55.680101],[37.895928,55.680072],[37.895894,55.680041],[37.896564,55.6798],[37.896019,55.679315],[37.895264,55.679581],[37.89581,55.68007],[37.895844,55.680101]],[[37.895261,55.678947],[37.895317,55.678995],[37.89538,55.67897],[37.895325,55.678924],[37.895261,55.678947]]]}</v>
          </cell>
          <cell r="E57" t="str">
            <v>LINESTRING(37.895728 55.678395,37.894204 55.678944,37.89403 55.679007,37.895763 55.680669,37.897414 55.680051,37.897446 55.680039,37.896853 55.679394,37.895728 55.678395)</v>
          </cell>
          <cell r="F57" t="str">
            <v>Утвержден</v>
          </cell>
          <cell r="G57">
            <v>13964</v>
          </cell>
          <cell r="H57">
            <v>13998.201999999999</v>
          </cell>
          <cell r="I57">
            <v>13964</v>
          </cell>
          <cell r="J57">
            <v>3210.8</v>
          </cell>
          <cell r="K57">
            <v>3704.4</v>
          </cell>
          <cell r="L57">
            <v>10753.2</v>
          </cell>
          <cell r="M57">
            <v>2</v>
          </cell>
          <cell r="N57">
            <v>211.4</v>
          </cell>
          <cell r="O57">
            <v>211.285</v>
          </cell>
          <cell r="P57">
            <v>0</v>
          </cell>
          <cell r="Q57">
            <v>0</v>
          </cell>
          <cell r="R57">
            <v>201</v>
          </cell>
          <cell r="S57">
            <v>10.4</v>
          </cell>
          <cell r="T57">
            <v>0</v>
          </cell>
          <cell r="U57">
            <v>0</v>
          </cell>
          <cell r="V57">
            <v>0</v>
          </cell>
          <cell r="W57">
            <v>6</v>
          </cell>
          <cell r="X57">
            <v>2</v>
          </cell>
          <cell r="Y57">
            <v>2</v>
          </cell>
          <cell r="Z57">
            <v>1</v>
          </cell>
          <cell r="AA57">
            <v>135</v>
          </cell>
          <cell r="AB57">
            <v>136.15899999999999</v>
          </cell>
          <cell r="AC57">
            <v>1</v>
          </cell>
          <cell r="AD57">
            <v>0</v>
          </cell>
          <cell r="AE57">
            <v>135</v>
          </cell>
          <cell r="AF57">
            <v>0</v>
          </cell>
          <cell r="AG57">
            <v>0</v>
          </cell>
          <cell r="AH57">
            <v>0</v>
          </cell>
          <cell r="AI57">
            <v>0</v>
          </cell>
          <cell r="AJ57">
            <v>0</v>
          </cell>
          <cell r="AK57">
            <v>2</v>
          </cell>
          <cell r="AL57">
            <v>2</v>
          </cell>
          <cell r="AM57">
            <v>8191.3</v>
          </cell>
          <cell r="AN57">
            <v>8210.8060000000005</v>
          </cell>
          <cell r="AO57">
            <v>8190.3</v>
          </cell>
          <cell r="AP57">
            <v>163</v>
          </cell>
          <cell r="AQ57">
            <v>0</v>
          </cell>
          <cell r="AR57">
            <v>0</v>
          </cell>
          <cell r="AS57">
            <v>0</v>
          </cell>
          <cell r="AT57">
            <v>0</v>
          </cell>
          <cell r="AU57">
            <v>0</v>
          </cell>
          <cell r="AV57">
            <v>1</v>
          </cell>
          <cell r="AW57">
            <v>30</v>
          </cell>
          <cell r="AX57">
            <v>0</v>
          </cell>
          <cell r="AY57">
            <v>30</v>
          </cell>
          <cell r="AZ57">
            <v>0</v>
          </cell>
          <cell r="BA57">
            <v>8</v>
          </cell>
          <cell r="BB57">
            <v>8</v>
          </cell>
          <cell r="BC57">
            <v>6</v>
          </cell>
          <cell r="BD57">
            <v>2</v>
          </cell>
          <cell r="BE57">
            <v>9</v>
          </cell>
          <cell r="BF57">
            <v>1338.6</v>
          </cell>
          <cell r="BG57">
            <v>1340.3240000000001</v>
          </cell>
          <cell r="BH57">
            <v>0</v>
          </cell>
          <cell r="BI57">
            <v>1278.8</v>
          </cell>
          <cell r="BJ57">
            <v>59.8</v>
          </cell>
          <cell r="BK57">
            <v>101</v>
          </cell>
          <cell r="BL57">
            <v>1</v>
          </cell>
          <cell r="BM57">
            <v>2760</v>
          </cell>
          <cell r="BN57">
            <v>2767.12</v>
          </cell>
          <cell r="BO57">
            <v>0</v>
          </cell>
          <cell r="BP57">
            <v>2760</v>
          </cell>
          <cell r="BQ57">
            <v>0</v>
          </cell>
          <cell r="BR57">
            <v>788.57</v>
          </cell>
          <cell r="BS57">
            <v>0</v>
          </cell>
          <cell r="BT57">
            <v>3.5</v>
          </cell>
          <cell r="BU57">
            <v>0</v>
          </cell>
          <cell r="BV57">
            <v>38</v>
          </cell>
          <cell r="BW57">
            <v>1265.7</v>
          </cell>
          <cell r="BX57">
            <v>1268.6030000000001</v>
          </cell>
          <cell r="BY57">
            <v>0</v>
          </cell>
          <cell r="BZ57">
            <v>1265.7</v>
          </cell>
          <cell r="CA57">
            <v>0</v>
          </cell>
          <cell r="CB57">
            <v>0.57199999999999995</v>
          </cell>
          <cell r="CC57">
            <v>0</v>
          </cell>
          <cell r="CD57">
            <v>2.5</v>
          </cell>
          <cell r="CE57">
            <v>0</v>
          </cell>
          <cell r="CF57">
            <v>0</v>
          </cell>
          <cell r="CG57">
            <v>0</v>
          </cell>
          <cell r="CH57">
            <v>0</v>
          </cell>
          <cell r="CI57">
            <v>0</v>
          </cell>
          <cell r="CJ57">
            <v>0</v>
          </cell>
          <cell r="CK57">
            <v>0</v>
          </cell>
          <cell r="CL57">
            <v>0</v>
          </cell>
          <cell r="CM57">
            <v>0</v>
          </cell>
          <cell r="CN57">
            <v>0</v>
          </cell>
          <cell r="CO57">
            <v>0</v>
          </cell>
          <cell r="CP57">
            <v>5334.5</v>
          </cell>
          <cell r="CQ57">
            <v>13931</v>
          </cell>
          <cell r="CR57">
            <v>0</v>
          </cell>
          <cell r="CS57">
            <v>0</v>
          </cell>
          <cell r="CT57">
            <v>0</v>
          </cell>
        </row>
        <row r="58">
          <cell r="B58">
            <v>247694086</v>
          </cell>
          <cell r="C58" t="str">
            <v>г. Люберцы, пр-кт Октябрьский, д. 16, д.18 к.1</v>
          </cell>
          <cell r="D58" t="str">
            <v>{"type":"Polygon","coordinates":[[[37.865877,55.691354],[37.865891,55.691363],[37.865813,55.6914],[37.865867,55.691431],[37.865844,55.691495],[37.865479,55.69166],[37.865581,55.691724],[37.865655,55.691723],[37.865723,55.691735],[37.865775,55.691746],[37.865815,55.691766],[37.865843,55.691796],[37.866047,55.692078],[37.866051,55.692092],[37.866052,55.69211],[37.866042,55.692141],[37.866027,55.692165],[37.866002,55.692189],[37.866099,55.692242],[37.866121,55.692237],[37.86614,55.692234],[37.866164,55.692236],[37.866194,55.692247],[37.866251,55.69228],[37.867687,55.691333],[37.867433,55.691217],[37.867573,55.691125],[37.867506,55.69109],[37.867139,55.690885],[37.86713,55.690874],[37.867045,55.690873],[37.866828,55.69087],[37.866756,55.690866],[37.866563,55.690971],[37.865877,55.691354]],[[37.866158,55.691751],[37.866449,55.691756],[37.866453,55.691626],[37.866419,55.691625],[37.86642,55.691585],[37.866396,55.691585],[37.866396,55.691555],[37.866379,55.691555],[37.86638,55.691511],[37.866472,55.691512],[37.866473,55.691461],[37.866458,55.691461],[37.86646,55.691381],[37.866445,55.691381],[37.866446,55.691348],[37.866424,55.691348],[37.866425,55.69132],[37.866193,55.691317],[37.866192,55.691334],[37.866157,55.691333],[37.866147,55.691465],[37.866174,55.691465],[37.866168,55.691576],[37.866139,55.691576],[37.86613,55.69171],[37.866157,55.69171],[37.866158,55.691751]],[[37.866782,55.691332],[37.867081,55.691335],[37.867082,55.691284],[37.867063,55.691284],[37.867066,55.69121],[37.867043,55.69121],[37.867044,55.691175],[37.867024,55.691175],[37.867025,55.691134],[37.867002,55.691134],[37.867002,55.691094],[37.867094,55.691094],[37.867097,55.691047],[37.86708,55.691047],[37.867081,55.690964],[37.867064,55.690964],[37.867065,55.69093],[37.867048,55.690929],[37.867049,55.690895],[37.866814,55.690893],[37.866814,55.690918],[37.866786,55.690918],[37.866782,55.691051],[37.866802,55.691051],[37.866799,55.69116],[37.866771,55.69116],[37.866763,55.691292],[37.866783,55.691292],[37.866782,55.691332]]]}</v>
          </cell>
          <cell r="E58" t="str">
            <v>LINESTRING(37.866756 55.690866,37.866563 55.690971,37.865877 55.691354,37.865813 55.6914,37.865479 55.69166,37.866002 55.692189,37.866099 55.692242,37.866251 55.69228,37.867687 55.691333,37.867573 55.691125,37.86713 55.690874,37.866756 55.690866)</v>
          </cell>
          <cell r="F58" t="str">
            <v>Утвержден</v>
          </cell>
          <cell r="G58">
            <v>9111</v>
          </cell>
          <cell r="H58">
            <v>9133.0849999999991</v>
          </cell>
          <cell r="I58">
            <v>9111</v>
          </cell>
          <cell r="J58">
            <v>2981.3</v>
          </cell>
          <cell r="K58">
            <v>2380</v>
          </cell>
          <cell r="L58">
            <v>6129.7</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3385</v>
          </cell>
          <cell r="AN58">
            <v>3393.5160000000001</v>
          </cell>
          <cell r="AO58">
            <v>3384</v>
          </cell>
          <cell r="AP58">
            <v>20</v>
          </cell>
          <cell r="AQ58">
            <v>0</v>
          </cell>
          <cell r="AR58">
            <v>0</v>
          </cell>
          <cell r="AS58">
            <v>0</v>
          </cell>
          <cell r="AT58">
            <v>0</v>
          </cell>
          <cell r="AU58">
            <v>0</v>
          </cell>
          <cell r="AV58">
            <v>0</v>
          </cell>
          <cell r="AW58">
            <v>0</v>
          </cell>
          <cell r="AX58">
            <v>0</v>
          </cell>
          <cell r="AY58">
            <v>0</v>
          </cell>
          <cell r="AZ58">
            <v>0</v>
          </cell>
          <cell r="BA58">
            <v>2</v>
          </cell>
          <cell r="BB58">
            <v>9</v>
          </cell>
          <cell r="BC58">
            <v>2</v>
          </cell>
          <cell r="BD58">
            <v>2</v>
          </cell>
          <cell r="BE58">
            <v>8</v>
          </cell>
          <cell r="BF58">
            <v>1315.3</v>
          </cell>
          <cell r="BG58">
            <v>1318.9459999999999</v>
          </cell>
          <cell r="BH58">
            <v>0</v>
          </cell>
          <cell r="BI58">
            <v>1315.3</v>
          </cell>
          <cell r="BJ58">
            <v>0</v>
          </cell>
          <cell r="BK58">
            <v>101</v>
          </cell>
          <cell r="BL58">
            <v>1</v>
          </cell>
          <cell r="BM58">
            <v>2380</v>
          </cell>
          <cell r="BN58">
            <v>2385.8850000000002</v>
          </cell>
          <cell r="BO58">
            <v>0</v>
          </cell>
          <cell r="BP58">
            <v>2380</v>
          </cell>
          <cell r="BQ58">
            <v>0</v>
          </cell>
          <cell r="BR58">
            <v>476.2</v>
          </cell>
          <cell r="BS58">
            <v>0</v>
          </cell>
          <cell r="BT58">
            <v>5</v>
          </cell>
          <cell r="BU58">
            <v>0</v>
          </cell>
          <cell r="BV58">
            <v>2</v>
          </cell>
          <cell r="BW58">
            <v>1852</v>
          </cell>
          <cell r="BX58">
            <v>1855.2539999999999</v>
          </cell>
          <cell r="BY58">
            <v>0</v>
          </cell>
          <cell r="BZ58">
            <v>1852</v>
          </cell>
          <cell r="CA58">
            <v>0</v>
          </cell>
          <cell r="CB58">
            <v>1.234</v>
          </cell>
          <cell r="CC58">
            <v>0</v>
          </cell>
          <cell r="CD58">
            <v>1.5</v>
          </cell>
          <cell r="CE58">
            <v>0</v>
          </cell>
          <cell r="CF58">
            <v>0</v>
          </cell>
          <cell r="CG58">
            <v>0</v>
          </cell>
          <cell r="CH58">
            <v>0</v>
          </cell>
          <cell r="CI58">
            <v>0</v>
          </cell>
          <cell r="CJ58">
            <v>0</v>
          </cell>
          <cell r="CK58">
            <v>0</v>
          </cell>
          <cell r="CL58">
            <v>0</v>
          </cell>
          <cell r="CM58">
            <v>0</v>
          </cell>
          <cell r="CN58">
            <v>0</v>
          </cell>
          <cell r="CO58">
            <v>0</v>
          </cell>
          <cell r="CP58">
            <v>5547.3</v>
          </cell>
          <cell r="CQ58">
            <v>8931.2999999999993</v>
          </cell>
          <cell r="CR58">
            <v>0</v>
          </cell>
          <cell r="CS58">
            <v>0</v>
          </cell>
          <cell r="CT58">
            <v>0</v>
          </cell>
        </row>
        <row r="59">
          <cell r="B59">
            <v>247694092</v>
          </cell>
          <cell r="C59" t="str">
            <v>г. Люберцы, пр-кт Октябрьский, д. 18к3</v>
          </cell>
          <cell r="D59" t="str">
            <v>{"type":"Polygon","coordinates":[[[37.867505,55.691089],[37.867573,55.691125],[37.867433,55.691217],[37.867508,55.691251],[37.867558,55.691274],[37.867629,55.691306],[37.86765,55.691316],[37.868353,55.690857],[37.868456,55.69079],[37.868501,55.69076],[37.868345,55.690667],[37.868291,55.690695],[37.867139,55.69],[37.867084,55.689967],[37.866806,55.690111],[37.866756,55.690083],[37.866696,55.690098],[37.86668,55.690115],[37.86668,55.690171],[37.866719,55.690219],[37.866672,55.690259],[37.8667,55.690389],[37.866745,55.69042],[37.866953,55.690562],[37.866845,55.690611],[37.866844,55.690629],[37.866832,55.690814],[37.866828,55.69087],[37.867044,55.690873],[37.86713,55.690874],[37.867139,55.690885],[37.867505,55.691089]],[[37.867506,55.690981],[37.867508,55.690937],[37.867405,55.690935],[37.867427,55.690554],[37.866891,55.69023],[37.867088,55.690128],[37.867999,55.690677],[37.867997,55.690811],[37.867596,55.69103],[37.867506,55.690981]],[[37.867132,55.690834],[37.867045,55.690833],[37.867043,55.690873],[37.86713,55.690874],[37.867132,55.690834]]]}</v>
          </cell>
          <cell r="E59" t="str">
            <v>LINESTRING(37.867084 55.689967,37.866696 55.690098,37.86668 55.690115,37.866672 55.690259,37.8667 55.690389,37.866828 55.69087,37.867433 55.691217,37.86765 55.691316,37.868456 55.69079,37.868501 55.69076,37.868345 55.690667,37.867084 55.689967)</v>
          </cell>
          <cell r="F59" t="str">
            <v>Утвержден</v>
          </cell>
          <cell r="G59">
            <v>5803</v>
          </cell>
          <cell r="H59">
            <v>5816.9430000000002</v>
          </cell>
          <cell r="I59">
            <v>5803</v>
          </cell>
          <cell r="J59">
            <v>4494</v>
          </cell>
          <cell r="K59">
            <v>3087.3</v>
          </cell>
          <cell r="L59">
            <v>7112</v>
          </cell>
          <cell r="M59">
            <v>0</v>
          </cell>
          <cell r="N59">
            <v>0</v>
          </cell>
          <cell r="O59">
            <v>0</v>
          </cell>
          <cell r="P59">
            <v>0</v>
          </cell>
          <cell r="Q59">
            <v>0</v>
          </cell>
          <cell r="R59">
            <v>0</v>
          </cell>
          <cell r="S59">
            <v>0</v>
          </cell>
          <cell r="T59">
            <v>0</v>
          </cell>
          <cell r="U59">
            <v>0</v>
          </cell>
          <cell r="V59">
            <v>0</v>
          </cell>
          <cell r="W59">
            <v>0</v>
          </cell>
          <cell r="X59">
            <v>0</v>
          </cell>
          <cell r="Y59">
            <v>0</v>
          </cell>
          <cell r="Z59">
            <v>1</v>
          </cell>
          <cell r="AA59">
            <v>250</v>
          </cell>
          <cell r="AB59">
            <v>250.89</v>
          </cell>
          <cell r="AC59">
            <v>0</v>
          </cell>
          <cell r="AD59">
            <v>0</v>
          </cell>
          <cell r="AE59">
            <v>250</v>
          </cell>
          <cell r="AF59">
            <v>0</v>
          </cell>
          <cell r="AG59">
            <v>0</v>
          </cell>
          <cell r="AH59">
            <v>0</v>
          </cell>
          <cell r="AI59">
            <v>0</v>
          </cell>
          <cell r="AJ59">
            <v>0</v>
          </cell>
          <cell r="AK59">
            <v>0</v>
          </cell>
          <cell r="AL59">
            <v>0</v>
          </cell>
          <cell r="AM59">
            <v>1235.8</v>
          </cell>
          <cell r="AN59">
            <v>1240.088</v>
          </cell>
          <cell r="AO59">
            <v>1235.8</v>
          </cell>
          <cell r="AP59">
            <v>0</v>
          </cell>
          <cell r="AQ59">
            <v>0</v>
          </cell>
          <cell r="AR59">
            <v>0</v>
          </cell>
          <cell r="AS59">
            <v>0</v>
          </cell>
          <cell r="AT59">
            <v>0</v>
          </cell>
          <cell r="AU59">
            <v>0</v>
          </cell>
          <cell r="AV59">
            <v>1</v>
          </cell>
          <cell r="AW59">
            <v>25</v>
          </cell>
          <cell r="AX59">
            <v>0</v>
          </cell>
          <cell r="AY59">
            <v>25</v>
          </cell>
          <cell r="AZ59">
            <v>0</v>
          </cell>
          <cell r="BA59">
            <v>0</v>
          </cell>
          <cell r="BB59">
            <v>2</v>
          </cell>
          <cell r="BC59">
            <v>0</v>
          </cell>
          <cell r="BD59">
            <v>0</v>
          </cell>
          <cell r="BE59">
            <v>5</v>
          </cell>
          <cell r="BF59">
            <v>1225</v>
          </cell>
          <cell r="BG59">
            <v>1229.2639999999999</v>
          </cell>
          <cell r="BH59">
            <v>0</v>
          </cell>
          <cell r="BI59">
            <v>1225</v>
          </cell>
          <cell r="BJ59">
            <v>0</v>
          </cell>
          <cell r="BK59">
            <v>90</v>
          </cell>
          <cell r="BL59">
            <v>1</v>
          </cell>
          <cell r="BM59">
            <v>2247</v>
          </cell>
          <cell r="BN59">
            <v>2252.5749999999998</v>
          </cell>
          <cell r="BO59">
            <v>0</v>
          </cell>
          <cell r="BP59">
            <v>2247</v>
          </cell>
          <cell r="BQ59">
            <v>0</v>
          </cell>
          <cell r="BR59">
            <v>400</v>
          </cell>
          <cell r="BS59">
            <v>0</v>
          </cell>
          <cell r="BT59">
            <v>5</v>
          </cell>
          <cell r="BU59">
            <v>0</v>
          </cell>
          <cell r="BV59">
            <v>2</v>
          </cell>
          <cell r="BW59">
            <v>840.3</v>
          </cell>
          <cell r="BX59">
            <v>847.29499999999996</v>
          </cell>
          <cell r="BY59">
            <v>1</v>
          </cell>
          <cell r="BZ59">
            <v>840.3</v>
          </cell>
          <cell r="CA59">
            <v>0</v>
          </cell>
          <cell r="CB59">
            <v>0.42</v>
          </cell>
          <cell r="CC59">
            <v>0</v>
          </cell>
          <cell r="CD59">
            <v>2</v>
          </cell>
          <cell r="CE59">
            <v>0</v>
          </cell>
          <cell r="CF59">
            <v>0</v>
          </cell>
          <cell r="CG59">
            <v>0</v>
          </cell>
          <cell r="CH59">
            <v>0</v>
          </cell>
          <cell r="CI59">
            <v>0</v>
          </cell>
          <cell r="CJ59">
            <v>0</v>
          </cell>
          <cell r="CK59">
            <v>0</v>
          </cell>
          <cell r="CL59">
            <v>0</v>
          </cell>
          <cell r="CM59">
            <v>0</v>
          </cell>
          <cell r="CN59">
            <v>0</v>
          </cell>
          <cell r="CO59">
            <v>0</v>
          </cell>
          <cell r="CP59">
            <v>4337.3</v>
          </cell>
          <cell r="CQ59">
            <v>5823.1</v>
          </cell>
          <cell r="CR59">
            <v>0</v>
          </cell>
          <cell r="CS59">
            <v>0</v>
          </cell>
          <cell r="CT59">
            <v>0</v>
          </cell>
        </row>
        <row r="60">
          <cell r="B60">
            <v>247693860</v>
          </cell>
          <cell r="C60" t="str">
            <v>г. Люберцы, пр-кт Октябрьский, д. 197, д. 199, д. 203, д. 209</v>
          </cell>
          <cell r="D60" t="str">
            <v>{"type":"Polygon","coordinates":[[[37.896802,55.677966],[37.896773,55.677976],[37.896787,55.677988],[37.896757,55.677999],[37.896965,55.678178],[37.897273,55.678439],[37.897364,55.678409],[37.897384,55.678412],[37.897401,55.678429],[37.897328,55.678453],[37.897574,55.67866],[37.897721,55.678607],[37.897781,55.678541],[37.89781,55.67857],[37.898205,55.678448],[37.898169,55.678411],[37.898652,55.678244],[37.898593,55.678189],[37.89919,55.677977],[37.899168,55.677955],[37.89945,55.677856],[37.899472,55.677874],[37.899556,55.677843],[37.899535,55.677826],[37.89971,55.677765],[37.900007,55.677666],[37.899967,55.677626],[37.899955,55.67763],[37.899566,55.677291],[37.899553,55.677297],[37.899316,55.677388],[37.899307,55.677412],[37.899288,55.67742],[37.89895,55.677135],[37.898892,55.677158],[37.898931,55.677192],[37.898923,55.677195],[37.898933,55.677203],[37.898429,55.677382],[37.898249,55.677452],[37.898208,55.677417],[37.897718,55.677598],[37.897687,55.67764],[37.897335,55.677768],[37.897301,55.67774],[37.896769,55.677935],[37.896802,55.677966]],[[37.898429,55.677383],[37.898933,55.677203],[37.899538,55.67772],[37.899314,55.677806],[37.898974,55.677518],[37.898994,55.67751],[37.898853,55.677392],[37.898554,55.677496],[37.898429,55.677383]],[[37.898201,55.677472],[37.898218,55.677466],[37.898236,55.677483],[37.89822,55.67749],[37.898346,55.677602],[37.89819,55.677656],[37.898179,55.677644],[37.897664,55.677825],[37.897682,55.677839],[37.897544,55.677892],[37.897383,55.677762],[37.898201,55.677472]],[[37.898896,55.677765],[37.899002,55.677863],[37.897751,55.678317],[37.897645,55.678217],[37.898896,55.677765]],[[37.897224,55.678341],[37.896824,55.677968],[37.897179,55.677844],[37.897313,55.677965],[37.89717,55.678017],[37.897439,55.678261],[37.897224,55.678341]],[[37.898043,55.678446],[37.898093,55.678431],[37.898054,55.678394],[37.898003,55.678408],[37.898043,55.678446]],[[37.89945,55.677856],[37.899472,55.677874],[37.899556,55.677843],[37.899535,55.677826],[37.89945,55.677856]]]}</v>
          </cell>
          <cell r="E60" t="str">
            <v>LINESTRING(37.89895 55.677135,37.896769 55.677935,37.896757 55.677999,37.896965 55.678178,37.897273 55.678439,37.897574 55.67866,37.898205 55.678448,37.900007 55.677666,37.899967 55.677626,37.899566 55.677291,37.89895 55.677135)</v>
          </cell>
          <cell r="F60" t="str">
            <v>Утвержден</v>
          </cell>
          <cell r="G60">
            <v>11113</v>
          </cell>
          <cell r="H60">
            <v>11117.986000000001</v>
          </cell>
          <cell r="I60">
            <v>11113</v>
          </cell>
          <cell r="J60">
            <v>0</v>
          </cell>
          <cell r="K60">
            <v>2572</v>
          </cell>
          <cell r="L60">
            <v>11115</v>
          </cell>
          <cell r="M60">
            <v>1</v>
          </cell>
          <cell r="N60">
            <v>138</v>
          </cell>
          <cell r="O60">
            <v>138.267</v>
          </cell>
          <cell r="P60">
            <v>0</v>
          </cell>
          <cell r="Q60">
            <v>0</v>
          </cell>
          <cell r="R60">
            <v>138</v>
          </cell>
          <cell r="S60">
            <v>0</v>
          </cell>
          <cell r="T60">
            <v>0</v>
          </cell>
          <cell r="U60">
            <v>0</v>
          </cell>
          <cell r="V60">
            <v>0</v>
          </cell>
          <cell r="W60">
            <v>5</v>
          </cell>
          <cell r="X60">
            <v>2</v>
          </cell>
          <cell r="Y60">
            <v>2</v>
          </cell>
          <cell r="Z60">
            <v>1</v>
          </cell>
          <cell r="AA60">
            <v>150</v>
          </cell>
          <cell r="AB60">
            <v>149.596</v>
          </cell>
          <cell r="AC60">
            <v>0</v>
          </cell>
          <cell r="AD60">
            <v>0</v>
          </cell>
          <cell r="AE60">
            <v>150</v>
          </cell>
          <cell r="AF60">
            <v>0</v>
          </cell>
          <cell r="AG60">
            <v>0</v>
          </cell>
          <cell r="AH60">
            <v>0</v>
          </cell>
          <cell r="AI60">
            <v>0</v>
          </cell>
          <cell r="AJ60">
            <v>0</v>
          </cell>
          <cell r="AK60">
            <v>0</v>
          </cell>
          <cell r="AL60">
            <v>0</v>
          </cell>
          <cell r="AM60">
            <v>7956.5</v>
          </cell>
          <cell r="AN60">
            <v>4236.2539999999999</v>
          </cell>
          <cell r="AO60">
            <v>4225.7</v>
          </cell>
          <cell r="AP60">
            <v>221</v>
          </cell>
          <cell r="AQ60">
            <v>0</v>
          </cell>
          <cell r="AR60">
            <v>0</v>
          </cell>
          <cell r="AS60">
            <v>0</v>
          </cell>
          <cell r="AT60">
            <v>0</v>
          </cell>
          <cell r="AU60">
            <v>0</v>
          </cell>
          <cell r="AV60">
            <v>1</v>
          </cell>
          <cell r="AW60">
            <v>10</v>
          </cell>
          <cell r="AX60">
            <v>0</v>
          </cell>
          <cell r="AY60">
            <v>10</v>
          </cell>
          <cell r="AZ60">
            <v>0</v>
          </cell>
          <cell r="BA60">
            <v>5</v>
          </cell>
          <cell r="BB60">
            <v>7</v>
          </cell>
          <cell r="BC60">
            <v>4</v>
          </cell>
          <cell r="BD60">
            <v>6</v>
          </cell>
          <cell r="BE60">
            <v>10</v>
          </cell>
          <cell r="BF60">
            <v>3045.9</v>
          </cell>
          <cell r="BG60">
            <v>3051.4679999999998</v>
          </cell>
          <cell r="BH60">
            <v>0</v>
          </cell>
          <cell r="BI60">
            <v>3004.4</v>
          </cell>
          <cell r="BJ60">
            <v>41.5</v>
          </cell>
          <cell r="BK60">
            <v>212</v>
          </cell>
          <cell r="BL60">
            <v>3</v>
          </cell>
          <cell r="BM60">
            <v>2572</v>
          </cell>
          <cell r="BN60">
            <v>2580.4690000000001</v>
          </cell>
          <cell r="BO60">
            <v>0</v>
          </cell>
          <cell r="BP60">
            <v>2572</v>
          </cell>
          <cell r="BQ60">
            <v>0</v>
          </cell>
          <cell r="BR60">
            <v>493</v>
          </cell>
          <cell r="BS60">
            <v>0</v>
          </cell>
          <cell r="BT60">
            <v>6</v>
          </cell>
          <cell r="BU60">
            <v>0</v>
          </cell>
          <cell r="BV60">
            <v>6</v>
          </cell>
          <cell r="BW60">
            <v>945.8</v>
          </cell>
          <cell r="BX60">
            <v>946.702</v>
          </cell>
          <cell r="BY60">
            <v>0</v>
          </cell>
          <cell r="BZ60">
            <v>944</v>
          </cell>
          <cell r="CA60">
            <v>1.8</v>
          </cell>
          <cell r="CB60">
            <v>0.67800000000000005</v>
          </cell>
          <cell r="CC60">
            <v>2E-3</v>
          </cell>
          <cell r="CD60">
            <v>1.3</v>
          </cell>
          <cell r="CE60">
            <v>1</v>
          </cell>
          <cell r="CF60">
            <v>0</v>
          </cell>
          <cell r="CG60">
            <v>0</v>
          </cell>
          <cell r="CH60">
            <v>0</v>
          </cell>
          <cell r="CI60">
            <v>0</v>
          </cell>
          <cell r="CJ60">
            <v>0</v>
          </cell>
          <cell r="CK60">
            <v>0</v>
          </cell>
          <cell r="CL60">
            <v>0</v>
          </cell>
          <cell r="CM60">
            <v>0</v>
          </cell>
          <cell r="CN60">
            <v>0</v>
          </cell>
          <cell r="CO60">
            <v>0</v>
          </cell>
          <cell r="CP60">
            <v>6530.4</v>
          </cell>
          <cell r="CQ60">
            <v>11087.4</v>
          </cell>
          <cell r="CR60">
            <v>0</v>
          </cell>
          <cell r="CS60">
            <v>0</v>
          </cell>
          <cell r="CT60">
            <v>0</v>
          </cell>
        </row>
        <row r="61">
          <cell r="B61">
            <v>247693445</v>
          </cell>
          <cell r="C61" t="str">
            <v>г. Люберцы, пр-кт Октябрьский, д.1, д.1 к.1, д.3, ул. Колхозная д.18</v>
          </cell>
          <cell r="D61" t="str">
            <v>{"type":"Polygon","coordinates":[[[37.858781,55.700332],[37.859356,55.700066],[37.860447,55.699561],[37.860681,55.699461],[37.860909,55.699364],[37.861072,55.699325],[37.861258,55.699258],[37.861584,55.699142],[37.861727,55.699109],[37.861687,55.699036],[37.861535,55.699079],[37.86108,55.699222],[37.861056,55.699204],[37.860985,55.699242],[37.86091,55.699196],[37.861002,55.699147],[37.860947,55.699114],[37.860796,55.699022],[37.860747,55.69875],[37.860133,55.698383],[37.860052,55.698424],[37.859992,55.698386],[37.860067,55.698345],[37.859969,55.698285],[37.859931,55.698263],[37.859554,55.698344],[37.859484,55.698362],[37.859428,55.698379],[37.859367,55.698409],[37.859181,55.698512],[37.859169,55.698515],[37.859022,55.698539],[37.858978,55.698561],[37.858568,55.6983],[37.858522,55.698322],[37.85835,55.698224],[37.858267,55.698268],[37.858133,55.698186],[37.858018,55.698246],[37.85813,55.698313],[37.857477,55.698659],[37.857373,55.698745],[37.857225,55.698825],[37.857135,55.698875],[37.857069,55.698835],[37.856819,55.698958],[37.856789,55.69897],[37.856773,55.698992],[37.856768,55.699033],[37.856698,55.699069],[37.85871,55.700289],[37.858781,55.700332]],[[37.859013,55.69871],[37.859042,55.698728],[37.859007,55.698748],[37.858851,55.698661],[37.858952,55.698604],[37.859078,55.698675],[37.859013,55.69871]],[[37.859126,55.698718],[37.859211,55.698765],[37.859103,55.698825],[37.859019,55.698779],[37.859126,55.698718]],[[37.859796,55.69934],[37.859807,55.699257],[37.859361,55.698997],[37.859512,55.698915],[37.860071,55.699264],[37.860071,55.69935],[37.859925,55.699427],[37.859948,55.699446],[37.859514,55.699685],[37.859339,55.699586],[37.859796,55.69934]],[[37.859286,55.699446],[37.859188,55.69939],[37.859232,55.699368],[37.859326,55.699423],[37.859286,55.699446]],[[37.858911,55.699],[37.85908,55.698906],[37.85849,55.698572],[37.858671,55.698477],[37.858559,55.698406],[37.858452,55.698338],[37.858484,55.698319],[37.858388,55.698267],[37.857562,55.698712],[37.857389,55.698862],[37.857334,55.69895],[37.857333,55.698959],[37.857307,55.698958],[37.857305,55.698941],[37.857282,55.698941],[37.85728,55.698957],[37.857244,55.698958],[37.857234,55.699083],[37.857235,55.699159],[37.857278,55.69916],[37.857275,55.699255],[37.8573,55.699306],[37.857315,55.699335],[37.857359,55.699378],[37.857504,55.69947],[37.857546,55.699447],[37.858758,55.700212],[37.859222,55.699965],[37.859198,55.699952],[37.859301,55.699894],[37.859341,55.699919],[37.859424,55.699879],[37.859369,55.699844],[37.859286,55.699885],[37.859186,55.699824],[37.859319,55.699754],[37.859234,55.699701],[37.859097,55.699775],[37.858981,55.69971],[37.858895,55.699754],[37.859029,55.699845],[37.858771,55.699978],[37.857607,55.699284],[37.857642,55.698936],[37.858154,55.698669],[37.85834,55.698672],[37.858911,55.699]],[[37.858105,55.699385],[37.858293,55.699494],[37.858327,55.699475],[37.85814,55.699367],[37.85814,55.699367],[37.858105,55.699385]],[[37.859493,55.698519],[37.85963,55.698431],[37.860708,55.699063],[37.860563,55.699139],[37.859493,55.698519]],[[37.860425,55.699326],[37.86052,55.699279],[37.860593,55.699323],[37.860501,55.69937],[37.860425,55.699326]],[[37.860298,55.699393],[37.86033,55.699414],[37.860366,55.699395],[37.860334,55.699375],[37.860298,55.699393]],[[37.858278,55.698801],[37.858361,55.698851],[37.858322,55.698872],[37.858238,55.698823],[37.858278,55.698801]]]}</v>
          </cell>
          <cell r="E61" t="str">
            <v>LINESTRING(37.858133 55.698186,37.858018 55.698246,37.856789 55.69897,37.856698 55.699069,37.85871 55.700289,37.858781 55.700332,37.861727 55.699109,37.861687 55.699036,37.859931 55.698263,37.858133 55.698186)</v>
          </cell>
          <cell r="F61" t="str">
            <v>Утвержден</v>
          </cell>
          <cell r="G61">
            <v>27231</v>
          </cell>
          <cell r="H61">
            <v>27303.91</v>
          </cell>
          <cell r="I61">
            <v>27231</v>
          </cell>
          <cell r="J61">
            <v>9097</v>
          </cell>
          <cell r="K61">
            <v>8186.5</v>
          </cell>
          <cell r="L61">
            <v>3012.63</v>
          </cell>
          <cell r="M61">
            <v>5</v>
          </cell>
          <cell r="N61">
            <v>1438</v>
          </cell>
          <cell r="O61">
            <v>1442.4110000000001</v>
          </cell>
          <cell r="P61">
            <v>0</v>
          </cell>
          <cell r="Q61">
            <v>0</v>
          </cell>
          <cell r="R61">
            <v>1438</v>
          </cell>
          <cell r="S61">
            <v>0</v>
          </cell>
          <cell r="T61">
            <v>0</v>
          </cell>
          <cell r="U61">
            <v>0</v>
          </cell>
          <cell r="V61">
            <v>0</v>
          </cell>
          <cell r="W61">
            <v>0</v>
          </cell>
          <cell r="X61">
            <v>0</v>
          </cell>
          <cell r="Y61">
            <v>0</v>
          </cell>
          <cell r="Z61">
            <v>3</v>
          </cell>
          <cell r="AA61">
            <v>864</v>
          </cell>
          <cell r="AB61">
            <v>865.553</v>
          </cell>
          <cell r="AC61">
            <v>0</v>
          </cell>
          <cell r="AD61">
            <v>0</v>
          </cell>
          <cell r="AE61">
            <v>864</v>
          </cell>
          <cell r="AF61">
            <v>0</v>
          </cell>
          <cell r="AG61">
            <v>0</v>
          </cell>
          <cell r="AH61">
            <v>0</v>
          </cell>
          <cell r="AI61">
            <v>0</v>
          </cell>
          <cell r="AJ61">
            <v>0</v>
          </cell>
          <cell r="AK61">
            <v>3</v>
          </cell>
          <cell r="AL61">
            <v>3</v>
          </cell>
          <cell r="AM61">
            <v>10043.200000000001</v>
          </cell>
          <cell r="AN61">
            <v>9861.2389999999996</v>
          </cell>
          <cell r="AO61">
            <v>9573.2000000000007</v>
          </cell>
          <cell r="AP61">
            <v>67</v>
          </cell>
          <cell r="AQ61">
            <v>0</v>
          </cell>
          <cell r="AR61">
            <v>0</v>
          </cell>
          <cell r="AS61">
            <v>0</v>
          </cell>
          <cell r="AT61">
            <v>470</v>
          </cell>
          <cell r="AU61">
            <v>950</v>
          </cell>
          <cell r="AV61">
            <v>0</v>
          </cell>
          <cell r="AW61">
            <v>0</v>
          </cell>
          <cell r="AX61">
            <v>0</v>
          </cell>
          <cell r="AY61">
            <v>0</v>
          </cell>
          <cell r="AZ61">
            <v>0</v>
          </cell>
          <cell r="BA61">
            <v>48</v>
          </cell>
          <cell r="BB61">
            <v>54</v>
          </cell>
          <cell r="BC61">
            <v>1</v>
          </cell>
          <cell r="BD61">
            <v>1</v>
          </cell>
          <cell r="BE61">
            <v>14</v>
          </cell>
          <cell r="BF61">
            <v>2309.8000000000002</v>
          </cell>
          <cell r="BG61">
            <v>2345.1579999999999</v>
          </cell>
          <cell r="BH61">
            <v>2</v>
          </cell>
          <cell r="BI61">
            <v>2309.8000000000002</v>
          </cell>
          <cell r="BJ61">
            <v>0</v>
          </cell>
          <cell r="BK61">
            <v>188</v>
          </cell>
          <cell r="BL61">
            <v>7</v>
          </cell>
          <cell r="BM61">
            <v>5632.5</v>
          </cell>
          <cell r="BN61">
            <v>5649.8739999999998</v>
          </cell>
          <cell r="BO61">
            <v>0</v>
          </cell>
          <cell r="BP61">
            <v>5632.5</v>
          </cell>
          <cell r="BQ61">
            <v>0</v>
          </cell>
          <cell r="BR61">
            <v>1235</v>
          </cell>
          <cell r="BS61">
            <v>0</v>
          </cell>
          <cell r="BT61">
            <v>5.0714285714285703</v>
          </cell>
          <cell r="BU61">
            <v>0</v>
          </cell>
          <cell r="BV61">
            <v>21</v>
          </cell>
          <cell r="BW61">
            <v>6470.3</v>
          </cell>
          <cell r="BX61">
            <v>6484.9560000000001</v>
          </cell>
          <cell r="BY61">
            <v>0</v>
          </cell>
          <cell r="BZ61">
            <v>6470.3</v>
          </cell>
          <cell r="CA61">
            <v>0</v>
          </cell>
          <cell r="CB61">
            <v>3.1419999999999999</v>
          </cell>
          <cell r="CC61">
            <v>0</v>
          </cell>
          <cell r="CD61">
            <v>2.1428571428571401</v>
          </cell>
          <cell r="CE61">
            <v>0</v>
          </cell>
          <cell r="CF61">
            <v>0</v>
          </cell>
          <cell r="CG61">
            <v>0</v>
          </cell>
          <cell r="CH61">
            <v>0</v>
          </cell>
          <cell r="CI61">
            <v>0</v>
          </cell>
          <cell r="CJ61">
            <v>0</v>
          </cell>
          <cell r="CK61">
            <v>0</v>
          </cell>
          <cell r="CL61">
            <v>0</v>
          </cell>
          <cell r="CM61">
            <v>0</v>
          </cell>
          <cell r="CN61">
            <v>0</v>
          </cell>
          <cell r="CO61">
            <v>0</v>
          </cell>
          <cell r="CP61">
            <v>14412.6</v>
          </cell>
          <cell r="CQ61">
            <v>26287.8</v>
          </cell>
          <cell r="CR61">
            <v>0</v>
          </cell>
          <cell r="CS61">
            <v>0</v>
          </cell>
          <cell r="CT61">
            <v>0</v>
          </cell>
        </row>
        <row r="62">
          <cell r="B62">
            <v>247694094</v>
          </cell>
          <cell r="C62" t="str">
            <v>г. Люберцы, пр-кт Октябрьский, д. 25, д. 27, д. 29, д. 47</v>
          </cell>
          <cell r="D62" t="str">
            <v>{"type":"Polygon","coordinates":[[[37.865278,55.694277],[37.864709,55.693979],[37.864546,55.693894],[37.864991,55.693585],[37.865017,55.693567],[37.865105,55.693506],[37.865121,55.693495],[37.865653,55.693125],[37.865668,55.693115],[37.86644,55.692579],[37.866455,55.692568],[37.866535,55.692513],[37.86727,55.692017],[37.868114,55.692378],[37.868045,55.692427],[37.868081,55.692441],[37.868003,55.692497],[37.8681,55.692534],[37.868139,55.692572],[37.868136,55.692597],[37.86767,55.692918],[37.867561,55.692872],[37.8675,55.692913],[37.867425,55.692965],[37.867375,55.693],[37.86727,55.693073],[37.867175,55.69303],[37.866681,55.693361],[37.866732,55.693385],[37.866642,55.693447],[37.866599,55.693428],[37.865927,55.693886],[37.866048,55.693944],[37.866005,55.693971],[37.865669,55.694181],[37.865581,55.694235],[37.865405,55.694345],[37.865278,55.694277]],[[37.866295,55.693184],[37.866863,55.692807],[37.867028,55.692883],[37.866462,55.693263],[37.866295,55.693184]],[[37.865685,55.693744],[37.866167,55.693411],[37.866358,55.693506],[37.865878,55.693836],[37.865685,55.693744]],[[37.865231,55.693641],[37.865421,55.693736],[37.865063,55.693963],[37.865458,55.694171],[37.865278,55.694277],[37.864709,55.693979],[37.865231,55.693641]],[[37.867635,55.692302],[37.867151,55.69263],[37.867308,55.692706],[37.867796,55.692377],[37.867635,55.692302]],[[37.867733,55.692215],[37.867763,55.692228],[37.867733,55.692215]]]}</v>
          </cell>
          <cell r="E62" t="str">
            <v>LINESTRING(37.86727 55.692017,37.866535 55.692513,37.866455 55.692568,37.865653 55.693125,37.864546 55.693894,37.865405 55.694345,37.865669 55.694181,37.866005 55.693971,37.866048 55.693944,37.86767 55.692918,37.868136 55.692597,37.868139 55.692572,37.868114 55.692378,37.8677395492961 55.6922178380283,37.86727 55.692017)</v>
          </cell>
          <cell r="F62" t="str">
            <v>Утвержден</v>
          </cell>
          <cell r="G62">
            <v>16479</v>
          </cell>
          <cell r="H62">
            <v>17806.960999999999</v>
          </cell>
          <cell r="I62">
            <v>16479</v>
          </cell>
          <cell r="J62">
            <v>2410.1999999999998</v>
          </cell>
          <cell r="K62">
            <v>2123.9</v>
          </cell>
          <cell r="L62">
            <v>14068.8</v>
          </cell>
          <cell r="M62">
            <v>2</v>
          </cell>
          <cell r="N62">
            <v>558</v>
          </cell>
          <cell r="O62">
            <v>559.22400000000005</v>
          </cell>
          <cell r="P62">
            <v>0</v>
          </cell>
          <cell r="Q62">
            <v>0</v>
          </cell>
          <cell r="R62">
            <v>558</v>
          </cell>
          <cell r="S62">
            <v>0</v>
          </cell>
          <cell r="T62">
            <v>0</v>
          </cell>
          <cell r="U62">
            <v>0</v>
          </cell>
          <cell r="V62">
            <v>0</v>
          </cell>
          <cell r="W62">
            <v>6</v>
          </cell>
          <cell r="X62">
            <v>4</v>
          </cell>
          <cell r="Y62">
            <v>3</v>
          </cell>
          <cell r="Z62">
            <v>1</v>
          </cell>
          <cell r="AA62">
            <v>94.4</v>
          </cell>
          <cell r="AB62">
            <v>94.662000000000006</v>
          </cell>
          <cell r="AC62">
            <v>0</v>
          </cell>
          <cell r="AD62">
            <v>0</v>
          </cell>
          <cell r="AE62">
            <v>94.4</v>
          </cell>
          <cell r="AF62">
            <v>0</v>
          </cell>
          <cell r="AG62">
            <v>0</v>
          </cell>
          <cell r="AH62">
            <v>0</v>
          </cell>
          <cell r="AI62">
            <v>0</v>
          </cell>
          <cell r="AJ62">
            <v>0</v>
          </cell>
          <cell r="AK62">
            <v>2</v>
          </cell>
          <cell r="AL62">
            <v>1</v>
          </cell>
          <cell r="AM62">
            <v>11857.6</v>
          </cell>
          <cell r="AN62">
            <v>11867.597</v>
          </cell>
          <cell r="AO62">
            <v>11837.6</v>
          </cell>
          <cell r="AP62">
            <v>20</v>
          </cell>
          <cell r="AQ62">
            <v>0</v>
          </cell>
          <cell r="AR62">
            <v>0</v>
          </cell>
          <cell r="AS62">
            <v>0</v>
          </cell>
          <cell r="AT62">
            <v>0</v>
          </cell>
          <cell r="AU62">
            <v>0</v>
          </cell>
          <cell r="AV62">
            <v>0</v>
          </cell>
          <cell r="AW62">
            <v>0</v>
          </cell>
          <cell r="AX62">
            <v>0</v>
          </cell>
          <cell r="AY62">
            <v>0</v>
          </cell>
          <cell r="AZ62">
            <v>0</v>
          </cell>
          <cell r="BA62">
            <v>5</v>
          </cell>
          <cell r="BB62">
            <v>5</v>
          </cell>
          <cell r="BC62">
            <v>4</v>
          </cell>
          <cell r="BD62">
            <v>6</v>
          </cell>
          <cell r="BE62">
            <v>6</v>
          </cell>
          <cell r="BF62">
            <v>852.1</v>
          </cell>
          <cell r="BG62">
            <v>854.96500000000003</v>
          </cell>
          <cell r="BH62">
            <v>0</v>
          </cell>
          <cell r="BI62">
            <v>852.1</v>
          </cell>
          <cell r="BJ62">
            <v>0</v>
          </cell>
          <cell r="BK62">
            <v>65</v>
          </cell>
          <cell r="BL62">
            <v>1</v>
          </cell>
          <cell r="BM62">
            <v>2073</v>
          </cell>
          <cell r="BN62">
            <v>2078.877</v>
          </cell>
          <cell r="BO62">
            <v>0</v>
          </cell>
          <cell r="BP62">
            <v>2073</v>
          </cell>
          <cell r="BQ62">
            <v>0</v>
          </cell>
          <cell r="BR62">
            <v>419.8</v>
          </cell>
          <cell r="BS62">
            <v>0</v>
          </cell>
          <cell r="BT62">
            <v>5</v>
          </cell>
          <cell r="BU62">
            <v>0</v>
          </cell>
          <cell r="BV62">
            <v>12</v>
          </cell>
          <cell r="BW62">
            <v>1010.9</v>
          </cell>
          <cell r="BX62">
            <v>1013.672</v>
          </cell>
          <cell r="BY62">
            <v>0</v>
          </cell>
          <cell r="BZ62">
            <v>1010.9</v>
          </cell>
          <cell r="CA62">
            <v>0</v>
          </cell>
          <cell r="CB62">
            <v>0.66200000000000003</v>
          </cell>
          <cell r="CC62">
            <v>0</v>
          </cell>
          <cell r="CD62">
            <v>1.7083333333333299</v>
          </cell>
          <cell r="CE62">
            <v>0</v>
          </cell>
          <cell r="CF62">
            <v>0</v>
          </cell>
          <cell r="CG62">
            <v>0</v>
          </cell>
          <cell r="CH62">
            <v>0</v>
          </cell>
          <cell r="CI62">
            <v>0</v>
          </cell>
          <cell r="CJ62">
            <v>0</v>
          </cell>
          <cell r="CK62">
            <v>0</v>
          </cell>
          <cell r="CL62">
            <v>0</v>
          </cell>
          <cell r="CM62">
            <v>0</v>
          </cell>
          <cell r="CN62">
            <v>0</v>
          </cell>
          <cell r="CO62">
            <v>0</v>
          </cell>
          <cell r="CP62">
            <v>3936</v>
          </cell>
          <cell r="CQ62">
            <v>16426</v>
          </cell>
          <cell r="CR62">
            <v>0</v>
          </cell>
          <cell r="CS62">
            <v>0</v>
          </cell>
          <cell r="CT62">
            <v>0</v>
          </cell>
        </row>
        <row r="63">
          <cell r="B63">
            <v>247693795</v>
          </cell>
          <cell r="C63" t="str">
            <v>г. Люберцы, пр-кт Октябрьский, д. 263, туп. Хлебозаводской, д. 9</v>
          </cell>
          <cell r="D63" t="str">
            <v>{"type":"Polygon","coordinates":[[[37.906985,55.673604],[37.906816,55.673445],[37.907346,55.672588],[37.907045,55.672525],[37.906745,55.672462],[37.90679,55.672384],[37.906725,55.67237],[37.906591,55.672345],[37.906289,55.672287],[37.905785,55.672192],[37.905195,55.67217],[37.905273,55.672221],[37.905224,55.672299],[37.905568,55.672366],[37.905498,55.672481],[37.905481,55.672507],[37.905473,55.67252],[37.905526,55.672531],[37.905465,55.672626],[37.90602,55.672732],[37.905658,55.673313],[37.906985,55.673604]],[[37.905694,55.672357],[37.906802,55.672581],[37.906729,55.672707],[37.905618,55.67248],[37.905694,55.672357]],[[37.907022,55.672869],[37.906651,55.673451],[37.906332,55.673388],[37.906405,55.673284],[37.906499,55.673301],[37.906725,55.672933],[37.906641,55.672915],[37.906711,55.672807],[37.907022,55.672869]],[[37.906016,55.672739],[37.906159,55.672767],[37.905863,55.673236],[37.905724,55.673207],[37.906016,55.672739]],[[37.906371,55.672725],[37.906337,55.672777],[37.906409,55.672791],[37.906441,55.672739],[37.906371,55.672725]]]}</v>
          </cell>
          <cell r="E63" t="str">
            <v>LINESTRING(37.905195 55.67217,37.905224 55.672299,37.905658 55.673313,37.906985 55.673604,37.907346 55.672588,37.90679 55.672384,37.906725 55.67237,37.906289 55.672287,37.905785 55.672192,37.905195 55.67217)</v>
          </cell>
          <cell r="F63" t="str">
            <v>Утвержден</v>
          </cell>
          <cell r="G63">
            <v>8363</v>
          </cell>
          <cell r="H63">
            <v>8383.1129999999994</v>
          </cell>
          <cell r="I63">
            <v>8363</v>
          </cell>
          <cell r="J63">
            <v>996.6</v>
          </cell>
          <cell r="K63">
            <v>858</v>
          </cell>
          <cell r="L63">
            <v>7366.4</v>
          </cell>
          <cell r="M63">
            <v>1</v>
          </cell>
          <cell r="N63">
            <v>175</v>
          </cell>
          <cell r="O63">
            <v>175.285</v>
          </cell>
          <cell r="P63">
            <v>0</v>
          </cell>
          <cell r="Q63">
            <v>0</v>
          </cell>
          <cell r="R63">
            <v>175</v>
          </cell>
          <cell r="S63">
            <v>0</v>
          </cell>
          <cell r="T63">
            <v>0</v>
          </cell>
          <cell r="U63">
            <v>0</v>
          </cell>
          <cell r="V63">
            <v>0</v>
          </cell>
          <cell r="W63">
            <v>6</v>
          </cell>
          <cell r="X63">
            <v>2</v>
          </cell>
          <cell r="Y63">
            <v>2</v>
          </cell>
          <cell r="Z63">
            <v>1</v>
          </cell>
          <cell r="AA63">
            <v>158</v>
          </cell>
          <cell r="AB63">
            <v>158.648</v>
          </cell>
          <cell r="AC63">
            <v>0</v>
          </cell>
          <cell r="AD63">
            <v>0</v>
          </cell>
          <cell r="AE63">
            <v>158</v>
          </cell>
          <cell r="AF63">
            <v>0</v>
          </cell>
          <cell r="AG63">
            <v>0</v>
          </cell>
          <cell r="AH63">
            <v>0</v>
          </cell>
          <cell r="AI63">
            <v>0</v>
          </cell>
          <cell r="AJ63">
            <v>0</v>
          </cell>
          <cell r="AK63">
            <v>1</v>
          </cell>
          <cell r="AL63">
            <v>0</v>
          </cell>
          <cell r="AM63">
            <v>6370.7</v>
          </cell>
          <cell r="AN63">
            <v>6382.1260000000002</v>
          </cell>
          <cell r="AO63">
            <v>6369.7</v>
          </cell>
          <cell r="AP63">
            <v>94</v>
          </cell>
          <cell r="AQ63">
            <v>0</v>
          </cell>
          <cell r="AR63">
            <v>0</v>
          </cell>
          <cell r="AS63">
            <v>0</v>
          </cell>
          <cell r="AT63">
            <v>0</v>
          </cell>
          <cell r="AU63">
            <v>0</v>
          </cell>
          <cell r="AV63">
            <v>1</v>
          </cell>
          <cell r="AW63">
            <v>29.1</v>
          </cell>
          <cell r="AX63">
            <v>0</v>
          </cell>
          <cell r="AY63">
            <v>29.1</v>
          </cell>
          <cell r="AZ63">
            <v>0</v>
          </cell>
          <cell r="BA63">
            <v>4</v>
          </cell>
          <cell r="BB63">
            <v>8</v>
          </cell>
          <cell r="BC63">
            <v>3</v>
          </cell>
          <cell r="BD63">
            <v>1</v>
          </cell>
          <cell r="BE63">
            <v>3</v>
          </cell>
          <cell r="BF63">
            <v>396</v>
          </cell>
          <cell r="BG63">
            <v>395.15899999999999</v>
          </cell>
          <cell r="BH63">
            <v>0</v>
          </cell>
          <cell r="BI63">
            <v>396</v>
          </cell>
          <cell r="BJ63">
            <v>0</v>
          </cell>
          <cell r="BK63">
            <v>30</v>
          </cell>
          <cell r="BL63">
            <v>1</v>
          </cell>
          <cell r="BM63">
            <v>858</v>
          </cell>
          <cell r="BN63">
            <v>860.81600000000003</v>
          </cell>
          <cell r="BO63">
            <v>0</v>
          </cell>
          <cell r="BP63">
            <v>858</v>
          </cell>
          <cell r="BQ63">
            <v>0</v>
          </cell>
          <cell r="BR63">
            <v>245.14</v>
          </cell>
          <cell r="BS63">
            <v>0</v>
          </cell>
          <cell r="BT63">
            <v>3.5</v>
          </cell>
          <cell r="BU63">
            <v>0</v>
          </cell>
          <cell r="BV63">
            <v>12</v>
          </cell>
          <cell r="BW63">
            <v>356.4</v>
          </cell>
          <cell r="BX63">
            <v>355.73899999999998</v>
          </cell>
          <cell r="BY63">
            <v>0</v>
          </cell>
          <cell r="BZ63">
            <v>354.9</v>
          </cell>
          <cell r="CA63">
            <v>1.5</v>
          </cell>
          <cell r="CB63">
            <v>0.23300000000000001</v>
          </cell>
          <cell r="CC63">
            <v>1E-3</v>
          </cell>
          <cell r="CD63">
            <v>1.5</v>
          </cell>
          <cell r="CE63">
            <v>1</v>
          </cell>
          <cell r="CF63">
            <v>0</v>
          </cell>
          <cell r="CG63">
            <v>0</v>
          </cell>
          <cell r="CH63">
            <v>0</v>
          </cell>
          <cell r="CI63">
            <v>0</v>
          </cell>
          <cell r="CJ63">
            <v>0</v>
          </cell>
          <cell r="CK63">
            <v>0</v>
          </cell>
          <cell r="CL63">
            <v>0</v>
          </cell>
          <cell r="CM63">
            <v>0</v>
          </cell>
          <cell r="CN63">
            <v>0</v>
          </cell>
          <cell r="CO63">
            <v>0</v>
          </cell>
          <cell r="CP63">
            <v>1638</v>
          </cell>
          <cell r="CQ63">
            <v>8342.2000000000007</v>
          </cell>
          <cell r="CR63">
            <v>0</v>
          </cell>
          <cell r="CS63">
            <v>0</v>
          </cell>
          <cell r="CT63">
            <v>0</v>
          </cell>
        </row>
        <row r="64">
          <cell r="B64">
            <v>247693797</v>
          </cell>
          <cell r="C64" t="str">
            <v>г. Люберцы, пр-кт Октябрьский, д. 265, д. 267, Хлебозаводской туп., д. 7, д. 7А.</v>
          </cell>
          <cell r="D64" t="str">
            <v>{"type":"Polygon","coordinates":[[[37.906599,55.671322],[37.906472,55.671298],[37.906755,55.670858],[37.906679,55.670843],[37.906665,55.67084],[37.906885,55.670494],[37.906331,55.670377],[37.905746,55.6713],[37.90572,55.671342],[37.905203,55.672157],[37.905195,55.67217],[37.905785,55.672192],[37.906725,55.67237],[37.90679,55.672384],[37.906745,55.672462],[37.907138,55.672544],[37.907346,55.672588],[37.907371,55.672548],[37.907396,55.67251],[37.907864,55.671783],[37.907339,55.671674],[37.907359,55.671644],[37.90659,55.671493],[37.906583,55.671505],[37.906559,55.671544],[37.906474,55.671528],[37.906505,55.671477],[37.906599,55.671322]],[[37.906035,55.671313],[37.906409,55.670725],[37.906625,55.670769],[37.906249,55.671356],[37.906035,55.671313]],[[37.905552,55.672071],[37.905951,55.671445],[37.906165,55.67149],[37.905757,55.67211],[37.905552,55.672071]],[[37.907097,55.672387],[37.907495,55.671762],[37.907708,55.671802],[37.907304,55.672432],[37.907097,55.672387]],[[37.906324,55.672227],[37.906723,55.671601],[37.906933,55.671646],[37.906532,55.672271],[37.906324,55.672227]],[[37.906433,55.671663],[37.906453,55.67163],[37.906509,55.67164],[37.906489,55.671674],[37.906433,55.671663]]]}</v>
          </cell>
          <cell r="E64" t="str">
            <v>LINESTRING(37.906331 55.670377,37.905746 55.6713,37.905203 55.672157,37.905195 55.67217,37.907346 55.672588,37.907864 55.671783,37.906885 55.670494,37.906331 55.670377)</v>
          </cell>
          <cell r="F64" t="str">
            <v>Утвержден</v>
          </cell>
          <cell r="G64">
            <v>13818</v>
          </cell>
          <cell r="H64">
            <v>13852.26</v>
          </cell>
          <cell r="I64">
            <v>13816</v>
          </cell>
          <cell r="J64">
            <v>2169.6999999999998</v>
          </cell>
          <cell r="K64">
            <v>1668.4</v>
          </cell>
          <cell r="L64">
            <v>11646.3</v>
          </cell>
          <cell r="M64">
            <v>1</v>
          </cell>
          <cell r="N64">
            <v>155</v>
          </cell>
          <cell r="O64">
            <v>155.09700000000001</v>
          </cell>
          <cell r="P64">
            <v>0</v>
          </cell>
          <cell r="Q64">
            <v>0</v>
          </cell>
          <cell r="R64">
            <v>155</v>
          </cell>
          <cell r="S64">
            <v>0</v>
          </cell>
          <cell r="T64">
            <v>0</v>
          </cell>
          <cell r="U64">
            <v>0</v>
          </cell>
          <cell r="V64">
            <v>0</v>
          </cell>
          <cell r="W64">
            <v>0</v>
          </cell>
          <cell r="X64">
            <v>0</v>
          </cell>
          <cell r="Y64">
            <v>0</v>
          </cell>
          <cell r="Z64">
            <v>1</v>
          </cell>
          <cell r="AA64">
            <v>156</v>
          </cell>
          <cell r="AB64">
            <v>156.036</v>
          </cell>
          <cell r="AC64">
            <v>0</v>
          </cell>
          <cell r="AD64">
            <v>0</v>
          </cell>
          <cell r="AE64">
            <v>156</v>
          </cell>
          <cell r="AF64">
            <v>0</v>
          </cell>
          <cell r="AG64">
            <v>0</v>
          </cell>
          <cell r="AH64">
            <v>0</v>
          </cell>
          <cell r="AI64">
            <v>0</v>
          </cell>
          <cell r="AJ64">
            <v>0</v>
          </cell>
          <cell r="AK64">
            <v>2</v>
          </cell>
          <cell r="AL64">
            <v>2</v>
          </cell>
          <cell r="AM64">
            <v>19597.2</v>
          </cell>
          <cell r="AN64">
            <v>9823.3359999999993</v>
          </cell>
          <cell r="AO64">
            <v>9798.6</v>
          </cell>
          <cell r="AP64">
            <v>35</v>
          </cell>
          <cell r="AQ64">
            <v>0</v>
          </cell>
          <cell r="AR64">
            <v>0</v>
          </cell>
          <cell r="AS64">
            <v>0</v>
          </cell>
          <cell r="AT64">
            <v>0</v>
          </cell>
          <cell r="AU64">
            <v>0</v>
          </cell>
          <cell r="AV64">
            <v>1</v>
          </cell>
          <cell r="AW64">
            <v>30.6</v>
          </cell>
          <cell r="AX64">
            <v>0</v>
          </cell>
          <cell r="AY64">
            <v>30.6</v>
          </cell>
          <cell r="AZ64">
            <v>0</v>
          </cell>
          <cell r="BA64">
            <v>4</v>
          </cell>
          <cell r="BB64">
            <v>26</v>
          </cell>
          <cell r="BC64">
            <v>6</v>
          </cell>
          <cell r="BD64">
            <v>9</v>
          </cell>
          <cell r="BE64">
            <v>4</v>
          </cell>
          <cell r="BF64">
            <v>1201</v>
          </cell>
          <cell r="BG64">
            <v>1202.4780000000001</v>
          </cell>
          <cell r="BH64">
            <v>0</v>
          </cell>
          <cell r="BI64">
            <v>1201</v>
          </cell>
          <cell r="BJ64">
            <v>0</v>
          </cell>
          <cell r="BK64">
            <v>97</v>
          </cell>
          <cell r="BL64">
            <v>2</v>
          </cell>
          <cell r="BM64">
            <v>1581</v>
          </cell>
          <cell r="BN64">
            <v>1587.403</v>
          </cell>
          <cell r="BO64">
            <v>0</v>
          </cell>
          <cell r="BP64">
            <v>1581</v>
          </cell>
          <cell r="BQ64">
            <v>0</v>
          </cell>
          <cell r="BR64">
            <v>287.2</v>
          </cell>
          <cell r="BS64">
            <v>0</v>
          </cell>
          <cell r="BT64">
            <v>5.5</v>
          </cell>
          <cell r="BU64">
            <v>0</v>
          </cell>
          <cell r="BV64">
            <v>6</v>
          </cell>
          <cell r="BW64">
            <v>924.4</v>
          </cell>
          <cell r="BX64">
            <v>925.37599999999998</v>
          </cell>
          <cell r="BY64">
            <v>0</v>
          </cell>
          <cell r="BZ64">
            <v>924.4</v>
          </cell>
          <cell r="CA64">
            <v>0</v>
          </cell>
          <cell r="CB64">
            <v>0.58799999999999997</v>
          </cell>
          <cell r="CC64">
            <v>0</v>
          </cell>
          <cell r="CD64">
            <v>2.5333333333333301</v>
          </cell>
          <cell r="CE64">
            <v>0</v>
          </cell>
          <cell r="CF64">
            <v>0</v>
          </cell>
          <cell r="CG64">
            <v>0</v>
          </cell>
          <cell r="CH64">
            <v>0</v>
          </cell>
          <cell r="CI64">
            <v>0</v>
          </cell>
          <cell r="CJ64">
            <v>0</v>
          </cell>
          <cell r="CK64">
            <v>0</v>
          </cell>
          <cell r="CL64">
            <v>0</v>
          </cell>
          <cell r="CM64">
            <v>0</v>
          </cell>
          <cell r="CN64">
            <v>0</v>
          </cell>
          <cell r="CO64">
            <v>0</v>
          </cell>
          <cell r="CP64">
            <v>3737</v>
          </cell>
          <cell r="CQ64">
            <v>13846.6</v>
          </cell>
          <cell r="CR64">
            <v>0</v>
          </cell>
          <cell r="CS64">
            <v>0</v>
          </cell>
          <cell r="CT64">
            <v>0</v>
          </cell>
        </row>
        <row r="65">
          <cell r="B65">
            <v>247693787</v>
          </cell>
          <cell r="C65" t="str">
            <v>г. Люберцы, пр-кт Октябрьский, д. 293/301, д. 295/1, туп. Хлебозаводской, д. 3, д. 5, ул. Хлебозаводская, д. 3/1</v>
          </cell>
          <cell r="D65" t="str">
            <v>{"type":"Polygon","coordinates":[[[37.908953,55.670007],[37.908014,55.669815],[37.907948,55.6698],[37.907828,55.669722],[37.90758,55.669668],[37.906992,55.669541],[37.90689,55.669536],[37.906331,55.670377],[37.90681,55.670478],[37.906885,55.670494],[37.906702,55.670781],[37.906665,55.67084],[37.906755,55.670858],[37.906744,55.670876],[37.907256,55.670984],[37.907657,55.671069],[37.907301,55.671631],[37.907359,55.671644],[37.907339,55.671674],[37.907864,55.671783],[37.908953,55.670007]],[[37.908129,55.669839],[37.908857,55.669987],[37.908766,55.670131],[37.908585,55.670095],[37.908603,55.670066],[37.90823,55.66999],[37.908211,55.67002],[37.908034,55.669986],[37.908129,55.669839]],[[37.90681,55.670184],[37.907164,55.669644],[37.907354,55.669685],[37.907011,55.670228],[37.90681,55.670184]],[[37.908289,55.670423],[37.908361,55.670305],[37.908561,55.670346],[37.908489,55.670463],[37.908289,55.670423]],[[37.908164,55.670523],[37.907758,55.67044],[37.907841,55.670311],[37.908096,55.670365],[37.908076,55.670395],[37.908224,55.670427],[37.908164,55.670523]],[[37.906991,55.67087],[37.906978,55.670891],[37.906792,55.670852],[37.907158,55.670272],[37.907421,55.670324],[37.907325,55.670476],[37.907278,55.670465],[37.907118,55.670722],[37.907161,55.67073],[37.907061,55.670885],[37.906991,55.67087]],[[37.90783,55.671253],[37.907642,55.67157],[37.907838,55.671608],[37.908033,55.671294],[37.90783,55.671253]],[[37.907955,55.67098],[37.90819,55.671028],[37.908446,55.670628],[37.908206,55.670579],[37.907955,55.67098]],[[37.907649,55.670112],[37.907602,55.670184],[37.907693,55.670202],[37.907739,55.670131],[37.907649,55.670112]]]}</v>
          </cell>
          <cell r="E65" t="str">
            <v>LINESTRING(37.90689 55.669536,37.906331 55.670377,37.906665 55.67084,37.907301 55.671631,37.907339 55.671674,37.907864 55.671783,37.908953 55.670007,37.907828 55.669722,37.90758 55.669668,37.906992 55.669541,37.90689 55.669536)</v>
          </cell>
          <cell r="F65" t="str">
            <v>Утвержден</v>
          </cell>
          <cell r="G65">
            <v>16551</v>
          </cell>
          <cell r="H65">
            <v>16592.379000000001</v>
          </cell>
          <cell r="I65">
            <v>16551</v>
          </cell>
          <cell r="J65">
            <v>3676.2</v>
          </cell>
          <cell r="K65">
            <v>3176.8</v>
          </cell>
          <cell r="L65">
            <v>12874.8</v>
          </cell>
          <cell r="M65">
            <v>2</v>
          </cell>
          <cell r="N65">
            <v>472</v>
          </cell>
          <cell r="O65">
            <v>471.995</v>
          </cell>
          <cell r="P65">
            <v>0</v>
          </cell>
          <cell r="Q65">
            <v>0</v>
          </cell>
          <cell r="R65">
            <v>472</v>
          </cell>
          <cell r="S65">
            <v>0</v>
          </cell>
          <cell r="T65">
            <v>0</v>
          </cell>
          <cell r="U65">
            <v>0</v>
          </cell>
          <cell r="V65">
            <v>0</v>
          </cell>
          <cell r="W65">
            <v>0</v>
          </cell>
          <cell r="X65">
            <v>0</v>
          </cell>
          <cell r="Y65">
            <v>0</v>
          </cell>
          <cell r="Z65">
            <v>1</v>
          </cell>
          <cell r="AA65">
            <v>289</v>
          </cell>
          <cell r="AB65">
            <v>288.99</v>
          </cell>
          <cell r="AC65">
            <v>0</v>
          </cell>
          <cell r="AD65">
            <v>0</v>
          </cell>
          <cell r="AE65">
            <v>289</v>
          </cell>
          <cell r="AF65">
            <v>0</v>
          </cell>
          <cell r="AG65">
            <v>0</v>
          </cell>
          <cell r="AH65">
            <v>0</v>
          </cell>
          <cell r="AI65">
            <v>0</v>
          </cell>
          <cell r="AJ65">
            <v>0</v>
          </cell>
          <cell r="AK65">
            <v>2</v>
          </cell>
          <cell r="AL65">
            <v>2</v>
          </cell>
          <cell r="AM65">
            <v>9801.1</v>
          </cell>
          <cell r="AN65">
            <v>9826.8240000000005</v>
          </cell>
          <cell r="AO65">
            <v>9800.1</v>
          </cell>
          <cell r="AP65">
            <v>512</v>
          </cell>
          <cell r="AQ65">
            <v>0</v>
          </cell>
          <cell r="AR65">
            <v>0</v>
          </cell>
          <cell r="AS65">
            <v>0</v>
          </cell>
          <cell r="AT65">
            <v>0</v>
          </cell>
          <cell r="AU65">
            <v>0</v>
          </cell>
          <cell r="AV65">
            <v>1</v>
          </cell>
          <cell r="AW65">
            <v>51.1</v>
          </cell>
          <cell r="AX65">
            <v>0</v>
          </cell>
          <cell r="AY65">
            <v>51.1</v>
          </cell>
          <cell r="AZ65">
            <v>0</v>
          </cell>
          <cell r="BA65">
            <v>5</v>
          </cell>
          <cell r="BB65">
            <v>20</v>
          </cell>
          <cell r="BC65">
            <v>4</v>
          </cell>
          <cell r="BD65">
            <v>2</v>
          </cell>
          <cell r="BE65">
            <v>15</v>
          </cell>
          <cell r="BF65">
            <v>1489.4</v>
          </cell>
          <cell r="BG65">
            <v>1494.4269999999999</v>
          </cell>
          <cell r="BH65">
            <v>0</v>
          </cell>
          <cell r="BI65">
            <v>1489.4</v>
          </cell>
          <cell r="BJ65">
            <v>0</v>
          </cell>
          <cell r="BK65">
            <v>112</v>
          </cell>
          <cell r="BL65">
            <v>2</v>
          </cell>
          <cell r="BM65">
            <v>3124</v>
          </cell>
          <cell r="BN65">
            <v>3132.0650000000001</v>
          </cell>
          <cell r="BO65">
            <v>0</v>
          </cell>
          <cell r="BP65">
            <v>3124</v>
          </cell>
          <cell r="BQ65">
            <v>0</v>
          </cell>
          <cell r="BR65">
            <v>892.56</v>
          </cell>
          <cell r="BS65">
            <v>0</v>
          </cell>
          <cell r="BT65">
            <v>3.5</v>
          </cell>
          <cell r="BU65">
            <v>0</v>
          </cell>
          <cell r="BV65">
            <v>15</v>
          </cell>
          <cell r="BW65">
            <v>1375.7</v>
          </cell>
          <cell r="BX65">
            <v>1378.982</v>
          </cell>
          <cell r="BY65">
            <v>0</v>
          </cell>
          <cell r="BZ65">
            <v>1375.7</v>
          </cell>
          <cell r="CA65">
            <v>0</v>
          </cell>
          <cell r="CB65">
            <v>0.9</v>
          </cell>
          <cell r="CC65">
            <v>0</v>
          </cell>
          <cell r="CD65">
            <v>1.63333333333333</v>
          </cell>
          <cell r="CE65">
            <v>0</v>
          </cell>
          <cell r="CF65">
            <v>0</v>
          </cell>
          <cell r="CG65">
            <v>0</v>
          </cell>
          <cell r="CH65">
            <v>0</v>
          </cell>
          <cell r="CI65">
            <v>0</v>
          </cell>
          <cell r="CJ65">
            <v>0</v>
          </cell>
          <cell r="CK65">
            <v>0</v>
          </cell>
          <cell r="CL65">
            <v>0</v>
          </cell>
          <cell r="CM65">
            <v>0</v>
          </cell>
          <cell r="CN65">
            <v>0</v>
          </cell>
          <cell r="CO65">
            <v>0</v>
          </cell>
          <cell r="CP65">
            <v>6040.2</v>
          </cell>
          <cell r="CQ65">
            <v>16601.3</v>
          </cell>
          <cell r="CR65">
            <v>0</v>
          </cell>
          <cell r="CS65">
            <v>0</v>
          </cell>
          <cell r="CT65">
            <v>0</v>
          </cell>
        </row>
        <row r="66">
          <cell r="B66">
            <v>247693782</v>
          </cell>
          <cell r="C66" t="str">
            <v>г. Люберцы, пр-кт Октябрьский, д. 306, ул. Мира, д. 11</v>
          </cell>
          <cell r="D66" t="str">
            <v>{"type":"Polygon","coordinates":[[[37.906024,55.66729],[37.906112,55.667173],[37.907059,55.667406],[37.906902,55.667619],[37.907447,55.667757],[37.908049,55.66691],[37.906152,55.666432],[37.905538,55.667149],[37.906024,55.66729]],[[37.907065,55.667569],[37.907547,55.666843],[37.907747,55.666888],[37.907271,55.66761],[37.907065,55.667569]],[[37.905689,55.667114],[37.906177,55.666543],[37.906386,55.666598],[37.905895,55.667171],[37.905689,55.667114]],[[37.906681,55.666651],[37.906636,55.666707],[37.906869,55.666763],[37.906913,55.666708],[37.906681,55.666651]],[[37.907115,55.666749],[37.907063,55.666818],[37.907209,55.666852],[37.90726,55.666784],[37.907115,55.666749]],[[37.906927,55.666639],[37.906914,55.666657],[37.907142,55.666714],[37.907156,55.666697],[37.906927,55.666639]]]}</v>
          </cell>
          <cell r="E66" t="str">
            <v>LINESTRING(37.906152 55.666432,37.905538 55.667149,37.906902 55.667619,37.907447 55.667757,37.908049 55.66691,37.906152 55.666432)</v>
          </cell>
          <cell r="F66" t="str">
            <v>Утвержден</v>
          </cell>
          <cell r="G66">
            <v>9111</v>
          </cell>
          <cell r="H66">
            <v>9133.241</v>
          </cell>
          <cell r="I66">
            <v>9111</v>
          </cell>
          <cell r="J66">
            <v>1393.6</v>
          </cell>
          <cell r="K66">
            <v>1016</v>
          </cell>
          <cell r="L66">
            <v>7717.4</v>
          </cell>
          <cell r="M66">
            <v>1</v>
          </cell>
          <cell r="N66">
            <v>281</v>
          </cell>
          <cell r="O66">
            <v>281.70400000000001</v>
          </cell>
          <cell r="P66">
            <v>0</v>
          </cell>
          <cell r="Q66">
            <v>0</v>
          </cell>
          <cell r="R66">
            <v>281</v>
          </cell>
          <cell r="S66">
            <v>0</v>
          </cell>
          <cell r="T66">
            <v>0</v>
          </cell>
          <cell r="U66">
            <v>0</v>
          </cell>
          <cell r="V66">
            <v>0</v>
          </cell>
          <cell r="W66">
            <v>7</v>
          </cell>
          <cell r="X66">
            <v>2</v>
          </cell>
          <cell r="Y66">
            <v>1</v>
          </cell>
          <cell r="Z66">
            <v>1</v>
          </cell>
          <cell r="AA66">
            <v>236</v>
          </cell>
          <cell r="AB66">
            <v>236.65100000000001</v>
          </cell>
          <cell r="AC66">
            <v>0</v>
          </cell>
          <cell r="AD66">
            <v>0</v>
          </cell>
          <cell r="AE66">
            <v>236</v>
          </cell>
          <cell r="AF66">
            <v>0</v>
          </cell>
          <cell r="AG66">
            <v>0</v>
          </cell>
          <cell r="AH66">
            <v>0</v>
          </cell>
          <cell r="AI66">
            <v>0</v>
          </cell>
          <cell r="AJ66">
            <v>0</v>
          </cell>
          <cell r="AK66">
            <v>2</v>
          </cell>
          <cell r="AL66">
            <v>2</v>
          </cell>
          <cell r="AM66">
            <v>6192.5</v>
          </cell>
          <cell r="AN66">
            <v>6205.5280000000002</v>
          </cell>
          <cell r="AO66">
            <v>6191.5</v>
          </cell>
          <cell r="AP66">
            <v>170</v>
          </cell>
          <cell r="AQ66">
            <v>0</v>
          </cell>
          <cell r="AR66">
            <v>0</v>
          </cell>
          <cell r="AS66">
            <v>0</v>
          </cell>
          <cell r="AT66">
            <v>0</v>
          </cell>
          <cell r="AU66">
            <v>0</v>
          </cell>
          <cell r="AV66">
            <v>1</v>
          </cell>
          <cell r="AW66">
            <v>33.299999999999997</v>
          </cell>
          <cell r="AX66">
            <v>0</v>
          </cell>
          <cell r="AY66">
            <v>33.299999999999997</v>
          </cell>
          <cell r="AZ66">
            <v>0</v>
          </cell>
          <cell r="BA66">
            <v>6</v>
          </cell>
          <cell r="BB66">
            <v>8</v>
          </cell>
          <cell r="BC66">
            <v>2</v>
          </cell>
          <cell r="BD66">
            <v>2</v>
          </cell>
          <cell r="BE66">
            <v>9</v>
          </cell>
          <cell r="BF66">
            <v>682.6</v>
          </cell>
          <cell r="BG66">
            <v>683.84199999999998</v>
          </cell>
          <cell r="BH66">
            <v>0</v>
          </cell>
          <cell r="BI66">
            <v>682.6</v>
          </cell>
          <cell r="BJ66">
            <v>0</v>
          </cell>
          <cell r="BK66">
            <v>50</v>
          </cell>
          <cell r="BL66">
            <v>1</v>
          </cell>
          <cell r="BM66">
            <v>1016</v>
          </cell>
          <cell r="BN66">
            <v>1018.633</v>
          </cell>
          <cell r="BO66">
            <v>0</v>
          </cell>
          <cell r="BP66">
            <v>1016</v>
          </cell>
          <cell r="BQ66">
            <v>0</v>
          </cell>
          <cell r="BR66">
            <v>290.85000000000002</v>
          </cell>
          <cell r="BS66">
            <v>0</v>
          </cell>
          <cell r="BT66">
            <v>3.5</v>
          </cell>
          <cell r="BU66">
            <v>0</v>
          </cell>
          <cell r="BV66">
            <v>15</v>
          </cell>
          <cell r="BW66">
            <v>705.9</v>
          </cell>
          <cell r="BX66">
            <v>707.45799999999997</v>
          </cell>
          <cell r="BY66">
            <v>0</v>
          </cell>
          <cell r="BZ66">
            <v>705.9</v>
          </cell>
          <cell r="CA66">
            <v>0</v>
          </cell>
          <cell r="CB66">
            <v>0.46300000000000002</v>
          </cell>
          <cell r="CC66">
            <v>0</v>
          </cell>
          <cell r="CD66">
            <v>1.5</v>
          </cell>
          <cell r="CE66">
            <v>0</v>
          </cell>
          <cell r="CF66">
            <v>0</v>
          </cell>
          <cell r="CG66">
            <v>0</v>
          </cell>
          <cell r="CH66">
            <v>0</v>
          </cell>
          <cell r="CI66">
            <v>0</v>
          </cell>
          <cell r="CJ66">
            <v>0</v>
          </cell>
          <cell r="CK66">
            <v>0</v>
          </cell>
          <cell r="CL66">
            <v>0</v>
          </cell>
          <cell r="CM66">
            <v>0</v>
          </cell>
          <cell r="CN66">
            <v>0</v>
          </cell>
          <cell r="CO66">
            <v>0</v>
          </cell>
          <cell r="CP66">
            <v>2437.8000000000002</v>
          </cell>
          <cell r="CQ66">
            <v>9146.2999999999993</v>
          </cell>
          <cell r="CR66">
            <v>0</v>
          </cell>
          <cell r="CS66">
            <v>0</v>
          </cell>
          <cell r="CT66">
            <v>0</v>
          </cell>
        </row>
        <row r="67">
          <cell r="B67">
            <v>247693773</v>
          </cell>
          <cell r="C67" t="str">
            <v>г. Люберцы, пр-кт Октябрьский, д. 325/2, д. 327, д. 329, ул. Хлебозаводская, д. 4, д. 6</v>
          </cell>
          <cell r="D67" t="str">
            <v>{"type":"Polygon","coordinates":[[[37.907039,55.669381],[37.909078,55.669845],[37.909446,55.669304],[37.909786,55.668873],[37.908873,55.668674],[37.908973,55.668526],[37.908848,55.668457],[37.908643,55.668387],[37.9078,55.668199],[37.907039,55.669381]],[[37.907339,55.669409],[37.907512,55.669442],[37.907781,55.669009],[37.90761,55.668975],[37.907339,55.669409]],[[37.908365,55.669131],[37.908076,55.669566],[37.908264,55.669606],[37.908548,55.669169],[37.908365,55.669131]],[[37.909053,55.66927],[37.908767,55.669719],[37.908948,55.669755],[37.909238,55.669307],[37.909053,55.66927]],[[37.909603,55.669104],[37.90952,55.669082],[37.90947,55.669145],[37.909555,55.669165],[37.909603,55.669104]],[[37.90911,55.668789],[37.909003,55.668768],[37.908873,55.668965],[37.909082,55.669003],[37.909205,55.668807],[37.90911,55.668789]],[[37.908807,55.668517],[37.908774,55.668571],[37.908855,55.668586],[37.908889,55.668532],[37.908807,55.668517]],[[37.907871,55.668933],[37.908116,55.668982],[37.90819,55.668858],[37.908154,55.66885],[37.908366,55.66852],[37.908409,55.66853],[37.908477,55.668428],[37.90823,55.668374],[37.907871,55.668933]]]}</v>
          </cell>
          <cell r="E67" t="str">
            <v>LINESTRING(37.9078 55.668199,37.907039 55.669381,37.909078 55.669845,37.909786 55.668873,37.908848 55.668457,37.908643 55.668387,37.9078 55.668199)</v>
          </cell>
          <cell r="F67" t="str">
            <v>Утвержден</v>
          </cell>
          <cell r="G67">
            <v>14906</v>
          </cell>
          <cell r="H67">
            <v>14942.197</v>
          </cell>
          <cell r="I67">
            <v>14906</v>
          </cell>
          <cell r="J67">
            <v>2285.3000000000002</v>
          </cell>
          <cell r="K67">
            <v>2399.1999999999998</v>
          </cell>
          <cell r="L67">
            <v>12620.7</v>
          </cell>
          <cell r="M67">
            <v>2</v>
          </cell>
          <cell r="N67">
            <v>397</v>
          </cell>
          <cell r="O67">
            <v>398.55099999999999</v>
          </cell>
          <cell r="P67">
            <v>0</v>
          </cell>
          <cell r="Q67">
            <v>0</v>
          </cell>
          <cell r="R67">
            <v>397</v>
          </cell>
          <cell r="S67">
            <v>0</v>
          </cell>
          <cell r="T67">
            <v>0</v>
          </cell>
          <cell r="U67">
            <v>0</v>
          </cell>
          <cell r="V67">
            <v>0</v>
          </cell>
          <cell r="W67">
            <v>0</v>
          </cell>
          <cell r="X67">
            <v>0</v>
          </cell>
          <cell r="Y67">
            <v>0</v>
          </cell>
          <cell r="Z67">
            <v>1</v>
          </cell>
          <cell r="AA67">
            <v>150</v>
          </cell>
          <cell r="AB67">
            <v>150.494</v>
          </cell>
          <cell r="AC67">
            <v>0</v>
          </cell>
          <cell r="AD67">
            <v>0</v>
          </cell>
          <cell r="AE67">
            <v>150</v>
          </cell>
          <cell r="AF67">
            <v>0</v>
          </cell>
          <cell r="AG67">
            <v>0</v>
          </cell>
          <cell r="AH67">
            <v>0</v>
          </cell>
          <cell r="AI67">
            <v>0</v>
          </cell>
          <cell r="AJ67">
            <v>0</v>
          </cell>
          <cell r="AK67">
            <v>0</v>
          </cell>
          <cell r="AL67">
            <v>0</v>
          </cell>
          <cell r="AM67">
            <v>11484.3</v>
          </cell>
          <cell r="AN67">
            <v>10931.715</v>
          </cell>
          <cell r="AO67">
            <v>10905.3</v>
          </cell>
          <cell r="AP67">
            <v>562</v>
          </cell>
          <cell r="AQ67">
            <v>0</v>
          </cell>
          <cell r="AR67">
            <v>0</v>
          </cell>
          <cell r="AS67">
            <v>0</v>
          </cell>
          <cell r="AT67">
            <v>0</v>
          </cell>
          <cell r="AU67">
            <v>225</v>
          </cell>
          <cell r="AV67">
            <v>1</v>
          </cell>
          <cell r="AW67">
            <v>30</v>
          </cell>
          <cell r="AX67">
            <v>0</v>
          </cell>
          <cell r="AY67">
            <v>30</v>
          </cell>
          <cell r="AZ67">
            <v>0</v>
          </cell>
          <cell r="BA67">
            <v>2</v>
          </cell>
          <cell r="BB67">
            <v>18</v>
          </cell>
          <cell r="BC67">
            <v>3</v>
          </cell>
          <cell r="BD67">
            <v>3</v>
          </cell>
          <cell r="BE67">
            <v>7</v>
          </cell>
          <cell r="BF67">
            <v>931.5</v>
          </cell>
          <cell r="BG67">
            <v>932.447</v>
          </cell>
          <cell r="BH67">
            <v>0</v>
          </cell>
          <cell r="BI67">
            <v>931.5</v>
          </cell>
          <cell r="BJ67">
            <v>0</v>
          </cell>
          <cell r="BK67">
            <v>75</v>
          </cell>
          <cell r="BL67">
            <v>3</v>
          </cell>
          <cell r="BM67">
            <v>1934</v>
          </cell>
          <cell r="BN67">
            <v>1939.1569999999999</v>
          </cell>
          <cell r="BO67">
            <v>0</v>
          </cell>
          <cell r="BP67">
            <v>1934</v>
          </cell>
          <cell r="BQ67">
            <v>0</v>
          </cell>
          <cell r="BR67">
            <v>443.3</v>
          </cell>
          <cell r="BS67">
            <v>0</v>
          </cell>
          <cell r="BT67">
            <v>4</v>
          </cell>
          <cell r="BU67">
            <v>0</v>
          </cell>
          <cell r="BV67">
            <v>20</v>
          </cell>
          <cell r="BW67">
            <v>585.20000000000005</v>
          </cell>
          <cell r="BX67">
            <v>586.27200000000005</v>
          </cell>
          <cell r="BY67">
            <v>0</v>
          </cell>
          <cell r="BZ67">
            <v>585.20000000000005</v>
          </cell>
          <cell r="CA67">
            <v>0</v>
          </cell>
          <cell r="CB67">
            <v>0.28199999999999997</v>
          </cell>
          <cell r="CC67">
            <v>0</v>
          </cell>
          <cell r="CD67">
            <v>2.5249999999999999</v>
          </cell>
          <cell r="CE67">
            <v>0</v>
          </cell>
          <cell r="CF67">
            <v>0</v>
          </cell>
          <cell r="CG67">
            <v>0</v>
          </cell>
          <cell r="CH67">
            <v>0</v>
          </cell>
          <cell r="CI67">
            <v>0</v>
          </cell>
          <cell r="CJ67">
            <v>0</v>
          </cell>
          <cell r="CK67">
            <v>0</v>
          </cell>
          <cell r="CL67">
            <v>0</v>
          </cell>
          <cell r="CM67">
            <v>0</v>
          </cell>
          <cell r="CN67">
            <v>0</v>
          </cell>
          <cell r="CO67">
            <v>0</v>
          </cell>
          <cell r="CP67">
            <v>3480.7</v>
          </cell>
          <cell r="CQ67">
            <v>14933</v>
          </cell>
          <cell r="CR67">
            <v>0</v>
          </cell>
          <cell r="CS67">
            <v>0</v>
          </cell>
          <cell r="CT67">
            <v>0</v>
          </cell>
        </row>
        <row r="68">
          <cell r="B68">
            <v>247693764</v>
          </cell>
          <cell r="C68" t="str">
            <v>г. Люберцы. пр-кт Октябрьский, д. 339А, д. 339Б, д. 341А, д. 341Б</v>
          </cell>
          <cell r="D68" t="str">
            <v>{"type":"Polygon","coordinates":[[[37.908643,55.668387],[37.908848,55.668457],[37.908973,55.668526],[37.908896,55.668641],[37.908873,55.668674],[37.909869,55.668891],[37.910335,55.668404],[37.910377,55.66836],[37.910408,55.668328],[37.910446,55.668288],[37.91113,55.667574],[37.911165,55.667537],[37.909601,55.66715],[37.90946,55.667368],[37.909288,55.667417],[37.908781,55.668183],[37.908643,55.668387]],[[37.910167,55.668116],[37.910684,55.667551],[37.910885,55.667613],[37.910372,55.668177],[37.910167,55.668116]],[[37.909305,55.667897],[37.909365,55.667819],[37.909492,55.66785],[37.909435,55.667927],[37.909305,55.667897]],[[37.909392,55.667713],[37.90969,55.66727],[37.90989,55.667312],[37.909601,55.66776],[37.909392,55.667713]],[[37.909464,55.667984],[37.909712,55.668034],[37.909578,55.668237],[37.909324,55.668182],[37.909464,55.667984]],[[37.909059,55.667982],[37.909159,55.668002],[37.909029,55.668195],[37.908934,55.668174],[37.909059,55.667982]],[[37.909034,55.667866],[37.90906,55.667827],[37.909214,55.667859],[37.909178,55.667921],[37.909101,55.667907],[37.909117,55.667882],[37.909034,55.667866]],[[37.90996,55.668357],[37.909608,55.668749],[37.909792,55.668797],[37.910151,55.668413],[37.90996,55.668357]],[[37.909054,55.66787],[37.909012,55.667935],[37.908953,55.667924],[37.908996,55.667859],[37.909054,55.66787]]]}</v>
          </cell>
          <cell r="E68" t="str">
            <v>LINESTRING(37.909601 55.66715,37.909288 55.667417,37.908643 55.668387,37.908873 55.668674,37.909869 55.668891,37.91113 55.667574,37.911165 55.667537,37.909601 55.66715)</v>
          </cell>
          <cell r="F68" t="str">
            <v>Утвержден</v>
          </cell>
          <cell r="G68">
            <v>13957</v>
          </cell>
          <cell r="H68">
            <v>13991.402</v>
          </cell>
          <cell r="I68">
            <v>13957</v>
          </cell>
          <cell r="J68">
            <v>3477.6</v>
          </cell>
          <cell r="K68">
            <v>2620.6999999999998</v>
          </cell>
          <cell r="L68">
            <v>10479.4</v>
          </cell>
          <cell r="M68">
            <v>2</v>
          </cell>
          <cell r="N68">
            <v>392.5</v>
          </cell>
          <cell r="O68">
            <v>393.39</v>
          </cell>
          <cell r="P68">
            <v>0</v>
          </cell>
          <cell r="Q68">
            <v>0</v>
          </cell>
          <cell r="R68">
            <v>392.5</v>
          </cell>
          <cell r="S68">
            <v>0</v>
          </cell>
          <cell r="T68">
            <v>0</v>
          </cell>
          <cell r="U68">
            <v>0</v>
          </cell>
          <cell r="V68">
            <v>0</v>
          </cell>
          <cell r="W68">
            <v>0</v>
          </cell>
          <cell r="X68">
            <v>0</v>
          </cell>
          <cell r="Y68">
            <v>0</v>
          </cell>
          <cell r="Z68">
            <v>2</v>
          </cell>
          <cell r="AA68">
            <v>218</v>
          </cell>
          <cell r="AB68">
            <v>218.84100000000001</v>
          </cell>
          <cell r="AC68">
            <v>0</v>
          </cell>
          <cell r="AD68">
            <v>0</v>
          </cell>
          <cell r="AE68">
            <v>218</v>
          </cell>
          <cell r="AF68">
            <v>0</v>
          </cell>
          <cell r="AG68">
            <v>0</v>
          </cell>
          <cell r="AH68">
            <v>0</v>
          </cell>
          <cell r="AI68">
            <v>0</v>
          </cell>
          <cell r="AJ68">
            <v>0</v>
          </cell>
          <cell r="AK68">
            <v>3</v>
          </cell>
          <cell r="AL68">
            <v>3</v>
          </cell>
          <cell r="AM68">
            <v>8677.2000000000007</v>
          </cell>
          <cell r="AN68">
            <v>8579.4310000000005</v>
          </cell>
          <cell r="AO68">
            <v>8559.2000000000007</v>
          </cell>
          <cell r="AP68">
            <v>383</v>
          </cell>
          <cell r="AQ68">
            <v>0</v>
          </cell>
          <cell r="AR68">
            <v>0</v>
          </cell>
          <cell r="AS68">
            <v>0</v>
          </cell>
          <cell r="AT68">
            <v>0</v>
          </cell>
          <cell r="AU68">
            <v>53</v>
          </cell>
          <cell r="AV68">
            <v>1</v>
          </cell>
          <cell r="AW68">
            <v>30</v>
          </cell>
          <cell r="AX68">
            <v>0</v>
          </cell>
          <cell r="AY68">
            <v>30</v>
          </cell>
          <cell r="AZ68">
            <v>0</v>
          </cell>
          <cell r="BA68">
            <v>8</v>
          </cell>
          <cell r="BB68">
            <v>16</v>
          </cell>
          <cell r="BC68">
            <v>2</v>
          </cell>
          <cell r="BD68">
            <v>9</v>
          </cell>
          <cell r="BE68">
            <v>14</v>
          </cell>
          <cell r="BF68">
            <v>1698.9</v>
          </cell>
          <cell r="BG68">
            <v>1703.163</v>
          </cell>
          <cell r="BH68">
            <v>0</v>
          </cell>
          <cell r="BI68">
            <v>1698.9</v>
          </cell>
          <cell r="BJ68">
            <v>0</v>
          </cell>
          <cell r="BK68">
            <v>137</v>
          </cell>
          <cell r="BL68">
            <v>1</v>
          </cell>
          <cell r="BM68">
            <v>2541</v>
          </cell>
          <cell r="BN68">
            <v>2547.1709999999998</v>
          </cell>
          <cell r="BO68">
            <v>0</v>
          </cell>
          <cell r="BP68">
            <v>2541</v>
          </cell>
          <cell r="BQ68">
            <v>0</v>
          </cell>
          <cell r="BR68">
            <v>635.5</v>
          </cell>
          <cell r="BS68">
            <v>0</v>
          </cell>
          <cell r="BT68">
            <v>4</v>
          </cell>
          <cell r="BU68">
            <v>0</v>
          </cell>
          <cell r="BV68">
            <v>16</v>
          </cell>
          <cell r="BW68">
            <v>543.29999999999995</v>
          </cell>
          <cell r="BX68">
            <v>544.90099999999995</v>
          </cell>
          <cell r="BY68">
            <v>0</v>
          </cell>
          <cell r="BZ68">
            <v>543.29999999999995</v>
          </cell>
          <cell r="CA68">
            <v>0</v>
          </cell>
          <cell r="CB68">
            <v>0.33700000000000002</v>
          </cell>
          <cell r="CC68">
            <v>0</v>
          </cell>
          <cell r="CD68">
            <v>2.0625</v>
          </cell>
          <cell r="CE68">
            <v>0</v>
          </cell>
          <cell r="CF68">
            <v>0</v>
          </cell>
          <cell r="CG68">
            <v>0</v>
          </cell>
          <cell r="CH68">
            <v>0</v>
          </cell>
          <cell r="CI68">
            <v>0</v>
          </cell>
          <cell r="CJ68">
            <v>0</v>
          </cell>
          <cell r="CK68">
            <v>0</v>
          </cell>
          <cell r="CL68">
            <v>0</v>
          </cell>
          <cell r="CM68">
            <v>0</v>
          </cell>
          <cell r="CN68">
            <v>0</v>
          </cell>
          <cell r="CO68">
            <v>0</v>
          </cell>
          <cell r="CP68">
            <v>4813.2</v>
          </cell>
          <cell r="CQ68">
            <v>13982.9</v>
          </cell>
          <cell r="CR68">
            <v>0</v>
          </cell>
          <cell r="CS68">
            <v>0</v>
          </cell>
          <cell r="CT68">
            <v>0</v>
          </cell>
        </row>
        <row r="69">
          <cell r="B69">
            <v>247693770</v>
          </cell>
          <cell r="C69" t="str">
            <v>г. Люберцы, пр-кт Октябрьский, д. 339, д. 341</v>
          </cell>
          <cell r="D69" t="str">
            <v>{"type":"Polygon","coordinates":[[[37.907734,55.668182],[37.9078,55.668199],[37.908643,55.668387],[37.908781,55.668183],[37.909288,55.667417],[37.90946,55.667368],[37.909601,55.66715],[37.908567,55.6669],[37.907734,55.668182]],[[37.908413,55.667624],[37.908774,55.667086],[37.909437,55.667217],[37.909344,55.667358],[37.909176,55.667328],[37.909198,55.667296],[37.90891,55.667234],[37.908676,55.667588],[37.908736,55.6676],[37.908681,55.667682],[37.908413,55.667624]],[[37.908563,55.667837],[37.908307,55.668243],[37.908531,55.668282],[37.908773,55.667886],[37.908563,55.667837]],[[37.908535,55.667182],[37.908609,55.66707],[37.908475,55.667042],[37.908402,55.667154],[37.908535,55.667182]]]}</v>
          </cell>
          <cell r="E69" t="str">
            <v>LINESTRING(37.908567 55.6669,37.907734 55.668182,37.9078 55.668199,37.908643 55.668387,37.90946 55.667368,37.909601 55.66715,37.908567 55.6669)</v>
          </cell>
          <cell r="F69" t="str">
            <v>Утвержден</v>
          </cell>
          <cell r="G69">
            <v>7465</v>
          </cell>
          <cell r="H69">
            <v>7482.6559999999999</v>
          </cell>
          <cell r="I69">
            <v>7465</v>
          </cell>
          <cell r="J69">
            <v>874.9</v>
          </cell>
          <cell r="K69">
            <v>1781.1</v>
          </cell>
          <cell r="L69">
            <v>6590.2</v>
          </cell>
          <cell r="M69">
            <v>1</v>
          </cell>
          <cell r="N69">
            <v>140</v>
          </cell>
          <cell r="O69">
            <v>139.49700000000001</v>
          </cell>
          <cell r="P69">
            <v>0</v>
          </cell>
          <cell r="Q69">
            <v>0</v>
          </cell>
          <cell r="R69">
            <v>140</v>
          </cell>
          <cell r="S69">
            <v>0</v>
          </cell>
          <cell r="T69">
            <v>0</v>
          </cell>
          <cell r="U69">
            <v>0</v>
          </cell>
          <cell r="V69">
            <v>0</v>
          </cell>
          <cell r="W69">
            <v>0</v>
          </cell>
          <cell r="X69">
            <v>0</v>
          </cell>
          <cell r="Y69">
            <v>0</v>
          </cell>
          <cell r="Z69">
            <v>1</v>
          </cell>
          <cell r="AA69">
            <v>161</v>
          </cell>
          <cell r="AB69">
            <v>161.27199999999999</v>
          </cell>
          <cell r="AC69">
            <v>0</v>
          </cell>
          <cell r="AD69">
            <v>0</v>
          </cell>
          <cell r="AE69">
            <v>161</v>
          </cell>
          <cell r="AF69">
            <v>0</v>
          </cell>
          <cell r="AG69">
            <v>0</v>
          </cell>
          <cell r="AH69">
            <v>0</v>
          </cell>
          <cell r="AI69">
            <v>0</v>
          </cell>
          <cell r="AJ69">
            <v>0</v>
          </cell>
          <cell r="AK69">
            <v>2</v>
          </cell>
          <cell r="AL69">
            <v>2</v>
          </cell>
          <cell r="AM69">
            <v>4714</v>
          </cell>
          <cell r="AN69">
            <v>4713.6490000000003</v>
          </cell>
          <cell r="AO69">
            <v>4698</v>
          </cell>
          <cell r="AP69">
            <v>16</v>
          </cell>
          <cell r="AQ69">
            <v>0</v>
          </cell>
          <cell r="AR69">
            <v>0</v>
          </cell>
          <cell r="AS69">
            <v>0</v>
          </cell>
          <cell r="AT69">
            <v>0</v>
          </cell>
          <cell r="AU69">
            <v>0</v>
          </cell>
          <cell r="AV69">
            <v>0</v>
          </cell>
          <cell r="AW69">
            <v>0</v>
          </cell>
          <cell r="AX69">
            <v>0</v>
          </cell>
          <cell r="AY69">
            <v>0</v>
          </cell>
          <cell r="AZ69">
            <v>0</v>
          </cell>
          <cell r="BA69">
            <v>5</v>
          </cell>
          <cell r="BB69">
            <v>4</v>
          </cell>
          <cell r="BC69">
            <v>0</v>
          </cell>
          <cell r="BD69">
            <v>0</v>
          </cell>
          <cell r="BE69">
            <v>3</v>
          </cell>
          <cell r="BF69">
            <v>676</v>
          </cell>
          <cell r="BG69">
            <v>676.88499999999999</v>
          </cell>
          <cell r="BH69">
            <v>0</v>
          </cell>
          <cell r="BI69">
            <v>676</v>
          </cell>
          <cell r="BJ69">
            <v>0</v>
          </cell>
          <cell r="BK69">
            <v>40</v>
          </cell>
          <cell r="BL69">
            <v>1</v>
          </cell>
          <cell r="BM69">
            <v>1339</v>
          </cell>
          <cell r="BN69">
            <v>1341.309</v>
          </cell>
          <cell r="BO69">
            <v>0</v>
          </cell>
          <cell r="BP69">
            <v>1339</v>
          </cell>
          <cell r="BQ69">
            <v>0</v>
          </cell>
          <cell r="BR69">
            <v>267</v>
          </cell>
          <cell r="BS69">
            <v>0</v>
          </cell>
          <cell r="BT69">
            <v>5</v>
          </cell>
          <cell r="BU69">
            <v>0</v>
          </cell>
          <cell r="BV69">
            <v>11</v>
          </cell>
          <cell r="BW69">
            <v>442.1</v>
          </cell>
          <cell r="BX69">
            <v>442.45</v>
          </cell>
          <cell r="BY69">
            <v>0</v>
          </cell>
          <cell r="BZ69">
            <v>442.1</v>
          </cell>
          <cell r="CA69">
            <v>0</v>
          </cell>
          <cell r="CB69">
            <v>0.215</v>
          </cell>
          <cell r="CC69">
            <v>0</v>
          </cell>
          <cell r="CD69">
            <v>2.9090909090909101</v>
          </cell>
          <cell r="CE69">
            <v>0</v>
          </cell>
          <cell r="CF69">
            <v>0</v>
          </cell>
          <cell r="CG69">
            <v>0</v>
          </cell>
          <cell r="CH69">
            <v>0</v>
          </cell>
          <cell r="CI69">
            <v>0</v>
          </cell>
          <cell r="CJ69">
            <v>0</v>
          </cell>
          <cell r="CK69">
            <v>0</v>
          </cell>
          <cell r="CL69">
            <v>0</v>
          </cell>
          <cell r="CM69">
            <v>0</v>
          </cell>
          <cell r="CN69">
            <v>0</v>
          </cell>
          <cell r="CO69">
            <v>0</v>
          </cell>
          <cell r="CP69">
            <v>2457.1</v>
          </cell>
          <cell r="CQ69">
            <v>7456.1</v>
          </cell>
          <cell r="CR69">
            <v>0</v>
          </cell>
          <cell r="CS69">
            <v>0</v>
          </cell>
          <cell r="CT69">
            <v>0</v>
          </cell>
        </row>
        <row r="70">
          <cell r="B70">
            <v>8790270738</v>
          </cell>
          <cell r="C70" t="str">
            <v>г. Люберцы, пр-кт Октябрьский, д. 34, д. 36</v>
          </cell>
          <cell r="D70" t="str">
            <v>{"type":"Polygon","coordinates":[[[37.870769,55.688711],[37.870709,55.688681],[37.870643,55.688648],[37.870578,55.688615],[37.870544,55.688637],[37.870537,55.688683],[37.869993,55.689051],[37.869439,55.688794],[37.869374,55.688845],[37.86907,55.688996],[37.869311,55.689106],[37.86933,55.689115],[37.86955,55.689216],[37.869568,55.689224],[37.869716,55.689292],[37.869694,55.689307],[37.870235,55.689554],[37.870257,55.68954],[37.870322,55.689496],[37.870471,55.689396],[37.870522,55.689361],[37.871181,55.688919],[37.870769,55.688711]],[[37.870249,55.689128],[37.870797,55.688756],[37.870961,55.688835],[37.870415,55.689207],[37.870249,55.689128]],[[37.869439,55.688928],[37.870039,55.689208],[37.870055,55.689197],[37.870247,55.689288],[37.870051,55.689421],[37.869905,55.689354],[37.869939,55.689331],[37.869294,55.689023],[37.869439,55.688928]]]}</v>
          </cell>
          <cell r="E70" t="str">
            <v>LINESTRING(37.870578 55.688615,37.869439 55.688794,37.86907 55.688996,37.869694 55.689307,37.870235 55.689554,37.870257 55.68954,37.871181 55.688919,37.870769 55.688711,37.870578 55.688615)</v>
          </cell>
          <cell r="F70" t="str">
            <v>Утвержден</v>
          </cell>
          <cell r="G70">
            <v>1</v>
          </cell>
          <cell r="H70">
            <v>4227.21</v>
          </cell>
          <cell r="I70">
            <v>1</v>
          </cell>
          <cell r="J70">
            <v>1</v>
          </cell>
          <cell r="K70">
            <v>796</v>
          </cell>
          <cell r="L70">
            <v>1</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2928.9</v>
          </cell>
          <cell r="AN70">
            <v>2936.3159999999998</v>
          </cell>
          <cell r="AO70">
            <v>2928.9</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3</v>
          </cell>
          <cell r="BF70">
            <v>452.5</v>
          </cell>
          <cell r="BG70">
            <v>454.00400000000002</v>
          </cell>
          <cell r="BH70">
            <v>0</v>
          </cell>
          <cell r="BI70">
            <v>452.5</v>
          </cell>
          <cell r="BJ70">
            <v>0</v>
          </cell>
          <cell r="BK70">
            <v>35</v>
          </cell>
          <cell r="BL70">
            <v>1</v>
          </cell>
          <cell r="BM70">
            <v>630</v>
          </cell>
          <cell r="BN70">
            <v>631.19600000000003</v>
          </cell>
          <cell r="BO70">
            <v>0</v>
          </cell>
          <cell r="BP70">
            <v>630</v>
          </cell>
          <cell r="BQ70">
            <v>0</v>
          </cell>
          <cell r="BR70">
            <v>130</v>
          </cell>
          <cell r="BS70">
            <v>0</v>
          </cell>
          <cell r="BT70">
            <v>5</v>
          </cell>
          <cell r="BU70">
            <v>0</v>
          </cell>
          <cell r="BV70">
            <v>6</v>
          </cell>
          <cell r="BW70">
            <v>205.2</v>
          </cell>
          <cell r="BX70">
            <v>205.989</v>
          </cell>
          <cell r="BY70">
            <v>0</v>
          </cell>
          <cell r="BZ70">
            <v>205.2</v>
          </cell>
          <cell r="CA70">
            <v>0</v>
          </cell>
          <cell r="CB70">
            <v>8.4000000000000005E-2</v>
          </cell>
          <cell r="CC70">
            <v>0</v>
          </cell>
          <cell r="CD70">
            <v>1.5833333333333299</v>
          </cell>
          <cell r="CE70">
            <v>0</v>
          </cell>
          <cell r="CF70">
            <v>0</v>
          </cell>
          <cell r="CG70">
            <v>0</v>
          </cell>
          <cell r="CH70">
            <v>0</v>
          </cell>
          <cell r="CI70">
            <v>0</v>
          </cell>
          <cell r="CJ70">
            <v>0</v>
          </cell>
          <cell r="CK70">
            <v>0</v>
          </cell>
          <cell r="CL70">
            <v>0</v>
          </cell>
          <cell r="CM70">
            <v>0</v>
          </cell>
          <cell r="CN70">
            <v>0</v>
          </cell>
          <cell r="CO70">
            <v>0</v>
          </cell>
          <cell r="CP70">
            <v>1287.7</v>
          </cell>
          <cell r="CQ70">
            <v>4216.6000000000004</v>
          </cell>
          <cell r="CR70">
            <v>0</v>
          </cell>
          <cell r="CS70">
            <v>0</v>
          </cell>
          <cell r="CT70">
            <v>0</v>
          </cell>
        </row>
        <row r="71">
          <cell r="B71">
            <v>247693769</v>
          </cell>
          <cell r="C71" t="str">
            <v>г. Люберцы, пр-кт Октябрьский, д. 350В, д. 352Н, д.  346М, д. 346П, д. 346К, д. 352Б, д. 358</v>
          </cell>
          <cell r="D71" t="str">
            <v>{"type":"Polygon","coordinates":[[[37.907022,55.665379],[37.907048,55.665434],[37.907105,55.66549],[37.907217,55.665546],[37.908784,55.665969],[37.910431,55.664217],[37.909768,55.664034],[37.909299,55.664559],[37.908703,55.664403],[37.908719,55.664384],[37.908524,55.664329],[37.908964,55.663798],[37.908419,55.663652],[37.907022,55.665379]],[[37.907652,55.665549],[37.90818,55.665691],[37.908282,55.665576],[37.907754,55.665435],[37.907652,55.665549]],[[37.907209,55.665416],[37.907432,55.665472],[37.907789,55.665028],[37.907574,55.664969],[37.907209,55.665416]],[[37.908435,55.665765],[37.908626,55.665819],[37.909141,55.665276],[37.908937,55.665217],[37.908435,55.665765]],[[37.908127,55.664358],[37.907759,55.66481],[37.907968,55.664863],[37.908333,55.664411],[37.908127,55.664358]],[[37.908513,55.664998],[37.908741,55.665063],[37.909108,55.66465],[37.90888,55.664585],[37.908513,55.664998]],[[37.909287,55.665087],[37.909407,55.665123],[37.909466,55.665057],[37.909344,55.665022],[37.909287,55.665087]],[[37.909393,55.664721],[37.909594,55.664782],[37.910141,55.664201],[37.90994,55.664143],[37.909393,55.664721]],[[37.908226,55.664181],[37.908424,55.664231],[37.908792,55.663783],[37.908593,55.66373],[37.908226,55.664181]],[[37.908703,55.664403],[37.90867,55.664441],[37.908801,55.664476],[37.908827,55.664445],[37.908834,55.664437],[37.908703,55.664403]]]}</v>
          </cell>
          <cell r="E71" t="str">
            <v>LINESTRING(37.908419 55.663652,37.907022 55.665379,37.907048 55.665434,37.907105 55.66549,37.907217 55.665546,37.908784 55.665969,37.910431 55.664217,37.908964 55.663798,37.908419 55.663652)</v>
          </cell>
          <cell r="F71" t="str">
            <v>Утвержден</v>
          </cell>
          <cell r="G71">
            <v>20237</v>
          </cell>
          <cell r="H71">
            <v>20286.606</v>
          </cell>
          <cell r="I71">
            <v>20237</v>
          </cell>
          <cell r="J71">
            <v>2923.8</v>
          </cell>
          <cell r="K71">
            <v>2808</v>
          </cell>
          <cell r="L71">
            <v>17313.2</v>
          </cell>
          <cell r="M71">
            <v>2</v>
          </cell>
          <cell r="N71">
            <v>334</v>
          </cell>
          <cell r="O71">
            <v>334.387</v>
          </cell>
          <cell r="P71">
            <v>0</v>
          </cell>
          <cell r="Q71">
            <v>0</v>
          </cell>
          <cell r="R71">
            <v>314</v>
          </cell>
          <cell r="S71">
            <v>20</v>
          </cell>
          <cell r="T71">
            <v>0</v>
          </cell>
          <cell r="U71">
            <v>0</v>
          </cell>
          <cell r="V71">
            <v>0</v>
          </cell>
          <cell r="W71">
            <v>7</v>
          </cell>
          <cell r="X71">
            <v>2</v>
          </cell>
          <cell r="Y71">
            <v>2</v>
          </cell>
          <cell r="Z71">
            <v>1</v>
          </cell>
          <cell r="AA71">
            <v>233</v>
          </cell>
          <cell r="AB71">
            <v>233.60300000000001</v>
          </cell>
          <cell r="AC71">
            <v>0</v>
          </cell>
          <cell r="AD71">
            <v>0</v>
          </cell>
          <cell r="AE71">
            <v>233</v>
          </cell>
          <cell r="AF71">
            <v>0</v>
          </cell>
          <cell r="AG71">
            <v>0</v>
          </cell>
          <cell r="AH71">
            <v>0</v>
          </cell>
          <cell r="AI71">
            <v>0</v>
          </cell>
          <cell r="AJ71">
            <v>0</v>
          </cell>
          <cell r="AK71">
            <v>2</v>
          </cell>
          <cell r="AL71">
            <v>2</v>
          </cell>
          <cell r="AM71">
            <v>14487.3</v>
          </cell>
          <cell r="AN71">
            <v>14522.865</v>
          </cell>
          <cell r="AO71">
            <v>14486.3</v>
          </cell>
          <cell r="AP71">
            <v>222</v>
          </cell>
          <cell r="AQ71">
            <v>0</v>
          </cell>
          <cell r="AR71">
            <v>0</v>
          </cell>
          <cell r="AS71">
            <v>0</v>
          </cell>
          <cell r="AT71">
            <v>0</v>
          </cell>
          <cell r="AU71">
            <v>0</v>
          </cell>
          <cell r="AV71">
            <v>1</v>
          </cell>
          <cell r="AW71">
            <v>43.3</v>
          </cell>
          <cell r="AX71">
            <v>0</v>
          </cell>
          <cell r="AY71">
            <v>43.3</v>
          </cell>
          <cell r="AZ71">
            <v>0</v>
          </cell>
          <cell r="BA71">
            <v>22</v>
          </cell>
          <cell r="BB71">
            <v>27</v>
          </cell>
          <cell r="BC71">
            <v>18</v>
          </cell>
          <cell r="BD71">
            <v>20</v>
          </cell>
          <cell r="BE71">
            <v>8</v>
          </cell>
          <cell r="BF71">
            <v>1056.0999999999999</v>
          </cell>
          <cell r="BG71">
            <v>1058.338</v>
          </cell>
          <cell r="BH71">
            <v>0</v>
          </cell>
          <cell r="BI71">
            <v>958.2</v>
          </cell>
          <cell r="BJ71">
            <v>97.9</v>
          </cell>
          <cell r="BK71">
            <v>81</v>
          </cell>
          <cell r="BL71">
            <v>1</v>
          </cell>
          <cell r="BM71">
            <v>2808</v>
          </cell>
          <cell r="BN71">
            <v>2814.5279999999998</v>
          </cell>
          <cell r="BO71">
            <v>0</v>
          </cell>
          <cell r="BP71">
            <v>2808</v>
          </cell>
          <cell r="BQ71">
            <v>0</v>
          </cell>
          <cell r="BR71">
            <v>802.28</v>
          </cell>
          <cell r="BS71">
            <v>0</v>
          </cell>
          <cell r="BT71">
            <v>3.5</v>
          </cell>
          <cell r="BU71">
            <v>0</v>
          </cell>
          <cell r="BV71">
            <v>29</v>
          </cell>
          <cell r="BW71">
            <v>1291.0999999999999</v>
          </cell>
          <cell r="BX71">
            <v>1287.8009999999999</v>
          </cell>
          <cell r="BY71">
            <v>0</v>
          </cell>
          <cell r="BZ71">
            <v>1291.0999999999999</v>
          </cell>
          <cell r="CA71">
            <v>0</v>
          </cell>
          <cell r="CB71">
            <v>0.84799999999999998</v>
          </cell>
          <cell r="CC71">
            <v>0</v>
          </cell>
          <cell r="CD71">
            <v>1.5</v>
          </cell>
          <cell r="CE71">
            <v>0</v>
          </cell>
          <cell r="CF71">
            <v>0</v>
          </cell>
          <cell r="CG71">
            <v>0</v>
          </cell>
          <cell r="CH71">
            <v>0</v>
          </cell>
          <cell r="CI71">
            <v>0</v>
          </cell>
          <cell r="CJ71">
            <v>0</v>
          </cell>
          <cell r="CK71">
            <v>0</v>
          </cell>
          <cell r="CL71">
            <v>0</v>
          </cell>
          <cell r="CM71">
            <v>0</v>
          </cell>
          <cell r="CN71">
            <v>0</v>
          </cell>
          <cell r="CO71">
            <v>0</v>
          </cell>
          <cell r="CP71">
            <v>5100.6000000000004</v>
          </cell>
          <cell r="CQ71">
            <v>20251.8</v>
          </cell>
          <cell r="CR71">
            <v>0</v>
          </cell>
          <cell r="CS71">
            <v>0</v>
          </cell>
          <cell r="CT71">
            <v>0</v>
          </cell>
        </row>
        <row r="72">
          <cell r="B72">
            <v>247693742</v>
          </cell>
          <cell r="C72" t="str">
            <v>г. Люберцы, пр-кт Октябрьский, д. 373/4, д. 373/5, д. 373/6, д. 373/7, д. 373/8, д. 373к7</v>
          </cell>
          <cell r="D72" t="str">
            <v>{"type":"Polygon","coordinates":[[[37.911782,55.66573],[37.911434,55.665628],[37.911351,55.665605],[37.911274,55.665582],[37.911241,55.665549],[37.910464,55.666391],[37.911042,55.666563],[37.911026,55.66658],[37.911868,55.666827],[37.912586,55.666124],[37.913498,55.66545],[37.913159,55.665332],[37.913373,55.665117],[37.913408,55.665098],[37.913327,55.665074],[37.912982,55.665414],[37.912172,55.665808],[37.91214,55.665833],[37.911782,55.66573]],[[37.912802,55.665796],[37.912414,55.665999],[37.912256,55.665903],[37.912642,55.665695],[37.912802,55.665796]],[[37.911056,55.666187],[37.910812,55.666445],[37.910613,55.666387],[37.910855,55.666127],[37.911056,55.666187]],[[37.912028,55.666427],[37.911716,55.666737],[37.911167,55.666571],[37.911282,55.666445],[37.911603,55.666543],[37.911793,55.666354],[37.912028,55.666427]],[[37.91232,55.666115],[37.912045,55.666384],[37.91183,55.666317],[37.912103,55.666045],[37.91232,55.666115]],[[37.910943,55.666048],[37.911133,55.666104],[37.911383,55.665834],[37.911191,55.665776],[37.910943,55.666048]],[[37.91143,55.666053],[37.911545,55.666086],[37.911623,55.666],[37.91151,55.665968],[37.91143,55.666053]],[[37.912772,55.665627],[37.912924,55.665728],[37.913341,55.665522],[37.913189,55.665421],[37.912772,55.665627]],[[37.912564,55.666146],[37.912518,55.66613],[37.912484,55.666164],[37.91253,55.666179],[37.912564,55.666146]],[[37.912717,55.665669],[37.912773,55.665703],[37.91281,55.665683],[37.912756,55.66565],[37.912717,55.665669]]]}</v>
          </cell>
          <cell r="E72" t="str">
            <v>LINESTRING(37.913327 55.665074,37.911241 55.665549,37.910464 55.666391,37.911026 55.66658,37.911868 55.666827,37.913498 55.66545,37.913408 55.665098,37.913327 55.665074)</v>
          </cell>
          <cell r="F72" t="str">
            <v>Утвержден</v>
          </cell>
          <cell r="G72">
            <v>10098</v>
          </cell>
          <cell r="H72">
            <v>10123.06</v>
          </cell>
          <cell r="I72">
            <v>10098</v>
          </cell>
          <cell r="J72">
            <v>1864.5</v>
          </cell>
          <cell r="K72">
            <v>1873</v>
          </cell>
          <cell r="L72">
            <v>8233.5</v>
          </cell>
          <cell r="M72">
            <v>1</v>
          </cell>
          <cell r="N72">
            <v>328</v>
          </cell>
          <cell r="O72">
            <v>329.065</v>
          </cell>
          <cell r="P72">
            <v>0</v>
          </cell>
          <cell r="Q72">
            <v>0</v>
          </cell>
          <cell r="R72">
            <v>0</v>
          </cell>
          <cell r="S72">
            <v>0</v>
          </cell>
          <cell r="T72">
            <v>328</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6817.3</v>
          </cell>
          <cell r="AN72">
            <v>6831.5010000000002</v>
          </cell>
          <cell r="AO72">
            <v>6816.3</v>
          </cell>
          <cell r="AP72">
            <v>150</v>
          </cell>
          <cell r="AQ72">
            <v>0</v>
          </cell>
          <cell r="AR72">
            <v>0</v>
          </cell>
          <cell r="AS72">
            <v>0</v>
          </cell>
          <cell r="AT72">
            <v>0</v>
          </cell>
          <cell r="AU72">
            <v>0</v>
          </cell>
          <cell r="AV72">
            <v>0</v>
          </cell>
          <cell r="AW72">
            <v>0</v>
          </cell>
          <cell r="AX72">
            <v>0</v>
          </cell>
          <cell r="AY72">
            <v>0</v>
          </cell>
          <cell r="AZ72">
            <v>0</v>
          </cell>
          <cell r="BA72">
            <v>12</v>
          </cell>
          <cell r="BB72">
            <v>19</v>
          </cell>
          <cell r="BC72">
            <v>4</v>
          </cell>
          <cell r="BD72">
            <v>1</v>
          </cell>
          <cell r="BE72">
            <v>7</v>
          </cell>
          <cell r="BF72">
            <v>553.4</v>
          </cell>
          <cell r="BG72">
            <v>554.452</v>
          </cell>
          <cell r="BH72">
            <v>0</v>
          </cell>
          <cell r="BI72">
            <v>553.4</v>
          </cell>
          <cell r="BJ72">
            <v>0</v>
          </cell>
          <cell r="BK72">
            <v>41</v>
          </cell>
          <cell r="BL72">
            <v>2</v>
          </cell>
          <cell r="BM72">
            <v>1873</v>
          </cell>
          <cell r="BN72">
            <v>1877.817</v>
          </cell>
          <cell r="BO72">
            <v>0</v>
          </cell>
          <cell r="BP72">
            <v>1873</v>
          </cell>
          <cell r="BQ72">
            <v>0</v>
          </cell>
          <cell r="BR72">
            <v>442.17</v>
          </cell>
          <cell r="BS72">
            <v>0</v>
          </cell>
          <cell r="BT72">
            <v>4.25</v>
          </cell>
          <cell r="BU72">
            <v>0</v>
          </cell>
          <cell r="BV72">
            <v>12</v>
          </cell>
          <cell r="BW72">
            <v>530.9</v>
          </cell>
          <cell r="BX72">
            <v>532.05399999999997</v>
          </cell>
          <cell r="BY72">
            <v>0</v>
          </cell>
          <cell r="BZ72">
            <v>530.9</v>
          </cell>
          <cell r="CA72">
            <v>0</v>
          </cell>
          <cell r="CB72">
            <v>0.35099999999999998</v>
          </cell>
          <cell r="CC72">
            <v>0</v>
          </cell>
          <cell r="CD72">
            <v>1.5</v>
          </cell>
          <cell r="CE72">
            <v>0</v>
          </cell>
          <cell r="CF72">
            <v>0</v>
          </cell>
          <cell r="CG72">
            <v>0</v>
          </cell>
          <cell r="CH72">
            <v>0</v>
          </cell>
          <cell r="CI72">
            <v>0</v>
          </cell>
          <cell r="CJ72">
            <v>0</v>
          </cell>
          <cell r="CK72">
            <v>0</v>
          </cell>
          <cell r="CL72">
            <v>0</v>
          </cell>
          <cell r="CM72">
            <v>0</v>
          </cell>
          <cell r="CN72">
            <v>0</v>
          </cell>
          <cell r="CO72">
            <v>0</v>
          </cell>
          <cell r="CP72">
            <v>2957.3</v>
          </cell>
          <cell r="CQ72">
            <v>10101.6</v>
          </cell>
          <cell r="CR72">
            <v>0</v>
          </cell>
          <cell r="CS72">
            <v>0</v>
          </cell>
          <cell r="CT72">
            <v>0</v>
          </cell>
        </row>
        <row r="73">
          <cell r="B73">
            <v>247693745</v>
          </cell>
          <cell r="C73" t="str">
            <v>г. Люберцы, пр-кт Октябрьский, д. 373к9</v>
          </cell>
          <cell r="D73" t="str">
            <v>{"type":"Polygon","coordinates":[[[37.912004,55.664738],[37.911993,55.664749],[37.911822,55.664927],[37.911809,55.664941],[37.911747,55.665006],[37.911241,55.665549],[37.911274,55.665582],[37.911352,55.665605],[37.91144,55.66563],[37.911564,55.665666],[37.911586,55.665673],[37.911662,55.665695],[37.91214,55.665833],[37.912172,55.665808],[37.912401,55.665696],[37.912448,55.665674],[37.912717,55.665543],[37.912775,55.665515],[37.912832,55.665487],[37.9129,55.665454],[37.912982,55.665414],[37.913327,55.665074],[37.912151,55.664732],[37.912089,55.664714],[37.912068,55.664708],[37.91204,55.6647],[37.912004,55.664738]],[[37.91199,55.664787],[37.912733,55.664998],[37.912827,55.665189],[37.912687,55.665321],[37.912624,55.665297],[37.912397,55.665535],[37.912225,55.665481],[37.911989,55.665719],[37.911894,55.665688],[37.911871,55.665712],[37.911714,55.665664],[37.911986,55.66539],[37.912169,55.665444],[37.912399,55.665217],[37.912452,55.665233],[37.912528,55.665153],[37.912502,55.665097],[37.911864,55.664915],[37.91199,55.664787]],[[37.911352,55.665605],[37.91144,55.66563],[37.911476,55.665592],[37.911386,55.665566],[37.911352,55.665605]]]}</v>
          </cell>
          <cell r="E73" t="str">
            <v>LINESTRING(37.91204 55.6647,37.911822 55.664927,37.911747 55.665006,37.911241 55.665549,37.911274 55.665582,37.911352 55.665605,37.911586 55.665673,37.911662 55.665695,37.91214 55.665833,37.912982 55.665414,37.913327 55.665074,37.912151 55.664732,37.912089 55.664714,37.912068 55.664708,37.91204 55.6647)</v>
          </cell>
          <cell r="F73" t="str">
            <v>Утвержден</v>
          </cell>
          <cell r="G73">
            <v>6547</v>
          </cell>
          <cell r="H73">
            <v>6593.28</v>
          </cell>
          <cell r="I73">
            <v>6547</v>
          </cell>
          <cell r="J73">
            <v>1612.1</v>
          </cell>
          <cell r="K73">
            <v>1175.7</v>
          </cell>
          <cell r="L73">
            <v>4934.8999999999996</v>
          </cell>
          <cell r="M73">
            <v>2</v>
          </cell>
          <cell r="N73">
            <v>336.4</v>
          </cell>
          <cell r="O73">
            <v>337.01499999999999</v>
          </cell>
          <cell r="P73">
            <v>0</v>
          </cell>
          <cell r="Q73">
            <v>0</v>
          </cell>
          <cell r="R73">
            <v>300</v>
          </cell>
          <cell r="S73">
            <v>0</v>
          </cell>
          <cell r="T73">
            <v>36.4</v>
          </cell>
          <cell r="U73">
            <v>0</v>
          </cell>
          <cell r="V73">
            <v>0</v>
          </cell>
          <cell r="W73">
            <v>0</v>
          </cell>
          <cell r="X73">
            <v>0</v>
          </cell>
          <cell r="Y73">
            <v>0</v>
          </cell>
          <cell r="Z73">
            <v>1</v>
          </cell>
          <cell r="AA73">
            <v>205</v>
          </cell>
          <cell r="AB73">
            <v>205.84899999999999</v>
          </cell>
          <cell r="AC73">
            <v>0</v>
          </cell>
          <cell r="AD73">
            <v>0</v>
          </cell>
          <cell r="AE73">
            <v>205</v>
          </cell>
          <cell r="AF73">
            <v>0</v>
          </cell>
          <cell r="AG73">
            <v>0</v>
          </cell>
          <cell r="AH73">
            <v>0</v>
          </cell>
          <cell r="AI73">
            <v>0</v>
          </cell>
          <cell r="AJ73">
            <v>0</v>
          </cell>
          <cell r="AK73">
            <v>0</v>
          </cell>
          <cell r="AL73">
            <v>0</v>
          </cell>
          <cell r="AM73">
            <v>3096.3</v>
          </cell>
          <cell r="AN73">
            <v>3103.259</v>
          </cell>
          <cell r="AO73">
            <v>3095.3</v>
          </cell>
          <cell r="AP73">
            <v>30</v>
          </cell>
          <cell r="AQ73">
            <v>0</v>
          </cell>
          <cell r="AR73">
            <v>0</v>
          </cell>
          <cell r="AS73">
            <v>0</v>
          </cell>
          <cell r="AT73">
            <v>0</v>
          </cell>
          <cell r="AU73">
            <v>0</v>
          </cell>
          <cell r="AV73">
            <v>1</v>
          </cell>
          <cell r="AW73">
            <v>30</v>
          </cell>
          <cell r="AX73">
            <v>0</v>
          </cell>
          <cell r="AY73">
            <v>30</v>
          </cell>
          <cell r="AZ73">
            <v>0</v>
          </cell>
          <cell r="BA73">
            <v>8</v>
          </cell>
          <cell r="BB73">
            <v>12</v>
          </cell>
          <cell r="BC73">
            <v>5</v>
          </cell>
          <cell r="BD73">
            <v>5</v>
          </cell>
          <cell r="BE73">
            <v>4</v>
          </cell>
          <cell r="BF73">
            <v>845.1</v>
          </cell>
          <cell r="BG73">
            <v>847.077</v>
          </cell>
          <cell r="BH73">
            <v>0</v>
          </cell>
          <cell r="BI73">
            <v>845.1</v>
          </cell>
          <cell r="BJ73">
            <v>0</v>
          </cell>
          <cell r="BK73">
            <v>65</v>
          </cell>
          <cell r="BL73">
            <v>3</v>
          </cell>
          <cell r="BM73">
            <v>1095.7</v>
          </cell>
          <cell r="BN73">
            <v>1098.654</v>
          </cell>
          <cell r="BO73">
            <v>0</v>
          </cell>
          <cell r="BP73">
            <v>1095.7</v>
          </cell>
          <cell r="BQ73">
            <v>0</v>
          </cell>
          <cell r="BR73">
            <v>258.42</v>
          </cell>
          <cell r="BS73">
            <v>0</v>
          </cell>
          <cell r="BT73">
            <v>4</v>
          </cell>
          <cell r="BU73">
            <v>0</v>
          </cell>
          <cell r="BV73">
            <v>10</v>
          </cell>
          <cell r="BW73">
            <v>757.5</v>
          </cell>
          <cell r="BX73">
            <v>758.94399999999996</v>
          </cell>
          <cell r="BY73">
            <v>0</v>
          </cell>
          <cell r="BZ73">
            <v>757.5</v>
          </cell>
          <cell r="CA73">
            <v>0</v>
          </cell>
          <cell r="CB73">
            <v>0.48799999999999999</v>
          </cell>
          <cell r="CC73">
            <v>0</v>
          </cell>
          <cell r="CD73">
            <v>1.55</v>
          </cell>
          <cell r="CE73">
            <v>0</v>
          </cell>
          <cell r="CF73">
            <v>0</v>
          </cell>
          <cell r="CG73">
            <v>0</v>
          </cell>
          <cell r="CH73">
            <v>0</v>
          </cell>
          <cell r="CI73">
            <v>0</v>
          </cell>
          <cell r="CJ73">
            <v>0</v>
          </cell>
          <cell r="CK73">
            <v>0</v>
          </cell>
          <cell r="CL73">
            <v>0</v>
          </cell>
          <cell r="CM73">
            <v>0</v>
          </cell>
          <cell r="CN73">
            <v>0</v>
          </cell>
          <cell r="CO73">
            <v>0</v>
          </cell>
          <cell r="CP73">
            <v>2728.3</v>
          </cell>
          <cell r="CQ73">
            <v>6365</v>
          </cell>
          <cell r="CR73">
            <v>0</v>
          </cell>
          <cell r="CS73">
            <v>0</v>
          </cell>
          <cell r="CT73">
            <v>0</v>
          </cell>
        </row>
        <row r="74">
          <cell r="B74">
            <v>247694103</v>
          </cell>
          <cell r="C74" t="str">
            <v>г. Люберцы, пр-кт Октябрьский, д. 38, д. 40, д. 42, ул. Кирова, д. 9к3</v>
          </cell>
          <cell r="D74" t="str">
            <v>{"type":"Polygon","coordinates":[[[37.871182,55.688684],[37.87141,55.688549],[37.871902,55.688256],[37.872021,55.688186],[37.871444,55.687844],[37.871338,55.687778],[37.870726,55.687417],[37.870232,55.687671],[37.870927,55.688083],[37.87057,55.688297],[37.870407,55.688197],[37.87019,55.688315],[37.870364,55.688417],[37.870251,55.688481],[37.870544,55.688637],[37.870578,55.688615],[37.870967,55.688811],[37.871182,55.688684]],[[37.871466,55.688187],[37.871262,55.68807],[37.8715,55.687943],[37.871702,55.688063],[37.871466,55.688187]],[[37.871465,55.688188],[37.871669,55.688307],[37.871429,55.688441],[37.871219,55.688321],[37.871465,55.688188]],[[37.870943,55.687837],[37.871108,55.687746],[37.871058,55.687716],[37.871071,55.687709],[37.87091,55.687613],[37.870894,55.687621],[37.870853,55.687597],[37.87087,55.687589],[37.870706,55.68749],[37.870692,55.687497],[37.870657,55.687477],[37.870495,55.687562],[37.87053,55.687583],[37.870507,55.687596],[37.870537,55.687614],[37.870506,55.687629],[37.870588,55.687678],[37.87062,55.687662],[37.870654,55.687685],[37.870679,55.687672],[37.870739,55.68771],[37.870716,55.687722],[37.870748,55.687742],[37.870721,55.687757],[37.870812,55.68781],[37.870843,55.687793],[37.870867,55.687808],[37.87088,55.687801],[37.870943,55.687837]],[[37.870336,55.688331],[37.870427,55.688382],[37.870516,55.688331],[37.870429,55.688279],[37.870336,55.688331]],[[37.870513,55.68847],[37.870927,55.688678],[37.870906,55.688691],[37.871036,55.688755],[37.871168,55.688677],[37.87104,55.688611],[37.871081,55.688584],[37.87067,55.68838],[37.870513,55.68847]],[[37.87095,55.688174],[37.87102,55.688212],[37.871083,55.688177],[37.871014,55.688138],[37.87095,55.688174]]]}</v>
          </cell>
          <cell r="E74" t="str">
            <v>LINESTRING(37.870726 55.687417,37.870232 55.687671,37.87019 55.688315,37.870251 55.688481,37.870544 55.688637,37.870967 55.688811,37.871182 55.688684,37.87141 55.688549,37.872021 55.688186,37.871338 55.687778,37.870726 55.687417)</v>
          </cell>
          <cell r="F74" t="str">
            <v>Утвержден</v>
          </cell>
          <cell r="G74">
            <v>6427</v>
          </cell>
          <cell r="H74">
            <v>6442.3810000000003</v>
          </cell>
          <cell r="I74">
            <v>6427</v>
          </cell>
          <cell r="J74">
            <v>2150.3000000000002</v>
          </cell>
          <cell r="K74">
            <v>1923.4</v>
          </cell>
          <cell r="L74">
            <v>4276.7</v>
          </cell>
          <cell r="M74">
            <v>1</v>
          </cell>
          <cell r="N74">
            <v>269</v>
          </cell>
          <cell r="O74">
            <v>270.48399999999998</v>
          </cell>
          <cell r="P74">
            <v>1</v>
          </cell>
          <cell r="Q74">
            <v>0</v>
          </cell>
          <cell r="R74">
            <v>269</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2811.9</v>
          </cell>
          <cell r="AN74">
            <v>2820.364</v>
          </cell>
          <cell r="AO74">
            <v>2810.9</v>
          </cell>
          <cell r="AP74">
            <v>47</v>
          </cell>
          <cell r="AQ74">
            <v>0</v>
          </cell>
          <cell r="AR74">
            <v>0</v>
          </cell>
          <cell r="AS74">
            <v>0</v>
          </cell>
          <cell r="AT74">
            <v>0</v>
          </cell>
          <cell r="AU74">
            <v>0</v>
          </cell>
          <cell r="AV74">
            <v>1</v>
          </cell>
          <cell r="AW74">
            <v>34.6</v>
          </cell>
          <cell r="AX74">
            <v>0</v>
          </cell>
          <cell r="AY74">
            <v>34.6</v>
          </cell>
          <cell r="AZ74">
            <v>0</v>
          </cell>
          <cell r="BA74">
            <v>0</v>
          </cell>
          <cell r="BB74">
            <v>0</v>
          </cell>
          <cell r="BC74">
            <v>0</v>
          </cell>
          <cell r="BD74">
            <v>0</v>
          </cell>
          <cell r="BE74">
            <v>5</v>
          </cell>
          <cell r="BF74">
            <v>1063.9000000000001</v>
          </cell>
          <cell r="BG74">
            <v>1067.982</v>
          </cell>
          <cell r="BH74">
            <v>0</v>
          </cell>
          <cell r="BI74">
            <v>1063.9000000000001</v>
          </cell>
          <cell r="BJ74">
            <v>0</v>
          </cell>
          <cell r="BK74">
            <v>83</v>
          </cell>
          <cell r="BL74">
            <v>2</v>
          </cell>
          <cell r="BM74">
            <v>1552</v>
          </cell>
          <cell r="BN74">
            <v>1554.7429999999999</v>
          </cell>
          <cell r="BO74">
            <v>0</v>
          </cell>
          <cell r="BP74">
            <v>1552</v>
          </cell>
          <cell r="BQ74">
            <v>0</v>
          </cell>
          <cell r="BR74">
            <v>310.39999999999998</v>
          </cell>
          <cell r="BS74">
            <v>0</v>
          </cell>
          <cell r="BT74">
            <v>5</v>
          </cell>
          <cell r="BU74">
            <v>0</v>
          </cell>
          <cell r="BV74">
            <v>13</v>
          </cell>
          <cell r="BW74">
            <v>733.2</v>
          </cell>
          <cell r="BX74">
            <v>732.49199999999996</v>
          </cell>
          <cell r="BY74">
            <v>0</v>
          </cell>
          <cell r="BZ74">
            <v>733.2</v>
          </cell>
          <cell r="CA74">
            <v>0</v>
          </cell>
          <cell r="CB74">
            <v>0.41099999999999998</v>
          </cell>
          <cell r="CC74">
            <v>0</v>
          </cell>
          <cell r="CD74">
            <v>2.1153846153846199</v>
          </cell>
          <cell r="CE74">
            <v>0</v>
          </cell>
          <cell r="CF74">
            <v>0</v>
          </cell>
          <cell r="CG74">
            <v>0</v>
          </cell>
          <cell r="CH74">
            <v>0</v>
          </cell>
          <cell r="CI74">
            <v>0</v>
          </cell>
          <cell r="CJ74">
            <v>0</v>
          </cell>
          <cell r="CK74">
            <v>0</v>
          </cell>
          <cell r="CL74">
            <v>0</v>
          </cell>
          <cell r="CM74">
            <v>0</v>
          </cell>
          <cell r="CN74">
            <v>0</v>
          </cell>
          <cell r="CO74">
            <v>0</v>
          </cell>
          <cell r="CP74">
            <v>3383.7</v>
          </cell>
          <cell r="CQ74">
            <v>6463.6</v>
          </cell>
          <cell r="CR74">
            <v>0</v>
          </cell>
          <cell r="CS74">
            <v>0</v>
          </cell>
          <cell r="CT74">
            <v>0</v>
          </cell>
        </row>
        <row r="75">
          <cell r="B75">
            <v>247693737</v>
          </cell>
          <cell r="C75" t="str">
            <v>г. Люберцы, пр-кт Октябрьский, д. 403/7, д. 403/5, д. 403/8</v>
          </cell>
          <cell r="D75" t="str">
            <v>{"type":"Polygon","coordinates":[[[37.913112,55.66298],[37.913222,55.663013],[37.914306,55.663343],[37.91437,55.663362],[37.914388,55.663368],[37.915433,55.663686],[37.915455,55.663692],[37.91551,55.663709],[37.915612,55.66374],[37.916121,55.663897],[37.916187,55.663891],[37.918648,55.662598],[37.918495,55.662505],[37.918024,55.662735],[37.917525,55.662547],[37.917439,55.662659],[37.917209,55.662642],[37.91604,55.663274],[37.915965,55.663242],[37.915753,55.663152],[37.915561,55.663078],[37.914731,55.662834],[37.914616,55.662942],[37.913494,55.662589],[37.913384,55.662708],[37.913146,55.662966],[37.913112,55.66298]],[[37.914622,55.663177],[37.91561,55.663473],[37.915509,55.663584],[37.914519,55.663286],[37.914622,55.663177]],[[37.914714,55.662963],[37.914866,55.663009],[37.914942,55.662935],[37.914789,55.662888],[37.914714,55.662963]],[[37.913343,55.662938],[37.914321,55.663231],[37.914425,55.663119],[37.913444,55.662829],[37.913343,55.662938]],[[37.915761,55.663618],[37.915926,55.663711],[37.916079,55.663631],[37.915897,55.663523],[37.915761,55.663618]],[[37.91608,55.663457],[37.916231,55.663553],[37.917776,55.662764],[37.917632,55.662673],[37.91608,55.663457]],[[37.918083,55.662706],[37.918126,55.662685],[37.918083,55.662706]],[[37.915693,55.663401],[37.915744,55.663417],[37.915808,55.663355],[37.915753,55.663339],[37.915693,55.663401]]]}</v>
          </cell>
          <cell r="E75" t="str">
            <v>LINESTRING(37.918495 55.662505,37.913494 55.662589,37.913112 55.66298,37.916121 55.663897,37.916187 55.663891,37.918648 55.662598,37.918495 55.662505)</v>
          </cell>
          <cell r="F75" t="str">
            <v>Утвержден</v>
          </cell>
          <cell r="G75">
            <v>15996</v>
          </cell>
          <cell r="H75">
            <v>16035.641</v>
          </cell>
          <cell r="I75">
            <v>15996</v>
          </cell>
          <cell r="J75">
            <v>3736.5</v>
          </cell>
          <cell r="K75">
            <v>2403</v>
          </cell>
          <cell r="L75">
            <v>12259.5</v>
          </cell>
          <cell r="M75">
            <v>2</v>
          </cell>
          <cell r="N75">
            <v>377</v>
          </cell>
          <cell r="O75">
            <v>378.20400000000001</v>
          </cell>
          <cell r="P75">
            <v>0</v>
          </cell>
          <cell r="Q75">
            <v>0</v>
          </cell>
          <cell r="R75">
            <v>377</v>
          </cell>
          <cell r="S75">
            <v>0</v>
          </cell>
          <cell r="T75">
            <v>0</v>
          </cell>
          <cell r="U75">
            <v>0</v>
          </cell>
          <cell r="V75">
            <v>0</v>
          </cell>
          <cell r="W75">
            <v>6</v>
          </cell>
          <cell r="X75">
            <v>2</v>
          </cell>
          <cell r="Y75">
            <v>2</v>
          </cell>
          <cell r="Z75">
            <v>2</v>
          </cell>
          <cell r="AA75">
            <v>291</v>
          </cell>
          <cell r="AB75">
            <v>291.80900000000003</v>
          </cell>
          <cell r="AC75">
            <v>0</v>
          </cell>
          <cell r="AD75">
            <v>0</v>
          </cell>
          <cell r="AE75">
            <v>291</v>
          </cell>
          <cell r="AF75">
            <v>0</v>
          </cell>
          <cell r="AG75">
            <v>0</v>
          </cell>
          <cell r="AH75">
            <v>0</v>
          </cell>
          <cell r="AI75">
            <v>0</v>
          </cell>
          <cell r="AJ75">
            <v>0</v>
          </cell>
          <cell r="AK75">
            <v>4</v>
          </cell>
          <cell r="AL75">
            <v>3</v>
          </cell>
          <cell r="AM75">
            <v>9894.6</v>
          </cell>
          <cell r="AN75">
            <v>9915.6419999999998</v>
          </cell>
          <cell r="AO75">
            <v>9893.6</v>
          </cell>
          <cell r="AP75">
            <v>101</v>
          </cell>
          <cell r="AQ75">
            <v>0</v>
          </cell>
          <cell r="AR75">
            <v>0</v>
          </cell>
          <cell r="AS75">
            <v>0</v>
          </cell>
          <cell r="AT75">
            <v>0</v>
          </cell>
          <cell r="AU75">
            <v>0</v>
          </cell>
          <cell r="AV75">
            <v>1</v>
          </cell>
          <cell r="AW75">
            <v>30</v>
          </cell>
          <cell r="AX75">
            <v>0</v>
          </cell>
          <cell r="AY75">
            <v>30</v>
          </cell>
          <cell r="AZ75">
            <v>0</v>
          </cell>
          <cell r="BA75">
            <v>9</v>
          </cell>
          <cell r="BB75">
            <v>8</v>
          </cell>
          <cell r="BC75">
            <v>6</v>
          </cell>
          <cell r="BD75">
            <v>5</v>
          </cell>
          <cell r="BE75">
            <v>6</v>
          </cell>
          <cell r="BF75">
            <v>2054.4</v>
          </cell>
          <cell r="BG75">
            <v>2059.7890000000002</v>
          </cell>
          <cell r="BH75">
            <v>0</v>
          </cell>
          <cell r="BI75">
            <v>2054.4</v>
          </cell>
          <cell r="BJ75">
            <v>0</v>
          </cell>
          <cell r="BK75">
            <v>161</v>
          </cell>
          <cell r="BL75">
            <v>1</v>
          </cell>
          <cell r="BM75">
            <v>2403</v>
          </cell>
          <cell r="BN75">
            <v>2408.902</v>
          </cell>
          <cell r="BO75">
            <v>0</v>
          </cell>
          <cell r="BP75">
            <v>2403</v>
          </cell>
          <cell r="BQ75">
            <v>0</v>
          </cell>
          <cell r="BR75">
            <v>480.6</v>
          </cell>
          <cell r="BS75">
            <v>0</v>
          </cell>
          <cell r="BT75">
            <v>5</v>
          </cell>
          <cell r="BU75">
            <v>0</v>
          </cell>
          <cell r="BV75">
            <v>9</v>
          </cell>
          <cell r="BW75">
            <v>974.4</v>
          </cell>
          <cell r="BX75">
            <v>975.94399999999996</v>
          </cell>
          <cell r="BY75">
            <v>0</v>
          </cell>
          <cell r="BZ75">
            <v>974.4</v>
          </cell>
          <cell r="CA75">
            <v>0</v>
          </cell>
          <cell r="CB75">
            <v>0.64700000000000002</v>
          </cell>
          <cell r="CC75">
            <v>0</v>
          </cell>
          <cell r="CD75">
            <v>1.5</v>
          </cell>
          <cell r="CE75">
            <v>0</v>
          </cell>
          <cell r="CF75">
            <v>0</v>
          </cell>
          <cell r="CG75">
            <v>0</v>
          </cell>
          <cell r="CH75">
            <v>0</v>
          </cell>
          <cell r="CI75">
            <v>0</v>
          </cell>
          <cell r="CJ75">
            <v>0</v>
          </cell>
          <cell r="CK75">
            <v>0</v>
          </cell>
          <cell r="CL75">
            <v>0</v>
          </cell>
          <cell r="CM75">
            <v>0</v>
          </cell>
          <cell r="CN75">
            <v>0</v>
          </cell>
          <cell r="CO75">
            <v>0</v>
          </cell>
          <cell r="CP75">
            <v>5461.8</v>
          </cell>
          <cell r="CQ75">
            <v>16023.4</v>
          </cell>
          <cell r="CR75">
            <v>0</v>
          </cell>
          <cell r="CS75">
            <v>0</v>
          </cell>
          <cell r="CT75">
            <v>0</v>
          </cell>
        </row>
        <row r="76">
          <cell r="B76">
            <v>8701135378</v>
          </cell>
          <cell r="C76" t="str">
            <v>г. Люберцы, пр-кт. Октябрьский, д. 403к1</v>
          </cell>
          <cell r="D76" t="str">
            <v>{"type":"Polygon","coordinates":[[[37.914582,55.660867],[37.91463,55.660884],[37.914883,55.660972],[37.914943,55.660992],[37.915003,55.661013],[37.914889,55.661157],[37.914635,55.661468],[37.914562,55.661448],[37.914508,55.661435],[37.914442,55.661418],[37.914363,55.661398],[37.914264,55.661517],[37.913874,55.661407],[37.913912,55.661365],[37.913981,55.661283],[37.914134,55.661112],[37.914162,55.661082],[37.914242,55.660993],[37.914279,55.660952],[37.914409,55.660807],[37.914582,55.660867]],[[37.914164,55.661447],[37.914197,55.661411],[37.91424,55.661362],[37.914328,55.661265],[37.9144,55.661294],[37.914455,55.661223],[37.914389,55.661198],[37.914532,55.661032],[37.914597,55.661052],[37.914769,55.66111],[37.914853,55.661008],[37.9146,55.660921],[37.914446,55.660869],[37.914344,55.660982],[37.914307,55.661023],[37.914227,55.661112],[37.9142,55.661142],[37.91405,55.661307],[37.913981,55.661283],[37.913912,55.661365],[37.914164,55.661447]]]}</v>
          </cell>
          <cell r="E76" t="str">
            <v>LINESTRING(37.914409 55.660807,37.914134 55.661112,37.913981 55.661283,37.913874 55.661407,37.914264 55.661517,37.914635 55.661468,37.914889 55.661157,37.915003 55.661013,37.914943 55.660992,37.914409 55.660807)</v>
          </cell>
          <cell r="F76" t="str">
            <v>Утвержден</v>
          </cell>
          <cell r="G76">
            <v>1836</v>
          </cell>
          <cell r="H76">
            <v>3007.7640000000001</v>
          </cell>
          <cell r="I76">
            <v>1837.7</v>
          </cell>
          <cell r="J76">
            <v>344.4</v>
          </cell>
          <cell r="K76">
            <v>526.5</v>
          </cell>
          <cell r="L76">
            <v>1493.3</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732.2</v>
          </cell>
          <cell r="AN76">
            <v>734.38900000000001</v>
          </cell>
          <cell r="AO76">
            <v>732.2</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3</v>
          </cell>
          <cell r="BF76">
            <v>464</v>
          </cell>
          <cell r="BG76">
            <v>464.97899999999998</v>
          </cell>
          <cell r="BH76">
            <v>0</v>
          </cell>
          <cell r="BI76">
            <v>464</v>
          </cell>
          <cell r="BJ76">
            <v>0</v>
          </cell>
          <cell r="BK76">
            <v>37</v>
          </cell>
          <cell r="BL76">
            <v>1</v>
          </cell>
          <cell r="BM76">
            <v>492</v>
          </cell>
          <cell r="BN76">
            <v>492.57600000000002</v>
          </cell>
          <cell r="BO76">
            <v>0</v>
          </cell>
          <cell r="BP76">
            <v>492</v>
          </cell>
          <cell r="BQ76">
            <v>0</v>
          </cell>
          <cell r="BR76">
            <v>98.4</v>
          </cell>
          <cell r="BS76">
            <v>0</v>
          </cell>
          <cell r="BT76">
            <v>5</v>
          </cell>
          <cell r="BU76">
            <v>0</v>
          </cell>
          <cell r="BV76">
            <v>2</v>
          </cell>
          <cell r="BW76">
            <v>149.5</v>
          </cell>
          <cell r="BX76">
            <v>150.19900000000001</v>
          </cell>
          <cell r="BY76">
            <v>0</v>
          </cell>
          <cell r="BZ76">
            <v>149.5</v>
          </cell>
          <cell r="CA76">
            <v>0</v>
          </cell>
          <cell r="CB76">
            <v>8.1000000000000003E-2</v>
          </cell>
          <cell r="CC76">
            <v>0</v>
          </cell>
          <cell r="CD76">
            <v>3.75</v>
          </cell>
          <cell r="CE76">
            <v>0</v>
          </cell>
          <cell r="CF76">
            <v>0</v>
          </cell>
          <cell r="CG76">
            <v>0</v>
          </cell>
          <cell r="CH76">
            <v>0</v>
          </cell>
          <cell r="CI76">
            <v>0</v>
          </cell>
          <cell r="CJ76">
            <v>0</v>
          </cell>
          <cell r="CK76">
            <v>0</v>
          </cell>
          <cell r="CL76">
            <v>0</v>
          </cell>
          <cell r="CM76">
            <v>0</v>
          </cell>
          <cell r="CN76">
            <v>0</v>
          </cell>
          <cell r="CO76">
            <v>0</v>
          </cell>
          <cell r="CP76">
            <v>1105.5</v>
          </cell>
          <cell r="CQ76">
            <v>1837.7</v>
          </cell>
          <cell r="CR76">
            <v>0</v>
          </cell>
          <cell r="CS76">
            <v>0</v>
          </cell>
          <cell r="CT76">
            <v>0</v>
          </cell>
        </row>
        <row r="77">
          <cell r="B77">
            <v>247693724</v>
          </cell>
          <cell r="C77" t="str">
            <v>г. Люберцы, пр-кт Октябрьский, д. 403к3, д. 403к4</v>
          </cell>
          <cell r="D77" t="str">
            <v>{"type":"Polygon","coordinates":[[[37.91561,55.661463],[37.915556,55.661525],[37.915535,55.661548],[37.915577,55.66156],[37.915562,55.661576],[37.91553,55.661609],[37.915573,55.661621],[37.91567,55.661648],[37.915755,55.661671],[37.91581,55.661687],[37.915755,55.661747],[37.916315,55.661908],[37.916329,55.661893],[37.916784,55.662022],[37.917158,55.661613],[37.915915,55.661251],[37.915894,55.661245],[37.915823,55.661224],[37.91561,55.661463]],[[37.916517,55.661604],[37.916995,55.661744],[37.917099,55.661632],[37.91662,55.661491],[37.916517,55.661604]],[[37.915907,55.661426],[37.916357,55.661557],[37.916461,55.661444],[37.916007,55.661312],[37.915907,55.661426]],[[37.91553,55.661609],[37.915562,55.661576],[37.915605,55.661588],[37.915573,55.661621],[37.91553,55.661609]],[[37.91561,55.661463],[37.915645,55.661476],[37.915665,55.661504],[37.915667,55.661556],[37.915556,55.661525],[37.91561,55.661463]]]}</v>
          </cell>
          <cell r="E77" t="str">
            <v>LINESTRING(37.915823 55.661224,37.91561 55.661463,37.915535 55.661548,37.91553 55.661609,37.915755 55.661747,37.916315 55.661908,37.916784 55.662022,37.917158 55.661613,37.915823 55.661224)</v>
          </cell>
          <cell r="F77" t="str">
            <v>Утвержден</v>
          </cell>
          <cell r="G77">
            <v>4711</v>
          </cell>
          <cell r="H77">
            <v>3868.8380000000002</v>
          </cell>
          <cell r="I77">
            <v>480.37</v>
          </cell>
          <cell r="J77">
            <v>0</v>
          </cell>
          <cell r="K77">
            <v>808.9</v>
          </cell>
          <cell r="L77">
            <v>960.74</v>
          </cell>
          <cell r="M77">
            <v>1</v>
          </cell>
          <cell r="N77">
            <v>286</v>
          </cell>
          <cell r="O77">
            <v>286.98200000000003</v>
          </cell>
          <cell r="P77">
            <v>0</v>
          </cell>
          <cell r="Q77">
            <v>0</v>
          </cell>
          <cell r="R77">
            <v>0</v>
          </cell>
          <cell r="S77">
            <v>0</v>
          </cell>
          <cell r="T77">
            <v>286</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2390</v>
          </cell>
          <cell r="AN77">
            <v>2385.8449999999998</v>
          </cell>
          <cell r="AO77">
            <v>2380</v>
          </cell>
          <cell r="AP77">
            <v>10</v>
          </cell>
          <cell r="AQ77">
            <v>0</v>
          </cell>
          <cell r="AR77">
            <v>0</v>
          </cell>
          <cell r="AS77">
            <v>0</v>
          </cell>
          <cell r="AT77">
            <v>0</v>
          </cell>
          <cell r="AU77">
            <v>0</v>
          </cell>
          <cell r="AV77">
            <v>1</v>
          </cell>
          <cell r="AW77">
            <v>30</v>
          </cell>
          <cell r="AX77">
            <v>0</v>
          </cell>
          <cell r="AY77">
            <v>30</v>
          </cell>
          <cell r="AZ77">
            <v>0</v>
          </cell>
          <cell r="BA77">
            <v>3</v>
          </cell>
          <cell r="BB77">
            <v>7</v>
          </cell>
          <cell r="BC77">
            <v>0</v>
          </cell>
          <cell r="BD77">
            <v>2</v>
          </cell>
          <cell r="BE77">
            <v>1</v>
          </cell>
          <cell r="BF77">
            <v>295</v>
          </cell>
          <cell r="BG77">
            <v>295.23599999999999</v>
          </cell>
          <cell r="BH77">
            <v>0</v>
          </cell>
          <cell r="BI77">
            <v>0</v>
          </cell>
          <cell r="BJ77">
            <v>295</v>
          </cell>
          <cell r="BK77">
            <v>23</v>
          </cell>
          <cell r="BL77">
            <v>1</v>
          </cell>
          <cell r="BM77">
            <v>750</v>
          </cell>
          <cell r="BN77">
            <v>751.23199999999997</v>
          </cell>
          <cell r="BO77">
            <v>0</v>
          </cell>
          <cell r="BP77">
            <v>750</v>
          </cell>
          <cell r="BQ77">
            <v>0</v>
          </cell>
          <cell r="BR77">
            <v>150</v>
          </cell>
          <cell r="BS77">
            <v>0</v>
          </cell>
          <cell r="BT77">
            <v>5</v>
          </cell>
          <cell r="BU77">
            <v>0</v>
          </cell>
          <cell r="BV77">
            <v>5</v>
          </cell>
          <cell r="BW77">
            <v>93.9</v>
          </cell>
          <cell r="BX77">
            <v>94.796000000000006</v>
          </cell>
          <cell r="BY77">
            <v>1</v>
          </cell>
          <cell r="BZ77">
            <v>93.9</v>
          </cell>
          <cell r="CA77">
            <v>0</v>
          </cell>
          <cell r="CB77">
            <v>4.8000000000000001E-2</v>
          </cell>
          <cell r="CC77">
            <v>0</v>
          </cell>
          <cell r="CD77">
            <v>1.9</v>
          </cell>
          <cell r="CE77">
            <v>0</v>
          </cell>
          <cell r="CF77">
            <v>0</v>
          </cell>
          <cell r="CG77">
            <v>0</v>
          </cell>
          <cell r="CH77">
            <v>0</v>
          </cell>
          <cell r="CI77">
            <v>0</v>
          </cell>
          <cell r="CJ77">
            <v>0</v>
          </cell>
          <cell r="CK77">
            <v>0</v>
          </cell>
          <cell r="CL77">
            <v>0</v>
          </cell>
          <cell r="CM77">
            <v>0</v>
          </cell>
          <cell r="CN77">
            <v>0</v>
          </cell>
          <cell r="CO77">
            <v>0</v>
          </cell>
          <cell r="CP77">
            <v>873.9</v>
          </cell>
          <cell r="CQ77">
            <v>3834.9</v>
          </cell>
          <cell r="CR77">
            <v>0</v>
          </cell>
          <cell r="CS77">
            <v>0</v>
          </cell>
          <cell r="CT77">
            <v>0</v>
          </cell>
        </row>
        <row r="78">
          <cell r="B78">
            <v>247694079</v>
          </cell>
          <cell r="C78" t="str">
            <v>г. Люберцы, пр-кт Октябрьский, д. 49, ул. Новая, д. 10</v>
          </cell>
          <cell r="D78" t="str">
            <v>{"type":"Polygon","coordinates":[[[37.868625,55.693117],[37.869042,55.693317],[37.868881,55.693424],[37.869094,55.693528],[37.869649,55.693156],[37.870082,55.693349],[37.870663,55.69299],[37.870303,55.692807],[37.870291,55.692838],[37.868841,55.69214],[37.868793,55.692116],[37.868688,55.692065],[37.867822,55.691645],[37.86727,55.692017],[37.868114,55.692378],[37.868045,55.692427],[37.868081,55.692441],[37.868003,55.692497],[37.8681,55.692534],[37.868139,55.692572],[37.868136,55.692596],[37.867808,55.692825],[37.868079,55.692947],[37.868128,55.69297],[37.868183,55.692996],[37.868253,55.692952],[37.868493,55.693064],[37.868425,55.693111],[37.868545,55.693168],[37.868625,55.693117]],[[37.868564,55.692062],[37.868383,55.692174],[37.868256,55.692111],[37.868311,55.692077],[37.868003,55.691937],[37.867802,55.692075],[37.867865,55.692106],[37.867754,55.692184],[37.867559,55.692096],[37.868003,55.691798],[37.868564,55.692062]],[[37.870353,55.693123],[37.868422,55.692247],[37.868307,55.692326],[37.870238,55.693201],[37.870353,55.693123]],[[37.869178,55.692989],[37.868986,55.692902],[37.868879,55.692969],[37.869069,55.693056],[37.869178,55.692989]],[[37.870439,55.692982],[37.870507,55.692936],[37.870362,55.692866],[37.870291,55.69291],[37.870291,55.69291],[37.870439,55.692982]],[[37.868052,55.692925],[37.867815,55.69282],[37.868136,55.692597],[37.86818,55.692567],[37.868432,55.692686],[37.868052,55.692925]],[[37.868309,55.692944],[37.868231,55.692907],[37.868335,55.692843],[37.868369,55.69284],[37.868431,55.692869],[37.868429,55.692869],[37.868429,55.692869],[37.868309,55.692944]]]}</v>
          </cell>
          <cell r="E78" t="str">
            <v>LINESTRING(37.867822 55.691645,37.86727 55.692017,37.867808 55.692825,37.868881 55.693424,37.869094 55.693528,37.870082 55.693349,37.870663 55.69299,37.870303 55.692807,37.867822 55.691645)</v>
          </cell>
          <cell r="F78" t="str">
            <v>Утвержден</v>
          </cell>
          <cell r="G78">
            <v>13638</v>
          </cell>
          <cell r="H78">
            <v>13671.584000000001</v>
          </cell>
          <cell r="I78">
            <v>13638</v>
          </cell>
          <cell r="J78">
            <v>2114.1999999999998</v>
          </cell>
          <cell r="K78">
            <v>2646.3</v>
          </cell>
          <cell r="L78">
            <v>11523.8</v>
          </cell>
          <cell r="M78">
            <v>2</v>
          </cell>
          <cell r="N78">
            <v>323</v>
          </cell>
          <cell r="O78">
            <v>324.57900000000001</v>
          </cell>
          <cell r="P78">
            <v>0</v>
          </cell>
          <cell r="Q78">
            <v>0</v>
          </cell>
          <cell r="R78">
            <v>323</v>
          </cell>
          <cell r="S78">
            <v>0</v>
          </cell>
          <cell r="T78">
            <v>0</v>
          </cell>
          <cell r="U78">
            <v>0</v>
          </cell>
          <cell r="V78">
            <v>0</v>
          </cell>
          <cell r="W78">
            <v>7</v>
          </cell>
          <cell r="X78">
            <v>3</v>
          </cell>
          <cell r="Y78">
            <v>2</v>
          </cell>
          <cell r="Z78">
            <v>2</v>
          </cell>
          <cell r="AA78">
            <v>305</v>
          </cell>
          <cell r="AB78">
            <v>306.137</v>
          </cell>
          <cell r="AC78">
            <v>0</v>
          </cell>
          <cell r="AD78">
            <v>0</v>
          </cell>
          <cell r="AE78">
            <v>305</v>
          </cell>
          <cell r="AF78">
            <v>0</v>
          </cell>
          <cell r="AG78">
            <v>0</v>
          </cell>
          <cell r="AH78">
            <v>0</v>
          </cell>
          <cell r="AI78">
            <v>0</v>
          </cell>
          <cell r="AJ78">
            <v>0</v>
          </cell>
          <cell r="AK78">
            <v>3</v>
          </cell>
          <cell r="AL78">
            <v>1</v>
          </cell>
          <cell r="AM78">
            <v>8664</v>
          </cell>
          <cell r="AN78">
            <v>8687.35</v>
          </cell>
          <cell r="AO78">
            <v>8664</v>
          </cell>
          <cell r="AP78">
            <v>33</v>
          </cell>
          <cell r="AQ78">
            <v>0</v>
          </cell>
          <cell r="AR78">
            <v>0</v>
          </cell>
          <cell r="AS78">
            <v>0</v>
          </cell>
          <cell r="AT78">
            <v>0</v>
          </cell>
          <cell r="AU78">
            <v>0</v>
          </cell>
          <cell r="AV78">
            <v>1</v>
          </cell>
          <cell r="AW78">
            <v>70</v>
          </cell>
          <cell r="AX78">
            <v>0</v>
          </cell>
          <cell r="AY78">
            <v>70</v>
          </cell>
          <cell r="AZ78">
            <v>0</v>
          </cell>
          <cell r="BA78">
            <v>2</v>
          </cell>
          <cell r="BB78">
            <v>2</v>
          </cell>
          <cell r="BC78">
            <v>1</v>
          </cell>
          <cell r="BD78">
            <v>2</v>
          </cell>
          <cell r="BE78">
            <v>5</v>
          </cell>
          <cell r="BF78">
            <v>1699</v>
          </cell>
          <cell r="BG78">
            <v>1702.229</v>
          </cell>
          <cell r="BH78">
            <v>0</v>
          </cell>
          <cell r="BI78">
            <v>1573</v>
          </cell>
          <cell r="BJ78">
            <v>126</v>
          </cell>
          <cell r="BK78">
            <v>136</v>
          </cell>
          <cell r="BL78">
            <v>2</v>
          </cell>
          <cell r="BM78">
            <v>1231</v>
          </cell>
          <cell r="BN78">
            <v>1233.4110000000001</v>
          </cell>
          <cell r="BO78">
            <v>0</v>
          </cell>
          <cell r="BP78">
            <v>1231</v>
          </cell>
          <cell r="BQ78">
            <v>0</v>
          </cell>
          <cell r="BR78">
            <v>224.08199999999999</v>
          </cell>
          <cell r="BS78">
            <v>0</v>
          </cell>
          <cell r="BT78">
            <v>4</v>
          </cell>
          <cell r="BU78">
            <v>0</v>
          </cell>
          <cell r="BV78">
            <v>8</v>
          </cell>
          <cell r="BW78">
            <v>1415.3</v>
          </cell>
          <cell r="BX78">
            <v>1418.9090000000001</v>
          </cell>
          <cell r="BY78">
            <v>0</v>
          </cell>
          <cell r="BZ78">
            <v>1415.3</v>
          </cell>
          <cell r="CA78">
            <v>0</v>
          </cell>
          <cell r="CB78">
            <v>0.70399999999999996</v>
          </cell>
          <cell r="CC78">
            <v>0</v>
          </cell>
          <cell r="CD78">
            <v>2.0625</v>
          </cell>
          <cell r="CE78">
            <v>0</v>
          </cell>
          <cell r="CF78">
            <v>0</v>
          </cell>
          <cell r="CG78">
            <v>0</v>
          </cell>
          <cell r="CH78">
            <v>0</v>
          </cell>
          <cell r="CI78">
            <v>0</v>
          </cell>
          <cell r="CJ78">
            <v>0</v>
          </cell>
          <cell r="CK78">
            <v>0</v>
          </cell>
          <cell r="CL78">
            <v>0</v>
          </cell>
          <cell r="CM78">
            <v>0</v>
          </cell>
          <cell r="CN78">
            <v>0</v>
          </cell>
          <cell r="CO78">
            <v>0</v>
          </cell>
          <cell r="CP78">
            <v>4289.3</v>
          </cell>
          <cell r="CQ78">
            <v>13707.3</v>
          </cell>
          <cell r="CR78">
            <v>0</v>
          </cell>
          <cell r="CS78">
            <v>0</v>
          </cell>
          <cell r="CT78">
            <v>0</v>
          </cell>
        </row>
        <row r="79">
          <cell r="B79">
            <v>247694013</v>
          </cell>
          <cell r="C79" t="str">
            <v>г. Люберцы, пр-кт Октябрьский, д. 64, д. 84, д. 86, д. 88</v>
          </cell>
          <cell r="D79" t="str">
            <v>{"type":"Polygon","coordinates":[[[37.87549,55.685682],[37.872498,55.686977],[37.872939,55.687262],[37.872893,55.687283],[37.873207,55.687499],[37.876179,55.686214],[37.87549,55.685682]],[[37.874784,55.686642],[37.874692,55.686156],[37.874928,55.686143],[37.875011,55.686628],[37.874784,55.686642]],[[37.874169,55.686895],[37.874084,55.686412],[37.874304,55.6864],[37.874379,55.686881],[37.874169,55.686895]],[[37.873108,55.687393],[37.87297,55.687302],[37.873811,55.686915],[37.873949,55.687011],[37.873108,55.687393]],[[37.87258,55.68703],[37.8727,55.686971],[37.872781,55.687024],[37.872742,55.687042],[37.872822,55.687095],[37.872743,55.687135],[37.87258,55.68703]],[[37.875436,55.686377],[37.875647,55.686367],[37.875578,55.685842],[37.875358,55.685851],[37.875436,55.686377]],[[37.874209,55.686237],[37.874236,55.686257],[37.874283,55.686237],[37.874255,55.686217],[37.874209,55.686237]]]}</v>
          </cell>
          <cell r="E79" t="str">
            <v>LINESTRING(37.87549 55.685682,37.872498 55.686977,37.872893 55.687283,37.873207 55.687499,37.876179 55.686214,37.87549 55.685682)</v>
          </cell>
          <cell r="F79" t="str">
            <v>Утвержден</v>
          </cell>
          <cell r="G79">
            <v>13857</v>
          </cell>
          <cell r="H79">
            <v>13890.335999999999</v>
          </cell>
          <cell r="I79">
            <v>13857</v>
          </cell>
          <cell r="J79">
            <v>2718.1</v>
          </cell>
          <cell r="K79">
            <v>1627.1</v>
          </cell>
          <cell r="L79">
            <v>11138.9</v>
          </cell>
          <cell r="M79">
            <v>2</v>
          </cell>
          <cell r="N79">
            <v>481</v>
          </cell>
          <cell r="O79">
            <v>482.15800000000002</v>
          </cell>
          <cell r="P79">
            <v>0</v>
          </cell>
          <cell r="Q79">
            <v>0</v>
          </cell>
          <cell r="R79">
            <v>481</v>
          </cell>
          <cell r="S79">
            <v>0</v>
          </cell>
          <cell r="T79">
            <v>0</v>
          </cell>
          <cell r="U79">
            <v>0</v>
          </cell>
          <cell r="V79">
            <v>0</v>
          </cell>
          <cell r="W79">
            <v>0</v>
          </cell>
          <cell r="X79">
            <v>0</v>
          </cell>
          <cell r="Y79">
            <v>0</v>
          </cell>
          <cell r="Z79">
            <v>2</v>
          </cell>
          <cell r="AA79">
            <v>242</v>
          </cell>
          <cell r="AB79">
            <v>242.44300000000001</v>
          </cell>
          <cell r="AC79">
            <v>0</v>
          </cell>
          <cell r="AD79">
            <v>0</v>
          </cell>
          <cell r="AE79">
            <v>242</v>
          </cell>
          <cell r="AF79">
            <v>0</v>
          </cell>
          <cell r="AG79">
            <v>0</v>
          </cell>
          <cell r="AH79">
            <v>0</v>
          </cell>
          <cell r="AI79">
            <v>0</v>
          </cell>
          <cell r="AJ79">
            <v>0</v>
          </cell>
          <cell r="AK79">
            <v>4</v>
          </cell>
          <cell r="AL79">
            <v>4</v>
          </cell>
          <cell r="AM79">
            <v>8460.4</v>
          </cell>
          <cell r="AN79">
            <v>9273.7620000000006</v>
          </cell>
          <cell r="AO79">
            <v>8459.4</v>
          </cell>
          <cell r="AP79">
            <v>197</v>
          </cell>
          <cell r="AQ79">
            <v>0</v>
          </cell>
          <cell r="AR79">
            <v>0</v>
          </cell>
          <cell r="AS79">
            <v>0</v>
          </cell>
          <cell r="AT79">
            <v>0</v>
          </cell>
          <cell r="AU79">
            <v>0</v>
          </cell>
          <cell r="AV79">
            <v>0</v>
          </cell>
          <cell r="AW79">
            <v>0</v>
          </cell>
          <cell r="AX79">
            <v>0</v>
          </cell>
          <cell r="AY79">
            <v>0</v>
          </cell>
          <cell r="AZ79">
            <v>0</v>
          </cell>
          <cell r="BA79">
            <v>12</v>
          </cell>
          <cell r="BB79">
            <v>12</v>
          </cell>
          <cell r="BC79">
            <v>10</v>
          </cell>
          <cell r="BD79">
            <v>10</v>
          </cell>
          <cell r="BE79">
            <v>8</v>
          </cell>
          <cell r="BF79">
            <v>1603.7</v>
          </cell>
          <cell r="BG79">
            <v>1607.2819999999999</v>
          </cell>
          <cell r="BH79">
            <v>0</v>
          </cell>
          <cell r="BI79">
            <v>1432.7</v>
          </cell>
          <cell r="BJ79">
            <v>171</v>
          </cell>
          <cell r="BK79">
            <v>124</v>
          </cell>
          <cell r="BL79">
            <v>3</v>
          </cell>
          <cell r="BM79">
            <v>1592</v>
          </cell>
          <cell r="BN79">
            <v>1596.3989999999999</v>
          </cell>
          <cell r="BO79">
            <v>0</v>
          </cell>
          <cell r="BP79">
            <v>1592</v>
          </cell>
          <cell r="BQ79">
            <v>0</v>
          </cell>
          <cell r="BR79">
            <v>318.39999999999998</v>
          </cell>
          <cell r="BS79">
            <v>0</v>
          </cell>
          <cell r="BT79">
            <v>5</v>
          </cell>
          <cell r="BU79">
            <v>0</v>
          </cell>
          <cell r="BV79">
            <v>23</v>
          </cell>
          <cell r="BW79">
            <v>665.2</v>
          </cell>
          <cell r="BX79">
            <v>671.73199999999997</v>
          </cell>
          <cell r="BY79">
            <v>1</v>
          </cell>
          <cell r="BZ79">
            <v>623.5</v>
          </cell>
          <cell r="CA79">
            <v>41.7</v>
          </cell>
          <cell r="CB79">
            <v>0.39700000000000002</v>
          </cell>
          <cell r="CC79">
            <v>2.7E-2</v>
          </cell>
          <cell r="CD79">
            <v>1.5454545454545501</v>
          </cell>
          <cell r="CE79">
            <v>1.5</v>
          </cell>
          <cell r="CF79">
            <v>0</v>
          </cell>
          <cell r="CG79">
            <v>0</v>
          </cell>
          <cell r="CH79">
            <v>0</v>
          </cell>
          <cell r="CI79">
            <v>0</v>
          </cell>
          <cell r="CJ79">
            <v>0</v>
          </cell>
          <cell r="CK79">
            <v>0</v>
          </cell>
          <cell r="CL79">
            <v>0</v>
          </cell>
          <cell r="CM79">
            <v>0</v>
          </cell>
          <cell r="CN79">
            <v>0</v>
          </cell>
          <cell r="CO79">
            <v>0</v>
          </cell>
          <cell r="CP79">
            <v>3648.2</v>
          </cell>
          <cell r="CQ79">
            <v>13043.3</v>
          </cell>
          <cell r="CR79">
            <v>0</v>
          </cell>
          <cell r="CS79">
            <v>0</v>
          </cell>
          <cell r="CT79">
            <v>0</v>
          </cell>
        </row>
        <row r="80">
          <cell r="B80">
            <v>247694037</v>
          </cell>
          <cell r="C80" t="str">
            <v>г.Люберцы, пр-кт Октябрьский, д. 8 к. 1, д. 10 к. 1</v>
          </cell>
          <cell r="D80" t="str">
            <v>{"type":"Polygon","coordinates":[[[37.866047,55.692078],[37.865842,55.691795],[37.865815,55.691766],[37.865775,55.691746],[37.865722,55.691735],[37.865655,55.691723],[37.865581,55.691724],[37.865411,55.691805],[37.865412,55.69183],[37.865265,55.69196],[37.865175,55.692018],[37.864855,55.692183],[37.864529,55.69236],[37.864526,55.692376],[37.864531,55.692388],[37.864541,55.692397],[37.864438,55.692451],[37.864544,55.692512],[37.864435,55.69257],[37.864332,55.692509],[37.864104,55.69263],[37.864071,55.692634],[37.864031,55.69263],[37.863998,55.69262],[37.863913,55.692574],[37.863866,55.6926],[37.86385,55.6926],[37.863828,55.692603],[37.863809,55.692609],[37.863489,55.692778],[37.863314,55.692871],[37.863369,55.692876],[37.863402,55.692883],[37.863436,55.692897],[37.863791,55.693126],[37.863845,55.693111],[37.86387,55.693109],[37.863894,55.693111],[37.863913,55.693117],[37.863929,55.693129],[37.863952,55.693171],[37.864309,55.693169],[37.864315,55.693146],[37.864328,55.693126],[37.864348,55.693116],[37.864371,55.69311],[37.86444,55.69311],[37.864471,55.693123],[37.864488,55.693137],[37.864497,55.693168],[37.864731,55.693169],[37.864745,55.69311],[37.864763,55.693072],[37.864785,55.693053],[37.864844,55.693027],[37.864782,55.693237],[37.866084,55.692378],[37.866032,55.692352],[37.86611,55.692298],[37.866088,55.692286],[37.866082,55.692273],[37.866083,55.692259],[37.866099,55.692242],[37.866002,55.692189],[37.866027,55.692165],[37.866042,55.692141],[37.866052,55.69211],[37.866051,55.692092],[37.866047,55.692078]],[[37.865008,55.692797],[37.86467,55.69298],[37.864624,55.692954],[37.864542,55.692973],[37.864542,55.693005],[37.864075,55.693004],[37.864075,55.692967],[37.863987,55.692942],[37.863941,55.692964],[37.863646,55.692787],[37.863825,55.692688],[37.864104,55.692859],[37.864557,55.692864],[37.864856,55.692705],[37.865008,55.692797]],[[37.865752,55.691808],[37.865917,55.692046],[37.865988,55.692034],[37.866027,55.692079],[37.866031,55.692093],[37.866032,55.69211],[37.866023,55.692138],[37.866009,55.69216],[37.865957,55.6922],[37.86591,55.692173],[37.865556,55.692357],[37.865604,55.692385],[37.865289,55.69255],[37.865335,55.69258],[37.865006,55.692758],[37.864848,55.692664],[37.86517,55.692491],[37.865128,55.692464],[37.865447,55.692296],[37.865394,55.692264],[37.865729,55.692089],[37.865555,55.691857],[37.865555,55.691857],[37.865752,55.691808]]]}</v>
          </cell>
          <cell r="E80" t="str">
            <v>LINESTRING(37.865655 55.691723,37.865581 55.691724,37.865411 55.691805,37.863809 55.692609,37.863489 55.692778,37.863314 55.692871,37.863791 55.693126,37.863952 55.693171,37.864782 55.693237,37.866084 55.692378,37.86611 55.692298,37.866099 55.692242,37.866047 55.692078,37.865842 55.691795,37.865815 55.691766,37.865775 55.691746,37.865722 55.691735,37.865655 55.691723)</v>
          </cell>
          <cell r="F80" t="str">
            <v>Утвержден</v>
          </cell>
          <cell r="G80">
            <v>9996</v>
          </cell>
          <cell r="H80">
            <v>10020.353999999999</v>
          </cell>
          <cell r="I80">
            <v>9996</v>
          </cell>
          <cell r="J80">
            <v>2678</v>
          </cell>
          <cell r="K80">
            <v>2741.3</v>
          </cell>
          <cell r="L80">
            <v>10471.98</v>
          </cell>
          <cell r="M80">
            <v>2</v>
          </cell>
          <cell r="N80">
            <v>207.5</v>
          </cell>
          <cell r="O80">
            <v>207.23599999999999</v>
          </cell>
          <cell r="P80">
            <v>0</v>
          </cell>
          <cell r="Q80">
            <v>0</v>
          </cell>
          <cell r="R80">
            <v>171</v>
          </cell>
          <cell r="S80">
            <v>36.5</v>
          </cell>
          <cell r="T80">
            <v>0</v>
          </cell>
          <cell r="U80">
            <v>0</v>
          </cell>
          <cell r="V80">
            <v>0</v>
          </cell>
          <cell r="W80">
            <v>0</v>
          </cell>
          <cell r="X80">
            <v>0</v>
          </cell>
          <cell r="Y80">
            <v>0</v>
          </cell>
          <cell r="Z80">
            <v>4</v>
          </cell>
          <cell r="AA80">
            <v>564</v>
          </cell>
          <cell r="AB80">
            <v>564.02800000000002</v>
          </cell>
          <cell r="AC80">
            <v>0</v>
          </cell>
          <cell r="AD80">
            <v>97</v>
          </cell>
          <cell r="AE80">
            <v>467</v>
          </cell>
          <cell r="AF80">
            <v>0</v>
          </cell>
          <cell r="AG80">
            <v>0</v>
          </cell>
          <cell r="AH80">
            <v>0</v>
          </cell>
          <cell r="AI80">
            <v>0</v>
          </cell>
          <cell r="AJ80">
            <v>0</v>
          </cell>
          <cell r="AK80">
            <v>7</v>
          </cell>
          <cell r="AL80">
            <v>3</v>
          </cell>
          <cell r="AM80">
            <v>2371.4</v>
          </cell>
          <cell r="AN80">
            <v>2331.5189999999998</v>
          </cell>
          <cell r="AO80">
            <v>2325.4</v>
          </cell>
          <cell r="AP80">
            <v>40</v>
          </cell>
          <cell r="AQ80">
            <v>0</v>
          </cell>
          <cell r="AR80">
            <v>0</v>
          </cell>
          <cell r="AS80">
            <v>0</v>
          </cell>
          <cell r="AT80">
            <v>46</v>
          </cell>
          <cell r="AU80">
            <v>92</v>
          </cell>
          <cell r="AV80">
            <v>0</v>
          </cell>
          <cell r="AW80">
            <v>0</v>
          </cell>
          <cell r="AX80">
            <v>0</v>
          </cell>
          <cell r="AY80">
            <v>0</v>
          </cell>
          <cell r="AZ80">
            <v>0</v>
          </cell>
          <cell r="BA80">
            <v>15</v>
          </cell>
          <cell r="BB80">
            <v>15</v>
          </cell>
          <cell r="BC80">
            <v>7</v>
          </cell>
          <cell r="BD80">
            <v>0</v>
          </cell>
          <cell r="BE80">
            <v>12</v>
          </cell>
          <cell r="BF80">
            <v>1630.5</v>
          </cell>
          <cell r="BG80">
            <v>1634.704</v>
          </cell>
          <cell r="BH80">
            <v>0</v>
          </cell>
          <cell r="BI80">
            <v>1630.5</v>
          </cell>
          <cell r="BJ80">
            <v>0</v>
          </cell>
          <cell r="BK80">
            <v>130</v>
          </cell>
          <cell r="BL80">
            <v>1</v>
          </cell>
          <cell r="BM80">
            <v>2678</v>
          </cell>
          <cell r="BN80">
            <v>2683.7979999999998</v>
          </cell>
          <cell r="BO80">
            <v>0</v>
          </cell>
          <cell r="BP80">
            <v>2678</v>
          </cell>
          <cell r="BQ80">
            <v>0</v>
          </cell>
          <cell r="BR80">
            <v>450</v>
          </cell>
          <cell r="BS80">
            <v>0</v>
          </cell>
          <cell r="BT80">
            <v>6</v>
          </cell>
          <cell r="BU80">
            <v>0</v>
          </cell>
          <cell r="BV80">
            <v>7</v>
          </cell>
          <cell r="BW80">
            <v>2590.1</v>
          </cell>
          <cell r="BX80">
            <v>2598.5549999999998</v>
          </cell>
          <cell r="BY80">
            <v>0</v>
          </cell>
          <cell r="BZ80">
            <v>2590.1</v>
          </cell>
          <cell r="CA80">
            <v>0</v>
          </cell>
          <cell r="CB80">
            <v>0.68</v>
          </cell>
          <cell r="CC80">
            <v>0</v>
          </cell>
          <cell r="CD80">
            <v>1.9285714285714299</v>
          </cell>
          <cell r="CE80">
            <v>0</v>
          </cell>
          <cell r="CF80">
            <v>0</v>
          </cell>
          <cell r="CG80">
            <v>0</v>
          </cell>
          <cell r="CH80">
            <v>0</v>
          </cell>
          <cell r="CI80">
            <v>0</v>
          </cell>
          <cell r="CJ80">
            <v>0</v>
          </cell>
          <cell r="CK80">
            <v>0</v>
          </cell>
          <cell r="CL80">
            <v>0</v>
          </cell>
          <cell r="CM80">
            <v>0</v>
          </cell>
          <cell r="CN80">
            <v>0</v>
          </cell>
          <cell r="CO80">
            <v>0</v>
          </cell>
          <cell r="CP80">
            <v>6995.6</v>
          </cell>
          <cell r="CQ80">
            <v>9995.5</v>
          </cell>
          <cell r="CR80">
            <v>0</v>
          </cell>
          <cell r="CS80">
            <v>0</v>
          </cell>
          <cell r="CT80">
            <v>0</v>
          </cell>
        </row>
        <row r="81">
          <cell r="B81">
            <v>247693438</v>
          </cell>
          <cell r="C81" t="str">
            <v>г. Люберцы, пр-кт Октябрьский, д. 8 к. 2, д. 8 к. 3</v>
          </cell>
          <cell r="D81" t="str">
            <v>{"type":"Polygon","coordinates":[[[37.862966,55.692166],[37.862964,55.692182],[37.862887,55.692133],[37.862324,55.691809],[37.862132,55.691905],[37.862068,55.691869],[37.861797,55.692011],[37.861851,55.692049],[37.861871,55.692068],[37.86188,55.692086],[37.861879,55.692108],[37.861866,55.692126],[37.861827,55.692149],[37.861886,55.692185],[37.86317,55.692948],[37.863809,55.692609],[37.863828,55.692603],[37.86385,55.6926],[37.863866,55.6926],[37.863913,55.692574],[37.863998,55.69262],[37.864031,55.69263],[37.864071,55.692634],[37.864104,55.69263],[37.864541,55.692397],[37.864531,55.692388],[37.864526,55.692376],[37.864529,55.69236],[37.864855,55.692183],[37.864804,55.692151],[37.864593,55.692019],[37.864651,55.691987],[37.864226,55.691724],[37.864168,55.691755],[37.864031,55.691673],[37.864093,55.69164],[37.864051,55.691616],[37.864011,55.691619],[37.863784,55.691735],[37.863844,55.691771],[37.863612,55.691887],[37.863551,55.69185],[37.862966,55.692166]],[[37.863827,55.692481],[37.863982,55.6924],[37.864101,55.692469],[37.86394,55.69255],[37.863827,55.692481]],[[37.862733,55.692397],[37.862699,55.692414],[37.862124,55.692064],[37.862297,55.691973],[37.86286,55.692316],[37.862897,55.692297],[37.863476,55.692653],[37.863307,55.692745],[37.862733,55.692397]],[[37.864281,55.692292],[37.864438,55.692199],[37.864122,55.692006],[37.863873,55.692],[37.863536,55.692178],[37.863699,55.692276],[37.863988,55.69212],[37.864281,55.692292]],[[37.863706,55.692572],[37.863727,55.692586],[37.863785,55.692558],[37.863797,55.692552],[37.863821,55.692569],[37.863868,55.692545],[37.86381,55.692509],[37.863698,55.692567],[37.863706,55.692572]]]}</v>
          </cell>
          <cell r="E81" t="str">
            <v>LINESTRING(37.864051 55.691616,37.864011 55.691619,37.862324 55.691809,37.862068 55.691869,37.861797 55.692011,37.861827 55.692149,37.861886 55.692185,37.86317 55.692948,37.864104 55.69263,37.864541 55.692397,37.864855 55.692183,37.864651 55.691987,37.864093 55.69164,37.864051 55.691616)</v>
          </cell>
          <cell r="F81" t="str">
            <v>Утвержден</v>
          </cell>
          <cell r="G81">
            <v>9704</v>
          </cell>
          <cell r="H81">
            <v>11149.208000000001</v>
          </cell>
          <cell r="I81">
            <v>2952.71</v>
          </cell>
          <cell r="J81">
            <v>0</v>
          </cell>
          <cell r="K81">
            <v>3036</v>
          </cell>
          <cell r="L81">
            <v>5905.42</v>
          </cell>
          <cell r="M81">
            <v>2</v>
          </cell>
          <cell r="N81">
            <v>750</v>
          </cell>
          <cell r="O81">
            <v>752.14700000000005</v>
          </cell>
          <cell r="P81">
            <v>0</v>
          </cell>
          <cell r="Q81">
            <v>180</v>
          </cell>
          <cell r="R81">
            <v>570</v>
          </cell>
          <cell r="S81">
            <v>0</v>
          </cell>
          <cell r="T81">
            <v>0</v>
          </cell>
          <cell r="U81">
            <v>0</v>
          </cell>
          <cell r="V81">
            <v>0</v>
          </cell>
          <cell r="W81">
            <v>8</v>
          </cell>
          <cell r="X81">
            <v>6</v>
          </cell>
          <cell r="Y81">
            <v>4</v>
          </cell>
          <cell r="Z81">
            <v>1</v>
          </cell>
          <cell r="AA81">
            <v>54.2</v>
          </cell>
          <cell r="AB81">
            <v>54.570999999999998</v>
          </cell>
          <cell r="AC81">
            <v>1</v>
          </cell>
          <cell r="AD81">
            <v>0</v>
          </cell>
          <cell r="AE81">
            <v>54.2</v>
          </cell>
          <cell r="AF81">
            <v>0</v>
          </cell>
          <cell r="AG81">
            <v>0</v>
          </cell>
          <cell r="AH81">
            <v>0</v>
          </cell>
          <cell r="AI81">
            <v>0</v>
          </cell>
          <cell r="AJ81">
            <v>0</v>
          </cell>
          <cell r="AK81">
            <v>1</v>
          </cell>
          <cell r="AL81">
            <v>1</v>
          </cell>
          <cell r="AM81">
            <v>4708.8</v>
          </cell>
          <cell r="AN81">
            <v>4708.2730000000001</v>
          </cell>
          <cell r="AO81">
            <v>4695.8</v>
          </cell>
          <cell r="AP81">
            <v>48</v>
          </cell>
          <cell r="AQ81">
            <v>0</v>
          </cell>
          <cell r="AR81">
            <v>0</v>
          </cell>
          <cell r="AS81">
            <v>0</v>
          </cell>
          <cell r="AT81">
            <v>21</v>
          </cell>
          <cell r="AU81">
            <v>138</v>
          </cell>
          <cell r="AV81">
            <v>1</v>
          </cell>
          <cell r="AW81">
            <v>12</v>
          </cell>
          <cell r="AX81">
            <v>0</v>
          </cell>
          <cell r="AY81">
            <v>12</v>
          </cell>
          <cell r="AZ81">
            <v>0</v>
          </cell>
          <cell r="BA81">
            <v>7</v>
          </cell>
          <cell r="BB81">
            <v>7</v>
          </cell>
          <cell r="BC81">
            <v>8</v>
          </cell>
          <cell r="BD81">
            <v>0</v>
          </cell>
          <cell r="BE81">
            <v>5</v>
          </cell>
          <cell r="BF81">
            <v>1518.2</v>
          </cell>
          <cell r="BG81">
            <v>1522.856</v>
          </cell>
          <cell r="BH81">
            <v>0</v>
          </cell>
          <cell r="BI81">
            <v>1518.2</v>
          </cell>
          <cell r="BJ81">
            <v>0</v>
          </cell>
          <cell r="BK81">
            <v>120</v>
          </cell>
          <cell r="BL81">
            <v>2</v>
          </cell>
          <cell r="BM81">
            <v>2311</v>
          </cell>
          <cell r="BN81">
            <v>2321.3989999999999</v>
          </cell>
          <cell r="BO81">
            <v>0</v>
          </cell>
          <cell r="BP81">
            <v>2311</v>
          </cell>
          <cell r="BQ81">
            <v>0</v>
          </cell>
          <cell r="BR81">
            <v>429</v>
          </cell>
          <cell r="BS81">
            <v>0</v>
          </cell>
          <cell r="BT81">
            <v>5</v>
          </cell>
          <cell r="BU81">
            <v>0</v>
          </cell>
          <cell r="BV81">
            <v>9</v>
          </cell>
          <cell r="BW81">
            <v>1782</v>
          </cell>
          <cell r="BX81">
            <v>1787.973</v>
          </cell>
          <cell r="BY81">
            <v>0</v>
          </cell>
          <cell r="BZ81">
            <v>1782</v>
          </cell>
          <cell r="CA81">
            <v>0</v>
          </cell>
          <cell r="CB81">
            <v>0.59399999999999997</v>
          </cell>
          <cell r="CC81">
            <v>0</v>
          </cell>
          <cell r="CD81">
            <v>5.2777777777777803</v>
          </cell>
          <cell r="CE81">
            <v>0</v>
          </cell>
          <cell r="CF81">
            <v>0</v>
          </cell>
          <cell r="CG81">
            <v>0</v>
          </cell>
          <cell r="CH81">
            <v>0</v>
          </cell>
          <cell r="CI81">
            <v>0</v>
          </cell>
          <cell r="CJ81">
            <v>0</v>
          </cell>
          <cell r="CK81">
            <v>0</v>
          </cell>
          <cell r="CL81">
            <v>0</v>
          </cell>
          <cell r="CM81">
            <v>0</v>
          </cell>
          <cell r="CN81">
            <v>0</v>
          </cell>
          <cell r="CO81">
            <v>0</v>
          </cell>
          <cell r="CP81">
            <v>5803.2</v>
          </cell>
          <cell r="CQ81">
            <v>11123.2</v>
          </cell>
          <cell r="CR81">
            <v>0</v>
          </cell>
          <cell r="CS81">
            <v>0</v>
          </cell>
          <cell r="CT81">
            <v>0</v>
          </cell>
        </row>
        <row r="82">
          <cell r="B82">
            <v>247694067</v>
          </cell>
          <cell r="C82" t="str">
            <v>г. Люберцы, пр-кт. Октябрьский, д. 9, ул. Колхозная, д. 3, д. 5, д. 7, пер. Зеленый, д. 3, д. 10.</v>
          </cell>
          <cell r="D82" t="str">
            <v>{"type":"Polygon","coordinates":[[[37.863369,55.697635],[37.863581,55.697733],[37.864476,55.697174],[37.86442,55.697146],[37.864652,55.697001],[37.86459,55.696971],[37.864157,55.696758],[37.864096,55.696728],[37.864061,55.696711],[37.864104,55.696677],[37.863756,55.696499],[37.863735,55.696488],[37.863729,55.696485],[37.863749,55.696467],[37.863209,55.696206],[37.863035,55.696313],[37.862371,55.695973],[37.86269,55.695755],[37.862381,55.69562],[37.862352,55.695641],[37.86233,55.695655],[37.862277,55.695691],[37.862172,55.695762],[37.861963,55.695905],[37.861544,55.696189],[37.861128,55.696472],[37.86092,55.696613],[37.860713,55.696755],[37.860963,55.696871],[37.860981,55.696879],[37.861046,55.696908],[37.861167,55.696827],[37.861275,55.696878],[37.861274,55.696879],[37.861231,55.696906],[37.861112,55.696983],[37.862443,55.69762],[37.862457,55.697849],[37.862931,55.697914],[37.863369,55.697635]],[[37.861336,55.696736],[37.861487,55.696636],[37.862695,55.697206],[37.862551,55.697302],[37.861336,55.696736]],[[37.860902,55.696787],[37.862494,55.695709],[37.862352,55.695641],[37.860759,55.696723],[37.860902,55.696787]],[[37.86432,55.696908],[37.864479,55.696991],[37.863486,55.697615],[37.863315,55.697533],[37.86432,55.696908]],[[37.864029,55.696704],[37.862985,55.697357],[37.86283,55.697278],[37.863872,55.696625],[37.864029,55.696704]],[[37.862563,55.696207],[37.862415,55.6963],[37.863069,55.696609],[37.863212,55.696516],[37.862563,55.696207]],[[37.862382,55.696908],[37.861657,55.696564],[37.861966,55.696359],[37.862349,55.696348],[37.862856,55.696583],[37.862382,55.696908]],[[37.862859,55.697506],[37.862867,55.697812],[37.86262,55.697813],[37.862612,55.697505],[37.862859,55.697506]],[[37.861163,55.697001],[37.8612,55.696976],[37.861319,55.69703],[37.861279,55.697056],[37.861163,55.697001]]]}</v>
          </cell>
          <cell r="E82" t="str">
            <v>LINESTRING(37.862381 55.69562,37.862172 55.695762,37.86092 55.696613,37.860759 55.696723,37.860713 55.696755,37.862457 55.697849,37.862931 55.697914,37.863581 55.697733,37.864476 55.697174,37.864652 55.697001,37.86269 55.695755,37.862381 55.69562)</v>
          </cell>
          <cell r="F82" t="str">
            <v>Утвержден</v>
          </cell>
          <cell r="G82">
            <v>20490</v>
          </cell>
          <cell r="H82">
            <v>20540.455000000002</v>
          </cell>
          <cell r="I82">
            <v>20490</v>
          </cell>
          <cell r="J82">
            <v>4470.7</v>
          </cell>
          <cell r="K82">
            <v>3641</v>
          </cell>
          <cell r="L82">
            <v>17924.099999999999</v>
          </cell>
          <cell r="M82">
            <v>2</v>
          </cell>
          <cell r="N82">
            <v>306</v>
          </cell>
          <cell r="O82">
            <v>305.553</v>
          </cell>
          <cell r="P82">
            <v>0</v>
          </cell>
          <cell r="Q82">
            <v>0</v>
          </cell>
          <cell r="R82">
            <v>306</v>
          </cell>
          <cell r="S82">
            <v>0</v>
          </cell>
          <cell r="T82">
            <v>0</v>
          </cell>
          <cell r="U82">
            <v>0</v>
          </cell>
          <cell r="V82">
            <v>0</v>
          </cell>
          <cell r="W82">
            <v>0</v>
          </cell>
          <cell r="X82">
            <v>0</v>
          </cell>
          <cell r="Y82">
            <v>0</v>
          </cell>
          <cell r="Z82">
            <v>2</v>
          </cell>
          <cell r="AA82">
            <v>497</v>
          </cell>
          <cell r="AB82">
            <v>498.17200000000003</v>
          </cell>
          <cell r="AC82">
            <v>0</v>
          </cell>
          <cell r="AD82">
            <v>0</v>
          </cell>
          <cell r="AE82">
            <v>497</v>
          </cell>
          <cell r="AF82">
            <v>0</v>
          </cell>
          <cell r="AG82">
            <v>0</v>
          </cell>
          <cell r="AH82">
            <v>0</v>
          </cell>
          <cell r="AI82">
            <v>0</v>
          </cell>
          <cell r="AJ82">
            <v>0</v>
          </cell>
          <cell r="AK82">
            <v>5</v>
          </cell>
          <cell r="AL82">
            <v>4</v>
          </cell>
          <cell r="AM82">
            <v>25160.6</v>
          </cell>
          <cell r="AN82">
            <v>13320.85</v>
          </cell>
          <cell r="AO82">
            <v>13279.3</v>
          </cell>
          <cell r="AP82">
            <v>32</v>
          </cell>
          <cell r="AQ82">
            <v>0</v>
          </cell>
          <cell r="AR82">
            <v>0</v>
          </cell>
          <cell r="AS82">
            <v>0</v>
          </cell>
          <cell r="AT82">
            <v>0</v>
          </cell>
          <cell r="AU82">
            <v>0</v>
          </cell>
          <cell r="AV82">
            <v>1</v>
          </cell>
          <cell r="AW82">
            <v>35</v>
          </cell>
          <cell r="AX82">
            <v>0</v>
          </cell>
          <cell r="AY82">
            <v>35</v>
          </cell>
          <cell r="AZ82">
            <v>0</v>
          </cell>
          <cell r="BA82">
            <v>12</v>
          </cell>
          <cell r="BB82">
            <v>12</v>
          </cell>
          <cell r="BC82">
            <v>11</v>
          </cell>
          <cell r="BD82">
            <v>9</v>
          </cell>
          <cell r="BE82">
            <v>9</v>
          </cell>
          <cell r="BF82">
            <v>1125.5</v>
          </cell>
          <cell r="BG82">
            <v>1127.136</v>
          </cell>
          <cell r="BH82">
            <v>0</v>
          </cell>
          <cell r="BI82">
            <v>1125.5</v>
          </cell>
          <cell r="BJ82">
            <v>0</v>
          </cell>
          <cell r="BK82">
            <v>87</v>
          </cell>
          <cell r="BL82">
            <v>1</v>
          </cell>
          <cell r="BM82">
            <v>3641</v>
          </cell>
          <cell r="BN82">
            <v>3649.5630000000001</v>
          </cell>
          <cell r="BO82">
            <v>0</v>
          </cell>
          <cell r="BP82">
            <v>3641</v>
          </cell>
          <cell r="BQ82">
            <v>0</v>
          </cell>
          <cell r="BR82">
            <v>728.2</v>
          </cell>
          <cell r="BS82">
            <v>0</v>
          </cell>
          <cell r="BT82">
            <v>5</v>
          </cell>
          <cell r="BU82">
            <v>0</v>
          </cell>
          <cell r="BV82">
            <v>22</v>
          </cell>
          <cell r="BW82">
            <v>1630.4</v>
          </cell>
          <cell r="BX82">
            <v>1634.1559999999999</v>
          </cell>
          <cell r="BY82">
            <v>0</v>
          </cell>
          <cell r="BZ82">
            <v>1630.4</v>
          </cell>
          <cell r="CA82">
            <v>0</v>
          </cell>
          <cell r="CB82">
            <v>1.087</v>
          </cell>
          <cell r="CC82">
            <v>0</v>
          </cell>
          <cell r="CD82">
            <v>1.5</v>
          </cell>
          <cell r="CE82">
            <v>0</v>
          </cell>
          <cell r="CF82">
            <v>0</v>
          </cell>
          <cell r="CG82">
            <v>0</v>
          </cell>
          <cell r="CH82">
            <v>0</v>
          </cell>
          <cell r="CI82">
            <v>0</v>
          </cell>
          <cell r="CJ82">
            <v>0</v>
          </cell>
          <cell r="CK82">
            <v>0</v>
          </cell>
          <cell r="CL82">
            <v>0</v>
          </cell>
          <cell r="CM82">
            <v>0</v>
          </cell>
          <cell r="CN82">
            <v>0</v>
          </cell>
          <cell r="CO82">
            <v>0</v>
          </cell>
          <cell r="CP82">
            <v>6431.9</v>
          </cell>
          <cell r="CQ82">
            <v>20514.2</v>
          </cell>
          <cell r="CR82">
            <v>0</v>
          </cell>
          <cell r="CS82">
            <v>0</v>
          </cell>
          <cell r="CT82">
            <v>0</v>
          </cell>
        </row>
        <row r="83">
          <cell r="B83">
            <v>247693729</v>
          </cell>
          <cell r="C83" t="str">
            <v>г. Люберцы, пр-кт. Победы, д. 13</v>
          </cell>
          <cell r="D83" t="str">
            <v>{"type":"Polygon","coordinates":[[[37.915232,55.688141],[37.915174,55.688172],[37.91431,55.688614],[37.914376,55.688653],[37.914044,55.688824],[37.914476,55.68909],[37.91475,55.688963],[37.914879,55.689046],[37.914808,55.689],[37.914822,55.688994],[37.914893,55.689039],[37.914879,55.689046],[37.914937,55.689083],[37.915021,55.68904],[37.915095,55.689085],[37.915155,55.689056],[37.915542,55.689287],[37.915447,55.689342],[37.915524,55.689387],[37.915563,55.689402],[37.915687,55.689347],[37.915784,55.689317],[37.915869,55.689305],[37.915896,55.689302],[37.915969,55.6893],[37.916042,55.689298],[37.916051,55.689084],[37.91601,55.689079],[37.916005,55.688697],[37.916004,55.68862],[37.915939,55.688517],[37.915889,55.688526],[37.915589,55.688353],[37.915436,55.688273],[37.915511,55.688266],[37.9157,55.688159],[37.915467,55.688017],[37.915232,55.688141]],[[37.914419,55.688771],[37.915123,55.688422],[37.915174,55.688455],[37.915275,55.68841],[37.915355,55.688461],[37.915432,55.688424],[37.915822,55.688665],[37.915642,55.688752],[37.915277,55.688531],[37.914583,55.688871],[37.914419,55.688771]],[[37.915448,55.689153],[37.915278,55.689048],[37.915353,55.689011],[37.91552,55.68893],[37.915688,55.689035],[37.915448,55.689153]],[[37.914938,55.689016],[37.91496,55.689006],[37.914891,55.688961],[37.914869,55.688972],[37.914938,55.689016]]]}</v>
          </cell>
          <cell r="E83" t="str">
            <v>LINESTRING(37.915467 55.688017,37.91431 55.688614,37.914044 55.688824,37.914476 55.68909,37.915563 55.689402,37.916042 55.689298,37.916051 55.689084,37.916004 55.68862,37.915939 55.688517,37.9157 55.688159,37.915467 55.688017)</v>
          </cell>
          <cell r="F83" t="str">
            <v>Утвержден</v>
          </cell>
          <cell r="G83">
            <v>8135</v>
          </cell>
          <cell r="H83">
            <v>8166.0389999999998</v>
          </cell>
          <cell r="I83">
            <v>8131</v>
          </cell>
          <cell r="J83">
            <v>2449.5</v>
          </cell>
          <cell r="K83">
            <v>2812</v>
          </cell>
          <cell r="L83">
            <v>5681.3</v>
          </cell>
          <cell r="M83">
            <v>1</v>
          </cell>
          <cell r="N83">
            <v>170</v>
          </cell>
          <cell r="O83">
            <v>173.78200000000001</v>
          </cell>
          <cell r="P83">
            <v>2</v>
          </cell>
          <cell r="Q83">
            <v>0</v>
          </cell>
          <cell r="R83">
            <v>170</v>
          </cell>
          <cell r="S83">
            <v>0</v>
          </cell>
          <cell r="T83">
            <v>0</v>
          </cell>
          <cell r="U83">
            <v>0</v>
          </cell>
          <cell r="V83">
            <v>0</v>
          </cell>
          <cell r="W83">
            <v>4</v>
          </cell>
          <cell r="X83">
            <v>3</v>
          </cell>
          <cell r="Y83">
            <v>2</v>
          </cell>
          <cell r="Z83">
            <v>1</v>
          </cell>
          <cell r="AA83">
            <v>117</v>
          </cell>
          <cell r="AB83">
            <v>117.581</v>
          </cell>
          <cell r="AC83">
            <v>0</v>
          </cell>
          <cell r="AD83">
            <v>0</v>
          </cell>
          <cell r="AE83">
            <v>117</v>
          </cell>
          <cell r="AF83">
            <v>0</v>
          </cell>
          <cell r="AG83">
            <v>0</v>
          </cell>
          <cell r="AH83">
            <v>0</v>
          </cell>
          <cell r="AI83">
            <v>0</v>
          </cell>
          <cell r="AJ83">
            <v>0</v>
          </cell>
          <cell r="AK83">
            <v>5</v>
          </cell>
          <cell r="AL83">
            <v>2</v>
          </cell>
          <cell r="AM83">
            <v>7334.4</v>
          </cell>
          <cell r="AN83">
            <v>3682.8119999999999</v>
          </cell>
          <cell r="AO83">
            <v>3673.7</v>
          </cell>
          <cell r="AP83">
            <v>32</v>
          </cell>
          <cell r="AQ83">
            <v>0</v>
          </cell>
          <cell r="AR83">
            <v>0</v>
          </cell>
          <cell r="AS83">
            <v>0</v>
          </cell>
          <cell r="AT83">
            <v>0</v>
          </cell>
          <cell r="AU83">
            <v>0</v>
          </cell>
          <cell r="AV83">
            <v>2</v>
          </cell>
          <cell r="AW83">
            <v>19.5</v>
          </cell>
          <cell r="AX83">
            <v>0</v>
          </cell>
          <cell r="AY83">
            <v>19.5</v>
          </cell>
          <cell r="AZ83">
            <v>0</v>
          </cell>
          <cell r="BA83">
            <v>6</v>
          </cell>
          <cell r="BB83">
            <v>0</v>
          </cell>
          <cell r="BC83">
            <v>4</v>
          </cell>
          <cell r="BD83">
            <v>4</v>
          </cell>
          <cell r="BE83">
            <v>6</v>
          </cell>
          <cell r="BF83">
            <v>1304</v>
          </cell>
          <cell r="BG83">
            <v>1308.192</v>
          </cell>
          <cell r="BH83">
            <v>0</v>
          </cell>
          <cell r="BI83">
            <v>1304</v>
          </cell>
          <cell r="BJ83">
            <v>0</v>
          </cell>
          <cell r="BK83">
            <v>102</v>
          </cell>
          <cell r="BL83">
            <v>1</v>
          </cell>
          <cell r="BM83">
            <v>1975</v>
          </cell>
          <cell r="BN83">
            <v>1980.0540000000001</v>
          </cell>
          <cell r="BO83">
            <v>0</v>
          </cell>
          <cell r="BP83">
            <v>1975</v>
          </cell>
          <cell r="BQ83">
            <v>0</v>
          </cell>
          <cell r="BR83">
            <v>359</v>
          </cell>
          <cell r="BS83">
            <v>0</v>
          </cell>
          <cell r="BT83">
            <v>5.5</v>
          </cell>
          <cell r="BU83">
            <v>0</v>
          </cell>
          <cell r="BV83">
            <v>3</v>
          </cell>
          <cell r="BW83">
            <v>904</v>
          </cell>
          <cell r="BX83">
            <v>904.93799999999999</v>
          </cell>
          <cell r="BY83">
            <v>0</v>
          </cell>
          <cell r="BZ83">
            <v>904</v>
          </cell>
          <cell r="CA83">
            <v>0</v>
          </cell>
          <cell r="CB83">
            <v>0.42899999999999999</v>
          </cell>
          <cell r="CC83">
            <v>0</v>
          </cell>
          <cell r="CD83">
            <v>2.1666666666666701</v>
          </cell>
          <cell r="CE83">
            <v>0</v>
          </cell>
          <cell r="CF83">
            <v>0</v>
          </cell>
          <cell r="CG83">
            <v>0</v>
          </cell>
          <cell r="CH83">
            <v>0</v>
          </cell>
          <cell r="CI83">
            <v>0</v>
          </cell>
          <cell r="CJ83">
            <v>0</v>
          </cell>
          <cell r="CK83">
            <v>0</v>
          </cell>
          <cell r="CL83">
            <v>0</v>
          </cell>
          <cell r="CM83">
            <v>0</v>
          </cell>
          <cell r="CN83">
            <v>0</v>
          </cell>
          <cell r="CO83">
            <v>0</v>
          </cell>
          <cell r="CP83">
            <v>4202.5</v>
          </cell>
          <cell r="CQ83">
            <v>8163.2</v>
          </cell>
          <cell r="CR83">
            <v>0</v>
          </cell>
          <cell r="CS83">
            <v>0</v>
          </cell>
          <cell r="CT83">
            <v>0</v>
          </cell>
        </row>
        <row r="84">
          <cell r="B84">
            <v>247693736</v>
          </cell>
          <cell r="C84" t="str">
            <v>г. Люберцы, пр-кт Победы, д. 14, д. 18</v>
          </cell>
          <cell r="D84" t="str">
            <v>{"type":"Polygon","coordinates":[[[37.912968,55.687595],[37.912535,55.687818],[37.913173,55.688216],[37.913232,55.688183],[37.913476,55.68833],[37.913409,55.688365],[37.913464,55.688397],[37.913561,55.688455],[37.913617,55.688425],[37.913711,55.688432],[37.913995,55.688286],[37.91402,55.688251],[37.914264,55.688123],[37.914341,55.688109],[37.914669,55.687937],[37.914748,55.6879],[37.915468,55.687523],[37.9155,55.68746],[37.915833,55.687302],[37.915641,55.687181],[37.91559,55.687206],[37.915547,55.6872],[37.915591,55.68718],[37.915499,55.687123],[37.915456,55.687143],[37.91544,55.687133],[37.915445,55.687121],[37.915505,55.687092],[37.915212,55.686909],[37.915122,55.68691],[37.915054,55.686892],[37.914681,55.68666],[37.914405,55.686653],[37.913857,55.686925],[37.914403,55.687262],[37.91402,55.687454],[37.913998,55.687466],[37.913998,55.687489],[37.91399,55.687518],[37.913977,55.68763],[37.913604,55.687819],[37.913589,55.687868],[37.913116,55.687686],[37.912968,55.687595]],[[37.912684,55.687853],[37.912763,55.687901],[37.912856,55.687854],[37.912778,55.687806],[37.912684,55.687853]],[[37.912936,55.688],[37.913075,55.688085],[37.913291,55.687974],[37.913152,55.687888],[37.912936,55.688]],[[37.913362,55.68817],[37.913494,55.68825],[37.913545,55.688254],[37.913573,55.688241],[37.913609,55.688239],[37.913763,55.688159],[37.913755,55.688128],[37.913789,55.688109],[37.913842,55.688111],[37.914041,55.688012],[37.914041,55.687982],[37.914073,55.687965],[37.91412,55.687965],[37.914309,55.687866],[37.914312,55.687831],[37.914357,55.68781],[37.914218,55.687725],[37.913362,55.68817]],[[37.91421,55.687547],[37.914334,55.687625],[37.914402,55.68763],[37.914595,55.687538],[37.914596,55.687503],[37.91463,55.687486],[37.914693,55.687486],[37.914875,55.687397],[37.914891,55.687358],[37.914929,55.687339],[37.915008,55.687336],[37.9151,55.687288],[37.915023,55.68724],[37.915119,55.687192],[37.915035,55.687141],[37.915099,55.687106],[37.914446,55.68671],[37.914307,55.686775],[37.914294,55.686806],[37.914305,55.686828],[37.914466,55.686925],[37.914517,55.686923],[37.914548,55.686939],[37.914544,55.68697],[37.914733,55.687082],[37.91478,55.687082],[37.914807,55.687098],[37.914799,55.687126],[37.914905,55.687187],[37.91421,55.687547]],[[37.914052,55.686925],[37.914109,55.686959],[37.914174,55.686925],[37.914117,55.686892],[37.914052,55.686925]],[[37.915456,55.687143],[37.915547,55.6872],[37.915591,55.68718],[37.915499,55.687123],[37.915456,55.687143]],[[37.914405,55.686653],[37.914441,55.686654],[37.914405,55.686653]]]}</v>
          </cell>
          <cell r="E84" t="str">
            <v>LINESTRING(37.914405 55.686653,37.913857 55.686925,37.912535 55.687818,37.913409 55.688365,37.913561 55.688455,37.913711 55.688432,37.914341 55.688109,37.914748 55.6879,37.915468 55.687523,37.915833 55.687302,37.915505 55.687092,37.915212 55.686909,37.914681 55.68666,37.914405 55.686653)</v>
          </cell>
          <cell r="F84" t="str">
            <v>Утвержден</v>
          </cell>
          <cell r="G84">
            <v>12736</v>
          </cell>
          <cell r="H84">
            <v>12797.549000000001</v>
          </cell>
          <cell r="I84">
            <v>12736</v>
          </cell>
          <cell r="J84">
            <v>4573.6000000000004</v>
          </cell>
          <cell r="K84">
            <v>5140.2</v>
          </cell>
          <cell r="L84">
            <v>8162.4</v>
          </cell>
          <cell r="M84">
            <v>2</v>
          </cell>
          <cell r="N84">
            <v>220</v>
          </cell>
          <cell r="O84">
            <v>220.524</v>
          </cell>
          <cell r="P84">
            <v>0</v>
          </cell>
          <cell r="Q84">
            <v>0</v>
          </cell>
          <cell r="R84">
            <v>0</v>
          </cell>
          <cell r="S84">
            <v>220</v>
          </cell>
          <cell r="T84">
            <v>0</v>
          </cell>
          <cell r="U84">
            <v>0</v>
          </cell>
          <cell r="V84">
            <v>0</v>
          </cell>
          <cell r="W84">
            <v>2</v>
          </cell>
          <cell r="X84">
            <v>2</v>
          </cell>
          <cell r="Y84">
            <v>1</v>
          </cell>
          <cell r="Z84">
            <v>1</v>
          </cell>
          <cell r="AA84">
            <v>188</v>
          </cell>
          <cell r="AB84">
            <v>187.96700000000001</v>
          </cell>
          <cell r="AC84">
            <v>0</v>
          </cell>
          <cell r="AD84">
            <v>0</v>
          </cell>
          <cell r="AE84">
            <v>0</v>
          </cell>
          <cell r="AF84">
            <v>188</v>
          </cell>
          <cell r="AG84">
            <v>0</v>
          </cell>
          <cell r="AH84">
            <v>0</v>
          </cell>
          <cell r="AI84">
            <v>0</v>
          </cell>
          <cell r="AJ84">
            <v>0</v>
          </cell>
          <cell r="AK84">
            <v>4</v>
          </cell>
          <cell r="AL84">
            <v>3</v>
          </cell>
          <cell r="AM84">
            <v>4104.8</v>
          </cell>
          <cell r="AN84">
            <v>4114.3339999999998</v>
          </cell>
          <cell r="AO84">
            <v>4103.8</v>
          </cell>
          <cell r="AP84">
            <v>10</v>
          </cell>
          <cell r="AQ84">
            <v>0</v>
          </cell>
          <cell r="AR84">
            <v>0</v>
          </cell>
          <cell r="AS84">
            <v>0</v>
          </cell>
          <cell r="AT84">
            <v>0</v>
          </cell>
          <cell r="AU84">
            <v>0</v>
          </cell>
          <cell r="AV84">
            <v>1</v>
          </cell>
          <cell r="AW84">
            <v>30</v>
          </cell>
          <cell r="AX84">
            <v>0</v>
          </cell>
          <cell r="AY84">
            <v>30</v>
          </cell>
          <cell r="AZ84">
            <v>0</v>
          </cell>
          <cell r="BA84">
            <v>5</v>
          </cell>
          <cell r="BB84">
            <v>0</v>
          </cell>
          <cell r="BC84">
            <v>3</v>
          </cell>
          <cell r="BD84">
            <v>6</v>
          </cell>
          <cell r="BE84">
            <v>6</v>
          </cell>
          <cell r="BF84">
            <v>1964</v>
          </cell>
          <cell r="BG84">
            <v>1967.386</v>
          </cell>
          <cell r="BH84">
            <v>0</v>
          </cell>
          <cell r="BI84">
            <v>1964</v>
          </cell>
          <cell r="BJ84">
            <v>0</v>
          </cell>
          <cell r="BK84">
            <v>155</v>
          </cell>
          <cell r="BL84">
            <v>6</v>
          </cell>
          <cell r="BM84">
            <v>3728</v>
          </cell>
          <cell r="BN84">
            <v>3737.2330000000002</v>
          </cell>
          <cell r="BO84">
            <v>0</v>
          </cell>
          <cell r="BP84">
            <v>3728</v>
          </cell>
          <cell r="BQ84">
            <v>0</v>
          </cell>
          <cell r="BR84">
            <v>746</v>
          </cell>
          <cell r="BS84">
            <v>0</v>
          </cell>
          <cell r="BT84">
            <v>5</v>
          </cell>
          <cell r="BU84">
            <v>0</v>
          </cell>
          <cell r="BV84">
            <v>9</v>
          </cell>
          <cell r="BW84">
            <v>2517.1</v>
          </cell>
          <cell r="BX84">
            <v>2521.8409999999999</v>
          </cell>
          <cell r="BY84">
            <v>0</v>
          </cell>
          <cell r="BZ84">
            <v>2434</v>
          </cell>
          <cell r="CA84">
            <v>83.1</v>
          </cell>
          <cell r="CB84">
            <v>1.3839999999999999</v>
          </cell>
          <cell r="CC84">
            <v>5.5E-2</v>
          </cell>
          <cell r="CD84">
            <v>1.6428571428571399</v>
          </cell>
          <cell r="CE84">
            <v>1.5</v>
          </cell>
          <cell r="CF84">
            <v>0</v>
          </cell>
          <cell r="CG84">
            <v>0</v>
          </cell>
          <cell r="CH84">
            <v>0</v>
          </cell>
          <cell r="CI84">
            <v>0</v>
          </cell>
          <cell r="CJ84">
            <v>0</v>
          </cell>
          <cell r="CK84">
            <v>0</v>
          </cell>
          <cell r="CL84">
            <v>0</v>
          </cell>
          <cell r="CM84">
            <v>0</v>
          </cell>
          <cell r="CN84">
            <v>0</v>
          </cell>
          <cell r="CO84">
            <v>0</v>
          </cell>
          <cell r="CP84">
            <v>8156</v>
          </cell>
          <cell r="CQ84">
            <v>12750.9</v>
          </cell>
          <cell r="CR84">
            <v>0</v>
          </cell>
          <cell r="CS84">
            <v>0</v>
          </cell>
          <cell r="CT84">
            <v>0</v>
          </cell>
        </row>
        <row r="85">
          <cell r="B85">
            <v>9728673542</v>
          </cell>
          <cell r="C85" t="str">
            <v>г. Люберцы, пр-кт Победы, д. 16к2, д. 16к3</v>
          </cell>
          <cell r="D85" t="str">
            <v>{"type":"Polygon","coordinates":[[[37.911901,55.686179],[37.911929,55.686164],[37.912184,55.686029],[37.912198,55.686022],[37.9122,55.686],[37.912203,55.685968],[37.912206,55.685923],[37.912112,55.685859],[37.912185,55.685853],[37.91264,55.685637],[37.912825,55.685622],[37.91285,55.685623],[37.912861,55.685571],[37.913054,55.68558],[37.913052,55.685632],[37.913143,55.685642],[37.913237,55.685586],[37.913388,55.685665],[37.913357,55.685688],[37.913333,55.68573],[37.913309,55.685774],[37.913323,55.685796],[37.913424,55.685842],[37.913511,55.685848],[37.913559,55.685824],[37.913616,55.685797],[37.913692,55.685846],[37.913628,55.685877],[37.913674,55.685912],[37.913684,55.685961],[37.913685,55.685983],[37.913699,55.686134],[37.9137,55.686142],[37.913722,55.686155],[37.914134,55.686394],[37.914055,55.686435],[37.914402,55.686655],[37.914317,55.686698],[37.913856,55.686927],[37.913346,55.686633],[37.913162,55.686627],[37.913122,55.686626],[37.912942,55.686619],[37.912615,55.686418],[37.912302,55.686216],[37.911854,55.686204],[37.911901,55.686179]],[[37.912477,55.685911],[37.912799,55.685755],[37.912855,55.68579],[37.912837,55.685799],[37.912924,55.685855],[37.913097,55.685772],[37.913183,55.685821],[37.913163,55.68583],[37.913203,55.685853],[37.913251,55.68583],[37.913325,55.685875],[37.913278,55.685898],[37.913391,55.685973],[37.913251,55.686047],[37.91318,55.685998],[37.913159,55.686007],[37.913117,55.685979],[37.913051,55.686013],[37.912956,55.685958],[37.913016,55.685927],[37.912986,55.685908],[37.912961,55.685918],[37.912881,55.685863],[37.912825,55.685895],[37.912811,55.685886],[37.912786,55.6859],[37.912842,55.685941],[37.912748,55.685988],[37.9127,55.685957],[37.912652,55.685979],[37.912633,55.685969],[37.912595,55.685986],[37.912477,55.685911]],[[37.913938,55.686745],[37.91386,55.686699],[37.91383,55.686717],[37.913783,55.686687],[37.913741,55.68671],[37.913651,55.686658],[37.913694,55.686635],[37.913659,55.686614],[37.913692,55.686595],[37.913592,55.686534],[37.913564,55.686549],[37.913517,55.686521],[37.913476,55.686545],[37.913378,55.68649],[37.913421,55.686469],[37.913385,55.686447],[37.913423,55.686429],[37.913315,55.686361],[37.913289,55.686376],[37.913254,55.686351],[37.913208,55.686377],[37.913113,55.686317],[37.913156,55.686291],[37.913133,55.686274],[37.913159,55.686261],[37.913133,55.686247],[37.913266,55.686174],[37.91331,55.686196],[37.913344,55.686191],[37.913366,55.686208],[37.913399,55.686192],[37.913478,55.686238],[37.913446,55.68625],[37.91346,55.686264],[37.913452,55.686287],[37.913574,55.686363],[37.913606,55.686365],[37.913635,55.686379],[37.913665,55.686362],[37.913745,55.686406],[37.913718,55.686422],[37.913736,55.686435],[37.913727,55.686455],[37.913833,55.686519],[37.913867,55.68652],[37.913914,55.686544],[37.913943,55.686529],[37.91402,55.686568],[37.913989,55.686586],[37.914009,55.686596],[37.913999,55.686614],[37.914089,55.686667],[37.913938,55.686745]],[[37.913559,55.685824],[37.913616,55.685797],[37.913692,55.685846],[37.913628,55.685877],[37.913559,55.685824]]]}</v>
          </cell>
          <cell r="E85" t="str">
            <v>LINESTRING(37.912861 55.685571,37.91264 55.685637,37.912112 55.685859,37.911854 55.686204,37.912942 55.686619,37.913856 55.686927,37.914317 55.686698,37.914402 55.686655,37.913692 55.685846,37.913616 55.685797,37.913388 55.685665,37.913237 55.685586,37.912861 55.685571)</v>
          </cell>
          <cell r="F85" t="str">
            <v>Утвержден</v>
          </cell>
          <cell r="G85">
            <v>8890</v>
          </cell>
          <cell r="H85">
            <v>8948.1749999999993</v>
          </cell>
          <cell r="I85">
            <v>8887</v>
          </cell>
          <cell r="J85">
            <v>1991</v>
          </cell>
          <cell r="K85">
            <v>0</v>
          </cell>
          <cell r="L85">
            <v>6896</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row>
        <row r="86">
          <cell r="B86">
            <v>5579254214</v>
          </cell>
          <cell r="C86" t="str">
            <v>г. Люберцы, пр-кт Победы, д. 17/1</v>
          </cell>
          <cell r="D86" t="str">
            <v>{"type":"Polygon","coordinates":[[[37.917202,55.687138],[37.917427,55.687595],[37.918125,55.688367],[37.917927,55.688365],[37.917849,55.688376],[37.917688,55.688413],[37.91759,55.688362],[37.917544,55.68835],[37.917507,55.688337],[37.917417,55.688326],[37.917357,55.688324],[37.91735,55.688383],[37.917078,55.688382],[37.916993,55.688427],[37.916951,55.688424],[37.916972,55.688141],[37.916301,55.688126],[37.91598,55.688294],[37.915828,55.688194],[37.915767,55.688244],[37.915747,55.688404],[37.915939,55.688517],[37.915889,55.688526],[37.915588,55.688352],[37.915436,55.688273],[37.915511,55.688266],[37.9157,55.688159],[37.915467,55.688017],[37.915916,55.687792],[37.917202,55.687138]],[[37.91661,55.687771],[37.916693,55.687755],[37.916705,55.687726],[37.916825,55.687704],[37.916868,55.687723],[37.916934,55.687711],[37.916976,55.687779],[37.917031,55.687789],[37.917056,55.687833],[37.917021,55.687865],[37.917049,55.687917],[37.916946,55.687938],[37.916937,55.687961],[37.916831,55.68798],[37.916797,55.687965],[37.916719,55.687978],[37.91668,55.687912],[37.916638,55.687905],[37.916611,55.687858],[37.916639,55.687835],[37.91661,55.687771]],[[37.916013,55.688121],[37.916065,55.688155],[37.915989,55.688194],[37.915952,55.688172],[37.915977,55.688161],[37.915957,55.688148],[37.916013,55.688121]],[[37.917227,55.688292],[37.917293,55.688292],[37.917294,55.688244],[37.917229,55.688244],[37.917227,55.688292]],[[37.916309,55.687843],[37.916367,55.687845],[37.916366,55.687881],[37.916307,55.687881],[37.916309,55.687843]],[[37.916558,55.687868],[37.916584,55.687913],[37.916617,55.687907],[37.91659,55.687862],[37.916558,55.687868]]]}</v>
          </cell>
          <cell r="E86" t="str">
            <v>LINESTRING(37.917202 55.687138,37.915467 55.688017,37.915436 55.688273,37.915889 55.688526,37.917688 55.688413,37.918125 55.688367,37.917202 55.687138)</v>
          </cell>
          <cell r="F86" t="str">
            <v>Утвержден</v>
          </cell>
          <cell r="G86">
            <v>10567</v>
          </cell>
          <cell r="H86">
            <v>10592.593999999999</v>
          </cell>
          <cell r="I86">
            <v>10567</v>
          </cell>
          <cell r="J86">
            <v>2163.8000000000002</v>
          </cell>
          <cell r="K86">
            <v>3274</v>
          </cell>
          <cell r="L86">
            <v>8403.2000000000007</v>
          </cell>
          <cell r="M86">
            <v>3</v>
          </cell>
          <cell r="N86">
            <v>257.5</v>
          </cell>
          <cell r="O86">
            <v>258.03399999999999</v>
          </cell>
          <cell r="P86">
            <v>0</v>
          </cell>
          <cell r="Q86">
            <v>0</v>
          </cell>
          <cell r="R86">
            <v>231.3</v>
          </cell>
          <cell r="S86">
            <v>26.2</v>
          </cell>
          <cell r="T86">
            <v>0</v>
          </cell>
          <cell r="U86">
            <v>0</v>
          </cell>
          <cell r="V86">
            <v>0</v>
          </cell>
          <cell r="W86">
            <v>0</v>
          </cell>
          <cell r="X86">
            <v>0</v>
          </cell>
          <cell r="Y86">
            <v>0</v>
          </cell>
          <cell r="Z86">
            <v>1</v>
          </cell>
          <cell r="AA86">
            <v>296</v>
          </cell>
          <cell r="AB86">
            <v>297.02600000000001</v>
          </cell>
          <cell r="AC86">
            <v>0</v>
          </cell>
          <cell r="AD86">
            <v>0</v>
          </cell>
          <cell r="AE86">
            <v>296</v>
          </cell>
          <cell r="AF86">
            <v>0</v>
          </cell>
          <cell r="AG86">
            <v>0</v>
          </cell>
          <cell r="AH86">
            <v>0</v>
          </cell>
          <cell r="AI86">
            <v>0</v>
          </cell>
          <cell r="AJ86">
            <v>0</v>
          </cell>
          <cell r="AK86">
            <v>0</v>
          </cell>
          <cell r="AL86">
            <v>0</v>
          </cell>
          <cell r="AM86">
            <v>5743.9</v>
          </cell>
          <cell r="AN86">
            <v>5761.201</v>
          </cell>
          <cell r="AO86">
            <v>5742.9</v>
          </cell>
          <cell r="AP86">
            <v>10</v>
          </cell>
          <cell r="AQ86">
            <v>0</v>
          </cell>
          <cell r="AR86">
            <v>0</v>
          </cell>
          <cell r="AS86">
            <v>0</v>
          </cell>
          <cell r="AT86">
            <v>0</v>
          </cell>
          <cell r="AU86">
            <v>0</v>
          </cell>
          <cell r="AV86">
            <v>2</v>
          </cell>
          <cell r="AW86">
            <v>38</v>
          </cell>
          <cell r="AX86">
            <v>0</v>
          </cell>
          <cell r="AY86">
            <v>38</v>
          </cell>
          <cell r="AZ86">
            <v>0</v>
          </cell>
          <cell r="BA86">
            <v>0</v>
          </cell>
          <cell r="BB86">
            <v>0</v>
          </cell>
          <cell r="BC86">
            <v>0</v>
          </cell>
          <cell r="BD86">
            <v>0</v>
          </cell>
          <cell r="BE86">
            <v>3</v>
          </cell>
          <cell r="BF86">
            <v>994</v>
          </cell>
          <cell r="BG86">
            <v>997.197</v>
          </cell>
          <cell r="BH86">
            <v>0</v>
          </cell>
          <cell r="BI86">
            <v>994</v>
          </cell>
          <cell r="BJ86">
            <v>0</v>
          </cell>
          <cell r="BK86">
            <v>78</v>
          </cell>
          <cell r="BL86">
            <v>2</v>
          </cell>
          <cell r="BM86">
            <v>1671</v>
          </cell>
          <cell r="BN86">
            <v>1673.373</v>
          </cell>
          <cell r="BO86">
            <v>0</v>
          </cell>
          <cell r="BP86">
            <v>1671</v>
          </cell>
          <cell r="BQ86">
            <v>0</v>
          </cell>
          <cell r="BR86">
            <v>333.6</v>
          </cell>
          <cell r="BS86">
            <v>0</v>
          </cell>
          <cell r="BT86">
            <v>5</v>
          </cell>
          <cell r="BU86">
            <v>0</v>
          </cell>
          <cell r="BV86">
            <v>3</v>
          </cell>
          <cell r="BW86">
            <v>1603</v>
          </cell>
          <cell r="BX86">
            <v>1607.1769999999999</v>
          </cell>
          <cell r="BY86">
            <v>0</v>
          </cell>
          <cell r="BZ86">
            <v>1603</v>
          </cell>
          <cell r="CA86">
            <v>0</v>
          </cell>
          <cell r="CB86">
            <v>0.80100000000000005</v>
          </cell>
          <cell r="CC86">
            <v>0</v>
          </cell>
          <cell r="CD86">
            <v>2</v>
          </cell>
          <cell r="CE86">
            <v>0</v>
          </cell>
          <cell r="CF86">
            <v>0</v>
          </cell>
          <cell r="CG86">
            <v>0</v>
          </cell>
          <cell r="CH86">
            <v>0</v>
          </cell>
          <cell r="CI86">
            <v>0</v>
          </cell>
          <cell r="CJ86">
            <v>0</v>
          </cell>
          <cell r="CK86">
            <v>0</v>
          </cell>
          <cell r="CL86">
            <v>0</v>
          </cell>
          <cell r="CM86">
            <v>0</v>
          </cell>
          <cell r="CN86">
            <v>0</v>
          </cell>
          <cell r="CO86">
            <v>0</v>
          </cell>
          <cell r="CP86">
            <v>4306</v>
          </cell>
          <cell r="CQ86">
            <v>10602.4</v>
          </cell>
          <cell r="CR86">
            <v>0</v>
          </cell>
          <cell r="CS86">
            <v>0</v>
          </cell>
          <cell r="CT86">
            <v>0</v>
          </cell>
        </row>
        <row r="87">
          <cell r="B87">
            <v>8880239878</v>
          </cell>
          <cell r="C87" t="str">
            <v>г.Люберцы, проезд Хлебозаводской, дом 1А ЖК "Карамельный"</v>
          </cell>
          <cell r="D87" t="str">
            <v>{"type":"Polygon","coordinates":[[[37.910146,55.668853],[37.910084,55.668897],[37.91002,55.668886],[37.910003,55.668903],[37.909947,55.668961],[37.909805,55.66913],[37.90977,55.669171],[37.90942,55.669616],[37.909388,55.669658],[37.909246,55.669844],[37.909236,55.669858],[37.909252,55.669882],[37.909285,55.669903],[37.910031,55.670085],[37.910126,55.670109],[37.910324,55.669875],[37.910371,55.669889],[37.910695,55.669476],[37.911046,55.669024],[37.910871,55.668982],[37.910852,55.66899],[37.910179,55.66886],[37.910146,55.668853]],[[37.909997,55.669653],[37.909859,55.669822],[37.909449,55.669722],[37.909344,55.669859],[37.910004,55.67002],[37.91026,55.669713],[37.910149,55.669686],[37.910374,55.66938],[37.910308,55.669362],[37.910562,55.669057],[37.910016,55.669012],[37.909971,55.669135],[37.910171,55.669184],[37.910064,55.669307],[37.910128,55.669323],[37.909897,55.669626],[37.909997,55.669653]]]}</v>
          </cell>
          <cell r="E87" t="str">
            <v>LINESTRING(37.910146 55.668853,37.91002 55.668886,37.910003 55.668903,37.909947 55.668961,37.90977 55.669171,37.90942 55.669616,37.909246 55.669844,37.909236 55.669858,37.909252 55.669882,37.909285 55.669903,37.910126 55.670109,37.910371 55.669889,37.910695 55.669476,37.911046 55.669024,37.910871 55.668982,37.910146 55.668853)</v>
          </cell>
          <cell r="F87" t="str">
            <v>Утвержден</v>
          </cell>
          <cell r="G87">
            <v>5986</v>
          </cell>
          <cell r="H87">
            <v>6000.5969999999998</v>
          </cell>
          <cell r="I87">
            <v>5986</v>
          </cell>
          <cell r="J87">
            <v>4394</v>
          </cell>
          <cell r="K87">
            <v>3228</v>
          </cell>
          <cell r="L87">
            <v>7578</v>
          </cell>
          <cell r="M87">
            <v>1</v>
          </cell>
          <cell r="N87">
            <v>571</v>
          </cell>
          <cell r="O87">
            <v>572.68200000000002</v>
          </cell>
          <cell r="P87">
            <v>0</v>
          </cell>
          <cell r="Q87">
            <v>0</v>
          </cell>
          <cell r="R87">
            <v>571</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1694.3</v>
          </cell>
          <cell r="AN87">
            <v>1697.0989999999999</v>
          </cell>
          <cell r="AO87">
            <v>1694.3</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1</v>
          </cell>
          <cell r="BF87">
            <v>494</v>
          </cell>
          <cell r="BG87">
            <v>494.82600000000002</v>
          </cell>
          <cell r="BH87">
            <v>0</v>
          </cell>
          <cell r="BI87">
            <v>494</v>
          </cell>
          <cell r="BJ87">
            <v>0</v>
          </cell>
          <cell r="BK87">
            <v>40</v>
          </cell>
          <cell r="BL87">
            <v>2</v>
          </cell>
          <cell r="BM87">
            <v>2197</v>
          </cell>
          <cell r="BN87">
            <v>2202.7339999999999</v>
          </cell>
          <cell r="BO87">
            <v>0</v>
          </cell>
          <cell r="BP87">
            <v>2197</v>
          </cell>
          <cell r="BQ87">
            <v>0</v>
          </cell>
          <cell r="BR87">
            <v>300</v>
          </cell>
          <cell r="BS87">
            <v>0</v>
          </cell>
          <cell r="BT87">
            <v>5.5</v>
          </cell>
          <cell r="BU87">
            <v>0</v>
          </cell>
          <cell r="BV87">
            <v>1</v>
          </cell>
          <cell r="BW87">
            <v>1031</v>
          </cell>
          <cell r="BX87">
            <v>1031.377</v>
          </cell>
          <cell r="BY87">
            <v>0</v>
          </cell>
          <cell r="BZ87">
            <v>1031</v>
          </cell>
          <cell r="CA87">
            <v>0</v>
          </cell>
          <cell r="CB87">
            <v>0.3</v>
          </cell>
          <cell r="CC87">
            <v>0</v>
          </cell>
          <cell r="CD87">
            <v>2</v>
          </cell>
          <cell r="CE87">
            <v>0</v>
          </cell>
          <cell r="CF87">
            <v>0</v>
          </cell>
          <cell r="CG87">
            <v>0</v>
          </cell>
          <cell r="CH87">
            <v>0</v>
          </cell>
          <cell r="CI87">
            <v>0</v>
          </cell>
          <cell r="CJ87">
            <v>0</v>
          </cell>
          <cell r="CK87">
            <v>0</v>
          </cell>
          <cell r="CL87">
            <v>0</v>
          </cell>
          <cell r="CM87">
            <v>0</v>
          </cell>
          <cell r="CN87">
            <v>0</v>
          </cell>
          <cell r="CO87">
            <v>0</v>
          </cell>
          <cell r="CP87">
            <v>3722</v>
          </cell>
          <cell r="CQ87">
            <v>5987.3</v>
          </cell>
          <cell r="CR87">
            <v>0</v>
          </cell>
          <cell r="CS87">
            <v>0</v>
          </cell>
          <cell r="CT87">
            <v>0</v>
          </cell>
        </row>
        <row r="88">
          <cell r="B88">
            <v>3609240770</v>
          </cell>
          <cell r="C88" t="str">
            <v>г. Люберцы, проспект Гагарина, д.12, д.14</v>
          </cell>
          <cell r="D88" t="str">
            <v>{"type":"Polygon","coordinates":[[[37.911252,55.687925],[37.911384,55.687929],[37.911377,55.688015],[37.911563,55.688132],[37.911429,55.688202],[37.911418,55.68833],[37.911164,55.688458],[37.911107,55.688421],[37.910812,55.688569],[37.910863,55.688605],[37.910669,55.688701],[37.908698,55.687463],[37.909333,55.68716],[37.909753,55.687166],[37.90976,55.687004],[37.911252,55.687925]],[[37.910077,55.68764],[37.910035,55.687661],[37.909961,55.687661],[37.909959,55.687694],[37.909796,55.687693],[37.909796,55.687655],[37.909734,55.687655],[37.909708,55.687628],[37.909658,55.687627],[37.909632,55.687653],[37.909572,55.687653],[37.909569,55.687688],[37.9094,55.687685],[37.909403,55.687648],[37.909348,55.687646],[37.90932,55.687626],[37.909329,55.687506],[37.909455,55.687508],[37.909475,55.687497],[37.909494,55.687497],[37.909503,55.68749],[37.909537,55.68749],[37.909546,55.687498],[37.909579,55.687499],[37.909601,55.687507],[37.909842,55.687511],[37.909857,55.687503],[37.909877,55.687503],[37.90989,55.687495],[37.909933,55.687496],[37.90994,55.687503],[37.909961,55.687504],[37.909987,55.687517],[37.91015,55.68752],[37.910142,55.68764],[37.910077,55.68764]],[[37.911019,55.688217],[37.910979,55.688239],[37.910901,55.688238],[37.9109,55.688269],[37.910741,55.688266],[37.910743,55.688235],[37.910675,55.688233],[37.91065,55.688208],[37.910601,55.688207],[37.910569,55.688231],[37.910509,55.68823],[37.910507,55.688262],[37.910341,55.688258],[37.910344,55.688223],[37.910294,55.688222],[37.910264,55.688197],[37.910276,55.68808],[37.910392,55.688082],[37.910409,55.688071],[37.91043,55.688072],[37.910441,55.688063],[37.910476,55.688064],[37.910486,55.688073],[37.910508,55.688073],[37.910532,55.688086],[37.910778,55.688093],[37.910798,55.688083],[37.910826,55.688083],[37.910836,55.688074],[37.910879,55.688075],[37.910888,55.688085],[37.910911,55.688086],[37.910932,55.688098],[37.911091,55.688101],[37.911077,55.688218],[37.911019,55.688217]],[[37.9102,55.687897],[37.910204,55.687831],[37.910304,55.687833],[37.9103,55.687898],[37.9102,55.687897]],[[37.910437,55.688539],[37.910492,55.688513],[37.910562,55.688558],[37.910508,55.688583],[37.910437,55.688539]],[[37.909987,55.687895],[37.909968,55.687894],[37.90997,55.687868],[37.910089,55.68787],[37.910087,55.687897],[37.909987,55.687895]]]}</v>
          </cell>
          <cell r="E88" t="str">
            <v>LINESTRING(37.90976 55.687004,37.909333 55.68716,37.908698 55.687463,37.910669 55.688701,37.911164 55.688458,37.911418 55.68833,37.911563 55.688132,37.911384 55.687929,37.90976 55.687004)</v>
          </cell>
          <cell r="F88" t="str">
            <v>Утвержден</v>
          </cell>
          <cell r="G88">
            <v>13100</v>
          </cell>
          <cell r="H88">
            <v>13132.477000000001</v>
          </cell>
          <cell r="I88">
            <v>13100</v>
          </cell>
          <cell r="J88">
            <v>0</v>
          </cell>
          <cell r="K88">
            <v>2925</v>
          </cell>
          <cell r="L88">
            <v>1248</v>
          </cell>
          <cell r="M88">
            <v>3</v>
          </cell>
          <cell r="N88">
            <v>601</v>
          </cell>
          <cell r="O88">
            <v>602.97799999999995</v>
          </cell>
          <cell r="P88">
            <v>0</v>
          </cell>
          <cell r="Q88">
            <v>0</v>
          </cell>
          <cell r="R88">
            <v>388</v>
          </cell>
          <cell r="S88">
            <v>0</v>
          </cell>
          <cell r="T88">
            <v>213</v>
          </cell>
          <cell r="U88">
            <v>0</v>
          </cell>
          <cell r="V88">
            <v>0</v>
          </cell>
          <cell r="W88">
            <v>0</v>
          </cell>
          <cell r="X88">
            <v>0</v>
          </cell>
          <cell r="Y88">
            <v>0</v>
          </cell>
          <cell r="Z88">
            <v>2</v>
          </cell>
          <cell r="AA88">
            <v>683</v>
          </cell>
          <cell r="AB88">
            <v>684.31399999999996</v>
          </cell>
          <cell r="AC88">
            <v>0</v>
          </cell>
          <cell r="AD88">
            <v>0</v>
          </cell>
          <cell r="AE88">
            <v>683</v>
          </cell>
          <cell r="AF88">
            <v>0</v>
          </cell>
          <cell r="AG88">
            <v>0</v>
          </cell>
          <cell r="AH88">
            <v>0</v>
          </cell>
          <cell r="AI88">
            <v>0</v>
          </cell>
          <cell r="AJ88">
            <v>0</v>
          </cell>
          <cell r="AK88">
            <v>1</v>
          </cell>
          <cell r="AL88">
            <v>1</v>
          </cell>
          <cell r="AM88">
            <v>5334.1</v>
          </cell>
          <cell r="AN88">
            <v>5101.3379999999997</v>
          </cell>
          <cell r="AO88">
            <v>5089.1000000000004</v>
          </cell>
          <cell r="AP88">
            <v>49</v>
          </cell>
          <cell r="AQ88">
            <v>0</v>
          </cell>
          <cell r="AR88">
            <v>0</v>
          </cell>
          <cell r="AS88">
            <v>0</v>
          </cell>
          <cell r="AT88">
            <v>0</v>
          </cell>
          <cell r="AU88">
            <v>0</v>
          </cell>
          <cell r="AV88">
            <v>2</v>
          </cell>
          <cell r="AW88">
            <v>40</v>
          </cell>
          <cell r="AX88">
            <v>0</v>
          </cell>
          <cell r="AY88">
            <v>40</v>
          </cell>
          <cell r="AZ88">
            <v>0</v>
          </cell>
          <cell r="BA88">
            <v>0</v>
          </cell>
          <cell r="BB88">
            <v>0</v>
          </cell>
          <cell r="BC88">
            <v>0</v>
          </cell>
          <cell r="BD88">
            <v>0</v>
          </cell>
          <cell r="BE88">
            <v>12</v>
          </cell>
          <cell r="BF88">
            <v>1544.9</v>
          </cell>
          <cell r="BG88">
            <v>1548.605</v>
          </cell>
          <cell r="BH88">
            <v>0</v>
          </cell>
          <cell r="BI88">
            <v>1544.9</v>
          </cell>
          <cell r="BJ88">
            <v>0</v>
          </cell>
          <cell r="BK88">
            <v>109</v>
          </cell>
          <cell r="BL88">
            <v>1</v>
          </cell>
          <cell r="BM88">
            <v>2925</v>
          </cell>
          <cell r="BN88">
            <v>2930.953</v>
          </cell>
          <cell r="BO88">
            <v>0</v>
          </cell>
          <cell r="BP88">
            <v>2925</v>
          </cell>
          <cell r="BQ88">
            <v>0</v>
          </cell>
          <cell r="BR88">
            <v>975</v>
          </cell>
          <cell r="BS88">
            <v>0</v>
          </cell>
          <cell r="BT88">
            <v>3</v>
          </cell>
          <cell r="BU88">
            <v>0</v>
          </cell>
          <cell r="BV88">
            <v>12</v>
          </cell>
          <cell r="BW88">
            <v>2253.3000000000002</v>
          </cell>
          <cell r="BX88">
            <v>2258.9</v>
          </cell>
          <cell r="BY88">
            <v>0</v>
          </cell>
          <cell r="BZ88">
            <v>2253.3000000000002</v>
          </cell>
          <cell r="CA88">
            <v>0</v>
          </cell>
          <cell r="CB88">
            <v>2.476</v>
          </cell>
          <cell r="CC88">
            <v>0</v>
          </cell>
          <cell r="CD88">
            <v>1.5</v>
          </cell>
          <cell r="CE88">
            <v>0</v>
          </cell>
          <cell r="CF88">
            <v>0</v>
          </cell>
          <cell r="CG88">
            <v>0</v>
          </cell>
          <cell r="CH88">
            <v>0</v>
          </cell>
          <cell r="CI88">
            <v>0</v>
          </cell>
          <cell r="CJ88">
            <v>0</v>
          </cell>
          <cell r="CK88">
            <v>0</v>
          </cell>
          <cell r="CL88">
            <v>0</v>
          </cell>
          <cell r="CM88">
            <v>0</v>
          </cell>
          <cell r="CN88">
            <v>0</v>
          </cell>
          <cell r="CO88">
            <v>0</v>
          </cell>
          <cell r="CP88">
            <v>6763.2</v>
          </cell>
          <cell r="CQ88">
            <v>13136.3</v>
          </cell>
          <cell r="CR88">
            <v>0</v>
          </cell>
          <cell r="CS88">
            <v>0</v>
          </cell>
          <cell r="CT88">
            <v>0</v>
          </cell>
        </row>
        <row r="89">
          <cell r="B89">
            <v>247693733</v>
          </cell>
          <cell r="C89" t="str">
            <v>г. Люберцы, проспект Гагарина, д.22 к.1, д.22 к.2</v>
          </cell>
          <cell r="D89" t="str">
            <v>{"type":"Polygon","coordinates":[[[37.917466,55.689554],[37.917027,55.689783],[37.917109,55.689834],[37.916708,55.690042],[37.916627,55.689992],[37.916512,55.690052],[37.916585,55.690098],[37.916163,55.69031],[37.916189,55.690327],[37.916121,55.690361],[37.91609,55.690344],[37.915944,55.690419],[37.915882,55.690381],[37.915596,55.69053],[37.915662,55.69057],[37.915397,55.690706],[37.915333,55.690668],[37.915186,55.690744],[37.915269,55.690795],[37.915182,55.690843],[37.915093,55.690791],[37.914521,55.691084],[37.913604,55.69052],[37.913829,55.690521],[37.913842,55.690296],[37.913863,55.690284],[37.913912,55.690273],[37.914014,55.690264],[37.914028,55.690062],[37.914075,55.69006],[37.914117,55.690051],[37.914167,55.690035],[37.914215,55.690014],[37.91429,55.690063],[37.914384,55.690011],[37.914311,55.689963],[37.91436,55.689936],[37.914533,55.690042],[37.91478,55.689914],[37.914784,55.689916],[37.915,55.689806],[37.915106,55.689753],[37.915213,55.689699],[37.91531,55.689703],[37.915327,55.689638],[37.915351,55.689581],[37.915382,55.689528],[37.91545,55.689468],[37.915523,55.689423],[37.91556,55.689403],[37.915688,55.689347],[37.915719,55.689337],[37.915784,55.689317],[37.915895,55.689302],[37.916042,55.689298],[37.916046,55.68919],[37.916051,55.689083],[37.916051,55.689077],[37.917034,55.689104],[37.917036,55.689129],[37.917046,55.689153],[37.917093,55.68919],[37.917442,55.689404],[37.917573,55.68946],[37.917466,55.689554]],[[37.915037,55.690099],[37.91503,55.690228],[37.915105,55.69023],[37.915104,55.690265],[37.915696,55.690275],[37.915699,55.69022],[37.915805,55.690197],[37.915876,55.690235],[37.917174,55.689577],[37.917096,55.689529],[37.917176,55.689484],[37.917079,55.689419],[37.917148,55.689384],[37.917022,55.689304],[37.916847,55.689394],[37.916957,55.689464],[37.915692,55.690111],[37.915037,55.690099]],[[37.913959,55.690389],[37.913951,55.690553],[37.914036,55.690587],[37.914834,55.690595],[37.914923,55.690568],[37.914926,55.6904],[37.913959,55.690389]],[[37.914259,55.690852],[37.914214,55.690873],[37.914145,55.690831],[37.914189,55.690809],[37.914259,55.690852]],[[37.915349,55.690586],[37.91542,55.690548],[37.915363,55.690513],[37.915293,55.690551],[37.915293,55.690551],[37.915349,55.690586]],[[37.915094,55.690791],[37.915182,55.690843],[37.915269,55.690795],[37.915186,55.690744],[37.915094,55.690791]]]}</v>
          </cell>
          <cell r="E89" t="str">
            <v>LINESTRING(37.916051 55.689077,37.914028 55.690062,37.913604 55.69052,37.914521 55.691084,37.915182 55.690843,37.916189 55.690327,37.917109 55.689834,37.917466 55.689554,37.917573 55.68946,37.917034 55.689104,37.916051 55.689077)</v>
          </cell>
          <cell r="F89" t="str">
            <v>Утвержден</v>
          </cell>
          <cell r="G89">
            <v>19326</v>
          </cell>
          <cell r="H89">
            <v>19400.775000000001</v>
          </cell>
          <cell r="I89">
            <v>19326</v>
          </cell>
          <cell r="J89">
            <v>2313</v>
          </cell>
          <cell r="K89">
            <v>5003</v>
          </cell>
          <cell r="L89">
            <v>15417</v>
          </cell>
          <cell r="M89">
            <v>6</v>
          </cell>
          <cell r="N89">
            <v>1770.6</v>
          </cell>
          <cell r="O89">
            <v>1775.338</v>
          </cell>
          <cell r="P89">
            <v>0</v>
          </cell>
          <cell r="Q89">
            <v>0</v>
          </cell>
          <cell r="R89">
            <v>0</v>
          </cell>
          <cell r="S89">
            <v>0</v>
          </cell>
          <cell r="T89">
            <v>1770.6</v>
          </cell>
          <cell r="U89">
            <v>0</v>
          </cell>
          <cell r="V89">
            <v>0</v>
          </cell>
          <cell r="W89">
            <v>19</v>
          </cell>
          <cell r="X89">
            <v>10</v>
          </cell>
          <cell r="Y89">
            <v>10</v>
          </cell>
          <cell r="Z89">
            <v>0</v>
          </cell>
          <cell r="AA89">
            <v>0</v>
          </cell>
          <cell r="AB89">
            <v>0</v>
          </cell>
          <cell r="AC89">
            <v>0</v>
          </cell>
          <cell r="AD89">
            <v>0</v>
          </cell>
          <cell r="AE89">
            <v>0</v>
          </cell>
          <cell r="AF89">
            <v>0</v>
          </cell>
          <cell r="AG89">
            <v>0</v>
          </cell>
          <cell r="AH89">
            <v>0</v>
          </cell>
          <cell r="AI89">
            <v>0</v>
          </cell>
          <cell r="AJ89">
            <v>0</v>
          </cell>
          <cell r="AK89">
            <v>0</v>
          </cell>
          <cell r="AL89">
            <v>0</v>
          </cell>
          <cell r="AM89">
            <v>6159.4</v>
          </cell>
          <cell r="AN89">
            <v>6066.2120000000004</v>
          </cell>
          <cell r="AO89">
            <v>5949.4</v>
          </cell>
          <cell r="AP89">
            <v>42</v>
          </cell>
          <cell r="AQ89">
            <v>0</v>
          </cell>
          <cell r="AR89">
            <v>0</v>
          </cell>
          <cell r="AS89">
            <v>0</v>
          </cell>
          <cell r="AT89">
            <v>0</v>
          </cell>
          <cell r="AU89">
            <v>0</v>
          </cell>
          <cell r="AV89">
            <v>2</v>
          </cell>
          <cell r="AW89">
            <v>48</v>
          </cell>
          <cell r="AX89">
            <v>0</v>
          </cell>
          <cell r="AY89">
            <v>48</v>
          </cell>
          <cell r="AZ89">
            <v>0</v>
          </cell>
          <cell r="BA89">
            <v>20</v>
          </cell>
          <cell r="BB89">
            <v>20</v>
          </cell>
          <cell r="BC89">
            <v>11</v>
          </cell>
          <cell r="BD89">
            <v>11</v>
          </cell>
          <cell r="BE89">
            <v>15</v>
          </cell>
          <cell r="BF89">
            <v>2875.6</v>
          </cell>
          <cell r="BG89">
            <v>2891.5650000000001</v>
          </cell>
          <cell r="BH89">
            <v>1</v>
          </cell>
          <cell r="BI89">
            <v>1796.6</v>
          </cell>
          <cell r="BJ89">
            <v>1079</v>
          </cell>
          <cell r="BK89">
            <v>278</v>
          </cell>
          <cell r="BL89">
            <v>1</v>
          </cell>
          <cell r="BM89">
            <v>5003</v>
          </cell>
          <cell r="BN89">
            <v>5015.9769999999999</v>
          </cell>
          <cell r="BO89">
            <v>0</v>
          </cell>
          <cell r="BP89">
            <v>5003</v>
          </cell>
          <cell r="BQ89">
            <v>0</v>
          </cell>
          <cell r="BR89">
            <v>1190.5</v>
          </cell>
          <cell r="BS89">
            <v>0</v>
          </cell>
          <cell r="BT89">
            <v>4</v>
          </cell>
          <cell r="BU89">
            <v>0</v>
          </cell>
          <cell r="BV89">
            <v>3</v>
          </cell>
          <cell r="BW89">
            <v>3332.5</v>
          </cell>
          <cell r="BX89">
            <v>3337.1089999999999</v>
          </cell>
          <cell r="BY89">
            <v>0</v>
          </cell>
          <cell r="BZ89">
            <v>3332.5</v>
          </cell>
          <cell r="CA89">
            <v>0</v>
          </cell>
          <cell r="CB89">
            <v>2.27</v>
          </cell>
          <cell r="CC89">
            <v>0</v>
          </cell>
          <cell r="CD89">
            <v>1.5</v>
          </cell>
          <cell r="CE89">
            <v>0</v>
          </cell>
          <cell r="CF89">
            <v>0</v>
          </cell>
          <cell r="CG89">
            <v>0</v>
          </cell>
          <cell r="CH89">
            <v>0</v>
          </cell>
          <cell r="CI89">
            <v>0</v>
          </cell>
          <cell r="CJ89">
            <v>0</v>
          </cell>
          <cell r="CK89">
            <v>0</v>
          </cell>
          <cell r="CL89">
            <v>0</v>
          </cell>
          <cell r="CM89">
            <v>0</v>
          </cell>
          <cell r="CN89">
            <v>0</v>
          </cell>
          <cell r="CO89">
            <v>0</v>
          </cell>
          <cell r="CP89">
            <v>10180.1</v>
          </cell>
          <cell r="CQ89">
            <v>18979.099999999999</v>
          </cell>
          <cell r="CR89">
            <v>0</v>
          </cell>
          <cell r="CS89">
            <v>0</v>
          </cell>
          <cell r="CT89">
            <v>0</v>
          </cell>
        </row>
        <row r="90">
          <cell r="B90">
            <v>247693727</v>
          </cell>
          <cell r="C90" t="str">
            <v>г.Люберцы, проспект Гагарина, д.24 к.1, д.24 к.2</v>
          </cell>
          <cell r="D90" t="str">
            <v>{"type":"Polygon","coordinates":[[[37.917467,55.689553],[37.917027,55.689783],[37.917109,55.689834],[37.916708,55.690043],[37.916627,55.689992],[37.916512,55.690052],[37.916584,55.690098],[37.916163,55.69031],[37.916189,55.690327],[37.916121,55.690361],[37.91609,55.690344],[37.915944,55.690419],[37.915882,55.690381],[37.915596,55.69053],[37.915662,55.69057],[37.915395,55.690706],[37.915332,55.690668],[37.915186,55.690744],[37.915269,55.690795],[37.915182,55.690843],[37.915093,55.690791],[37.914521,55.691084],[37.915556,55.691725],[37.916337,55.691316],[37.916383,55.691345],[37.916664,55.691203],[37.9166,55.691162],[37.916803,55.691055],[37.916863,55.69109],[37.916995,55.69102],[37.916935,55.690986],[37.917097,55.690902],[37.917155,55.69094],[37.917586,55.690713],[37.917526,55.690676],[37.91763,55.690622],[37.917694,55.69066],[37.918093,55.690457],[37.918039,55.690426],[37.918501,55.690195],[37.918679,55.69016],[37.918709,55.690101],[37.918495,55.689968],[37.918422,55.689972],[37.917573,55.68946],[37.917467,55.689553]],[[37.914986,55.691032],[37.915117,55.691034],[37.915119,55.691005],[37.915357,55.691011],[37.915383,55.69104],[37.915577,55.691044],[37.915578,55.691016],[37.915826,55.691022],[37.915858,55.69105],[37.915944,55.691053],[37.915932,55.691211],[37.914984,55.691193],[37.914986,55.691032]],[[37.917248,55.6898],[37.917447,55.689929],[37.917296,55.69001],[37.917095,55.689883],[37.917248,55.6898]],[[37.916837,55.690834],[37.91671,55.690855],[37.916708,55.690877],[37.916037,55.690867],[37.916049,55.690725],[37.916712,55.690731],[37.91813,55.690006],[37.918312,55.690117],[37.916879,55.690838],[37.916837,55.690834]],[[37.914614,55.691121],[37.91465,55.691103],[37.914728,55.691151],[37.914693,55.69117],[37.914614,55.691121]],[[37.91581,55.690438],[37.915864,55.690472],[37.91593,55.690436],[37.915876,55.690403],[37.91581,55.690438]]]}</v>
          </cell>
          <cell r="E90" t="str">
            <v>LINESTRING(37.917573 55.68946,37.914521 55.691084,37.915556 55.691725,37.916383 55.691345,37.916664 55.691203,37.918679 55.69016,37.918709 55.690101,37.918495 55.689968,37.917573 55.68946)</v>
          </cell>
          <cell r="F90" t="str">
            <v>Утвержден</v>
          </cell>
          <cell r="G90">
            <v>20869</v>
          </cell>
          <cell r="H90">
            <v>20919.527999999998</v>
          </cell>
          <cell r="I90">
            <v>20867.7</v>
          </cell>
          <cell r="J90">
            <v>5682.8</v>
          </cell>
          <cell r="K90">
            <v>5742</v>
          </cell>
          <cell r="L90">
            <v>15184.9</v>
          </cell>
          <cell r="M90">
            <v>3</v>
          </cell>
          <cell r="N90">
            <v>1553</v>
          </cell>
          <cell r="O90">
            <v>1557.027</v>
          </cell>
          <cell r="P90">
            <v>0</v>
          </cell>
          <cell r="Q90">
            <v>0</v>
          </cell>
          <cell r="R90">
            <v>436</v>
          </cell>
          <cell r="S90">
            <v>0</v>
          </cell>
          <cell r="T90">
            <v>1117</v>
          </cell>
          <cell r="U90">
            <v>0</v>
          </cell>
          <cell r="V90">
            <v>0</v>
          </cell>
          <cell r="W90">
            <v>14</v>
          </cell>
          <cell r="X90">
            <v>15</v>
          </cell>
          <cell r="Y90">
            <v>5</v>
          </cell>
          <cell r="Z90">
            <v>1</v>
          </cell>
          <cell r="AA90">
            <v>402</v>
          </cell>
          <cell r="AB90">
            <v>403.33300000000003</v>
          </cell>
          <cell r="AC90">
            <v>0</v>
          </cell>
          <cell r="AD90">
            <v>0</v>
          </cell>
          <cell r="AE90">
            <v>0</v>
          </cell>
          <cell r="AF90">
            <v>0</v>
          </cell>
          <cell r="AG90">
            <v>0</v>
          </cell>
          <cell r="AH90">
            <v>402</v>
          </cell>
          <cell r="AI90">
            <v>0</v>
          </cell>
          <cell r="AJ90">
            <v>0</v>
          </cell>
          <cell r="AK90">
            <v>7</v>
          </cell>
          <cell r="AL90">
            <v>3</v>
          </cell>
          <cell r="AM90">
            <v>7552.4</v>
          </cell>
          <cell r="AN90">
            <v>7570.6289999999999</v>
          </cell>
          <cell r="AO90">
            <v>7552.4</v>
          </cell>
          <cell r="AP90">
            <v>0</v>
          </cell>
          <cell r="AQ90">
            <v>0</v>
          </cell>
          <cell r="AR90">
            <v>0</v>
          </cell>
          <cell r="AS90">
            <v>0</v>
          </cell>
          <cell r="AT90">
            <v>0</v>
          </cell>
          <cell r="AU90">
            <v>0</v>
          </cell>
          <cell r="AV90">
            <v>1</v>
          </cell>
          <cell r="AW90">
            <v>21</v>
          </cell>
          <cell r="AX90">
            <v>0</v>
          </cell>
          <cell r="AY90">
            <v>21</v>
          </cell>
          <cell r="AZ90">
            <v>0</v>
          </cell>
          <cell r="BA90">
            <v>10</v>
          </cell>
          <cell r="BB90">
            <v>0</v>
          </cell>
          <cell r="BC90">
            <v>11</v>
          </cell>
          <cell r="BD90">
            <v>11</v>
          </cell>
          <cell r="BE90">
            <v>14</v>
          </cell>
          <cell r="BF90">
            <v>1663.4</v>
          </cell>
          <cell r="BG90">
            <v>1667.5709999999999</v>
          </cell>
          <cell r="BH90">
            <v>0</v>
          </cell>
          <cell r="BI90">
            <v>1663.4</v>
          </cell>
          <cell r="BJ90">
            <v>0</v>
          </cell>
          <cell r="BK90">
            <v>128</v>
          </cell>
          <cell r="BL90">
            <v>3</v>
          </cell>
          <cell r="BM90">
            <v>5742</v>
          </cell>
          <cell r="BN90">
            <v>5754.732</v>
          </cell>
          <cell r="BO90">
            <v>0</v>
          </cell>
          <cell r="BP90">
            <v>5742</v>
          </cell>
          <cell r="BQ90">
            <v>0</v>
          </cell>
          <cell r="BR90">
            <v>1164.5340000000001</v>
          </cell>
          <cell r="BS90">
            <v>0</v>
          </cell>
          <cell r="BT90">
            <v>4.6666666666666696</v>
          </cell>
          <cell r="BU90">
            <v>0</v>
          </cell>
          <cell r="BV90">
            <v>11</v>
          </cell>
          <cell r="BW90">
            <v>3805.9</v>
          </cell>
          <cell r="BX90">
            <v>3815.3009999999999</v>
          </cell>
          <cell r="BY90">
            <v>0</v>
          </cell>
          <cell r="BZ90">
            <v>3805.9</v>
          </cell>
          <cell r="CA90">
            <v>0</v>
          </cell>
          <cell r="CB90">
            <v>2.5379999999999998</v>
          </cell>
          <cell r="CC90">
            <v>0</v>
          </cell>
          <cell r="CD90">
            <v>1.5</v>
          </cell>
          <cell r="CE90">
            <v>0</v>
          </cell>
          <cell r="CF90">
            <v>0</v>
          </cell>
          <cell r="CG90">
            <v>0</v>
          </cell>
          <cell r="CH90">
            <v>0</v>
          </cell>
          <cell r="CI90">
            <v>0</v>
          </cell>
          <cell r="CJ90">
            <v>0</v>
          </cell>
          <cell r="CK90">
            <v>0</v>
          </cell>
          <cell r="CL90">
            <v>0</v>
          </cell>
          <cell r="CM90">
            <v>0</v>
          </cell>
          <cell r="CN90">
            <v>0</v>
          </cell>
          <cell r="CO90">
            <v>0</v>
          </cell>
          <cell r="CP90">
            <v>11232.3</v>
          </cell>
          <cell r="CQ90">
            <v>20739.7</v>
          </cell>
          <cell r="CR90">
            <v>0</v>
          </cell>
          <cell r="CS90">
            <v>0</v>
          </cell>
          <cell r="CT90">
            <v>0</v>
          </cell>
        </row>
        <row r="91">
          <cell r="B91">
            <v>247693722</v>
          </cell>
          <cell r="C91" t="str">
            <v>г. Люберцы, проспект Гагарина, д.26 к.1, д.26 к.2</v>
          </cell>
          <cell r="D91" t="str">
            <v>{"type":"Polygon","coordinates":[[[37.918983,55.691196],[37.919535,55.691206],[37.919872,55.691143],[37.919796,55.691143],[37.919801,55.691029],[37.919879,55.691029],[37.91988,55.690989],[37.919837,55.690979],[37.919794,55.690963],[37.919799,55.690783],[37.919801,55.690706],[37.919604,55.690704],[37.919582,55.690685],[37.919574,55.690541],[37.919492,55.690487],[37.919334,55.690566],[37.918679,55.69016],[37.918501,55.690195],[37.918039,55.690426],[37.918093,55.690457],[37.917694,55.69066],[37.91763,55.690622],[37.917526,55.690676],[37.917586,55.690713],[37.917155,55.69094],[37.917097,55.690902],[37.916936,55.690986],[37.916994,55.69102],[37.916863,55.69109],[37.916803,55.691055],[37.9166,55.691162],[37.916664,55.691203],[37.916383,55.691345],[37.916337,55.691316],[37.915557,55.691725],[37.916393,55.692236],[37.916506,55.692174],[37.916606,55.692124],[37.916974,55.691937],[37.91702,55.691965],[37.917423,55.691912],[37.917423,55.691871],[37.917443,55.691838],[37.917476,55.691806],[37.917535,55.691782],[37.917596,55.691774],[37.91766,55.691774],[37.917727,55.691786],[37.917783,55.691805],[37.918983,55.691196]],[[37.917097,55.691492],[37.917058,55.691468],[37.917062,55.691351],[37.917708,55.691363],[37.919145,55.690628],[37.919293,55.690722],[37.919247,55.690747],[37.919253,55.690775],[37.919077,55.690867],[37.918484,55.691172],[37.917925,55.691463],[37.917867,55.691466],[37.917833,55.691447],[37.917731,55.691468],[37.917729,55.691502],[37.917097,55.691492]],[[37.916906,55.69184],[37.916011,55.691822],[37.915972,55.6918],[37.91598,55.691661],[37.916081,55.691662],[37.916117,55.691634],[37.916371,55.691638],[37.916401,55.691663],[37.916558,55.691663],[37.916588,55.69164],[37.916791,55.691643],[37.916827,55.691667],[37.916955,55.691668],[37.916944,55.691819],[37.916906,55.69184]],[[37.917778,55.691627],[37.917688,55.691626],[37.917686,55.691687],[37.917775,55.691688],[37.917778,55.691627]],[[37.918746,55.691199],[37.918667,55.691239],[37.918737,55.691284],[37.918816,55.691243],[37.918746,55.691199]],[[37.919412,55.690527],[37.919492,55.690488],[37.919563,55.690534],[37.919487,55.690574],[37.919412,55.690527]],[[37.918533,55.690243],[37.918597,55.690212],[37.918656,55.690251],[37.918595,55.690282],[37.918533,55.690243]],[[37.915774,55.691784],[37.915726,55.691809],[37.915639,55.691756],[37.915685,55.691732],[37.915774,55.691784]],[[37.919368,55.691004],[37.919667,55.691007],[37.919663,55.691121],[37.919367,55.691121],[37.919368,55.691004]],[[37.917132,55.691835],[37.917239,55.691836],[37.917242,55.691771],[37.917136,55.691769],[37.917136,55.691769],[37.917132,55.691835]]]}</v>
          </cell>
          <cell r="E91" t="str">
            <v>LINESTRING(37.918679 55.69016,37.918501 55.690195,37.91763 55.690622,37.917526 55.690676,37.916803 55.691055,37.9166 55.691162,37.915557 55.691725,37.916393 55.692236,37.917783 55.691805,37.919872 55.691143,37.919879 55.691029,37.91988 55.690989,37.919801 55.690706,37.919574 55.690541,37.919492 55.690487,37.918679 55.69016)</v>
          </cell>
          <cell r="F91" t="str">
            <v>Утвержден</v>
          </cell>
          <cell r="G91">
            <v>21684</v>
          </cell>
          <cell r="H91">
            <v>21736.955000000002</v>
          </cell>
          <cell r="I91">
            <v>21684</v>
          </cell>
          <cell r="J91">
            <v>4899.8</v>
          </cell>
          <cell r="K91">
            <v>4950</v>
          </cell>
          <cell r="L91">
            <v>16704.7</v>
          </cell>
          <cell r="M91">
            <v>3</v>
          </cell>
          <cell r="N91">
            <v>1201.8</v>
          </cell>
          <cell r="O91">
            <v>1204.98</v>
          </cell>
          <cell r="P91">
            <v>0</v>
          </cell>
          <cell r="Q91">
            <v>0</v>
          </cell>
          <cell r="R91">
            <v>1064.8</v>
          </cell>
          <cell r="S91">
            <v>0</v>
          </cell>
          <cell r="T91">
            <v>137</v>
          </cell>
          <cell r="U91">
            <v>0</v>
          </cell>
          <cell r="V91">
            <v>0</v>
          </cell>
          <cell r="W91">
            <v>10</v>
          </cell>
          <cell r="X91">
            <v>17</v>
          </cell>
          <cell r="Y91">
            <v>6</v>
          </cell>
          <cell r="Z91">
            <v>2</v>
          </cell>
          <cell r="AA91">
            <v>1095</v>
          </cell>
          <cell r="AB91">
            <v>1097.809</v>
          </cell>
          <cell r="AC91">
            <v>0</v>
          </cell>
          <cell r="AD91">
            <v>0</v>
          </cell>
          <cell r="AE91">
            <v>357</v>
          </cell>
          <cell r="AF91">
            <v>0</v>
          </cell>
          <cell r="AG91">
            <v>738</v>
          </cell>
          <cell r="AH91">
            <v>0</v>
          </cell>
          <cell r="AI91">
            <v>0</v>
          </cell>
          <cell r="AJ91">
            <v>0</v>
          </cell>
          <cell r="AK91">
            <v>6</v>
          </cell>
          <cell r="AL91">
            <v>0</v>
          </cell>
          <cell r="AM91">
            <v>9587</v>
          </cell>
          <cell r="AN91">
            <v>9392.1779999999999</v>
          </cell>
          <cell r="AO91">
            <v>9372</v>
          </cell>
          <cell r="AP91">
            <v>41</v>
          </cell>
          <cell r="AQ91">
            <v>0</v>
          </cell>
          <cell r="AR91">
            <v>0</v>
          </cell>
          <cell r="AS91">
            <v>0</v>
          </cell>
          <cell r="AT91">
            <v>5</v>
          </cell>
          <cell r="AU91">
            <v>210</v>
          </cell>
          <cell r="AV91">
            <v>2</v>
          </cell>
          <cell r="AW91">
            <v>68</v>
          </cell>
          <cell r="AX91">
            <v>0</v>
          </cell>
          <cell r="AY91">
            <v>68</v>
          </cell>
          <cell r="AZ91">
            <v>0</v>
          </cell>
          <cell r="BA91">
            <v>20</v>
          </cell>
          <cell r="BB91">
            <v>0</v>
          </cell>
          <cell r="BC91">
            <v>9</v>
          </cell>
          <cell r="BD91">
            <v>9</v>
          </cell>
          <cell r="BE91">
            <v>10</v>
          </cell>
          <cell r="BF91">
            <v>1434.8</v>
          </cell>
          <cell r="BG91">
            <v>1438.4349999999999</v>
          </cell>
          <cell r="BH91">
            <v>0</v>
          </cell>
          <cell r="BI91">
            <v>1434.8</v>
          </cell>
          <cell r="BJ91">
            <v>0</v>
          </cell>
          <cell r="BK91">
            <v>110</v>
          </cell>
          <cell r="BL91">
            <v>3</v>
          </cell>
          <cell r="BM91">
            <v>4950</v>
          </cell>
          <cell r="BN91">
            <v>4961.2280000000001</v>
          </cell>
          <cell r="BO91">
            <v>0</v>
          </cell>
          <cell r="BP91">
            <v>4950</v>
          </cell>
          <cell r="BQ91">
            <v>0</v>
          </cell>
          <cell r="BR91">
            <v>990</v>
          </cell>
          <cell r="BS91">
            <v>0</v>
          </cell>
          <cell r="BT91">
            <v>5</v>
          </cell>
          <cell r="BU91">
            <v>0</v>
          </cell>
          <cell r="BV91">
            <v>5</v>
          </cell>
          <cell r="BW91">
            <v>3342.8</v>
          </cell>
          <cell r="BX91">
            <v>3351.1689999999999</v>
          </cell>
          <cell r="BY91">
            <v>0</v>
          </cell>
          <cell r="BZ91">
            <v>3342.8</v>
          </cell>
          <cell r="CA91">
            <v>0</v>
          </cell>
          <cell r="CB91">
            <v>2.2280000000000002</v>
          </cell>
          <cell r="CC91">
            <v>0</v>
          </cell>
          <cell r="CD91">
            <v>1.5</v>
          </cell>
          <cell r="CE91">
            <v>0</v>
          </cell>
          <cell r="CF91">
            <v>0</v>
          </cell>
          <cell r="CG91">
            <v>0</v>
          </cell>
          <cell r="CH91">
            <v>0</v>
          </cell>
          <cell r="CI91">
            <v>0</v>
          </cell>
          <cell r="CJ91">
            <v>0</v>
          </cell>
          <cell r="CK91">
            <v>0</v>
          </cell>
          <cell r="CL91">
            <v>0</v>
          </cell>
          <cell r="CM91">
            <v>0</v>
          </cell>
          <cell r="CN91">
            <v>0</v>
          </cell>
          <cell r="CO91">
            <v>0</v>
          </cell>
          <cell r="CP91">
            <v>9795.6</v>
          </cell>
          <cell r="CQ91">
            <v>21464.400000000001</v>
          </cell>
          <cell r="CR91">
            <v>0</v>
          </cell>
          <cell r="CS91">
            <v>0</v>
          </cell>
          <cell r="CT91">
            <v>0</v>
          </cell>
        </row>
        <row r="92">
          <cell r="B92">
            <v>247693767</v>
          </cell>
          <cell r="C92" t="str">
            <v>г. Люберцы, Проспект Гагарина, д.8/7</v>
          </cell>
          <cell r="D92" t="str">
            <v>{"type":"Polygon","coordinates":[[[37.910037,55.68602],[37.910043,55.685975],[37.91014,55.685917],[37.909963,55.68582],[37.909896,55.68586],[37.90988,55.685852],[37.909787,55.685905],[37.90965,55.685825],[37.909538,55.685904],[37.9077,55.686847],[37.908698,55.687463],[37.909334,55.687159],[37.909753,55.687166],[37.90976,55.687003],[37.90969,55.686955],[37.909698,55.686706],[37.910514,55.686297],[37.910037,55.68602]],[[37.908972,55.686962],[37.909029,55.686933],[37.909032,55.686886],[37.909013,55.686876],[37.90902,55.686771],[37.909041,55.686761],[37.909045,55.686704],[37.909027,55.686694],[37.909036,55.686585],[37.909059,55.686572],[37.909062,55.686545],[37.909119,55.686547],[37.909122,55.686506],[37.909173,55.686484],[37.909105,55.686439],[37.909147,55.686419],[37.909153,55.6864],[37.909292,55.686331],[37.909326,55.68633],[37.90939,55.686299],[37.909393,55.686279],[37.909525,55.68621],[37.909563,55.68621],[37.909635,55.686174],[37.909633,55.686156],[37.909766,55.686084],[37.909802,55.686084],[37.909854,55.68606],[37.909979,55.686134],[37.90999,55.68613],[37.910052,55.686168],[37.909998,55.686195],[37.909988,55.686189],[37.909921,55.686223],[37.909939,55.686235],[37.909937,55.686255],[37.909855,55.686295],[37.909819,55.686272],[37.909786,55.686272],[37.90973,55.686298],[37.909725,55.68632],[37.909676,55.686346],[37.909699,55.686362],[37.909696,55.68638],[37.909617,55.68642],[37.90958,55.686398],[37.909556,55.686396],[37.909489,55.68643],[37.909493,55.686444],[37.909445,55.686467],[37.909463,55.686479],[37.909466,55.686494],[37.909385,55.686536],[37.909353,55.686517],[37.90931,55.686517],[37.909272,55.686545],[37.909293,55.686546],[37.909291,55.68658],[37.909313,55.686595],[37.909312,55.686631],[37.909337,55.686632],[37.909361,55.686645],[37.90936,55.686703],[37.909307,55.686703],[37.909283,55.686714],[37.909281,55.686761],[37.909303,55.686775],[37.909301,55.686812],[37.909331,55.686813],[37.909353,55.686826],[37.909351,55.686889],[37.909291,55.686889],[37.909273,55.686896],[37.909271,55.686932],[37.909188,55.686931],[37.909186,55.686966],[37.909141,55.686989],[37.90921,55.687032],[37.909163,55.687056],[37.909162,55.687076],[37.909099,55.687107],[37.909116,55.687117],[37.909118,55.68713],[37.909043,55.687167],[37.909013,55.687149],[37.908976,55.687151],[37.908917,55.68718],[37.908921,55.687195],[37.908865,55.687224],[37.908881,55.687234],[37.908882,55.687251],[37.908814,55.687286],[37.908787,55.68727],[37.908753,55.68727],[37.908703,55.687297],[37.90854,55.687195],[37.908587,55.687171],[37.908586,55.687153],[37.908724,55.687081],[37.908755,55.68708],[37.908819,55.68705],[37.908817,55.687033],[37.90895,55.686963],[37.908972,55.686962]],[[37.909896,55.68586],[37.909963,55.68582],[37.91014,55.685917],[37.910073,55.685956],[37.909896,55.68586]],[[37.908302,55.687006],[37.908226,55.686957],[37.908303,55.686916],[37.908382,55.686965],[37.908302,55.687006]],[[37.908788,55.686309],[37.908831,55.686286],[37.908877,55.686315],[37.908835,55.686337],[37.908788,55.686309]],[[37.908439,55.6873],[37.908478,55.687281],[37.908527,55.687311],[37.908488,55.687331],[37.908439,55.6873]]]}</v>
          </cell>
          <cell r="E92" t="str">
            <v>LINESTRING(37.909963 55.68582,37.90965 55.685825,37.9077 55.686847,37.908698 55.687463,37.909753 55.687166,37.910514 55.686297,37.91014 55.685917,37.909963 55.68582)</v>
          </cell>
          <cell r="F92" t="str">
            <v>Утвержден</v>
          </cell>
          <cell r="G92">
            <v>12002</v>
          </cell>
          <cell r="H92">
            <v>12125.927</v>
          </cell>
          <cell r="I92">
            <v>12002</v>
          </cell>
          <cell r="J92">
            <v>3581.9</v>
          </cell>
          <cell r="K92">
            <v>3331</v>
          </cell>
          <cell r="L92">
            <v>8447.7999999999993</v>
          </cell>
          <cell r="M92">
            <v>4</v>
          </cell>
          <cell r="N92">
            <v>1068</v>
          </cell>
          <cell r="O92">
            <v>1070.6849999999999</v>
          </cell>
          <cell r="P92">
            <v>0</v>
          </cell>
          <cell r="Q92">
            <v>0</v>
          </cell>
          <cell r="R92">
            <v>0</v>
          </cell>
          <cell r="S92">
            <v>0</v>
          </cell>
          <cell r="T92">
            <v>372</v>
          </cell>
          <cell r="U92">
            <v>696</v>
          </cell>
          <cell r="V92">
            <v>0</v>
          </cell>
          <cell r="W92">
            <v>11</v>
          </cell>
          <cell r="X92">
            <v>26</v>
          </cell>
          <cell r="Y92">
            <v>23</v>
          </cell>
          <cell r="Z92">
            <v>1</v>
          </cell>
          <cell r="AA92">
            <v>64.599999999999994</v>
          </cell>
          <cell r="AB92">
            <v>64.747</v>
          </cell>
          <cell r="AC92">
            <v>0</v>
          </cell>
          <cell r="AD92">
            <v>0</v>
          </cell>
          <cell r="AE92">
            <v>0</v>
          </cell>
          <cell r="AF92">
            <v>0</v>
          </cell>
          <cell r="AG92">
            <v>64.599999999999994</v>
          </cell>
          <cell r="AH92">
            <v>0</v>
          </cell>
          <cell r="AI92">
            <v>0</v>
          </cell>
          <cell r="AJ92">
            <v>0</v>
          </cell>
          <cell r="AK92">
            <v>2</v>
          </cell>
          <cell r="AL92">
            <v>1</v>
          </cell>
          <cell r="AM92">
            <v>4217.1000000000004</v>
          </cell>
          <cell r="AN92">
            <v>4120.8329999999996</v>
          </cell>
          <cell r="AO92">
            <v>4112.1000000000004</v>
          </cell>
          <cell r="AP92">
            <v>21</v>
          </cell>
          <cell r="AQ92">
            <v>0</v>
          </cell>
          <cell r="AR92">
            <v>0</v>
          </cell>
          <cell r="AS92">
            <v>0</v>
          </cell>
          <cell r="AT92">
            <v>0</v>
          </cell>
          <cell r="AU92">
            <v>0</v>
          </cell>
          <cell r="AV92">
            <v>2</v>
          </cell>
          <cell r="AW92">
            <v>27.5</v>
          </cell>
          <cell r="AX92">
            <v>0</v>
          </cell>
          <cell r="AY92">
            <v>27.5</v>
          </cell>
          <cell r="AZ92">
            <v>0</v>
          </cell>
          <cell r="BA92">
            <v>17</v>
          </cell>
          <cell r="BB92">
            <v>0</v>
          </cell>
          <cell r="BC92">
            <v>7</v>
          </cell>
          <cell r="BD92">
            <v>7</v>
          </cell>
          <cell r="BE92">
            <v>8</v>
          </cell>
          <cell r="BF92">
            <v>1250.2</v>
          </cell>
          <cell r="BG92">
            <v>1252.4280000000001</v>
          </cell>
          <cell r="BH92">
            <v>0</v>
          </cell>
          <cell r="BI92">
            <v>1250.2</v>
          </cell>
          <cell r="BJ92">
            <v>0</v>
          </cell>
          <cell r="BK92">
            <v>96</v>
          </cell>
          <cell r="BL92">
            <v>1</v>
          </cell>
          <cell r="BM92">
            <v>3331</v>
          </cell>
          <cell r="BN92">
            <v>3338.558</v>
          </cell>
          <cell r="BO92">
            <v>0</v>
          </cell>
          <cell r="BP92">
            <v>3331</v>
          </cell>
          <cell r="BQ92">
            <v>0</v>
          </cell>
          <cell r="BR92">
            <v>1110.3330000000001</v>
          </cell>
          <cell r="BS92">
            <v>0</v>
          </cell>
          <cell r="BT92">
            <v>3</v>
          </cell>
          <cell r="BU92">
            <v>0</v>
          </cell>
          <cell r="BV92">
            <v>4</v>
          </cell>
          <cell r="BW92">
            <v>2175.8000000000002</v>
          </cell>
          <cell r="BX92">
            <v>2181.692</v>
          </cell>
          <cell r="BY92">
            <v>0</v>
          </cell>
          <cell r="BZ92">
            <v>2175.8000000000002</v>
          </cell>
          <cell r="CA92">
            <v>0</v>
          </cell>
          <cell r="CB92">
            <v>1.4510000000000001</v>
          </cell>
          <cell r="CC92">
            <v>0</v>
          </cell>
          <cell r="CD92">
            <v>1.5</v>
          </cell>
          <cell r="CE92">
            <v>0</v>
          </cell>
          <cell r="CF92">
            <v>0</v>
          </cell>
          <cell r="CG92">
            <v>0</v>
          </cell>
          <cell r="CH92">
            <v>0</v>
          </cell>
          <cell r="CI92">
            <v>0</v>
          </cell>
          <cell r="CJ92">
            <v>0</v>
          </cell>
          <cell r="CK92">
            <v>0</v>
          </cell>
          <cell r="CL92">
            <v>0</v>
          </cell>
          <cell r="CM92">
            <v>0</v>
          </cell>
          <cell r="CN92">
            <v>0</v>
          </cell>
          <cell r="CO92">
            <v>0</v>
          </cell>
          <cell r="CP92">
            <v>6784.5</v>
          </cell>
          <cell r="CQ92">
            <v>12029.2</v>
          </cell>
          <cell r="CR92">
            <v>0</v>
          </cell>
          <cell r="CS92">
            <v>0</v>
          </cell>
          <cell r="CT92">
            <v>0</v>
          </cell>
        </row>
        <row r="93">
          <cell r="B93">
            <v>247693730</v>
          </cell>
          <cell r="C93" t="str">
            <v>г. Люберцы, Проспект Победы, д. 9/20,  д. 11 корп. 2</v>
          </cell>
          <cell r="D93" t="str">
            <v>{"type":"Polygon","coordinates":[[[37.915095,55.689085],[37.915021,55.68904],[37.914937,55.689083],[37.91475,55.688963],[37.914476,55.68909],[37.914044,55.688824],[37.913982,55.688857],[37.913969,55.688875],[37.913957,55.688883],[37.913888,55.688837],[37.912624,55.689486],[37.91257,55.689515],[37.912481,55.689804],[37.912616,55.689889],[37.913604,55.69052],[37.913829,55.690521],[37.913842,55.690296],[37.913863,55.690284],[37.913912,55.690273],[37.913984,55.690267],[37.914014,55.690264],[37.914028,55.690062],[37.914075,55.69006],[37.914116,55.690051],[37.914167,55.690035],[37.914215,55.690014],[37.914311,55.689963],[37.914361,55.689936],[37.914533,55.690042],[37.91478,55.689914],[37.914784,55.689916],[37.914998,55.689807],[37.915213,55.689699],[37.915309,55.689703],[37.915327,55.689637],[37.915349,55.689583],[37.915382,55.689528],[37.915452,55.689467],[37.915524,55.689422],[37.915563,55.689402],[37.915523,55.689387],[37.915446,55.689342],[37.915463,55.689332],[37.91551,55.689305],[37.915542,55.689287],[37.915155,55.689056],[37.915095,55.689085]],[[37.91514,55.689332],[37.915154,55.689296],[37.915026,55.689219],[37.914053,55.689706],[37.914176,55.689782],[37.914258,55.689788],[37.91514,55.689332]],[[37.913494,55.689201],[37.913803,55.689385],[37.914429,55.689061],[37.91416,55.688896],[37.914089,55.688891],[37.913494,55.689201]],[[37.913482,55.689271],[37.912786,55.689631],[37.912846,55.689663],[37.912748,55.689714],[37.912825,55.689758],[37.912824,55.689776],[37.912763,55.689807],[37.912834,55.689849],[37.912898,55.689847],[37.912938,55.689869],[37.91292,55.689909],[37.913079,55.690002],[37.913137,55.690004],[37.913175,55.690025],[37.913167,55.690057],[37.913351,55.690167],[37.913398,55.690162],[37.913453,55.690196],[37.913572,55.690133],[37.913568,55.690227],[37.913656,55.690262],[37.913824,55.690262],[37.913909,55.690232],[37.913917,55.690114],[37.9136,55.690113],[37.912953,55.689721],[37.91302,55.689692],[37.913019,55.689663],[37.913047,55.689647],[37.9131,55.689653],[37.913277,55.689558],[37.913277,55.689518],[37.913322,55.689495],[37.913394,55.689499],[37.913573,55.689407],[37.913578,55.689371],[37.913614,55.689351],[37.913482,55.689271]],[[37.914001,55.689365],[37.91403,55.689382],[37.9141,55.689345],[37.914072,55.689329],[37.914001,55.689365]],[[37.914909,55.689065],[37.914882,55.689078],[37.914828,55.689045],[37.914856,55.689031],[37.914909,55.689065]]]}</v>
          </cell>
          <cell r="E93" t="str">
            <v>LINESTRING(37.914044 55.688824,37.913888 55.688837,37.912624 55.689486,37.91257 55.689515,37.912481 55.689804,37.913604 55.69052,37.913829 55.690521,37.915309 55.689703,37.915563 55.689402,37.915542 55.689287,37.915155 55.689056,37.91475 55.688963,37.914044 55.688824)</v>
          </cell>
          <cell r="F93" t="str">
            <v>Утвержден</v>
          </cell>
          <cell r="G93">
            <v>14967</v>
          </cell>
          <cell r="H93">
            <v>15003.343000000001</v>
          </cell>
          <cell r="I93">
            <v>14967</v>
          </cell>
          <cell r="J93">
            <v>4725.8999999999996</v>
          </cell>
          <cell r="K93">
            <v>4942.7</v>
          </cell>
          <cell r="L93">
            <v>8793.1</v>
          </cell>
          <cell r="M93">
            <v>2</v>
          </cell>
          <cell r="N93">
            <v>227.8</v>
          </cell>
          <cell r="O93">
            <v>227.834</v>
          </cell>
          <cell r="P93">
            <v>0</v>
          </cell>
          <cell r="Q93">
            <v>0</v>
          </cell>
          <cell r="R93">
            <v>0</v>
          </cell>
          <cell r="S93">
            <v>227.8</v>
          </cell>
          <cell r="T93">
            <v>0</v>
          </cell>
          <cell r="U93">
            <v>0</v>
          </cell>
          <cell r="V93">
            <v>0</v>
          </cell>
          <cell r="W93">
            <v>0</v>
          </cell>
          <cell r="X93">
            <v>0</v>
          </cell>
          <cell r="Y93">
            <v>0</v>
          </cell>
          <cell r="Z93">
            <v>3</v>
          </cell>
          <cell r="AA93">
            <v>562</v>
          </cell>
          <cell r="AB93">
            <v>564.33500000000004</v>
          </cell>
          <cell r="AC93">
            <v>0</v>
          </cell>
          <cell r="AD93">
            <v>0</v>
          </cell>
          <cell r="AE93">
            <v>414</v>
          </cell>
          <cell r="AF93">
            <v>148</v>
          </cell>
          <cell r="AG93">
            <v>0</v>
          </cell>
          <cell r="AH93">
            <v>0</v>
          </cell>
          <cell r="AI93">
            <v>0</v>
          </cell>
          <cell r="AJ93">
            <v>0</v>
          </cell>
          <cell r="AK93">
            <v>4</v>
          </cell>
          <cell r="AL93">
            <v>4</v>
          </cell>
          <cell r="AM93">
            <v>5446.9</v>
          </cell>
          <cell r="AN93">
            <v>5463.509</v>
          </cell>
          <cell r="AO93">
            <v>5445.9</v>
          </cell>
          <cell r="AP93">
            <v>29</v>
          </cell>
          <cell r="AQ93">
            <v>0</v>
          </cell>
          <cell r="AR93">
            <v>0</v>
          </cell>
          <cell r="AS93">
            <v>0</v>
          </cell>
          <cell r="AT93">
            <v>0</v>
          </cell>
          <cell r="AU93">
            <v>0</v>
          </cell>
          <cell r="AV93">
            <v>2</v>
          </cell>
          <cell r="AW93">
            <v>27</v>
          </cell>
          <cell r="AX93">
            <v>0</v>
          </cell>
          <cell r="AY93">
            <v>27</v>
          </cell>
          <cell r="AZ93">
            <v>0</v>
          </cell>
          <cell r="BA93">
            <v>9</v>
          </cell>
          <cell r="BB93">
            <v>0</v>
          </cell>
          <cell r="BC93">
            <v>4</v>
          </cell>
          <cell r="BD93">
            <v>4</v>
          </cell>
          <cell r="BE93">
            <v>7</v>
          </cell>
          <cell r="BF93">
            <v>1669</v>
          </cell>
          <cell r="BG93">
            <v>1678.9459999999999</v>
          </cell>
          <cell r="BH93">
            <v>1</v>
          </cell>
          <cell r="BI93">
            <v>1669</v>
          </cell>
          <cell r="BJ93">
            <v>0</v>
          </cell>
          <cell r="BK93">
            <v>130</v>
          </cell>
          <cell r="BL93">
            <v>2</v>
          </cell>
          <cell r="BM93">
            <v>4465</v>
          </cell>
          <cell r="BN93">
            <v>4470.5330000000004</v>
          </cell>
          <cell r="BO93">
            <v>0</v>
          </cell>
          <cell r="BP93">
            <v>4465</v>
          </cell>
          <cell r="BQ93">
            <v>0</v>
          </cell>
          <cell r="BR93">
            <v>873.4</v>
          </cell>
          <cell r="BS93">
            <v>0</v>
          </cell>
          <cell r="BT93">
            <v>5</v>
          </cell>
          <cell r="BU93">
            <v>0</v>
          </cell>
          <cell r="BV93">
            <v>23</v>
          </cell>
          <cell r="BW93">
            <v>2402.5</v>
          </cell>
          <cell r="BX93">
            <v>2413.1640000000002</v>
          </cell>
          <cell r="BY93">
            <v>0</v>
          </cell>
          <cell r="BZ93">
            <v>2402.5</v>
          </cell>
          <cell r="CA93">
            <v>0</v>
          </cell>
          <cell r="CB93">
            <v>1.3280000000000001</v>
          </cell>
          <cell r="CC93">
            <v>0</v>
          </cell>
          <cell r="CD93">
            <v>3.02173913043478</v>
          </cell>
          <cell r="CE93">
            <v>0</v>
          </cell>
          <cell r="CF93">
            <v>0</v>
          </cell>
          <cell r="CG93">
            <v>0</v>
          </cell>
          <cell r="CH93">
            <v>0</v>
          </cell>
          <cell r="CI93">
            <v>0</v>
          </cell>
          <cell r="CJ93">
            <v>0</v>
          </cell>
          <cell r="CK93">
            <v>0</v>
          </cell>
          <cell r="CL93">
            <v>0</v>
          </cell>
          <cell r="CM93">
            <v>0</v>
          </cell>
          <cell r="CN93">
            <v>0</v>
          </cell>
          <cell r="CO93">
            <v>0</v>
          </cell>
          <cell r="CP93">
            <v>8563.5</v>
          </cell>
          <cell r="CQ93">
            <v>14799.2</v>
          </cell>
          <cell r="CR93">
            <v>0</v>
          </cell>
          <cell r="CS93">
            <v>0</v>
          </cell>
          <cell r="CT93">
            <v>0</v>
          </cell>
        </row>
        <row r="94">
          <cell r="B94">
            <v>1055182718</v>
          </cell>
          <cell r="C94" t="str">
            <v>г. Люберцы, пр-т Гагарина, д. 3, д. 5/5, д. 9</v>
          </cell>
          <cell r="D94" t="str">
            <v>{"type":"Polygon","coordinates":[[[37.906558,55.68838],[37.906496,55.688408],[37.905987,55.688664],[37.905954,55.688644],[37.905881,55.688651],[37.905822,55.68862],[37.905825,55.688604],[37.905801,55.688591],[37.905773,55.688592],[37.905658,55.688524],[37.905645,55.688492],[37.905429,55.688602],[37.905376,55.68857],[37.905328,55.688567],[37.905037,55.688388],[37.904958,55.68834],[37.904941,55.688349],[37.904881,55.68831],[37.906112,55.68767],[37.906183,55.687634],[37.906205,55.687624],[37.906346,55.687548],[37.906421,55.68751],[37.906597,55.687419],[37.90668,55.687377],[37.90685,55.68729],[37.906937,55.687247],[37.907166,55.687129],[37.907194,55.687115],[37.907322,55.687202],[37.907476,55.687129],[37.907571,55.687125],[37.908599,55.68776],[37.90857,55.687776],[37.908556,55.687788],[37.908551,55.687801],[37.908553,55.687819],[37.908619,55.68786],[37.908686,55.687828],[37.908808,55.687904],[37.908743,55.687935],[37.908874,55.688015],[37.908941,55.687981],[37.90992,55.688588],[37.90986,55.688621],[37.90938,55.688883],[37.909423,55.688912],[37.909228,55.689013],[37.909184,55.688986],[37.909093,55.689033],[37.908646,55.688758],[37.908475,55.6888],[37.907195,55.689458],[37.907066,55.689379],[37.908339,55.688722],[37.908348,55.688575],[37.908269,55.688525],[37.908056,55.688394],[37.906633,55.68836],[37.906558,55.68838]],[[37.906337,55.687971],[37.906214,55.688035],[37.90609,55.688098],[37.905968,55.688162],[37.905854,55.68822],[37.905722,55.688288],[37.905602,55.68835],[37.905472,55.688417],[37.905422,55.688442],[37.905253,55.688339],[37.905288,55.68832],[37.905265,55.688306],[37.905321,55.688278],[37.905403,55.688236],[37.905446,55.688214],[37.905468,55.688225],[37.905526,55.688194],[37.905507,55.688179],[37.905564,55.688149],[37.905648,55.688105],[37.905688,55.688084],[37.905712,55.688098],[37.905777,55.688065],[37.905758,55.688051],[37.905806,55.688026],[37.905889,55.687984],[37.905936,55.68796],[37.905961,55.687975],[37.906026,55.68794],[37.906001,55.687923],[37.906048,55.687899],[37.906134,55.687856],[37.906177,55.687834],[37.906201,55.687848],[37.906235,55.687833],[37.906399,55.687939],[37.906337,55.687971]],[[37.908644,55.68809],[37.908605,55.688067],[37.90846,55.68814],[37.908498,55.688163],[37.908473,55.688176],[37.908562,55.688231],[37.90867,55.688298],[37.908826,55.688393],[37.908932,55.68846],[37.909161,55.6886],[37.909265,55.688665],[37.909291,55.688681],[37.909315,55.68867],[37.909358,55.688697],[37.909496,55.688626],[37.90946,55.6886],[37.909483,55.688589],[37.909435,55.688558],[37.909451,55.688549],[37.909344,55.688482],[37.909295,55.688451],[37.909264,55.688465],[37.909133,55.688378],[37.909156,55.688365],[37.909102,55.688333],[37.909043,55.688298],[37.908986,55.688264],[37.908966,55.688274],[37.908844,55.688195],[37.908861,55.688187],[37.908732,55.688115],[37.908667,55.688078],[37.908644,55.68809]],[[37.907214,55.68739],[37.907224,55.687397],[37.907185,55.687415],[37.907203,55.687428],[37.907113,55.687472],[37.907088,55.687457],[37.907038,55.687482],[37.90702,55.687471],[37.906942,55.687508],[37.906958,55.687519],[37.906921,55.687538],[37.906953,55.687559],[37.906862,55.687604],[37.906824,55.68758],[37.906777,55.687605],[37.906762,55.687595],[37.906691,55.687631],[37.906709,55.687643],[37.906687,55.687653],[37.906658,55.687668],[37.906695,55.687691],[37.90661,55.687732],[37.906571,55.687708],[37.906526,55.687728],[37.906504,55.687715],[37.906459,55.687739],[37.906345,55.687667],[37.906413,55.687634],[37.906412,55.687614],[37.906423,55.687595],[37.906393,55.687578],[37.906467,55.687542],[37.906498,55.687561],[37.906534,55.687557],[37.906572,55.68756],[37.906645,55.687523],[37.906653,55.687498],[37.906679,55.687475],[37.906656,55.687457],[37.906737,55.687419],[37.906764,55.687435],[37.906797,55.687427],[37.90684,55.687427],[37.90691,55.687392],[37.906913,55.687369],[37.906931,55.687345],[37.906903,55.687326],[37.90699,55.687285],[37.907022,55.687307],[37.907059,55.687302],[37.907097,55.687306],[37.907178,55.687264],[37.90729,55.687214],[37.90748,55.68733],[37.907506,55.687345],[37.907532,55.68735],[37.907555,55.68736],[37.90759,55.687344],[37.907658,55.687384],[37.907625,55.687402],[37.907644,55.687422],[37.907648,55.687443],[37.907713,55.687484],[37.907749,55.68749],[37.907783,55.687503],[37.907822,55.687484],[37.907891,55.687529],[37.907859,55.687546],[37.907878,55.687565],[37.907884,55.687588],[37.907941,55.687621],[37.907984,55.687626],[37.908022,55.687643],[37.90805,55.687632],[37.908115,55.687672],[37.908092,55.687686],[37.908106,55.687708],[37.908104,55.687727],[37.908171,55.687771],[37.908211,55.687775],[37.908243,55.687788],[37.908281,55.687774],[37.908343,55.687813],[37.908315,55.687829],[37.908327,55.687847],[37.908328,55.687866],[37.908371,55.687893],[37.908221,55.687969],[37.908186,55.687946],[37.90816,55.687958],[37.908125,55.687937],[37.90807,55.687965],[37.90797,55.687903],[37.908024,55.687875],[37.907995,55.687855],[37.908017,55.687844],[37.907942,55.687799],[37.907919,55.68781],[37.907885,55.687791],[37.907829,55.687816],[37.907738,55.68776],[37.907791,55.687731],[37.907754,55.687709],[37.907781,55.687695],[37.907708,55.687653],[37.907688,55.687663],[37.907656,55.687643],[37.907599,55.687671],[37.907516,55.687619],[37.907566,55.687589],[37.907535,55.687569],[37.907523,55.687561],[37.907543,55.687549],[37.907484,55.687515],[37.907463,55.687525],[37.907435,55.687508],[37.907379,55.687537],[37.907282,55.687475],[37.907334,55.687444],[37.907293,55.687421],[37.907312,55.687409],[37.907254,55.687372],[37.907214,55.68739]],[[37.908198,55.688207],[37.908135,55.688238],[37.90809,55.68821],[37.908152,55.688179],[37.908198,55.688207]],[[37.906837,55.687957],[37.906905,55.687923],[37.906849,55.687888],[37.906785,55.687923],[37.906837,55.687957]],[[37.908808,55.687904],[37.908686,55.687828],[37.908619,55.68786],[37.908722,55.687924],[37.908743,55.687935],[37.908808,55.687904]]]}</v>
          </cell>
          <cell r="E94" t="str">
            <v>LINESTRING(37.907194 55.687115,37.907166 55.687129,37.90685 55.68729,37.906597 55.687419,37.906346 55.687548,37.904881 55.68831,37.904941 55.688349,37.905328 55.688567,37.907195 55.689458,37.909228 55.689013,37.909423 55.688912,37.90992 55.688588,37.908599 55.68776,37.907571 55.687125,37.907194 55.687115)</v>
          </cell>
          <cell r="F94" t="str">
            <v>Утвержден</v>
          </cell>
          <cell r="G94">
            <v>24508</v>
          </cell>
          <cell r="H94">
            <v>25092.635999999999</v>
          </cell>
          <cell r="I94">
            <v>24508</v>
          </cell>
          <cell r="J94">
            <v>2914.1</v>
          </cell>
          <cell r="K94">
            <v>10385.4</v>
          </cell>
          <cell r="L94">
            <v>20129.7</v>
          </cell>
          <cell r="M94">
            <v>3</v>
          </cell>
          <cell r="N94">
            <v>2240</v>
          </cell>
          <cell r="O94">
            <v>2248.0410000000002</v>
          </cell>
          <cell r="P94">
            <v>0</v>
          </cell>
          <cell r="Q94">
            <v>0</v>
          </cell>
          <cell r="R94">
            <v>210</v>
          </cell>
          <cell r="S94">
            <v>2030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8860.2999999999993</v>
          </cell>
          <cell r="AN94">
            <v>9482.8829999999998</v>
          </cell>
          <cell r="AO94">
            <v>8860.2999999999993</v>
          </cell>
          <cell r="AP94">
            <v>0</v>
          </cell>
          <cell r="AQ94">
            <v>0</v>
          </cell>
          <cell r="AR94">
            <v>0</v>
          </cell>
          <cell r="AS94">
            <v>0</v>
          </cell>
          <cell r="AT94">
            <v>0</v>
          </cell>
          <cell r="AU94">
            <v>0</v>
          </cell>
          <cell r="AV94">
            <v>1</v>
          </cell>
          <cell r="AW94">
            <v>70</v>
          </cell>
          <cell r="AX94">
            <v>0</v>
          </cell>
          <cell r="AY94">
            <v>70</v>
          </cell>
          <cell r="AZ94">
            <v>0</v>
          </cell>
          <cell r="BA94">
            <v>0</v>
          </cell>
          <cell r="BB94">
            <v>0</v>
          </cell>
          <cell r="BC94">
            <v>0</v>
          </cell>
          <cell r="BD94">
            <v>0</v>
          </cell>
          <cell r="BE94">
            <v>8</v>
          </cell>
          <cell r="BF94">
            <v>2875.1</v>
          </cell>
          <cell r="BG94">
            <v>2886.8560000000002</v>
          </cell>
          <cell r="BH94">
            <v>0</v>
          </cell>
          <cell r="BI94">
            <v>2875.1</v>
          </cell>
          <cell r="BJ94">
            <v>0</v>
          </cell>
          <cell r="BK94">
            <v>228</v>
          </cell>
          <cell r="BL94">
            <v>1</v>
          </cell>
          <cell r="BM94">
            <v>4623</v>
          </cell>
          <cell r="BN94">
            <v>4635.1580000000004</v>
          </cell>
          <cell r="BO94">
            <v>0</v>
          </cell>
          <cell r="BP94">
            <v>4623</v>
          </cell>
          <cell r="BQ94">
            <v>0</v>
          </cell>
          <cell r="BR94">
            <v>771</v>
          </cell>
          <cell r="BS94">
            <v>0</v>
          </cell>
          <cell r="BT94">
            <v>6</v>
          </cell>
          <cell r="BU94">
            <v>0</v>
          </cell>
          <cell r="BV94">
            <v>11</v>
          </cell>
          <cell r="BW94">
            <v>5762.4</v>
          </cell>
          <cell r="BX94">
            <v>5777.049</v>
          </cell>
          <cell r="BY94">
            <v>0</v>
          </cell>
          <cell r="BZ94">
            <v>5762.4</v>
          </cell>
          <cell r="CA94">
            <v>0</v>
          </cell>
          <cell r="CB94">
            <v>2.8090000000000002</v>
          </cell>
          <cell r="CC94">
            <v>0</v>
          </cell>
          <cell r="CD94">
            <v>3.2727272727272698</v>
          </cell>
          <cell r="CE94">
            <v>0</v>
          </cell>
          <cell r="CF94">
            <v>0</v>
          </cell>
          <cell r="CG94">
            <v>0</v>
          </cell>
          <cell r="CH94">
            <v>0</v>
          </cell>
          <cell r="CI94">
            <v>0</v>
          </cell>
          <cell r="CJ94">
            <v>0</v>
          </cell>
          <cell r="CK94">
            <v>0</v>
          </cell>
          <cell r="CL94">
            <v>0</v>
          </cell>
          <cell r="CM94">
            <v>0</v>
          </cell>
          <cell r="CN94">
            <v>0</v>
          </cell>
          <cell r="CO94">
            <v>0</v>
          </cell>
          <cell r="CP94">
            <v>13330.5</v>
          </cell>
          <cell r="CQ94">
            <v>24430.799999999999</v>
          </cell>
          <cell r="CR94">
            <v>0</v>
          </cell>
          <cell r="CS94">
            <v>0</v>
          </cell>
          <cell r="CT94">
            <v>0</v>
          </cell>
        </row>
        <row r="95">
          <cell r="B95">
            <v>247693810</v>
          </cell>
          <cell r="C95" t="str">
            <v>г. Люберцы, пр-т Комсомольский, д. 11, д. 11А, д. 13</v>
          </cell>
          <cell r="D95" t="str">
            <v>{"type":"Polygon","coordinates":[[[37.904845,55.691773],[37.904912,55.691815],[37.905235,55.692017],[37.90412,55.692582],[37.904856,55.693049],[37.903702,55.693653],[37.903686,55.693644],[37.903667,55.693619],[37.903691,55.693381],[37.903822,55.693384],[37.903834,55.693237],[37.903645,55.693233],[37.903388,55.693216],[37.903556,55.693032],[37.902811,55.692567],[37.902543,55.6924],[37.902796,55.692271],[37.902885,55.692324],[37.902945,55.692293],[37.903082,55.692378],[37.903146,55.692384],[37.903221,55.692357],[37.903316,55.692183],[37.903417,55.692199],[37.903476,55.692],[37.903645,55.691918],[37.902868,55.691431],[37.902543,55.691598],[37.902306,55.691459],[37.902423,55.6914],[37.902318,55.691306],[37.902137,55.69101],[37.902184,55.690963],[37.902547,55.690781],[37.902937,55.690591],[37.90295,55.690556],[37.903042,55.690617],[37.902984,55.690625],[37.902603,55.690817],[37.903822,55.691573],[37.903736,55.691619],[37.903736,55.691656],[37.903925,55.691785],[37.903945,55.691798],[37.903969,55.691785],[37.904007,55.691809],[37.904262,55.691687],[37.904508,55.691563],[37.904845,55.691773]],[[37.904481,55.691822],[37.904501,55.691835],[37.904417,55.691879],[37.904452,55.691902],[37.904367,55.691945],[37.90433,55.691922],[37.904254,55.69196],[37.904232,55.691948],[37.904163,55.691982],[37.904185,55.691996],[37.904105,55.692038],[37.904143,55.692061],[37.904058,55.692105],[37.904021,55.692082],[37.903944,55.692121],[37.903922,55.692106],[37.903887,55.692123],[37.903775,55.692056],[37.903811,55.692038],[37.903793,55.692026],[37.904034,55.691902],[37.904053,55.691914],[37.904124,55.691878],[37.904104,55.691866],[37.904348,55.691743],[37.904365,55.691753],[37.9044,55.691735],[37.904512,55.691806],[37.904481,55.691822]],[[37.904946,55.691837],[37.904912,55.691816],[37.904848,55.691847],[37.904885,55.691869],[37.904946,55.691837]],[[37.902584,55.690943],[37.902741,55.691044],[37.902805,55.691014],[37.903633,55.691527],[37.903572,55.691559],[37.903702,55.69164],[37.903559,55.691714],[37.902439,55.691015],[37.902584,55.690943]],[[37.903391,55.692396],[37.904499,55.693075],[37.904621,55.693011],[37.903516,55.692334],[37.903391,55.692396]],[[37.903392,55.692198],[37.903415,55.692201],[37.903392,55.692198]],[[37.902842,55.692551],[37.902864,55.692565],[37.902936,55.692531],[37.902915,55.692516],[37.902842,55.692551]],[[37.903925,55.691785],[37.903944,55.691798],[37.903925,55.691785]]]}</v>
          </cell>
          <cell r="E95" t="str">
            <v>LINESTRING(37.90295 55.690556,37.902184 55.690963,37.902137 55.69101,37.902543 55.6924,37.903686 55.693644,37.903702 55.693653,37.904856 55.693049,37.905235 55.692017,37.90295 55.690556)</v>
          </cell>
          <cell r="F95" t="str">
            <v>Утвержден</v>
          </cell>
          <cell r="G95">
            <v>17414</v>
          </cell>
          <cell r="H95">
            <v>18387.834999999999</v>
          </cell>
          <cell r="I95">
            <v>17414</v>
          </cell>
          <cell r="J95">
            <v>3629.4</v>
          </cell>
          <cell r="K95">
            <v>3595.8</v>
          </cell>
          <cell r="L95">
            <v>14314.6</v>
          </cell>
          <cell r="M95">
            <v>3</v>
          </cell>
          <cell r="N95">
            <v>601</v>
          </cell>
          <cell r="O95">
            <v>602.11099999999999</v>
          </cell>
          <cell r="P95">
            <v>0</v>
          </cell>
          <cell r="Q95">
            <v>0</v>
          </cell>
          <cell r="R95">
            <v>601</v>
          </cell>
          <cell r="S95">
            <v>0</v>
          </cell>
          <cell r="T95">
            <v>0</v>
          </cell>
          <cell r="U95">
            <v>0</v>
          </cell>
          <cell r="V95">
            <v>0</v>
          </cell>
          <cell r="W95">
            <v>5</v>
          </cell>
          <cell r="X95">
            <v>4</v>
          </cell>
          <cell r="Y95">
            <v>4</v>
          </cell>
          <cell r="Z95">
            <v>4</v>
          </cell>
          <cell r="AA95">
            <v>1025</v>
          </cell>
          <cell r="AB95">
            <v>1027.2260000000001</v>
          </cell>
          <cell r="AC95">
            <v>0</v>
          </cell>
          <cell r="AD95">
            <v>0</v>
          </cell>
          <cell r="AE95">
            <v>1025</v>
          </cell>
          <cell r="AF95">
            <v>0</v>
          </cell>
          <cell r="AG95">
            <v>0</v>
          </cell>
          <cell r="AH95">
            <v>0</v>
          </cell>
          <cell r="AI95">
            <v>0</v>
          </cell>
          <cell r="AJ95">
            <v>0</v>
          </cell>
          <cell r="AK95">
            <v>2</v>
          </cell>
          <cell r="AL95">
            <v>2</v>
          </cell>
          <cell r="AM95">
            <v>10169.6</v>
          </cell>
          <cell r="AN95">
            <v>10195.464</v>
          </cell>
          <cell r="AO95">
            <v>10169.6</v>
          </cell>
          <cell r="AP95">
            <v>47</v>
          </cell>
          <cell r="AQ95">
            <v>0</v>
          </cell>
          <cell r="AR95">
            <v>0</v>
          </cell>
          <cell r="AS95">
            <v>0</v>
          </cell>
          <cell r="AT95">
            <v>0</v>
          </cell>
          <cell r="AU95">
            <v>0</v>
          </cell>
          <cell r="AV95">
            <v>2</v>
          </cell>
          <cell r="AW95">
            <v>42</v>
          </cell>
          <cell r="AX95">
            <v>0</v>
          </cell>
          <cell r="AY95">
            <v>42</v>
          </cell>
          <cell r="AZ95">
            <v>0</v>
          </cell>
          <cell r="BA95">
            <v>8</v>
          </cell>
          <cell r="BB95">
            <v>13</v>
          </cell>
          <cell r="BC95">
            <v>2</v>
          </cell>
          <cell r="BD95">
            <v>2</v>
          </cell>
          <cell r="BE95">
            <v>7</v>
          </cell>
          <cell r="BF95">
            <v>1624</v>
          </cell>
          <cell r="BG95">
            <v>1627.9860000000001</v>
          </cell>
          <cell r="BH95">
            <v>0</v>
          </cell>
          <cell r="BI95">
            <v>1624</v>
          </cell>
          <cell r="BJ95">
            <v>0</v>
          </cell>
          <cell r="BK95">
            <v>122</v>
          </cell>
          <cell r="BL95">
            <v>7</v>
          </cell>
          <cell r="BM95">
            <v>3262</v>
          </cell>
          <cell r="BN95">
            <v>3269.53</v>
          </cell>
          <cell r="BO95">
            <v>0</v>
          </cell>
          <cell r="BP95">
            <v>3262</v>
          </cell>
          <cell r="BQ95">
            <v>0</v>
          </cell>
          <cell r="BR95">
            <v>638.79999999999995</v>
          </cell>
          <cell r="BS95">
            <v>0</v>
          </cell>
          <cell r="BT95">
            <v>4.71428571428571</v>
          </cell>
          <cell r="BU95">
            <v>0</v>
          </cell>
          <cell r="BV95">
            <v>11</v>
          </cell>
          <cell r="BW95">
            <v>1654</v>
          </cell>
          <cell r="BX95">
            <v>1658.8589999999999</v>
          </cell>
          <cell r="BY95">
            <v>0</v>
          </cell>
          <cell r="BZ95">
            <v>1654</v>
          </cell>
          <cell r="CA95">
            <v>0</v>
          </cell>
          <cell r="CB95">
            <v>1.042</v>
          </cell>
          <cell r="CC95">
            <v>0</v>
          </cell>
          <cell r="CD95">
            <v>1.5909090909090899</v>
          </cell>
          <cell r="CE95">
            <v>0</v>
          </cell>
          <cell r="CF95">
            <v>0</v>
          </cell>
          <cell r="CG95">
            <v>0</v>
          </cell>
          <cell r="CH95">
            <v>0</v>
          </cell>
          <cell r="CI95">
            <v>0</v>
          </cell>
          <cell r="CJ95">
            <v>0</v>
          </cell>
          <cell r="CK95">
            <v>0</v>
          </cell>
          <cell r="CL95">
            <v>0</v>
          </cell>
          <cell r="CM95">
            <v>0</v>
          </cell>
          <cell r="CN95">
            <v>0</v>
          </cell>
          <cell r="CO95">
            <v>0</v>
          </cell>
          <cell r="CP95">
            <v>6582</v>
          </cell>
          <cell r="CQ95">
            <v>18377.599999999999</v>
          </cell>
          <cell r="CR95">
            <v>0</v>
          </cell>
          <cell r="CS95">
            <v>0</v>
          </cell>
          <cell r="CT95">
            <v>0</v>
          </cell>
        </row>
        <row r="96">
          <cell r="B96">
            <v>247693980</v>
          </cell>
          <cell r="C96" t="str">
            <v>г. Люберцы, пр-т Октябрьский, д. 120к1, д. 120к2, д. 120к3</v>
          </cell>
          <cell r="D96" t="str">
            <v>{"type":"Polygon","coordinates":[[[37.883762,55.683141],[37.883804,55.683169],[37.88385,55.683147],[37.883918,55.683192],[37.884507,55.682907],[37.884434,55.682861],[37.884574,55.682792],[37.884532,55.682764],[37.884025,55.682428],[37.882848,55.68165],[37.882174,55.681991],[37.883423,55.68279],[37.883312,55.682843],[37.883398,55.682901],[37.883762,55.683141]],[[37.884005,55.682595],[37.88416,55.682521],[37.884531,55.682764],[37.883763,55.683141],[37.883399,55.682901],[37.883539,55.682832],[37.883763,55.682973],[37.884236,55.682747],[37.884005,55.682595]],[[37.884025,55.682428],[37.883473,55.682064],[37.8833,55.682143],[37.883869,55.682507],[37.884025,55.682428]],[[37.882492,55.682114],[37.882933,55.6819],[37.883189,55.682069],[37.883357,55.681987],[37.88295,55.681721],[37.882339,55.682016],[37.882492,55.682114]],[[37.882792,55.682385],[37.882894,55.682335],[37.883121,55.682475],[37.883537,55.682733],[37.883428,55.682788],[37.882792,55.682385]]]}</v>
          </cell>
          <cell r="E96" t="str">
            <v>LINESTRING(37.882848 55.68165,37.882174 55.681991,37.883312 55.682843,37.883398 55.682901,37.883804 55.683169,37.883918 55.683192,37.884507 55.682907,37.884574 55.682792,37.884532 55.682764,37.884025 55.682428,37.882848 55.68165)</v>
          </cell>
          <cell r="F96" t="str">
            <v>Утвержден</v>
          </cell>
          <cell r="G96">
            <v>6905</v>
          </cell>
          <cell r="H96">
            <v>6288.1390000000001</v>
          </cell>
          <cell r="I96">
            <v>1865.19</v>
          </cell>
          <cell r="J96">
            <v>0</v>
          </cell>
          <cell r="K96">
            <v>1947</v>
          </cell>
          <cell r="L96">
            <v>3730.38</v>
          </cell>
          <cell r="M96">
            <v>1</v>
          </cell>
          <cell r="N96">
            <v>208</v>
          </cell>
          <cell r="O96">
            <v>208.239</v>
          </cell>
          <cell r="P96">
            <v>0</v>
          </cell>
          <cell r="Q96">
            <v>0</v>
          </cell>
          <cell r="R96">
            <v>208</v>
          </cell>
          <cell r="S96">
            <v>0</v>
          </cell>
          <cell r="T96">
            <v>0</v>
          </cell>
          <cell r="U96">
            <v>0</v>
          </cell>
          <cell r="V96">
            <v>0</v>
          </cell>
          <cell r="W96">
            <v>6</v>
          </cell>
          <cell r="X96">
            <v>2</v>
          </cell>
          <cell r="Y96">
            <v>2</v>
          </cell>
          <cell r="Z96">
            <v>1</v>
          </cell>
          <cell r="AA96">
            <v>196</v>
          </cell>
          <cell r="AB96">
            <v>196.315</v>
          </cell>
          <cell r="AC96">
            <v>0</v>
          </cell>
          <cell r="AD96">
            <v>0</v>
          </cell>
          <cell r="AE96">
            <v>196</v>
          </cell>
          <cell r="AF96">
            <v>0</v>
          </cell>
          <cell r="AG96">
            <v>0</v>
          </cell>
          <cell r="AH96">
            <v>0</v>
          </cell>
          <cell r="AI96">
            <v>0</v>
          </cell>
          <cell r="AJ96">
            <v>0</v>
          </cell>
          <cell r="AK96">
            <v>2</v>
          </cell>
          <cell r="AL96">
            <v>2</v>
          </cell>
          <cell r="AM96">
            <v>2248</v>
          </cell>
          <cell r="AN96">
            <v>1904.838</v>
          </cell>
          <cell r="AO96">
            <v>2158</v>
          </cell>
          <cell r="AP96">
            <v>42</v>
          </cell>
          <cell r="AQ96">
            <v>0</v>
          </cell>
          <cell r="AR96">
            <v>0</v>
          </cell>
          <cell r="AS96">
            <v>0</v>
          </cell>
          <cell r="AT96">
            <v>48</v>
          </cell>
          <cell r="AU96">
            <v>92</v>
          </cell>
          <cell r="AV96">
            <v>1</v>
          </cell>
          <cell r="AW96">
            <v>25</v>
          </cell>
          <cell r="AX96">
            <v>0</v>
          </cell>
          <cell r="AY96">
            <v>25</v>
          </cell>
          <cell r="AZ96">
            <v>0</v>
          </cell>
          <cell r="BA96">
            <v>16</v>
          </cell>
          <cell r="BB96">
            <v>16</v>
          </cell>
          <cell r="BC96">
            <v>0</v>
          </cell>
          <cell r="BD96">
            <v>0</v>
          </cell>
          <cell r="BE96">
            <v>6</v>
          </cell>
          <cell r="BF96">
            <v>1573</v>
          </cell>
          <cell r="BG96">
            <v>1612.712</v>
          </cell>
          <cell r="BH96">
            <v>2</v>
          </cell>
          <cell r="BI96">
            <v>1573</v>
          </cell>
          <cell r="BJ96">
            <v>0</v>
          </cell>
          <cell r="BK96">
            <v>115</v>
          </cell>
          <cell r="BL96">
            <v>3</v>
          </cell>
          <cell r="BM96">
            <v>1917</v>
          </cell>
          <cell r="BN96">
            <v>1946.0319999999999</v>
          </cell>
          <cell r="BO96">
            <v>1</v>
          </cell>
          <cell r="BP96">
            <v>1917</v>
          </cell>
          <cell r="BQ96">
            <v>0</v>
          </cell>
          <cell r="BR96">
            <v>478</v>
          </cell>
          <cell r="BS96">
            <v>0</v>
          </cell>
          <cell r="BT96">
            <v>4</v>
          </cell>
          <cell r="BU96">
            <v>0</v>
          </cell>
          <cell r="BV96">
            <v>6</v>
          </cell>
          <cell r="BW96">
            <v>384</v>
          </cell>
          <cell r="BX96">
            <v>387.65499999999997</v>
          </cell>
          <cell r="BY96">
            <v>1</v>
          </cell>
          <cell r="BZ96">
            <v>384</v>
          </cell>
          <cell r="CA96">
            <v>0</v>
          </cell>
          <cell r="CB96">
            <v>0.246</v>
          </cell>
          <cell r="CC96">
            <v>0</v>
          </cell>
          <cell r="CD96">
            <v>1.75</v>
          </cell>
          <cell r="CE96">
            <v>0</v>
          </cell>
          <cell r="CF96">
            <v>0</v>
          </cell>
          <cell r="CG96">
            <v>0</v>
          </cell>
          <cell r="CH96">
            <v>0</v>
          </cell>
          <cell r="CI96">
            <v>0</v>
          </cell>
          <cell r="CJ96">
            <v>0</v>
          </cell>
          <cell r="CK96">
            <v>0</v>
          </cell>
          <cell r="CL96">
            <v>0</v>
          </cell>
          <cell r="CM96">
            <v>0</v>
          </cell>
          <cell r="CN96">
            <v>0</v>
          </cell>
          <cell r="CO96">
            <v>0</v>
          </cell>
          <cell r="CP96">
            <v>3899</v>
          </cell>
          <cell r="CQ96">
            <v>6461</v>
          </cell>
          <cell r="CR96">
            <v>0</v>
          </cell>
          <cell r="CS96">
            <v>0</v>
          </cell>
          <cell r="CT96">
            <v>0</v>
          </cell>
        </row>
        <row r="97">
          <cell r="B97">
            <v>247693973</v>
          </cell>
          <cell r="C97" t="str">
            <v>г. Люберцы, пр-т Октябрьский, д. 122, д. 122А, д. 124, д. 126</v>
          </cell>
          <cell r="D97" t="str">
            <v>{"type":"Polygon","coordinates":[[[37.884524,55.682754],[37.884719,55.682876],[37.88479,55.682841],[37.88459,55.682719],[37.884656,55.682683],[37.884786,55.682612],[37.885046,55.68247],[37.88557,55.682186],[37.88563,55.682153],[37.885671,55.682174],[37.885715,55.68215],[37.886733,55.681616],[37.886413,55.681439],[37.886316,55.681488],[37.885995,55.681652],[37.885473,55.681374],[37.885386,55.681418],[37.885301,55.681368],[37.885071,55.681489],[37.88456,55.681203],[37.884147,55.681421],[37.884017,55.681337],[37.883914,55.681372],[37.883874,55.681342],[37.883842,55.681318],[37.882965,55.681722],[37.884524,55.682754]],[[37.884411,55.681354],[37.884548,55.681283],[37.885321,55.681752],[37.88519,55.681822],[37.884411,55.681354]],[[37.884353,55.682235],[37.883348,55.681581],[37.883518,55.681503],[37.884508,55.682159],[37.884353,55.682235]],[[37.885138,55.682104],[37.88509,55.682078],[37.885202,55.682015],[37.885379,55.682116],[37.884606,55.682535],[37.884424,55.682424],[37.884537,55.682364],[37.884595,55.682399],[37.885138,55.682104]],[[37.886405,55.681535],[37.886585,55.68164],[37.885661,55.682122],[37.885544,55.68206],[37.885621,55.682018],[37.885573,55.681991],[37.886405,55.681535]],[[37.884017,55.681337],[37.88395,55.68136],[37.884081,55.681453],[37.884147,55.681421],[37.884017,55.681337]]]}</v>
          </cell>
          <cell r="E97" t="str">
            <v>LINESTRING(37.88456 55.681203,37.883842 55.681318,37.882965 55.681722,37.884524 55.682754,37.884719 55.682876,37.88479 55.682841,37.886733 55.681616,37.886413 55.681439,37.88456 55.681203)</v>
          </cell>
          <cell r="F97" t="str">
            <v>Утвержден</v>
          </cell>
          <cell r="G97">
            <v>15644</v>
          </cell>
          <cell r="H97">
            <v>15787.611999999999</v>
          </cell>
          <cell r="I97">
            <v>15644</v>
          </cell>
          <cell r="J97">
            <v>0</v>
          </cell>
          <cell r="K97">
            <v>3185</v>
          </cell>
          <cell r="L97">
            <v>15551</v>
          </cell>
          <cell r="M97">
            <v>1</v>
          </cell>
          <cell r="N97">
            <v>270</v>
          </cell>
          <cell r="O97">
            <v>270.57400000000001</v>
          </cell>
          <cell r="P97">
            <v>0</v>
          </cell>
          <cell r="Q97">
            <v>0</v>
          </cell>
          <cell r="R97">
            <v>270</v>
          </cell>
          <cell r="S97">
            <v>0</v>
          </cell>
          <cell r="T97">
            <v>0</v>
          </cell>
          <cell r="U97">
            <v>0</v>
          </cell>
          <cell r="V97">
            <v>0</v>
          </cell>
          <cell r="W97">
            <v>0</v>
          </cell>
          <cell r="X97">
            <v>0</v>
          </cell>
          <cell r="Y97">
            <v>0</v>
          </cell>
          <cell r="Z97">
            <v>1</v>
          </cell>
          <cell r="AA97">
            <v>279</v>
          </cell>
          <cell r="AB97">
            <v>279.11799999999999</v>
          </cell>
          <cell r="AC97">
            <v>0</v>
          </cell>
          <cell r="AD97">
            <v>0</v>
          </cell>
          <cell r="AE97">
            <v>279</v>
          </cell>
          <cell r="AF97">
            <v>0</v>
          </cell>
          <cell r="AG97">
            <v>0</v>
          </cell>
          <cell r="AH97">
            <v>0</v>
          </cell>
          <cell r="AI97">
            <v>0</v>
          </cell>
          <cell r="AJ97">
            <v>0</v>
          </cell>
          <cell r="AK97">
            <v>2</v>
          </cell>
          <cell r="AL97">
            <v>2</v>
          </cell>
          <cell r="AM97">
            <v>9779</v>
          </cell>
          <cell r="AN97">
            <v>9340.2549999999992</v>
          </cell>
          <cell r="AO97">
            <v>9367</v>
          </cell>
          <cell r="AP97">
            <v>268</v>
          </cell>
          <cell r="AQ97">
            <v>0</v>
          </cell>
          <cell r="AR97">
            <v>0</v>
          </cell>
          <cell r="AS97">
            <v>0</v>
          </cell>
          <cell r="AT97">
            <v>14</v>
          </cell>
          <cell r="AU97">
            <v>144</v>
          </cell>
          <cell r="AV97">
            <v>1</v>
          </cell>
          <cell r="AW97">
            <v>25</v>
          </cell>
          <cell r="AX97">
            <v>0</v>
          </cell>
          <cell r="AY97">
            <v>25</v>
          </cell>
          <cell r="AZ97">
            <v>0</v>
          </cell>
          <cell r="BA97">
            <v>8</v>
          </cell>
          <cell r="BB97">
            <v>6</v>
          </cell>
          <cell r="BC97">
            <v>7</v>
          </cell>
          <cell r="BD97">
            <v>3</v>
          </cell>
          <cell r="BE97">
            <v>8</v>
          </cell>
          <cell r="BF97">
            <v>2439</v>
          </cell>
          <cell r="BG97">
            <v>2413.6819999999998</v>
          </cell>
          <cell r="BH97">
            <v>1</v>
          </cell>
          <cell r="BI97">
            <v>2439</v>
          </cell>
          <cell r="BJ97">
            <v>0</v>
          </cell>
          <cell r="BK97">
            <v>155</v>
          </cell>
          <cell r="BL97">
            <v>2</v>
          </cell>
          <cell r="BM97">
            <v>2487</v>
          </cell>
          <cell r="BN97">
            <v>2479.384</v>
          </cell>
          <cell r="BO97">
            <v>0</v>
          </cell>
          <cell r="BP97">
            <v>2487</v>
          </cell>
          <cell r="BQ97">
            <v>0</v>
          </cell>
          <cell r="BR97">
            <v>491</v>
          </cell>
          <cell r="BS97">
            <v>0</v>
          </cell>
          <cell r="BT97">
            <v>5.5</v>
          </cell>
          <cell r="BU97">
            <v>0</v>
          </cell>
          <cell r="BV97">
            <v>20</v>
          </cell>
          <cell r="BW97">
            <v>858</v>
          </cell>
          <cell r="BX97">
            <v>866.44500000000005</v>
          </cell>
          <cell r="BY97">
            <v>1</v>
          </cell>
          <cell r="BZ97">
            <v>858</v>
          </cell>
          <cell r="CA97">
            <v>0</v>
          </cell>
          <cell r="CB97">
            <v>38.314999999999998</v>
          </cell>
          <cell r="CC97">
            <v>0</v>
          </cell>
          <cell r="CD97">
            <v>2.0249999999999999</v>
          </cell>
          <cell r="CE97">
            <v>0</v>
          </cell>
          <cell r="CF97">
            <v>0</v>
          </cell>
          <cell r="CG97">
            <v>0</v>
          </cell>
          <cell r="CH97">
            <v>0</v>
          </cell>
          <cell r="CI97">
            <v>0</v>
          </cell>
          <cell r="CJ97">
            <v>0</v>
          </cell>
          <cell r="CK97">
            <v>0</v>
          </cell>
          <cell r="CL97">
            <v>0</v>
          </cell>
          <cell r="CM97">
            <v>0</v>
          </cell>
          <cell r="CN97">
            <v>0</v>
          </cell>
          <cell r="CO97">
            <v>0</v>
          </cell>
          <cell r="CP97">
            <v>5809</v>
          </cell>
          <cell r="CQ97">
            <v>15725</v>
          </cell>
          <cell r="CR97">
            <v>0</v>
          </cell>
          <cell r="CS97">
            <v>0</v>
          </cell>
          <cell r="CT97">
            <v>0</v>
          </cell>
        </row>
        <row r="98">
          <cell r="B98">
            <v>247693959</v>
          </cell>
          <cell r="C98" t="str">
            <v>г. Люберцы, пр-т Октябрьский, д. 140, ул. Комсомольская,  д. 7</v>
          </cell>
          <cell r="D98" t="str">
            <v>{"type":"Polygon","coordinates":[[[37.886383,55.679764],[37.886319,55.679724],[37.886226,55.67977],[37.885528,55.68013],[37.885567,55.680155],[37.886942,55.680993],[37.887904,55.680486],[37.88794,55.680468],[37.887338,55.6801],[37.887279,55.680102],[37.887165,55.680102],[37.887133,55.680119],[37.88695,55.680032],[37.886928,55.680043],[37.886552,55.679826],[37.886602,55.6798],[37.886589,55.679793],[37.8865,55.679796],[37.886326,55.679778],[37.886383,55.679764]],[[37.886329,55.68044],[37.885797,55.680125],[37.885966,55.680042],[37.886497,55.68035],[37.886329,55.68044]],[[37.886581,55.680721],[37.886439,55.680638],[37.887293,55.680191],[37.887434,55.680276],[37.886581,55.680721]],[[37.885984,55.679948],[37.885986,55.679959],[37.886013,55.679975],[37.886118,55.679924],[37.886078,55.679901],[37.885984,55.679948]]]}</v>
          </cell>
          <cell r="E98" t="str">
            <v>LINESTRING(37.886319 55.679724,37.886226 55.67977,37.885528 55.68013,37.885567 55.680155,37.886942 55.680993,37.88794 55.680468,37.887338 55.6801,37.886589 55.679793,37.886319 55.679724)</v>
          </cell>
          <cell r="F98" t="str">
            <v>Утвержден</v>
          </cell>
          <cell r="G98">
            <v>8309</v>
          </cell>
          <cell r="H98">
            <v>8503.3790000000008</v>
          </cell>
          <cell r="I98">
            <v>8309</v>
          </cell>
          <cell r="J98">
            <v>2946</v>
          </cell>
          <cell r="K98">
            <v>857</v>
          </cell>
          <cell r="L98">
            <v>5862</v>
          </cell>
          <cell r="M98">
            <v>2</v>
          </cell>
          <cell r="N98">
            <v>542</v>
          </cell>
          <cell r="O98">
            <v>544.18799999999999</v>
          </cell>
          <cell r="P98">
            <v>0</v>
          </cell>
          <cell r="Q98">
            <v>0</v>
          </cell>
          <cell r="R98">
            <v>542</v>
          </cell>
          <cell r="S98">
            <v>0</v>
          </cell>
          <cell r="T98">
            <v>0</v>
          </cell>
          <cell r="U98">
            <v>0</v>
          </cell>
          <cell r="V98">
            <v>0</v>
          </cell>
          <cell r="W98">
            <v>8</v>
          </cell>
          <cell r="X98">
            <v>4</v>
          </cell>
          <cell r="Y98">
            <v>4</v>
          </cell>
          <cell r="Z98">
            <v>1</v>
          </cell>
          <cell r="AA98">
            <v>237</v>
          </cell>
          <cell r="AB98">
            <v>237.44</v>
          </cell>
          <cell r="AC98">
            <v>0</v>
          </cell>
          <cell r="AD98">
            <v>0</v>
          </cell>
          <cell r="AE98">
            <v>237</v>
          </cell>
          <cell r="AF98">
            <v>0</v>
          </cell>
          <cell r="AG98">
            <v>0</v>
          </cell>
          <cell r="AH98">
            <v>0</v>
          </cell>
          <cell r="AI98">
            <v>0</v>
          </cell>
          <cell r="AJ98">
            <v>0</v>
          </cell>
          <cell r="AK98">
            <v>2</v>
          </cell>
          <cell r="AL98">
            <v>2</v>
          </cell>
          <cell r="AM98">
            <v>5976</v>
          </cell>
          <cell r="AN98">
            <v>5773.1940000000004</v>
          </cell>
          <cell r="AO98">
            <v>5735</v>
          </cell>
          <cell r="AP98">
            <v>166</v>
          </cell>
          <cell r="AQ98">
            <v>0</v>
          </cell>
          <cell r="AR98">
            <v>0</v>
          </cell>
          <cell r="AS98">
            <v>0</v>
          </cell>
          <cell r="AT98">
            <v>33</v>
          </cell>
          <cell r="AU98">
            <v>115</v>
          </cell>
          <cell r="AV98">
            <v>1</v>
          </cell>
          <cell r="AW98">
            <v>30</v>
          </cell>
          <cell r="AX98">
            <v>0</v>
          </cell>
          <cell r="AY98">
            <v>30</v>
          </cell>
          <cell r="AZ98">
            <v>0</v>
          </cell>
          <cell r="BA98">
            <v>7</v>
          </cell>
          <cell r="BB98">
            <v>7</v>
          </cell>
          <cell r="BC98">
            <v>5</v>
          </cell>
          <cell r="BD98">
            <v>4</v>
          </cell>
          <cell r="BE98">
            <v>3</v>
          </cell>
          <cell r="BF98">
            <v>615</v>
          </cell>
          <cell r="BG98">
            <v>616.68299999999999</v>
          </cell>
          <cell r="BH98">
            <v>0</v>
          </cell>
          <cell r="BI98">
            <v>615</v>
          </cell>
          <cell r="BJ98">
            <v>0</v>
          </cell>
          <cell r="BK98">
            <v>49</v>
          </cell>
          <cell r="BL98">
            <v>3</v>
          </cell>
          <cell r="BM98">
            <v>794</v>
          </cell>
          <cell r="BN98">
            <v>794.22799999999995</v>
          </cell>
          <cell r="BO98">
            <v>0</v>
          </cell>
          <cell r="BP98">
            <v>794</v>
          </cell>
          <cell r="BQ98">
            <v>0</v>
          </cell>
          <cell r="BR98">
            <v>194</v>
          </cell>
          <cell r="BS98">
            <v>0</v>
          </cell>
          <cell r="BT98">
            <v>4.3333333333333304</v>
          </cell>
          <cell r="BU98">
            <v>0</v>
          </cell>
          <cell r="BV98">
            <v>14</v>
          </cell>
          <cell r="BW98">
            <v>530.70000000000005</v>
          </cell>
          <cell r="BX98">
            <v>536.89200000000005</v>
          </cell>
          <cell r="BY98">
            <v>1</v>
          </cell>
          <cell r="BZ98">
            <v>530.70000000000005</v>
          </cell>
          <cell r="CA98">
            <v>0</v>
          </cell>
          <cell r="CB98">
            <v>0.58899999999999997</v>
          </cell>
          <cell r="CC98">
            <v>0</v>
          </cell>
          <cell r="CD98">
            <v>1.9285714285714299</v>
          </cell>
          <cell r="CE98">
            <v>0</v>
          </cell>
          <cell r="CF98">
            <v>0</v>
          </cell>
          <cell r="CG98">
            <v>0</v>
          </cell>
          <cell r="CH98">
            <v>0</v>
          </cell>
          <cell r="CI98">
            <v>0</v>
          </cell>
          <cell r="CJ98">
            <v>0</v>
          </cell>
          <cell r="CK98">
            <v>0</v>
          </cell>
          <cell r="CL98">
            <v>0</v>
          </cell>
          <cell r="CM98">
            <v>0</v>
          </cell>
          <cell r="CN98">
            <v>0</v>
          </cell>
          <cell r="CO98">
            <v>0</v>
          </cell>
          <cell r="CP98">
            <v>1969.7</v>
          </cell>
          <cell r="CQ98">
            <v>8483.7000000000007</v>
          </cell>
          <cell r="CR98">
            <v>0</v>
          </cell>
          <cell r="CS98">
            <v>0</v>
          </cell>
          <cell r="CT98">
            <v>0</v>
          </cell>
        </row>
        <row r="99">
          <cell r="B99">
            <v>247693906</v>
          </cell>
          <cell r="C99" t="str">
            <v>г. Люберцы, пр-т Октябрьский, д. 141, д. 143, д. 145, д. 149, д. 151/9,  ул. Смирновская, д. 15</v>
          </cell>
          <cell r="D99" t="str">
            <v>{"type":"Polygon","coordinates":[[[37.893557,55.680722],[37.893801,55.680667],[37.892861,55.679767],[37.893575,55.679503],[37.893563,55.679492],[37.893526,55.679459],[37.893673,55.679407],[37.893628,55.679365],[37.89346,55.679208],[37.890771,55.680199],[37.890749,55.680209],[37.890621,55.680274],[37.890626,55.680277],[37.889891,55.680656],[37.88988,55.68065],[37.88978,55.680701],[37.889617,55.680559],[37.889529,55.680607],[37.889693,55.680744],[37.890184,55.681135],[37.890351,55.681268],[37.890434,55.681293],[37.890523,55.681326],[37.8911,55.681734],[37.891174,55.681796],[37.891601,55.681658],[37.891648,55.681587],[37.891794,55.681545],[37.891731,55.681532],[37.891839,55.681277],[37.893557,55.680722]],[[37.893362,55.679248],[37.893467,55.679339],[37.891842,55.679926],[37.89175,55.679841],[37.893362,55.679248]],[[37.890626,55.680277],[37.890746,55.680355],[37.890009,55.680727],[37.889892,55.680656],[37.890626,55.680277]],[[37.891521,55.679925],[37.891619,55.680014],[37.890879,55.680286],[37.890773,55.680201],[37.891521,55.679925]],[[37.89114,55.68034],[37.891077,55.680282],[37.891595,55.680095],[37.891661,55.680156],[37.89114,55.68034]],[[37.891959,55.680612],[37.892342,55.68097],[37.892421,55.681045],[37.892134,55.681145],[37.891679,55.680719],[37.891624,55.680707],[37.891626,55.68073],[37.891492,55.680732],[37.891491,55.680712],[37.891447,55.680712],[37.891447,55.680703],[37.891418,55.680703],[37.891417,55.680687],[37.891201,55.680687],[37.891007,55.680751],[37.890936,55.680685],[37.890974,55.680672],[37.890925,55.680626],[37.891268,55.68051],[37.891286,55.680527],[37.891429,55.680525],[37.891431,55.680551],[37.8916,55.680552],[37.891816,55.68049],[37.891871,55.68042],[37.891846,55.680397],[37.891925,55.680314],[37.891905,55.680293],[37.892244,55.68018],[37.892272,55.680205],[37.8923,55.680197],[37.892398,55.680291],[37.892184,55.680366],[37.891959,55.680612]],[[37.892566,55.680974],[37.892467,55.680876],[37.89258,55.68084],[37.892675,55.680936],[37.892566,55.680974]],[[37.891509,55.68099],[37.891612,55.681076],[37.891493,55.68112],[37.891381,55.681036],[37.891509,55.68099]],[[37.890426,55.681075],[37.890312,55.68096],[37.890242,55.680981],[37.890202,55.680942],[37.890275,55.680921],[37.890238,55.680885],[37.890593,55.680776],[37.890634,55.680821],[37.890668,55.680811],[37.89078,55.680933],[37.89073,55.680948],[37.890759,55.680978],[37.89083,55.680957],[37.89087,55.681001],[37.890921,55.680986],[37.891029,55.681104],[37.890979,55.681118],[37.891015,55.681157],[37.891102,55.681132],[37.891136,55.681169],[37.891169,55.681159],[37.891278,55.681277],[37.891223,55.681293],[37.891263,55.681336],[37.891351,55.68131],[37.891379,55.681341],[37.891432,55.681325],[37.891538,55.681448],[37.891612,55.681428],[37.891677,55.681503],[37.891457,55.681568],[37.891429,55.681533],[37.891369,55.68155],[37.891232,55.681402],[37.891188,55.681415],[37.891133,55.681355],[37.891078,55.681371],[37.890907,55.681186],[37.890828,55.681209],[37.890645,55.681012],[37.890426,55.681075]],[[37.893718,55.680634],[37.892898,55.679843],[37.892737,55.679892],[37.893571,55.680679],[37.893718,55.680634]],[[37.891714,55.681318],[37.89192,55.68125],[37.891763,55.68112],[37.891552,55.681191],[37.891538,55.681196],[37.891714,55.681318]],[[37.890872,55.680368],[37.890931,55.680409],[37.89099,55.680379],[37.890934,55.680336],[37.890872,55.680368]],[[37.891773,55.680043],[37.891878,55.680144],[37.891894,55.680139],[37.891894,55.68011],[37.891812,55.680035],[37.891773,55.680043]]]}</v>
          </cell>
          <cell r="E99" t="str">
            <v>LINESTRING(37.89346 55.679208,37.889617 55.680559,37.889529 55.680607,37.889693 55.680744,37.890351 55.681268,37.891174 55.681796,37.891601 55.681658,37.893801 55.680667,37.893673 55.679407,37.89346 55.679208)</v>
          </cell>
          <cell r="F99" t="str">
            <v>Утвержден</v>
          </cell>
          <cell r="G99">
            <v>25712</v>
          </cell>
          <cell r="H99">
            <v>24074.971000000001</v>
          </cell>
          <cell r="I99">
            <v>25712</v>
          </cell>
          <cell r="J99">
            <v>0</v>
          </cell>
          <cell r="K99">
            <v>8479</v>
          </cell>
          <cell r="L99">
            <v>51424</v>
          </cell>
          <cell r="M99">
            <v>2</v>
          </cell>
          <cell r="N99">
            <v>554</v>
          </cell>
          <cell r="O99">
            <v>512.625</v>
          </cell>
          <cell r="P99">
            <v>7</v>
          </cell>
          <cell r="Q99">
            <v>0</v>
          </cell>
          <cell r="R99">
            <v>554</v>
          </cell>
          <cell r="S99">
            <v>0</v>
          </cell>
          <cell r="T99">
            <v>0</v>
          </cell>
          <cell r="U99">
            <v>0</v>
          </cell>
          <cell r="V99">
            <v>0</v>
          </cell>
          <cell r="W99">
            <v>0</v>
          </cell>
          <cell r="X99">
            <v>0</v>
          </cell>
          <cell r="Y99">
            <v>0</v>
          </cell>
          <cell r="Z99">
            <v>1</v>
          </cell>
          <cell r="AA99">
            <v>170</v>
          </cell>
          <cell r="AB99">
            <v>170.79300000000001</v>
          </cell>
          <cell r="AC99">
            <v>0</v>
          </cell>
          <cell r="AD99">
            <v>0</v>
          </cell>
          <cell r="AE99">
            <v>170</v>
          </cell>
          <cell r="AF99">
            <v>0</v>
          </cell>
          <cell r="AG99">
            <v>0</v>
          </cell>
          <cell r="AH99">
            <v>0</v>
          </cell>
          <cell r="AI99">
            <v>0</v>
          </cell>
          <cell r="AJ99">
            <v>0</v>
          </cell>
          <cell r="AK99">
            <v>2</v>
          </cell>
          <cell r="AL99">
            <v>2</v>
          </cell>
          <cell r="AM99">
            <v>10102</v>
          </cell>
          <cell r="AN99">
            <v>11015.757</v>
          </cell>
          <cell r="AO99">
            <v>9874</v>
          </cell>
          <cell r="AP99">
            <v>191</v>
          </cell>
          <cell r="AQ99">
            <v>0</v>
          </cell>
          <cell r="AR99">
            <v>0</v>
          </cell>
          <cell r="AS99">
            <v>0</v>
          </cell>
          <cell r="AT99">
            <v>48</v>
          </cell>
          <cell r="AU99">
            <v>520</v>
          </cell>
          <cell r="AV99">
            <v>2</v>
          </cell>
          <cell r="AW99">
            <v>50</v>
          </cell>
          <cell r="AX99">
            <v>0</v>
          </cell>
          <cell r="AY99">
            <v>50</v>
          </cell>
          <cell r="AZ99">
            <v>0</v>
          </cell>
          <cell r="BA99">
            <v>15</v>
          </cell>
          <cell r="BB99">
            <v>15</v>
          </cell>
          <cell r="BC99">
            <v>12</v>
          </cell>
          <cell r="BD99">
            <v>6</v>
          </cell>
          <cell r="BE99">
            <v>14</v>
          </cell>
          <cell r="BF99">
            <v>2864</v>
          </cell>
          <cell r="BG99">
            <v>3124.53</v>
          </cell>
          <cell r="BH99">
            <v>8</v>
          </cell>
          <cell r="BI99">
            <v>2864</v>
          </cell>
          <cell r="BJ99">
            <v>0</v>
          </cell>
          <cell r="BK99">
            <v>237</v>
          </cell>
          <cell r="BL99">
            <v>3</v>
          </cell>
          <cell r="BM99">
            <v>5984</v>
          </cell>
          <cell r="BN99">
            <v>6000.73</v>
          </cell>
          <cell r="BO99">
            <v>0</v>
          </cell>
          <cell r="BP99">
            <v>5984</v>
          </cell>
          <cell r="BQ99">
            <v>0</v>
          </cell>
          <cell r="BR99">
            <v>1076</v>
          </cell>
          <cell r="BS99">
            <v>0</v>
          </cell>
          <cell r="BT99">
            <v>5.6666666666666696</v>
          </cell>
          <cell r="BU99">
            <v>0</v>
          </cell>
          <cell r="BV99">
            <v>19</v>
          </cell>
          <cell r="BW99">
            <v>3178</v>
          </cell>
          <cell r="BX99">
            <v>3192.0050000000001</v>
          </cell>
          <cell r="BY99">
            <v>0</v>
          </cell>
          <cell r="BZ99">
            <v>3178</v>
          </cell>
          <cell r="CA99">
            <v>0</v>
          </cell>
          <cell r="CB99">
            <v>1.6020000000000001</v>
          </cell>
          <cell r="CC99">
            <v>0</v>
          </cell>
          <cell r="CD99">
            <v>2.9473684210526301</v>
          </cell>
          <cell r="CE99">
            <v>0</v>
          </cell>
          <cell r="CF99">
            <v>0</v>
          </cell>
          <cell r="CG99">
            <v>0</v>
          </cell>
          <cell r="CH99">
            <v>0</v>
          </cell>
          <cell r="CI99">
            <v>0</v>
          </cell>
          <cell r="CJ99">
            <v>0</v>
          </cell>
          <cell r="CK99">
            <v>0</v>
          </cell>
          <cell r="CL99">
            <v>0</v>
          </cell>
          <cell r="CM99">
            <v>0</v>
          </cell>
          <cell r="CN99">
            <v>0</v>
          </cell>
          <cell r="CO99">
            <v>0</v>
          </cell>
          <cell r="CP99">
            <v>12076</v>
          </cell>
          <cell r="CQ99">
            <v>22674</v>
          </cell>
          <cell r="CR99">
            <v>0</v>
          </cell>
          <cell r="CS99">
            <v>0</v>
          </cell>
          <cell r="CT99">
            <v>0</v>
          </cell>
        </row>
        <row r="100">
          <cell r="B100">
            <v>247693958</v>
          </cell>
          <cell r="C100" t="str">
            <v>г. Люберцы, пр-т Октябрьский, д.142, ул. Кирова, д. 55</v>
          </cell>
          <cell r="D100" t="str">
            <v>{"type":"Polygon","coordinates":[[[37.887165,55.680102],[37.88721,55.680102],[37.88729,55.680064],[37.88737,55.680024],[37.887318,55.679994],[37.887609,55.679845],[37.887809,55.679738],[37.887817,55.679702],[37.887849,55.679686],[37.888037,55.679596],[37.887379,55.679237],[37.887382,55.679178],[37.887087,55.679008],[37.887052,55.679017],[37.887029,55.679033],[37.886756,55.678861],[37.886032,55.679212],[37.886313,55.679389],[37.886294,55.679433],[37.885996,55.679585],[37.885997,55.679616],[37.886241,55.67977],[37.8865,55.679796],[37.886589,55.679793],[37.886602,55.6798],[37.886552,55.679826],[37.886928,55.680043],[37.88695,55.680032],[37.887133,55.680119],[37.887165,55.680102]],[[37.887659,55.679803],[37.887609,55.679845],[37.887554,55.679813],[37.887593,55.679788],[37.887597,55.679752],[37.887517,55.679704],[37.887575,55.679671],[37.88765,55.679716],[37.887668,55.679745],[37.887659,55.679803]],[[37.886913,55.679006],[37.886818,55.679053],[37.886794,55.679065],[37.886622,55.679151],[37.886597,55.679163],[37.886418,55.679253],[37.886394,55.679265],[37.886332,55.679296],[37.886198,55.679211],[37.886784,55.678926],[37.886913,55.679006]],[[37.887642,55.679568],[37.887726,55.679526],[37.887832,55.67959],[37.887749,55.679632],[37.887642,55.679568]],[[37.887153,55.679882],[37.887106,55.679911],[37.88699,55.679847],[37.887031,55.679825],[37.886942,55.679774],[37.887076,55.679705],[37.887006,55.679663],[37.887044,55.679644],[37.886896,55.679562],[37.88701,55.679501],[37.886849,55.679408],[37.886924,55.67937],[37.886873,55.67934],[37.887014,55.679266],[37.887051,55.679288],[37.887101,55.679262],[37.887213,55.67933],[37.887163,55.679357],[37.887239,55.679403],[37.88711,55.679471],[37.887311,55.679593],[37.887196,55.679658],[37.887371,55.679759],[37.88729,55.679804],[37.887325,55.679823],[37.887188,55.6799],[37.887153,55.679882]]]}</v>
          </cell>
          <cell r="E100" t="str">
            <v>LINESTRING(37.886756 55.678861,37.886032 55.679212,37.885996 55.679585,37.885997 55.679616,37.886241 55.67977,37.886928 55.680043,37.887133 55.680119,37.88721 55.680102,37.88729 55.680064,37.88737 55.680024,37.888037 55.679596,37.887382 55.679178,37.887087 55.679008,37.886756 55.678861)</v>
          </cell>
          <cell r="F100" t="str">
            <v>Утвержден</v>
          </cell>
          <cell r="G100">
            <v>8268</v>
          </cell>
          <cell r="H100">
            <v>7693.1559999999999</v>
          </cell>
          <cell r="I100">
            <v>8268</v>
          </cell>
          <cell r="J100">
            <v>0</v>
          </cell>
          <cell r="K100">
            <v>2480</v>
          </cell>
          <cell r="L100">
            <v>8268</v>
          </cell>
          <cell r="M100">
            <v>1</v>
          </cell>
          <cell r="N100">
            <v>121</v>
          </cell>
          <cell r="O100">
            <v>123.111</v>
          </cell>
          <cell r="P100">
            <v>2</v>
          </cell>
          <cell r="Q100">
            <v>0</v>
          </cell>
          <cell r="R100">
            <v>121</v>
          </cell>
          <cell r="S100">
            <v>0</v>
          </cell>
          <cell r="T100">
            <v>0</v>
          </cell>
          <cell r="U100">
            <v>0</v>
          </cell>
          <cell r="V100">
            <v>0</v>
          </cell>
          <cell r="W100">
            <v>4</v>
          </cell>
          <cell r="X100">
            <v>2</v>
          </cell>
          <cell r="Y100">
            <v>3</v>
          </cell>
          <cell r="Z100">
            <v>1</v>
          </cell>
          <cell r="AA100">
            <v>144</v>
          </cell>
          <cell r="AB100">
            <v>143.98599999999999</v>
          </cell>
          <cell r="AC100">
            <v>0</v>
          </cell>
          <cell r="AD100">
            <v>0</v>
          </cell>
          <cell r="AE100">
            <v>144</v>
          </cell>
          <cell r="AF100">
            <v>0</v>
          </cell>
          <cell r="AG100">
            <v>0</v>
          </cell>
          <cell r="AH100">
            <v>0</v>
          </cell>
          <cell r="AI100">
            <v>0</v>
          </cell>
          <cell r="AJ100">
            <v>0</v>
          </cell>
          <cell r="AK100">
            <v>13</v>
          </cell>
          <cell r="AL100">
            <v>1</v>
          </cell>
          <cell r="AM100">
            <v>3481</v>
          </cell>
          <cell r="AN100">
            <v>3208.8690000000001</v>
          </cell>
          <cell r="AO100">
            <v>3199</v>
          </cell>
          <cell r="AP100">
            <v>59</v>
          </cell>
          <cell r="AQ100">
            <v>0</v>
          </cell>
          <cell r="AR100">
            <v>0</v>
          </cell>
          <cell r="AS100">
            <v>0</v>
          </cell>
          <cell r="AT100">
            <v>52</v>
          </cell>
          <cell r="AU100">
            <v>156</v>
          </cell>
          <cell r="AV100">
            <v>1</v>
          </cell>
          <cell r="AW100">
            <v>28</v>
          </cell>
          <cell r="AX100">
            <v>0</v>
          </cell>
          <cell r="AY100">
            <v>28</v>
          </cell>
          <cell r="AZ100">
            <v>0</v>
          </cell>
          <cell r="BA100">
            <v>10</v>
          </cell>
          <cell r="BB100">
            <v>10</v>
          </cell>
          <cell r="BC100">
            <v>5</v>
          </cell>
          <cell r="BD100">
            <v>2</v>
          </cell>
          <cell r="BE100">
            <v>5</v>
          </cell>
          <cell r="BF100">
            <v>647</v>
          </cell>
          <cell r="BG100">
            <v>650.423</v>
          </cell>
          <cell r="BH100">
            <v>1</v>
          </cell>
          <cell r="BI100">
            <v>647</v>
          </cell>
          <cell r="BJ100">
            <v>0</v>
          </cell>
          <cell r="BK100">
            <v>52</v>
          </cell>
          <cell r="BL100">
            <v>3</v>
          </cell>
          <cell r="BM100">
            <v>2432</v>
          </cell>
          <cell r="BN100">
            <v>2436.5929999999998</v>
          </cell>
          <cell r="BO100">
            <v>0</v>
          </cell>
          <cell r="BP100">
            <v>2432</v>
          </cell>
          <cell r="BQ100">
            <v>0</v>
          </cell>
          <cell r="BR100">
            <v>535.01499999999999</v>
          </cell>
          <cell r="BS100">
            <v>0</v>
          </cell>
          <cell r="BT100">
            <v>4</v>
          </cell>
          <cell r="BU100">
            <v>0</v>
          </cell>
          <cell r="BV100">
            <v>7</v>
          </cell>
          <cell r="BW100">
            <v>1127</v>
          </cell>
          <cell r="BX100">
            <v>1132.3</v>
          </cell>
          <cell r="BY100">
            <v>0</v>
          </cell>
          <cell r="BZ100">
            <v>1127</v>
          </cell>
          <cell r="CA100">
            <v>0</v>
          </cell>
          <cell r="CB100">
            <v>0.75800000000000001</v>
          </cell>
          <cell r="CC100">
            <v>0</v>
          </cell>
          <cell r="CD100">
            <v>1.9285714285714299</v>
          </cell>
          <cell r="CE100">
            <v>0</v>
          </cell>
          <cell r="CF100">
            <v>0</v>
          </cell>
          <cell r="CG100">
            <v>0</v>
          </cell>
          <cell r="CH100">
            <v>0</v>
          </cell>
          <cell r="CI100">
            <v>0</v>
          </cell>
          <cell r="CJ100">
            <v>0</v>
          </cell>
          <cell r="CK100">
            <v>0</v>
          </cell>
          <cell r="CL100">
            <v>0</v>
          </cell>
          <cell r="CM100">
            <v>0</v>
          </cell>
          <cell r="CN100">
            <v>0</v>
          </cell>
          <cell r="CO100">
            <v>0</v>
          </cell>
          <cell r="CP100">
            <v>4234</v>
          </cell>
          <cell r="CQ100">
            <v>7698</v>
          </cell>
          <cell r="CR100">
            <v>0</v>
          </cell>
          <cell r="CS100">
            <v>0</v>
          </cell>
          <cell r="CT100">
            <v>0</v>
          </cell>
        </row>
        <row r="101">
          <cell r="B101">
            <v>247693922</v>
          </cell>
          <cell r="C101" t="str">
            <v>г. Люберцы, пр-т Октябрьский, д. 162, ул. Красноармейская, д. 1, д. 3, д. 3А</v>
          </cell>
          <cell r="D101" t="str">
            <v>{"type":"Polygon","coordinates":[[[37.889778,55.678205],[37.889489,55.678348],[37.889441,55.678371],[37.889157,55.678513],[37.888855,55.678662],[37.890286,55.6795],[37.890259,55.679513],[37.890342,55.679567],[37.890434,55.679524],[37.890476,55.679553],[37.890533,55.679526],[37.890582,55.67956],[37.891386,55.679247],[37.89124,55.679119],[37.891177,55.679142],[37.890963,55.678979],[37.890924,55.67895],[37.890774,55.67884],[37.889909,55.678201],[37.889778,55.678205]],[[37.890397,55.678802],[37.889668,55.678342],[37.88982,55.678274],[37.890539,55.678738],[37.890397,55.678802]],[[37.888996,55.678697],[37.889147,55.678621],[37.889691,55.678948],[37.889542,55.679028],[37.888996,55.678697]],[[37.890198,55.679005],[37.890286,55.678964],[37.890419,55.679052],[37.890334,55.679091],[37.890198,55.679005]],[[37.890313,55.679487],[37.889722,55.679135],[37.889871,55.67906],[37.890469,55.679411],[37.890313,55.679487]],[[37.89138,55.679248],[37.89065,55.679529],[37.890554,55.679451],[37.890664,55.679408],[37.891288,55.679167],[37.89138,55.679248]],[[37.889635,55.678609],[37.88947,55.678518],[37.889564,55.67847],[37.889723,55.678562],[37.889635,55.678609]],[[37.89051,55.678949],[37.890552,55.678934],[37.8906,55.67897],[37.890559,55.678986],[37.89051,55.678949]]]}</v>
          </cell>
          <cell r="E101" t="str">
            <v>LINESTRING(37.889909 55.678201,37.889778 55.678205,37.889441 55.678371,37.888855 55.678662,37.890342 55.679567,37.890582 55.67956,37.891386 55.679247,37.89124 55.679119,37.889909 55.678201)</v>
          </cell>
          <cell r="F101" t="str">
            <v>Утвержден</v>
          </cell>
          <cell r="G101">
            <v>9075</v>
          </cell>
          <cell r="H101">
            <v>8340.3539999999994</v>
          </cell>
          <cell r="I101">
            <v>9075</v>
          </cell>
          <cell r="J101">
            <v>0</v>
          </cell>
          <cell r="K101">
            <v>1806</v>
          </cell>
          <cell r="L101">
            <v>18150</v>
          </cell>
          <cell r="M101">
            <v>1</v>
          </cell>
          <cell r="N101">
            <v>382</v>
          </cell>
          <cell r="O101">
            <v>381.935</v>
          </cell>
          <cell r="P101">
            <v>0</v>
          </cell>
          <cell r="Q101">
            <v>0</v>
          </cell>
          <cell r="R101">
            <v>382</v>
          </cell>
          <cell r="S101">
            <v>0</v>
          </cell>
          <cell r="T101">
            <v>0</v>
          </cell>
          <cell r="U101">
            <v>0</v>
          </cell>
          <cell r="V101">
            <v>0</v>
          </cell>
          <cell r="W101">
            <v>6</v>
          </cell>
          <cell r="X101">
            <v>2</v>
          </cell>
          <cell r="Y101">
            <v>2</v>
          </cell>
          <cell r="Z101">
            <v>1</v>
          </cell>
          <cell r="AA101">
            <v>213</v>
          </cell>
          <cell r="AB101">
            <v>212.85400000000001</v>
          </cell>
          <cell r="AC101">
            <v>0</v>
          </cell>
          <cell r="AD101">
            <v>0</v>
          </cell>
          <cell r="AE101">
            <v>213</v>
          </cell>
          <cell r="AF101">
            <v>0</v>
          </cell>
          <cell r="AG101">
            <v>0</v>
          </cell>
          <cell r="AH101">
            <v>0</v>
          </cell>
          <cell r="AI101">
            <v>0</v>
          </cell>
          <cell r="AJ101">
            <v>0</v>
          </cell>
          <cell r="AK101">
            <v>2</v>
          </cell>
          <cell r="AL101">
            <v>2</v>
          </cell>
          <cell r="AM101">
            <v>5037</v>
          </cell>
          <cell r="AN101">
            <v>4673.973</v>
          </cell>
          <cell r="AO101">
            <v>4657</v>
          </cell>
          <cell r="AP101">
            <v>192</v>
          </cell>
          <cell r="AQ101">
            <v>0</v>
          </cell>
          <cell r="AR101">
            <v>0</v>
          </cell>
          <cell r="AS101">
            <v>0</v>
          </cell>
          <cell r="AT101">
            <v>0</v>
          </cell>
          <cell r="AU101">
            <v>188</v>
          </cell>
          <cell r="AV101">
            <v>1</v>
          </cell>
          <cell r="AW101">
            <v>30</v>
          </cell>
          <cell r="AX101">
            <v>0</v>
          </cell>
          <cell r="AY101">
            <v>30</v>
          </cell>
          <cell r="AZ101">
            <v>0</v>
          </cell>
          <cell r="BA101">
            <v>9</v>
          </cell>
          <cell r="BB101">
            <v>8</v>
          </cell>
          <cell r="BC101">
            <v>5</v>
          </cell>
          <cell r="BD101">
            <v>3</v>
          </cell>
          <cell r="BE101">
            <v>9</v>
          </cell>
          <cell r="BF101">
            <v>1081</v>
          </cell>
          <cell r="BG101">
            <v>1085.1369999999999</v>
          </cell>
          <cell r="BH101">
            <v>0</v>
          </cell>
          <cell r="BI101">
            <v>1081</v>
          </cell>
          <cell r="BJ101">
            <v>0</v>
          </cell>
          <cell r="BK101">
            <v>85</v>
          </cell>
          <cell r="BL101">
            <v>1</v>
          </cell>
          <cell r="BM101">
            <v>1627</v>
          </cell>
          <cell r="BN101">
            <v>1631.855</v>
          </cell>
          <cell r="BO101">
            <v>0</v>
          </cell>
          <cell r="BP101">
            <v>1627</v>
          </cell>
          <cell r="BQ101">
            <v>0</v>
          </cell>
          <cell r="BR101">
            <v>397</v>
          </cell>
          <cell r="BS101">
            <v>0</v>
          </cell>
          <cell r="BT101">
            <v>4</v>
          </cell>
          <cell r="BU101">
            <v>0</v>
          </cell>
          <cell r="BV101">
            <v>22</v>
          </cell>
          <cell r="BW101">
            <v>329</v>
          </cell>
          <cell r="BX101">
            <v>335.19900000000001</v>
          </cell>
          <cell r="BY101">
            <v>2</v>
          </cell>
          <cell r="BZ101">
            <v>329</v>
          </cell>
          <cell r="CA101">
            <v>0</v>
          </cell>
          <cell r="CB101">
            <v>4.1660000000000004</v>
          </cell>
          <cell r="CC101">
            <v>0</v>
          </cell>
          <cell r="CD101">
            <v>2.1363636363636398</v>
          </cell>
          <cell r="CE101">
            <v>0</v>
          </cell>
          <cell r="CF101">
            <v>0</v>
          </cell>
          <cell r="CG101">
            <v>0</v>
          </cell>
          <cell r="CH101">
            <v>0</v>
          </cell>
          <cell r="CI101">
            <v>0</v>
          </cell>
          <cell r="CJ101">
            <v>0</v>
          </cell>
          <cell r="CK101">
            <v>0</v>
          </cell>
          <cell r="CL101">
            <v>0</v>
          </cell>
          <cell r="CM101">
            <v>0</v>
          </cell>
          <cell r="CN101">
            <v>0</v>
          </cell>
          <cell r="CO101">
            <v>0</v>
          </cell>
          <cell r="CP101">
            <v>3067</v>
          </cell>
          <cell r="CQ101">
            <v>8319</v>
          </cell>
          <cell r="CR101">
            <v>0</v>
          </cell>
          <cell r="CS101">
            <v>0</v>
          </cell>
          <cell r="CT101">
            <v>0</v>
          </cell>
        </row>
        <row r="102">
          <cell r="B102">
            <v>247693910</v>
          </cell>
          <cell r="C102" t="str">
            <v>г. Люберцы, пр-т Октябрьский, д. 164,  д. 170/7</v>
          </cell>
          <cell r="D102" t="str">
            <v>{"type":"Polygon","coordinates":[[[37.891616,55.678436],[37.891661,55.678472],[37.891772,55.678566],[37.891742,55.678577],[37.891714,55.678588],[37.890988,55.678849],[37.890978,55.678868],[37.890871,55.678909],[37.890911,55.678939],[37.890949,55.678969],[37.891177,55.679142],[37.89124,55.679119],[37.891359,55.679223],[37.891506,55.679157],[37.891604,55.679158],[37.891681,55.679133],[37.89173,55.679081],[37.891831,55.679081],[37.891911,55.679059],[37.891979,55.679005],[37.892084,55.679003],[37.892166,55.678986],[37.892794,55.678744],[37.892124,55.678179],[37.891565,55.678396],[37.891616,55.678436]],[[37.892203,55.678968],[37.892066,55.678853],[37.892287,55.678774],[37.892316,55.678803],[37.892505,55.678732],[37.892131,55.67841],[37.892069,55.678433],[37.891979,55.678355],[37.892198,55.678273],[37.892767,55.678754],[37.892203,55.678968]],[[37.89124,55.679076],[37.891141,55.678989],[37.891817,55.678734],[37.891916,55.678814],[37.89124,55.679076]]]}</v>
          </cell>
          <cell r="E102" t="str">
            <v>LINESTRING(37.892124 55.678179,37.891565 55.678396,37.890871 55.678909,37.890949 55.678969,37.891177 55.679142,37.891359 55.679223,37.891604 55.679158,37.892166 55.678986,37.892794 55.678744,37.892124 55.678179)</v>
          </cell>
          <cell r="F102" t="str">
            <v>Утвержден</v>
          </cell>
          <cell r="G102">
            <v>3706</v>
          </cell>
          <cell r="H102">
            <v>4637.5209999999997</v>
          </cell>
          <cell r="I102">
            <v>3706</v>
          </cell>
          <cell r="J102">
            <v>1051</v>
          </cell>
          <cell r="K102">
            <v>1146</v>
          </cell>
          <cell r="L102">
            <v>2655</v>
          </cell>
          <cell r="M102">
            <v>1</v>
          </cell>
          <cell r="N102">
            <v>136</v>
          </cell>
          <cell r="O102">
            <v>136.40799999999999</v>
          </cell>
          <cell r="P102">
            <v>0</v>
          </cell>
          <cell r="Q102">
            <v>0</v>
          </cell>
          <cell r="R102">
            <v>136</v>
          </cell>
          <cell r="S102">
            <v>0</v>
          </cell>
          <cell r="T102">
            <v>0</v>
          </cell>
          <cell r="U102">
            <v>0</v>
          </cell>
          <cell r="V102">
            <v>0</v>
          </cell>
          <cell r="W102">
            <v>0</v>
          </cell>
          <cell r="X102">
            <v>0</v>
          </cell>
          <cell r="Y102">
            <v>0</v>
          </cell>
          <cell r="Z102">
            <v>1</v>
          </cell>
          <cell r="AA102">
            <v>60</v>
          </cell>
          <cell r="AB102">
            <v>60.676000000000002</v>
          </cell>
          <cell r="AC102">
            <v>1</v>
          </cell>
          <cell r="AD102">
            <v>0</v>
          </cell>
          <cell r="AE102">
            <v>60</v>
          </cell>
          <cell r="AF102">
            <v>0</v>
          </cell>
          <cell r="AG102">
            <v>0</v>
          </cell>
          <cell r="AH102">
            <v>0</v>
          </cell>
          <cell r="AI102">
            <v>0</v>
          </cell>
          <cell r="AJ102">
            <v>0</v>
          </cell>
          <cell r="AK102">
            <v>2</v>
          </cell>
          <cell r="AL102">
            <v>2</v>
          </cell>
          <cell r="AM102">
            <v>2537</v>
          </cell>
          <cell r="AN102">
            <v>2466.433</v>
          </cell>
          <cell r="AO102">
            <v>2460</v>
          </cell>
          <cell r="AP102">
            <v>56</v>
          </cell>
          <cell r="AQ102">
            <v>0</v>
          </cell>
          <cell r="AR102">
            <v>0</v>
          </cell>
          <cell r="AS102">
            <v>0</v>
          </cell>
          <cell r="AT102">
            <v>0</v>
          </cell>
          <cell r="AU102">
            <v>21</v>
          </cell>
          <cell r="AV102">
            <v>1</v>
          </cell>
          <cell r="AW102">
            <v>10</v>
          </cell>
          <cell r="AX102">
            <v>0</v>
          </cell>
          <cell r="AY102">
            <v>10</v>
          </cell>
          <cell r="AZ102">
            <v>0</v>
          </cell>
          <cell r="BA102">
            <v>2</v>
          </cell>
          <cell r="BB102">
            <v>2</v>
          </cell>
          <cell r="BC102">
            <v>3</v>
          </cell>
          <cell r="BD102">
            <v>2</v>
          </cell>
          <cell r="BE102">
            <v>3</v>
          </cell>
          <cell r="BF102">
            <v>789</v>
          </cell>
          <cell r="BG102">
            <v>790.67899999999997</v>
          </cell>
          <cell r="BH102">
            <v>0</v>
          </cell>
          <cell r="BI102">
            <v>789</v>
          </cell>
          <cell r="BJ102">
            <v>0</v>
          </cell>
          <cell r="BK102">
            <v>60</v>
          </cell>
          <cell r="BL102">
            <v>2</v>
          </cell>
          <cell r="BM102">
            <v>816</v>
          </cell>
          <cell r="BN102">
            <v>821.51300000000003</v>
          </cell>
          <cell r="BO102">
            <v>1</v>
          </cell>
          <cell r="BP102">
            <v>816</v>
          </cell>
          <cell r="BQ102">
            <v>0</v>
          </cell>
          <cell r="BR102">
            <v>175</v>
          </cell>
          <cell r="BS102">
            <v>0</v>
          </cell>
          <cell r="BT102">
            <v>4.5</v>
          </cell>
          <cell r="BU102">
            <v>0</v>
          </cell>
          <cell r="BV102">
            <v>8</v>
          </cell>
          <cell r="BW102">
            <v>357</v>
          </cell>
          <cell r="BX102">
            <v>355.92700000000002</v>
          </cell>
          <cell r="BY102">
            <v>0</v>
          </cell>
          <cell r="BZ102">
            <v>357</v>
          </cell>
          <cell r="CA102">
            <v>0</v>
          </cell>
          <cell r="CB102">
            <v>9.1579999999999995</v>
          </cell>
          <cell r="CC102">
            <v>0</v>
          </cell>
          <cell r="CD102">
            <v>2</v>
          </cell>
          <cell r="CE102">
            <v>0</v>
          </cell>
          <cell r="CF102">
            <v>0</v>
          </cell>
          <cell r="CG102">
            <v>0</v>
          </cell>
          <cell r="CH102">
            <v>0</v>
          </cell>
          <cell r="CI102">
            <v>0</v>
          </cell>
          <cell r="CJ102">
            <v>0</v>
          </cell>
          <cell r="CK102">
            <v>0</v>
          </cell>
          <cell r="CL102">
            <v>0</v>
          </cell>
          <cell r="CM102">
            <v>0</v>
          </cell>
          <cell r="CN102">
            <v>0</v>
          </cell>
          <cell r="CO102">
            <v>0</v>
          </cell>
          <cell r="CP102">
            <v>1972</v>
          </cell>
          <cell r="CQ102">
            <v>4628</v>
          </cell>
          <cell r="CR102">
            <v>0</v>
          </cell>
          <cell r="CS102">
            <v>0</v>
          </cell>
          <cell r="CT102">
            <v>0</v>
          </cell>
        </row>
        <row r="103">
          <cell r="B103">
            <v>247694090</v>
          </cell>
          <cell r="C103" t="str">
            <v>г. Люберцы, пр-т Октябрьский, д. 18к2, д. 20к2, ул. Кирова, д. 5, д. 7</v>
          </cell>
          <cell r="D103" t="str">
            <v>{"type":"Polygon","coordinates":[[[37.866868,55.689895],[37.866975,55.689846],[37.866937,55.689822],[37.866246,55.689368],[37.866196,55.689393],[37.866181,55.689411],[37.865679,55.689109],[37.864087,55.689936],[37.864499,55.690184],[37.864516,55.690283],[37.865321,55.690772],[37.865362,55.690797],[37.865456,55.690745],[37.865676,55.690875],[37.865761,55.690831],[37.865928,55.690933],[37.866049,55.690868],[37.866082,55.690823],[37.866204,55.690756],[37.866237,55.690756],[37.866286,55.690784],[37.866304,55.690774],[37.866562,55.690921],[37.866579,55.690912],[37.866678,55.690863],[37.866828,55.69087],[37.866845,55.690611],[37.866953,55.690562],[37.8667,55.690389],[37.866672,55.690259],[37.866719,55.690219],[37.86668,55.690171],[37.86668,55.690115],[37.866696,55.690098],[37.866756,55.690083],[37.866806,55.690111],[37.866976,55.690022],[37.867035,55.689992],[37.866868,55.689895]],[[37.866535,55.690008],[37.866617,55.689961],[37.86665,55.689892],[37.866641,55.689832],[37.866554,55.689777],[37.866417,55.689759],[37.866305,55.689768],[37.866171,55.689829],[37.866136,55.689868],[37.866132,55.689914],[37.866191,55.68998],[37.866322,55.69003],[37.866446,55.690033],[37.866535,55.690008]],[[37.866102,55.689611],[37.866061,55.689586],[37.866154,55.689537],[37.865901,55.689384],[37.865827,55.689421],[37.865785,55.689396],[37.865674,55.689449],[37.865496,55.689341],[37.864446,55.689891],[37.864493,55.689918],[37.864454,55.689939],[37.864548,55.689994],[37.86459,55.689973],[37.864638,55.690002],[37.865636,55.689481],[37.86597,55.689678],[37.866102,55.689611]],[[37.864925,55.690218],[37.865463,55.690543],[37.865282,55.690644],[37.864717,55.690316],[37.864925,55.690218]],[[37.866585,55.690374],[37.866405,55.690269],[37.865724,55.690645],[37.865902,55.690748],[37.866585,55.690374]],[[37.864623,55.690196],[37.864731,55.690145],[37.864804,55.69019],[37.86467,55.690255],[37.8646,55.690208],[37.864623,55.690196]],[[37.865004,55.690118],[37.864912,55.69006],[37.86509,55.689976],[37.865127,55.689996],[37.865041,55.690037],[37.865096,55.690072],[37.865004,55.690118]],[[37.866868,55.689895],[37.866975,55.689846],[37.866936,55.689822],[37.86683,55.689873],[37.86683,55.689873],[37.866868,55.689895]]]}</v>
          </cell>
          <cell r="E103" t="str">
            <v>LINESTRING(37.865679 55.689109,37.864087 55.689936,37.864516 55.690283,37.865362 55.690797,37.865676 55.690875,37.865928 55.690933,37.866562 55.690921,37.866828 55.69087,37.866953 55.690562,37.867035 55.689992,37.866975 55.689846,37.866246 55.689368,37.865679 55.689109)</v>
          </cell>
          <cell r="F103" t="str">
            <v>Утвержден</v>
          </cell>
          <cell r="G103">
            <v>17148</v>
          </cell>
          <cell r="H103">
            <v>17167.418000000001</v>
          </cell>
          <cell r="I103">
            <v>17148</v>
          </cell>
          <cell r="J103">
            <v>0</v>
          </cell>
          <cell r="K103">
            <v>4214</v>
          </cell>
          <cell r="L103">
            <v>21430</v>
          </cell>
          <cell r="M103">
            <v>3</v>
          </cell>
          <cell r="N103">
            <v>914</v>
          </cell>
          <cell r="O103">
            <v>916.952</v>
          </cell>
          <cell r="P103">
            <v>0</v>
          </cell>
          <cell r="Q103">
            <v>0</v>
          </cell>
          <cell r="R103">
            <v>914</v>
          </cell>
          <cell r="S103">
            <v>0</v>
          </cell>
          <cell r="T103">
            <v>0</v>
          </cell>
          <cell r="U103">
            <v>0</v>
          </cell>
          <cell r="V103">
            <v>0</v>
          </cell>
          <cell r="W103">
            <v>0</v>
          </cell>
          <cell r="X103">
            <v>0</v>
          </cell>
          <cell r="Y103">
            <v>0</v>
          </cell>
          <cell r="Z103">
            <v>4</v>
          </cell>
          <cell r="AA103">
            <v>707</v>
          </cell>
          <cell r="AB103">
            <v>709.22199999999998</v>
          </cell>
          <cell r="AC103">
            <v>0</v>
          </cell>
          <cell r="AD103">
            <v>0</v>
          </cell>
          <cell r="AE103">
            <v>707</v>
          </cell>
          <cell r="AF103">
            <v>0</v>
          </cell>
          <cell r="AG103">
            <v>0</v>
          </cell>
          <cell r="AH103">
            <v>0</v>
          </cell>
          <cell r="AI103">
            <v>0</v>
          </cell>
          <cell r="AJ103">
            <v>0</v>
          </cell>
          <cell r="AK103">
            <v>0</v>
          </cell>
          <cell r="AL103">
            <v>0</v>
          </cell>
          <cell r="AM103">
            <v>6451</v>
          </cell>
          <cell r="AN103">
            <v>6178.1189999999997</v>
          </cell>
          <cell r="AO103">
            <v>6451</v>
          </cell>
          <cell r="AP103">
            <v>6</v>
          </cell>
          <cell r="AQ103">
            <v>0</v>
          </cell>
          <cell r="AR103">
            <v>0</v>
          </cell>
          <cell r="AS103">
            <v>0</v>
          </cell>
          <cell r="AT103">
            <v>0</v>
          </cell>
          <cell r="AU103">
            <v>0</v>
          </cell>
          <cell r="AV103">
            <v>2</v>
          </cell>
          <cell r="AW103">
            <v>48</v>
          </cell>
          <cell r="AX103">
            <v>0</v>
          </cell>
          <cell r="AY103">
            <v>48</v>
          </cell>
          <cell r="AZ103">
            <v>0</v>
          </cell>
          <cell r="BA103">
            <v>4</v>
          </cell>
          <cell r="BB103">
            <v>33</v>
          </cell>
          <cell r="BC103">
            <v>2</v>
          </cell>
          <cell r="BD103">
            <v>2</v>
          </cell>
          <cell r="BE103">
            <v>11</v>
          </cell>
          <cell r="BF103">
            <v>2619</v>
          </cell>
          <cell r="BG103">
            <v>2619.6849999999999</v>
          </cell>
          <cell r="BH103">
            <v>0</v>
          </cell>
          <cell r="BI103">
            <v>2131</v>
          </cell>
          <cell r="BJ103">
            <v>488</v>
          </cell>
          <cell r="BK103">
            <v>209</v>
          </cell>
          <cell r="BL103">
            <v>3</v>
          </cell>
          <cell r="BM103">
            <v>3625</v>
          </cell>
          <cell r="BN103">
            <v>3634.67</v>
          </cell>
          <cell r="BO103">
            <v>0</v>
          </cell>
          <cell r="BP103">
            <v>3625</v>
          </cell>
          <cell r="BQ103">
            <v>0</v>
          </cell>
          <cell r="BR103">
            <v>773</v>
          </cell>
          <cell r="BS103">
            <v>0</v>
          </cell>
          <cell r="BT103">
            <v>4.3333333333333304</v>
          </cell>
          <cell r="BU103">
            <v>0</v>
          </cell>
          <cell r="BV103">
            <v>6</v>
          </cell>
          <cell r="BW103">
            <v>3066</v>
          </cell>
          <cell r="BX103">
            <v>3077.2130000000002</v>
          </cell>
          <cell r="BY103">
            <v>0</v>
          </cell>
          <cell r="BZ103">
            <v>3066</v>
          </cell>
          <cell r="CA103">
            <v>0</v>
          </cell>
          <cell r="CB103">
            <v>1.532</v>
          </cell>
          <cell r="CC103">
            <v>0</v>
          </cell>
          <cell r="CD103">
            <v>2.0833333333333299</v>
          </cell>
          <cell r="CE103">
            <v>0</v>
          </cell>
          <cell r="CF103">
            <v>0</v>
          </cell>
          <cell r="CG103">
            <v>0</v>
          </cell>
          <cell r="CH103">
            <v>0</v>
          </cell>
          <cell r="CI103">
            <v>0</v>
          </cell>
          <cell r="CJ103">
            <v>0</v>
          </cell>
          <cell r="CK103">
            <v>0</v>
          </cell>
          <cell r="CL103">
            <v>0</v>
          </cell>
          <cell r="CM103">
            <v>0</v>
          </cell>
          <cell r="CN103">
            <v>0</v>
          </cell>
          <cell r="CO103">
            <v>0</v>
          </cell>
          <cell r="CP103">
            <v>8870</v>
          </cell>
          <cell r="CQ103">
            <v>17430</v>
          </cell>
          <cell r="CR103">
            <v>0</v>
          </cell>
          <cell r="CS103">
            <v>0</v>
          </cell>
          <cell r="CT103">
            <v>0</v>
          </cell>
        </row>
        <row r="104">
          <cell r="B104">
            <v>247693796</v>
          </cell>
          <cell r="C104" t="str">
            <v>г. Люберцы, пр-т Октябрьский, д. 292, д. 294к1, д. 294к2, д. 296, ул. Мира, д. 5, д. 7А</v>
          </cell>
          <cell r="D104" t="str">
            <v>{"type":"Polygon","coordinates":[[[37.90412,55.668982],[37.904134,55.668965],[37.90494,55.66915],[37.906253,55.66943],[37.906302,55.66944],[37.906323,55.66941],[37.906384,55.669423],[37.906172,55.669774],[37.906081,55.669924],[37.905701,55.670549],[37.905359,55.6711],[37.904595,55.670942],[37.904887,55.670491],[37.90401,55.670314],[37.903997,55.670331],[37.903989,55.670342],[37.90394,55.670409],[37.903823,55.670384],[37.903745,55.670477],[37.903641,55.670602],[37.90361,55.670607],[37.903488,55.670578],[37.903235,55.670518],[37.903254,55.670492],[37.903226,55.670485],[37.903203,55.670486],[37.902918,55.670419],[37.902949,55.670379],[37.903357,55.669853],[37.903395,55.669804],[37.903412,55.669783],[37.903432,55.669788],[37.90354,55.669649],[37.903502,55.669623],[37.903612,55.669483],[37.903639,55.669447],[37.90371,55.669464],[37.90412,55.668982]],[[37.905053,55.669364],[37.905208,55.669399],[37.905226,55.669371],[37.905854,55.669503],[37.905734,55.669684],[37.905686,55.669673],[37.905636,55.669744],[37.905891,55.669798],[37.905934,55.66973],[37.906127,55.669427],[37.905154,55.669225],[37.905053,55.669364]],[[37.905058,55.670373],[37.905342,55.669927],[37.90555,55.669968],[37.905258,55.670415],[37.905058,55.670373]],[[37.904334,55.670225],[37.904616,55.669778],[37.904821,55.66982],[37.904533,55.670266],[37.904334,55.670225]],[[37.903831,55.670028],[37.90364,55.66998],[37.903263,55.670422],[37.903453,55.670471],[37.903831,55.670028]],[[37.904367,55.669096],[37.904554,55.669143],[37.903954,55.669855],[37.903776,55.669808],[37.903993,55.669545],[37.903841,55.669507],[37.903888,55.669448],[37.904039,55.669487],[37.904367,55.669096]],[[37.905364,55.669565],[37.905343,55.669561],[37.905241,55.669539],[37.905196,55.669607],[37.905317,55.669633],[37.905364,55.669565]],[[37.905031,55.67068],[37.904991,55.670739],[37.904978,55.670737],[37.904939,55.670796],[37.905166,55.670843],[37.905196,55.670798],[37.905217,55.670803],[37.905309,55.670673],[37.905285,55.670668],[37.905327,55.670608],[37.905112,55.670561],[37.905031,55.67068]]]}</v>
          </cell>
          <cell r="E104" t="str">
            <v>LINESTRING(37.904134 55.668965,37.903639 55.669447,37.903502 55.669623,37.902918 55.670419,37.903235 55.670518,37.904595 55.670942,37.905359 55.6711,37.905701 55.670549,37.906081 55.669924,37.906172 55.669774,37.906384 55.669423,37.906323 55.66941,37.904134 55.668965)</v>
          </cell>
          <cell r="F104" t="str">
            <v>Утвержден</v>
          </cell>
          <cell r="G104">
            <v>22093</v>
          </cell>
          <cell r="H104">
            <v>22146.845000000001</v>
          </cell>
          <cell r="I104">
            <v>22093</v>
          </cell>
          <cell r="J104">
            <v>0</v>
          </cell>
          <cell r="K104">
            <v>4512.3999999999996</v>
          </cell>
          <cell r="L104">
            <v>2272.09</v>
          </cell>
          <cell r="M104">
            <v>2</v>
          </cell>
          <cell r="N104">
            <v>444</v>
          </cell>
          <cell r="O104">
            <v>444.71100000000001</v>
          </cell>
          <cell r="P104">
            <v>0</v>
          </cell>
          <cell r="Q104">
            <v>0</v>
          </cell>
          <cell r="R104">
            <v>444</v>
          </cell>
          <cell r="S104">
            <v>0</v>
          </cell>
          <cell r="T104">
            <v>0</v>
          </cell>
          <cell r="U104">
            <v>0</v>
          </cell>
          <cell r="V104">
            <v>0</v>
          </cell>
          <cell r="W104">
            <v>0</v>
          </cell>
          <cell r="X104">
            <v>0</v>
          </cell>
          <cell r="Y104">
            <v>0</v>
          </cell>
          <cell r="Z104">
            <v>1</v>
          </cell>
          <cell r="AA104">
            <v>458</v>
          </cell>
          <cell r="AB104">
            <v>460.01499999999999</v>
          </cell>
          <cell r="AC104">
            <v>0</v>
          </cell>
          <cell r="AD104">
            <v>0</v>
          </cell>
          <cell r="AE104">
            <v>458</v>
          </cell>
          <cell r="AF104">
            <v>0</v>
          </cell>
          <cell r="AG104">
            <v>0</v>
          </cell>
          <cell r="AH104">
            <v>0</v>
          </cell>
          <cell r="AI104">
            <v>0</v>
          </cell>
          <cell r="AJ104">
            <v>0</v>
          </cell>
          <cell r="AK104">
            <v>2</v>
          </cell>
          <cell r="AL104">
            <v>2</v>
          </cell>
          <cell r="AM104">
            <v>21896.9</v>
          </cell>
          <cell r="AN104">
            <v>14109.81</v>
          </cell>
          <cell r="AO104">
            <v>12146.9</v>
          </cell>
          <cell r="AP104">
            <v>310</v>
          </cell>
          <cell r="AQ104">
            <v>0</v>
          </cell>
          <cell r="AR104">
            <v>0</v>
          </cell>
          <cell r="AS104">
            <v>0</v>
          </cell>
          <cell r="AT104">
            <v>0</v>
          </cell>
          <cell r="AU104">
            <v>0</v>
          </cell>
          <cell r="AV104">
            <v>1</v>
          </cell>
          <cell r="AW104">
            <v>10</v>
          </cell>
          <cell r="AX104">
            <v>0</v>
          </cell>
          <cell r="AY104">
            <v>10</v>
          </cell>
          <cell r="AZ104">
            <v>0</v>
          </cell>
          <cell r="BA104">
            <v>12</v>
          </cell>
          <cell r="BB104">
            <v>25</v>
          </cell>
          <cell r="BC104">
            <v>9</v>
          </cell>
          <cell r="BD104">
            <v>5</v>
          </cell>
          <cell r="BE104">
            <v>13</v>
          </cell>
          <cell r="BF104">
            <v>2320.4</v>
          </cell>
          <cell r="BG104">
            <v>2335.56</v>
          </cell>
          <cell r="BH104">
            <v>1</v>
          </cell>
          <cell r="BI104">
            <v>2320.4</v>
          </cell>
          <cell r="BJ104">
            <v>0</v>
          </cell>
          <cell r="BK104">
            <v>173</v>
          </cell>
          <cell r="BL104">
            <v>3</v>
          </cell>
          <cell r="BM104">
            <v>3552.7</v>
          </cell>
          <cell r="BN104">
            <v>3560.5520000000001</v>
          </cell>
          <cell r="BO104">
            <v>0</v>
          </cell>
          <cell r="BP104">
            <v>3552.7</v>
          </cell>
          <cell r="BQ104">
            <v>0</v>
          </cell>
          <cell r="BR104">
            <v>729</v>
          </cell>
          <cell r="BS104">
            <v>0</v>
          </cell>
          <cell r="BT104">
            <v>4</v>
          </cell>
          <cell r="BU104">
            <v>0</v>
          </cell>
          <cell r="BV104">
            <v>25</v>
          </cell>
          <cell r="BW104">
            <v>1216.0999999999999</v>
          </cell>
          <cell r="BX104">
            <v>1216.461</v>
          </cell>
          <cell r="BY104">
            <v>0</v>
          </cell>
          <cell r="BZ104">
            <v>1216.0999999999999</v>
          </cell>
          <cell r="CA104">
            <v>0</v>
          </cell>
          <cell r="CB104">
            <v>0.59899999999999998</v>
          </cell>
          <cell r="CC104">
            <v>0</v>
          </cell>
          <cell r="CD104">
            <v>2.044</v>
          </cell>
          <cell r="CE104">
            <v>0</v>
          </cell>
          <cell r="CF104">
            <v>0</v>
          </cell>
          <cell r="CG104">
            <v>0</v>
          </cell>
          <cell r="CH104">
            <v>0</v>
          </cell>
          <cell r="CI104">
            <v>0</v>
          </cell>
          <cell r="CJ104">
            <v>0</v>
          </cell>
          <cell r="CK104">
            <v>0</v>
          </cell>
          <cell r="CL104">
            <v>0</v>
          </cell>
          <cell r="CM104">
            <v>0</v>
          </cell>
          <cell r="CN104">
            <v>0</v>
          </cell>
          <cell r="CO104">
            <v>0</v>
          </cell>
          <cell r="CP104">
            <v>7099.2</v>
          </cell>
          <cell r="CQ104">
            <v>20148.099999999999</v>
          </cell>
          <cell r="CR104">
            <v>0</v>
          </cell>
          <cell r="CS104">
            <v>0</v>
          </cell>
          <cell r="CT104">
            <v>0</v>
          </cell>
        </row>
        <row r="105">
          <cell r="B105">
            <v>247693790</v>
          </cell>
          <cell r="C105" t="str">
            <v>г. Люберцы, пр-т Октябрьский, д. 298, д. 300</v>
          </cell>
          <cell r="D105" t="str">
            <v>{"type":"Polygon","coordinates":[[[37.904943,55.668648],[37.904748,55.6689],[37.90651,55.669264],[37.90668,55.668986],[37.906656,55.668949],[37.906695,55.668875],[37.906753,55.668865],[37.906976,55.668502],[37.906485,55.668398],[37.906425,55.668385],[37.906356,55.66837],[37.906193,55.668335],[37.905938,55.668687],[37.905666,55.668619],[37.905313,55.668538],[37.905062,55.668484],[37.904943,55.668648]],[[37.906503,55.668428],[37.906689,55.668467],[37.906202,55.669195],[37.906025,55.669158],[37.906503,55.668428]],[[37.90501,55.668822],[37.905779,55.668992],[37.90572,55.669081],[37.904945,55.668917],[37.90501,55.668822]]]}</v>
          </cell>
          <cell r="E105" t="str">
            <v>LINESTRING(37.906193 55.668335,37.905062 55.668484,37.904748 55.6689,37.90651 55.669264,37.906976 55.668502,37.906193 55.668335)</v>
          </cell>
          <cell r="F105" t="str">
            <v>Утвержден</v>
          </cell>
          <cell r="G105">
            <v>5807</v>
          </cell>
          <cell r="H105">
            <v>6265.4570000000003</v>
          </cell>
          <cell r="I105">
            <v>1112.9100000000001</v>
          </cell>
          <cell r="J105">
            <v>0</v>
          </cell>
          <cell r="K105">
            <v>1237</v>
          </cell>
          <cell r="L105">
            <v>2225.8200000000002</v>
          </cell>
          <cell r="M105">
            <v>1</v>
          </cell>
          <cell r="N105">
            <v>110</v>
          </cell>
          <cell r="O105">
            <v>111.232</v>
          </cell>
          <cell r="P105">
            <v>1</v>
          </cell>
          <cell r="Q105">
            <v>0</v>
          </cell>
          <cell r="R105">
            <v>110</v>
          </cell>
          <cell r="S105">
            <v>0</v>
          </cell>
          <cell r="T105">
            <v>0</v>
          </cell>
          <cell r="U105">
            <v>0</v>
          </cell>
          <cell r="V105">
            <v>0</v>
          </cell>
          <cell r="W105">
            <v>3</v>
          </cell>
          <cell r="X105">
            <v>0</v>
          </cell>
          <cell r="Y105">
            <v>0</v>
          </cell>
          <cell r="Z105">
            <v>1</v>
          </cell>
          <cell r="AA105">
            <v>125</v>
          </cell>
          <cell r="AB105">
            <v>124.718</v>
          </cell>
          <cell r="AC105">
            <v>0</v>
          </cell>
          <cell r="AD105">
            <v>125</v>
          </cell>
          <cell r="AE105">
            <v>0</v>
          </cell>
          <cell r="AF105">
            <v>0</v>
          </cell>
          <cell r="AG105">
            <v>0</v>
          </cell>
          <cell r="AH105">
            <v>0</v>
          </cell>
          <cell r="AI105">
            <v>0</v>
          </cell>
          <cell r="AJ105">
            <v>0</v>
          </cell>
          <cell r="AK105">
            <v>0</v>
          </cell>
          <cell r="AL105">
            <v>0</v>
          </cell>
          <cell r="AM105">
            <v>4243</v>
          </cell>
          <cell r="AN105">
            <v>4102.9359999999997</v>
          </cell>
          <cell r="AO105">
            <v>4094</v>
          </cell>
          <cell r="AP105">
            <v>119</v>
          </cell>
          <cell r="AQ105">
            <v>0</v>
          </cell>
          <cell r="AR105">
            <v>0</v>
          </cell>
          <cell r="AS105">
            <v>0</v>
          </cell>
          <cell r="AT105">
            <v>0</v>
          </cell>
          <cell r="AU105">
            <v>30</v>
          </cell>
          <cell r="AV105">
            <v>1</v>
          </cell>
          <cell r="AW105">
            <v>12</v>
          </cell>
          <cell r="AX105">
            <v>0</v>
          </cell>
          <cell r="AY105">
            <v>12</v>
          </cell>
          <cell r="AZ105">
            <v>0</v>
          </cell>
          <cell r="BA105">
            <v>7</v>
          </cell>
          <cell r="BB105">
            <v>8</v>
          </cell>
          <cell r="BC105">
            <v>0</v>
          </cell>
          <cell r="BD105">
            <v>0</v>
          </cell>
          <cell r="BE105">
            <v>3</v>
          </cell>
          <cell r="BF105">
            <v>625</v>
          </cell>
          <cell r="BG105">
            <v>628.46199999999999</v>
          </cell>
          <cell r="BH105">
            <v>1</v>
          </cell>
          <cell r="BI105">
            <v>625</v>
          </cell>
          <cell r="BJ105">
            <v>0</v>
          </cell>
          <cell r="BK105">
            <v>50</v>
          </cell>
          <cell r="BL105">
            <v>3</v>
          </cell>
          <cell r="BM105">
            <v>952</v>
          </cell>
          <cell r="BN105">
            <v>955.803</v>
          </cell>
          <cell r="BO105">
            <v>0</v>
          </cell>
          <cell r="BP105">
            <v>952</v>
          </cell>
          <cell r="BQ105">
            <v>0</v>
          </cell>
          <cell r="BR105">
            <v>274</v>
          </cell>
          <cell r="BS105">
            <v>0</v>
          </cell>
          <cell r="BT105">
            <v>4</v>
          </cell>
          <cell r="BU105">
            <v>0</v>
          </cell>
          <cell r="BV105">
            <v>13</v>
          </cell>
          <cell r="BW105">
            <v>336</v>
          </cell>
          <cell r="BX105">
            <v>340.57400000000001</v>
          </cell>
          <cell r="BY105">
            <v>1</v>
          </cell>
          <cell r="BZ105">
            <v>285</v>
          </cell>
          <cell r="CA105">
            <v>51</v>
          </cell>
          <cell r="CB105">
            <v>0.13800000000000001</v>
          </cell>
          <cell r="CC105">
            <v>2.5000000000000001E-2</v>
          </cell>
          <cell r="CD105">
            <v>2.0833333333333299</v>
          </cell>
          <cell r="CE105">
            <v>2</v>
          </cell>
          <cell r="CF105">
            <v>0</v>
          </cell>
          <cell r="CG105">
            <v>0</v>
          </cell>
          <cell r="CH105">
            <v>0</v>
          </cell>
          <cell r="CI105">
            <v>0</v>
          </cell>
          <cell r="CJ105">
            <v>0</v>
          </cell>
          <cell r="CK105">
            <v>0</v>
          </cell>
          <cell r="CL105">
            <v>0</v>
          </cell>
          <cell r="CM105">
            <v>0</v>
          </cell>
          <cell r="CN105">
            <v>0</v>
          </cell>
          <cell r="CO105">
            <v>0</v>
          </cell>
          <cell r="CP105">
            <v>1999</v>
          </cell>
          <cell r="CQ105">
            <v>6254</v>
          </cell>
          <cell r="CR105">
            <v>0</v>
          </cell>
          <cell r="CS105">
            <v>0</v>
          </cell>
          <cell r="CT105">
            <v>0</v>
          </cell>
        </row>
        <row r="106">
          <cell r="B106">
            <v>247693763</v>
          </cell>
          <cell r="C106" t="str">
            <v>г. Люберцы, пр-т Октябрьский, д. 362, д. 364, ул. Мира, д. 19</v>
          </cell>
          <cell r="D106" t="str">
            <v>{"type":"Polygon","coordinates":[[[37.909783,55.663998],[37.909938,55.663822],[37.90997,55.663815],[37.910129,55.663651],[37.910231,55.66354],[37.910229,55.663509],[37.9102,55.663477],[37.910161,55.663458],[37.91017,55.663446],[37.910152,55.663441],[37.909536,55.663258],[37.909511,55.663226],[37.909642,55.663066],[37.909686,55.663068],[37.909933,55.66278],[37.909901,55.662699],[37.910005,55.662677],[37.910332,55.662776],[37.910353,55.662782],[37.910658,55.662875],[37.910902,55.662616],[37.910879,55.662609],[37.910949,55.662533],[37.909756,55.6622],[37.908668,55.663555],[37.909163,55.663675],[37.909071,55.663795],[37.909395,55.663888],[37.909395,55.663887],[37.909756,55.663991],[37.909783,55.663998]],[[37.909648,55.663692],[37.909697,55.663644],[37.90966,55.663633],[37.90971,55.66358],[37.909693,55.663575],[37.909742,55.66352],[37.909762,55.663526],[37.909812,55.663475],[37.909843,55.663484],[37.909892,55.663433],[37.910067,55.66349],[37.910022,55.663537],[37.910039,55.663542],[37.909891,55.663701],[37.909872,55.663696],[37.909824,55.663745],[37.909648,55.663692]],[[37.910853,55.662563],[37.910803,55.662615],[37.910824,55.662622],[37.910673,55.662778],[37.910654,55.662772],[37.910605,55.662823],[37.910426,55.662771],[37.910475,55.662719],[37.910436,55.662708],[37.910483,55.662657],[37.910465,55.662651],[37.910518,55.662595],[37.910536,55.6626],[37.910586,55.662548],[37.910619,55.662558],[37.910668,55.662509],[37.910853,55.662563]],[[37.908884,55.663474],[37.90906,55.663518],[37.909961,55.662397],[37.909773,55.66235],[37.908884,55.663474]],[[37.910339,55.662414],[37.910358,55.66239],[37.910422,55.662406],[37.910403,55.66243],[37.910339,55.662414]]]}</v>
          </cell>
          <cell r="E106" t="str">
            <v>LINESTRING(37.909756 55.6622,37.908668 55.663555,37.909071 55.663795,37.909395 55.663888,37.909756 55.663991,37.909783 55.663998,37.90997 55.663815,37.910129 55.663651,37.910231 55.66354,37.910902 55.662616,37.910949 55.662533,37.909756 55.6622)</v>
          </cell>
          <cell r="F106" t="str">
            <v>Утвержден</v>
          </cell>
          <cell r="G106">
            <v>8451</v>
          </cell>
          <cell r="H106">
            <v>8470.6980000000003</v>
          </cell>
          <cell r="I106">
            <v>8451</v>
          </cell>
          <cell r="J106">
            <v>1724</v>
          </cell>
          <cell r="K106">
            <v>3343.7</v>
          </cell>
          <cell r="L106">
            <v>6730</v>
          </cell>
          <cell r="M106">
            <v>2</v>
          </cell>
          <cell r="N106">
            <v>304</v>
          </cell>
          <cell r="O106">
            <v>304.58300000000003</v>
          </cell>
          <cell r="P106">
            <v>0</v>
          </cell>
          <cell r="Q106">
            <v>80</v>
          </cell>
          <cell r="R106">
            <v>224</v>
          </cell>
          <cell r="S106">
            <v>0</v>
          </cell>
          <cell r="T106">
            <v>0</v>
          </cell>
          <cell r="U106">
            <v>0</v>
          </cell>
          <cell r="V106">
            <v>0</v>
          </cell>
          <cell r="W106">
            <v>0</v>
          </cell>
          <cell r="X106">
            <v>0</v>
          </cell>
          <cell r="Y106">
            <v>0</v>
          </cell>
          <cell r="Z106">
            <v>1</v>
          </cell>
          <cell r="AA106">
            <v>92.8</v>
          </cell>
          <cell r="AB106">
            <v>92.831999999999994</v>
          </cell>
          <cell r="AC106">
            <v>0</v>
          </cell>
          <cell r="AD106">
            <v>0</v>
          </cell>
          <cell r="AE106">
            <v>92.8</v>
          </cell>
          <cell r="AF106">
            <v>0</v>
          </cell>
          <cell r="AG106">
            <v>0</v>
          </cell>
          <cell r="AH106">
            <v>0</v>
          </cell>
          <cell r="AI106">
            <v>0</v>
          </cell>
          <cell r="AJ106">
            <v>0</v>
          </cell>
          <cell r="AK106">
            <v>2</v>
          </cell>
          <cell r="AL106">
            <v>2</v>
          </cell>
          <cell r="AM106">
            <v>6431.2</v>
          </cell>
          <cell r="AN106">
            <v>3881.05</v>
          </cell>
          <cell r="AO106">
            <v>3871.2</v>
          </cell>
          <cell r="AP106">
            <v>112</v>
          </cell>
          <cell r="AQ106">
            <v>0</v>
          </cell>
          <cell r="AR106">
            <v>0</v>
          </cell>
          <cell r="AS106">
            <v>0</v>
          </cell>
          <cell r="AT106">
            <v>0</v>
          </cell>
          <cell r="AU106">
            <v>0</v>
          </cell>
          <cell r="AV106">
            <v>1</v>
          </cell>
          <cell r="AW106">
            <v>17.2</v>
          </cell>
          <cell r="AX106">
            <v>0</v>
          </cell>
          <cell r="AY106">
            <v>17.2</v>
          </cell>
          <cell r="AZ106">
            <v>0</v>
          </cell>
          <cell r="BA106">
            <v>15</v>
          </cell>
          <cell r="BB106">
            <v>14</v>
          </cell>
          <cell r="BC106">
            <v>9</v>
          </cell>
          <cell r="BD106">
            <v>5</v>
          </cell>
          <cell r="BE106">
            <v>8</v>
          </cell>
          <cell r="BF106">
            <v>647.1</v>
          </cell>
          <cell r="BG106">
            <v>648.95600000000002</v>
          </cell>
          <cell r="BH106">
            <v>0</v>
          </cell>
          <cell r="BI106">
            <v>647.1</v>
          </cell>
          <cell r="BJ106">
            <v>0</v>
          </cell>
          <cell r="BK106">
            <v>53</v>
          </cell>
          <cell r="BL106">
            <v>2</v>
          </cell>
          <cell r="BM106">
            <v>2463</v>
          </cell>
          <cell r="BN106">
            <v>2470.6840000000002</v>
          </cell>
          <cell r="BO106">
            <v>0</v>
          </cell>
          <cell r="BP106">
            <v>2463</v>
          </cell>
          <cell r="BQ106">
            <v>0</v>
          </cell>
          <cell r="BR106">
            <v>509</v>
          </cell>
          <cell r="BS106">
            <v>0</v>
          </cell>
          <cell r="BT106">
            <v>4.5</v>
          </cell>
          <cell r="BU106">
            <v>0</v>
          </cell>
          <cell r="BV106">
            <v>22</v>
          </cell>
          <cell r="BW106">
            <v>1075.4000000000001</v>
          </cell>
          <cell r="BX106">
            <v>1077.6310000000001</v>
          </cell>
          <cell r="BY106">
            <v>0</v>
          </cell>
          <cell r="BZ106">
            <v>1075.4000000000001</v>
          </cell>
          <cell r="CA106">
            <v>0</v>
          </cell>
          <cell r="CB106">
            <v>0.34499999999999997</v>
          </cell>
          <cell r="CC106">
            <v>0</v>
          </cell>
          <cell r="CD106">
            <v>3.6227272727272699</v>
          </cell>
          <cell r="CE106">
            <v>0</v>
          </cell>
          <cell r="CF106">
            <v>0</v>
          </cell>
          <cell r="CG106">
            <v>0</v>
          </cell>
          <cell r="CH106">
            <v>0</v>
          </cell>
          <cell r="CI106">
            <v>0</v>
          </cell>
          <cell r="CJ106">
            <v>0</v>
          </cell>
          <cell r="CK106">
            <v>0</v>
          </cell>
          <cell r="CL106">
            <v>0</v>
          </cell>
          <cell r="CM106">
            <v>0</v>
          </cell>
          <cell r="CN106">
            <v>0</v>
          </cell>
          <cell r="CO106">
            <v>0</v>
          </cell>
          <cell r="CP106">
            <v>4282.7</v>
          </cell>
          <cell r="CQ106">
            <v>8470.7000000000007</v>
          </cell>
          <cell r="CR106">
            <v>0</v>
          </cell>
          <cell r="CS106">
            <v>0</v>
          </cell>
          <cell r="CT106">
            <v>0</v>
          </cell>
        </row>
        <row r="107">
          <cell r="B107">
            <v>247693726</v>
          </cell>
          <cell r="C107" t="str">
            <v>г. Люберцы, пр-т Октябрьский, д. 405, д. 407, д. 409</v>
          </cell>
          <cell r="D107" t="str">
            <v>{"type":"Polygon","coordinates":[[[37.915936,55.659776],[37.915994,55.659804],[37.91593,55.659842],[37.915911,55.659832],[37.915851,55.659864],[37.914962,55.66044],[37.914936,55.660463],[37.915126,55.660531],[37.915081,55.66056],[37.915866,55.660838],[37.915909,55.660809],[37.916058,55.660862],[37.915773,55.661046],[37.91583,55.661071],[37.916585,55.660597],[37.917383,55.660094],[37.916486,55.659645],[37.916432,55.659677],[37.917277,55.660096],[37.91697,55.660287],[37.91694,55.66027],[37.917074,55.66019],[37.917085,55.660196],[37.917137,55.660164],[37.916194,55.659685],[37.915936,55.659776]],[[37.916068,55.659829],[37.916225,55.659732],[37.917085,55.66017],[37.916929,55.660261],[37.916068,55.659829]],[[37.916764,55.660342],[37.916718,55.660318],[37.916644,55.660363],[37.916691,55.660386],[37.916764,55.660342]],[[37.916887,55.660253],[37.916915,55.660267],[37.916882,55.660285],[37.916856,55.660272],[37.916887,55.660253]],[[37.916062,55.659839],[37.916087,55.659852],[37.916054,55.659873],[37.916028,55.65986],[37.916062,55.659839]],[[37.915629,55.660097],[37.915781,55.660008],[37.91664,55.660443],[37.916492,55.660536],[37.915629,55.660097]],[[37.915334,55.660277],[37.91519,55.660368],[37.916053,55.660804],[37.916203,55.66071],[37.915334,55.660277]]]}</v>
          </cell>
          <cell r="E107" t="str">
            <v>LINESTRING(37.916486 55.659645,37.916194 55.659685,37.915936 55.659776,37.914962 55.66044,37.914936 55.660463,37.915773 55.661046,37.91583 55.661071,37.916585 55.660597,37.917383 55.660094,37.916486 55.659645)</v>
          </cell>
          <cell r="F107" t="str">
            <v>Утвержден</v>
          </cell>
          <cell r="G107">
            <v>7337</v>
          </cell>
          <cell r="H107">
            <v>7355.0429999999997</v>
          </cell>
          <cell r="I107">
            <v>1465.26</v>
          </cell>
          <cell r="J107">
            <v>0</v>
          </cell>
          <cell r="K107">
            <v>2399.4</v>
          </cell>
          <cell r="L107">
            <v>2930.52</v>
          </cell>
          <cell r="M107">
            <v>2</v>
          </cell>
          <cell r="N107">
            <v>176.1</v>
          </cell>
          <cell r="O107">
            <v>176.256</v>
          </cell>
          <cell r="P107">
            <v>0</v>
          </cell>
          <cell r="Q107">
            <v>0</v>
          </cell>
          <cell r="R107">
            <v>176.1</v>
          </cell>
          <cell r="S107">
            <v>0</v>
          </cell>
          <cell r="T107">
            <v>0</v>
          </cell>
          <cell r="U107">
            <v>0</v>
          </cell>
          <cell r="V107">
            <v>0</v>
          </cell>
          <cell r="W107">
            <v>5</v>
          </cell>
          <cell r="X107">
            <v>2</v>
          </cell>
          <cell r="Y107">
            <v>2</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8470.7000000000007</v>
          </cell>
          <cell r="AN107">
            <v>3982.8240000000001</v>
          </cell>
          <cell r="AO107">
            <v>3970.7</v>
          </cell>
          <cell r="AP107">
            <v>144</v>
          </cell>
          <cell r="AQ107">
            <v>0</v>
          </cell>
          <cell r="AR107">
            <v>0</v>
          </cell>
          <cell r="AS107">
            <v>0</v>
          </cell>
          <cell r="AT107">
            <v>0</v>
          </cell>
          <cell r="AU107">
            <v>0</v>
          </cell>
          <cell r="AV107">
            <v>0</v>
          </cell>
          <cell r="AW107">
            <v>0</v>
          </cell>
          <cell r="AX107">
            <v>0</v>
          </cell>
          <cell r="AY107">
            <v>0</v>
          </cell>
          <cell r="AZ107">
            <v>0</v>
          </cell>
          <cell r="BA107">
            <v>9</v>
          </cell>
          <cell r="BB107">
            <v>14</v>
          </cell>
          <cell r="BC107">
            <v>3</v>
          </cell>
          <cell r="BD107">
            <v>0</v>
          </cell>
          <cell r="BE107">
            <v>8</v>
          </cell>
          <cell r="BF107">
            <v>711.7</v>
          </cell>
          <cell r="BG107">
            <v>710.40200000000004</v>
          </cell>
          <cell r="BH107">
            <v>0</v>
          </cell>
          <cell r="BI107">
            <v>711.7</v>
          </cell>
          <cell r="BJ107">
            <v>0</v>
          </cell>
          <cell r="BK107">
            <v>57</v>
          </cell>
          <cell r="BL107">
            <v>4</v>
          </cell>
          <cell r="BM107">
            <v>2020</v>
          </cell>
          <cell r="BN107">
            <v>2031.903</v>
          </cell>
          <cell r="BO107">
            <v>1</v>
          </cell>
          <cell r="BP107">
            <v>2020</v>
          </cell>
          <cell r="BQ107">
            <v>0</v>
          </cell>
          <cell r="BR107">
            <v>469</v>
          </cell>
          <cell r="BS107">
            <v>0</v>
          </cell>
          <cell r="BT107">
            <v>4.1500000000000004</v>
          </cell>
          <cell r="BU107">
            <v>0</v>
          </cell>
          <cell r="BV107">
            <v>13</v>
          </cell>
          <cell r="BW107">
            <v>430.7</v>
          </cell>
          <cell r="BX107">
            <v>429.21800000000002</v>
          </cell>
          <cell r="BY107">
            <v>0</v>
          </cell>
          <cell r="BZ107">
            <v>430.7</v>
          </cell>
          <cell r="CA107">
            <v>0</v>
          </cell>
          <cell r="CB107">
            <v>0.20200000000000001</v>
          </cell>
          <cell r="CC107">
            <v>0</v>
          </cell>
          <cell r="CD107">
            <v>2.2307692307692299</v>
          </cell>
          <cell r="CE107">
            <v>0</v>
          </cell>
          <cell r="CF107">
            <v>0</v>
          </cell>
          <cell r="CG107">
            <v>0</v>
          </cell>
          <cell r="CH107">
            <v>0</v>
          </cell>
          <cell r="CI107">
            <v>0</v>
          </cell>
          <cell r="CJ107">
            <v>0</v>
          </cell>
          <cell r="CK107">
            <v>0</v>
          </cell>
          <cell r="CL107">
            <v>0</v>
          </cell>
          <cell r="CM107">
            <v>0</v>
          </cell>
          <cell r="CN107">
            <v>0</v>
          </cell>
          <cell r="CO107">
            <v>0</v>
          </cell>
          <cell r="CP107">
            <v>3162.4</v>
          </cell>
          <cell r="CQ107">
            <v>7309.2</v>
          </cell>
          <cell r="CR107">
            <v>0</v>
          </cell>
          <cell r="CS107">
            <v>0</v>
          </cell>
          <cell r="CT107">
            <v>0</v>
          </cell>
        </row>
        <row r="108">
          <cell r="B108">
            <v>247693719</v>
          </cell>
          <cell r="C108" t="str">
            <v>г. Люберцы, пр-т Октябрьский, д. 405к2</v>
          </cell>
          <cell r="D108" t="str">
            <v>{"type":"Polygon","coordinates":[[[37.9181,55.661481],[37.917936,55.661668],[37.917341,55.6615],[37.917501,55.661318],[37.917485,55.6613],[37.917218,55.66122],[37.917174,55.661264],[37.916835,55.661165],[37.916885,55.661118],[37.916951,55.66114],[37.917004,55.661098],[37.916946,55.661079],[37.91704,55.661005],[37.917099,55.661024],[37.917313,55.660888],[37.918873,55.661366],[37.918624,55.661632],[37.9181,55.661481]],[[37.917687,55.661255],[37.917784,55.661144],[37.918804,55.661439],[37.918701,55.661549],[37.917687,55.661255]],[[37.916947,55.661079],[37.917004,55.661098],[37.917098,55.661024],[37.91704,55.661005],[37.916947,55.661079]]]}</v>
          </cell>
          <cell r="E108" t="str">
            <v>LINESTRING(37.917313 55.660888,37.91704 55.661005,37.916885 55.661118,37.916835 55.661165,37.917341 55.6615,37.917936 55.661668,37.918624 55.661632,37.918873 55.661366,37.917313 55.660888)</v>
          </cell>
          <cell r="F108" t="str">
            <v>Утвержден</v>
          </cell>
          <cell r="G108">
            <v>4169</v>
          </cell>
          <cell r="H108">
            <v>4146.2020000000002</v>
          </cell>
          <cell r="I108">
            <v>2949</v>
          </cell>
          <cell r="J108">
            <v>0</v>
          </cell>
          <cell r="K108">
            <v>1021.5</v>
          </cell>
          <cell r="L108">
            <v>5898</v>
          </cell>
          <cell r="M108">
            <v>1</v>
          </cell>
          <cell r="N108">
            <v>105</v>
          </cell>
          <cell r="O108">
            <v>156.315</v>
          </cell>
          <cell r="P108">
            <v>33</v>
          </cell>
          <cell r="Q108">
            <v>0</v>
          </cell>
          <cell r="R108">
            <v>105</v>
          </cell>
          <cell r="S108">
            <v>0</v>
          </cell>
          <cell r="T108">
            <v>0</v>
          </cell>
          <cell r="U108">
            <v>0</v>
          </cell>
          <cell r="V108">
            <v>0</v>
          </cell>
          <cell r="W108">
            <v>7</v>
          </cell>
          <cell r="X108">
            <v>2</v>
          </cell>
          <cell r="Y108">
            <v>2</v>
          </cell>
          <cell r="Z108">
            <v>1</v>
          </cell>
          <cell r="AA108">
            <v>233</v>
          </cell>
          <cell r="AB108">
            <v>234.64099999999999</v>
          </cell>
          <cell r="AC108">
            <v>1</v>
          </cell>
          <cell r="AD108">
            <v>0</v>
          </cell>
          <cell r="AE108">
            <v>233</v>
          </cell>
          <cell r="AF108">
            <v>0</v>
          </cell>
          <cell r="AG108">
            <v>0</v>
          </cell>
          <cell r="AH108">
            <v>0</v>
          </cell>
          <cell r="AI108">
            <v>0</v>
          </cell>
          <cell r="AJ108">
            <v>0</v>
          </cell>
          <cell r="AK108">
            <v>2</v>
          </cell>
          <cell r="AL108">
            <v>2</v>
          </cell>
          <cell r="AM108">
            <v>2993.2</v>
          </cell>
          <cell r="AN108">
            <v>1896.107</v>
          </cell>
          <cell r="AO108">
            <v>1893.2</v>
          </cell>
          <cell r="AP108">
            <v>105</v>
          </cell>
          <cell r="AQ108">
            <v>0</v>
          </cell>
          <cell r="AR108">
            <v>0</v>
          </cell>
          <cell r="AS108">
            <v>0</v>
          </cell>
          <cell r="AT108">
            <v>0</v>
          </cell>
          <cell r="AU108">
            <v>0</v>
          </cell>
          <cell r="AV108">
            <v>1</v>
          </cell>
          <cell r="AW108">
            <v>38.799999999999997</v>
          </cell>
          <cell r="AX108">
            <v>0</v>
          </cell>
          <cell r="AY108">
            <v>38.799999999999997</v>
          </cell>
          <cell r="AZ108">
            <v>0</v>
          </cell>
          <cell r="BA108">
            <v>2</v>
          </cell>
          <cell r="BB108">
            <v>5</v>
          </cell>
          <cell r="BC108">
            <v>0</v>
          </cell>
          <cell r="BD108">
            <v>0</v>
          </cell>
          <cell r="BE108">
            <v>4</v>
          </cell>
          <cell r="BF108">
            <v>825</v>
          </cell>
          <cell r="BG108">
            <v>825.80899999999997</v>
          </cell>
          <cell r="BH108">
            <v>0</v>
          </cell>
          <cell r="BI108">
            <v>581</v>
          </cell>
          <cell r="BJ108">
            <v>244</v>
          </cell>
          <cell r="BK108">
            <v>65</v>
          </cell>
          <cell r="BL108">
            <v>1</v>
          </cell>
          <cell r="BM108">
            <v>956</v>
          </cell>
          <cell r="BN108">
            <v>958.28800000000001</v>
          </cell>
          <cell r="BO108">
            <v>0</v>
          </cell>
          <cell r="BP108">
            <v>956</v>
          </cell>
          <cell r="BQ108">
            <v>0</v>
          </cell>
          <cell r="BR108">
            <v>200</v>
          </cell>
          <cell r="BS108">
            <v>0</v>
          </cell>
          <cell r="BT108">
            <v>5</v>
          </cell>
          <cell r="BU108">
            <v>0</v>
          </cell>
          <cell r="BV108">
            <v>6</v>
          </cell>
          <cell r="BW108">
            <v>70.900000000000006</v>
          </cell>
          <cell r="BX108">
            <v>71.025999999999996</v>
          </cell>
          <cell r="BY108">
            <v>0</v>
          </cell>
          <cell r="BZ108">
            <v>70.900000000000006</v>
          </cell>
          <cell r="CA108">
            <v>0</v>
          </cell>
          <cell r="CB108">
            <v>2.4E-2</v>
          </cell>
          <cell r="CC108">
            <v>0</v>
          </cell>
          <cell r="CD108">
            <v>2.5</v>
          </cell>
          <cell r="CE108">
            <v>0</v>
          </cell>
          <cell r="CF108">
            <v>0</v>
          </cell>
          <cell r="CG108">
            <v>0</v>
          </cell>
          <cell r="CH108">
            <v>0</v>
          </cell>
          <cell r="CI108">
            <v>0</v>
          </cell>
          <cell r="CJ108">
            <v>0</v>
          </cell>
          <cell r="CK108">
            <v>0</v>
          </cell>
          <cell r="CL108">
            <v>0</v>
          </cell>
          <cell r="CM108">
            <v>0</v>
          </cell>
          <cell r="CN108">
            <v>0</v>
          </cell>
          <cell r="CO108">
            <v>0</v>
          </cell>
          <cell r="CP108">
            <v>1646.7</v>
          </cell>
          <cell r="CQ108">
            <v>4121.8999999999996</v>
          </cell>
          <cell r="CR108">
            <v>0</v>
          </cell>
          <cell r="CS108">
            <v>0</v>
          </cell>
          <cell r="CT108">
            <v>0</v>
          </cell>
        </row>
        <row r="109">
          <cell r="B109">
            <v>247694066</v>
          </cell>
          <cell r="C109" t="str">
            <v>г. Люберцы, пр-т Октябрьский, д. 51, д. 53, д. 55</v>
          </cell>
          <cell r="D109" t="str">
            <v>{"type":"Polygon","coordinates":[[[37.872003,55.69086],[37.871909,55.690745],[37.872111,55.690613],[37.871866,55.69047],[37.871817,55.690426],[37.871721,55.690378],[37.871684,55.690401],[37.871399,55.690261],[37.871437,55.690237],[37.871013,55.690027],[37.870961,55.69006],[37.87087,55.690015],[37.870794,55.690005],[37.8707,55.690062],[37.870892,55.690159],[37.870551,55.69037],[37.870266,55.690225],[37.870066,55.690361],[37.869846,55.69025],[37.867961,55.691554],[37.86894,55.692009],[37.869169,55.691863],[37.869017,55.691788],[37.869205,55.691666],[37.869356,55.691744],[37.869443,55.691688],[37.86929,55.691615],[37.869671,55.691363],[37.870135,55.691075],[37.870219,55.691118],[37.870455,55.690977],[37.871071,55.691264],[37.871138,55.691219],[37.870705,55.691005],[37.871058,55.69078],[37.871489,55.69099],[37.87146,55.691008],[37.871558,55.691056],[37.871702,55.690963],[37.871869,55.690943],[37.872003,55.69086]],[[37.87022,55.690467],[37.870436,55.690568],[37.870316,55.690653],[37.870279,55.690636],[37.870087,55.690765],[37.870111,55.690778],[37.869849,55.690955],[37.869824,55.690943],[37.869632,55.691073],[37.869665,55.691091],[37.869547,55.691173],[37.869333,55.691073],[37.87022,55.690467]],[[37.871776,55.690915],[37.871917,55.69083],[37.87076,55.690241],[37.870619,55.690328],[37.871776,55.690915]],[[37.868761,55.691846],[37.868235,55.69161],[37.868896,55.691144],[37.869114,55.691241],[37.868994,55.691323],[37.868939,55.691299],[37.868501,55.691601],[37.868698,55.691686],[37.868751,55.691651],[37.868932,55.691733],[37.868761,55.691846]],[[37.870394,55.690942],[37.870367,55.690927],[37.870413,55.690896],[37.870443,55.690911],[37.870394,55.690942]]]}</v>
          </cell>
          <cell r="E109" t="str">
            <v>LINESTRING(37.870794 55.690005,37.869846 55.69025,37.867961 55.691554,37.86894 55.692009,37.871071 55.691264,37.871869 55.690943,37.872003 55.69086,37.872111 55.690613,37.871817 55.690426,37.871721 55.690378,37.871437 55.690237,37.871013 55.690027,37.870794 55.690005)</v>
          </cell>
          <cell r="F109" t="str">
            <v>Утвержден</v>
          </cell>
          <cell r="G109">
            <v>17452</v>
          </cell>
          <cell r="H109">
            <v>17494.133999999998</v>
          </cell>
          <cell r="I109">
            <v>17452</v>
          </cell>
          <cell r="J109">
            <v>2022.5</v>
          </cell>
          <cell r="K109">
            <v>2784.1</v>
          </cell>
          <cell r="L109">
            <v>15429.5</v>
          </cell>
          <cell r="M109">
            <v>2</v>
          </cell>
          <cell r="N109">
            <v>361</v>
          </cell>
          <cell r="O109">
            <v>362.45100000000002</v>
          </cell>
          <cell r="P109">
            <v>0</v>
          </cell>
          <cell r="Q109">
            <v>0</v>
          </cell>
          <cell r="R109">
            <v>361</v>
          </cell>
          <cell r="S109">
            <v>0</v>
          </cell>
          <cell r="T109">
            <v>0</v>
          </cell>
          <cell r="U109">
            <v>0</v>
          </cell>
          <cell r="V109">
            <v>0</v>
          </cell>
          <cell r="W109">
            <v>0</v>
          </cell>
          <cell r="X109">
            <v>0</v>
          </cell>
          <cell r="Y109">
            <v>0</v>
          </cell>
          <cell r="Z109">
            <v>2</v>
          </cell>
          <cell r="AA109">
            <v>447</v>
          </cell>
          <cell r="AB109">
            <v>448.29599999999999</v>
          </cell>
          <cell r="AC109">
            <v>0</v>
          </cell>
          <cell r="AD109">
            <v>0</v>
          </cell>
          <cell r="AE109">
            <v>447</v>
          </cell>
          <cell r="AF109">
            <v>0</v>
          </cell>
          <cell r="AG109">
            <v>0</v>
          </cell>
          <cell r="AH109">
            <v>0</v>
          </cell>
          <cell r="AI109">
            <v>0</v>
          </cell>
          <cell r="AJ109">
            <v>0</v>
          </cell>
          <cell r="AK109">
            <v>2</v>
          </cell>
          <cell r="AL109">
            <v>2</v>
          </cell>
          <cell r="AM109">
            <v>16418</v>
          </cell>
          <cell r="AN109">
            <v>12484.617</v>
          </cell>
          <cell r="AO109">
            <v>12458</v>
          </cell>
          <cell r="AP109">
            <v>301</v>
          </cell>
          <cell r="AQ109">
            <v>0</v>
          </cell>
          <cell r="AR109">
            <v>0</v>
          </cell>
          <cell r="AS109">
            <v>0</v>
          </cell>
          <cell r="AT109">
            <v>0</v>
          </cell>
          <cell r="AU109">
            <v>0</v>
          </cell>
          <cell r="AV109">
            <v>1</v>
          </cell>
          <cell r="AW109">
            <v>25</v>
          </cell>
          <cell r="AX109">
            <v>0</v>
          </cell>
          <cell r="AY109">
            <v>25</v>
          </cell>
          <cell r="AZ109">
            <v>0</v>
          </cell>
          <cell r="BA109">
            <v>5</v>
          </cell>
          <cell r="BB109">
            <v>5</v>
          </cell>
          <cell r="BC109">
            <v>6</v>
          </cell>
          <cell r="BD109">
            <v>10</v>
          </cell>
          <cell r="BE109">
            <v>6</v>
          </cell>
          <cell r="BF109">
            <v>503.7</v>
          </cell>
          <cell r="BG109">
            <v>504.51799999999997</v>
          </cell>
          <cell r="BH109">
            <v>0</v>
          </cell>
          <cell r="BI109">
            <v>503.7</v>
          </cell>
          <cell r="BJ109">
            <v>0</v>
          </cell>
          <cell r="BK109">
            <v>40</v>
          </cell>
          <cell r="BL109">
            <v>2</v>
          </cell>
          <cell r="BM109">
            <v>2385.6999999999998</v>
          </cell>
          <cell r="BN109">
            <v>2391.4369999999999</v>
          </cell>
          <cell r="BO109">
            <v>0</v>
          </cell>
          <cell r="BP109">
            <v>2385.6999999999998</v>
          </cell>
          <cell r="BQ109">
            <v>0</v>
          </cell>
          <cell r="BR109">
            <v>476.6</v>
          </cell>
          <cell r="BS109">
            <v>0</v>
          </cell>
          <cell r="BT109">
            <v>5</v>
          </cell>
          <cell r="BU109">
            <v>0</v>
          </cell>
          <cell r="BV109">
            <v>26</v>
          </cell>
          <cell r="BW109">
            <v>1294</v>
          </cell>
          <cell r="BX109">
            <v>1298.1289999999999</v>
          </cell>
          <cell r="BY109">
            <v>0</v>
          </cell>
          <cell r="BZ109">
            <v>1294</v>
          </cell>
          <cell r="CA109">
            <v>0</v>
          </cell>
          <cell r="CB109">
            <v>0.71699999999999997</v>
          </cell>
          <cell r="CC109">
            <v>0</v>
          </cell>
          <cell r="CD109">
            <v>1.67307692307692</v>
          </cell>
          <cell r="CE109">
            <v>0</v>
          </cell>
          <cell r="CF109">
            <v>0</v>
          </cell>
          <cell r="CG109">
            <v>0</v>
          </cell>
          <cell r="CH109">
            <v>0</v>
          </cell>
          <cell r="CI109">
            <v>0</v>
          </cell>
          <cell r="CJ109">
            <v>0</v>
          </cell>
          <cell r="CK109">
            <v>0</v>
          </cell>
          <cell r="CL109">
            <v>0</v>
          </cell>
          <cell r="CM109">
            <v>0</v>
          </cell>
          <cell r="CN109">
            <v>0</v>
          </cell>
          <cell r="CO109">
            <v>0</v>
          </cell>
          <cell r="CP109">
            <v>4208.3999999999996</v>
          </cell>
          <cell r="CQ109">
            <v>17474.400000000001</v>
          </cell>
          <cell r="CR109">
            <v>0</v>
          </cell>
          <cell r="CS109">
            <v>0</v>
          </cell>
          <cell r="CT109">
            <v>0</v>
          </cell>
        </row>
        <row r="110">
          <cell r="B110">
            <v>247694052</v>
          </cell>
          <cell r="C110" t="str">
            <v>г. Люберцы, пр-т Октябрьский, д. 55к2, пос. Калинина, д. 85, д. 92, д. 93, д. 94</v>
          </cell>
          <cell r="D110" t="str">
            <v>{"type":"Polygon","coordinates":[[[37.871287,55.691341],[37.871907,55.69166],[37.872051,55.691729],[37.872116,55.69173],[37.872381,55.691857],[37.872381,55.691857],[37.872823,55.691587],[37.87284,55.691508],[37.873618,55.691012],[37.87279,55.690584],[37.872527,55.690506],[37.872113,55.69028],[37.872124,55.690273],[37.871286,55.689852],[37.871013,55.690027],[37.871437,55.690237],[37.871399,55.690261],[37.871684,55.690401],[37.871721,55.690378],[37.871817,55.690426],[37.871866,55.69047],[37.872111,55.690613],[37.871909,55.690745],[37.872003,55.69086],[37.871869,55.690943],[37.871702,55.690963],[37.871558,55.691056],[37.87146,55.691008],[37.871116,55.691233],[37.871307,55.691328],[37.871287,55.691341]],[[37.871281,55.689915],[37.87192,55.690242],[37.871789,55.690325],[37.87114,55.690004],[37.871281,55.689915]],[[37.872707,55.690629],[37.873516,55.691047],[37.873373,55.691138],[37.87256,55.690721],[37.872707,55.690629]],[[37.873019,55.691146],[37.87318,55.691228],[37.872446,55.691681],[37.872301,55.691608],[37.873019,55.691146]],[[37.872037,55.690798],[37.87232,55.690661],[37.872441,55.690745],[37.872159,55.69088],[37.872037,55.690798]],[[37.871949,55.691485],[37.872048,55.691421],[37.871962,55.691379],[37.871978,55.691368],[37.871888,55.691321],[37.871896,55.691311],[37.87189,55.691303],[37.871873,55.691299],[37.87185,55.691306],[37.871806,55.691282],[37.871791,55.691292],[37.871721,55.691256],[37.871782,55.691215],[37.871808,55.691218],[37.87188,55.691174],[37.871896,55.691178],[37.871912,55.691174],[37.871922,55.691162],[37.871916,55.691151],[37.871955,55.691128],[37.871937,55.691118],[37.872012,55.691071],[37.871908,55.691016],[37.871885,55.691029],[37.87183,55.691001],[37.871782,55.69103],[37.871764,55.691022],[37.87174,55.691021],[37.871715,55.69103],[37.871707,55.691044],[37.871711,55.691055],[37.871719,55.691059],[37.871698,55.691071],[37.871675,55.691061],[37.871658,55.691063],[37.871658,55.691074],[37.871679,55.691083],[37.871662,55.691094],[37.871642,55.69109],[37.87162,55.691093],[37.87159,55.691112],[37.87159,55.691125],[37.871612,55.691136],[37.87151,55.691198],[37.871515,55.691234],[37.871554,55.691234],[37.871553,55.691252],[37.871526,55.691253],[37.871517,55.69126],[37.871526,55.691268],[37.871554,55.691268],[37.871554,55.691285],[37.871522,55.691286],[37.871526,55.691322],[37.871632,55.691379],[37.871616,55.69139],[37.87162,55.691407],[37.871649,55.691423],[37.871677,55.691426],[37.871689,55.691418],[37.871708,55.691427],[37.871691,55.691439],[37.871692,55.691449],[37.871712,55.691452],[37.87173,55.69144],[37.871745,55.691447],[37.871741,55.691458],[37.871745,55.691474],[37.87178,55.691489],[37.871805,55.691488],[37.871823,55.691477],[37.871874,55.691502],[37.871922,55.691472],[37.871949,55.691485]],[[37.87246,55.691006],[37.872502,55.690977],[37.872438,55.690947],[37.872396,55.690975],[37.87246,55.691006]],[[37.871146,55.691214],[37.871169,55.691225],[37.871214,55.691196],[37.871191,55.691185],[37.871146,55.691214]]]}</v>
          </cell>
          <cell r="E110" t="str">
            <v>LINESTRING(37.871286 55.689852,37.871013 55.690027,37.871116 55.691233,37.871287 55.691341,37.871907 55.69166,37.872051 55.691729,37.872381 55.691857,37.872823 55.691587,37.873618 55.691012,37.87279 55.690584,37.871286 55.689852)</v>
          </cell>
          <cell r="F110" t="str">
            <v>Утвержден</v>
          </cell>
          <cell r="G110">
            <v>12026</v>
          </cell>
          <cell r="H110">
            <v>11022.843999999999</v>
          </cell>
          <cell r="I110">
            <v>2045.87</v>
          </cell>
          <cell r="J110">
            <v>0</v>
          </cell>
          <cell r="K110">
            <v>3074.1</v>
          </cell>
          <cell r="L110">
            <v>4091.74</v>
          </cell>
          <cell r="M110">
            <v>2</v>
          </cell>
          <cell r="N110">
            <v>213.3</v>
          </cell>
          <cell r="O110">
            <v>213.21299999999999</v>
          </cell>
          <cell r="P110">
            <v>0</v>
          </cell>
          <cell r="Q110">
            <v>159</v>
          </cell>
          <cell r="R110">
            <v>54.3</v>
          </cell>
          <cell r="S110">
            <v>0</v>
          </cell>
          <cell r="T110">
            <v>0</v>
          </cell>
          <cell r="U110">
            <v>0</v>
          </cell>
          <cell r="V110">
            <v>0</v>
          </cell>
          <cell r="W110">
            <v>0</v>
          </cell>
          <cell r="X110">
            <v>0</v>
          </cell>
          <cell r="Y110">
            <v>0</v>
          </cell>
          <cell r="Z110">
            <v>2</v>
          </cell>
          <cell r="AA110">
            <v>271</v>
          </cell>
          <cell r="AB110">
            <v>272.35899999999998</v>
          </cell>
          <cell r="AC110">
            <v>0</v>
          </cell>
          <cell r="AD110">
            <v>0</v>
          </cell>
          <cell r="AE110">
            <v>271</v>
          </cell>
          <cell r="AF110">
            <v>0</v>
          </cell>
          <cell r="AG110">
            <v>0</v>
          </cell>
          <cell r="AH110">
            <v>0</v>
          </cell>
          <cell r="AI110">
            <v>0</v>
          </cell>
          <cell r="AJ110">
            <v>0</v>
          </cell>
          <cell r="AK110">
            <v>2</v>
          </cell>
          <cell r="AL110">
            <v>2</v>
          </cell>
          <cell r="AM110">
            <v>8746.4</v>
          </cell>
          <cell r="AN110">
            <v>5615.0630000000001</v>
          </cell>
          <cell r="AO110">
            <v>5600.4</v>
          </cell>
          <cell r="AP110">
            <v>288</v>
          </cell>
          <cell r="AQ110">
            <v>0</v>
          </cell>
          <cell r="AR110">
            <v>0</v>
          </cell>
          <cell r="AS110">
            <v>0</v>
          </cell>
          <cell r="AT110">
            <v>0</v>
          </cell>
          <cell r="AU110">
            <v>0</v>
          </cell>
          <cell r="AV110">
            <v>1</v>
          </cell>
          <cell r="AW110">
            <v>8.6</v>
          </cell>
          <cell r="AX110">
            <v>0</v>
          </cell>
          <cell r="AY110">
            <v>8.6</v>
          </cell>
          <cell r="AZ110">
            <v>0</v>
          </cell>
          <cell r="BA110">
            <v>7</v>
          </cell>
          <cell r="BB110">
            <v>8</v>
          </cell>
          <cell r="BC110">
            <v>3</v>
          </cell>
          <cell r="BD110">
            <v>2</v>
          </cell>
          <cell r="BE110">
            <v>12</v>
          </cell>
          <cell r="BF110">
            <v>857.1</v>
          </cell>
          <cell r="BG110">
            <v>861.68799999999999</v>
          </cell>
          <cell r="BH110">
            <v>1</v>
          </cell>
          <cell r="BI110">
            <v>857.1</v>
          </cell>
          <cell r="BJ110">
            <v>0</v>
          </cell>
          <cell r="BK110">
            <v>69</v>
          </cell>
          <cell r="BL110">
            <v>2</v>
          </cell>
          <cell r="BM110">
            <v>2542</v>
          </cell>
          <cell r="BN110">
            <v>2550.5500000000002</v>
          </cell>
          <cell r="BO110">
            <v>0</v>
          </cell>
          <cell r="BP110">
            <v>2542</v>
          </cell>
          <cell r="BQ110">
            <v>0</v>
          </cell>
          <cell r="BR110">
            <v>501</v>
          </cell>
          <cell r="BS110">
            <v>0</v>
          </cell>
          <cell r="BT110">
            <v>5</v>
          </cell>
          <cell r="BU110">
            <v>0</v>
          </cell>
          <cell r="BV110">
            <v>14</v>
          </cell>
          <cell r="BW110">
            <v>1518.6</v>
          </cell>
          <cell r="BX110">
            <v>1523.1849999999999</v>
          </cell>
          <cell r="BY110">
            <v>0</v>
          </cell>
          <cell r="BZ110">
            <v>1518.6</v>
          </cell>
          <cell r="CA110">
            <v>0</v>
          </cell>
          <cell r="CB110">
            <v>0.95299999999999996</v>
          </cell>
          <cell r="CC110">
            <v>0</v>
          </cell>
          <cell r="CD110">
            <v>2.1428571428571401</v>
          </cell>
          <cell r="CE110">
            <v>0</v>
          </cell>
          <cell r="CF110">
            <v>0</v>
          </cell>
          <cell r="CG110">
            <v>0</v>
          </cell>
          <cell r="CH110">
            <v>0</v>
          </cell>
          <cell r="CI110">
            <v>0</v>
          </cell>
          <cell r="CJ110">
            <v>0</v>
          </cell>
          <cell r="CK110">
            <v>0</v>
          </cell>
          <cell r="CL110">
            <v>0</v>
          </cell>
          <cell r="CM110">
            <v>0</v>
          </cell>
          <cell r="CN110">
            <v>0</v>
          </cell>
          <cell r="CO110">
            <v>0</v>
          </cell>
          <cell r="CP110">
            <v>5085.3</v>
          </cell>
          <cell r="CQ110">
            <v>11011</v>
          </cell>
          <cell r="CR110">
            <v>0</v>
          </cell>
          <cell r="CS110">
            <v>0</v>
          </cell>
          <cell r="CT110">
            <v>0</v>
          </cell>
        </row>
        <row r="111">
          <cell r="B111">
            <v>247694053</v>
          </cell>
          <cell r="C111" t="str">
            <v>г. Люберцы, пр-т Октябрьский, д. 58, д. 60, д. 62, д. 66, д. 68, ул. Кирова, д. 11</v>
          </cell>
          <cell r="D111" t="str">
            <v>{"type":"Polygon","coordinates":[[[37.871218,55.686233],[37.870825,55.686445],[37.870823,55.686476],[37.870106,55.686842],[37.870579,55.687142],[37.872314,55.688199],[37.872427,55.688139],[37.872378,55.688109],[37.872492,55.688049],[37.872538,55.688078],[37.872711,55.687987],[37.872577,55.687902],[37.87295,55.687723],[37.87305,55.687795],[37.873274,55.68769],[37.873036,55.687523],[37.87301,55.687506],[37.872943,55.687527],[37.872289,55.687114],[37.872211,55.687064],[37.872244,55.687053],[37.872287,55.687055],[37.872331,55.687041],[37.872345,55.687014],[37.872337,55.686966],[37.871218,55.686233]],[[37.870793,55.687104],[37.87094,55.687022],[37.871522,55.687376],[37.871373,55.687456],[37.870793,55.687104]],[[37.871547,55.68695],[37.87178,55.687096],[37.871956,55.687001],[37.871919,55.68698],[37.871959,55.686957],[37.872018,55.686994],[37.872087,55.686956],[37.87203,55.686919],[37.872104,55.686879],[37.871922,55.686765],[37.871931,55.686759],[37.871735,55.686636],[37.871724,55.686642],[37.871698,55.686627],[37.871516,55.686715],[37.871735,55.686854],[37.871547,55.68695]],[[37.872089,55.687283],[37.872241,55.687202],[37.872817,55.687558],[37.87267,55.687636],[37.872089,55.687283]],[[37.871553,55.687563],[37.871707,55.687487],[37.872289,55.687839],[37.87214,55.687918],[37.871553,55.687563]],[[37.870349,55.686907],[37.870572,55.687037],[37.871555,55.686538],[37.871169,55.686301],[37.870915,55.686435],[37.871118,55.686569],[37.870827,55.686716],[37.870774,55.686686],[37.870349,55.686907]],[[37.87043,55.686955],[37.870403,55.686939],[37.87043,55.686955]]]}</v>
          </cell>
          <cell r="E111" t="str">
            <v>LINESTRING(37.871218 55.686233,37.870825 55.686445,37.870106 55.686842,37.870579 55.687142,37.872314 55.688199,37.873274 55.68769,37.872337 55.686966,37.871218 55.686233)</v>
          </cell>
          <cell r="F111" t="str">
            <v>Утвержден</v>
          </cell>
          <cell r="G111">
            <v>12891</v>
          </cell>
          <cell r="H111">
            <v>12922.305</v>
          </cell>
          <cell r="I111">
            <v>12891</v>
          </cell>
          <cell r="J111">
            <v>1443.6</v>
          </cell>
          <cell r="K111">
            <v>2218.6</v>
          </cell>
          <cell r="L111">
            <v>10595.4</v>
          </cell>
          <cell r="M111">
            <v>1</v>
          </cell>
          <cell r="N111">
            <v>219</v>
          </cell>
          <cell r="O111">
            <v>220.054</v>
          </cell>
          <cell r="P111">
            <v>0</v>
          </cell>
          <cell r="Q111">
            <v>0</v>
          </cell>
          <cell r="R111">
            <v>219</v>
          </cell>
          <cell r="S111">
            <v>0</v>
          </cell>
          <cell r="T111">
            <v>0</v>
          </cell>
          <cell r="U111">
            <v>0</v>
          </cell>
          <cell r="V111">
            <v>0</v>
          </cell>
          <cell r="W111">
            <v>5</v>
          </cell>
          <cell r="X111">
            <v>3</v>
          </cell>
          <cell r="Y111">
            <v>2</v>
          </cell>
          <cell r="Z111">
            <v>1</v>
          </cell>
          <cell r="AA111">
            <v>81.7</v>
          </cell>
          <cell r="AB111">
            <v>81.78</v>
          </cell>
          <cell r="AC111">
            <v>0</v>
          </cell>
          <cell r="AD111">
            <v>0</v>
          </cell>
          <cell r="AE111">
            <v>81.7</v>
          </cell>
          <cell r="AF111">
            <v>0</v>
          </cell>
          <cell r="AG111">
            <v>0</v>
          </cell>
          <cell r="AH111">
            <v>0</v>
          </cell>
          <cell r="AI111">
            <v>0</v>
          </cell>
          <cell r="AJ111">
            <v>0</v>
          </cell>
          <cell r="AK111">
            <v>2</v>
          </cell>
          <cell r="AL111">
            <v>2</v>
          </cell>
          <cell r="AM111">
            <v>14966.9</v>
          </cell>
          <cell r="AN111">
            <v>9282.4950000000008</v>
          </cell>
          <cell r="AO111">
            <v>8866.9</v>
          </cell>
          <cell r="AP111">
            <v>259</v>
          </cell>
          <cell r="AQ111">
            <v>0</v>
          </cell>
          <cell r="AR111">
            <v>0</v>
          </cell>
          <cell r="AS111">
            <v>0</v>
          </cell>
          <cell r="AT111">
            <v>0</v>
          </cell>
          <cell r="AU111">
            <v>0</v>
          </cell>
          <cell r="AV111">
            <v>0</v>
          </cell>
          <cell r="AW111">
            <v>0</v>
          </cell>
          <cell r="AX111">
            <v>0</v>
          </cell>
          <cell r="AY111">
            <v>0</v>
          </cell>
          <cell r="AZ111">
            <v>0</v>
          </cell>
          <cell r="BA111">
            <v>9</v>
          </cell>
          <cell r="BB111">
            <v>9</v>
          </cell>
          <cell r="BC111">
            <v>5</v>
          </cell>
          <cell r="BD111">
            <v>8</v>
          </cell>
          <cell r="BE111">
            <v>3</v>
          </cell>
          <cell r="BF111">
            <v>250.8</v>
          </cell>
          <cell r="BG111">
            <v>251.00399999999999</v>
          </cell>
          <cell r="BH111">
            <v>0</v>
          </cell>
          <cell r="BI111">
            <v>250.8</v>
          </cell>
          <cell r="BJ111">
            <v>0</v>
          </cell>
          <cell r="BK111">
            <v>21</v>
          </cell>
          <cell r="BL111">
            <v>1</v>
          </cell>
          <cell r="BM111">
            <v>1704</v>
          </cell>
          <cell r="BN111">
            <v>1707.8869999999999</v>
          </cell>
          <cell r="BO111">
            <v>0</v>
          </cell>
          <cell r="BP111">
            <v>1704</v>
          </cell>
          <cell r="BQ111">
            <v>0</v>
          </cell>
          <cell r="BR111">
            <v>426</v>
          </cell>
          <cell r="BS111">
            <v>0</v>
          </cell>
          <cell r="BT111">
            <v>4</v>
          </cell>
          <cell r="BU111">
            <v>0</v>
          </cell>
          <cell r="BV111">
            <v>20</v>
          </cell>
          <cell r="BW111">
            <v>1370.7</v>
          </cell>
          <cell r="BX111">
            <v>1375.2560000000001</v>
          </cell>
          <cell r="BY111">
            <v>0</v>
          </cell>
          <cell r="BZ111">
            <v>1370.7</v>
          </cell>
          <cell r="CA111">
            <v>0</v>
          </cell>
          <cell r="CB111">
            <v>0.69799999999999995</v>
          </cell>
          <cell r="CC111">
            <v>0</v>
          </cell>
          <cell r="CD111">
            <v>2.8250000000000002</v>
          </cell>
          <cell r="CE111">
            <v>0</v>
          </cell>
          <cell r="CF111">
            <v>0</v>
          </cell>
          <cell r="CG111">
            <v>0</v>
          </cell>
          <cell r="CH111">
            <v>0</v>
          </cell>
          <cell r="CI111">
            <v>0</v>
          </cell>
          <cell r="CJ111">
            <v>0</v>
          </cell>
          <cell r="CK111">
            <v>0</v>
          </cell>
          <cell r="CL111">
            <v>0</v>
          </cell>
          <cell r="CM111">
            <v>0</v>
          </cell>
          <cell r="CN111">
            <v>0</v>
          </cell>
          <cell r="CO111">
            <v>0</v>
          </cell>
          <cell r="CP111">
            <v>3325.5</v>
          </cell>
          <cell r="CQ111">
            <v>12493.1</v>
          </cell>
          <cell r="CR111">
            <v>0</v>
          </cell>
          <cell r="CS111">
            <v>0</v>
          </cell>
          <cell r="CT111">
            <v>0</v>
          </cell>
        </row>
        <row r="112">
          <cell r="B112">
            <v>247694107</v>
          </cell>
          <cell r="C112" t="str">
            <v>г. Люберцы, пр-т Октябрьский, д. 91, пос. Калинина, д. 58, д. 87, д. 88, д. 89</v>
          </cell>
          <cell r="D112" t="str">
            <v>{"type":"Polygon","coordinates":[[[37.872185,55.689714],[37.872102,55.689673],[37.872124,55.68966],[37.872098,55.689647],[37.872483,55.689398],[37.872508,55.689383],[37.872841,55.689546],[37.872964,55.689466],[37.873716,55.689849],[37.873697,55.689889],[37.874156,55.690118],[37.874253,55.690057],[37.874712,55.690288],[37.875099,55.690056],[37.874997,55.690006],[37.874902,55.689969],[37.873292,55.68916],[37.873272,55.689134],[37.872663,55.688826],[37.872102,55.689185],[37.871889,55.689081],[37.871699,55.689202],[37.871501,55.689106],[37.870888,55.68952],[37.871782,55.689971],[37.872185,55.689714]],[[37.872332,55.689204],[37.872692,55.688981],[37.873099,55.689193],[37.872958,55.689281],[37.872745,55.689177],[37.872778,55.689157],[37.872737,55.689137],[37.87249,55.689287],[37.872332,55.689204]],[[37.873194,55.689295],[37.873608,55.689509],[37.873461,55.6896],[37.873039,55.689386],[37.873194,55.689295]],[[37.873735,55.689571],[37.874134,55.689775],[37.873988,55.689863],[37.87359,55.689659],[37.873735,55.689571]],[[37.871728,55.689858],[37.871885,55.689761],[37.87161,55.689622],[37.871589,55.689634],[37.871549,55.689615],[37.871998,55.689322],[37.872067,55.689354],[37.872196,55.689268],[37.871955,55.689144],[37.871235,55.689608],[37.871728,55.689858]],[[37.874278,55.689957],[37.874426,55.689867],[37.874838,55.690084],[37.874696,55.690171],[37.874278,55.689957]],[[37.872102,55.689673],[37.872079,55.689662],[37.872085,55.689655],[37.872098,55.689647],[37.872124,55.68966],[37.872102,55.689673]]]}</v>
          </cell>
          <cell r="E112" t="str">
            <v>LINESTRING(37.872663 55.688826,37.871501 55.689106,37.870888 55.68952,37.871782 55.689971,37.874712 55.690288,37.875099 55.690056,37.872663 55.688826)</v>
          </cell>
          <cell r="F112" t="str">
            <v>Утвержден</v>
          </cell>
          <cell r="G112">
            <v>10534</v>
          </cell>
          <cell r="H112">
            <v>10564.044</v>
          </cell>
          <cell r="I112">
            <v>10548.6</v>
          </cell>
          <cell r="J112">
            <v>4559.6000000000004</v>
          </cell>
          <cell r="K112">
            <v>3912.1</v>
          </cell>
          <cell r="L112">
            <v>5714.39</v>
          </cell>
          <cell r="M112">
            <v>1</v>
          </cell>
          <cell r="N112">
            <v>179</v>
          </cell>
          <cell r="O112">
            <v>179.38499999999999</v>
          </cell>
          <cell r="P112">
            <v>0</v>
          </cell>
          <cell r="Q112">
            <v>0</v>
          </cell>
          <cell r="R112">
            <v>179</v>
          </cell>
          <cell r="S112">
            <v>0</v>
          </cell>
          <cell r="T112">
            <v>0</v>
          </cell>
          <cell r="U112">
            <v>0</v>
          </cell>
          <cell r="V112">
            <v>0</v>
          </cell>
          <cell r="W112">
            <v>0</v>
          </cell>
          <cell r="X112">
            <v>0</v>
          </cell>
          <cell r="Y112">
            <v>0</v>
          </cell>
          <cell r="Z112">
            <v>1</v>
          </cell>
          <cell r="AA112">
            <v>142</v>
          </cell>
          <cell r="AB112">
            <v>142.13</v>
          </cell>
          <cell r="AC112">
            <v>0</v>
          </cell>
          <cell r="AD112">
            <v>0</v>
          </cell>
          <cell r="AE112">
            <v>142</v>
          </cell>
          <cell r="AF112">
            <v>0</v>
          </cell>
          <cell r="AG112">
            <v>0</v>
          </cell>
          <cell r="AH112">
            <v>0</v>
          </cell>
          <cell r="AI112">
            <v>0</v>
          </cell>
          <cell r="AJ112">
            <v>0</v>
          </cell>
          <cell r="AK112">
            <v>2</v>
          </cell>
          <cell r="AL112">
            <v>2</v>
          </cell>
          <cell r="AM112">
            <v>11075.5</v>
          </cell>
          <cell r="AN112">
            <v>5124.174</v>
          </cell>
          <cell r="AO112">
            <v>5115.5</v>
          </cell>
          <cell r="AP112">
            <v>435</v>
          </cell>
          <cell r="AQ112">
            <v>0</v>
          </cell>
          <cell r="AR112">
            <v>0</v>
          </cell>
          <cell r="AS112">
            <v>0</v>
          </cell>
          <cell r="AT112">
            <v>0</v>
          </cell>
          <cell r="AU112">
            <v>0</v>
          </cell>
          <cell r="AV112">
            <v>1</v>
          </cell>
          <cell r="AW112">
            <v>4.3</v>
          </cell>
          <cell r="AX112">
            <v>0</v>
          </cell>
          <cell r="AY112">
            <v>4.3</v>
          </cell>
          <cell r="AZ112">
            <v>0</v>
          </cell>
          <cell r="BA112">
            <v>3</v>
          </cell>
          <cell r="BB112">
            <v>3</v>
          </cell>
          <cell r="BC112">
            <v>2</v>
          </cell>
          <cell r="BD112">
            <v>1</v>
          </cell>
          <cell r="BE112">
            <v>6</v>
          </cell>
          <cell r="BF112">
            <v>722.4</v>
          </cell>
          <cell r="BG112">
            <v>723.54700000000003</v>
          </cell>
          <cell r="BH112">
            <v>0</v>
          </cell>
          <cell r="BI112">
            <v>572.6</v>
          </cell>
          <cell r="BJ112">
            <v>149.80000000000001</v>
          </cell>
          <cell r="BK112">
            <v>56</v>
          </cell>
          <cell r="BL112">
            <v>3</v>
          </cell>
          <cell r="BM112">
            <v>3784</v>
          </cell>
          <cell r="BN112">
            <v>3794.665</v>
          </cell>
          <cell r="BO112">
            <v>0</v>
          </cell>
          <cell r="BP112">
            <v>3784</v>
          </cell>
          <cell r="BQ112">
            <v>0</v>
          </cell>
          <cell r="BR112">
            <v>803</v>
          </cell>
          <cell r="BS112">
            <v>0</v>
          </cell>
          <cell r="BT112">
            <v>5.3333333333333304</v>
          </cell>
          <cell r="BU112">
            <v>0</v>
          </cell>
          <cell r="BV112">
            <v>11</v>
          </cell>
          <cell r="BW112">
            <v>593.20000000000005</v>
          </cell>
          <cell r="BX112">
            <v>594.99400000000003</v>
          </cell>
          <cell r="BY112">
            <v>0</v>
          </cell>
          <cell r="BZ112">
            <v>593.20000000000005</v>
          </cell>
          <cell r="CA112">
            <v>0</v>
          </cell>
          <cell r="CB112">
            <v>0.22500000000000001</v>
          </cell>
          <cell r="CC112">
            <v>0</v>
          </cell>
          <cell r="CD112">
            <v>1.6818181818181801</v>
          </cell>
          <cell r="CE112">
            <v>0</v>
          </cell>
          <cell r="CF112">
            <v>0</v>
          </cell>
          <cell r="CG112">
            <v>0</v>
          </cell>
          <cell r="CH112">
            <v>0</v>
          </cell>
          <cell r="CI112">
            <v>0</v>
          </cell>
          <cell r="CJ112">
            <v>0</v>
          </cell>
          <cell r="CK112">
            <v>0</v>
          </cell>
          <cell r="CL112">
            <v>0</v>
          </cell>
          <cell r="CM112">
            <v>0</v>
          </cell>
          <cell r="CN112">
            <v>0</v>
          </cell>
          <cell r="CO112">
            <v>0</v>
          </cell>
          <cell r="CP112">
            <v>4954.1000000000004</v>
          </cell>
          <cell r="CQ112">
            <v>10540.4</v>
          </cell>
          <cell r="CR112">
            <v>0</v>
          </cell>
          <cell r="CS112">
            <v>0</v>
          </cell>
          <cell r="CT112">
            <v>0</v>
          </cell>
        </row>
        <row r="113">
          <cell r="B113">
            <v>1055182126</v>
          </cell>
          <cell r="C113" t="str">
            <v>г. Люберцы, тупик Новый, д. 5, ул. Зеленая, д. 20, ул. Новая, д. 14, д. 26</v>
          </cell>
          <cell r="D113" t="str">
            <v>{"type":"Polygon","coordinates":[[[37.86806,55.694841],[37.868463,55.695072],[37.868532,55.695074],[37.868657,55.69501],[37.868689,55.694994],[37.868863,55.694906],[37.868894,55.69489],[37.869036,55.694818],[37.869068,55.694801],[37.869238,55.694715],[37.86927,55.694699],[37.86937,55.694648],[37.869404,55.69463],[37.869002,55.694381],[37.869035,55.694361],[37.868975,55.694325],[37.868947,55.694302],[37.868844,55.69431],[37.868786,55.693938],[37.868782,55.69392],[37.868782,55.693902],[37.868784,55.693882],[37.868736,55.693856],[37.868632,55.693917],[37.868587,55.693894],[37.868473,55.693968],[37.868257,55.694024],[37.868149,55.694098],[37.868076,55.694148],[37.867954,55.694089],[37.867867,55.694049],[37.867811,55.694023],[37.867053,55.69451],[37.867196,55.694578],[37.866969,55.694718],[37.867045,55.694757],[37.867184,55.694677],[37.867337,55.694588],[37.867429,55.694535],[37.867971,55.694833],[37.868009,55.694812],[37.86806,55.694841]],[[37.868088,55.694797],[37.868209,55.694865],[37.868295,55.694815],[37.868178,55.694747],[37.868088,55.694797]],[[37.869276,55.694589],[37.869126,55.694494],[37.86832,55.694906],[37.868472,55.694999],[37.869276,55.694589]],[[37.86792,55.694677],[37.868296,55.694447],[37.868124,55.69436],[37.867751,55.694591],[37.86792,55.694677]],[[37.867354,55.694395],[37.867543,55.694485],[37.867989,55.694193],[37.867805,55.694103],[37.867354,55.694395]],[[37.868469,55.694342],[37.868461,55.694284],[37.868433,55.694285],[37.868426,55.694225],[37.868396,55.694227],[37.86839,55.694184],[37.868391,55.694184],[37.868387,55.694156],[37.868417,55.694155],[37.868409,55.6941],[37.868437,55.694099],[37.868427,55.694034],[37.868631,55.694026],[37.868637,55.694089],[37.868685,55.694087],[37.868709,55.694275],[37.86868,55.694276],[37.868688,55.694334],[37.868469,55.694342]]]}</v>
          </cell>
          <cell r="E113" t="str">
            <v>LINESTRING(37.868736 55.693856,37.867811 55.694023,37.867053 55.69451,37.866969 55.694718,37.867045 55.694757,37.868463 55.695072,37.868532 55.695074,37.868863 55.694906,37.86927 55.694699,37.86937 55.694648,37.869404 55.69463,37.868784 55.693882,37.868736 55.693856)</v>
          </cell>
          <cell r="F113" t="str">
            <v>Утвержден</v>
          </cell>
          <cell r="G113">
            <v>7110</v>
          </cell>
          <cell r="H113">
            <v>7127.31</v>
          </cell>
          <cell r="I113">
            <v>7110</v>
          </cell>
          <cell r="J113">
            <v>1802.3</v>
          </cell>
          <cell r="K113">
            <v>1704</v>
          </cell>
          <cell r="L113">
            <v>5307.7</v>
          </cell>
          <cell r="M113">
            <v>1</v>
          </cell>
          <cell r="N113">
            <v>68.3</v>
          </cell>
          <cell r="O113">
            <v>68.444000000000003</v>
          </cell>
          <cell r="P113">
            <v>0</v>
          </cell>
          <cell r="Q113">
            <v>0</v>
          </cell>
          <cell r="R113">
            <v>0</v>
          </cell>
          <cell r="S113">
            <v>0</v>
          </cell>
          <cell r="T113">
            <v>68.3</v>
          </cell>
          <cell r="U113">
            <v>0</v>
          </cell>
          <cell r="V113">
            <v>0</v>
          </cell>
          <cell r="W113">
            <v>0</v>
          </cell>
          <cell r="X113">
            <v>0</v>
          </cell>
          <cell r="Y113">
            <v>0</v>
          </cell>
          <cell r="Z113">
            <v>1</v>
          </cell>
          <cell r="AA113">
            <v>73.7</v>
          </cell>
          <cell r="AB113">
            <v>73.86</v>
          </cell>
          <cell r="AC113">
            <v>0</v>
          </cell>
          <cell r="AD113">
            <v>0</v>
          </cell>
          <cell r="AE113">
            <v>0</v>
          </cell>
          <cell r="AF113">
            <v>0</v>
          </cell>
          <cell r="AG113">
            <v>73.7</v>
          </cell>
          <cell r="AH113">
            <v>0</v>
          </cell>
          <cell r="AI113">
            <v>0</v>
          </cell>
          <cell r="AJ113">
            <v>0</v>
          </cell>
          <cell r="AK113">
            <v>0</v>
          </cell>
          <cell r="AL113">
            <v>0</v>
          </cell>
          <cell r="AM113">
            <v>4312.5</v>
          </cell>
          <cell r="AN113">
            <v>4321.7950000000001</v>
          </cell>
          <cell r="AO113">
            <v>4311.5</v>
          </cell>
          <cell r="AP113">
            <v>50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6</v>
          </cell>
          <cell r="BF113">
            <v>786.6</v>
          </cell>
          <cell r="BG113">
            <v>788.57</v>
          </cell>
          <cell r="BH113">
            <v>0</v>
          </cell>
          <cell r="BI113">
            <v>786.6</v>
          </cell>
          <cell r="BJ113">
            <v>0</v>
          </cell>
          <cell r="BK113">
            <v>61</v>
          </cell>
          <cell r="BL113">
            <v>3</v>
          </cell>
          <cell r="BM113">
            <v>1450</v>
          </cell>
          <cell r="BN113">
            <v>1454.078</v>
          </cell>
          <cell r="BO113">
            <v>0</v>
          </cell>
          <cell r="BP113">
            <v>1450</v>
          </cell>
          <cell r="BQ113">
            <v>0</v>
          </cell>
          <cell r="BR113">
            <v>250</v>
          </cell>
          <cell r="BS113">
            <v>0</v>
          </cell>
          <cell r="BT113">
            <v>7.3333333333333304</v>
          </cell>
          <cell r="BU113">
            <v>0</v>
          </cell>
          <cell r="BV113">
            <v>16</v>
          </cell>
          <cell r="BW113">
            <v>419.7</v>
          </cell>
          <cell r="BX113">
            <v>420.21800000000002</v>
          </cell>
          <cell r="BY113">
            <v>0</v>
          </cell>
          <cell r="BZ113">
            <v>419.7</v>
          </cell>
          <cell r="CA113">
            <v>0</v>
          </cell>
          <cell r="CB113">
            <v>0.23</v>
          </cell>
          <cell r="CC113">
            <v>0</v>
          </cell>
          <cell r="CD113">
            <v>1.75</v>
          </cell>
          <cell r="CE113">
            <v>0</v>
          </cell>
          <cell r="CF113">
            <v>0</v>
          </cell>
          <cell r="CG113">
            <v>0</v>
          </cell>
          <cell r="CH113">
            <v>0</v>
          </cell>
          <cell r="CI113">
            <v>0</v>
          </cell>
          <cell r="CJ113">
            <v>0</v>
          </cell>
          <cell r="CK113">
            <v>0</v>
          </cell>
          <cell r="CL113">
            <v>0</v>
          </cell>
          <cell r="CM113">
            <v>0</v>
          </cell>
          <cell r="CN113">
            <v>0</v>
          </cell>
          <cell r="CO113">
            <v>0</v>
          </cell>
          <cell r="CP113">
            <v>2656.3</v>
          </cell>
          <cell r="CQ113">
            <v>7109.8</v>
          </cell>
          <cell r="CR113">
            <v>0</v>
          </cell>
          <cell r="CS113">
            <v>0</v>
          </cell>
          <cell r="CT113">
            <v>0</v>
          </cell>
        </row>
        <row r="114">
          <cell r="B114">
            <v>247694005</v>
          </cell>
          <cell r="C114" t="str">
            <v>г. Люберцы, ул. 3-е Почтовое отделение, д. 1, д. 3, д. 5, д. 17</v>
          </cell>
          <cell r="D114" t="str">
            <v>{"type":"Polygon","coordinates":[[[37.87806,55.680896],[37.878315,55.68107],[37.878573,55.681243],[37.879172,55.681641],[37.879379,55.681773],[37.879455,55.681735],[37.87955,55.681732],[37.880511,55.681285],[37.881595,55.68075],[37.88128,55.680554],[37.881095,55.68065],[37.880945,55.680552],[37.880905,55.680466],[37.880635,55.680276],[37.88047,55.680207],[37.880316,55.68011],[37.880293,55.680097],[37.880076,55.679941],[37.880012,55.679969],[37.880225,55.680129],[37.880204,55.680141],[37.880198,55.680149],[37.880154,55.680124],[37.879793,55.680301],[37.879689,55.680343],[37.879615,55.680294],[37.879587,55.680306],[37.879369,55.680303],[37.879293,55.680297],[37.879143,55.680372],[37.879094,55.680396],[37.87806,55.680896]],[[37.878679,55.680827],[37.879693,55.681491],[37.879508,55.681583],[37.878494,55.680918],[37.878679,55.680827]],[[37.879524,55.680405],[37.879345,55.68049],[37.880209,55.681038],[37.88037,55.680958],[37.879524,55.680405]],[[37.880332,55.680418],[37.88054,55.680316],[37.88085,55.680517],[37.880649,55.680613],[37.880332,55.680418]],[[37.881535,55.680737],[37.881368,55.680631],[37.880374,55.681122],[37.880539,55.681222],[37.881535,55.680737]]]}</v>
          </cell>
          <cell r="E114" t="str">
            <v>LINESTRING(37.880076 55.679941,37.880012 55.679969,37.879293 55.680297,37.87806 55.680896,37.878315 55.68107,37.878573 55.681243,37.879172 55.681641,37.879379 55.681773,37.87955 55.681732,37.880511 55.681285,37.881595 55.68075,37.88128 55.680554,37.880076 55.679941)</v>
          </cell>
          <cell r="F114" t="str">
            <v>Утвержден</v>
          </cell>
          <cell r="G114">
            <v>16901</v>
          </cell>
          <cell r="H114">
            <v>16942.142</v>
          </cell>
          <cell r="I114">
            <v>16901</v>
          </cell>
          <cell r="J114">
            <v>0</v>
          </cell>
          <cell r="K114">
            <v>2093</v>
          </cell>
          <cell r="L114">
            <v>16901</v>
          </cell>
          <cell r="M114">
            <v>0</v>
          </cell>
          <cell r="N114">
            <v>0</v>
          </cell>
          <cell r="O114">
            <v>0</v>
          </cell>
          <cell r="P114">
            <v>0</v>
          </cell>
          <cell r="Q114">
            <v>0</v>
          </cell>
          <cell r="R114">
            <v>0</v>
          </cell>
          <cell r="S114">
            <v>0</v>
          </cell>
          <cell r="T114">
            <v>0</v>
          </cell>
          <cell r="U114">
            <v>0</v>
          </cell>
          <cell r="V114">
            <v>0</v>
          </cell>
          <cell r="W114">
            <v>0</v>
          </cell>
          <cell r="X114">
            <v>0</v>
          </cell>
          <cell r="Y114">
            <v>0</v>
          </cell>
          <cell r="Z114">
            <v>1</v>
          </cell>
          <cell r="AA114">
            <v>179</v>
          </cell>
          <cell r="AB114">
            <v>179.51900000000001</v>
          </cell>
          <cell r="AC114">
            <v>0</v>
          </cell>
          <cell r="AD114">
            <v>0</v>
          </cell>
          <cell r="AE114">
            <v>179</v>
          </cell>
          <cell r="AF114">
            <v>0</v>
          </cell>
          <cell r="AG114">
            <v>0</v>
          </cell>
          <cell r="AH114">
            <v>0</v>
          </cell>
          <cell r="AI114">
            <v>0</v>
          </cell>
          <cell r="AJ114">
            <v>0</v>
          </cell>
          <cell r="AK114">
            <v>2</v>
          </cell>
          <cell r="AL114">
            <v>2</v>
          </cell>
          <cell r="AM114">
            <v>12521.4</v>
          </cell>
          <cell r="AN114">
            <v>12492.168</v>
          </cell>
          <cell r="AO114">
            <v>12444.4</v>
          </cell>
          <cell r="AP114">
            <v>160</v>
          </cell>
          <cell r="AQ114">
            <v>0</v>
          </cell>
          <cell r="AR114">
            <v>0</v>
          </cell>
          <cell r="AS114">
            <v>0</v>
          </cell>
          <cell r="AT114">
            <v>0</v>
          </cell>
          <cell r="AU114">
            <v>53</v>
          </cell>
          <cell r="AV114">
            <v>0</v>
          </cell>
          <cell r="AW114">
            <v>0</v>
          </cell>
          <cell r="AX114">
            <v>0</v>
          </cell>
          <cell r="AY114">
            <v>0</v>
          </cell>
          <cell r="AZ114">
            <v>0</v>
          </cell>
          <cell r="BA114">
            <v>2</v>
          </cell>
          <cell r="BB114">
            <v>2</v>
          </cell>
          <cell r="BC114">
            <v>3</v>
          </cell>
          <cell r="BD114">
            <v>3</v>
          </cell>
          <cell r="BE114">
            <v>6</v>
          </cell>
          <cell r="BF114">
            <v>865.9</v>
          </cell>
          <cell r="BG114">
            <v>869.38599999999997</v>
          </cell>
          <cell r="BH114">
            <v>0</v>
          </cell>
          <cell r="BI114">
            <v>865.9</v>
          </cell>
          <cell r="BJ114">
            <v>0</v>
          </cell>
          <cell r="BK114">
            <v>64</v>
          </cell>
          <cell r="BL114">
            <v>3</v>
          </cell>
          <cell r="BM114">
            <v>2093</v>
          </cell>
          <cell r="BN114">
            <v>2105.4299999999998</v>
          </cell>
          <cell r="BO114">
            <v>1</v>
          </cell>
          <cell r="BP114">
            <v>2093</v>
          </cell>
          <cell r="BQ114">
            <v>0</v>
          </cell>
          <cell r="BR114">
            <v>533</v>
          </cell>
          <cell r="BS114">
            <v>0</v>
          </cell>
          <cell r="BT114">
            <v>4</v>
          </cell>
          <cell r="BU114">
            <v>0</v>
          </cell>
          <cell r="BV114">
            <v>0</v>
          </cell>
          <cell r="BW114">
            <v>0</v>
          </cell>
          <cell r="BX114">
            <v>0</v>
          </cell>
          <cell r="BY114">
            <v>0</v>
          </cell>
          <cell r="BZ114">
            <v>0</v>
          </cell>
          <cell r="CA114">
            <v>0</v>
          </cell>
          <cell r="CB114">
            <v>0</v>
          </cell>
          <cell r="CC114">
            <v>0</v>
          </cell>
          <cell r="CD114">
            <v>0</v>
          </cell>
          <cell r="CE114">
            <v>0</v>
          </cell>
          <cell r="CF114">
            <v>5</v>
          </cell>
          <cell r="CG114">
            <v>1218.5</v>
          </cell>
          <cell r="CH114">
            <v>1224.19</v>
          </cell>
          <cell r="CI114">
            <v>0</v>
          </cell>
          <cell r="CJ114">
            <v>1218.5</v>
          </cell>
          <cell r="CK114">
            <v>0</v>
          </cell>
          <cell r="CL114">
            <v>0.86099999999999999</v>
          </cell>
          <cell r="CM114">
            <v>0</v>
          </cell>
          <cell r="CN114">
            <v>1.66</v>
          </cell>
          <cell r="CO114">
            <v>0</v>
          </cell>
          <cell r="CP114">
            <v>4177.3999999999996</v>
          </cell>
          <cell r="CQ114">
            <v>16800.8</v>
          </cell>
          <cell r="CR114">
            <v>0</v>
          </cell>
          <cell r="CS114">
            <v>0</v>
          </cell>
          <cell r="CT114">
            <v>0</v>
          </cell>
        </row>
        <row r="115">
          <cell r="B115">
            <v>9321032242</v>
          </cell>
          <cell r="C115" t="str">
            <v>г. Люберцы, ул. 3-е Почтовое отделение, д. 34</v>
          </cell>
          <cell r="D115" t="str">
            <v>{"type":"Polygon","coordinates":[[[37.87428,55.676697],[37.874314,55.676716],[37.874343,55.676742],[37.87439,55.676781],[37.874433,55.676816],[37.87443,55.676817],[37.874446,55.676831],[37.874462,55.676845],[37.874494,55.676872],[37.874498,55.676872],[37.874474,55.676946],[37.874932,55.677352],[37.874958,55.677321],[37.875294,55.676915],[37.875599,55.676531],[37.874216,55.676207],[37.87416,55.676281],[37.874108,55.67635],[37.874185,55.676368],[37.874315,55.676399],[37.874382,55.676415],[37.874466,55.676439],[37.874523,55.676557],[37.874554,55.676622],[37.874543,55.67662],[37.874536,55.676617],[37.874528,55.676611],[37.874521,55.676604],[37.874453,55.676578],[37.874394,55.676572],[37.874212,55.676537],[37.874035,55.676524],[37.874058,55.676606],[37.874117,55.67665],[37.874165,55.676685],[37.874225,55.676678],[37.87428,55.676697]],[[37.874956,55.677018],[37.875178,55.676732],[37.874919,55.676669],[37.874702,55.676958],[37.874956,55.677018]],[[37.874687,55.676603],[37.874769,55.67662],[37.874828,55.676588],[37.874716,55.676565],[37.874687,55.676603]]]}</v>
          </cell>
          <cell r="E115" t="str">
            <v>LINESTRING(37.874216 55.676207,37.87416 55.676281,37.874108 55.67635,37.874035 55.676524,37.874058 55.676606,37.874932 55.677352,37.874958 55.677321,37.875294 55.676915,37.875599 55.676531,37.874216 55.676207)</v>
          </cell>
          <cell r="F115" t="str">
            <v>Утвержден</v>
          </cell>
          <cell r="G115">
            <v>5120</v>
          </cell>
          <cell r="H115">
            <v>5131.74</v>
          </cell>
          <cell r="I115">
            <v>5120</v>
          </cell>
          <cell r="J115">
            <v>440</v>
          </cell>
          <cell r="K115">
            <v>687</v>
          </cell>
          <cell r="L115">
            <v>5975.9</v>
          </cell>
          <cell r="M115">
            <v>2</v>
          </cell>
          <cell r="N115">
            <v>525</v>
          </cell>
          <cell r="O115">
            <v>527.399</v>
          </cell>
          <cell r="P115">
            <v>0</v>
          </cell>
          <cell r="Q115">
            <v>0</v>
          </cell>
          <cell r="R115">
            <v>525</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2876</v>
          </cell>
          <cell r="AN115">
            <v>2883.0329999999999</v>
          </cell>
          <cell r="AO115">
            <v>2876</v>
          </cell>
          <cell r="AP115">
            <v>0</v>
          </cell>
          <cell r="AQ115">
            <v>0</v>
          </cell>
          <cell r="AR115">
            <v>0</v>
          </cell>
          <cell r="AS115">
            <v>0</v>
          </cell>
          <cell r="AT115">
            <v>0</v>
          </cell>
          <cell r="AU115">
            <v>0</v>
          </cell>
          <cell r="AV115">
            <v>1</v>
          </cell>
          <cell r="AW115">
            <v>30</v>
          </cell>
          <cell r="AX115">
            <v>0</v>
          </cell>
          <cell r="AY115">
            <v>30</v>
          </cell>
          <cell r="AZ115">
            <v>0</v>
          </cell>
          <cell r="BA115">
            <v>0</v>
          </cell>
          <cell r="BB115">
            <v>0</v>
          </cell>
          <cell r="BC115">
            <v>0</v>
          </cell>
          <cell r="BD115">
            <v>0</v>
          </cell>
          <cell r="BE115">
            <v>2</v>
          </cell>
          <cell r="BF115">
            <v>863</v>
          </cell>
          <cell r="BG115">
            <v>866.51499999999999</v>
          </cell>
          <cell r="BH115">
            <v>0</v>
          </cell>
          <cell r="BI115">
            <v>863</v>
          </cell>
          <cell r="BJ115">
            <v>0</v>
          </cell>
          <cell r="BK115">
            <v>68</v>
          </cell>
          <cell r="BL115">
            <v>2</v>
          </cell>
          <cell r="BM115">
            <v>687</v>
          </cell>
          <cell r="BN115">
            <v>688.81</v>
          </cell>
          <cell r="BO115">
            <v>0</v>
          </cell>
          <cell r="BP115">
            <v>687</v>
          </cell>
          <cell r="BQ115">
            <v>0</v>
          </cell>
          <cell r="BR115">
            <v>152</v>
          </cell>
          <cell r="BS115">
            <v>0</v>
          </cell>
          <cell r="BT115">
            <v>4</v>
          </cell>
          <cell r="BU115">
            <v>0</v>
          </cell>
          <cell r="BV115">
            <v>2</v>
          </cell>
          <cell r="BW115">
            <v>152.9</v>
          </cell>
          <cell r="BX115">
            <v>154.00700000000001</v>
          </cell>
          <cell r="BY115">
            <v>1</v>
          </cell>
          <cell r="BZ115">
            <v>152.9</v>
          </cell>
          <cell r="CA115">
            <v>0</v>
          </cell>
          <cell r="CB115">
            <v>10.007</v>
          </cell>
          <cell r="CC115">
            <v>0</v>
          </cell>
          <cell r="CD115">
            <v>1.25</v>
          </cell>
          <cell r="CE115">
            <v>0</v>
          </cell>
          <cell r="CF115">
            <v>0</v>
          </cell>
          <cell r="CG115">
            <v>0</v>
          </cell>
          <cell r="CH115">
            <v>0</v>
          </cell>
          <cell r="CI115">
            <v>0</v>
          </cell>
          <cell r="CJ115">
            <v>0</v>
          </cell>
          <cell r="CK115">
            <v>0</v>
          </cell>
          <cell r="CL115">
            <v>0</v>
          </cell>
          <cell r="CM115">
            <v>0</v>
          </cell>
          <cell r="CN115">
            <v>0</v>
          </cell>
          <cell r="CO115">
            <v>0</v>
          </cell>
          <cell r="CP115">
            <v>1732.9</v>
          </cell>
          <cell r="CQ115">
            <v>5133.8999999999996</v>
          </cell>
          <cell r="CR115">
            <v>0</v>
          </cell>
          <cell r="CS115">
            <v>0</v>
          </cell>
          <cell r="CT115">
            <v>0</v>
          </cell>
        </row>
        <row r="116">
          <cell r="B116">
            <v>5360972342</v>
          </cell>
          <cell r="C116" t="str">
            <v>г. Люберцы, ул. 3-е Почтовое отделение, д. 41</v>
          </cell>
          <cell r="D116" t="str">
            <v>{"type":"Polygon","coordinates":[[[37.870917,55.675826],[37.87032,55.676107],[37.869958,55.675863],[37.869995,55.675804],[37.869911,55.675705],[37.869888,55.675609],[37.869982,55.675552],[37.870479,55.675507],[37.870507,55.67553],[37.87046,55.675549],[37.870588,55.675644],[37.870641,55.675621],[37.870891,55.675807],[37.870917,55.675826]],[[37.870651,55.675767],[37.870557,55.6757],[37.870517,55.675719],[37.870267,55.675537],[37.870169,55.675582],[37.870198,55.675602],[37.870042,55.675677],[37.870139,55.675742],[37.870183,55.67572],[37.870257,55.675772],[37.87024,55.67578],[37.870424,55.675909],[37.870529,55.675861],[37.870495,55.675837],[37.870651,55.675767]],[[37.870366,55.676043],[37.870302,55.676072],[37.870339,55.676098],[37.870403,55.676068],[37.870366,55.676043]],[[37.870008,55.675803],[37.869974,55.675853],[37.870021,55.675883],[37.870082,55.675853],[37.870008,55.675803]]]}</v>
          </cell>
          <cell r="E116" t="str">
            <v>LINESTRING(37.870479 55.675507,37.869982 55.675552,37.869888 55.675609,37.869911 55.675705,37.869958 55.675863,37.87032 55.676107,37.870403 55.676068,37.870917 55.675826,37.870641 55.675621,37.870479 55.675507)</v>
          </cell>
          <cell r="F116" t="str">
            <v>Утвержден</v>
          </cell>
          <cell r="G116">
            <v>1830</v>
          </cell>
          <cell r="H116">
            <v>1834.385</v>
          </cell>
          <cell r="I116">
            <v>1830</v>
          </cell>
          <cell r="J116">
            <v>410.5</v>
          </cell>
          <cell r="K116">
            <v>385</v>
          </cell>
          <cell r="L116">
            <v>1419.5</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992.9</v>
          </cell>
          <cell r="AN116">
            <v>994.95299999999997</v>
          </cell>
          <cell r="AO116">
            <v>991.9</v>
          </cell>
          <cell r="AP116">
            <v>10</v>
          </cell>
          <cell r="AQ116">
            <v>0</v>
          </cell>
          <cell r="AR116">
            <v>0</v>
          </cell>
          <cell r="AS116">
            <v>0</v>
          </cell>
          <cell r="AT116">
            <v>0</v>
          </cell>
          <cell r="AU116">
            <v>0</v>
          </cell>
          <cell r="AV116">
            <v>2</v>
          </cell>
          <cell r="AW116">
            <v>49</v>
          </cell>
          <cell r="AX116">
            <v>0</v>
          </cell>
          <cell r="AY116">
            <v>49</v>
          </cell>
          <cell r="AZ116">
            <v>0</v>
          </cell>
          <cell r="BA116">
            <v>0</v>
          </cell>
          <cell r="BB116">
            <v>0</v>
          </cell>
          <cell r="BC116">
            <v>4</v>
          </cell>
          <cell r="BD116">
            <v>4</v>
          </cell>
          <cell r="BE116">
            <v>1</v>
          </cell>
          <cell r="BF116">
            <v>141</v>
          </cell>
          <cell r="BG116">
            <v>141.33500000000001</v>
          </cell>
          <cell r="BH116">
            <v>0</v>
          </cell>
          <cell r="BI116">
            <v>141</v>
          </cell>
          <cell r="BJ116">
            <v>0</v>
          </cell>
          <cell r="BK116">
            <v>11</v>
          </cell>
          <cell r="BL116">
            <v>1</v>
          </cell>
          <cell r="BM116">
            <v>385</v>
          </cell>
          <cell r="BN116">
            <v>386.06099999999998</v>
          </cell>
          <cell r="BO116">
            <v>0</v>
          </cell>
          <cell r="BP116">
            <v>385</v>
          </cell>
          <cell r="BQ116">
            <v>0</v>
          </cell>
          <cell r="BR116">
            <v>110</v>
          </cell>
          <cell r="BS116">
            <v>0</v>
          </cell>
          <cell r="BT116">
            <v>3.5</v>
          </cell>
          <cell r="BU116">
            <v>0</v>
          </cell>
          <cell r="BV116">
            <v>2</v>
          </cell>
          <cell r="BW116">
            <v>311.39999999999998</v>
          </cell>
          <cell r="BX116">
            <v>312.98399999999998</v>
          </cell>
          <cell r="BY116">
            <v>1</v>
          </cell>
          <cell r="BZ116">
            <v>311.39999999999998</v>
          </cell>
          <cell r="CA116">
            <v>0</v>
          </cell>
          <cell r="CB116">
            <v>0.20699999999999999</v>
          </cell>
          <cell r="CC116">
            <v>0</v>
          </cell>
          <cell r="CD116">
            <v>1.5</v>
          </cell>
          <cell r="CE116">
            <v>0</v>
          </cell>
          <cell r="CF116">
            <v>0</v>
          </cell>
          <cell r="CG116">
            <v>0</v>
          </cell>
          <cell r="CH116">
            <v>0</v>
          </cell>
          <cell r="CI116">
            <v>0</v>
          </cell>
          <cell r="CJ116">
            <v>0</v>
          </cell>
          <cell r="CK116">
            <v>0</v>
          </cell>
          <cell r="CL116">
            <v>0</v>
          </cell>
          <cell r="CM116">
            <v>0</v>
          </cell>
          <cell r="CN116">
            <v>0</v>
          </cell>
          <cell r="CO116">
            <v>0</v>
          </cell>
          <cell r="CP116">
            <v>886.4</v>
          </cell>
          <cell r="CQ116">
            <v>1878.3</v>
          </cell>
          <cell r="CR116">
            <v>0</v>
          </cell>
          <cell r="CS116">
            <v>0</v>
          </cell>
          <cell r="CT116">
            <v>0</v>
          </cell>
        </row>
        <row r="117">
          <cell r="B117">
            <v>247694031</v>
          </cell>
          <cell r="C117" t="str">
            <v>г. Люберцы, ул. 3-е Почтовое отделение, д. 42</v>
          </cell>
          <cell r="D117" t="str">
            <v>{"type":"Polygon","coordinates":[[[37.876532,55.680979],[37.875881,55.680553],[37.875809,55.680592],[37.875645,55.680494],[37.874777,55.680891],[37.874897,55.681],[37.875012,55.681264],[37.87509,55.681472],[37.875165,55.681515],[37.875392,55.681538],[37.875524,55.681469],[37.8763,55.681078],[37.876831,55.681436],[37.877177,55.681265],[37.876643,55.680922],[37.876532,55.680979]],[[37.875791,55.681028],[37.875762,55.681018],[37.875715,55.68106],[37.875741,55.681069],[37.875597,55.681206],[37.875574,55.681198],[37.875545,55.681226],[37.875216,55.681113],[37.875256,55.681074],[37.875235,55.681067],[37.875408,55.680905],[37.875431,55.680913],[37.875495,55.680857],[37.875843,55.68098],[37.875791,55.681028]],[[37.876643,55.680922],[37.876532,55.680979],[37.877062,55.681322],[37.877177,55.681265],[37.876643,55.680922]],[[37.876506,55.68115],[37.876581,55.681113],[37.876977,55.681364],[37.876897,55.681403],[37.876506,55.68115]],[[37.876005,55.681068],[37.876098,55.681097],[37.87614,55.681057],[37.876047,55.681028],[37.876005,55.681068]]]}</v>
          </cell>
          <cell r="E117" t="str">
            <v>LINESTRING(37.875645 55.680494,37.874777 55.680891,37.87509 55.681472,37.875165 55.681515,37.875392 55.681538,37.876831 55.681436,37.876977 55.681364,37.877062 55.681322,37.877177 55.681265,37.876643 55.680922,37.875881 55.680553,37.875645 55.680494)</v>
          </cell>
          <cell r="F117" t="str">
            <v>Утвержден</v>
          </cell>
          <cell r="G117">
            <v>6826</v>
          </cell>
          <cell r="H117">
            <v>7326.3320000000003</v>
          </cell>
          <cell r="I117">
            <v>6826</v>
          </cell>
          <cell r="J117">
            <v>1999.9</v>
          </cell>
          <cell r="K117">
            <v>2007</v>
          </cell>
          <cell r="L117">
            <v>4826.1000000000004</v>
          </cell>
          <cell r="M117">
            <v>3</v>
          </cell>
          <cell r="N117">
            <v>821.6</v>
          </cell>
          <cell r="O117">
            <v>823.673</v>
          </cell>
          <cell r="P117">
            <v>0</v>
          </cell>
          <cell r="Q117">
            <v>0</v>
          </cell>
          <cell r="R117">
            <v>821.6</v>
          </cell>
          <cell r="S117">
            <v>0</v>
          </cell>
          <cell r="T117">
            <v>0</v>
          </cell>
          <cell r="U117">
            <v>0</v>
          </cell>
          <cell r="V117">
            <v>0</v>
          </cell>
          <cell r="W117">
            <v>8</v>
          </cell>
          <cell r="X117">
            <v>6</v>
          </cell>
          <cell r="Y117">
            <v>3</v>
          </cell>
          <cell r="Z117">
            <v>2</v>
          </cell>
          <cell r="AA117">
            <v>257.3</v>
          </cell>
          <cell r="AB117">
            <v>258.435</v>
          </cell>
          <cell r="AC117">
            <v>0</v>
          </cell>
          <cell r="AD117">
            <v>0</v>
          </cell>
          <cell r="AE117">
            <v>0</v>
          </cell>
          <cell r="AF117">
            <v>257.3</v>
          </cell>
          <cell r="AG117">
            <v>0</v>
          </cell>
          <cell r="AH117">
            <v>0</v>
          </cell>
          <cell r="AI117">
            <v>0</v>
          </cell>
          <cell r="AJ117">
            <v>0</v>
          </cell>
          <cell r="AK117">
            <v>2</v>
          </cell>
          <cell r="AL117">
            <v>2</v>
          </cell>
          <cell r="AM117">
            <v>2670.4</v>
          </cell>
          <cell r="AN117">
            <v>2677.373</v>
          </cell>
          <cell r="AO117">
            <v>2669.4</v>
          </cell>
          <cell r="AP117">
            <v>48</v>
          </cell>
          <cell r="AQ117">
            <v>0</v>
          </cell>
          <cell r="AR117">
            <v>0</v>
          </cell>
          <cell r="AS117">
            <v>0</v>
          </cell>
          <cell r="AT117">
            <v>0</v>
          </cell>
          <cell r="AU117">
            <v>0</v>
          </cell>
          <cell r="AV117">
            <v>1</v>
          </cell>
          <cell r="AW117">
            <v>34.200000000000003</v>
          </cell>
          <cell r="AX117">
            <v>0</v>
          </cell>
          <cell r="AY117">
            <v>34.200000000000003</v>
          </cell>
          <cell r="AZ117">
            <v>0</v>
          </cell>
          <cell r="BA117">
            <v>5</v>
          </cell>
          <cell r="BB117">
            <v>5</v>
          </cell>
          <cell r="BC117">
            <v>2</v>
          </cell>
          <cell r="BD117">
            <v>2</v>
          </cell>
          <cell r="BE117">
            <v>3</v>
          </cell>
          <cell r="BF117">
            <v>595</v>
          </cell>
          <cell r="BG117">
            <v>596.95299999999997</v>
          </cell>
          <cell r="BH117">
            <v>0</v>
          </cell>
          <cell r="BI117">
            <v>595</v>
          </cell>
          <cell r="BJ117">
            <v>0</v>
          </cell>
          <cell r="BK117">
            <v>46</v>
          </cell>
          <cell r="BL117">
            <v>1</v>
          </cell>
          <cell r="BM117">
            <v>2007</v>
          </cell>
          <cell r="BN117">
            <v>2012.1130000000001</v>
          </cell>
          <cell r="BO117">
            <v>0</v>
          </cell>
          <cell r="BP117">
            <v>2007</v>
          </cell>
          <cell r="BQ117">
            <v>0</v>
          </cell>
          <cell r="BR117">
            <v>401.4</v>
          </cell>
          <cell r="BS117">
            <v>0</v>
          </cell>
          <cell r="BT117">
            <v>5</v>
          </cell>
          <cell r="BU117">
            <v>0</v>
          </cell>
          <cell r="BV117">
            <v>8</v>
          </cell>
          <cell r="BW117">
            <v>476</v>
          </cell>
          <cell r="BX117">
            <v>477.18799999999999</v>
          </cell>
          <cell r="BY117">
            <v>0</v>
          </cell>
          <cell r="BZ117">
            <v>476</v>
          </cell>
          <cell r="CA117">
            <v>0</v>
          </cell>
          <cell r="CB117">
            <v>0.314</v>
          </cell>
          <cell r="CC117">
            <v>0</v>
          </cell>
          <cell r="CD117">
            <v>1.5</v>
          </cell>
          <cell r="CE117">
            <v>0</v>
          </cell>
          <cell r="CF117">
            <v>0</v>
          </cell>
          <cell r="CG117">
            <v>0</v>
          </cell>
          <cell r="CH117">
            <v>0</v>
          </cell>
          <cell r="CI117">
            <v>0</v>
          </cell>
          <cell r="CJ117">
            <v>0</v>
          </cell>
          <cell r="CK117">
            <v>0</v>
          </cell>
          <cell r="CL117">
            <v>0</v>
          </cell>
          <cell r="CM117">
            <v>0</v>
          </cell>
          <cell r="CN117">
            <v>0</v>
          </cell>
          <cell r="CO117">
            <v>0</v>
          </cell>
          <cell r="CP117">
            <v>3112.2</v>
          </cell>
          <cell r="CQ117">
            <v>6860.5</v>
          </cell>
          <cell r="CR117">
            <v>0</v>
          </cell>
          <cell r="CS117">
            <v>0</v>
          </cell>
          <cell r="CT117">
            <v>0</v>
          </cell>
        </row>
        <row r="118">
          <cell r="B118">
            <v>10584897466</v>
          </cell>
          <cell r="C118" t="str">
            <v>г. Люберцы, ул. 3-е Почтовое Отделение, д. 48</v>
          </cell>
          <cell r="D118" t="str">
            <v>{"type":"Polygon","coordinates":[[[37.871341,55.682904],[37.872785,55.682869],[37.872694,55.681837],[37.872625,55.681868],[37.871827,55.682005],[37.871754,55.68215],[37.871273,55.682333],[37.871341,55.682904]],[[37.872451,55.682011],[37.872406,55.681933],[37.871911,55.682019],[37.87193,55.682235],[37.871956,55.682234],[37.87196,55.68228],[37.871932,55.68228],[37.871936,55.682337],[37.871944,55.682455],[37.87198,55.682454],[37.871983,55.682519],[37.871949,55.68252],[37.871959,55.68266],[37.872212,55.682654],[37.87221,55.682629],[37.872294,55.682627],[37.872278,55.682431],[37.872268,55.682321],[37.872264,55.68227],[37.872232,55.682271],[37.872228,55.682227],[37.87226,55.682226],[37.872242,55.682049],[37.872451,55.682011]],[[37.87224,55.68276],[37.872352,55.682758],[37.872352,55.68279],[37.87224,55.682791],[37.87224,55.68276]]]}</v>
          </cell>
          <cell r="E118" t="str">
            <v>LINESTRING(37.872694 55.681837,37.871827 55.682005,37.871273 55.682333,37.871341 55.682904,37.872785 55.682869,37.872694 55.681837)</v>
          </cell>
          <cell r="F118" t="str">
            <v>Утвержден</v>
          </cell>
          <cell r="G118">
            <v>6948</v>
          </cell>
          <cell r="H118">
            <v>6965.3959999999997</v>
          </cell>
          <cell r="I118">
            <v>6948</v>
          </cell>
          <cell r="J118">
            <v>1875.9</v>
          </cell>
          <cell r="K118">
            <v>3810</v>
          </cell>
          <cell r="L118">
            <v>5072.1000000000004</v>
          </cell>
          <cell r="M118">
            <v>2</v>
          </cell>
          <cell r="N118">
            <v>282</v>
          </cell>
          <cell r="O118">
            <v>282.37099999999998</v>
          </cell>
          <cell r="P118">
            <v>0</v>
          </cell>
          <cell r="Q118">
            <v>0</v>
          </cell>
          <cell r="R118">
            <v>282</v>
          </cell>
          <cell r="S118">
            <v>0</v>
          </cell>
          <cell r="T118">
            <v>0</v>
          </cell>
          <cell r="U118">
            <v>0</v>
          </cell>
          <cell r="V118">
            <v>0</v>
          </cell>
          <cell r="W118">
            <v>0</v>
          </cell>
          <cell r="X118">
            <v>0</v>
          </cell>
          <cell r="Y118">
            <v>0</v>
          </cell>
          <cell r="Z118">
            <v>2</v>
          </cell>
          <cell r="AA118">
            <v>398</v>
          </cell>
          <cell r="AB118">
            <v>399.09399999999999</v>
          </cell>
          <cell r="AC118">
            <v>0</v>
          </cell>
          <cell r="AD118">
            <v>0</v>
          </cell>
          <cell r="AE118">
            <v>398</v>
          </cell>
          <cell r="AF118">
            <v>0</v>
          </cell>
          <cell r="AG118">
            <v>0</v>
          </cell>
          <cell r="AH118">
            <v>0</v>
          </cell>
          <cell r="AI118">
            <v>0</v>
          </cell>
          <cell r="AJ118">
            <v>0</v>
          </cell>
          <cell r="AK118">
            <v>0</v>
          </cell>
          <cell r="AL118">
            <v>0</v>
          </cell>
          <cell r="AM118">
            <v>1403.7</v>
          </cell>
          <cell r="AN118">
            <v>1405.252</v>
          </cell>
          <cell r="AO118">
            <v>1403.7</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11</v>
          </cell>
          <cell r="BF118">
            <v>1021.9</v>
          </cell>
          <cell r="BG118">
            <v>1025.7819999999999</v>
          </cell>
          <cell r="BH118">
            <v>0</v>
          </cell>
          <cell r="BI118">
            <v>1021.9</v>
          </cell>
          <cell r="BJ118">
            <v>0</v>
          </cell>
          <cell r="BK118">
            <v>78</v>
          </cell>
          <cell r="BL118">
            <v>1</v>
          </cell>
          <cell r="BM118">
            <v>1220</v>
          </cell>
          <cell r="BN118">
            <v>1223.3979999999999</v>
          </cell>
          <cell r="BO118">
            <v>0</v>
          </cell>
          <cell r="BP118">
            <v>1220</v>
          </cell>
          <cell r="BQ118">
            <v>0</v>
          </cell>
          <cell r="BR118">
            <v>244</v>
          </cell>
          <cell r="BS118">
            <v>0</v>
          </cell>
          <cell r="BT118">
            <v>5</v>
          </cell>
          <cell r="BU118">
            <v>0</v>
          </cell>
          <cell r="BV118">
            <v>4</v>
          </cell>
          <cell r="BW118">
            <v>2624.3</v>
          </cell>
          <cell r="BX118">
            <v>2628.6550000000002</v>
          </cell>
          <cell r="BY118">
            <v>0</v>
          </cell>
          <cell r="BZ118">
            <v>2624.3</v>
          </cell>
          <cell r="CA118">
            <v>0</v>
          </cell>
          <cell r="CB118">
            <v>1.056</v>
          </cell>
          <cell r="CC118">
            <v>0</v>
          </cell>
          <cell r="CD118">
            <v>2.25</v>
          </cell>
          <cell r="CE118">
            <v>0</v>
          </cell>
          <cell r="CF118">
            <v>0</v>
          </cell>
          <cell r="CG118">
            <v>0</v>
          </cell>
          <cell r="CH118">
            <v>0</v>
          </cell>
          <cell r="CI118">
            <v>0</v>
          </cell>
          <cell r="CJ118">
            <v>0</v>
          </cell>
          <cell r="CK118">
            <v>0</v>
          </cell>
          <cell r="CL118">
            <v>0</v>
          </cell>
          <cell r="CM118">
            <v>0</v>
          </cell>
          <cell r="CN118">
            <v>0</v>
          </cell>
          <cell r="CO118">
            <v>0</v>
          </cell>
          <cell r="CP118">
            <v>4866.2</v>
          </cell>
          <cell r="CQ118">
            <v>6949.9</v>
          </cell>
          <cell r="CR118">
            <v>0</v>
          </cell>
          <cell r="CS118">
            <v>0</v>
          </cell>
          <cell r="CT118">
            <v>0</v>
          </cell>
        </row>
        <row r="119">
          <cell r="B119">
            <v>9721150322</v>
          </cell>
          <cell r="C119" t="str">
            <v>г. Люберцы, ул. 3-е Почтовое отделение, д. 50 к1</v>
          </cell>
          <cell r="D119" t="str">
            <v>{"type":"Polygon","coordinates":[[[37.87112,55.683426],[37.871087,55.683518],[37.871064,55.683518],[37.871076,55.683711],[37.871091,55.683759],[37.871431,55.684548],[37.871483,55.684604],[37.8715,55.684596],[37.872657,55.684099],[37.872636,55.684061],[37.872579,55.683718],[37.872566,55.683683],[37.872553,55.68365],[37.872534,55.68349],[37.872523,55.683381],[37.871329,55.683417],[37.871327,55.683462],[37.871268,55.683444],[37.871191,55.683431],[37.87112,55.683426]],[[37.872044,55.683929],[37.872042,55.683892],[37.872067,55.683892],[37.872064,55.683845],[37.872036,55.683845],[37.872035,55.683812],[37.872064,55.683812],[37.87206,55.68374],[37.872026,55.683741],[37.872023,55.6837],[37.871941,55.683701],[37.87194,55.683683],[37.871714,55.683686],[37.871714,55.683703],[37.871653,55.683704],[37.871655,55.683747],[37.87162,55.683747],[37.871621,55.683824],[37.871652,55.683824],[37.871653,55.683853],[37.871621,55.683853],[37.871623,55.683901],[37.871652,55.683901],[37.871652,55.683937],[37.87174,55.683935],[37.871741,55.683951],[37.871958,55.683947],[37.871957,55.68393],[37.872044,55.683929]],[[37.871548,55.684456],[37.871566,55.684464],[37.872295,55.684172],[37.872299,55.684157],[37.872295,55.684141],[37.871976,55.684148],[37.871973,55.684128],[37.871802,55.684132],[37.871804,55.684161],[37.871659,55.684165],[37.871543,55.684167],[37.871544,55.684211],[37.871493,55.684225],[37.871469,55.684253],[37.871466,55.684285],[37.871469,55.684312],[37.871504,55.684338],[37.871547,55.684356],[37.871547,55.684439],[37.871547,55.684439],[37.871548,55.684456]],[[37.872432,55.683534],[37.872427,55.683492],[37.872534,55.683488],[37.872538,55.683531],[37.872432,55.683534]]]}</v>
          </cell>
          <cell r="E119" t="str">
            <v>LINESTRING(37.872523 55.683381,37.871329 55.683417,37.87112 55.683426,37.871064 55.683518,37.871076 55.683711,37.871091 55.683759,37.871431 55.684548,37.871483 55.684604,37.872657 55.684099,37.872523 55.683381)</v>
          </cell>
          <cell r="F119" t="str">
            <v>Утвержден</v>
          </cell>
          <cell r="G119">
            <v>7894</v>
          </cell>
          <cell r="H119">
            <v>7912.8810000000003</v>
          </cell>
          <cell r="I119">
            <v>7894</v>
          </cell>
          <cell r="J119">
            <v>1246</v>
          </cell>
          <cell r="K119">
            <v>1829.6</v>
          </cell>
          <cell r="L119">
            <v>6566.6</v>
          </cell>
          <cell r="M119">
            <v>1</v>
          </cell>
          <cell r="N119">
            <v>335</v>
          </cell>
          <cell r="O119">
            <v>336.649</v>
          </cell>
          <cell r="P119">
            <v>0</v>
          </cell>
          <cell r="Q119">
            <v>0</v>
          </cell>
          <cell r="R119">
            <v>335</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3987</v>
          </cell>
          <cell r="AN119">
            <v>3997.163</v>
          </cell>
          <cell r="AO119">
            <v>3987</v>
          </cell>
          <cell r="AP119">
            <v>0</v>
          </cell>
          <cell r="AQ119">
            <v>0</v>
          </cell>
          <cell r="AR119">
            <v>0</v>
          </cell>
          <cell r="AS119">
            <v>0</v>
          </cell>
          <cell r="AT119">
            <v>0</v>
          </cell>
          <cell r="AU119">
            <v>0</v>
          </cell>
          <cell r="AV119">
            <v>1</v>
          </cell>
          <cell r="AW119">
            <v>12</v>
          </cell>
          <cell r="AX119">
            <v>0</v>
          </cell>
          <cell r="AY119">
            <v>12</v>
          </cell>
          <cell r="AZ119">
            <v>0</v>
          </cell>
          <cell r="BA119">
            <v>0</v>
          </cell>
          <cell r="BB119">
            <v>0</v>
          </cell>
          <cell r="BC119">
            <v>0</v>
          </cell>
          <cell r="BD119">
            <v>0</v>
          </cell>
          <cell r="BE119">
            <v>4</v>
          </cell>
          <cell r="BF119">
            <v>887</v>
          </cell>
          <cell r="BG119">
            <v>888.51300000000003</v>
          </cell>
          <cell r="BH119">
            <v>0</v>
          </cell>
          <cell r="BI119">
            <v>887</v>
          </cell>
          <cell r="BJ119">
            <v>0</v>
          </cell>
          <cell r="BK119">
            <v>69</v>
          </cell>
          <cell r="BL119">
            <v>1</v>
          </cell>
          <cell r="BM119">
            <v>1777</v>
          </cell>
          <cell r="BN119">
            <v>1781.441</v>
          </cell>
          <cell r="BO119">
            <v>0</v>
          </cell>
          <cell r="BP119">
            <v>1777</v>
          </cell>
          <cell r="BQ119">
            <v>0</v>
          </cell>
          <cell r="BR119">
            <v>355</v>
          </cell>
          <cell r="BS119">
            <v>0</v>
          </cell>
          <cell r="BT119">
            <v>5</v>
          </cell>
          <cell r="BU119">
            <v>0</v>
          </cell>
          <cell r="BV119">
            <v>10</v>
          </cell>
          <cell r="BW119">
            <v>904.6</v>
          </cell>
          <cell r="BX119">
            <v>906.76700000000005</v>
          </cell>
          <cell r="BY119">
            <v>0</v>
          </cell>
          <cell r="BZ119">
            <v>904.6</v>
          </cell>
          <cell r="CA119">
            <v>0</v>
          </cell>
          <cell r="CB119">
            <v>0.56599999999999995</v>
          </cell>
          <cell r="CC119">
            <v>0</v>
          </cell>
          <cell r="CD119">
            <v>1.9</v>
          </cell>
          <cell r="CE119">
            <v>0</v>
          </cell>
          <cell r="CF119">
            <v>0</v>
          </cell>
          <cell r="CG119">
            <v>0</v>
          </cell>
          <cell r="CH119">
            <v>0</v>
          </cell>
          <cell r="CI119">
            <v>0</v>
          </cell>
          <cell r="CJ119">
            <v>0</v>
          </cell>
          <cell r="CK119">
            <v>0</v>
          </cell>
          <cell r="CL119">
            <v>0</v>
          </cell>
          <cell r="CM119">
            <v>0</v>
          </cell>
          <cell r="CN119">
            <v>0</v>
          </cell>
          <cell r="CO119">
            <v>0</v>
          </cell>
          <cell r="CP119">
            <v>3580.6</v>
          </cell>
          <cell r="CQ119">
            <v>7902.6</v>
          </cell>
          <cell r="CR119">
            <v>0</v>
          </cell>
          <cell r="CS119">
            <v>0</v>
          </cell>
          <cell r="CT119">
            <v>0</v>
          </cell>
        </row>
        <row r="120">
          <cell r="B120">
            <v>247694058</v>
          </cell>
          <cell r="C120" t="str">
            <v>г. Люберцы, ул. 3-е Почтовое отделение, д. 51</v>
          </cell>
          <cell r="D120" t="str">
            <v>{"type":"Polygon","coordinates":[[[37.872606,55.681636],[37.872544,55.680948],[37.872521,55.680692],[37.872208,55.680701],[37.872196,55.680644],[37.872515,55.68063],[37.872115,55.680526],[37.871692,55.680709],[37.87138,55.680889],[37.871321,55.68084],[37.870967,55.68098],[37.87108,55.681079],[37.870662,55.68127],[37.87066,55.681292],[37.870834,55.681298],[37.87087,55.68147],[37.871116,55.681461],[37.870896,55.681888],[37.871084,55.681922],[37.872606,55.681636]],[[37.871916,55.68169],[37.87192,55.68172],[37.871427,55.681749],[37.871422,55.681716],[37.871311,55.681721],[37.871293,55.681613],[37.871395,55.681608],[37.871388,55.681567],[37.871831,55.681543],[37.871748,55.681022],[37.87203,55.68101],[37.872091,55.681498],[37.872013,55.681501],[37.872034,55.681683],[37.871916,55.68169]],[[37.871915,55.680887],[37.871906,55.680839],[37.872048,55.680834],[37.872053,55.68088],[37.872053,55.68088],[37.871915,55.680887]],[[37.871749,55.680869],[37.871689,55.680837],[37.87193,55.680691],[37.871992,55.680727],[37.871992,55.680727],[37.871749,55.680869]],[[37.87214,55.680683],[37.87206,55.680685],[37.872068,55.680769],[37.87215,55.680766],[37.87215,55.680766],[37.87214,55.680683]]]}</v>
          </cell>
          <cell r="E120" t="str">
            <v>LINESTRING(37.872115 55.680526,37.871321 55.68084,37.870967 55.68098,37.870662 55.68127,37.87066 55.681292,37.870896 55.681888,37.871084 55.681922,37.872606 55.681636,37.872521 55.680692,37.872515 55.68063,37.872115 55.680526)</v>
          </cell>
          <cell r="F120" t="str">
            <v>Утвержден</v>
          </cell>
          <cell r="G120">
            <v>5067</v>
          </cell>
          <cell r="H120">
            <v>9995.1020000000008</v>
          </cell>
          <cell r="I120">
            <v>5067</v>
          </cell>
          <cell r="J120">
            <v>0</v>
          </cell>
          <cell r="K120">
            <v>2162</v>
          </cell>
          <cell r="L120">
            <v>5067</v>
          </cell>
          <cell r="M120">
            <v>1</v>
          </cell>
          <cell r="N120">
            <v>440</v>
          </cell>
          <cell r="O120">
            <v>440.33800000000002</v>
          </cell>
          <cell r="P120">
            <v>0</v>
          </cell>
          <cell r="Q120">
            <v>0</v>
          </cell>
          <cell r="R120">
            <v>0</v>
          </cell>
          <cell r="S120">
            <v>0</v>
          </cell>
          <cell r="T120">
            <v>440</v>
          </cell>
          <cell r="U120">
            <v>0</v>
          </cell>
          <cell r="V120">
            <v>0</v>
          </cell>
          <cell r="W120">
            <v>9</v>
          </cell>
          <cell r="X120">
            <v>3</v>
          </cell>
          <cell r="Y120">
            <v>1</v>
          </cell>
          <cell r="Z120">
            <v>1</v>
          </cell>
          <cell r="AA120">
            <v>300</v>
          </cell>
          <cell r="AB120">
            <v>300.96899999999999</v>
          </cell>
          <cell r="AC120">
            <v>0</v>
          </cell>
          <cell r="AD120">
            <v>0</v>
          </cell>
          <cell r="AE120">
            <v>300</v>
          </cell>
          <cell r="AF120">
            <v>0</v>
          </cell>
          <cell r="AG120">
            <v>0</v>
          </cell>
          <cell r="AH120">
            <v>0</v>
          </cell>
          <cell r="AI120">
            <v>0</v>
          </cell>
          <cell r="AJ120">
            <v>0</v>
          </cell>
          <cell r="AK120">
            <v>0</v>
          </cell>
          <cell r="AL120">
            <v>0</v>
          </cell>
          <cell r="AM120">
            <v>5230.5</v>
          </cell>
          <cell r="AN120">
            <v>5151.9809999999998</v>
          </cell>
          <cell r="AO120">
            <v>5139.5</v>
          </cell>
          <cell r="AP120">
            <v>106</v>
          </cell>
          <cell r="AQ120">
            <v>0</v>
          </cell>
          <cell r="AR120">
            <v>0</v>
          </cell>
          <cell r="AS120">
            <v>0</v>
          </cell>
          <cell r="AT120">
            <v>139</v>
          </cell>
          <cell r="AU120">
            <v>157</v>
          </cell>
          <cell r="AV120">
            <v>1</v>
          </cell>
          <cell r="AW120">
            <v>35</v>
          </cell>
          <cell r="AX120">
            <v>0</v>
          </cell>
          <cell r="AY120">
            <v>35</v>
          </cell>
          <cell r="AZ120">
            <v>0</v>
          </cell>
          <cell r="BA120">
            <v>8</v>
          </cell>
          <cell r="BB120">
            <v>12</v>
          </cell>
          <cell r="BC120">
            <v>4</v>
          </cell>
          <cell r="BD120">
            <v>0</v>
          </cell>
          <cell r="BE120">
            <v>6</v>
          </cell>
          <cell r="BF120">
            <v>1108</v>
          </cell>
          <cell r="BG120">
            <v>1111.1099999999999</v>
          </cell>
          <cell r="BH120">
            <v>0</v>
          </cell>
          <cell r="BI120">
            <v>1108</v>
          </cell>
          <cell r="BJ120">
            <v>0</v>
          </cell>
          <cell r="BK120">
            <v>91</v>
          </cell>
          <cell r="BL120">
            <v>2</v>
          </cell>
          <cell r="BM120">
            <v>1725</v>
          </cell>
          <cell r="BN120">
            <v>1729.347</v>
          </cell>
          <cell r="BO120">
            <v>0</v>
          </cell>
          <cell r="BP120">
            <v>1725</v>
          </cell>
          <cell r="BQ120">
            <v>0</v>
          </cell>
          <cell r="BR120">
            <v>340</v>
          </cell>
          <cell r="BS120">
            <v>0</v>
          </cell>
          <cell r="BT120">
            <v>5</v>
          </cell>
          <cell r="BU120">
            <v>0</v>
          </cell>
          <cell r="BV120">
            <v>8</v>
          </cell>
          <cell r="BW120">
            <v>711.1</v>
          </cell>
          <cell r="BX120">
            <v>712.86900000000003</v>
          </cell>
          <cell r="BY120">
            <v>0</v>
          </cell>
          <cell r="BZ120">
            <v>711.1</v>
          </cell>
          <cell r="CA120">
            <v>0</v>
          </cell>
          <cell r="CB120">
            <v>0.30599999999999999</v>
          </cell>
          <cell r="CC120">
            <v>0</v>
          </cell>
          <cell r="CD120">
            <v>2</v>
          </cell>
          <cell r="CE120">
            <v>0</v>
          </cell>
          <cell r="CF120">
            <v>0</v>
          </cell>
          <cell r="CG120">
            <v>0</v>
          </cell>
          <cell r="CH120">
            <v>0</v>
          </cell>
          <cell r="CI120">
            <v>0</v>
          </cell>
          <cell r="CJ120">
            <v>0</v>
          </cell>
          <cell r="CK120">
            <v>0</v>
          </cell>
          <cell r="CL120">
            <v>0</v>
          </cell>
          <cell r="CM120">
            <v>0</v>
          </cell>
          <cell r="CN120">
            <v>0</v>
          </cell>
          <cell r="CO120">
            <v>0</v>
          </cell>
          <cell r="CP120">
            <v>3579.1</v>
          </cell>
          <cell r="CQ120">
            <v>9458.6</v>
          </cell>
          <cell r="CR120">
            <v>0</v>
          </cell>
          <cell r="CS120">
            <v>0</v>
          </cell>
          <cell r="CT120">
            <v>0</v>
          </cell>
        </row>
        <row r="121">
          <cell r="B121">
            <v>247694064</v>
          </cell>
          <cell r="C121" t="str">
            <v>г. Люберцы, ул. 3-е Почтовое отделение, д. 53 "У"</v>
          </cell>
          <cell r="D121" t="str">
            <v>{"type":"Polygon","coordinates":[[[37.86986,55.682201],[37.869972,55.682188],[37.870436,55.682098],[37.870498,55.682012],[37.870596,55.681983],[37.870711,55.681966],[37.870873,55.681951],[37.870896,55.681888],[37.871116,55.681461],[37.87087,55.68147],[37.870834,55.681298],[37.87066,55.681292],[37.870446,55.681285],[37.870102,55.681162],[37.870031,55.681331],[37.86986,55.682201]],[[37.87022,55.68169],[37.870191,55.681653],[37.870223,55.681622],[37.870224,55.681584],[37.870202,55.681551],[37.87023,55.681518],[37.870275,55.68152],[37.870283,55.68148],[37.87038,55.681486],[37.870381,55.681469],[37.870455,55.681482],[37.870455,55.68149],[37.870525,55.681495],[37.870521,55.681533],[37.870544,55.681534],[37.870523,55.681581],[37.870538,55.681612],[37.87051,55.681642],[37.870522,55.681689],[37.870491,55.681686],[37.870491,55.681727],[37.870423,55.681724],[37.870423,55.681734],[37.870345,55.681745],[37.870345,55.681727],[37.870261,55.681729],[37.870266,55.681692],[37.87022,55.68169]]]}</v>
          </cell>
          <cell r="E121" t="str">
            <v>LINESTRING(37.870102 55.681162,37.870031 55.681331,37.86986 55.682201,37.869972 55.682188,37.870436 55.682098,37.870873 55.681951,37.871116 55.681461,37.870834 55.681298,37.870102 55.681162)</v>
          </cell>
          <cell r="F121" t="str">
            <v>Утвержден</v>
          </cell>
          <cell r="G121">
            <v>5108</v>
          </cell>
          <cell r="H121">
            <v>5084.1120000000001</v>
          </cell>
          <cell r="I121">
            <v>5108</v>
          </cell>
          <cell r="J121">
            <v>0</v>
          </cell>
          <cell r="K121">
            <v>954.5</v>
          </cell>
          <cell r="L121">
            <v>15822</v>
          </cell>
          <cell r="M121">
            <v>1</v>
          </cell>
          <cell r="N121">
            <v>247</v>
          </cell>
          <cell r="O121">
            <v>248.465</v>
          </cell>
          <cell r="P121">
            <v>1</v>
          </cell>
          <cell r="Q121">
            <v>0</v>
          </cell>
          <cell r="R121">
            <v>247</v>
          </cell>
          <cell r="S121">
            <v>0</v>
          </cell>
          <cell r="T121">
            <v>0</v>
          </cell>
          <cell r="U121">
            <v>0</v>
          </cell>
          <cell r="V121">
            <v>0</v>
          </cell>
          <cell r="W121">
            <v>5</v>
          </cell>
          <cell r="X121">
            <v>2</v>
          </cell>
          <cell r="Y121">
            <v>2</v>
          </cell>
          <cell r="Z121">
            <v>1</v>
          </cell>
          <cell r="AA121">
            <v>97.4</v>
          </cell>
          <cell r="AB121">
            <v>97.869</v>
          </cell>
          <cell r="AC121">
            <v>0</v>
          </cell>
          <cell r="AD121">
            <v>0</v>
          </cell>
          <cell r="AE121">
            <v>97.4</v>
          </cell>
          <cell r="AF121">
            <v>0</v>
          </cell>
          <cell r="AG121">
            <v>0</v>
          </cell>
          <cell r="AH121">
            <v>0</v>
          </cell>
          <cell r="AI121">
            <v>0</v>
          </cell>
          <cell r="AJ121">
            <v>0</v>
          </cell>
          <cell r="AK121">
            <v>2</v>
          </cell>
          <cell r="AL121">
            <v>2</v>
          </cell>
          <cell r="AM121">
            <v>3322.8</v>
          </cell>
          <cell r="AN121">
            <v>3338.9920000000002</v>
          </cell>
          <cell r="AO121">
            <v>3322.8</v>
          </cell>
          <cell r="AP121">
            <v>110</v>
          </cell>
          <cell r="AQ121">
            <v>0</v>
          </cell>
          <cell r="AR121">
            <v>0</v>
          </cell>
          <cell r="AS121">
            <v>0</v>
          </cell>
          <cell r="AT121">
            <v>0</v>
          </cell>
          <cell r="AU121">
            <v>40</v>
          </cell>
          <cell r="AV121">
            <v>0</v>
          </cell>
          <cell r="AW121">
            <v>0</v>
          </cell>
          <cell r="AX121">
            <v>0</v>
          </cell>
          <cell r="AY121">
            <v>0</v>
          </cell>
          <cell r="AZ121">
            <v>0</v>
          </cell>
          <cell r="BA121">
            <v>10</v>
          </cell>
          <cell r="BB121">
            <v>10</v>
          </cell>
          <cell r="BC121">
            <v>1</v>
          </cell>
          <cell r="BD121">
            <v>1</v>
          </cell>
          <cell r="BE121">
            <v>3</v>
          </cell>
          <cell r="BF121">
            <v>417.6</v>
          </cell>
          <cell r="BG121">
            <v>418.017</v>
          </cell>
          <cell r="BH121">
            <v>0</v>
          </cell>
          <cell r="BI121">
            <v>417.6</v>
          </cell>
          <cell r="BJ121">
            <v>0</v>
          </cell>
          <cell r="BK121">
            <v>30</v>
          </cell>
          <cell r="BL121">
            <v>1</v>
          </cell>
          <cell r="BM121">
            <v>591</v>
          </cell>
          <cell r="BN121">
            <v>592.31500000000005</v>
          </cell>
          <cell r="BO121">
            <v>0</v>
          </cell>
          <cell r="BP121">
            <v>591</v>
          </cell>
          <cell r="BQ121">
            <v>0</v>
          </cell>
          <cell r="BR121">
            <v>197</v>
          </cell>
          <cell r="BS121">
            <v>0</v>
          </cell>
          <cell r="BT121">
            <v>3</v>
          </cell>
          <cell r="BU121">
            <v>0</v>
          </cell>
          <cell r="BV121">
            <v>0</v>
          </cell>
          <cell r="BW121">
            <v>0</v>
          </cell>
          <cell r="BX121">
            <v>0</v>
          </cell>
          <cell r="BY121">
            <v>0</v>
          </cell>
          <cell r="BZ121">
            <v>0</v>
          </cell>
          <cell r="CA121">
            <v>0</v>
          </cell>
          <cell r="CB121">
            <v>0</v>
          </cell>
          <cell r="CC121">
            <v>0</v>
          </cell>
          <cell r="CD121">
            <v>0</v>
          </cell>
          <cell r="CE121">
            <v>0</v>
          </cell>
          <cell r="CF121">
            <v>7</v>
          </cell>
          <cell r="CG121">
            <v>363.5</v>
          </cell>
          <cell r="CH121">
            <v>364.58800000000002</v>
          </cell>
          <cell r="CI121">
            <v>0</v>
          </cell>
          <cell r="CJ121">
            <v>363.5</v>
          </cell>
          <cell r="CK121">
            <v>0</v>
          </cell>
          <cell r="CL121">
            <v>7.5999999999999998E-2</v>
          </cell>
          <cell r="CM121">
            <v>0</v>
          </cell>
          <cell r="CN121">
            <v>2</v>
          </cell>
          <cell r="CO121">
            <v>0</v>
          </cell>
          <cell r="CP121">
            <v>1372.1</v>
          </cell>
          <cell r="CQ121">
            <v>5039.3</v>
          </cell>
          <cell r="CR121">
            <v>0</v>
          </cell>
          <cell r="CS121">
            <v>0</v>
          </cell>
          <cell r="CT121">
            <v>0</v>
          </cell>
        </row>
        <row r="122">
          <cell r="B122">
            <v>1055516727</v>
          </cell>
          <cell r="C122" t="str">
            <v>г. Люберцы, ул. 3-е Почтовое отделение, д. 54, д. 56</v>
          </cell>
          <cell r="D122" t="str">
            <v>{"type":"Polygon","coordinates":[[[37.86931,55.68383],[37.870038,55.68365],[37.870247,55.683906],[37.870796,55.683806],[37.870714,55.683658],[37.870876,55.68363],[37.870825,55.683531],[37.870127,55.68235],[37.870085,55.682303],[37.870021,55.682327],[37.869866,55.68238],[37.869825,55.682396],[37.86946,55.682551],[37.869421,55.682569],[37.868952,55.68276],[37.868897,55.682809],[37.868863,55.682829],[37.868622,55.68297],[37.868629,55.682981],[37.869035,55.68373],[37.869156,55.683658],[37.869228,55.683689],[37.86931,55.68383]],[[37.869897,55.682687],[37.870118,55.682644],[37.870639,55.683537],[37.870419,55.683583],[37.869897,55.682687]],[[37.868926,55.683515],[37.868639,55.682986],[37.86882,55.682948],[37.869134,55.683478],[37.868926,55.683515]],[[37.868963,55.682785],[37.869,55.682777],[37.869027,55.682817],[37.868989,55.682825],[37.868963,55.682785]],[[37.870569,55.683782],[37.87068,55.68376],[37.870652,55.683714],[37.870542,55.683738],[37.870569,55.683782]]]}</v>
          </cell>
          <cell r="E122" t="str">
            <v>LINESTRING(37.870085 55.682303,37.869866 55.68238,37.869825 55.682396,37.868952 55.68276,37.868622 55.68297,37.869035 55.68373,37.86931 55.68383,37.870247 55.683906,37.870796 55.683806,37.870876 55.68363,37.870825 55.683531,37.870127 55.68235,37.870085 55.682303)</v>
          </cell>
          <cell r="F122" t="str">
            <v>Утвержден</v>
          </cell>
          <cell r="G122">
            <v>12790</v>
          </cell>
          <cell r="H122">
            <v>12821.032999999999</v>
          </cell>
          <cell r="I122">
            <v>12790</v>
          </cell>
          <cell r="J122">
            <v>0</v>
          </cell>
          <cell r="K122">
            <v>4654.6000000000004</v>
          </cell>
          <cell r="L122">
            <v>12790</v>
          </cell>
          <cell r="M122">
            <v>1</v>
          </cell>
          <cell r="N122">
            <v>200</v>
          </cell>
          <cell r="O122">
            <v>200.59299999999999</v>
          </cell>
          <cell r="P122">
            <v>0</v>
          </cell>
          <cell r="Q122">
            <v>0</v>
          </cell>
          <cell r="R122">
            <v>200</v>
          </cell>
          <cell r="S122">
            <v>0</v>
          </cell>
          <cell r="T122">
            <v>0</v>
          </cell>
          <cell r="U122">
            <v>0</v>
          </cell>
          <cell r="V122">
            <v>0</v>
          </cell>
          <cell r="W122">
            <v>0</v>
          </cell>
          <cell r="X122">
            <v>0</v>
          </cell>
          <cell r="Y122">
            <v>0</v>
          </cell>
          <cell r="Z122">
            <v>1</v>
          </cell>
          <cell r="AA122">
            <v>100</v>
          </cell>
          <cell r="AB122">
            <v>100.44799999999999</v>
          </cell>
          <cell r="AC122">
            <v>0</v>
          </cell>
          <cell r="AD122">
            <v>0</v>
          </cell>
          <cell r="AE122">
            <v>100</v>
          </cell>
          <cell r="AF122">
            <v>0</v>
          </cell>
          <cell r="AG122">
            <v>0</v>
          </cell>
          <cell r="AH122">
            <v>0</v>
          </cell>
          <cell r="AI122">
            <v>0</v>
          </cell>
          <cell r="AJ122">
            <v>0</v>
          </cell>
          <cell r="AK122">
            <v>1</v>
          </cell>
          <cell r="AL122">
            <v>1</v>
          </cell>
          <cell r="AM122">
            <v>6522.1</v>
          </cell>
          <cell r="AN122">
            <v>6538.31</v>
          </cell>
          <cell r="AO122">
            <v>6522.1</v>
          </cell>
          <cell r="AP122">
            <v>67</v>
          </cell>
          <cell r="AQ122">
            <v>0</v>
          </cell>
          <cell r="AR122">
            <v>0</v>
          </cell>
          <cell r="AS122">
            <v>0</v>
          </cell>
          <cell r="AT122">
            <v>17</v>
          </cell>
          <cell r="AU122">
            <v>17</v>
          </cell>
          <cell r="AV122">
            <v>1</v>
          </cell>
          <cell r="AW122">
            <v>12</v>
          </cell>
          <cell r="AX122">
            <v>0</v>
          </cell>
          <cell r="AY122">
            <v>12</v>
          </cell>
          <cell r="AZ122">
            <v>0</v>
          </cell>
          <cell r="BA122">
            <v>4</v>
          </cell>
          <cell r="BB122">
            <v>4</v>
          </cell>
          <cell r="BC122">
            <v>2</v>
          </cell>
          <cell r="BD122">
            <v>2</v>
          </cell>
          <cell r="BE122">
            <v>4</v>
          </cell>
          <cell r="BF122">
            <v>1310.7</v>
          </cell>
          <cell r="BG122">
            <v>1312.268</v>
          </cell>
          <cell r="BH122">
            <v>0</v>
          </cell>
          <cell r="BI122">
            <v>1310.7</v>
          </cell>
          <cell r="BJ122">
            <v>0</v>
          </cell>
          <cell r="BK122">
            <v>104</v>
          </cell>
          <cell r="BL122">
            <v>4</v>
          </cell>
          <cell r="BM122">
            <v>2353</v>
          </cell>
          <cell r="BN122">
            <v>2358.585</v>
          </cell>
          <cell r="BO122">
            <v>0</v>
          </cell>
          <cell r="BP122">
            <v>2353</v>
          </cell>
          <cell r="BQ122">
            <v>0</v>
          </cell>
          <cell r="BR122">
            <v>390</v>
          </cell>
          <cell r="BS122">
            <v>0</v>
          </cell>
          <cell r="BT122">
            <v>5.5</v>
          </cell>
          <cell r="BU122">
            <v>0</v>
          </cell>
          <cell r="BV122">
            <v>9</v>
          </cell>
          <cell r="BW122">
            <v>2301.6</v>
          </cell>
          <cell r="BX122">
            <v>2308.7979999999998</v>
          </cell>
          <cell r="BY122">
            <v>0</v>
          </cell>
          <cell r="BZ122">
            <v>2301.6</v>
          </cell>
          <cell r="CA122">
            <v>0</v>
          </cell>
          <cell r="CB122">
            <v>0.85899999999999999</v>
          </cell>
          <cell r="CC122">
            <v>0</v>
          </cell>
          <cell r="CD122">
            <v>2</v>
          </cell>
          <cell r="CE122">
            <v>0</v>
          </cell>
          <cell r="CF122">
            <v>0</v>
          </cell>
          <cell r="CG122">
            <v>0</v>
          </cell>
          <cell r="CH122">
            <v>0</v>
          </cell>
          <cell r="CI122">
            <v>0</v>
          </cell>
          <cell r="CJ122">
            <v>0</v>
          </cell>
          <cell r="CK122">
            <v>0</v>
          </cell>
          <cell r="CL122">
            <v>0</v>
          </cell>
          <cell r="CM122">
            <v>0</v>
          </cell>
          <cell r="CN122">
            <v>0</v>
          </cell>
          <cell r="CO122">
            <v>0</v>
          </cell>
          <cell r="CP122">
            <v>5977.3</v>
          </cell>
          <cell r="CQ122">
            <v>12799.4</v>
          </cell>
          <cell r="CR122">
            <v>0</v>
          </cell>
          <cell r="CS122">
            <v>0</v>
          </cell>
          <cell r="CT122">
            <v>0</v>
          </cell>
        </row>
        <row r="123">
          <cell r="B123">
            <v>247694073</v>
          </cell>
          <cell r="C123" t="str">
            <v>г. Люберцы, ул. 3-е Почтовое отделение, д. 55</v>
          </cell>
          <cell r="D123" t="str">
            <v>{"type":"Polygon","coordinates":[[[37.868556,55.680999],[37.868544,55.681019],[37.86805,55.680914],[37.868024,55.680952],[37.868038,55.681059],[37.86803,55.681109],[37.867852,55.681327],[37.867691,55.681452],[37.86754,55.681624],[37.867704,55.681662],[37.868182,55.681768],[37.86866,55.681874],[37.869161,55.681986],[37.869261,55.682008],[37.869331,55.681987],[37.869341,55.682006],[37.869355,55.682017],[37.869388,55.682024],[37.869417,55.682023],[37.869443,55.682011],[37.869527,55.682026],[37.869522,55.682052],[37.869523,55.682075],[37.869527,55.682105],[37.869542,55.682138],[37.869581,55.682179],[37.869831,55.682182],[37.86987,55.681749],[37.869982,55.681381],[37.870088,55.681162],[37.869817,55.681074],[37.869636,55.681249],[37.869502,55.681218],[37.868556,55.680999]],[[37.867994,55.681627],[37.867918,55.681487],[37.869212,55.681252],[37.869312,55.681435],[37.869733,55.681455],[37.869716,55.681605],[37.869256,55.681584],[37.86919,55.681469],[37.869125,55.681448],[37.868827,55.681494],[37.86884,55.681516],[37.868471,55.681576],[37.868457,55.681554],[37.867994,55.681627]],[[37.869332,55.681987],[37.869397,55.682],[37.869415,55.681973],[37.869349,55.681959],[37.869332,55.681987]],[[37.867541,55.681624],[37.867617,55.681641],[37.867652,55.681597],[37.86758,55.681579],[37.867541,55.681624]],[[37.869807,55.681277],[37.869844,55.681223],[37.869934,55.681242],[37.869899,55.681292],[37.869896,55.681297],[37.869807,55.681277]],[[37.869898,55.681298],[37.869925,55.681258],[37.87003,55.681279],[37.870003,55.68132],[37.869898,55.681298]]]}</v>
          </cell>
          <cell r="E123" t="str">
            <v>LINESTRING(37.86805 55.680914,37.86754 55.681624,37.869581 55.682179,37.869831 55.682182,37.870088 55.681162,37.869817 55.681074,37.86805 55.680914)</v>
          </cell>
          <cell r="F123" t="str">
            <v>Утвержден</v>
          </cell>
          <cell r="G123">
            <v>10369</v>
          </cell>
          <cell r="H123">
            <v>10357.191999999999</v>
          </cell>
          <cell r="I123">
            <v>10369</v>
          </cell>
          <cell r="J123">
            <v>2699</v>
          </cell>
          <cell r="K123">
            <v>2369.5</v>
          </cell>
          <cell r="L123">
            <v>7670</v>
          </cell>
          <cell r="M123">
            <v>2</v>
          </cell>
          <cell r="N123">
            <v>518</v>
          </cell>
          <cell r="O123">
            <v>517.63300000000004</v>
          </cell>
          <cell r="P123">
            <v>0</v>
          </cell>
          <cell r="Q123">
            <v>0</v>
          </cell>
          <cell r="R123">
            <v>518</v>
          </cell>
          <cell r="S123">
            <v>0</v>
          </cell>
          <cell r="T123">
            <v>0</v>
          </cell>
          <cell r="U123">
            <v>0</v>
          </cell>
          <cell r="V123">
            <v>0</v>
          </cell>
          <cell r="W123">
            <v>0</v>
          </cell>
          <cell r="X123">
            <v>0</v>
          </cell>
          <cell r="Y123">
            <v>0</v>
          </cell>
          <cell r="Z123">
            <v>1</v>
          </cell>
          <cell r="AA123">
            <v>320</v>
          </cell>
          <cell r="AB123">
            <v>320.15899999999999</v>
          </cell>
          <cell r="AC123">
            <v>0</v>
          </cell>
          <cell r="AD123">
            <v>0</v>
          </cell>
          <cell r="AE123">
            <v>320</v>
          </cell>
          <cell r="AF123">
            <v>0</v>
          </cell>
          <cell r="AG123">
            <v>0</v>
          </cell>
          <cell r="AH123">
            <v>0</v>
          </cell>
          <cell r="AI123">
            <v>0</v>
          </cell>
          <cell r="AJ123">
            <v>0</v>
          </cell>
          <cell r="AK123">
            <v>0</v>
          </cell>
          <cell r="AL123">
            <v>0</v>
          </cell>
          <cell r="AM123">
            <v>2157.4</v>
          </cell>
          <cell r="AN123">
            <v>2123.2950000000001</v>
          </cell>
          <cell r="AO123">
            <v>2117.4</v>
          </cell>
          <cell r="AP123">
            <v>9</v>
          </cell>
          <cell r="AQ123">
            <v>0</v>
          </cell>
          <cell r="AR123">
            <v>0</v>
          </cell>
          <cell r="AS123">
            <v>0</v>
          </cell>
          <cell r="AT123">
            <v>17</v>
          </cell>
          <cell r="AU123">
            <v>96</v>
          </cell>
          <cell r="AV123">
            <v>1</v>
          </cell>
          <cell r="AW123">
            <v>28.1</v>
          </cell>
          <cell r="AX123">
            <v>0</v>
          </cell>
          <cell r="AY123">
            <v>28.1</v>
          </cell>
          <cell r="AZ123">
            <v>0</v>
          </cell>
          <cell r="BA123">
            <v>7</v>
          </cell>
          <cell r="BB123">
            <v>20</v>
          </cell>
          <cell r="BC123">
            <v>13</v>
          </cell>
          <cell r="BD123">
            <v>15</v>
          </cell>
          <cell r="BE123">
            <v>8</v>
          </cell>
          <cell r="BF123">
            <v>3410</v>
          </cell>
          <cell r="BG123">
            <v>3416.1819999999998</v>
          </cell>
          <cell r="BH123">
            <v>0</v>
          </cell>
          <cell r="BI123">
            <v>2337</v>
          </cell>
          <cell r="BJ123">
            <v>1073</v>
          </cell>
          <cell r="BK123">
            <v>277</v>
          </cell>
          <cell r="BL123">
            <v>3</v>
          </cell>
          <cell r="BM123">
            <v>2369</v>
          </cell>
          <cell r="BN123">
            <v>2372.8789999999999</v>
          </cell>
          <cell r="BO123">
            <v>0</v>
          </cell>
          <cell r="BP123">
            <v>1993</v>
          </cell>
          <cell r="BQ123">
            <v>376</v>
          </cell>
          <cell r="BR123">
            <v>350</v>
          </cell>
          <cell r="BS123">
            <v>100</v>
          </cell>
          <cell r="BT123">
            <v>6</v>
          </cell>
          <cell r="BU123">
            <v>2</v>
          </cell>
          <cell r="BV123">
            <v>8</v>
          </cell>
          <cell r="BW123">
            <v>1594.2</v>
          </cell>
          <cell r="BX123">
            <v>1597.893</v>
          </cell>
          <cell r="BY123">
            <v>0</v>
          </cell>
          <cell r="BZ123">
            <v>1594.2</v>
          </cell>
          <cell r="CA123">
            <v>0</v>
          </cell>
          <cell r="CB123">
            <v>72.597999999999999</v>
          </cell>
          <cell r="CC123">
            <v>0</v>
          </cell>
          <cell r="CD123">
            <v>1.4</v>
          </cell>
          <cell r="CE123">
            <v>0</v>
          </cell>
          <cell r="CF123">
            <v>0</v>
          </cell>
          <cell r="CG123">
            <v>0</v>
          </cell>
          <cell r="CH123">
            <v>0</v>
          </cell>
          <cell r="CI123">
            <v>0</v>
          </cell>
          <cell r="CJ123">
            <v>0</v>
          </cell>
          <cell r="CK123">
            <v>0</v>
          </cell>
          <cell r="CL123">
            <v>0</v>
          </cell>
          <cell r="CM123">
            <v>0</v>
          </cell>
          <cell r="CN123">
            <v>0</v>
          </cell>
          <cell r="CO123">
            <v>0</v>
          </cell>
          <cell r="CP123">
            <v>5952.3</v>
          </cell>
          <cell r="CQ123">
            <v>10356.700000000001</v>
          </cell>
          <cell r="CR123">
            <v>0</v>
          </cell>
          <cell r="CS123">
            <v>0</v>
          </cell>
          <cell r="CT123">
            <v>0</v>
          </cell>
        </row>
        <row r="124">
          <cell r="B124">
            <v>247694097</v>
          </cell>
          <cell r="C124" t="str">
            <v>г. Люберцы, ул. 3-е Почтовое отделение, д. 59</v>
          </cell>
          <cell r="D124" t="str">
            <v>{"type":"Polygon","coordinates":[[[37.863745,55.680933],[37.864085,55.680896],[37.864105,55.680894],[37.86411,55.680905],[37.864918,55.68107],[37.866098,55.681316],[37.866186,55.681247],[37.866224,55.6812],[37.866245,55.681144],[37.866256,55.681103],[37.86625,55.681055],[37.865933,55.680496],[37.86591,55.680468],[37.865867,55.680447],[37.865131,55.680269],[37.863739,55.680518],[37.863798,55.680614],[37.863683,55.680634],[37.86366,55.680598],[37.863534,55.680621],[37.863745,55.680933]],[[37.865667,55.680946],[37.865437,55.680544],[37.864354,55.680733],[37.864269,55.680591],[37.86433,55.680579],[37.864309,55.680547],[37.865225,55.680379],[37.865285,55.680465],[37.865433,55.680438],[37.865469,55.680502],[37.865569,55.680484],[37.8656,55.680539],[37.865697,55.680522],[37.865911,55.680899],[37.865667,55.680946]]]}</v>
          </cell>
          <cell r="E124" t="str">
            <v>LINESTRING(37.865131 55.680269,37.863739 55.680518,37.863534 55.680621,37.863745 55.680933,37.866098 55.681316,37.866186 55.681247,37.866224 55.6812,37.866245 55.681144,37.866256 55.681103,37.86625 55.681055,37.865933 55.680496,37.86591 55.680468,37.865867 55.680447,37.865131 55.680269)</v>
          </cell>
          <cell r="F124" t="str">
            <v>Утвержден</v>
          </cell>
          <cell r="G124">
            <v>11020</v>
          </cell>
          <cell r="H124">
            <v>9504.0339999999997</v>
          </cell>
          <cell r="I124">
            <v>11020</v>
          </cell>
          <cell r="J124">
            <v>320</v>
          </cell>
          <cell r="K124">
            <v>2074.9</v>
          </cell>
          <cell r="L124">
            <v>10700</v>
          </cell>
          <cell r="M124">
            <v>3</v>
          </cell>
          <cell r="N124">
            <v>461.5</v>
          </cell>
          <cell r="O124">
            <v>461.3</v>
          </cell>
          <cell r="P124">
            <v>0</v>
          </cell>
          <cell r="Q124">
            <v>0</v>
          </cell>
          <cell r="R124">
            <v>454</v>
          </cell>
          <cell r="S124">
            <v>0</v>
          </cell>
          <cell r="T124">
            <v>7.5</v>
          </cell>
          <cell r="U124">
            <v>0</v>
          </cell>
          <cell r="V124">
            <v>0</v>
          </cell>
          <cell r="W124">
            <v>0</v>
          </cell>
          <cell r="X124">
            <v>0</v>
          </cell>
          <cell r="Y124">
            <v>0</v>
          </cell>
          <cell r="Z124">
            <v>2</v>
          </cell>
          <cell r="AA124">
            <v>233.6</v>
          </cell>
          <cell r="AB124">
            <v>233.69399999999999</v>
          </cell>
          <cell r="AC124">
            <v>0</v>
          </cell>
          <cell r="AD124">
            <v>0</v>
          </cell>
          <cell r="AE124">
            <v>183</v>
          </cell>
          <cell r="AF124">
            <v>0</v>
          </cell>
          <cell r="AG124">
            <v>50.6</v>
          </cell>
          <cell r="AH124">
            <v>0</v>
          </cell>
          <cell r="AI124">
            <v>0</v>
          </cell>
          <cell r="AJ124">
            <v>0</v>
          </cell>
          <cell r="AK124">
            <v>1</v>
          </cell>
          <cell r="AL124">
            <v>1</v>
          </cell>
          <cell r="AM124">
            <v>2860</v>
          </cell>
          <cell r="AN124">
            <v>2866.777</v>
          </cell>
          <cell r="AO124">
            <v>2860</v>
          </cell>
          <cell r="AP124">
            <v>46</v>
          </cell>
          <cell r="AQ124">
            <v>0</v>
          </cell>
          <cell r="AR124">
            <v>0</v>
          </cell>
          <cell r="AS124">
            <v>0</v>
          </cell>
          <cell r="AT124">
            <v>0</v>
          </cell>
          <cell r="AU124">
            <v>0</v>
          </cell>
          <cell r="AV124">
            <v>1</v>
          </cell>
          <cell r="AW124">
            <v>50</v>
          </cell>
          <cell r="AX124">
            <v>0</v>
          </cell>
          <cell r="AY124">
            <v>50</v>
          </cell>
          <cell r="AZ124">
            <v>0</v>
          </cell>
          <cell r="BA124">
            <v>12</v>
          </cell>
          <cell r="BB124">
            <v>12</v>
          </cell>
          <cell r="BC124">
            <v>5</v>
          </cell>
          <cell r="BD124">
            <v>5</v>
          </cell>
          <cell r="BE124">
            <v>7</v>
          </cell>
          <cell r="BF124">
            <v>2562.8000000000002</v>
          </cell>
          <cell r="BG124">
            <v>2568.2910000000002</v>
          </cell>
          <cell r="BH124">
            <v>0</v>
          </cell>
          <cell r="BI124">
            <v>2562.8000000000002</v>
          </cell>
          <cell r="BJ124">
            <v>0</v>
          </cell>
          <cell r="BK124">
            <v>204</v>
          </cell>
          <cell r="BL124">
            <v>2</v>
          </cell>
          <cell r="BM124">
            <v>1548.6</v>
          </cell>
          <cell r="BN124">
            <v>1552.348</v>
          </cell>
          <cell r="BO124">
            <v>0</v>
          </cell>
          <cell r="BP124">
            <v>1548.6</v>
          </cell>
          <cell r="BQ124">
            <v>0</v>
          </cell>
          <cell r="BR124">
            <v>380</v>
          </cell>
          <cell r="BS124">
            <v>0</v>
          </cell>
          <cell r="BT124">
            <v>4</v>
          </cell>
          <cell r="BU124">
            <v>0</v>
          </cell>
          <cell r="BV124">
            <v>7</v>
          </cell>
          <cell r="BW124">
            <v>2188.6999999999998</v>
          </cell>
          <cell r="BX124">
            <v>1928.933</v>
          </cell>
          <cell r="BY124">
            <v>12</v>
          </cell>
          <cell r="BZ124">
            <v>2188.6999999999998</v>
          </cell>
          <cell r="CA124">
            <v>0</v>
          </cell>
          <cell r="CB124">
            <v>11.673999999999999</v>
          </cell>
          <cell r="CC124">
            <v>0</v>
          </cell>
          <cell r="CD124">
            <v>2.0714285714285698</v>
          </cell>
          <cell r="CE124">
            <v>0</v>
          </cell>
          <cell r="CF124">
            <v>0</v>
          </cell>
          <cell r="CG124">
            <v>0</v>
          </cell>
          <cell r="CH124">
            <v>0</v>
          </cell>
          <cell r="CI124">
            <v>0</v>
          </cell>
          <cell r="CJ124">
            <v>0</v>
          </cell>
          <cell r="CK124">
            <v>0</v>
          </cell>
          <cell r="CL124">
            <v>0</v>
          </cell>
          <cell r="CM124">
            <v>0</v>
          </cell>
          <cell r="CN124">
            <v>0</v>
          </cell>
          <cell r="CO124">
            <v>0</v>
          </cell>
          <cell r="CP124">
            <v>6350.1</v>
          </cell>
          <cell r="CQ124">
            <v>9905.2000000000007</v>
          </cell>
          <cell r="CR124">
            <v>0</v>
          </cell>
          <cell r="CS124">
            <v>0</v>
          </cell>
          <cell r="CT124">
            <v>0</v>
          </cell>
        </row>
        <row r="125">
          <cell r="B125">
            <v>247693435</v>
          </cell>
          <cell r="C125" t="str">
            <v>г. Люберцы, ул. 3-е Почтовое отделение, д. 92, д. 94, д. 96, д. 98</v>
          </cell>
          <cell r="D125" t="str">
            <v>{"type":"Polygon","coordinates":[[[37.864152,55.682272],[37.863417,55.680973],[37.861947,55.681238],[37.862073,55.681448],[37.861623,55.681521],[37.861821,55.681863],[37.861588,55.681905],[37.861679,55.682053],[37.861923,55.682006],[37.862285,55.682619],[37.864152,55.682272]],[[37.863691,55.682224],[37.863302,55.681556],[37.863567,55.681503],[37.863961,55.682174],[37.863691,55.682224]],[[37.863371,55.681055],[37.862049,55.681293],[37.862117,55.681406],[37.862178,55.681394],[37.862197,55.681426],[37.86232,55.681403],[37.862346,55.681448],[37.862459,55.681427],[37.862433,55.681382],[37.862523,55.681364],[37.862504,55.681331],[37.862599,55.681314],[37.862618,55.681345],[37.862745,55.681321],[37.862776,55.681373],[37.862901,55.68135],[37.86287,55.681299],[37.862951,55.681284],[37.862932,55.681254],[37.863024,55.681237],[37.863041,55.681267],[37.863174,55.681244],[37.863206,55.681296],[37.863324,55.681274],[37.863294,55.681225],[37.863398,55.681206],[37.863382,55.681179],[37.863433,55.68117],[37.863371,55.681055]],[[37.861957,55.681474],[37.861784,55.681501],[37.861796,55.681525],[37.861765,55.68153],[37.861995,55.681941],[37.862033,55.681935],[37.862044,55.681959],[37.862221,55.681931],[37.862209,55.681906],[37.862251,55.681899],[37.86214,55.681707],[37.862091,55.681714],[37.862075,55.681682],[37.862123,55.681674],[37.862006,55.681483],[37.861967,55.68149],[37.861957,55.681474]],[[37.86247,55.68251],[37.862652,55.682475],[37.862659,55.682449],[37.862684,55.682445],[37.862689,55.682427],[37.862665,55.682378],[37.862695,55.682372],[37.862662,55.682301],[37.862628,55.682305],[37.862602,55.682258],[37.862566,55.682251],[37.862531,55.682184],[37.862544,55.682171],[37.862514,55.682117],[37.862543,55.682111],[37.862505,55.682044],[37.862476,55.682047],[37.862447,55.681996],[37.862406,55.681991],[37.86238,55.681996],[37.86237,55.681976],[37.862179,55.68201],[37.862209,55.682062],[37.86218,55.682068],[37.862173,55.682081],[37.862235,55.682186],[37.86226,55.68219],[37.862286,55.682186],[37.862357,55.682312],[37.862327,55.682316],[37.862316,55.682337],[37.862384,55.682445],[37.862406,55.682449],[37.862435,55.682443],[37.86247,55.68251]]]}</v>
          </cell>
          <cell r="E125" t="str">
            <v>LINESTRING(37.863417 55.680973,37.861947 55.681238,37.861623 55.681521,37.861588 55.681905,37.861679 55.682053,37.862285 55.682619,37.864152 55.682272,37.863417 55.680973)</v>
          </cell>
          <cell r="F125" t="str">
            <v>Утвержден</v>
          </cell>
          <cell r="G125">
            <v>13802</v>
          </cell>
          <cell r="H125">
            <v>13835.663</v>
          </cell>
          <cell r="I125">
            <v>13802</v>
          </cell>
          <cell r="J125">
            <v>3651.93</v>
          </cell>
          <cell r="K125">
            <v>2385.9</v>
          </cell>
          <cell r="L125">
            <v>10150.07</v>
          </cell>
          <cell r="M125">
            <v>4</v>
          </cell>
          <cell r="N125">
            <v>389.3</v>
          </cell>
          <cell r="O125">
            <v>390.01799999999997</v>
          </cell>
          <cell r="P125">
            <v>0</v>
          </cell>
          <cell r="Q125">
            <v>0</v>
          </cell>
          <cell r="R125">
            <v>329</v>
          </cell>
          <cell r="S125">
            <v>60.3</v>
          </cell>
          <cell r="T125">
            <v>0</v>
          </cell>
          <cell r="U125">
            <v>0</v>
          </cell>
          <cell r="V125">
            <v>0</v>
          </cell>
          <cell r="W125">
            <v>0</v>
          </cell>
          <cell r="X125">
            <v>0</v>
          </cell>
          <cell r="Y125">
            <v>0</v>
          </cell>
          <cell r="Z125">
            <v>2</v>
          </cell>
          <cell r="AA125">
            <v>165.9</v>
          </cell>
          <cell r="AB125">
            <v>164.87799999999999</v>
          </cell>
          <cell r="AC125">
            <v>1</v>
          </cell>
          <cell r="AD125">
            <v>0</v>
          </cell>
          <cell r="AE125">
            <v>165.9</v>
          </cell>
          <cell r="AF125">
            <v>0</v>
          </cell>
          <cell r="AG125">
            <v>0</v>
          </cell>
          <cell r="AH125">
            <v>0</v>
          </cell>
          <cell r="AI125">
            <v>0</v>
          </cell>
          <cell r="AJ125">
            <v>0</v>
          </cell>
          <cell r="AK125">
            <v>2</v>
          </cell>
          <cell r="AL125">
            <v>2</v>
          </cell>
          <cell r="AM125">
            <v>6225.2</v>
          </cell>
          <cell r="AN125">
            <v>6238.384</v>
          </cell>
          <cell r="AO125">
            <v>6224.2</v>
          </cell>
          <cell r="AP125">
            <v>40</v>
          </cell>
          <cell r="AQ125">
            <v>0</v>
          </cell>
          <cell r="AR125">
            <v>0</v>
          </cell>
          <cell r="AS125">
            <v>0</v>
          </cell>
          <cell r="AT125">
            <v>0</v>
          </cell>
          <cell r="AU125">
            <v>0</v>
          </cell>
          <cell r="AV125">
            <v>0</v>
          </cell>
          <cell r="AW125">
            <v>0</v>
          </cell>
          <cell r="AX125">
            <v>0</v>
          </cell>
          <cell r="AY125">
            <v>0</v>
          </cell>
          <cell r="AZ125">
            <v>0</v>
          </cell>
          <cell r="BA125">
            <v>10</v>
          </cell>
          <cell r="BB125">
            <v>10</v>
          </cell>
          <cell r="BC125">
            <v>5</v>
          </cell>
          <cell r="BD125">
            <v>5</v>
          </cell>
          <cell r="BE125">
            <v>7</v>
          </cell>
          <cell r="BF125">
            <v>2133</v>
          </cell>
          <cell r="BG125">
            <v>1759.559</v>
          </cell>
          <cell r="BH125">
            <v>18</v>
          </cell>
          <cell r="BI125">
            <v>2133</v>
          </cell>
          <cell r="BJ125">
            <v>0</v>
          </cell>
          <cell r="BK125">
            <v>138</v>
          </cell>
          <cell r="BL125">
            <v>2</v>
          </cell>
          <cell r="BM125">
            <v>2169.9</v>
          </cell>
          <cell r="BN125">
            <v>2166.2179999999998</v>
          </cell>
          <cell r="BO125">
            <v>0</v>
          </cell>
          <cell r="BP125">
            <v>2169.9</v>
          </cell>
          <cell r="BQ125">
            <v>0</v>
          </cell>
          <cell r="BR125">
            <v>438.9</v>
          </cell>
          <cell r="BS125">
            <v>0</v>
          </cell>
          <cell r="BT125">
            <v>4</v>
          </cell>
          <cell r="BU125">
            <v>0</v>
          </cell>
          <cell r="BV125">
            <v>10</v>
          </cell>
          <cell r="BW125">
            <v>3054.9</v>
          </cell>
          <cell r="BX125">
            <v>3063.4560000000001</v>
          </cell>
          <cell r="BY125">
            <v>0</v>
          </cell>
          <cell r="BZ125">
            <v>3053.3</v>
          </cell>
          <cell r="CA125">
            <v>1.6</v>
          </cell>
          <cell r="CB125">
            <v>1.921</v>
          </cell>
          <cell r="CC125">
            <v>1E-3</v>
          </cell>
          <cell r="CD125">
            <v>3.7222222222222201</v>
          </cell>
          <cell r="CE125">
            <v>1</v>
          </cell>
          <cell r="CF125">
            <v>0</v>
          </cell>
          <cell r="CG125">
            <v>0</v>
          </cell>
          <cell r="CH125">
            <v>0</v>
          </cell>
          <cell r="CI125">
            <v>0</v>
          </cell>
          <cell r="CJ125">
            <v>0</v>
          </cell>
          <cell r="CK125">
            <v>0</v>
          </cell>
          <cell r="CL125">
            <v>0</v>
          </cell>
          <cell r="CM125">
            <v>0</v>
          </cell>
          <cell r="CN125">
            <v>0</v>
          </cell>
          <cell r="CO125">
            <v>0</v>
          </cell>
          <cell r="CP125">
            <v>7356.2</v>
          </cell>
          <cell r="CQ125">
            <v>14137.2</v>
          </cell>
          <cell r="CR125">
            <v>0</v>
          </cell>
          <cell r="CS125">
            <v>0</v>
          </cell>
          <cell r="CT125">
            <v>0</v>
          </cell>
        </row>
        <row r="126">
          <cell r="B126">
            <v>247693889</v>
          </cell>
          <cell r="C126" t="str">
            <v>г. Люберцы, ул. 8 Марта, д. 34, ул. Льва Толстого, д. 1/32, д. 3, д. 3А</v>
          </cell>
          <cell r="D126" t="str">
            <v>{"type":"Polygon","coordinates":[[[37.893784,55.704439],[37.893867,55.704356],[37.893792,55.704333],[37.894025,55.70408],[37.894397,55.704191],[37.894464,55.704195],[37.894511,55.704176],[37.894646,55.704218],[37.895029,55.704236],[37.895661,55.704413],[37.895675,55.704459],[37.8965,55.704703],[37.896499,55.704735],[37.896643,55.704851],[37.896566,55.704936],[37.895885,55.70503],[37.89506,55.704799],[37.894709,55.705182],[37.894274,55.705056],[37.894028,55.705306],[37.893133,55.705017],[37.893715,55.704418],[37.893784,55.704439]],[[37.894299,55.704237],[37.894486,55.704293],[37.894219,55.704567],[37.894038,55.704511],[37.894299,55.704237]],[[37.893404,55.705069],[37.893229,55.705017],[37.893636,55.704588],[37.893813,55.704638],[37.893404,55.705069]],[[37.893899,55.705215],[37.893704,55.705157],[37.894121,55.70473],[37.894311,55.704788],[37.893899,55.705215]],[[37.8948,55.704504],[37.894904,55.7044],[37.896264,55.70481],[37.896164,55.704913],[37.8948,55.704504]],[[37.894349,55.704694],[37.894394,55.704646],[37.89448,55.704672],[37.894434,55.70472],[37.894349,55.704694]],[[37.894513,55.70477],[37.894554,55.704781],[37.894668,55.704752],[37.894656,55.704734],[37.894513,55.70477]]]}</v>
          </cell>
          <cell r="E126" t="str">
            <v>LINESTRING(37.894025 55.70408,37.893133 55.705017,37.894028 55.705306,37.896566 55.704936,37.896643 55.704851,37.8965 55.704703,37.895661 55.704413,37.895029 55.704236,37.894025 55.70408)</v>
          </cell>
          <cell r="F126" t="str">
            <v>Утвержден</v>
          </cell>
          <cell r="G126">
            <v>11916</v>
          </cell>
          <cell r="H126">
            <v>11944.666999999999</v>
          </cell>
          <cell r="I126">
            <v>11920.4</v>
          </cell>
          <cell r="J126">
            <v>1151</v>
          </cell>
          <cell r="K126">
            <v>1924.3</v>
          </cell>
          <cell r="L126">
            <v>10769.4</v>
          </cell>
          <cell r="M126">
            <v>1</v>
          </cell>
          <cell r="N126">
            <v>102</v>
          </cell>
          <cell r="O126">
            <v>102.122</v>
          </cell>
          <cell r="P126">
            <v>0</v>
          </cell>
          <cell r="Q126">
            <v>0</v>
          </cell>
          <cell r="R126">
            <v>102</v>
          </cell>
          <cell r="S126">
            <v>0</v>
          </cell>
          <cell r="T126">
            <v>0</v>
          </cell>
          <cell r="U126">
            <v>0</v>
          </cell>
          <cell r="V126">
            <v>0</v>
          </cell>
          <cell r="W126">
            <v>5</v>
          </cell>
          <cell r="X126">
            <v>1</v>
          </cell>
          <cell r="Y126">
            <v>1</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15868.8</v>
          </cell>
          <cell r="AN126">
            <v>9390.02</v>
          </cell>
          <cell r="AO126">
            <v>9368.7999999999993</v>
          </cell>
          <cell r="AP126">
            <v>450</v>
          </cell>
          <cell r="AQ126">
            <v>0</v>
          </cell>
          <cell r="AR126">
            <v>0</v>
          </cell>
          <cell r="AS126">
            <v>0</v>
          </cell>
          <cell r="AT126">
            <v>0</v>
          </cell>
          <cell r="AU126">
            <v>0</v>
          </cell>
          <cell r="AV126">
            <v>1</v>
          </cell>
          <cell r="AW126">
            <v>19</v>
          </cell>
          <cell r="AX126">
            <v>0</v>
          </cell>
          <cell r="AY126">
            <v>19</v>
          </cell>
          <cell r="AZ126">
            <v>0</v>
          </cell>
          <cell r="BA126">
            <v>10</v>
          </cell>
          <cell r="BB126">
            <v>10</v>
          </cell>
          <cell r="BC126">
            <v>8</v>
          </cell>
          <cell r="BD126">
            <v>0</v>
          </cell>
          <cell r="BE126">
            <v>3</v>
          </cell>
          <cell r="BF126">
            <v>352.9</v>
          </cell>
          <cell r="BG126">
            <v>354.767</v>
          </cell>
          <cell r="BH126">
            <v>1</v>
          </cell>
          <cell r="BI126">
            <v>352.9</v>
          </cell>
          <cell r="BJ126">
            <v>0</v>
          </cell>
          <cell r="BK126">
            <v>29</v>
          </cell>
          <cell r="BL126">
            <v>1</v>
          </cell>
          <cell r="BM126">
            <v>1644</v>
          </cell>
          <cell r="BN126">
            <v>1643.152</v>
          </cell>
          <cell r="BO126">
            <v>0</v>
          </cell>
          <cell r="BP126">
            <v>1644</v>
          </cell>
          <cell r="BQ126">
            <v>0</v>
          </cell>
          <cell r="BR126">
            <v>329</v>
          </cell>
          <cell r="BS126">
            <v>0</v>
          </cell>
          <cell r="BT126">
            <v>5</v>
          </cell>
          <cell r="BU126">
            <v>0</v>
          </cell>
          <cell r="BV126">
            <v>20</v>
          </cell>
          <cell r="BW126">
            <v>452.7</v>
          </cell>
          <cell r="BX126">
            <v>455.19799999999998</v>
          </cell>
          <cell r="BY126">
            <v>1</v>
          </cell>
          <cell r="BZ126">
            <v>452.7</v>
          </cell>
          <cell r="CA126">
            <v>0</v>
          </cell>
          <cell r="CB126">
            <v>0.22</v>
          </cell>
          <cell r="CC126">
            <v>0</v>
          </cell>
          <cell r="CD126">
            <v>2.1</v>
          </cell>
          <cell r="CE126">
            <v>0</v>
          </cell>
          <cell r="CF126">
            <v>0</v>
          </cell>
          <cell r="CG126">
            <v>0</v>
          </cell>
          <cell r="CH126">
            <v>0</v>
          </cell>
          <cell r="CI126">
            <v>0</v>
          </cell>
          <cell r="CJ126">
            <v>0</v>
          </cell>
          <cell r="CK126">
            <v>0</v>
          </cell>
          <cell r="CL126">
            <v>0</v>
          </cell>
          <cell r="CM126">
            <v>0</v>
          </cell>
          <cell r="CN126">
            <v>0</v>
          </cell>
          <cell r="CO126">
            <v>0</v>
          </cell>
          <cell r="CP126">
            <v>2468.6</v>
          </cell>
          <cell r="CQ126">
            <v>11939.4</v>
          </cell>
          <cell r="CR126">
            <v>0</v>
          </cell>
          <cell r="CS126">
            <v>0</v>
          </cell>
          <cell r="CT126">
            <v>0</v>
          </cell>
        </row>
        <row r="127">
          <cell r="B127">
            <v>247693876</v>
          </cell>
          <cell r="C127" t="str">
            <v>г. Люберцы, ул. 8 Марта, д. 36, д. 38, д. 40, д. 42</v>
          </cell>
          <cell r="D127" t="str">
            <v>{"type":"Polygon","coordinates":[[[37.894418,55.7055],[37.895043,55.705697],[37.896229,55.706033],[37.896202,55.706077],[37.896375,55.706103],[37.896413,55.706039],[37.896741,55.706014],[37.897504,55.705249],[37.897084,55.70511],[37.897133,55.705053],[37.89692,55.704992],[37.896962,55.704947],[37.896643,55.704851],[37.896566,55.704936],[37.895885,55.70503],[37.89506,55.704799],[37.894418,55.7055]],[[37.894884,55.705513],[37.894703,55.705458],[37.895223,55.704916],[37.895401,55.704967],[37.894884,55.705513]],[[37.896541,55.706014],[37.896356,55.705958],[37.896874,55.705407],[37.897051,55.705468],[37.896541,55.706014]],[[37.895441,55.705681],[37.895249,55.705623],[37.895772,55.705081],[37.895953,55.705137],[37.895441,55.705681]],[[37.896,55.705852],[37.89581,55.705795],[37.896319,55.705246],[37.896513,55.705304],[37.896,55.705852]]]}</v>
          </cell>
          <cell r="E127" t="str">
            <v>LINESTRING(37.89506 55.704799,37.894418 55.7055,37.896202 55.706077,37.896375 55.706103,37.896741 55.706014,37.897504 55.705249,37.896962 55.704947,37.896643 55.704851,37.89506 55.704799)</v>
          </cell>
          <cell r="F127" t="str">
            <v>Утвержден</v>
          </cell>
          <cell r="G127">
            <v>14173</v>
          </cell>
          <cell r="H127">
            <v>12937.657999999999</v>
          </cell>
          <cell r="I127">
            <v>1470.81</v>
          </cell>
          <cell r="J127">
            <v>0</v>
          </cell>
          <cell r="K127">
            <v>1267.9000000000001</v>
          </cell>
          <cell r="L127">
            <v>2941.62</v>
          </cell>
          <cell r="M127">
            <v>1</v>
          </cell>
          <cell r="N127">
            <v>364</v>
          </cell>
          <cell r="O127">
            <v>364.96699999999998</v>
          </cell>
          <cell r="P127">
            <v>0</v>
          </cell>
          <cell r="Q127">
            <v>0</v>
          </cell>
          <cell r="R127">
            <v>364</v>
          </cell>
          <cell r="S127">
            <v>0</v>
          </cell>
          <cell r="T127">
            <v>0</v>
          </cell>
          <cell r="U127">
            <v>0</v>
          </cell>
          <cell r="V127">
            <v>0</v>
          </cell>
          <cell r="W127">
            <v>5</v>
          </cell>
          <cell r="X127">
            <v>2</v>
          </cell>
          <cell r="Y127">
            <v>2</v>
          </cell>
          <cell r="Z127">
            <v>1</v>
          </cell>
          <cell r="AA127">
            <v>155</v>
          </cell>
          <cell r="AB127">
            <v>155.142</v>
          </cell>
          <cell r="AC127">
            <v>0</v>
          </cell>
          <cell r="AD127">
            <v>0</v>
          </cell>
          <cell r="AE127">
            <v>155</v>
          </cell>
          <cell r="AF127">
            <v>0</v>
          </cell>
          <cell r="AG127">
            <v>0</v>
          </cell>
          <cell r="AH127">
            <v>0</v>
          </cell>
          <cell r="AI127">
            <v>0</v>
          </cell>
          <cell r="AJ127">
            <v>0</v>
          </cell>
          <cell r="AK127">
            <v>1</v>
          </cell>
          <cell r="AL127">
            <v>1</v>
          </cell>
          <cell r="AM127">
            <v>14947</v>
          </cell>
          <cell r="AN127">
            <v>9818.0580000000009</v>
          </cell>
          <cell r="AO127">
            <v>9797</v>
          </cell>
          <cell r="AP127">
            <v>400</v>
          </cell>
          <cell r="AQ127">
            <v>0</v>
          </cell>
          <cell r="AR127">
            <v>0</v>
          </cell>
          <cell r="AS127">
            <v>0</v>
          </cell>
          <cell r="AT127">
            <v>0</v>
          </cell>
          <cell r="AU127">
            <v>0</v>
          </cell>
          <cell r="AV127">
            <v>0</v>
          </cell>
          <cell r="AW127">
            <v>0</v>
          </cell>
          <cell r="AX127">
            <v>0</v>
          </cell>
          <cell r="AY127">
            <v>0</v>
          </cell>
          <cell r="AZ127">
            <v>0</v>
          </cell>
          <cell r="BA127">
            <v>12</v>
          </cell>
          <cell r="BB127">
            <v>12</v>
          </cell>
          <cell r="BC127">
            <v>16</v>
          </cell>
          <cell r="BD127">
            <v>0</v>
          </cell>
          <cell r="BE127">
            <v>4</v>
          </cell>
          <cell r="BF127">
            <v>841</v>
          </cell>
          <cell r="BG127">
            <v>838.27</v>
          </cell>
          <cell r="BH127">
            <v>0</v>
          </cell>
          <cell r="BI127">
            <v>841</v>
          </cell>
          <cell r="BJ127">
            <v>0</v>
          </cell>
          <cell r="BK127">
            <v>67</v>
          </cell>
          <cell r="BL127">
            <v>2</v>
          </cell>
          <cell r="BM127">
            <v>671</v>
          </cell>
          <cell r="BN127">
            <v>672.68700000000001</v>
          </cell>
          <cell r="BO127">
            <v>0</v>
          </cell>
          <cell r="BP127">
            <v>671</v>
          </cell>
          <cell r="BQ127">
            <v>0</v>
          </cell>
          <cell r="BR127">
            <v>192</v>
          </cell>
          <cell r="BS127">
            <v>0</v>
          </cell>
          <cell r="BT127">
            <v>3.5</v>
          </cell>
          <cell r="BU127">
            <v>0</v>
          </cell>
          <cell r="BV127">
            <v>23</v>
          </cell>
          <cell r="BW127">
            <v>1078.4000000000001</v>
          </cell>
          <cell r="BX127">
            <v>1082.567</v>
          </cell>
          <cell r="BY127">
            <v>0</v>
          </cell>
          <cell r="BZ127">
            <v>1078.4000000000001</v>
          </cell>
          <cell r="CA127">
            <v>0</v>
          </cell>
          <cell r="CB127">
            <v>0.59599999999999997</v>
          </cell>
          <cell r="CC127">
            <v>0</v>
          </cell>
          <cell r="CD127">
            <v>1.89130434782609</v>
          </cell>
          <cell r="CE127">
            <v>0</v>
          </cell>
          <cell r="CF127">
            <v>0</v>
          </cell>
          <cell r="CG127">
            <v>0</v>
          </cell>
          <cell r="CH127">
            <v>0</v>
          </cell>
          <cell r="CI127">
            <v>0</v>
          </cell>
          <cell r="CJ127">
            <v>0</v>
          </cell>
          <cell r="CK127">
            <v>0</v>
          </cell>
          <cell r="CL127">
            <v>0</v>
          </cell>
          <cell r="CM127">
            <v>0</v>
          </cell>
          <cell r="CN127">
            <v>0</v>
          </cell>
          <cell r="CO127">
            <v>0</v>
          </cell>
          <cell r="CP127">
            <v>2590.4</v>
          </cell>
          <cell r="CQ127">
            <v>12906.4</v>
          </cell>
          <cell r="CR127">
            <v>0</v>
          </cell>
          <cell r="CS127">
            <v>0</v>
          </cell>
          <cell r="CT127">
            <v>0</v>
          </cell>
        </row>
        <row r="128">
          <cell r="B128">
            <v>247693982</v>
          </cell>
          <cell r="C128" t="str">
            <v>г. Люберцы, ул. 8 Марта, д. 43А, д. 43</v>
          </cell>
          <cell r="D128" t="str">
            <v>{"type":"Polygon","coordinates":[[[37.882404,55.701479],[37.882324,55.701447],[37.881944,55.701595],[37.881512,55.701812],[37.881473,55.701853],[37.881564,55.701901],[37.881592,55.701862],[37.882018,55.701638],[37.882931,55.702133],[37.882718,55.702249],[37.882506,55.702363],[37.883304,55.702924],[37.883567,55.702809],[37.883563,55.702725],[37.88359,55.702697],[37.883135,55.702358],[37.883132,55.702339],[37.883289,55.702245],[37.883701,55.701934],[37.882404,55.701479]],[[37.883204,55.702781],[37.882659,55.702391],[37.882833,55.70231],[37.883375,55.702703],[37.883204,55.702781]],[[37.882443,55.701569],[37.883379,55.701896],[37.883263,55.702002],[37.882321,55.701678],[37.882443,55.701569]],[[37.882058,55.70163],[37.882101,55.701653],[37.882139,55.701632],[37.882098,55.70161],[37.882058,55.70163]],[[37.882742,55.702236],[37.882821,55.70228],[37.882902,55.702236],[37.882823,55.702192],[37.882742,55.702236]]]}</v>
          </cell>
          <cell r="E128" t="str">
            <v>LINESTRING(37.882324 55.701447,37.881944 55.701595,37.881512 55.701812,37.881473 55.701853,37.883304 55.702924,37.883567 55.702809,37.88359 55.702697,37.883701 55.701934,37.882324 55.701447)</v>
          </cell>
          <cell r="F128" t="str">
            <v>Утвержден</v>
          </cell>
          <cell r="G128">
            <v>4755</v>
          </cell>
          <cell r="H128">
            <v>5244.0630000000001</v>
          </cell>
          <cell r="I128">
            <v>4755</v>
          </cell>
          <cell r="J128">
            <v>850.8</v>
          </cell>
          <cell r="K128">
            <v>1243.9000000000001</v>
          </cell>
          <cell r="L128">
            <v>3904.2</v>
          </cell>
          <cell r="M128">
            <v>2</v>
          </cell>
          <cell r="N128">
            <v>163.9</v>
          </cell>
          <cell r="O128">
            <v>164.232</v>
          </cell>
          <cell r="P128">
            <v>0</v>
          </cell>
          <cell r="Q128">
            <v>0</v>
          </cell>
          <cell r="R128">
            <v>86.7</v>
          </cell>
          <cell r="S128">
            <v>77.2</v>
          </cell>
          <cell r="T128">
            <v>0</v>
          </cell>
          <cell r="U128">
            <v>0</v>
          </cell>
          <cell r="V128">
            <v>0</v>
          </cell>
          <cell r="W128">
            <v>5</v>
          </cell>
          <cell r="X128">
            <v>2</v>
          </cell>
          <cell r="Y128">
            <v>2</v>
          </cell>
          <cell r="Z128">
            <v>1</v>
          </cell>
          <cell r="AA128">
            <v>87.9</v>
          </cell>
          <cell r="AB128">
            <v>88.122</v>
          </cell>
          <cell r="AC128">
            <v>0</v>
          </cell>
          <cell r="AD128">
            <v>0</v>
          </cell>
          <cell r="AE128">
            <v>87.9</v>
          </cell>
          <cell r="AF128">
            <v>0</v>
          </cell>
          <cell r="AG128">
            <v>0</v>
          </cell>
          <cell r="AH128">
            <v>0</v>
          </cell>
          <cell r="AI128">
            <v>0</v>
          </cell>
          <cell r="AJ128">
            <v>0</v>
          </cell>
          <cell r="AK128">
            <v>2</v>
          </cell>
          <cell r="AL128">
            <v>1</v>
          </cell>
          <cell r="AM128">
            <v>3322.8</v>
          </cell>
          <cell r="AN128">
            <v>3330.5050000000001</v>
          </cell>
          <cell r="AO128">
            <v>3321.8</v>
          </cell>
          <cell r="AP128">
            <v>138</v>
          </cell>
          <cell r="AQ128">
            <v>0</v>
          </cell>
          <cell r="AR128">
            <v>0</v>
          </cell>
          <cell r="AS128">
            <v>0</v>
          </cell>
          <cell r="AT128">
            <v>0</v>
          </cell>
          <cell r="AU128">
            <v>0</v>
          </cell>
          <cell r="AV128">
            <v>0</v>
          </cell>
          <cell r="AW128">
            <v>0</v>
          </cell>
          <cell r="AX128">
            <v>0</v>
          </cell>
          <cell r="AY128">
            <v>0</v>
          </cell>
          <cell r="AZ128">
            <v>0</v>
          </cell>
          <cell r="BA128">
            <v>9</v>
          </cell>
          <cell r="BB128">
            <v>9</v>
          </cell>
          <cell r="BC128">
            <v>7</v>
          </cell>
          <cell r="BD128">
            <v>3</v>
          </cell>
          <cell r="BE128">
            <v>3</v>
          </cell>
          <cell r="BF128">
            <v>330.7</v>
          </cell>
          <cell r="BG128">
            <v>331.81099999999998</v>
          </cell>
          <cell r="BH128">
            <v>0</v>
          </cell>
          <cell r="BI128">
            <v>330.7</v>
          </cell>
          <cell r="BJ128">
            <v>0</v>
          </cell>
          <cell r="BK128">
            <v>25</v>
          </cell>
          <cell r="BL128">
            <v>2</v>
          </cell>
          <cell r="BM128">
            <v>1217</v>
          </cell>
          <cell r="BN128">
            <v>1219.5820000000001</v>
          </cell>
          <cell r="BO128">
            <v>0</v>
          </cell>
          <cell r="BP128">
            <v>1217</v>
          </cell>
          <cell r="BQ128">
            <v>0</v>
          </cell>
          <cell r="BR128">
            <v>227</v>
          </cell>
          <cell r="BS128">
            <v>0</v>
          </cell>
          <cell r="BT128">
            <v>5.5</v>
          </cell>
          <cell r="BU128">
            <v>0</v>
          </cell>
          <cell r="BV128">
            <v>10</v>
          </cell>
          <cell r="BW128">
            <v>105.6</v>
          </cell>
          <cell r="BX128">
            <v>105.916</v>
          </cell>
          <cell r="BY128">
            <v>0</v>
          </cell>
          <cell r="BZ128">
            <v>78.2</v>
          </cell>
          <cell r="CA128">
            <v>27.4</v>
          </cell>
          <cell r="CB128">
            <v>4.2999999999999997E-2</v>
          </cell>
          <cell r="CC128">
            <v>2.5999999999999999E-2</v>
          </cell>
          <cell r="CD128">
            <v>1.6666666666666701</v>
          </cell>
          <cell r="CE128">
            <v>1</v>
          </cell>
          <cell r="CF128">
            <v>0</v>
          </cell>
          <cell r="CG128">
            <v>0</v>
          </cell>
          <cell r="CH128">
            <v>0</v>
          </cell>
          <cell r="CI128">
            <v>0</v>
          </cell>
          <cell r="CJ128">
            <v>0</v>
          </cell>
          <cell r="CK128">
            <v>0</v>
          </cell>
          <cell r="CL128">
            <v>0</v>
          </cell>
          <cell r="CM128">
            <v>0</v>
          </cell>
          <cell r="CN128">
            <v>0</v>
          </cell>
          <cell r="CO128">
            <v>0</v>
          </cell>
          <cell r="CP128">
            <v>1625.9</v>
          </cell>
          <cell r="CQ128">
            <v>5226.8999999999996</v>
          </cell>
          <cell r="CR128">
            <v>0</v>
          </cell>
          <cell r="CS128">
            <v>0</v>
          </cell>
          <cell r="CT128">
            <v>0</v>
          </cell>
        </row>
        <row r="129">
          <cell r="B129">
            <v>247693987</v>
          </cell>
          <cell r="C129" t="str">
            <v>г. Люберцы, ул. 8 Марта, д. 43к2</v>
          </cell>
          <cell r="D129" t="str">
            <v>{"type":"Polygon","coordinates":[[[37.882528,55.702352],[37.882833,55.702187],[37.882881,55.70216],[37.882931,55.702133],[37.882018,55.701638],[37.881592,55.701862],[37.881564,55.701902],[37.881473,55.701853],[37.881452,55.701866],[37.881321,55.7018],[37.881215,55.701866],[37.88135,55.701931],[37.881278,55.701976],[37.881315,55.701995],[37.881441,55.702059],[37.881579,55.701974],[37.882156,55.702411],[37.882267,55.702487],[37.882528,55.702352]],[[37.88253,55.702189],[37.882412,55.702249],[37.88238,55.702222],[37.882302,55.702264],[37.882013,55.702066],[37.881975,55.702086],[37.881685,55.701885],[37.881747,55.701854],[37.881718,55.701837],[37.881846,55.701772],[37.881948,55.70184],[37.88202,55.701847],[37.882123,55.701911],[37.882121,55.701949],[37.882163,55.701973],[37.882208,55.701973],[37.882293,55.701998],[37.882339,55.701999],[37.882432,55.702059],[37.882414,55.702069],[37.882434,55.702082],[37.88245,55.702134],[37.88253,55.702189]],[[37.881215,55.701866],[37.881253,55.701884],[37.881357,55.701818],[37.881321,55.7018],[37.881215,55.701866]]]}</v>
          </cell>
          <cell r="E129" t="str">
            <v>LINESTRING(37.882018 55.701638,37.881321 55.7018,37.881215 55.701866,37.881278 55.701976,37.882267 55.702487,37.882528 55.702352,37.882833 55.702187,37.882931 55.702133,37.882018 55.701638)</v>
          </cell>
          <cell r="F129" t="str">
            <v>Утвержден</v>
          </cell>
          <cell r="G129">
            <v>3279</v>
          </cell>
          <cell r="H129">
            <v>3317.2370000000001</v>
          </cell>
          <cell r="I129">
            <v>3279</v>
          </cell>
          <cell r="J129">
            <v>789.5</v>
          </cell>
          <cell r="K129">
            <v>570.6</v>
          </cell>
          <cell r="L129">
            <v>2489.5</v>
          </cell>
          <cell r="M129">
            <v>3</v>
          </cell>
          <cell r="N129">
            <v>284.5</v>
          </cell>
          <cell r="O129">
            <v>285.88499999999999</v>
          </cell>
          <cell r="P129">
            <v>0</v>
          </cell>
          <cell r="Q129">
            <v>0</v>
          </cell>
          <cell r="R129">
            <v>284.5</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1570.3</v>
          </cell>
          <cell r="AN129">
            <v>1573.992</v>
          </cell>
          <cell r="AO129">
            <v>1569.3</v>
          </cell>
          <cell r="AP129">
            <v>20</v>
          </cell>
          <cell r="AQ129">
            <v>0</v>
          </cell>
          <cell r="AR129">
            <v>0</v>
          </cell>
          <cell r="AS129">
            <v>0</v>
          </cell>
          <cell r="AT129">
            <v>0</v>
          </cell>
          <cell r="AU129">
            <v>0</v>
          </cell>
          <cell r="AV129">
            <v>1</v>
          </cell>
          <cell r="AW129">
            <v>78</v>
          </cell>
          <cell r="AX129">
            <v>0</v>
          </cell>
          <cell r="AY129">
            <v>78</v>
          </cell>
          <cell r="AZ129">
            <v>0</v>
          </cell>
          <cell r="BA129">
            <v>6</v>
          </cell>
          <cell r="BB129">
            <v>10</v>
          </cell>
          <cell r="BC129">
            <v>2</v>
          </cell>
          <cell r="BD129">
            <v>0</v>
          </cell>
          <cell r="BE129">
            <v>4</v>
          </cell>
          <cell r="BF129">
            <v>403.1</v>
          </cell>
          <cell r="BG129">
            <v>404.28399999999999</v>
          </cell>
          <cell r="BH129">
            <v>0</v>
          </cell>
          <cell r="BI129">
            <v>403.1</v>
          </cell>
          <cell r="BJ129">
            <v>0</v>
          </cell>
          <cell r="BK129">
            <v>31</v>
          </cell>
          <cell r="BL129">
            <v>1</v>
          </cell>
          <cell r="BM129">
            <v>553</v>
          </cell>
          <cell r="BN129">
            <v>553.98099999999999</v>
          </cell>
          <cell r="BO129">
            <v>0</v>
          </cell>
          <cell r="BP129">
            <v>553</v>
          </cell>
          <cell r="BQ129">
            <v>0</v>
          </cell>
          <cell r="BR129">
            <v>110.4</v>
          </cell>
          <cell r="BS129">
            <v>0</v>
          </cell>
          <cell r="BT129">
            <v>5</v>
          </cell>
          <cell r="BU129">
            <v>0</v>
          </cell>
          <cell r="BV129">
            <v>3</v>
          </cell>
          <cell r="BW129">
            <v>466.9</v>
          </cell>
          <cell r="BX129">
            <v>468.404</v>
          </cell>
          <cell r="BY129">
            <v>0</v>
          </cell>
          <cell r="BZ129">
            <v>466.9</v>
          </cell>
          <cell r="CA129">
            <v>0</v>
          </cell>
          <cell r="CB129">
            <v>0.30499999999999999</v>
          </cell>
          <cell r="CC129">
            <v>0</v>
          </cell>
          <cell r="CD129">
            <v>1.8333333333333299</v>
          </cell>
          <cell r="CE129">
            <v>0</v>
          </cell>
          <cell r="CF129">
            <v>0</v>
          </cell>
          <cell r="CG129">
            <v>0</v>
          </cell>
          <cell r="CH129">
            <v>0</v>
          </cell>
          <cell r="CI129">
            <v>0</v>
          </cell>
          <cell r="CJ129">
            <v>0</v>
          </cell>
          <cell r="CK129">
            <v>0</v>
          </cell>
          <cell r="CL129">
            <v>0</v>
          </cell>
          <cell r="CM129">
            <v>0</v>
          </cell>
          <cell r="CN129">
            <v>0</v>
          </cell>
          <cell r="CO129">
            <v>0</v>
          </cell>
          <cell r="CP129">
            <v>1501</v>
          </cell>
          <cell r="CQ129">
            <v>3354.8</v>
          </cell>
          <cell r="CR129">
            <v>0</v>
          </cell>
          <cell r="CS129">
            <v>0</v>
          </cell>
          <cell r="CT129">
            <v>0</v>
          </cell>
        </row>
        <row r="130">
          <cell r="B130">
            <v>247693947</v>
          </cell>
          <cell r="C130" t="str">
            <v>г. Люберцы, ул. 8 Марта, д. 53, д. 55</v>
          </cell>
          <cell r="D130" t="str">
            <v>{"type":"Polygon","coordinates":[[[37.888811,55.703696],[37.887207,55.703167],[37.887125,55.703298],[37.887073,55.703282],[37.886999,55.703361],[37.887053,55.703377],[37.886892,55.703514],[37.887149,55.703681],[37.887101,55.703705],[37.887865,55.704272],[37.888699,55.704516],[37.889122,55.704105],[37.888568,55.703931],[37.888811,55.703696]],[[37.888474,55.704372],[37.888276,55.704312],[37.88865,55.703957],[37.888847,55.704019],[37.888474,55.704372]],[[37.887298,55.703425],[37.887407,55.703322],[37.888728,55.703776],[37.888619,55.703881],[37.887298,55.703425]],[[37.886979,55.703441],[37.887015,55.703456],[37.88709,55.703388],[37.887053,55.703377],[37.886979,55.703441]]]}</v>
          </cell>
          <cell r="E130" t="str">
            <v>LINESTRING(37.887207 55.703167,37.887073 55.703282,37.886999 55.703361,37.886892 55.703514,37.887101 55.703705,37.887865 55.704272,37.888699 55.704516,37.889122 55.704105,37.888811 55.703696,37.887207 55.703167)</v>
          </cell>
          <cell r="F130" t="str">
            <v>Утвержден</v>
          </cell>
          <cell r="G130">
            <v>7992</v>
          </cell>
          <cell r="H130">
            <v>7988.2</v>
          </cell>
          <cell r="I130">
            <v>7969</v>
          </cell>
          <cell r="J130">
            <v>3936</v>
          </cell>
          <cell r="K130">
            <v>1992.1</v>
          </cell>
          <cell r="L130">
            <v>3083.52</v>
          </cell>
          <cell r="M130">
            <v>1</v>
          </cell>
          <cell r="N130">
            <v>271</v>
          </cell>
          <cell r="O130">
            <v>271.09399999999999</v>
          </cell>
          <cell r="P130">
            <v>0</v>
          </cell>
          <cell r="Q130">
            <v>0</v>
          </cell>
          <cell r="R130">
            <v>271</v>
          </cell>
          <cell r="S130">
            <v>0</v>
          </cell>
          <cell r="T130">
            <v>0</v>
          </cell>
          <cell r="U130">
            <v>0</v>
          </cell>
          <cell r="V130">
            <v>0</v>
          </cell>
          <cell r="W130">
            <v>0</v>
          </cell>
          <cell r="X130">
            <v>0</v>
          </cell>
          <cell r="Y130">
            <v>0</v>
          </cell>
          <cell r="Z130">
            <v>1</v>
          </cell>
          <cell r="AA130">
            <v>79.099999999999994</v>
          </cell>
          <cell r="AB130">
            <v>79.210999999999999</v>
          </cell>
          <cell r="AC130">
            <v>0</v>
          </cell>
          <cell r="AD130">
            <v>0</v>
          </cell>
          <cell r="AE130">
            <v>79.099999999999994</v>
          </cell>
          <cell r="AF130">
            <v>0</v>
          </cell>
          <cell r="AG130">
            <v>0</v>
          </cell>
          <cell r="AH130">
            <v>0</v>
          </cell>
          <cell r="AI130">
            <v>0</v>
          </cell>
          <cell r="AJ130">
            <v>0</v>
          </cell>
          <cell r="AK130">
            <v>1</v>
          </cell>
          <cell r="AL130">
            <v>1</v>
          </cell>
          <cell r="AM130">
            <v>3565.9</v>
          </cell>
          <cell r="AN130">
            <v>3574.1320000000001</v>
          </cell>
          <cell r="AO130">
            <v>3565.9</v>
          </cell>
          <cell r="AP130">
            <v>0</v>
          </cell>
          <cell r="AQ130">
            <v>0</v>
          </cell>
          <cell r="AR130">
            <v>0</v>
          </cell>
          <cell r="AS130">
            <v>0</v>
          </cell>
          <cell r="AT130">
            <v>0</v>
          </cell>
          <cell r="AU130">
            <v>0</v>
          </cell>
          <cell r="AV130">
            <v>1</v>
          </cell>
          <cell r="AW130">
            <v>24.1</v>
          </cell>
          <cell r="AX130">
            <v>0</v>
          </cell>
          <cell r="AY130">
            <v>24.1</v>
          </cell>
          <cell r="AZ130">
            <v>0</v>
          </cell>
          <cell r="BA130">
            <v>15</v>
          </cell>
          <cell r="BB130">
            <v>21</v>
          </cell>
          <cell r="BC130">
            <v>6</v>
          </cell>
          <cell r="BD130">
            <v>0</v>
          </cell>
          <cell r="BE130">
            <v>4</v>
          </cell>
          <cell r="BF130">
            <v>1474.3</v>
          </cell>
          <cell r="BG130">
            <v>1480.2529999999999</v>
          </cell>
          <cell r="BH130">
            <v>0</v>
          </cell>
          <cell r="BI130">
            <v>1474.3</v>
          </cell>
          <cell r="BJ130">
            <v>0</v>
          </cell>
          <cell r="BK130">
            <v>201</v>
          </cell>
          <cell r="BL130">
            <v>1</v>
          </cell>
          <cell r="BM130">
            <v>1968</v>
          </cell>
          <cell r="BN130">
            <v>1973.9849999999999</v>
          </cell>
          <cell r="BO130">
            <v>0</v>
          </cell>
          <cell r="BP130">
            <v>1968</v>
          </cell>
          <cell r="BQ130">
            <v>0</v>
          </cell>
          <cell r="BR130">
            <v>46</v>
          </cell>
          <cell r="BS130">
            <v>0</v>
          </cell>
          <cell r="BT130">
            <v>3</v>
          </cell>
          <cell r="BU130">
            <v>0</v>
          </cell>
          <cell r="BV130">
            <v>4</v>
          </cell>
          <cell r="BW130">
            <v>624.20000000000005</v>
          </cell>
          <cell r="BX130">
            <v>625.476</v>
          </cell>
          <cell r="BY130">
            <v>0</v>
          </cell>
          <cell r="BZ130">
            <v>624.20000000000005</v>
          </cell>
          <cell r="CA130">
            <v>0</v>
          </cell>
          <cell r="CB130">
            <v>39.226999999999997</v>
          </cell>
          <cell r="CC130">
            <v>0</v>
          </cell>
          <cell r="CD130">
            <v>1.825</v>
          </cell>
          <cell r="CE130">
            <v>0</v>
          </cell>
          <cell r="CF130">
            <v>0</v>
          </cell>
          <cell r="CG130">
            <v>0</v>
          </cell>
          <cell r="CH130">
            <v>0</v>
          </cell>
          <cell r="CI130">
            <v>0</v>
          </cell>
          <cell r="CJ130">
            <v>0</v>
          </cell>
          <cell r="CK130">
            <v>0</v>
          </cell>
          <cell r="CL130">
            <v>0</v>
          </cell>
          <cell r="CM130">
            <v>0</v>
          </cell>
          <cell r="CN130">
            <v>0</v>
          </cell>
          <cell r="CO130">
            <v>0</v>
          </cell>
          <cell r="CP130">
            <v>4090.6</v>
          </cell>
          <cell r="CQ130">
            <v>8006.6</v>
          </cell>
          <cell r="CR130">
            <v>0</v>
          </cell>
          <cell r="CS130">
            <v>0</v>
          </cell>
          <cell r="CT130">
            <v>0</v>
          </cell>
        </row>
        <row r="131">
          <cell r="B131">
            <v>247693930</v>
          </cell>
          <cell r="C131" t="str">
            <v>г. Люберцы, ул. 8 Марта, д. 57, д. 59, д. 63/6, ул. Кожуховская, д. 10, д. 11, д. 12</v>
          </cell>
          <cell r="D131" t="str">
            <v>{"type":"Polygon","coordinates":[[[37.890601,55.704433],[37.890467,55.704553],[37.88965,55.704264],[37.889704,55.704213],[37.889511,55.704149],[37.889549,55.704113],[37.889337,55.704044],[37.889428,55.703956],[37.889477,55.703944],[37.889554,55.703936],[37.889275,55.703845],[37.8893,55.703886],[37.889298,55.703927],[37.889221,55.704005],[37.888088,55.705157],[37.888053,55.705193],[37.888024,55.705221],[37.887992,55.705244],[37.887954,55.705261],[37.887897,55.705278],[37.888188,55.705292],[37.888145,55.705277],[37.888136,55.705252],[37.888142,55.705223],[37.888186,55.705179],[37.888283,55.705201],[37.890145,55.705295],[37.890265,55.705301],[37.890939,55.705335],[37.890963,55.705337],[37.891737,55.705376],[37.891732,55.705425],[37.892001,55.705439],[37.892274,55.705454],[37.892466,55.705464],[37.892506,55.705466],[37.892566,55.705407],[37.892637,55.705338],[37.892815,55.705163],[37.892706,55.705128],[37.892625,55.705101],[37.892423,55.705036],[37.892311,55.704999],[37.892184,55.704958],[37.891963,55.704886],[37.891795,55.704832],[37.891542,55.70475],[37.891492,55.704734],[37.89147,55.704727],[37.891434,55.704715],[37.891518,55.704633],[37.891411,55.704597],[37.891328,55.70468],[37.890601,55.704433]],[[37.892461,55.705372],[37.892532,55.705303],[37.892607,55.705328],[37.892536,55.705397],[37.892461,55.705372]],[[37.891038,55.705316],[37.891701,55.705348],[37.891723,55.705179],[37.891553,55.705171],[37.891551,55.705195],[37.891231,55.70518],[37.891234,55.705155],[37.891059,55.705147],[37.891038,55.705316]],[[37.890324,55.705277],[37.890864,55.705304],[37.890881,55.705172],[37.890344,55.705142],[37.890324,55.705277]],[[37.88902,55.705215],[37.890069,55.705263],[37.890088,55.705101],[37.889821,55.705089],[37.889817,55.705117],[37.889334,55.705093],[37.889336,55.705065],[37.889042,55.705052],[37.88902,55.705215]],[[37.888569,55.704971],[37.888844,55.704684],[37.889041,55.704742],[37.888765,55.705031],[37.888569,55.704971]],[[37.889308,55.704781],[37.889463,55.704832],[37.889527,55.704771],[37.889374,55.70472],[37.889308,55.704781]],[[37.888934,55.704542],[37.889058,55.704427],[37.889024,55.704416],[37.889406,55.704066],[37.889549,55.704113],[37.889511,55.704149],[37.889704,55.704213],[37.88965,55.704264],[37.890467,55.704553],[37.890601,55.704433],[37.891328,55.70468],[37.89114,55.704855],[37.890922,55.704782],[37.890896,55.704804],[37.890842,55.704786],[37.890867,55.704763],[37.890582,55.704667],[37.890557,55.704689],[37.890503,55.704671],[37.890527,55.704648],[37.890414,55.70461],[37.89033,55.704686],[37.89015,55.704623],[37.890125,55.704645],[37.890071,55.704627],[37.890096,55.704604],[37.88978,55.704494],[37.88975,55.704521],[37.889695,55.704502],[37.889726,55.704474],[37.88949,55.704392],[37.889476,55.704405],[37.889509,55.704417],[37.889476,55.704447],[37.889442,55.704435],[37.889376,55.704495],[37.889438,55.704516],[37.889405,55.704547],[37.889341,55.704526],[37.889255,55.704604],[37.889077,55.704542],[37.889043,55.704577],[37.888934,55.704542]],[[37.892299,55.705245],[37.892363,55.705262],[37.892421,55.70523],[37.89246,55.705193],[37.892476,55.705142],[37.892462,55.705081],[37.892423,55.705036],[37.892311,55.704999],[37.892251,55.704996],[37.8922,55.705],[37.892157,55.704985],[37.892184,55.704958],[37.891963,55.704886],[37.891875,55.704902],[37.89176,55.704865],[37.891795,55.704832],[37.891542,55.70475],[37.891362,55.704923],[37.892008,55.705133],[37.89184,55.705295],[37.892145,55.705391],[37.892299,55.705245]],[[37.890662,55.704852],[37.890785,55.704897],[37.89071,55.704961],[37.890587,55.704917],[37.890662,55.704852]],[[37.890284,55.705008],[37.890408,55.705011],[37.890411,55.704968],[37.890287,55.704966],[37.890284,55.705008]],[[37.892466,55.705464],[37.892536,55.705397],[37.892566,55.705407],[37.892506,55.705466],[37.892466,55.705464]],[[37.891311,55.70483],[37.891346,55.704842],[37.891442,55.704753],[37.891406,55.704741],[37.891311,55.70483]]]}</v>
          </cell>
          <cell r="E131" t="str">
            <v>LINESTRING(37.889275 55.703845,37.887897 55.705278,37.888188 55.705292,37.892506 55.705466,37.892637 55.705338,37.892815 55.705163,37.891518 55.704633,37.889554 55.703936,37.889275 55.703845)</v>
          </cell>
          <cell r="F131" t="str">
            <v>Утвержден</v>
          </cell>
          <cell r="G131">
            <v>14818</v>
          </cell>
          <cell r="H131">
            <v>20541.904999999999</v>
          </cell>
          <cell r="I131">
            <v>14818</v>
          </cell>
          <cell r="J131">
            <v>0</v>
          </cell>
          <cell r="K131">
            <v>5310.5</v>
          </cell>
          <cell r="L131">
            <v>8255.86</v>
          </cell>
          <cell r="M131">
            <v>1</v>
          </cell>
          <cell r="N131">
            <v>280</v>
          </cell>
          <cell r="O131">
            <v>280.73700000000002</v>
          </cell>
          <cell r="P131">
            <v>0</v>
          </cell>
          <cell r="Q131">
            <v>0</v>
          </cell>
          <cell r="R131">
            <v>280</v>
          </cell>
          <cell r="S131">
            <v>0</v>
          </cell>
          <cell r="T131">
            <v>0</v>
          </cell>
          <cell r="U131">
            <v>0</v>
          </cell>
          <cell r="V131">
            <v>0</v>
          </cell>
          <cell r="W131">
            <v>4</v>
          </cell>
          <cell r="X131">
            <v>3</v>
          </cell>
          <cell r="Y131">
            <v>3</v>
          </cell>
          <cell r="Z131">
            <v>1</v>
          </cell>
          <cell r="AA131">
            <v>183</v>
          </cell>
          <cell r="AB131">
            <v>183.52500000000001</v>
          </cell>
          <cell r="AC131">
            <v>0</v>
          </cell>
          <cell r="AD131">
            <v>0</v>
          </cell>
          <cell r="AE131">
            <v>183</v>
          </cell>
          <cell r="AF131">
            <v>0</v>
          </cell>
          <cell r="AG131">
            <v>0</v>
          </cell>
          <cell r="AH131">
            <v>0</v>
          </cell>
          <cell r="AI131">
            <v>0</v>
          </cell>
          <cell r="AJ131">
            <v>0</v>
          </cell>
          <cell r="AK131">
            <v>0</v>
          </cell>
          <cell r="AL131">
            <v>0</v>
          </cell>
          <cell r="AM131">
            <v>5665.2</v>
          </cell>
          <cell r="AN131">
            <v>5847.1859999999997</v>
          </cell>
          <cell r="AO131">
            <v>5665.2</v>
          </cell>
          <cell r="AP131">
            <v>0</v>
          </cell>
          <cell r="AQ131">
            <v>0</v>
          </cell>
          <cell r="AR131">
            <v>0</v>
          </cell>
          <cell r="AS131">
            <v>0</v>
          </cell>
          <cell r="AT131">
            <v>0</v>
          </cell>
          <cell r="AU131">
            <v>0</v>
          </cell>
          <cell r="AV131">
            <v>0</v>
          </cell>
          <cell r="AW131">
            <v>0</v>
          </cell>
          <cell r="AX131">
            <v>0</v>
          </cell>
          <cell r="AY131">
            <v>0</v>
          </cell>
          <cell r="AZ131">
            <v>0</v>
          </cell>
          <cell r="BA131">
            <v>8</v>
          </cell>
          <cell r="BB131">
            <v>8</v>
          </cell>
          <cell r="BC131">
            <v>15</v>
          </cell>
          <cell r="BD131">
            <v>5</v>
          </cell>
          <cell r="BE131">
            <v>7</v>
          </cell>
          <cell r="BF131">
            <v>1695.9</v>
          </cell>
          <cell r="BG131">
            <v>1774.348</v>
          </cell>
          <cell r="BH131">
            <v>4</v>
          </cell>
          <cell r="BI131">
            <v>1695.9</v>
          </cell>
          <cell r="BJ131">
            <v>0</v>
          </cell>
          <cell r="BK131">
            <v>139</v>
          </cell>
          <cell r="BL131">
            <v>5</v>
          </cell>
          <cell r="BM131">
            <v>4790</v>
          </cell>
          <cell r="BN131">
            <v>4802.1229999999996</v>
          </cell>
          <cell r="BO131">
            <v>0</v>
          </cell>
          <cell r="BP131">
            <v>4790</v>
          </cell>
          <cell r="BQ131">
            <v>0</v>
          </cell>
          <cell r="BR131">
            <v>744</v>
          </cell>
          <cell r="BS131">
            <v>0</v>
          </cell>
          <cell r="BT131">
            <v>7.2</v>
          </cell>
          <cell r="BU131">
            <v>0</v>
          </cell>
          <cell r="BV131">
            <v>11</v>
          </cell>
          <cell r="BW131">
            <v>1948.8</v>
          </cell>
          <cell r="BX131">
            <v>1960.2719999999999</v>
          </cell>
          <cell r="BY131">
            <v>1</v>
          </cell>
          <cell r="BZ131">
            <v>1948.8</v>
          </cell>
          <cell r="CA131">
            <v>0</v>
          </cell>
          <cell r="CB131">
            <v>1.0449999999999999</v>
          </cell>
          <cell r="CC131">
            <v>0</v>
          </cell>
          <cell r="CD131">
            <v>2.0909090909090899</v>
          </cell>
          <cell r="CE131">
            <v>0</v>
          </cell>
          <cell r="CF131">
            <v>0</v>
          </cell>
          <cell r="CG131">
            <v>0</v>
          </cell>
          <cell r="CH131">
            <v>0</v>
          </cell>
          <cell r="CI131">
            <v>0</v>
          </cell>
          <cell r="CJ131">
            <v>0</v>
          </cell>
          <cell r="CK131">
            <v>0</v>
          </cell>
          <cell r="CL131">
            <v>0</v>
          </cell>
          <cell r="CM131">
            <v>0</v>
          </cell>
          <cell r="CN131">
            <v>0</v>
          </cell>
          <cell r="CO131">
            <v>0</v>
          </cell>
          <cell r="CP131">
            <v>8434.7000000000007</v>
          </cell>
          <cell r="CQ131">
            <v>14562.9</v>
          </cell>
          <cell r="CR131">
            <v>0</v>
          </cell>
          <cell r="CS131">
            <v>0</v>
          </cell>
          <cell r="CT131">
            <v>0</v>
          </cell>
        </row>
        <row r="132">
          <cell r="B132">
            <v>247694029</v>
          </cell>
          <cell r="C132" t="str">
            <v>г. Люберцы, ул. Авиаторов, д. 10/1, д. 10/2</v>
          </cell>
          <cell r="D132" t="str">
            <v>{"type":"Polygon","coordinates":[[[37.87537,55.672545],[37.8753,55.672499],[37.875911,55.67218],[37.875909,55.672168],[37.875886,55.672156],[37.876056,55.672069],[37.876081,55.672081],[37.876108,55.672078],[37.876465,55.671892],[37.876802,55.671723],[37.876776,55.671705],[37.876927,55.671631],[37.876953,55.671648],[37.87708,55.671584],[37.877128,55.671542],[37.877002,55.671335],[37.876895,55.671351],[37.876852,55.671279],[37.876611,55.671252],[37.875708,55.671612],[37.874736,55.672022],[37.874674,55.671988],[37.874484,55.67205],[37.874623,55.672183],[37.874689,55.672161],[37.874731,55.672213],[37.874783,55.672264],[37.875266,55.6726],[37.87537,55.672545]],[[37.876351,55.671811],[37.876282,55.671845],[37.876141,55.671758],[37.876127,55.671767],[37.876038,55.671714],[37.876056,55.671705],[37.875931,55.671627],[37.87601,55.671584],[37.87599,55.671572],[37.876047,55.671538],[37.876049,55.671518],[37.876056,55.671503],[37.876072,55.671496],[37.876093,55.671495],[37.876137,55.671504],[37.876313,55.671575],[37.876434,55.671649],[37.876541,55.671738],[37.876562,55.67176],[37.876565,55.671783],[37.876556,55.671791],[37.876376,55.671822],[37.876351,55.671811]],[[37.875368,55.672227],[37.875302,55.672261],[37.875162,55.672167],[37.875146,55.672177],[37.875067,55.67213],[37.875082,55.672121],[37.874937,55.672039],[37.875073,55.671963],[37.87506,55.671947],[37.87506,55.671931],[37.875077,55.671922],[37.875094,55.671917],[37.875121,55.671915],[37.875153,55.671918],[37.875302,55.671978],[37.875428,55.672055],[37.875516,55.672115],[37.875496,55.672125],[37.87557,55.672168],[37.875582,55.672189],[37.875573,55.672204],[37.875388,55.672237],[37.875368,55.672227]],[[37.875283,55.672444],[37.875373,55.672396],[37.875311,55.67236],[37.875223,55.672405],[37.875283,55.672444]],[[37.875983,55.671934],[37.875803,55.672025],[37.875907,55.672088],[37.876085,55.671994],[37.875983,55.671934]]]}</v>
          </cell>
          <cell r="E132" t="str">
            <v>LINESTRING(37.876611 55.671252,37.874484 55.67205,37.874623 55.672183,37.875266 55.6726,37.87537 55.672545,37.87708 55.671584,37.877128 55.671542,37.877002 55.671335,37.876852 55.671279,37.876611 55.671252)</v>
          </cell>
          <cell r="F132" t="str">
            <v>Утвержден</v>
          </cell>
          <cell r="G132">
            <v>7642</v>
          </cell>
          <cell r="H132">
            <v>7660.8829999999998</v>
          </cell>
          <cell r="I132">
            <v>7642</v>
          </cell>
          <cell r="J132">
            <v>1756.4</v>
          </cell>
          <cell r="K132">
            <v>1616</v>
          </cell>
          <cell r="L132">
            <v>5885.6</v>
          </cell>
          <cell r="M132">
            <v>3</v>
          </cell>
          <cell r="N132">
            <v>326.10000000000002</v>
          </cell>
          <cell r="O132">
            <v>326.63600000000002</v>
          </cell>
          <cell r="P132">
            <v>0</v>
          </cell>
          <cell r="Q132">
            <v>0</v>
          </cell>
          <cell r="R132">
            <v>301.3</v>
          </cell>
          <cell r="S132">
            <v>24.8</v>
          </cell>
          <cell r="T132">
            <v>0</v>
          </cell>
          <cell r="U132">
            <v>0</v>
          </cell>
          <cell r="V132">
            <v>0</v>
          </cell>
          <cell r="W132">
            <v>13</v>
          </cell>
          <cell r="X132">
            <v>4</v>
          </cell>
          <cell r="Y132">
            <v>4</v>
          </cell>
          <cell r="Z132">
            <v>1</v>
          </cell>
          <cell r="AA132">
            <v>231</v>
          </cell>
          <cell r="AB132">
            <v>231.334</v>
          </cell>
          <cell r="AC132">
            <v>0</v>
          </cell>
          <cell r="AD132">
            <v>0</v>
          </cell>
          <cell r="AE132">
            <v>231</v>
          </cell>
          <cell r="AF132">
            <v>0</v>
          </cell>
          <cell r="AG132">
            <v>0</v>
          </cell>
          <cell r="AH132">
            <v>0</v>
          </cell>
          <cell r="AI132">
            <v>0</v>
          </cell>
          <cell r="AJ132">
            <v>0</v>
          </cell>
          <cell r="AK132">
            <v>5</v>
          </cell>
          <cell r="AL132">
            <v>4</v>
          </cell>
          <cell r="AM132">
            <v>3486</v>
          </cell>
          <cell r="AN132">
            <v>3493.884</v>
          </cell>
          <cell r="AO132">
            <v>3485</v>
          </cell>
          <cell r="AP132">
            <v>99</v>
          </cell>
          <cell r="AQ132">
            <v>0</v>
          </cell>
          <cell r="AR132">
            <v>0</v>
          </cell>
          <cell r="AS132">
            <v>0</v>
          </cell>
          <cell r="AT132">
            <v>0</v>
          </cell>
          <cell r="AU132">
            <v>0</v>
          </cell>
          <cell r="AV132">
            <v>0</v>
          </cell>
          <cell r="AW132">
            <v>0</v>
          </cell>
          <cell r="AX132">
            <v>0</v>
          </cell>
          <cell r="AY132">
            <v>0</v>
          </cell>
          <cell r="AZ132">
            <v>0</v>
          </cell>
          <cell r="BA132">
            <v>14</v>
          </cell>
          <cell r="BB132">
            <v>0</v>
          </cell>
          <cell r="BC132">
            <v>6</v>
          </cell>
          <cell r="BD132">
            <v>6</v>
          </cell>
          <cell r="BE132">
            <v>5</v>
          </cell>
          <cell r="BF132">
            <v>624.5</v>
          </cell>
          <cell r="BG132">
            <v>626.476</v>
          </cell>
          <cell r="BH132">
            <v>0</v>
          </cell>
          <cell r="BI132">
            <v>624.5</v>
          </cell>
          <cell r="BJ132">
            <v>0</v>
          </cell>
          <cell r="BK132">
            <v>48</v>
          </cell>
          <cell r="BL132">
            <v>4</v>
          </cell>
          <cell r="BM132">
            <v>1616</v>
          </cell>
          <cell r="BN132">
            <v>1616.28</v>
          </cell>
          <cell r="BO132">
            <v>0</v>
          </cell>
          <cell r="BP132">
            <v>1616</v>
          </cell>
          <cell r="BQ132">
            <v>0</v>
          </cell>
          <cell r="BR132">
            <v>333.6</v>
          </cell>
          <cell r="BS132">
            <v>0</v>
          </cell>
          <cell r="BT132">
            <v>4.75</v>
          </cell>
          <cell r="BU132">
            <v>0</v>
          </cell>
          <cell r="BV132">
            <v>11</v>
          </cell>
          <cell r="BW132">
            <v>1231.0999999999999</v>
          </cell>
          <cell r="BX132">
            <v>1234.6559999999999</v>
          </cell>
          <cell r="BY132">
            <v>0</v>
          </cell>
          <cell r="BZ132">
            <v>1231.0999999999999</v>
          </cell>
          <cell r="CA132">
            <v>0</v>
          </cell>
          <cell r="CB132">
            <v>0.81599999999999995</v>
          </cell>
          <cell r="CC132">
            <v>0</v>
          </cell>
          <cell r="CD132">
            <v>1.5</v>
          </cell>
          <cell r="CE132">
            <v>0</v>
          </cell>
          <cell r="CF132">
            <v>0</v>
          </cell>
          <cell r="CG132">
            <v>0</v>
          </cell>
          <cell r="CH132">
            <v>0</v>
          </cell>
          <cell r="CI132">
            <v>0</v>
          </cell>
          <cell r="CJ132">
            <v>0</v>
          </cell>
          <cell r="CK132">
            <v>0</v>
          </cell>
          <cell r="CL132">
            <v>0</v>
          </cell>
          <cell r="CM132">
            <v>0</v>
          </cell>
          <cell r="CN132">
            <v>0</v>
          </cell>
          <cell r="CO132">
            <v>0</v>
          </cell>
          <cell r="CP132">
            <v>3471.6</v>
          </cell>
          <cell r="CQ132">
            <v>7513.7</v>
          </cell>
          <cell r="CR132">
            <v>0</v>
          </cell>
          <cell r="CS132">
            <v>0</v>
          </cell>
          <cell r="CT132">
            <v>0</v>
          </cell>
        </row>
        <row r="133">
          <cell r="B133">
            <v>247693450</v>
          </cell>
          <cell r="C133" t="str">
            <v>г.Люберцы, ул.Авиаторов, д.2 к.1</v>
          </cell>
          <cell r="D133" t="str">
            <v>{"type":"MultiPolygon","coordinates":[[[[37.882148,55.668476],[37.882103,55.668457],[37.882045,55.668448],[37.881978,55.668448],[37.88168,55.668493],[37.881592,55.668527],[37.881372,55.668599],[37.881357,55.66862],[37.881362,55.668646],[37.881675,55.669317],[37.881602,55.669325],[37.881639,55.669406],[37.881712,55.669396],[37.881736,55.669397],[37.881934,55.669369],[37.881942,55.669359],[37.882034,55.669346],[37.882331,55.669306],[37.882359,55.669297],[37.882369,55.669281],[37.882333,55.669192],[37.882489,55.669173],[37.88218,55.66849],[37.882148,55.668476]],[[37.881978,55.668448],[37.88168,55.668493],[37.881978,55.668448]],[[37.882127,55.669033],[37.882103,55.66898],[37.882203,55.668966],[37.882227,55.66902],[37.882127,55.669033]],[[37.881751,55.669368],[37.881655,55.669154],[37.88176,55.669139],[37.881856,55.669354],[37.881751,55.669368]],[[37.881679,55.669067],[37.881908,55.669035],[37.88187,55.668947],[37.881931,55.668939],[37.881901,55.668872],[37.881834,55.668882],[37.881781,55.668762],[37.881868,55.66875],[37.881844,55.668694],[37.881942,55.668679],[37.881956,55.668713],[37.882068,55.668697],[37.882053,55.668663],[37.882109,55.668656],[37.88212,55.668632],[37.882165,55.668625],[37.88212,55.668531],[37.882063,55.668538],[37.882047,55.668526],[37.882006,55.66853],[37.881998,55.66851],[37.881728,55.668542],[37.881741,55.668573],[37.881691,55.668579],[37.881708,55.66862],[37.881445,55.668655],[37.881612,55.669043],[37.881665,55.669035],[37.881679,55.669067]],[[37.88164,55.669405],[37.881711,55.669396],[37.881674,55.669318],[37.881603,55.669326],[37.88164,55.669405]]],[[[37.881737,55.669397],[37.881766,55.669393],[37.881749,55.669395],[37.881737,55.669397]]]]}</v>
          </cell>
          <cell r="E133" t="str">
            <v>LINESTRING(37.881978 55.668448,37.88168 55.668493,37.881372 55.668599,37.881357 55.66862,37.881362 55.668646,37.881602 55.669325,37.881639 55.669406,37.881737 55.669397,37.881766 55.669393,37.881934 55.669369,37.882331 55.669306,37.882359 55.669297,37.882489 55.669173,37.88218 55.66849,37.882148 55.668476,37.882103 55.668457,37.882045 55.668448,37.881978 55.668448)</v>
          </cell>
          <cell r="F133" t="str">
            <v>Утвержден</v>
          </cell>
          <cell r="G133">
            <v>3439</v>
          </cell>
          <cell r="H133">
            <v>3447.0709999999999</v>
          </cell>
          <cell r="I133">
            <v>3439</v>
          </cell>
          <cell r="J133">
            <v>723</v>
          </cell>
          <cell r="K133">
            <v>1200.7</v>
          </cell>
          <cell r="L133">
            <v>2716</v>
          </cell>
          <cell r="M133">
            <v>1</v>
          </cell>
          <cell r="N133">
            <v>362</v>
          </cell>
          <cell r="O133">
            <v>362.95600000000002</v>
          </cell>
          <cell r="P133">
            <v>0</v>
          </cell>
          <cell r="Q133">
            <v>0</v>
          </cell>
          <cell r="R133">
            <v>0</v>
          </cell>
          <cell r="S133">
            <v>362</v>
          </cell>
          <cell r="T133">
            <v>0</v>
          </cell>
          <cell r="U133">
            <v>0</v>
          </cell>
          <cell r="V133">
            <v>0</v>
          </cell>
          <cell r="W133">
            <v>5</v>
          </cell>
          <cell r="X133">
            <v>3</v>
          </cell>
          <cell r="Y133">
            <v>3</v>
          </cell>
          <cell r="Z133">
            <v>1</v>
          </cell>
          <cell r="AA133">
            <v>184</v>
          </cell>
          <cell r="AB133">
            <v>184.488</v>
          </cell>
          <cell r="AC133">
            <v>0</v>
          </cell>
          <cell r="AD133">
            <v>0</v>
          </cell>
          <cell r="AE133">
            <v>184</v>
          </cell>
          <cell r="AF133">
            <v>0</v>
          </cell>
          <cell r="AG133">
            <v>0</v>
          </cell>
          <cell r="AH133">
            <v>0</v>
          </cell>
          <cell r="AI133">
            <v>0</v>
          </cell>
          <cell r="AJ133">
            <v>0</v>
          </cell>
          <cell r="AK133">
            <v>4</v>
          </cell>
          <cell r="AL133">
            <v>4</v>
          </cell>
          <cell r="AM133">
            <v>2442.1999999999998</v>
          </cell>
          <cell r="AN133">
            <v>1470.268</v>
          </cell>
          <cell r="AO133">
            <v>2441.1999999999998</v>
          </cell>
          <cell r="AP133">
            <v>29</v>
          </cell>
          <cell r="AQ133">
            <v>0</v>
          </cell>
          <cell r="AR133">
            <v>0</v>
          </cell>
          <cell r="AS133">
            <v>0</v>
          </cell>
          <cell r="AT133">
            <v>0</v>
          </cell>
          <cell r="AU133">
            <v>0</v>
          </cell>
          <cell r="AV133">
            <v>1</v>
          </cell>
          <cell r="AW133">
            <v>43.1</v>
          </cell>
          <cell r="AX133">
            <v>0</v>
          </cell>
          <cell r="AY133">
            <v>43.1</v>
          </cell>
          <cell r="AZ133">
            <v>0</v>
          </cell>
          <cell r="BA133">
            <v>14</v>
          </cell>
          <cell r="BB133">
            <v>15</v>
          </cell>
          <cell r="BC133">
            <v>4</v>
          </cell>
          <cell r="BD133">
            <v>4</v>
          </cell>
          <cell r="BE133">
            <v>6</v>
          </cell>
          <cell r="BF133">
            <v>571.4</v>
          </cell>
          <cell r="BG133">
            <v>314.34500000000003</v>
          </cell>
          <cell r="BH133">
            <v>45</v>
          </cell>
          <cell r="BI133">
            <v>571.4</v>
          </cell>
          <cell r="BJ133">
            <v>0</v>
          </cell>
          <cell r="BK133">
            <v>43</v>
          </cell>
          <cell r="BL133">
            <v>3</v>
          </cell>
          <cell r="BM133">
            <v>1024</v>
          </cell>
          <cell r="BN133">
            <v>585.755</v>
          </cell>
          <cell r="BO133">
            <v>43</v>
          </cell>
          <cell r="BP133">
            <v>1024</v>
          </cell>
          <cell r="BQ133">
            <v>0</v>
          </cell>
          <cell r="BR133">
            <v>204.8</v>
          </cell>
          <cell r="BS133">
            <v>0</v>
          </cell>
          <cell r="BT133">
            <v>5</v>
          </cell>
          <cell r="BU133">
            <v>0</v>
          </cell>
          <cell r="BV133">
            <v>11</v>
          </cell>
          <cell r="BW133">
            <v>880.9</v>
          </cell>
          <cell r="BX133">
            <v>527.89700000000005</v>
          </cell>
          <cell r="BY133">
            <v>40</v>
          </cell>
          <cell r="BZ133">
            <v>880.9</v>
          </cell>
          <cell r="CA133">
            <v>0</v>
          </cell>
          <cell r="CB133">
            <v>0.51800000000000002</v>
          </cell>
          <cell r="CC133">
            <v>0</v>
          </cell>
          <cell r="CD133">
            <v>2.6363636363636398</v>
          </cell>
          <cell r="CE133">
            <v>0</v>
          </cell>
          <cell r="CF133">
            <v>0</v>
          </cell>
          <cell r="CG133">
            <v>0</v>
          </cell>
          <cell r="CH133">
            <v>0</v>
          </cell>
          <cell r="CI133">
            <v>0</v>
          </cell>
          <cell r="CJ133">
            <v>0</v>
          </cell>
          <cell r="CK133">
            <v>0</v>
          </cell>
          <cell r="CL133">
            <v>0</v>
          </cell>
          <cell r="CM133">
            <v>0</v>
          </cell>
          <cell r="CN133">
            <v>0</v>
          </cell>
          <cell r="CO133">
            <v>0</v>
          </cell>
          <cell r="CP133">
            <v>2519.4</v>
          </cell>
          <cell r="CQ133">
            <v>5506.6</v>
          </cell>
          <cell r="CR133">
            <v>0</v>
          </cell>
          <cell r="CS133">
            <v>0</v>
          </cell>
          <cell r="CT133">
            <v>0</v>
          </cell>
        </row>
        <row r="134">
          <cell r="B134">
            <v>10331969014</v>
          </cell>
          <cell r="C134" t="str">
            <v>г. Люберцы, ул. Авиаторов, д. 2к2</v>
          </cell>
          <cell r="D134" t="str">
            <v>{"type":"Polygon","coordinates":[[[37.881974,55.669895],[37.882732,55.669648],[37.882605,55.66938],[37.882516,55.669352],[37.882509,55.669343],[37.882379,55.669357],[37.882343,55.669358],[37.881755,55.669443],[37.881735,55.669453],[37.881723,55.6695],[37.881818,55.669755],[37.881854,55.669795],[37.881974,55.669895]],[[37.881926,55.669671],[37.881958,55.669666],[37.882002,55.669678],[37.882065,55.669669],[37.882081,55.669653],[37.882245,55.669629],[37.882284,55.669635],[37.882333,55.669629],[37.882375,55.669598],[37.882423,55.669592],[37.882356,55.669454],[37.882264,55.669467],[37.882219,55.669465],[37.882179,55.66948],[37.881983,55.669509],[37.881946,55.669506],[37.881918,55.669518],[37.881867,55.669526],[37.881926,55.669671]],[[37.881754,55.669443],[37.881736,55.669453],[37.881754,55.669443]]]}</v>
          </cell>
          <cell r="E134" t="str">
            <v>LINESTRING(37.882509 55.669343,37.882343 55.669358,37.881755 55.669443,37.881735 55.669453,37.881723 55.6695,37.881818 55.669755,37.881854 55.669795,37.881974 55.669895,37.882732 55.669648,37.882605 55.66938,37.882509 55.669343)</v>
          </cell>
          <cell r="F134" t="str">
            <v>Утвержден</v>
          </cell>
          <cell r="G134">
            <v>1988</v>
          </cell>
          <cell r="H134">
            <v>1992.93</v>
          </cell>
          <cell r="I134">
            <v>1988</v>
          </cell>
          <cell r="J134">
            <v>566.4</v>
          </cell>
          <cell r="K134">
            <v>440</v>
          </cell>
          <cell r="L134">
            <v>1421.6</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975.3</v>
          </cell>
          <cell r="AN134">
            <v>977.96199999999999</v>
          </cell>
          <cell r="AO134">
            <v>975.3</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3</v>
          </cell>
          <cell r="BF134">
            <v>257.5</v>
          </cell>
          <cell r="BG134">
            <v>258.39499999999998</v>
          </cell>
          <cell r="BH134">
            <v>0</v>
          </cell>
          <cell r="BI134">
            <v>257.5</v>
          </cell>
          <cell r="BJ134">
            <v>0</v>
          </cell>
          <cell r="BK134">
            <v>19</v>
          </cell>
          <cell r="BL134">
            <v>2</v>
          </cell>
          <cell r="BM134">
            <v>440</v>
          </cell>
          <cell r="BN134">
            <v>441.13400000000001</v>
          </cell>
          <cell r="BO134">
            <v>0</v>
          </cell>
          <cell r="BP134">
            <v>440</v>
          </cell>
          <cell r="BQ134">
            <v>0</v>
          </cell>
          <cell r="BR134">
            <v>87.6</v>
          </cell>
          <cell r="BS134">
            <v>0</v>
          </cell>
          <cell r="BT134">
            <v>5</v>
          </cell>
          <cell r="BU134">
            <v>0</v>
          </cell>
          <cell r="BV134">
            <v>2</v>
          </cell>
          <cell r="BW134">
            <v>313.8</v>
          </cell>
          <cell r="BX134">
            <v>314.54199999999997</v>
          </cell>
          <cell r="BY134">
            <v>0</v>
          </cell>
          <cell r="BZ134">
            <v>313.8</v>
          </cell>
          <cell r="CA134">
            <v>0</v>
          </cell>
          <cell r="CB134">
            <v>0.20899999999999999</v>
          </cell>
          <cell r="CC134">
            <v>0</v>
          </cell>
          <cell r="CD134">
            <v>1.5</v>
          </cell>
          <cell r="CE134">
            <v>0</v>
          </cell>
          <cell r="CF134">
            <v>0</v>
          </cell>
          <cell r="CG134">
            <v>0</v>
          </cell>
          <cell r="CH134">
            <v>0</v>
          </cell>
          <cell r="CI134">
            <v>0</v>
          </cell>
          <cell r="CJ134">
            <v>0</v>
          </cell>
          <cell r="CK134">
            <v>0</v>
          </cell>
          <cell r="CL134">
            <v>0</v>
          </cell>
          <cell r="CM134">
            <v>0</v>
          </cell>
          <cell r="CN134">
            <v>0</v>
          </cell>
          <cell r="CO134">
            <v>0</v>
          </cell>
          <cell r="CP134">
            <v>1011.3</v>
          </cell>
          <cell r="CQ134">
            <v>1986.6</v>
          </cell>
          <cell r="CR134">
            <v>0</v>
          </cell>
          <cell r="CS134">
            <v>0</v>
          </cell>
          <cell r="CT134">
            <v>0</v>
          </cell>
        </row>
        <row r="135">
          <cell r="B135">
            <v>247694008</v>
          </cell>
          <cell r="C135" t="str">
            <v>г. Люберцы, ул. Авиаторов, д. 4 к 1, д. 4 к 2, д. 6, д. 8, ул. Московская, д. 11</v>
          </cell>
          <cell r="D135" t="str">
            <v>{"type":"Polygon","coordinates":[[[37.878218,55.671627],[37.878169,55.671727],[37.878697,55.671722],[37.879013,55.671718],[37.879106,55.671714],[37.879054,55.67159],[37.879754,55.671331],[37.880202,55.671684],[37.880275,55.671538],[37.880698,55.671366],[37.880809,55.671321],[37.880156,55.670798],[37.879531,55.670263],[37.879414,55.670296],[37.879115,55.67038],[37.879035,55.67036],[37.878661,55.670463],[37.878483,55.670515],[37.878443,55.670526],[37.878162,55.670608],[37.877712,55.670763],[37.877453,55.670852],[37.87738,55.670877],[37.877268,55.670916],[37.877239,55.670926],[37.877134,55.670965],[37.877088,55.671],[37.87709,55.671024],[37.877218,55.671347],[37.877319,55.671506],[37.877368,55.671498],[37.877425,55.671592],[37.877385,55.6716],[37.877445,55.671667],[37.877638,55.671809],[37.877652,55.671819],[37.877757,55.671889],[37.877774,55.67185],[37.878218,55.671627]],[[37.878301,55.670839],[37.878319,55.670875],[37.878247,55.670886],[37.878259,55.670911],[37.878142,55.670928],[37.878154,55.670947],[37.878046,55.670965],[37.878036,55.670949],[37.87792,55.670966],[37.877908,55.670942],[37.877855,55.670949],[37.877795,55.670831],[37.878233,55.670763],[37.878203,55.670694],[37.87864,55.670628],[37.8787,55.670754],[37.878659,55.67076],[37.87867,55.670783],[37.878545,55.670803],[37.878554,55.670823],[37.878444,55.67084],[37.878435,55.67082],[37.878301,55.670839]],[[37.877834,55.671619],[37.878046,55.671586],[37.878028,55.671545],[37.878077,55.671539],[37.878048,55.671474],[37.878134,55.67146],[37.878112,55.671405],[37.878022,55.671418],[37.877988,55.671349],[37.877931,55.671356],[37.877899,55.671289],[37.877962,55.671278],[37.877927,55.671213],[37.878014,55.671198],[37.877987,55.671143],[37.877898,55.671156],[37.877863,55.671083],[37.877802,55.671095],[37.877769,55.67103],[37.877872,55.671013],[37.877839,55.670951],[37.877855,55.670949],[37.87782,55.670881],[37.877749,55.670893],[37.877743,55.670879],[37.877709,55.670884],[37.877684,55.670838],[37.877581,55.670854],[37.877605,55.670896],[37.877553,55.670905],[37.877565,55.670926],[37.8775,55.670937],[37.877834,55.671619]],[[37.880312,55.671415],[37.88047,55.671355],[37.880462,55.671346],[37.880507,55.67133],[37.880401,55.671244],[37.880427,55.671235],[37.880351,55.671176],[37.880334,55.671184],[37.880222,55.6711],[37.88017,55.67112],[37.880134,55.671097],[37.879993,55.671155],[37.880038,55.67119],[37.880001,55.671205],[37.880209,55.671376],[37.880246,55.671361],[37.880312,55.671415]],[[37.879242,55.670434],[37.87916,55.670461],[37.879204,55.670504],[37.87917,55.670517],[37.879568,55.67084],[37.879601,55.670825],[37.87966,55.670874],[37.879832,55.67081],[37.879811,55.670792],[37.879858,55.670777],[37.879644,55.670605],[37.879613,55.670616],[37.879571,55.670582],[37.879599,55.670569],[37.879386,55.670399],[37.879305,55.670425],[37.879282,55.670405],[37.879229,55.670423],[37.879242,55.670434]],[[37.879078,55.67144],[37.879081,55.671268],[37.878757,55.671259],[37.878755,55.671435],[37.879078,55.67144]],[[37.880574,55.671133],[37.880606,55.671158],[37.880574,55.671133]],[[37.878846,55.670666],[37.878904,55.670729],[37.878975,55.670705],[37.878918,55.670643],[37.878846,55.670666]]]}</v>
          </cell>
          <cell r="E135" t="str">
            <v>LINESTRING(37.879531 55.670263,37.879035 55.67036,37.878661 55.670463,37.878443 55.670526,37.878162 55.670608,37.87738 55.670877,37.877239 55.670926,37.877134 55.670965,37.877088 55.671,37.87709 55.671024,37.877218 55.671347,37.877319 55.671506,37.877385 55.6716,37.877445 55.671667,37.877638 55.671809,37.877652 55.671819,37.877757 55.671889,37.880202 55.671684,37.880809 55.671321,37.879531 55.670263)</v>
          </cell>
          <cell r="F135" t="str">
            <v>Утвержден</v>
          </cell>
          <cell r="G135">
            <v>18269</v>
          </cell>
          <cell r="H135">
            <v>19434.181</v>
          </cell>
          <cell r="I135">
            <v>18269</v>
          </cell>
          <cell r="J135">
            <v>3778.8</v>
          </cell>
          <cell r="K135">
            <v>4816.6000000000004</v>
          </cell>
          <cell r="L135">
            <v>14491.2</v>
          </cell>
          <cell r="M135">
            <v>4</v>
          </cell>
          <cell r="N135">
            <v>413</v>
          </cell>
          <cell r="O135">
            <v>413.90499999999997</v>
          </cell>
          <cell r="P135">
            <v>0</v>
          </cell>
          <cell r="Q135">
            <v>0</v>
          </cell>
          <cell r="R135">
            <v>317</v>
          </cell>
          <cell r="S135">
            <v>41.4</v>
          </cell>
          <cell r="T135">
            <v>54.6</v>
          </cell>
          <cell r="U135">
            <v>0</v>
          </cell>
          <cell r="V135">
            <v>0</v>
          </cell>
          <cell r="W135">
            <v>7</v>
          </cell>
          <cell r="X135">
            <v>4</v>
          </cell>
          <cell r="Y135">
            <v>3</v>
          </cell>
          <cell r="Z135">
            <v>1</v>
          </cell>
          <cell r="AA135">
            <v>210</v>
          </cell>
          <cell r="AB135">
            <v>210.023</v>
          </cell>
          <cell r="AC135">
            <v>0</v>
          </cell>
          <cell r="AD135">
            <v>0</v>
          </cell>
          <cell r="AE135">
            <v>210</v>
          </cell>
          <cell r="AF135">
            <v>0</v>
          </cell>
          <cell r="AG135">
            <v>0</v>
          </cell>
          <cell r="AH135">
            <v>0</v>
          </cell>
          <cell r="AI135">
            <v>0</v>
          </cell>
          <cell r="AJ135">
            <v>0</v>
          </cell>
          <cell r="AK135">
            <v>3</v>
          </cell>
          <cell r="AL135">
            <v>2</v>
          </cell>
          <cell r="AM135">
            <v>10855.7</v>
          </cell>
          <cell r="AN135">
            <v>10881.252</v>
          </cell>
          <cell r="AO135">
            <v>10854.7</v>
          </cell>
          <cell r="AP135">
            <v>54</v>
          </cell>
          <cell r="AQ135">
            <v>0</v>
          </cell>
          <cell r="AR135">
            <v>0</v>
          </cell>
          <cell r="AS135">
            <v>0</v>
          </cell>
          <cell r="AT135">
            <v>0</v>
          </cell>
          <cell r="AU135">
            <v>0</v>
          </cell>
          <cell r="AV135">
            <v>1</v>
          </cell>
          <cell r="AW135">
            <v>40.700000000000003</v>
          </cell>
          <cell r="AX135">
            <v>0</v>
          </cell>
          <cell r="AY135">
            <v>40.700000000000003</v>
          </cell>
          <cell r="AZ135">
            <v>0</v>
          </cell>
          <cell r="BA135">
            <v>13</v>
          </cell>
          <cell r="BB135">
            <v>17</v>
          </cell>
          <cell r="BC135">
            <v>7</v>
          </cell>
          <cell r="BD135">
            <v>2</v>
          </cell>
          <cell r="BE135">
            <v>12</v>
          </cell>
          <cell r="BF135">
            <v>1407.8</v>
          </cell>
          <cell r="BG135">
            <v>1410.0519999999999</v>
          </cell>
          <cell r="BH135">
            <v>0</v>
          </cell>
          <cell r="BI135">
            <v>1407.8</v>
          </cell>
          <cell r="BJ135">
            <v>0</v>
          </cell>
          <cell r="BK135">
            <v>106</v>
          </cell>
          <cell r="BL135">
            <v>2</v>
          </cell>
          <cell r="BM135">
            <v>4503</v>
          </cell>
          <cell r="BN135">
            <v>4512.76</v>
          </cell>
          <cell r="BO135">
            <v>0</v>
          </cell>
          <cell r="BP135">
            <v>4503</v>
          </cell>
          <cell r="BQ135">
            <v>0</v>
          </cell>
          <cell r="BR135">
            <v>829.2</v>
          </cell>
          <cell r="BS135">
            <v>0</v>
          </cell>
          <cell r="BT135">
            <v>6.5</v>
          </cell>
          <cell r="BU135">
            <v>0</v>
          </cell>
          <cell r="BV135">
            <v>15</v>
          </cell>
          <cell r="BW135">
            <v>2001.1</v>
          </cell>
          <cell r="BX135">
            <v>2006.5650000000001</v>
          </cell>
          <cell r="BY135">
            <v>0</v>
          </cell>
          <cell r="BZ135">
            <v>2001.1</v>
          </cell>
          <cell r="CA135">
            <v>0</v>
          </cell>
          <cell r="CB135">
            <v>1.173</v>
          </cell>
          <cell r="CC135">
            <v>0</v>
          </cell>
          <cell r="CD135">
            <v>2.8333333333333299</v>
          </cell>
          <cell r="CE135">
            <v>0</v>
          </cell>
          <cell r="CF135">
            <v>0</v>
          </cell>
          <cell r="CG135">
            <v>0</v>
          </cell>
          <cell r="CH135">
            <v>0</v>
          </cell>
          <cell r="CI135">
            <v>0</v>
          </cell>
          <cell r="CJ135">
            <v>0</v>
          </cell>
          <cell r="CK135">
            <v>0</v>
          </cell>
          <cell r="CL135">
            <v>0</v>
          </cell>
          <cell r="CM135">
            <v>0</v>
          </cell>
          <cell r="CN135">
            <v>0</v>
          </cell>
          <cell r="CO135">
            <v>0</v>
          </cell>
          <cell r="CP135">
            <v>7952.6</v>
          </cell>
          <cell r="CQ135">
            <v>19430.3</v>
          </cell>
          <cell r="CR135">
            <v>0</v>
          </cell>
          <cell r="CS135">
            <v>0</v>
          </cell>
          <cell r="CT135">
            <v>0</v>
          </cell>
        </row>
        <row r="136">
          <cell r="B136">
            <v>247693658</v>
          </cell>
          <cell r="C136" t="str">
            <v>г. Люберцы, ул. Барыкина, д. 2, д. 4, д. 8, д. 10/2, ул. Вертолетная, д. 4к1, д. 4к2</v>
          </cell>
          <cell r="D136" t="str">
            <v>{"type":"Polygon","coordinates":[[[37.956883,55.709183],[37.960305,55.708241],[37.95991,55.707763],[37.959919,55.707739],[37.95994,55.707724],[37.959976,55.707714],[37.959719,55.7074],[37.959675,55.707408],[37.959638,55.707409],[37.959614,55.707404],[37.959597,55.707384],[37.959612,55.707363],[37.959672,55.707346],[37.95954,55.707176],[37.959444,55.707201],[37.959331,55.70706],[37.959196,55.706897],[37.958327,55.705885],[37.959809,55.70474],[37.959774,55.704618],[37.958263,55.705815],[37.958011,55.706003],[37.957965,55.705954],[37.954856,55.706797],[37.954901,55.706848],[37.956883,55.709183]],[[37.957274,55.708985],[37.956757,55.708382],[37.956984,55.708323],[37.957344,55.70875],[37.957447,55.708774],[37.958627,55.708457],[37.958696,55.708455],[37.958771,55.708546],[37.958734,55.708588],[37.957274,55.708985]],[[37.95727,55.708171],[37.957346,55.708184],[37.95909,55.707719],[37.95837,55.706883],[37.956622,55.707343],[37.956617,55.707378],[37.95727,55.708171]],[[37.958991,55.70835],[37.95911,55.708486],[37.960013,55.708243],[37.960026,55.708186],[37.95922,55.707237],[37.958981,55.707301],[37.959669,55.708128],[37.959656,55.708171],[37.958991,55.70835]],[[37.958719,55.706996],[37.958938,55.706937],[37.958212,55.70609],[37.958,55.706149],[37.958719,55.706996]],[[37.955863,55.707311],[37.955946,55.70735],[37.956101,55.707308],[37.956116,55.707256],[37.955829,55.706919],[37.955849,55.706888],[37.957006,55.706577],[37.957085,55.706528],[37.957006,55.706434],[37.956907,55.706448],[37.955467,55.706836],[37.955863,55.707311]],[[37.956056,55.707547],[37.95625,55.707771],[37.956579,55.707685],[37.956527,55.707616],[37.956565,55.707605],[37.956491,55.707517],[37.956449,55.707526],[37.956384,55.707454],[37.956056,55.707547]],[[37.9564,55.707954],[37.956602,55.708186],[37.956932,55.708095],[37.956878,55.70803],[37.956918,55.708018],[37.956844,55.707923],[37.956796,55.707934],[37.956737,55.707866],[37.9564,55.707954]],[[37.959202,55.708085],[37.959238,55.708126],[37.959306,55.708108],[37.959271,55.708066],[37.959202,55.708085]],[[37.957684,55.706299],[37.957759,55.706281],[37.95772,55.70623],[37.957646,55.706248],[37.957684,55.706299]],[[37.956513,55.707261],[37.956586,55.70724],[37.956548,55.707198],[37.956476,55.707217],[37.956513,55.707261]],[[37.959221,55.708006],[37.959161,55.708022],[37.959192,55.708058],[37.959251,55.708041],[37.959221,55.708006]],[[37.959012,55.707109],[37.958994,55.707089],[37.9589,55.707115],[37.958919,55.707135],[37.959012,55.707109]],[[37.956154,55.707951],[37.956071,55.707975],[37.956114,55.708024],[37.956197,55.708002],[37.956154,55.707951]],[[37.957551,55.706232],[37.957567,55.706253],[37.957693,55.706221],[37.957677,55.706201],[37.957551,55.706232]],[[37.955504,55.707463],[37.955537,55.707453],[37.955521,55.707435],[37.955487,55.707445],[37.955504,55.707463]]]}</v>
          </cell>
          <cell r="E136" t="str">
            <v>LINESTRING(37.959774 55.704618,37.954856 55.706797,37.956883 55.709183,37.960305 55.708241,37.959809 55.70474,37.959774 55.704618)</v>
          </cell>
          <cell r="F136" t="str">
            <v>Утвержден</v>
          </cell>
          <cell r="G136">
            <v>48324</v>
          </cell>
          <cell r="H136">
            <v>48445.74</v>
          </cell>
          <cell r="I136">
            <v>48324</v>
          </cell>
          <cell r="J136">
            <v>11775.6</v>
          </cell>
          <cell r="K136">
            <v>12704.1</v>
          </cell>
          <cell r="L136">
            <v>35142.400000000001</v>
          </cell>
          <cell r="M136">
            <v>9</v>
          </cell>
          <cell r="N136">
            <v>2257.8000000000002</v>
          </cell>
          <cell r="O136">
            <v>2266.7399999999998</v>
          </cell>
          <cell r="P136">
            <v>0</v>
          </cell>
          <cell r="Q136">
            <v>0</v>
          </cell>
          <cell r="R136">
            <v>2257.8000000000002</v>
          </cell>
          <cell r="S136">
            <v>0</v>
          </cell>
          <cell r="T136">
            <v>0</v>
          </cell>
          <cell r="U136">
            <v>0</v>
          </cell>
          <cell r="V136">
            <v>0</v>
          </cell>
          <cell r="W136">
            <v>12</v>
          </cell>
          <cell r="X136">
            <v>24</v>
          </cell>
          <cell r="Y136">
            <v>16</v>
          </cell>
          <cell r="Z136">
            <v>6</v>
          </cell>
          <cell r="AA136">
            <v>2030</v>
          </cell>
          <cell r="AB136">
            <v>2035.6110000000001</v>
          </cell>
          <cell r="AC136">
            <v>0</v>
          </cell>
          <cell r="AD136">
            <v>0</v>
          </cell>
          <cell r="AE136">
            <v>2030</v>
          </cell>
          <cell r="AF136">
            <v>0</v>
          </cell>
          <cell r="AG136">
            <v>0</v>
          </cell>
          <cell r="AH136">
            <v>0</v>
          </cell>
          <cell r="AI136">
            <v>0</v>
          </cell>
          <cell r="AJ136">
            <v>0</v>
          </cell>
          <cell r="AK136">
            <v>11</v>
          </cell>
          <cell r="AL136">
            <v>10</v>
          </cell>
          <cell r="AM136">
            <v>13384.1</v>
          </cell>
          <cell r="AN136">
            <v>13415.07</v>
          </cell>
          <cell r="AO136">
            <v>13383.1</v>
          </cell>
          <cell r="AP136">
            <v>30</v>
          </cell>
          <cell r="AQ136">
            <v>0</v>
          </cell>
          <cell r="AR136">
            <v>0</v>
          </cell>
          <cell r="AS136">
            <v>0</v>
          </cell>
          <cell r="AT136">
            <v>0</v>
          </cell>
          <cell r="AU136">
            <v>0</v>
          </cell>
          <cell r="AV136">
            <v>4</v>
          </cell>
          <cell r="AW136">
            <v>92</v>
          </cell>
          <cell r="AX136">
            <v>0</v>
          </cell>
          <cell r="AY136">
            <v>92</v>
          </cell>
          <cell r="AZ136">
            <v>0</v>
          </cell>
          <cell r="BA136">
            <v>8</v>
          </cell>
          <cell r="BB136">
            <v>12</v>
          </cell>
          <cell r="BC136">
            <v>17</v>
          </cell>
          <cell r="BD136">
            <v>18</v>
          </cell>
          <cell r="BE136">
            <v>24</v>
          </cell>
          <cell r="BF136">
            <v>4002.8</v>
          </cell>
          <cell r="BG136">
            <v>4010.4740000000002</v>
          </cell>
          <cell r="BH136">
            <v>0</v>
          </cell>
          <cell r="BI136">
            <v>4002.8</v>
          </cell>
          <cell r="BJ136">
            <v>0</v>
          </cell>
          <cell r="BK136">
            <v>310</v>
          </cell>
          <cell r="BL136">
            <v>2</v>
          </cell>
          <cell r="BM136">
            <v>12508</v>
          </cell>
          <cell r="BN136">
            <v>12534.093999999999</v>
          </cell>
          <cell r="BO136">
            <v>0</v>
          </cell>
          <cell r="BP136">
            <v>12508</v>
          </cell>
          <cell r="BQ136">
            <v>0</v>
          </cell>
          <cell r="BR136">
            <v>2406.8000000000002</v>
          </cell>
          <cell r="BS136">
            <v>0</v>
          </cell>
          <cell r="BT136">
            <v>6.5</v>
          </cell>
          <cell r="BU136">
            <v>0</v>
          </cell>
          <cell r="BV136">
            <v>20</v>
          </cell>
          <cell r="BW136">
            <v>13284.3</v>
          </cell>
          <cell r="BX136">
            <v>13328.23</v>
          </cell>
          <cell r="BY136">
            <v>0</v>
          </cell>
          <cell r="BZ136">
            <v>13068.3</v>
          </cell>
          <cell r="CA136">
            <v>216</v>
          </cell>
          <cell r="CB136">
            <v>8.6280000000000001</v>
          </cell>
          <cell r="CC136">
            <v>0.14399999999999999</v>
          </cell>
          <cell r="CD136">
            <v>1.9736842105263199</v>
          </cell>
          <cell r="CE136">
            <v>1.5</v>
          </cell>
          <cell r="CF136">
            <v>0</v>
          </cell>
          <cell r="CG136">
            <v>0</v>
          </cell>
          <cell r="CH136">
            <v>0</v>
          </cell>
          <cell r="CI136">
            <v>0</v>
          </cell>
          <cell r="CJ136">
            <v>0</v>
          </cell>
          <cell r="CK136">
            <v>0</v>
          </cell>
          <cell r="CL136">
            <v>0</v>
          </cell>
          <cell r="CM136">
            <v>0</v>
          </cell>
          <cell r="CN136">
            <v>0</v>
          </cell>
          <cell r="CO136">
            <v>0</v>
          </cell>
          <cell r="CP136">
            <v>29671.1</v>
          </cell>
          <cell r="CQ136">
            <v>47558</v>
          </cell>
          <cell r="CR136">
            <v>0</v>
          </cell>
          <cell r="CS136">
            <v>0</v>
          </cell>
          <cell r="CT136">
            <v>0</v>
          </cell>
        </row>
        <row r="137">
          <cell r="B137">
            <v>1055181704</v>
          </cell>
          <cell r="C137" t="str">
            <v>г. Люберцы, ул. Барыкина, д. 3, д. 1/2, пр-д Некрасовский, д. 4, д. 6</v>
          </cell>
          <cell r="D137" t="str">
            <v>{"type":"Polygon","coordinates":[[[37.953977,55.708584],[37.953966,55.708571],[37.955041,55.708279],[37.955014,55.708243],[37.955366,55.708144],[37.954518,55.707161],[37.954332,55.707174],[37.954132,55.707196],[37.95409,55.707143],[37.953016,55.707434],[37.951484,55.707839],[37.952455,55.709027],[37.952666,55.708972],[37.953,55.708884],[37.953134,55.708848],[37.953112,55.708822],[37.953074,55.708813],[37.953221,55.708777],[37.953977,55.708584]],[[37.954155,55.707895],[37.953842,55.707514],[37.95343,55.707632],[37.953317,55.707493],[37.953629,55.707411],[37.953965,55.707322],[37.954414,55.707823],[37.954155,55.707895]],[[37.954327,55.708248],[37.954344,55.708269],[37.954002,55.708363],[37.953881,55.708217],[37.954237,55.708125],[37.954226,55.708112],[37.954573,55.708022],[37.954679,55.708159],[37.954327,55.708248]],[[37.953199,55.707648],[37.953143,55.707665],[37.953178,55.707707],[37.953235,55.70769],[37.953199,55.707648]],[[37.952521,55.708772],[37.95276,55.708704],[37.952332,55.708163],[37.952071,55.70823],[37.952521,55.708772]],[[37.951798,55.707914],[37.95192,55.708058],[37.952249,55.707971],[37.952226,55.707942],[37.952593,55.707847],[37.952483,55.707717],[37.952122,55.707812],[37.952136,55.707828],[37.951798,55.707914]],[[37.952876,55.707821],[37.952914,55.707867],[37.953022,55.707839],[37.952985,55.707791],[37.952876,55.707821]],[[37.954936,55.708148],[37.955015,55.708126],[37.954983,55.708087],[37.954904,55.708109],[37.954936,55.708148]]]}</v>
          </cell>
          <cell r="E137" t="str">
            <v>LINESTRING(37.95409 55.707143,37.951484 55.707839,37.952455 55.709027,37.952666 55.708972,37.953 55.708884,37.953134 55.708848,37.955041 55.708279,37.955366 55.708144,37.954518 55.707161,37.95409 55.707143)</v>
          </cell>
          <cell r="F137" t="str">
            <v>Утвержден</v>
          </cell>
          <cell r="G137">
            <v>24342</v>
          </cell>
          <cell r="H137">
            <v>24401.401999999998</v>
          </cell>
          <cell r="I137">
            <v>24342</v>
          </cell>
          <cell r="J137">
            <v>6641.7</v>
          </cell>
          <cell r="K137">
            <v>6742</v>
          </cell>
          <cell r="L137">
            <v>17700.3</v>
          </cell>
          <cell r="M137">
            <v>2</v>
          </cell>
          <cell r="N137">
            <v>777</v>
          </cell>
          <cell r="O137">
            <v>778.49099999999999</v>
          </cell>
          <cell r="P137">
            <v>0</v>
          </cell>
          <cell r="Q137">
            <v>0</v>
          </cell>
          <cell r="R137">
            <v>777</v>
          </cell>
          <cell r="S137">
            <v>0</v>
          </cell>
          <cell r="T137">
            <v>0</v>
          </cell>
          <cell r="U137">
            <v>0</v>
          </cell>
          <cell r="V137">
            <v>0</v>
          </cell>
          <cell r="W137">
            <v>0</v>
          </cell>
          <cell r="X137">
            <v>0</v>
          </cell>
          <cell r="Y137">
            <v>0</v>
          </cell>
          <cell r="Z137">
            <v>3</v>
          </cell>
          <cell r="AA137">
            <v>932</v>
          </cell>
          <cell r="AB137">
            <v>934.62800000000004</v>
          </cell>
          <cell r="AC137">
            <v>0</v>
          </cell>
          <cell r="AD137">
            <v>132</v>
          </cell>
          <cell r="AE137">
            <v>800</v>
          </cell>
          <cell r="AF137">
            <v>0</v>
          </cell>
          <cell r="AG137">
            <v>0</v>
          </cell>
          <cell r="AH137">
            <v>0</v>
          </cell>
          <cell r="AI137">
            <v>0</v>
          </cell>
          <cell r="AJ137">
            <v>0</v>
          </cell>
          <cell r="AK137">
            <v>4</v>
          </cell>
          <cell r="AL137">
            <v>2</v>
          </cell>
          <cell r="AM137">
            <v>9363.1</v>
          </cell>
          <cell r="AN137">
            <v>9389.1650000000009</v>
          </cell>
          <cell r="AO137">
            <v>9362.1</v>
          </cell>
          <cell r="AP137">
            <v>30</v>
          </cell>
          <cell r="AQ137">
            <v>0</v>
          </cell>
          <cell r="AR137">
            <v>0</v>
          </cell>
          <cell r="AS137">
            <v>0</v>
          </cell>
          <cell r="AT137">
            <v>0</v>
          </cell>
          <cell r="AU137">
            <v>0</v>
          </cell>
          <cell r="AV137">
            <v>2</v>
          </cell>
          <cell r="AW137">
            <v>73.7</v>
          </cell>
          <cell r="AX137">
            <v>0</v>
          </cell>
          <cell r="AY137">
            <v>73.7</v>
          </cell>
          <cell r="AZ137">
            <v>0</v>
          </cell>
          <cell r="BA137">
            <v>0</v>
          </cell>
          <cell r="BB137">
            <v>0</v>
          </cell>
          <cell r="BC137">
            <v>2</v>
          </cell>
          <cell r="BD137">
            <v>4</v>
          </cell>
          <cell r="BE137">
            <v>12</v>
          </cell>
          <cell r="BF137">
            <v>1921.7</v>
          </cell>
          <cell r="BG137">
            <v>1925.2909999999999</v>
          </cell>
          <cell r="BH137">
            <v>0</v>
          </cell>
          <cell r="BI137">
            <v>1921.7</v>
          </cell>
          <cell r="BJ137">
            <v>0</v>
          </cell>
          <cell r="BK137">
            <v>147</v>
          </cell>
          <cell r="BL137">
            <v>1</v>
          </cell>
          <cell r="BM137">
            <v>6742</v>
          </cell>
          <cell r="BN137">
            <v>6757.4750000000004</v>
          </cell>
          <cell r="BO137">
            <v>0</v>
          </cell>
          <cell r="BP137">
            <v>6742</v>
          </cell>
          <cell r="BQ137">
            <v>0</v>
          </cell>
          <cell r="BR137">
            <v>1348.4</v>
          </cell>
          <cell r="BS137">
            <v>0</v>
          </cell>
          <cell r="BT137">
            <v>5</v>
          </cell>
          <cell r="BU137">
            <v>0</v>
          </cell>
          <cell r="BV137">
            <v>8</v>
          </cell>
          <cell r="BW137">
            <v>4608.8999999999996</v>
          </cell>
          <cell r="BX137">
            <v>4619.8500000000004</v>
          </cell>
          <cell r="BY137">
            <v>0</v>
          </cell>
          <cell r="BZ137">
            <v>4608.8999999999996</v>
          </cell>
          <cell r="CA137">
            <v>0</v>
          </cell>
          <cell r="CB137">
            <v>3.0710000000000002</v>
          </cell>
          <cell r="CC137">
            <v>0</v>
          </cell>
          <cell r="CD137">
            <v>1.5</v>
          </cell>
          <cell r="CE137">
            <v>0</v>
          </cell>
          <cell r="CF137">
            <v>0</v>
          </cell>
          <cell r="CG137">
            <v>0</v>
          </cell>
          <cell r="CH137">
            <v>0</v>
          </cell>
          <cell r="CI137">
            <v>0</v>
          </cell>
          <cell r="CJ137">
            <v>0</v>
          </cell>
          <cell r="CK137">
            <v>0</v>
          </cell>
          <cell r="CL137">
            <v>0</v>
          </cell>
          <cell r="CM137">
            <v>0</v>
          </cell>
          <cell r="CN137">
            <v>0</v>
          </cell>
          <cell r="CO137">
            <v>0</v>
          </cell>
          <cell r="CP137">
            <v>13478.3</v>
          </cell>
          <cell r="CQ137">
            <v>24417.4</v>
          </cell>
          <cell r="CR137">
            <v>0</v>
          </cell>
          <cell r="CS137">
            <v>0</v>
          </cell>
          <cell r="CT137">
            <v>0</v>
          </cell>
        </row>
        <row r="138">
          <cell r="B138">
            <v>1055181730</v>
          </cell>
          <cell r="C138" t="str">
            <v>г. Люберцы, ул. Барыкина, д. 5/1, д. 7/1, д.7/2</v>
          </cell>
          <cell r="D138" t="str">
            <v>{"type":"Polygon","coordinates":[[[37.955366,55.708144],[37.955014,55.708243],[37.955041,55.708279],[37.954107,55.708532],[37.953966,55.708571],[37.953977,55.708584],[37.95422,55.708884],[37.954448,55.70882],[37.954679,55.709097],[37.954738,55.709171],[37.954452,55.709245],[37.954422,55.709253],[37.953834,55.709407],[37.953739,55.709314],[37.953572,55.709366],[37.954043,55.709908],[37.954812,55.709723],[37.955903,55.709437],[37.955989,55.709415],[37.956034,55.70945],[37.956071,55.709469],[37.956111,55.709476],[37.956393,55.709414],[37.956404,55.709386],[37.956398,55.709352],[37.955572,55.708399],[37.955366,55.708144]],[[37.955098,55.709591],[37.95498,55.70945],[37.955395,55.709349],[37.955202,55.709126],[37.955476,55.709053],[37.955774,55.709414],[37.955098,55.709591]],[[37.955929,55.709336],[37.956017,55.709313],[37.956054,55.709361],[37.955966,55.709384],[37.955929,55.709336]],[[37.955807,55.709053],[37.955722,55.709074],[37.955763,55.709126],[37.955849,55.709105],[37.955807,55.709053]],[[37.95451,55.709727],[37.954492,55.709704],[37.954849,55.709605],[37.954743,55.709476],[37.954387,55.709577],[37.954402,55.709593],[37.954053,55.709681],[37.954168,55.709816],[37.95451,55.709727]],[[37.954239,55.708571],[37.95436,55.708715],[37.95476,55.708603],[37.955071,55.708973],[37.955312,55.708908],[37.954878,55.7084],[37.954239,55.708571]],[[37.955164,55.708317],[37.955087,55.708336],[37.955125,55.708383],[37.955201,55.708362],[37.955164,55.708317]],[[37.955572,55.708399],[37.955559,55.708383],[37.955572,55.708399]]]}</v>
          </cell>
          <cell r="E138" t="str">
            <v>LINESTRING(37.955366 55.708144,37.955014 55.708243,37.953966 55.708571,37.953572 55.709366,37.954043 55.709908,37.956111 55.709476,37.956393 55.709414,37.956404 55.709386,37.956398 55.709352,37.955366 55.708144)</v>
          </cell>
          <cell r="F138" t="str">
            <v>Утвержден</v>
          </cell>
          <cell r="G138">
            <v>13440</v>
          </cell>
          <cell r="H138">
            <v>13472.451999999999</v>
          </cell>
          <cell r="I138">
            <v>13440</v>
          </cell>
          <cell r="J138">
            <v>2585.5</v>
          </cell>
          <cell r="K138">
            <v>5113</v>
          </cell>
          <cell r="L138">
            <v>10854.5</v>
          </cell>
          <cell r="M138">
            <v>2</v>
          </cell>
          <cell r="N138">
            <v>616</v>
          </cell>
          <cell r="O138">
            <v>617.72799999999995</v>
          </cell>
          <cell r="P138">
            <v>0</v>
          </cell>
          <cell r="Q138">
            <v>0</v>
          </cell>
          <cell r="R138">
            <v>616</v>
          </cell>
          <cell r="S138">
            <v>0</v>
          </cell>
          <cell r="T138">
            <v>0</v>
          </cell>
          <cell r="U138">
            <v>0</v>
          </cell>
          <cell r="V138">
            <v>0</v>
          </cell>
          <cell r="W138">
            <v>0</v>
          </cell>
          <cell r="X138">
            <v>0</v>
          </cell>
          <cell r="Y138">
            <v>0</v>
          </cell>
          <cell r="Z138">
            <v>1</v>
          </cell>
          <cell r="AA138">
            <v>295</v>
          </cell>
          <cell r="AB138">
            <v>295.53500000000003</v>
          </cell>
          <cell r="AC138">
            <v>0</v>
          </cell>
          <cell r="AD138">
            <v>0</v>
          </cell>
          <cell r="AE138">
            <v>295</v>
          </cell>
          <cell r="AF138">
            <v>0</v>
          </cell>
          <cell r="AG138">
            <v>0</v>
          </cell>
          <cell r="AH138">
            <v>0</v>
          </cell>
          <cell r="AI138">
            <v>0</v>
          </cell>
          <cell r="AJ138">
            <v>0</v>
          </cell>
          <cell r="AK138">
            <v>0</v>
          </cell>
          <cell r="AL138">
            <v>0</v>
          </cell>
          <cell r="AM138">
            <v>5662.4</v>
          </cell>
          <cell r="AN138">
            <v>5897.2240000000002</v>
          </cell>
          <cell r="AO138">
            <v>5661.4</v>
          </cell>
          <cell r="AP138">
            <v>20</v>
          </cell>
          <cell r="AQ138">
            <v>0</v>
          </cell>
          <cell r="AR138">
            <v>0</v>
          </cell>
          <cell r="AS138">
            <v>0</v>
          </cell>
          <cell r="AT138">
            <v>0</v>
          </cell>
          <cell r="AU138">
            <v>0</v>
          </cell>
          <cell r="AV138">
            <v>1</v>
          </cell>
          <cell r="AW138">
            <v>37</v>
          </cell>
          <cell r="AX138">
            <v>0</v>
          </cell>
          <cell r="AY138">
            <v>37</v>
          </cell>
          <cell r="AZ138">
            <v>0</v>
          </cell>
          <cell r="BA138">
            <v>0</v>
          </cell>
          <cell r="BB138">
            <v>0</v>
          </cell>
          <cell r="BC138">
            <v>0</v>
          </cell>
          <cell r="BD138">
            <v>0</v>
          </cell>
          <cell r="BE138">
            <v>3</v>
          </cell>
          <cell r="BF138">
            <v>596</v>
          </cell>
          <cell r="BG138">
            <v>597.25599999999997</v>
          </cell>
          <cell r="BH138">
            <v>0</v>
          </cell>
          <cell r="BI138">
            <v>596</v>
          </cell>
          <cell r="BJ138">
            <v>0</v>
          </cell>
          <cell r="BK138">
            <v>46</v>
          </cell>
          <cell r="BL138">
            <v>1</v>
          </cell>
          <cell r="BM138">
            <v>3097</v>
          </cell>
          <cell r="BN138">
            <v>3104.75</v>
          </cell>
          <cell r="BO138">
            <v>0</v>
          </cell>
          <cell r="BP138">
            <v>3097</v>
          </cell>
          <cell r="BQ138">
            <v>0</v>
          </cell>
          <cell r="BR138">
            <v>619</v>
          </cell>
          <cell r="BS138">
            <v>0</v>
          </cell>
          <cell r="BT138">
            <v>5</v>
          </cell>
          <cell r="BU138">
            <v>0</v>
          </cell>
          <cell r="BV138">
            <v>4</v>
          </cell>
          <cell r="BW138">
            <v>2950.2</v>
          </cell>
          <cell r="BX138">
            <v>2956.1840000000002</v>
          </cell>
          <cell r="BY138">
            <v>0</v>
          </cell>
          <cell r="BZ138">
            <v>2950.2</v>
          </cell>
          <cell r="CA138">
            <v>0</v>
          </cell>
          <cell r="CB138">
            <v>1.629</v>
          </cell>
          <cell r="CC138">
            <v>0</v>
          </cell>
          <cell r="CD138">
            <v>1.75</v>
          </cell>
          <cell r="CE138">
            <v>0</v>
          </cell>
          <cell r="CF138">
            <v>0</v>
          </cell>
          <cell r="CG138">
            <v>0</v>
          </cell>
          <cell r="CH138">
            <v>0</v>
          </cell>
          <cell r="CI138">
            <v>0</v>
          </cell>
          <cell r="CJ138">
            <v>0</v>
          </cell>
          <cell r="CK138">
            <v>0</v>
          </cell>
          <cell r="CL138">
            <v>0</v>
          </cell>
          <cell r="CM138">
            <v>0</v>
          </cell>
          <cell r="CN138">
            <v>0</v>
          </cell>
          <cell r="CO138">
            <v>0</v>
          </cell>
          <cell r="CP138">
            <v>6680.2</v>
          </cell>
          <cell r="CQ138">
            <v>13252.6</v>
          </cell>
          <cell r="CR138">
            <v>0</v>
          </cell>
          <cell r="CS138">
            <v>0</v>
          </cell>
          <cell r="CT138">
            <v>0</v>
          </cell>
        </row>
        <row r="139">
          <cell r="B139">
            <v>247693642</v>
          </cell>
          <cell r="C139" t="str">
            <v>г. Люберцы, ул. Вертолётная, д.14к1, д. 14к2</v>
          </cell>
          <cell r="D139" t="str">
            <v>{"type":"Polygon","coordinates":[[[37.96176,55.70652],[37.961805,55.70657],[37.962534,55.707442],[37.962637,55.707563],[37.962672,55.707605],[37.962952,55.707526],[37.963209,55.707441],[37.963445,55.707335],[37.963644,55.707232],[37.963702,55.707206],[37.963756,55.707133],[37.963754,55.7071],[37.963765,55.707077],[37.963789,55.707055],[37.963843,55.707037],[37.963916,55.707012],[37.963655,55.706716],[37.963579,55.706736],[37.963343,55.706479],[37.963231,55.706358],[37.963003,55.706091],[37.963008,55.706068],[37.963081,55.70605],[37.962851,55.705779],[37.962789,55.705795],[37.962755,55.705751],[37.962368,55.70586],[37.962314,55.705874],[37.962218,55.70604],[37.962173,55.706114],[37.962124,55.706189],[37.962094,55.706232],[37.962054,55.706262],[37.962001,55.706278],[37.961883,55.706307],[37.961692,55.706353],[37.961635,55.706367],[37.961773,55.706409],[37.961712,55.706461],[37.96176,55.70652]],[[37.962913,55.706584],[37.96282,55.706472],[37.962685,55.706311],[37.962638,55.706255],[37.962507,55.706097],[37.962411,55.705983],[37.962507,55.705958],[37.962642,55.705924],[37.962686,55.705978],[37.962737,55.706041],[37.962858,55.70619],[37.962909,55.706253],[37.963042,55.706415],[37.96313,55.706524],[37.962913,55.706584]],[[37.963179,55.707216],[37.963071,55.707245],[37.962914,55.707287],[37.962801,55.707317],[37.962671,55.707352],[37.962574,55.707241],[37.962809,55.707176],[37.962973,55.70713],[37.963182,55.707071],[37.963258,55.70705],[37.963263,55.707002],[37.963204,55.706927],[37.963101,55.706795],[37.96332,55.706738],[37.96335,55.706774],[37.963402,55.706837],[37.963611,55.7071],[37.963179,55.707216]],[[37.962284,55.706263],[37.962379,55.706235],[37.962331,55.706182],[37.962238,55.706211],[37.962284,55.706263]],[[37.962888,55.706943],[37.962875,55.706926],[37.962924,55.706913],[37.96294,55.706929],[37.962888,55.706943]],[[37.962685,55.706856],[37.962766,55.706834],[37.96273,55.70679],[37.962649,55.706812],[37.962685,55.706856]]]}</v>
          </cell>
          <cell r="E139" t="str">
            <v>LINESTRING(37.962755 55.705751,37.962314 55.705874,37.961635 55.706367,37.96176 55.70652,37.962534 55.707442,37.962672 55.707605,37.962952 55.707526,37.963209 55.707441,37.963445 55.707335,37.963702 55.707206,37.963916 55.707012,37.962851 55.705779,37.962755 55.705751)</v>
          </cell>
          <cell r="F139" t="str">
            <v>Утвержден</v>
          </cell>
          <cell r="G139">
            <v>12542</v>
          </cell>
          <cell r="H139">
            <v>12572.514999999999</v>
          </cell>
          <cell r="I139">
            <v>12547.2</v>
          </cell>
          <cell r="J139">
            <v>2467.5</v>
          </cell>
          <cell r="K139">
            <v>3525</v>
          </cell>
          <cell r="L139">
            <v>10080</v>
          </cell>
          <cell r="M139">
            <v>4</v>
          </cell>
          <cell r="N139">
            <v>400</v>
          </cell>
          <cell r="O139">
            <v>399.76499999999999</v>
          </cell>
          <cell r="P139">
            <v>0</v>
          </cell>
          <cell r="Q139">
            <v>0</v>
          </cell>
          <cell r="R139">
            <v>400</v>
          </cell>
          <cell r="S139">
            <v>0</v>
          </cell>
          <cell r="T139">
            <v>0</v>
          </cell>
          <cell r="U139">
            <v>0</v>
          </cell>
          <cell r="V139">
            <v>0</v>
          </cell>
          <cell r="W139">
            <v>0</v>
          </cell>
          <cell r="X139">
            <v>0</v>
          </cell>
          <cell r="Y139">
            <v>0</v>
          </cell>
          <cell r="Z139">
            <v>4</v>
          </cell>
          <cell r="AA139">
            <v>650</v>
          </cell>
          <cell r="AB139">
            <v>652.49300000000005</v>
          </cell>
          <cell r="AC139">
            <v>0</v>
          </cell>
          <cell r="AD139">
            <v>0</v>
          </cell>
          <cell r="AE139">
            <v>650</v>
          </cell>
          <cell r="AF139">
            <v>0</v>
          </cell>
          <cell r="AG139">
            <v>0</v>
          </cell>
          <cell r="AH139">
            <v>0</v>
          </cell>
          <cell r="AI139">
            <v>0</v>
          </cell>
          <cell r="AJ139">
            <v>0</v>
          </cell>
          <cell r="AK139">
            <v>12</v>
          </cell>
          <cell r="AL139">
            <v>6</v>
          </cell>
          <cell r="AM139">
            <v>4430.2</v>
          </cell>
          <cell r="AN139">
            <v>4442.0410000000002</v>
          </cell>
          <cell r="AO139">
            <v>4430.2</v>
          </cell>
          <cell r="AP139">
            <v>0</v>
          </cell>
          <cell r="AQ139">
            <v>0</v>
          </cell>
          <cell r="AR139">
            <v>0</v>
          </cell>
          <cell r="AS139">
            <v>0</v>
          </cell>
          <cell r="AT139">
            <v>0</v>
          </cell>
          <cell r="AU139">
            <v>0</v>
          </cell>
          <cell r="AV139">
            <v>1</v>
          </cell>
          <cell r="AW139">
            <v>30</v>
          </cell>
          <cell r="AX139">
            <v>0</v>
          </cell>
          <cell r="AY139">
            <v>30</v>
          </cell>
          <cell r="AZ139">
            <v>0</v>
          </cell>
          <cell r="BA139">
            <v>12</v>
          </cell>
          <cell r="BB139">
            <v>18</v>
          </cell>
          <cell r="BC139">
            <v>7</v>
          </cell>
          <cell r="BD139">
            <v>7</v>
          </cell>
          <cell r="BE139">
            <v>7</v>
          </cell>
          <cell r="BF139">
            <v>1191.0999999999999</v>
          </cell>
          <cell r="BG139">
            <v>1193.8520000000001</v>
          </cell>
          <cell r="BH139">
            <v>0</v>
          </cell>
          <cell r="BI139">
            <v>1191.0999999999999</v>
          </cell>
          <cell r="BJ139">
            <v>0</v>
          </cell>
          <cell r="BK139">
            <v>89</v>
          </cell>
          <cell r="BL139">
            <v>1</v>
          </cell>
          <cell r="BM139">
            <v>3525</v>
          </cell>
          <cell r="BN139">
            <v>3530.9209999999998</v>
          </cell>
          <cell r="BO139">
            <v>0</v>
          </cell>
          <cell r="BP139">
            <v>3525</v>
          </cell>
          <cell r="BQ139">
            <v>0</v>
          </cell>
          <cell r="BR139">
            <v>587.5</v>
          </cell>
          <cell r="BS139">
            <v>0</v>
          </cell>
          <cell r="BT139">
            <v>6</v>
          </cell>
          <cell r="BU139">
            <v>0</v>
          </cell>
          <cell r="BV139">
            <v>2</v>
          </cell>
          <cell r="BW139">
            <v>2352</v>
          </cell>
          <cell r="BX139">
            <v>2356.8249999999998</v>
          </cell>
          <cell r="BY139">
            <v>0</v>
          </cell>
          <cell r="BZ139">
            <v>2352</v>
          </cell>
          <cell r="CA139">
            <v>0</v>
          </cell>
          <cell r="CB139">
            <v>1.5669999999999999</v>
          </cell>
          <cell r="CC139">
            <v>0</v>
          </cell>
          <cell r="CD139">
            <v>1.5</v>
          </cell>
          <cell r="CE139">
            <v>0</v>
          </cell>
          <cell r="CF139">
            <v>0</v>
          </cell>
          <cell r="CG139">
            <v>0</v>
          </cell>
          <cell r="CH139">
            <v>0</v>
          </cell>
          <cell r="CI139">
            <v>0</v>
          </cell>
          <cell r="CJ139">
            <v>0</v>
          </cell>
          <cell r="CK139">
            <v>0</v>
          </cell>
          <cell r="CL139">
            <v>0</v>
          </cell>
          <cell r="CM139">
            <v>0</v>
          </cell>
          <cell r="CN139">
            <v>0</v>
          </cell>
          <cell r="CO139">
            <v>0</v>
          </cell>
          <cell r="CP139">
            <v>7098.1</v>
          </cell>
          <cell r="CQ139">
            <v>12578.3</v>
          </cell>
          <cell r="CR139">
            <v>0</v>
          </cell>
          <cell r="CS139">
            <v>0</v>
          </cell>
          <cell r="CT139">
            <v>0</v>
          </cell>
        </row>
        <row r="140">
          <cell r="B140">
            <v>247693637</v>
          </cell>
          <cell r="C140" t="str">
            <v>г. Люберцы, ул. Вертолётная, д. 16/1</v>
          </cell>
          <cell r="D140" t="str">
            <v>{"type":"Polygon","coordinates":[[[37.962789,55.705795],[37.962851,55.705779],[37.962892,55.705827],[37.963081,55.70605],[37.963028,55.706063],[37.963008,55.706068],[37.963003,55.706091],[37.963234,55.706361],[37.963335,55.706471],[37.96351,55.70666],[37.963579,55.706736],[37.963655,55.706716],[37.963694,55.706761],[37.963916,55.707012],[37.963789,55.707055],[37.963765,55.707077],[37.963754,55.7071],[37.963756,55.707133],[37.963702,55.707206],[37.963834,55.707133],[37.963976,55.707051],[37.964119,55.706936],[37.964241,55.706809],[37.96437,55.706659],[37.964492,55.706496],[37.96464,55.706235],[37.964707,55.706112],[37.964759,55.706003],[37.96458,55.706045],[37.964511,55.706039],[37.964447,55.706022],[37.964445,55.706006],[37.964454,55.705992],[37.964503,55.705972],[37.964283,55.705696],[37.964218,55.70571],[37.964192,55.705708],[37.963966,55.70544],[37.963478,55.705567],[37.962755,55.705751],[37.962789,55.705795]],[[37.964323,55.706395],[37.96426,55.706411],[37.964083,55.706457],[37.963975,55.706485],[37.963802,55.706529],[37.963696,55.706556],[37.963592,55.706583],[37.963493,55.706459],[37.963566,55.70644],[37.963711,55.706402],[37.96398,55.706331],[37.96413,55.706292],[37.964083,55.706233],[37.964024,55.706158],[37.963989,55.706113],[37.963888,55.705985],[37.963855,55.705943],[37.963735,55.705791],[37.963702,55.705749],[37.963647,55.705679],[37.963862,55.705625],[37.963894,55.705665],[37.963948,55.70573],[37.964064,55.705874],[37.964116,55.705937],[37.964235,55.706083],[37.964286,55.706146],[37.964454,55.70636],[37.964323,55.706395]],[[37.963383,55.705793],[37.96337,55.705797],[37.963327,55.705743],[37.963404,55.705723],[37.963445,55.705776],[37.963383,55.705793]]]}</v>
          </cell>
          <cell r="E140" t="str">
            <v>LINESTRING(37.963966 55.70544,37.962755 55.705751,37.963702 55.707206,37.963834 55.707133,37.963976 55.707051,37.964119 55.706936,37.964241 55.706809,37.96437 55.706659,37.964492 55.706496,37.96464 55.706235,37.964707 55.706112,37.964759 55.706003,37.963966 55.70544)</v>
          </cell>
          <cell r="F140" t="str">
            <v>Утвержден</v>
          </cell>
          <cell r="G140">
            <v>9629</v>
          </cell>
          <cell r="H140">
            <v>9652.2999999999993</v>
          </cell>
          <cell r="I140">
            <v>9629</v>
          </cell>
          <cell r="J140">
            <v>1765.4</v>
          </cell>
          <cell r="K140">
            <v>2552</v>
          </cell>
          <cell r="L140">
            <v>7867.9</v>
          </cell>
          <cell r="M140">
            <v>7</v>
          </cell>
          <cell r="N140">
            <v>605</v>
          </cell>
          <cell r="O140">
            <v>607.77</v>
          </cell>
          <cell r="P140">
            <v>0</v>
          </cell>
          <cell r="Q140">
            <v>0</v>
          </cell>
          <cell r="R140">
            <v>605</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3951.6</v>
          </cell>
          <cell r="AN140">
            <v>3960.56</v>
          </cell>
          <cell r="AO140">
            <v>3951.6</v>
          </cell>
          <cell r="AP140">
            <v>0</v>
          </cell>
          <cell r="AQ140">
            <v>0</v>
          </cell>
          <cell r="AR140">
            <v>0</v>
          </cell>
          <cell r="AS140">
            <v>0</v>
          </cell>
          <cell r="AT140">
            <v>0</v>
          </cell>
          <cell r="AU140">
            <v>0</v>
          </cell>
          <cell r="AV140">
            <v>1</v>
          </cell>
          <cell r="AW140">
            <v>30</v>
          </cell>
          <cell r="AX140">
            <v>0</v>
          </cell>
          <cell r="AY140">
            <v>30</v>
          </cell>
          <cell r="AZ140">
            <v>0</v>
          </cell>
          <cell r="BA140">
            <v>9</v>
          </cell>
          <cell r="BB140">
            <v>9</v>
          </cell>
          <cell r="BC140">
            <v>6</v>
          </cell>
          <cell r="BD140">
            <v>6</v>
          </cell>
          <cell r="BE140">
            <v>4</v>
          </cell>
          <cell r="BF140">
            <v>819</v>
          </cell>
          <cell r="BG140">
            <v>819.976</v>
          </cell>
          <cell r="BH140">
            <v>0</v>
          </cell>
          <cell r="BI140">
            <v>819</v>
          </cell>
          <cell r="BJ140">
            <v>0</v>
          </cell>
          <cell r="BK140">
            <v>63</v>
          </cell>
          <cell r="BL140">
            <v>1</v>
          </cell>
          <cell r="BM140">
            <v>2522</v>
          </cell>
          <cell r="BN140">
            <v>2527.0340000000001</v>
          </cell>
          <cell r="BO140">
            <v>0</v>
          </cell>
          <cell r="BP140">
            <v>2522</v>
          </cell>
          <cell r="BQ140">
            <v>0</v>
          </cell>
          <cell r="BR140">
            <v>420</v>
          </cell>
          <cell r="BS140">
            <v>0</v>
          </cell>
          <cell r="BT140">
            <v>6</v>
          </cell>
          <cell r="BU140">
            <v>0</v>
          </cell>
          <cell r="BV140">
            <v>3</v>
          </cell>
          <cell r="BW140">
            <v>1736</v>
          </cell>
          <cell r="BX140">
            <v>1739.288</v>
          </cell>
          <cell r="BY140">
            <v>0</v>
          </cell>
          <cell r="BZ140">
            <v>1736</v>
          </cell>
          <cell r="CA140">
            <v>0</v>
          </cell>
          <cell r="CB140">
            <v>1.145</v>
          </cell>
          <cell r="CC140">
            <v>0</v>
          </cell>
          <cell r="CD140">
            <v>2.1666666666666701</v>
          </cell>
          <cell r="CE140">
            <v>0</v>
          </cell>
          <cell r="CF140">
            <v>0</v>
          </cell>
          <cell r="CG140">
            <v>0</v>
          </cell>
          <cell r="CH140">
            <v>0</v>
          </cell>
          <cell r="CI140">
            <v>0</v>
          </cell>
          <cell r="CJ140">
            <v>0</v>
          </cell>
          <cell r="CK140">
            <v>0</v>
          </cell>
          <cell r="CL140">
            <v>0</v>
          </cell>
          <cell r="CM140">
            <v>0</v>
          </cell>
          <cell r="CN140">
            <v>0</v>
          </cell>
          <cell r="CO140">
            <v>0</v>
          </cell>
          <cell r="CP140">
            <v>5107</v>
          </cell>
          <cell r="CQ140">
            <v>9663.6</v>
          </cell>
          <cell r="CR140">
            <v>0</v>
          </cell>
          <cell r="CS140">
            <v>0</v>
          </cell>
          <cell r="CT140">
            <v>0</v>
          </cell>
        </row>
        <row r="141">
          <cell r="B141">
            <v>247693634</v>
          </cell>
          <cell r="C141" t="str">
            <v>г. Люберцы, ул. Вертолётная, д. 16к2, д. 18</v>
          </cell>
          <cell r="D141" t="str">
            <v>{"type":"Polygon","coordinates":[[[37.963853,55.704477],[37.963019,55.704703],[37.962972,55.704733],[37.962969,55.704739],[37.962941,55.704736],[37.962748,55.705078],[37.962686,55.705176],[37.962586,55.705355],[37.962332,55.705839],[37.962314,55.705874],[37.962368,55.70586],[37.962755,55.705751],[37.963171,55.705645],[37.963265,55.705621],[37.963479,55.705567],[37.963828,55.705476],[37.963966,55.70544],[37.964078,55.705573],[37.964168,55.705679],[37.964192,55.705708],[37.964218,55.70571],[37.964283,55.705696],[37.964503,55.705972],[37.964454,55.705992],[37.964445,55.706006],[37.964446,55.706015],[37.964447,55.706022],[37.964511,55.706039],[37.96458,55.706045],[37.964759,55.706003],[37.96498,55.705629],[37.964987,55.705617],[37.965103,55.705399],[37.965226,55.705168],[37.965179,55.705114],[37.965237,55.70509],[37.965067,55.704874],[37.964989,55.704883],[37.964806,55.704664],[37.96487,55.704646],[37.964765,55.704519],[37.964799,55.704511],[37.964749,55.704452],[37.964716,55.70446],[37.964666,55.704396],[37.9646,55.704413],[37.964566,55.704374],[37.964502,55.704301],[37.963853,55.704477]],[[37.964096,55.705373],[37.96473,55.70521],[37.964165,55.704531],[37.964375,55.704476],[37.965046,55.705269],[37.964197,55.705502],[37.964096,55.705373]],[[37.96474,55.705559],[37.964872,55.705529],[37.96483,55.705471],[37.9647,55.705501],[37.96474,55.705559]],[[37.963433,55.705418],[37.963508,55.705507],[37.963706,55.705455],[37.963232,55.70487],[37.963019,55.704923],[37.963433,55.705418]],[[37.963468,55.704862],[37.963548,55.704841],[37.963577,55.704834],[37.963527,55.704773],[37.963495,55.704782],[37.96342,55.704803],[37.963468,55.704862]],[[37.964699,55.704534],[37.964765,55.704519],[37.964799,55.704511],[37.964749,55.704452],[37.964716,55.70446],[37.964653,55.704477],[37.964699,55.704534]]]}</v>
          </cell>
          <cell r="E141" t="str">
            <v>LINESTRING(37.964502 55.704301,37.963019 55.704703,37.962941 55.704736,37.962686 55.705176,37.962586 55.705355,37.962332 55.705839,37.962314 55.705874,37.96458 55.706045,37.964759 55.706003,37.96498 55.705629,37.964987 55.705617,37.965226 55.705168,37.965237 55.70509,37.964799 55.704511,37.964749 55.704452,37.964666 55.704396,37.964502 55.704301)</v>
          </cell>
          <cell r="F141" t="str">
            <v>Утвержден</v>
          </cell>
          <cell r="G141">
            <v>16338</v>
          </cell>
          <cell r="H141">
            <v>16425.865000000002</v>
          </cell>
          <cell r="I141">
            <v>16301.3</v>
          </cell>
          <cell r="J141">
            <v>2779.7</v>
          </cell>
          <cell r="K141">
            <v>3971</v>
          </cell>
          <cell r="L141">
            <v>13521.6</v>
          </cell>
          <cell r="M141">
            <v>6</v>
          </cell>
          <cell r="N141">
            <v>310</v>
          </cell>
          <cell r="O141">
            <v>311.13400000000001</v>
          </cell>
          <cell r="P141">
            <v>0</v>
          </cell>
          <cell r="Q141">
            <v>0</v>
          </cell>
          <cell r="R141">
            <v>310</v>
          </cell>
          <cell r="S141">
            <v>0</v>
          </cell>
          <cell r="T141">
            <v>0</v>
          </cell>
          <cell r="U141">
            <v>0</v>
          </cell>
          <cell r="V141">
            <v>0</v>
          </cell>
          <cell r="W141">
            <v>0</v>
          </cell>
          <cell r="X141">
            <v>0</v>
          </cell>
          <cell r="Y141">
            <v>0</v>
          </cell>
          <cell r="Z141">
            <v>8</v>
          </cell>
          <cell r="AA141">
            <v>2140</v>
          </cell>
          <cell r="AB141">
            <v>2145.4929999999999</v>
          </cell>
          <cell r="AC141">
            <v>0</v>
          </cell>
          <cell r="AD141">
            <v>30</v>
          </cell>
          <cell r="AE141">
            <v>2110</v>
          </cell>
          <cell r="AF141">
            <v>0</v>
          </cell>
          <cell r="AG141">
            <v>0</v>
          </cell>
          <cell r="AH141">
            <v>0</v>
          </cell>
          <cell r="AI141">
            <v>0</v>
          </cell>
          <cell r="AJ141">
            <v>0</v>
          </cell>
          <cell r="AK141">
            <v>14</v>
          </cell>
          <cell r="AL141">
            <v>8</v>
          </cell>
          <cell r="AM141">
            <v>4953.6000000000004</v>
          </cell>
          <cell r="AN141">
            <v>4966.241</v>
          </cell>
          <cell r="AO141">
            <v>4953.6000000000004</v>
          </cell>
          <cell r="AP141">
            <v>0</v>
          </cell>
          <cell r="AQ141">
            <v>0</v>
          </cell>
          <cell r="AR141">
            <v>0</v>
          </cell>
          <cell r="AS141">
            <v>0</v>
          </cell>
          <cell r="AT141">
            <v>0</v>
          </cell>
          <cell r="AU141">
            <v>0</v>
          </cell>
          <cell r="AV141">
            <v>2</v>
          </cell>
          <cell r="AW141">
            <v>103</v>
          </cell>
          <cell r="AX141">
            <v>0</v>
          </cell>
          <cell r="AY141">
            <v>103</v>
          </cell>
          <cell r="AZ141">
            <v>0</v>
          </cell>
          <cell r="BA141">
            <v>12</v>
          </cell>
          <cell r="BB141">
            <v>16</v>
          </cell>
          <cell r="BC141">
            <v>7</v>
          </cell>
          <cell r="BD141">
            <v>7</v>
          </cell>
          <cell r="BE141">
            <v>11</v>
          </cell>
          <cell r="BF141">
            <v>1257.5</v>
          </cell>
          <cell r="BG141">
            <v>1261.421</v>
          </cell>
          <cell r="BH141">
            <v>0</v>
          </cell>
          <cell r="BI141">
            <v>1257.5</v>
          </cell>
          <cell r="BJ141">
            <v>0</v>
          </cell>
          <cell r="BK141">
            <v>97</v>
          </cell>
          <cell r="BL141">
            <v>1</v>
          </cell>
          <cell r="BM141">
            <v>3971</v>
          </cell>
          <cell r="BN141">
            <v>3973.5430000000001</v>
          </cell>
          <cell r="BO141">
            <v>0</v>
          </cell>
          <cell r="BP141">
            <v>3971</v>
          </cell>
          <cell r="BQ141">
            <v>0</v>
          </cell>
          <cell r="BR141">
            <v>661</v>
          </cell>
          <cell r="BS141">
            <v>0</v>
          </cell>
          <cell r="BT141">
            <v>6</v>
          </cell>
          <cell r="BU141">
            <v>0</v>
          </cell>
          <cell r="BV141">
            <v>5</v>
          </cell>
          <cell r="BW141">
            <v>3714</v>
          </cell>
          <cell r="BX141">
            <v>3719.9949999999999</v>
          </cell>
          <cell r="BY141">
            <v>0</v>
          </cell>
          <cell r="BZ141">
            <v>3714</v>
          </cell>
          <cell r="CA141">
            <v>0</v>
          </cell>
          <cell r="CB141">
            <v>2.4740000000000002</v>
          </cell>
          <cell r="CC141">
            <v>0</v>
          </cell>
          <cell r="CD141">
            <v>1.5</v>
          </cell>
          <cell r="CE141">
            <v>0</v>
          </cell>
          <cell r="CF141">
            <v>0</v>
          </cell>
          <cell r="CG141">
            <v>0</v>
          </cell>
          <cell r="CH141">
            <v>0</v>
          </cell>
          <cell r="CI141">
            <v>0</v>
          </cell>
          <cell r="CJ141">
            <v>0</v>
          </cell>
          <cell r="CK141">
            <v>0</v>
          </cell>
          <cell r="CL141">
            <v>0</v>
          </cell>
          <cell r="CM141">
            <v>0</v>
          </cell>
          <cell r="CN141">
            <v>0</v>
          </cell>
          <cell r="CO141">
            <v>0</v>
          </cell>
          <cell r="CP141">
            <v>9075.5</v>
          </cell>
          <cell r="CQ141">
            <v>16449.099999999999</v>
          </cell>
          <cell r="CR141">
            <v>0</v>
          </cell>
          <cell r="CS141">
            <v>0</v>
          </cell>
          <cell r="CT141">
            <v>0</v>
          </cell>
        </row>
        <row r="142">
          <cell r="B142">
            <v>1055182027</v>
          </cell>
          <cell r="C142" t="str">
            <v>г. Люберцы, ул. Вертолётная, д. 20</v>
          </cell>
          <cell r="D142" t="str">
            <v>{"type":"Polygon","coordinates":[[[37.964568,55.704376],[37.964589,55.7044],[37.9646,55.704413],[37.964666,55.704396],[37.964716,55.70446],[37.964749,55.704452],[37.964799,55.704511],[37.964765,55.704519],[37.96487,55.704646],[37.964806,55.704664],[37.964989,55.704883],[37.965067,55.704874],[37.965237,55.70509],[37.965179,55.705114],[37.965226,55.705168],[37.965266,55.705109],[37.96534,55.704966],[37.965347,55.704954],[37.965407,55.704839],[37.965433,55.704787],[37.965364,55.704775],[37.965371,55.704762],[37.9654,55.704709],[37.96541,55.704692],[37.965423,55.704694],[37.965551,55.704472],[37.965534,55.704465],[37.965564,55.704416],[37.965584,55.704417],[37.965694,55.70422],[37.965681,55.704214],[37.965706,55.704169],[37.965724,55.704171],[37.965833,55.703972],[37.965815,55.703965],[37.965844,55.703917],[37.965861,55.703918],[37.965973,55.703719],[37.965954,55.703716],[37.965969,55.703685],[37.965991,55.703646],[37.965999,55.703633],[37.965715,55.703581],[37.965563,55.703555],[37.965404,55.703851],[37.965261,55.7041],[37.965228,55.704117],[37.964502,55.704301],[37.964568,55.704376]],[[37.9654,55.704709],[37.965184,55.70467],[37.965242,55.70457],[37.965215,55.704564],[37.965225,55.704545],[37.965383,55.704258],[37.965503,55.704041],[37.965658,55.703758],[37.965672,55.703733],[37.965705,55.70374],[37.965763,55.70365],[37.96582,55.703659],[37.965827,55.703647],[37.965931,55.703666],[37.965925,55.703678],[37.965969,55.703685],[37.965954,55.703716],[37.965973,55.703719],[37.965861,55.703918],[37.965844,55.703917],[37.965815,55.703965],[37.965833,55.703972],[37.965724,55.704171],[37.965706,55.704169],[37.965681,55.704214],[37.965694,55.70422],[37.965584,55.704417],[37.965564,55.704416],[37.965534,55.704465],[37.965551,55.704472],[37.965423,55.704694],[37.96541,55.704692],[37.9654,55.704709]],[[37.965247,55.704987],[37.965287,55.704992],[37.965301,55.704961],[37.96526,55.704956],[37.965247,55.704987]]]}</v>
          </cell>
          <cell r="E142" t="str">
            <v>LINESTRING(37.965563 55.703555,37.964502 55.704301,37.965179 55.705114,37.965226 55.705168,37.965266 55.705109,37.965347 55.704954,37.965407 55.704839,37.965973 55.703719,37.965999 55.703633,37.965715 55.703581,37.965563 55.703555)</v>
          </cell>
          <cell r="F142" t="str">
            <v>Утвержден</v>
          </cell>
          <cell r="G142">
            <v>3992</v>
          </cell>
          <cell r="H142">
            <v>6009.9139999999998</v>
          </cell>
          <cell r="I142">
            <v>3992</v>
          </cell>
          <cell r="J142">
            <v>971.6</v>
          </cell>
          <cell r="K142">
            <v>1388</v>
          </cell>
          <cell r="L142">
            <v>3023.2</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1589.4</v>
          </cell>
          <cell r="AN142">
            <v>1594.59</v>
          </cell>
          <cell r="AO142">
            <v>1589.4</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2</v>
          </cell>
          <cell r="BF142">
            <v>331</v>
          </cell>
          <cell r="BG142">
            <v>330.89100000000002</v>
          </cell>
          <cell r="BH142">
            <v>0</v>
          </cell>
          <cell r="BI142">
            <v>331</v>
          </cell>
          <cell r="BJ142">
            <v>0</v>
          </cell>
          <cell r="BK142">
            <v>26</v>
          </cell>
          <cell r="BL142">
            <v>1</v>
          </cell>
          <cell r="BM142">
            <v>1388</v>
          </cell>
          <cell r="BN142">
            <v>1391.88</v>
          </cell>
          <cell r="BO142">
            <v>0</v>
          </cell>
          <cell r="BP142">
            <v>1388</v>
          </cell>
          <cell r="BQ142">
            <v>0</v>
          </cell>
          <cell r="BR142">
            <v>231.3</v>
          </cell>
          <cell r="BS142">
            <v>0</v>
          </cell>
          <cell r="BT142">
            <v>6</v>
          </cell>
          <cell r="BU142">
            <v>0</v>
          </cell>
          <cell r="BV142">
            <v>3</v>
          </cell>
          <cell r="BW142">
            <v>685.4</v>
          </cell>
          <cell r="BX142">
            <v>684.84199999999998</v>
          </cell>
          <cell r="BY142">
            <v>0</v>
          </cell>
          <cell r="BZ142">
            <v>685.4</v>
          </cell>
          <cell r="CA142">
            <v>0</v>
          </cell>
          <cell r="CB142">
            <v>0.45600000000000002</v>
          </cell>
          <cell r="CC142">
            <v>0</v>
          </cell>
          <cell r="CD142">
            <v>1.5</v>
          </cell>
          <cell r="CE142">
            <v>0</v>
          </cell>
          <cell r="CF142">
            <v>0</v>
          </cell>
          <cell r="CG142">
            <v>0</v>
          </cell>
          <cell r="CH142">
            <v>0</v>
          </cell>
          <cell r="CI142">
            <v>0</v>
          </cell>
          <cell r="CJ142">
            <v>0</v>
          </cell>
          <cell r="CK142">
            <v>0</v>
          </cell>
          <cell r="CL142">
            <v>0</v>
          </cell>
          <cell r="CM142">
            <v>0</v>
          </cell>
          <cell r="CN142">
            <v>0</v>
          </cell>
          <cell r="CO142">
            <v>0</v>
          </cell>
          <cell r="CP142">
            <v>2404.4</v>
          </cell>
          <cell r="CQ142">
            <v>3993.8</v>
          </cell>
          <cell r="CR142">
            <v>0</v>
          </cell>
          <cell r="CS142">
            <v>0</v>
          </cell>
          <cell r="CT142">
            <v>0</v>
          </cell>
        </row>
        <row r="143">
          <cell r="B143">
            <v>247693629</v>
          </cell>
          <cell r="C143" t="str">
            <v>г. Люберцы, ул. Вертолетная, д. 24, ул. Дружбы, д. 7к1, д. 7к2, д. 9, д. 11</v>
          </cell>
          <cell r="D143" t="str">
            <v>{"type":"Polygon","coordinates":[[[37.96288,55.702364],[37.963933,55.703686],[37.965703,55.703271],[37.965709,55.703282],[37.965571,55.703541],[37.966068,55.703624],[37.966706,55.702464],[37.966752,55.702254],[37.966774,55.70216],[37.966264,55.701514],[37.96288,55.702364]],[[37.96569,55.702285],[37.965477,55.702346],[37.965281,55.702108],[37.964487,55.702323],[37.964776,55.702706],[37.964563,55.702763],[37.96415,55.70224],[37.965409,55.701918],[37.96569,55.702285]],[[37.966687,55.702496],[37.966116,55.703513],[37.965859,55.703467],[37.96643,55.70245],[37.966687,55.702496]],[[37.966278,55.701617],[37.966057,55.701677],[37.966516,55.70227],[37.966735,55.702221],[37.966735,55.702221],[37.966278,55.701617]],[[37.963644,55.70302],[37.963164,55.702429],[37.963369,55.702378],[37.963851,55.702964],[37.963644,55.70302]],[[37.963922,55.703439],[37.964877,55.703203],[37.964954,55.7033],[37.964006,55.703539],[37.963922,55.703439]],[[37.965997,55.702575],[37.966067,55.702458],[37.96616,55.702476],[37.966094,55.702593],[37.965997,55.702575]],[[37.964956,55.702607],[37.965036,55.702588],[37.965148,55.70256],[37.96516,55.702575],[37.96521,55.702643],[37.965067,55.702681],[37.965012,55.702673],[37.964956,55.702607]],[[37.964303,55.702899],[37.964256,55.702843],[37.964123,55.702876],[37.964164,55.702933],[37.964164,55.702933],[37.964303,55.702899]]]}</v>
          </cell>
          <cell r="E143" t="str">
            <v>LINESTRING(37.966264 55.701514,37.96288 55.702364,37.963933 55.703686,37.966068 55.703624,37.966706 55.702464,37.966774 55.70216,37.966264 55.701514)</v>
          </cell>
          <cell r="F143" t="str">
            <v>Утвержден</v>
          </cell>
          <cell r="G143">
            <v>29053</v>
          </cell>
          <cell r="H143">
            <v>29109.923999999999</v>
          </cell>
          <cell r="I143">
            <v>29053</v>
          </cell>
          <cell r="J143">
            <v>7527.2</v>
          </cell>
          <cell r="K143">
            <v>15119</v>
          </cell>
          <cell r="L143">
            <v>21526.400000000001</v>
          </cell>
          <cell r="M143">
            <v>4</v>
          </cell>
          <cell r="N143">
            <v>1215</v>
          </cell>
          <cell r="O143">
            <v>1216.24</v>
          </cell>
          <cell r="P143">
            <v>0</v>
          </cell>
          <cell r="Q143">
            <v>0</v>
          </cell>
          <cell r="R143">
            <v>1215</v>
          </cell>
          <cell r="S143">
            <v>0</v>
          </cell>
          <cell r="T143">
            <v>0</v>
          </cell>
          <cell r="U143">
            <v>0</v>
          </cell>
          <cell r="V143">
            <v>0</v>
          </cell>
          <cell r="W143">
            <v>0</v>
          </cell>
          <cell r="X143">
            <v>0</v>
          </cell>
          <cell r="Y143">
            <v>0</v>
          </cell>
          <cell r="Z143">
            <v>3</v>
          </cell>
          <cell r="AA143">
            <v>1508</v>
          </cell>
          <cell r="AB143">
            <v>1511.895</v>
          </cell>
          <cell r="AC143">
            <v>0</v>
          </cell>
          <cell r="AD143">
            <v>0</v>
          </cell>
          <cell r="AE143">
            <v>1508</v>
          </cell>
          <cell r="AF143">
            <v>0</v>
          </cell>
          <cell r="AG143">
            <v>0</v>
          </cell>
          <cell r="AH143">
            <v>0</v>
          </cell>
          <cell r="AI143">
            <v>0</v>
          </cell>
          <cell r="AJ143">
            <v>0</v>
          </cell>
          <cell r="AK143">
            <v>2</v>
          </cell>
          <cell r="AL143">
            <v>0</v>
          </cell>
          <cell r="AM143">
            <v>8609.1</v>
          </cell>
          <cell r="AN143">
            <v>7893.6189999999997</v>
          </cell>
          <cell r="AO143">
            <v>8601.1</v>
          </cell>
          <cell r="AP143">
            <v>8</v>
          </cell>
          <cell r="AQ143">
            <v>0</v>
          </cell>
          <cell r="AR143">
            <v>0</v>
          </cell>
          <cell r="AS143">
            <v>0</v>
          </cell>
          <cell r="AT143">
            <v>0</v>
          </cell>
          <cell r="AU143">
            <v>0</v>
          </cell>
          <cell r="AV143">
            <v>3</v>
          </cell>
          <cell r="AW143">
            <v>205</v>
          </cell>
          <cell r="AX143">
            <v>0</v>
          </cell>
          <cell r="AY143">
            <v>205</v>
          </cell>
          <cell r="AZ143">
            <v>0</v>
          </cell>
          <cell r="BA143">
            <v>6</v>
          </cell>
          <cell r="BB143">
            <v>10</v>
          </cell>
          <cell r="BC143">
            <v>4</v>
          </cell>
          <cell r="BD143">
            <v>4</v>
          </cell>
          <cell r="BE143">
            <v>16</v>
          </cell>
          <cell r="BF143">
            <v>3309</v>
          </cell>
          <cell r="BG143">
            <v>3312.4940000000001</v>
          </cell>
          <cell r="BH143">
            <v>0</v>
          </cell>
          <cell r="BI143">
            <v>2447</v>
          </cell>
          <cell r="BJ143">
            <v>862</v>
          </cell>
          <cell r="BK143">
            <v>262</v>
          </cell>
          <cell r="BL143">
            <v>1</v>
          </cell>
          <cell r="BM143">
            <v>8349</v>
          </cell>
          <cell r="BN143">
            <v>8368.1859999999997</v>
          </cell>
          <cell r="BO143">
            <v>0</v>
          </cell>
          <cell r="BP143">
            <v>8349</v>
          </cell>
          <cell r="BQ143">
            <v>0</v>
          </cell>
          <cell r="BR143">
            <v>1391</v>
          </cell>
          <cell r="BS143">
            <v>0</v>
          </cell>
          <cell r="BT143">
            <v>6</v>
          </cell>
          <cell r="BU143">
            <v>0</v>
          </cell>
          <cell r="BV143">
            <v>11</v>
          </cell>
          <cell r="BW143">
            <v>6773.6</v>
          </cell>
          <cell r="BX143">
            <v>6783.116</v>
          </cell>
          <cell r="BY143">
            <v>0</v>
          </cell>
          <cell r="BZ143">
            <v>6773.6</v>
          </cell>
          <cell r="CA143">
            <v>0</v>
          </cell>
          <cell r="CB143">
            <v>697.61599999999999</v>
          </cell>
          <cell r="CC143">
            <v>0</v>
          </cell>
          <cell r="CD143">
            <v>1.9090909090909101</v>
          </cell>
          <cell r="CE143">
            <v>0</v>
          </cell>
          <cell r="CF143">
            <v>0</v>
          </cell>
          <cell r="CG143">
            <v>0</v>
          </cell>
          <cell r="CH143">
            <v>0</v>
          </cell>
          <cell r="CI143">
            <v>0</v>
          </cell>
          <cell r="CJ143">
            <v>0</v>
          </cell>
          <cell r="CK143">
            <v>0</v>
          </cell>
          <cell r="CL143">
            <v>0</v>
          </cell>
          <cell r="CM143">
            <v>0</v>
          </cell>
          <cell r="CN143">
            <v>0</v>
          </cell>
          <cell r="CO143">
            <v>0</v>
          </cell>
          <cell r="CP143">
            <v>17774.599999999999</v>
          </cell>
          <cell r="CQ143">
            <v>29960.7</v>
          </cell>
          <cell r="CR143">
            <v>0</v>
          </cell>
          <cell r="CS143">
            <v>0</v>
          </cell>
          <cell r="CT143">
            <v>0</v>
          </cell>
        </row>
        <row r="144">
          <cell r="B144">
            <v>1430740358</v>
          </cell>
          <cell r="C144" t="str">
            <v>г. Люберцы, ул. Вертолётная, д. 38/1, д. 40, д. 42, ул. Озёрная, д. 1</v>
          </cell>
          <cell r="D144" t="str">
            <v>{"type":"Polygon","coordinates":[[[37.963217,55.699022],[37.96309,55.699065],[37.96305,55.699075],[37.962414,55.699235],[37.962097,55.699315],[37.962018,55.699335],[37.961939,55.699355],[37.961859,55.699375],[37.961779,55.699395],[37.96177,55.699397],[37.961766,55.699397],[37.96176,55.699394],[37.961472,55.699051],[37.961918,55.698933],[37.961545,55.698462],[37.961072,55.697865],[37.961177,55.697839],[37.961157,55.697811],[37.961157,55.697807],[37.961159,55.697805],[37.961163,55.697802],[37.961193,55.697795],[37.96129,55.697769],[37.96139,55.697744],[37.961644,55.69768],[37.961654,55.697666],[37.962049,55.697572],[37.962393,55.697793],[37.962362,55.697809],[37.962753,55.698053],[37.962788,55.698071],[37.962809,55.698061],[37.96296,55.698126],[37.96361,55.698578],[37.96363,55.698593],[37.963636,55.698615],[37.963633,55.698638],[37.963591,55.698717],[37.963567,55.698764],[37.963542,55.698795],[37.963493,55.698858],[37.963443,55.698921],[37.963435,55.69893],[37.963344,55.698978],[37.963217,55.699022]],[[37.961724,55.697705],[37.962083,55.69778],[37.961908,55.698018],[37.96155,55.697934],[37.961724,55.697705]],[[37.96124,55.697887],[37.961305,55.697899],[37.961278,55.697945],[37.961214,55.697933],[37.96124,55.697887]],[[37.962433,55.698146],[37.962782,55.698225],[37.962636,55.698468],[37.962256,55.69839],[37.962433,55.698146]],[[37.96311,55.698571],[37.962963,55.69882],[37.963322,55.698901],[37.963495,55.698654],[37.96311,55.698571]],[[37.96254,55.698731],[37.962579,55.698772],[37.96266,55.698754],[37.962622,55.698709],[37.96254,55.698731]],[[37.962986,55.698352],[37.96304,55.698359],[37.963021,55.698396],[37.962967,55.698388],[37.962986,55.698352]],[[37.962702,55.698944],[37.961775,55.699164],[37.961872,55.699292],[37.962794,55.699071],[37.962702,55.698944]],[[37.961195,55.697795],[37.9612,55.697795],[37.961204,55.697796],[37.961209,55.697798],[37.961222,55.697816],[37.961305,55.697796],[37.961289,55.69777],[37.961195,55.697795]]]}</v>
          </cell>
          <cell r="E144" t="str">
            <v>LINESTRING(37.962049 55.697572,37.961654 55.697666,37.961163 55.697802,37.961072 55.697865,37.961472 55.699051,37.96176 55.699394,37.961766 55.699397,37.96177 55.699397,37.961779 55.699395,37.961859 55.699375,37.961939 55.699355,37.96309 55.699065,37.963217 55.699022,37.963344 55.698978,37.963435 55.69893,37.963443 55.698921,37.963493 55.698858,37.963567 55.698764,37.963633 55.698638,37.963636 55.698615,37.96363 55.698593,37.96361 55.698578,37.96296 55.698126,37.962049 55.697572)</v>
          </cell>
          <cell r="F144" t="str">
            <v>Утвержден</v>
          </cell>
          <cell r="G144">
            <v>14664</v>
          </cell>
          <cell r="H144">
            <v>14681.182000000001</v>
          </cell>
          <cell r="I144">
            <v>14664</v>
          </cell>
          <cell r="J144">
            <v>0</v>
          </cell>
          <cell r="K144">
            <v>5012.1000000000004</v>
          </cell>
          <cell r="L144">
            <v>37682</v>
          </cell>
          <cell r="M144">
            <v>9</v>
          </cell>
          <cell r="N144">
            <v>965.7</v>
          </cell>
          <cell r="O144">
            <v>966.625</v>
          </cell>
          <cell r="P144">
            <v>0</v>
          </cell>
          <cell r="Q144">
            <v>0</v>
          </cell>
          <cell r="R144">
            <v>965.7</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5908.5</v>
          </cell>
          <cell r="AN144">
            <v>5915.4840000000004</v>
          </cell>
          <cell r="AO144">
            <v>5908.5</v>
          </cell>
          <cell r="AP144">
            <v>0</v>
          </cell>
          <cell r="AQ144">
            <v>0</v>
          </cell>
          <cell r="AR144">
            <v>0</v>
          </cell>
          <cell r="AS144">
            <v>0</v>
          </cell>
          <cell r="AT144">
            <v>0</v>
          </cell>
          <cell r="AU144">
            <v>0</v>
          </cell>
          <cell r="AV144">
            <v>1</v>
          </cell>
          <cell r="AW144">
            <v>18</v>
          </cell>
          <cell r="AX144">
            <v>0</v>
          </cell>
          <cell r="AY144">
            <v>18</v>
          </cell>
          <cell r="AZ144">
            <v>0</v>
          </cell>
          <cell r="BA144">
            <v>0</v>
          </cell>
          <cell r="BB144">
            <v>0</v>
          </cell>
          <cell r="BC144">
            <v>0</v>
          </cell>
          <cell r="BD144">
            <v>0</v>
          </cell>
          <cell r="BE144">
            <v>8</v>
          </cell>
          <cell r="BF144">
            <v>951.8</v>
          </cell>
          <cell r="BG144">
            <v>954.36</v>
          </cell>
          <cell r="BH144">
            <v>0</v>
          </cell>
          <cell r="BI144">
            <v>951.8</v>
          </cell>
          <cell r="BJ144">
            <v>0</v>
          </cell>
          <cell r="BK144">
            <v>69</v>
          </cell>
          <cell r="BL144">
            <v>1</v>
          </cell>
          <cell r="BM144">
            <v>2164</v>
          </cell>
          <cell r="BN144">
            <v>2168.3580000000002</v>
          </cell>
          <cell r="BO144">
            <v>0</v>
          </cell>
          <cell r="BP144">
            <v>2164</v>
          </cell>
          <cell r="BQ144">
            <v>0</v>
          </cell>
          <cell r="BR144">
            <v>318</v>
          </cell>
          <cell r="BS144">
            <v>0</v>
          </cell>
          <cell r="BT144">
            <v>6</v>
          </cell>
          <cell r="BU144">
            <v>0</v>
          </cell>
          <cell r="BV144">
            <v>17</v>
          </cell>
          <cell r="BW144">
            <v>4671.1000000000004</v>
          </cell>
          <cell r="BX144">
            <v>4682.3680000000004</v>
          </cell>
          <cell r="BY144">
            <v>0</v>
          </cell>
          <cell r="BZ144">
            <v>4671.1000000000004</v>
          </cell>
          <cell r="CA144">
            <v>0</v>
          </cell>
          <cell r="CB144">
            <v>31.364999999999998</v>
          </cell>
          <cell r="CC144">
            <v>0</v>
          </cell>
          <cell r="CD144">
            <v>2.97058823529412</v>
          </cell>
          <cell r="CE144">
            <v>0</v>
          </cell>
          <cell r="CF144">
            <v>0</v>
          </cell>
          <cell r="CG144">
            <v>0</v>
          </cell>
          <cell r="CH144">
            <v>0</v>
          </cell>
          <cell r="CI144">
            <v>0</v>
          </cell>
          <cell r="CJ144">
            <v>0</v>
          </cell>
          <cell r="CK144">
            <v>0</v>
          </cell>
          <cell r="CL144">
            <v>0</v>
          </cell>
          <cell r="CM144">
            <v>0</v>
          </cell>
          <cell r="CN144">
            <v>0</v>
          </cell>
          <cell r="CO144">
            <v>0</v>
          </cell>
          <cell r="CP144">
            <v>7804.9</v>
          </cell>
          <cell r="CQ144">
            <v>14679.1</v>
          </cell>
          <cell r="CR144">
            <v>0</v>
          </cell>
          <cell r="CS144">
            <v>0</v>
          </cell>
          <cell r="CT144">
            <v>0</v>
          </cell>
        </row>
        <row r="145">
          <cell r="B145">
            <v>1430737278</v>
          </cell>
          <cell r="C145" t="str">
            <v>г. Люберцы, ул. Вертолётная, д. 44</v>
          </cell>
          <cell r="D145" t="str">
            <v>{"type":"Polygon","coordinates":[[[37.961928,55.697539],[37.961349,55.697693],[37.961311,55.697694],[37.961229,55.697714],[37.961204,55.69772],[37.961191,55.697704],[37.961022,55.697748],[37.960987,55.697757],[37.960985,55.697755],[37.960936,55.697692],[37.960465,55.697085],[37.960418,55.697082],[37.960338,55.697085],[37.960428,55.697062],[37.960624,55.697013],[37.960516,55.69687],[37.960696,55.696826],[37.96096,55.696761],[37.961043,55.696742],[37.961139,55.696848],[37.9614,55.697104],[37.961489,55.697204],[37.961515,55.697238],[37.961708,55.697343],[37.961956,55.697503],[37.961975,55.697516],[37.961928,55.697539]],[[37.96137,55.697599],[37.961606,55.697545],[37.961079,55.696864],[37.960842,55.696921],[37.96137,55.697599]]]}</v>
          </cell>
          <cell r="E145" t="str">
            <v>LINESTRING(37.961043 55.696742,37.96096 55.696761,37.960516 55.69687,37.960338 55.697085,37.960985 55.697755,37.960987 55.697757,37.961204 55.69772,37.961349 55.697693,37.961928 55.697539,37.961975 55.697516,37.961043 55.696742)</v>
          </cell>
          <cell r="F145" t="str">
            <v>Утвержден</v>
          </cell>
          <cell r="G145">
            <v>4193</v>
          </cell>
          <cell r="H145">
            <v>4203.1549999999997</v>
          </cell>
          <cell r="I145">
            <v>4193</v>
          </cell>
          <cell r="J145">
            <v>623</v>
          </cell>
          <cell r="K145">
            <v>682.4</v>
          </cell>
          <cell r="L145">
            <v>3579</v>
          </cell>
          <cell r="M145">
            <v>1</v>
          </cell>
          <cell r="N145">
            <v>129</v>
          </cell>
          <cell r="O145">
            <v>129.535</v>
          </cell>
          <cell r="P145">
            <v>0</v>
          </cell>
          <cell r="Q145">
            <v>0</v>
          </cell>
          <cell r="R145">
            <v>129</v>
          </cell>
          <cell r="S145">
            <v>0</v>
          </cell>
          <cell r="T145">
            <v>0</v>
          </cell>
          <cell r="U145">
            <v>0</v>
          </cell>
          <cell r="V145">
            <v>0</v>
          </cell>
          <cell r="W145">
            <v>0</v>
          </cell>
          <cell r="X145">
            <v>0</v>
          </cell>
          <cell r="Y145">
            <v>0</v>
          </cell>
          <cell r="Z145">
            <v>1</v>
          </cell>
          <cell r="AA145">
            <v>173</v>
          </cell>
          <cell r="AB145">
            <v>173.941</v>
          </cell>
          <cell r="AC145">
            <v>1</v>
          </cell>
          <cell r="AD145">
            <v>0</v>
          </cell>
          <cell r="AE145">
            <v>173</v>
          </cell>
          <cell r="AF145">
            <v>0</v>
          </cell>
          <cell r="AG145">
            <v>0</v>
          </cell>
          <cell r="AH145">
            <v>0</v>
          </cell>
          <cell r="AI145">
            <v>0</v>
          </cell>
          <cell r="AJ145">
            <v>0</v>
          </cell>
          <cell r="AK145">
            <v>4</v>
          </cell>
          <cell r="AL145">
            <v>2</v>
          </cell>
          <cell r="AM145">
            <v>2122.8000000000002</v>
          </cell>
          <cell r="AN145">
            <v>2127.1469999999999</v>
          </cell>
          <cell r="AO145">
            <v>2121.8000000000002</v>
          </cell>
          <cell r="AP145">
            <v>10</v>
          </cell>
          <cell r="AQ145">
            <v>0</v>
          </cell>
          <cell r="AR145">
            <v>0</v>
          </cell>
          <cell r="AS145">
            <v>0</v>
          </cell>
          <cell r="AT145">
            <v>0</v>
          </cell>
          <cell r="AU145">
            <v>0</v>
          </cell>
          <cell r="AV145">
            <v>0</v>
          </cell>
          <cell r="AW145">
            <v>0</v>
          </cell>
          <cell r="AX145">
            <v>0</v>
          </cell>
          <cell r="AY145">
            <v>0</v>
          </cell>
          <cell r="AZ145">
            <v>0</v>
          </cell>
          <cell r="BA145">
            <v>0</v>
          </cell>
          <cell r="BB145">
            <v>0</v>
          </cell>
          <cell r="BC145">
            <v>2</v>
          </cell>
          <cell r="BD145">
            <v>4</v>
          </cell>
          <cell r="BE145">
            <v>0</v>
          </cell>
          <cell r="BF145">
            <v>0</v>
          </cell>
          <cell r="BG145">
            <v>0</v>
          </cell>
          <cell r="BH145">
            <v>0</v>
          </cell>
          <cell r="BI145">
            <v>0</v>
          </cell>
          <cell r="BJ145">
            <v>0</v>
          </cell>
          <cell r="BK145">
            <v>0</v>
          </cell>
          <cell r="BL145">
            <v>1</v>
          </cell>
          <cell r="BM145">
            <v>623</v>
          </cell>
          <cell r="BN145">
            <v>624.77499999999998</v>
          </cell>
          <cell r="BO145">
            <v>0</v>
          </cell>
          <cell r="BP145">
            <v>623</v>
          </cell>
          <cell r="BQ145">
            <v>0</v>
          </cell>
          <cell r="BR145">
            <v>124.6</v>
          </cell>
          <cell r="BS145">
            <v>0</v>
          </cell>
          <cell r="BT145">
            <v>5</v>
          </cell>
          <cell r="BU145">
            <v>0</v>
          </cell>
          <cell r="BV145">
            <v>4</v>
          </cell>
          <cell r="BW145">
            <v>1145.4000000000001</v>
          </cell>
          <cell r="BX145">
            <v>1205.0820000000001</v>
          </cell>
          <cell r="BY145">
            <v>5</v>
          </cell>
          <cell r="BZ145">
            <v>1145.4000000000001</v>
          </cell>
          <cell r="CA145">
            <v>0</v>
          </cell>
          <cell r="CB145">
            <v>0.752</v>
          </cell>
          <cell r="CC145">
            <v>0</v>
          </cell>
          <cell r="CD145">
            <v>1.75</v>
          </cell>
          <cell r="CE145">
            <v>0</v>
          </cell>
          <cell r="CF145">
            <v>0</v>
          </cell>
          <cell r="CG145">
            <v>0</v>
          </cell>
          <cell r="CH145">
            <v>0</v>
          </cell>
          <cell r="CI145">
            <v>0</v>
          </cell>
          <cell r="CJ145">
            <v>0</v>
          </cell>
          <cell r="CK145">
            <v>0</v>
          </cell>
          <cell r="CL145">
            <v>0</v>
          </cell>
          <cell r="CM145">
            <v>0</v>
          </cell>
          <cell r="CN145">
            <v>0</v>
          </cell>
          <cell r="CO145">
            <v>0</v>
          </cell>
          <cell r="CP145">
            <v>1768.4</v>
          </cell>
          <cell r="CQ145">
            <v>4192.2</v>
          </cell>
          <cell r="CR145">
            <v>0</v>
          </cell>
          <cell r="CS145">
            <v>0</v>
          </cell>
          <cell r="CT145">
            <v>0</v>
          </cell>
        </row>
        <row r="146">
          <cell r="B146">
            <v>247693649</v>
          </cell>
          <cell r="C146" t="str">
            <v>г. Люберцы, ул. Вертолётная, д. 6, д. 10</v>
          </cell>
          <cell r="D146" t="str">
            <v>{"type":"Polygon","coordinates":[[[37.959976,55.707714],[37.95994,55.707724],[37.959919,55.707739],[37.95991,55.707763],[37.959999,55.707871],[37.960034,55.707914],[37.960123,55.708021],[37.960305,55.708241],[37.960373,55.708222],[37.960533,55.708178],[37.96061,55.708157],[37.960806,55.708103],[37.960891,55.708079],[37.96109,55.708025],[37.961169,55.708003],[37.961356,55.707951],[37.961419,55.707934],[37.961499,55.707913],[37.961556,55.707897],[37.961646,55.707871],[37.961749,55.707842],[37.961912,55.707796],[37.962022,55.707765],[37.962234,55.707706],[37.962315,55.707683],[37.962509,55.707628],[37.962559,55.707614],[37.962574,55.707632],[37.962672,55.707605],[37.961712,55.706461],[37.959351,55.707084],[37.959394,55.707138],[37.959434,55.707187],[37.959444,55.707201],[37.95954,55.707176],[37.959672,55.707346],[37.959626,55.70736],[37.959608,55.707368],[37.959597,55.707384],[37.959614,55.707404],[37.959638,55.707409],[37.959675,55.707408],[37.959719,55.7074],[37.959976,55.707714]],[[37.96038,55.708131],[37.960374,55.708119],[37.960318,55.708134],[37.960236,55.708033],[37.960321,55.708007],[37.960313,55.707998],[37.961056,55.707798],[37.961069,55.707808],[37.96117,55.707782],[37.961253,55.707882],[37.961213,55.707895],[37.961222,55.70791],[37.96038,55.708131]],[[37.961612,55.707492],[37.961699,55.70747],[37.961659,55.707419],[37.961572,55.70744],[37.961612,55.707492]],[[37.962306,55.707599],[37.962316,55.707613],[37.962143,55.707658],[37.962131,55.707646],[37.962013,55.707677],[37.962022,55.707691],[37.961818,55.707745],[37.961807,55.707733],[37.961737,55.707752],[37.961745,55.707762],[37.961543,55.707815],[37.961536,55.707805],[37.96149,55.707816],[37.961396,55.707701],[37.961437,55.707691],[37.961427,55.707677],[37.9619,55.707549],[37.96191,55.707559],[37.962038,55.707527],[37.962051,55.70748],[37.962006,55.707426],[37.961985,55.707431],[37.961373,55.706704],[37.961392,55.706699],[37.961367,55.70667],[37.961571,55.706619],[37.961597,55.706648],[37.961624,55.70664],[37.961722,55.706755],[37.96169,55.706765],[37.961774,55.706866],[37.961804,55.706858],[37.96191,55.706973],[37.961882,55.70698],[37.961921,55.70703],[37.961949,55.707026],[37.962045,55.70714],[37.962019,55.707146],[37.962106,55.70725],[37.962136,55.707245],[37.962234,55.707363],[37.962211,55.70737],[37.962387,55.707577],[37.962306,55.707599]],[[37.960173,55.707877],[37.960144,55.707832],[37.96009,55.707847],[37.960047,55.707858],[37.960078,55.707902],[37.960173,55.707877]],[[37.961026,55.706754],[37.960873,55.706797],[37.960847,55.70677],[37.960817,55.706751],[37.961014,55.706698],[37.961005,55.706714],[37.961007,55.706729],[37.961026,55.706754]]]}</v>
          </cell>
          <cell r="E146" t="str">
            <v>LINESTRING(37.961712 55.706461,37.959351 55.707084,37.959444 55.707201,37.960034 55.707914,37.960305 55.708241,37.962574 55.707632,37.962672 55.707605,37.961712 55.706461)</v>
          </cell>
          <cell r="F146" t="str">
            <v>Утвержден</v>
          </cell>
          <cell r="G146">
            <v>18862</v>
          </cell>
          <cell r="H146">
            <v>18907.894</v>
          </cell>
          <cell r="I146">
            <v>18862</v>
          </cell>
          <cell r="J146">
            <v>2543.8000000000002</v>
          </cell>
          <cell r="K146">
            <v>3634</v>
          </cell>
          <cell r="L146">
            <v>16317.7</v>
          </cell>
          <cell r="M146">
            <v>1</v>
          </cell>
          <cell r="N146">
            <v>1050</v>
          </cell>
          <cell r="O146">
            <v>1052.7</v>
          </cell>
          <cell r="P146">
            <v>0</v>
          </cell>
          <cell r="Q146">
            <v>0</v>
          </cell>
          <cell r="R146">
            <v>1050</v>
          </cell>
          <cell r="S146">
            <v>0</v>
          </cell>
          <cell r="T146">
            <v>0</v>
          </cell>
          <cell r="U146">
            <v>0</v>
          </cell>
          <cell r="V146">
            <v>0</v>
          </cell>
          <cell r="W146">
            <v>11</v>
          </cell>
          <cell r="X146">
            <v>14</v>
          </cell>
          <cell r="Y146">
            <v>8</v>
          </cell>
          <cell r="Z146">
            <v>6</v>
          </cell>
          <cell r="AA146">
            <v>3510</v>
          </cell>
          <cell r="AB146">
            <v>3519.5940000000001</v>
          </cell>
          <cell r="AC146">
            <v>0</v>
          </cell>
          <cell r="AD146">
            <v>0</v>
          </cell>
          <cell r="AE146">
            <v>3510</v>
          </cell>
          <cell r="AF146">
            <v>0</v>
          </cell>
          <cell r="AG146">
            <v>0</v>
          </cell>
          <cell r="AH146">
            <v>0</v>
          </cell>
          <cell r="AI146">
            <v>0</v>
          </cell>
          <cell r="AJ146">
            <v>0</v>
          </cell>
          <cell r="AK146">
            <v>5</v>
          </cell>
          <cell r="AL146">
            <v>1</v>
          </cell>
          <cell r="AM146">
            <v>3953.7</v>
          </cell>
          <cell r="AN146">
            <v>3963.6959999999999</v>
          </cell>
          <cell r="AO146">
            <v>3953.7</v>
          </cell>
          <cell r="AP146">
            <v>0</v>
          </cell>
          <cell r="AQ146">
            <v>0</v>
          </cell>
          <cell r="AR146">
            <v>0</v>
          </cell>
          <cell r="AS146">
            <v>0</v>
          </cell>
          <cell r="AT146">
            <v>0</v>
          </cell>
          <cell r="AU146">
            <v>0</v>
          </cell>
          <cell r="AV146">
            <v>2</v>
          </cell>
          <cell r="AW146">
            <v>70</v>
          </cell>
          <cell r="AX146">
            <v>0</v>
          </cell>
          <cell r="AY146">
            <v>70</v>
          </cell>
          <cell r="AZ146">
            <v>0</v>
          </cell>
          <cell r="BA146">
            <v>14</v>
          </cell>
          <cell r="BB146">
            <v>18</v>
          </cell>
          <cell r="BC146">
            <v>4</v>
          </cell>
          <cell r="BD146">
            <v>4</v>
          </cell>
          <cell r="BE146">
            <v>7</v>
          </cell>
          <cell r="BF146">
            <v>1353.8</v>
          </cell>
          <cell r="BG146">
            <v>1354.395</v>
          </cell>
          <cell r="BH146">
            <v>0</v>
          </cell>
          <cell r="BI146">
            <v>1353.8</v>
          </cell>
          <cell r="BJ146">
            <v>0</v>
          </cell>
          <cell r="BK146">
            <v>104</v>
          </cell>
          <cell r="BL146">
            <v>1</v>
          </cell>
          <cell r="BM146">
            <v>3634</v>
          </cell>
          <cell r="BN146">
            <v>3641.4589999999998</v>
          </cell>
          <cell r="BO146">
            <v>0</v>
          </cell>
          <cell r="BP146">
            <v>3634</v>
          </cell>
          <cell r="BQ146">
            <v>0</v>
          </cell>
          <cell r="BR146">
            <v>605</v>
          </cell>
          <cell r="BS146">
            <v>0</v>
          </cell>
          <cell r="BT146">
            <v>6</v>
          </cell>
          <cell r="BU146">
            <v>0</v>
          </cell>
          <cell r="BV146">
            <v>4</v>
          </cell>
          <cell r="BW146">
            <v>5360</v>
          </cell>
          <cell r="BX146">
            <v>5374.2889999999998</v>
          </cell>
          <cell r="BY146">
            <v>0</v>
          </cell>
          <cell r="BZ146">
            <v>5360</v>
          </cell>
          <cell r="CA146">
            <v>0</v>
          </cell>
          <cell r="CB146">
            <v>3.5710000000000002</v>
          </cell>
          <cell r="CC146">
            <v>0</v>
          </cell>
          <cell r="CD146">
            <v>1.5</v>
          </cell>
          <cell r="CE146">
            <v>0</v>
          </cell>
          <cell r="CF146">
            <v>0</v>
          </cell>
          <cell r="CG146">
            <v>0</v>
          </cell>
          <cell r="CH146">
            <v>0</v>
          </cell>
          <cell r="CI146">
            <v>0</v>
          </cell>
          <cell r="CJ146">
            <v>0</v>
          </cell>
          <cell r="CK146">
            <v>0</v>
          </cell>
          <cell r="CL146">
            <v>0</v>
          </cell>
          <cell r="CM146">
            <v>0</v>
          </cell>
          <cell r="CN146">
            <v>0</v>
          </cell>
          <cell r="CO146">
            <v>0</v>
          </cell>
          <cell r="CP146">
            <v>10417.799999999999</v>
          </cell>
          <cell r="CQ146">
            <v>18931.5</v>
          </cell>
          <cell r="CR146">
            <v>0</v>
          </cell>
          <cell r="CS146">
            <v>0</v>
          </cell>
          <cell r="CT146">
            <v>0</v>
          </cell>
        </row>
        <row r="147">
          <cell r="B147">
            <v>5454231862</v>
          </cell>
          <cell r="C147" t="str">
            <v>г. Люберцы, ул. Весенняя д. 10,  д. 12</v>
          </cell>
          <cell r="D147" t="str">
            <v>{"type":"Polygon","coordinates":[[[37.90828,55.7012],[37.907956,55.700912],[37.907172,55.700245],[37.907242,55.700224],[37.907124,55.70012],[37.907113,55.700106],[37.907097,55.700094],[37.907327,55.69999],[37.908057,55.699696],[37.908545,55.699514],[37.909063,55.699302],[37.909108,55.699332],[37.910173,55.70015],[37.910219,55.70018],[37.910149,55.700212],[37.910171,55.700227],[37.908639,55.700806],[37.909234,55.701326],[37.909049,55.701379],[37.909196,55.701452],[37.909068,55.701491],[37.908942,55.701531],[37.908898,55.701495],[37.908897,55.701478],[37.90891,55.701469],[37.908558,55.701305],[37.908411,55.701236],[37.908339,55.701263],[37.90828,55.7012]],[[37.909106,55.700297],[37.908328,55.699672],[37.908532,55.699597],[37.909429,55.70032],[37.908832,55.700556],[37.908711,55.700453],[37.909106,55.700297]],[[37.908143,55.699907],[37.908003,55.699798],[37.907415,55.700034],[37.908314,55.700756],[37.908524,55.70068],[37.90776,55.700056],[37.908143,55.699907]],[[37.909783,55.700239],[37.909753,55.700214],[37.909832,55.700185],[37.909861,55.70021],[37.909783,55.700239]],[[37.90952,55.700216],[37.909603,55.700184],[37.909676,55.700245],[37.909594,55.700277],[37.90952,55.700216]],[[37.909978,55.70012],[37.910058,55.700089],[37.909987,55.700035],[37.909908,55.700067],[37.909978,55.70012]]]}</v>
          </cell>
          <cell r="E147" t="str">
            <v>LINESTRING(37.909063 55.699302,37.908057 55.699696,37.907327 55.69999,37.907097 55.700094,37.907172 55.700245,37.908339 55.701263,37.908942 55.701531,37.909196 55.701452,37.910219 55.70018,37.909108 55.699332,37.909063 55.699302)</v>
          </cell>
          <cell r="F147" t="str">
            <v>Утвержден</v>
          </cell>
          <cell r="G147">
            <v>6300</v>
          </cell>
          <cell r="H147">
            <v>18204.437000000002</v>
          </cell>
          <cell r="I147">
            <v>6300</v>
          </cell>
          <cell r="J147">
            <v>272</v>
          </cell>
          <cell r="K147">
            <v>8305</v>
          </cell>
          <cell r="L147">
            <v>6028</v>
          </cell>
          <cell r="M147">
            <v>3</v>
          </cell>
          <cell r="N147">
            <v>731</v>
          </cell>
          <cell r="O147">
            <v>733.72299999999996</v>
          </cell>
          <cell r="P147">
            <v>0</v>
          </cell>
          <cell r="Q147">
            <v>0</v>
          </cell>
          <cell r="R147">
            <v>731</v>
          </cell>
          <cell r="S147">
            <v>0</v>
          </cell>
          <cell r="T147">
            <v>0</v>
          </cell>
          <cell r="U147">
            <v>0</v>
          </cell>
          <cell r="V147">
            <v>0</v>
          </cell>
          <cell r="W147">
            <v>0</v>
          </cell>
          <cell r="X147">
            <v>0</v>
          </cell>
          <cell r="Y147">
            <v>0</v>
          </cell>
          <cell r="Z147">
            <v>1</v>
          </cell>
          <cell r="AA147">
            <v>172</v>
          </cell>
          <cell r="AB147">
            <v>173.53</v>
          </cell>
          <cell r="AC147">
            <v>1</v>
          </cell>
          <cell r="AD147">
            <v>0</v>
          </cell>
          <cell r="AE147">
            <v>172</v>
          </cell>
          <cell r="AF147">
            <v>0</v>
          </cell>
          <cell r="AG147">
            <v>0</v>
          </cell>
          <cell r="AH147">
            <v>0</v>
          </cell>
          <cell r="AI147">
            <v>0</v>
          </cell>
          <cell r="AJ147">
            <v>0</v>
          </cell>
          <cell r="AK147">
            <v>2</v>
          </cell>
          <cell r="AL147">
            <v>2</v>
          </cell>
          <cell r="AM147">
            <v>0</v>
          </cell>
          <cell r="AN147">
            <v>4721.9740000000002</v>
          </cell>
          <cell r="AO147">
            <v>0</v>
          </cell>
          <cell r="AP147">
            <v>0</v>
          </cell>
          <cell r="AQ147">
            <v>0</v>
          </cell>
          <cell r="AR147">
            <v>0</v>
          </cell>
          <cell r="AS147">
            <v>0</v>
          </cell>
          <cell r="AT147">
            <v>0</v>
          </cell>
          <cell r="AU147">
            <v>0</v>
          </cell>
          <cell r="AV147">
            <v>1</v>
          </cell>
          <cell r="AW147">
            <v>12</v>
          </cell>
          <cell r="AX147">
            <v>0</v>
          </cell>
          <cell r="AY147">
            <v>12</v>
          </cell>
          <cell r="AZ147">
            <v>0</v>
          </cell>
          <cell r="BA147">
            <v>8</v>
          </cell>
          <cell r="BB147">
            <v>8</v>
          </cell>
          <cell r="BC147">
            <v>4</v>
          </cell>
          <cell r="BD147">
            <v>4</v>
          </cell>
          <cell r="BE147">
            <v>8</v>
          </cell>
          <cell r="BF147">
            <v>2748</v>
          </cell>
          <cell r="BG147">
            <v>2751.252</v>
          </cell>
          <cell r="BH147">
            <v>0</v>
          </cell>
          <cell r="BI147">
            <v>2748</v>
          </cell>
          <cell r="BJ147">
            <v>0</v>
          </cell>
          <cell r="BK147">
            <v>160</v>
          </cell>
          <cell r="BL147">
            <v>1</v>
          </cell>
          <cell r="BM147">
            <v>4549</v>
          </cell>
          <cell r="BN147">
            <v>4560.335</v>
          </cell>
          <cell r="BO147">
            <v>0</v>
          </cell>
          <cell r="BP147">
            <v>4549</v>
          </cell>
          <cell r="BQ147">
            <v>0</v>
          </cell>
          <cell r="BR147">
            <v>800</v>
          </cell>
          <cell r="BS147">
            <v>0</v>
          </cell>
          <cell r="BT147">
            <v>4549</v>
          </cell>
          <cell r="BU147">
            <v>0</v>
          </cell>
          <cell r="BV147">
            <v>27</v>
          </cell>
          <cell r="BW147">
            <v>4400</v>
          </cell>
          <cell r="BX147">
            <v>4412.6480000000001</v>
          </cell>
          <cell r="BY147">
            <v>0</v>
          </cell>
          <cell r="BZ147">
            <v>4400</v>
          </cell>
          <cell r="CA147">
            <v>0</v>
          </cell>
          <cell r="CB147">
            <v>0.94099999999999995</v>
          </cell>
          <cell r="CC147">
            <v>0</v>
          </cell>
          <cell r="CD147">
            <v>4.2962962962963003</v>
          </cell>
          <cell r="CE147">
            <v>0</v>
          </cell>
          <cell r="CF147">
            <v>0</v>
          </cell>
          <cell r="CG147">
            <v>0</v>
          </cell>
          <cell r="CH147">
            <v>0</v>
          </cell>
          <cell r="CI147">
            <v>0</v>
          </cell>
          <cell r="CJ147">
            <v>0</v>
          </cell>
          <cell r="CK147">
            <v>0</v>
          </cell>
          <cell r="CL147">
            <v>0</v>
          </cell>
          <cell r="CM147">
            <v>0</v>
          </cell>
          <cell r="CN147">
            <v>0</v>
          </cell>
          <cell r="CO147">
            <v>0</v>
          </cell>
          <cell r="CP147">
            <v>11709</v>
          </cell>
          <cell r="CQ147">
            <v>12612</v>
          </cell>
          <cell r="CR147">
            <v>0</v>
          </cell>
          <cell r="CS147">
            <v>0</v>
          </cell>
          <cell r="CT147">
            <v>0</v>
          </cell>
        </row>
        <row r="148">
          <cell r="B148">
            <v>5495794874</v>
          </cell>
          <cell r="C148" t="str">
            <v>г. Люберцы, ул. Весенняя, д. 14, д. 16</v>
          </cell>
          <cell r="D148" t="str">
            <v>{"type":"Polygon","coordinates":[[[37.907242,55.700224],[37.907172,55.700245],[37.90796,55.700915],[37.908278,55.701199],[37.908339,55.701263],[37.908411,55.701237],[37.90891,55.701469],[37.90887,55.701489],[37.908545,55.701581],[37.908242,55.701687],[37.90788,55.701847],[37.907668,55.70195],[37.907578,55.701996],[37.907574,55.702012],[37.907617,55.702042],[37.907488,55.702101],[37.907427,55.702062],[37.907333,55.702103],[37.9074,55.702153],[37.907255,55.702222],[37.907421,55.702326],[37.907431,55.70234],[37.907431,55.702362],[37.90742,55.702373],[37.907291,55.702422],[37.90657,55.701895],[37.905066,55.702546],[37.904978,55.702579],[37.904912,55.702744],[37.904352,55.702337],[37.904288,55.702335],[37.904199,55.702266],[37.904021,55.702236],[37.903006,55.701562],[37.90287,55.701525],[37.902719,55.701498],[37.903167,55.70143],[37.90313,55.7014],[37.903237,55.701385],[37.903985,55.701273],[37.904044,55.701214],[37.904313,55.701163],[37.904546,55.701079],[37.904822,55.701025],[37.9052,55.700877],[37.905622,55.700697],[37.9056,55.700661],[37.906123,55.700451],[37.90619,55.700437],[37.906257,55.700408],[37.906297,55.700378],[37.90659,55.70026],[37.906665,55.700266],[37.907091,55.700092],[37.907124,55.70012],[37.907242,55.700224]],[[37.907994,55.701255],[37.906995,55.700405],[37.90665,55.700386],[37.905707,55.700804],[37.90567,55.700978],[37.906765,55.701754],[37.906937,55.701676],[37.905929,55.700929],[37.905937,55.700877],[37.906733,55.70051],[37.906841,55.70051],[37.907791,55.701332],[37.907994,55.701255]],[[37.904802,55.702398],[37.903816,55.701692],[37.903859,55.70151],[37.904675,55.701143],[37.904974,55.701163],[37.905892,55.701805],[37.905706,55.701884],[37.904864,55.701293],[37.904778,55.701293],[37.904069,55.701604],[37.904069,55.701647],[37.904989,55.702323],[37.904802,55.702398]],[[37.903418,55.701513],[37.903448,55.701501],[37.903368,55.70144],[37.903334,55.701454],[37.903334,55.701454],[37.903418,55.701513]],[[37.905296,55.700979],[37.90535,55.700957],[37.905257,55.700889],[37.905202,55.700912],[37.905202,55.700912],[37.905296,55.700979]]]}</v>
          </cell>
          <cell r="E148" t="str">
            <v>LINESTRING(37.907091 55.700092,37.902719 55.701498,37.904912 55.702744,37.907291 55.702422,37.90742 55.702373,37.90891 55.701469,37.907091 55.700092)</v>
          </cell>
          <cell r="F148" t="str">
            <v>Утвержден</v>
          </cell>
          <cell r="G148">
            <v>31563</v>
          </cell>
          <cell r="H148">
            <v>41297.334999999999</v>
          </cell>
          <cell r="I148">
            <v>31563</v>
          </cell>
          <cell r="J148">
            <v>6200</v>
          </cell>
          <cell r="K148">
            <v>19264.900000000001</v>
          </cell>
          <cell r="L148">
            <v>25363</v>
          </cell>
          <cell r="M148">
            <v>5</v>
          </cell>
          <cell r="N148">
            <v>1341</v>
          </cell>
          <cell r="O148">
            <v>1350.0360000000001</v>
          </cell>
          <cell r="P148">
            <v>1</v>
          </cell>
          <cell r="Q148">
            <v>0</v>
          </cell>
          <cell r="R148">
            <v>1341</v>
          </cell>
          <cell r="S148">
            <v>0</v>
          </cell>
          <cell r="T148">
            <v>0</v>
          </cell>
          <cell r="U148">
            <v>0</v>
          </cell>
          <cell r="V148">
            <v>0</v>
          </cell>
          <cell r="W148">
            <v>0</v>
          </cell>
          <cell r="X148">
            <v>0</v>
          </cell>
          <cell r="Y148">
            <v>0</v>
          </cell>
          <cell r="Z148">
            <v>3</v>
          </cell>
          <cell r="AA148">
            <v>837</v>
          </cell>
          <cell r="AB148">
            <v>840.22</v>
          </cell>
          <cell r="AC148">
            <v>0</v>
          </cell>
          <cell r="AD148">
            <v>0</v>
          </cell>
          <cell r="AE148">
            <v>837</v>
          </cell>
          <cell r="AF148">
            <v>0</v>
          </cell>
          <cell r="AG148">
            <v>0</v>
          </cell>
          <cell r="AH148">
            <v>0</v>
          </cell>
          <cell r="AI148">
            <v>0</v>
          </cell>
          <cell r="AJ148">
            <v>0</v>
          </cell>
          <cell r="AK148">
            <v>8</v>
          </cell>
          <cell r="AL148">
            <v>8</v>
          </cell>
          <cell r="AM148">
            <v>16200.8</v>
          </cell>
          <cell r="AN148">
            <v>16141.777</v>
          </cell>
          <cell r="AO148">
            <v>16167.8</v>
          </cell>
          <cell r="AP148">
            <v>0</v>
          </cell>
          <cell r="AQ148">
            <v>0</v>
          </cell>
          <cell r="AR148">
            <v>0</v>
          </cell>
          <cell r="AS148">
            <v>0</v>
          </cell>
          <cell r="AT148">
            <v>15</v>
          </cell>
          <cell r="AU148">
            <v>33</v>
          </cell>
          <cell r="AV148">
            <v>2</v>
          </cell>
          <cell r="AW148">
            <v>59.75</v>
          </cell>
          <cell r="AX148">
            <v>0</v>
          </cell>
          <cell r="AY148">
            <v>59.75</v>
          </cell>
          <cell r="AZ148">
            <v>0</v>
          </cell>
          <cell r="BA148">
            <v>16</v>
          </cell>
          <cell r="BB148">
            <v>16</v>
          </cell>
          <cell r="BC148">
            <v>8</v>
          </cell>
          <cell r="BD148">
            <v>8</v>
          </cell>
          <cell r="BE148">
            <v>7</v>
          </cell>
          <cell r="BF148">
            <v>3215.3</v>
          </cell>
          <cell r="BG148">
            <v>3215.88</v>
          </cell>
          <cell r="BH148">
            <v>0</v>
          </cell>
          <cell r="BI148">
            <v>2425.3000000000002</v>
          </cell>
          <cell r="BJ148">
            <v>790</v>
          </cell>
          <cell r="BK148">
            <v>257</v>
          </cell>
          <cell r="BL148">
            <v>3</v>
          </cell>
          <cell r="BM148">
            <v>8691</v>
          </cell>
          <cell r="BN148">
            <v>8715.6839999999993</v>
          </cell>
          <cell r="BO148">
            <v>0</v>
          </cell>
          <cell r="BP148">
            <v>8691</v>
          </cell>
          <cell r="BQ148">
            <v>0</v>
          </cell>
          <cell r="BR148">
            <v>22.242999999999999</v>
          </cell>
          <cell r="BS148">
            <v>0</v>
          </cell>
          <cell r="BT148">
            <v>4.3333333333333304</v>
          </cell>
          <cell r="BU148">
            <v>0</v>
          </cell>
          <cell r="BV148">
            <v>21</v>
          </cell>
          <cell r="BW148">
            <v>10573.9</v>
          </cell>
          <cell r="BX148">
            <v>10644.5</v>
          </cell>
          <cell r="BY148">
            <v>1</v>
          </cell>
          <cell r="BZ148">
            <v>10573.9</v>
          </cell>
          <cell r="CA148">
            <v>0</v>
          </cell>
          <cell r="CB148">
            <v>2486.7049999999999</v>
          </cell>
          <cell r="CC148">
            <v>0</v>
          </cell>
          <cell r="CD148">
            <v>2.44761904761905</v>
          </cell>
          <cell r="CE148">
            <v>0</v>
          </cell>
          <cell r="CF148">
            <v>0</v>
          </cell>
          <cell r="CG148">
            <v>0</v>
          </cell>
          <cell r="CH148">
            <v>0</v>
          </cell>
          <cell r="CI148">
            <v>0</v>
          </cell>
          <cell r="CJ148">
            <v>0</v>
          </cell>
          <cell r="CK148">
            <v>0</v>
          </cell>
          <cell r="CL148">
            <v>0</v>
          </cell>
          <cell r="CM148">
            <v>0</v>
          </cell>
          <cell r="CN148">
            <v>0</v>
          </cell>
          <cell r="CO148">
            <v>0</v>
          </cell>
          <cell r="CP148">
            <v>21749.95</v>
          </cell>
          <cell r="CQ148">
            <v>40885.75</v>
          </cell>
          <cell r="CR148">
            <v>0</v>
          </cell>
          <cell r="CS148">
            <v>0</v>
          </cell>
          <cell r="CT148">
            <v>0</v>
          </cell>
        </row>
        <row r="149">
          <cell r="B149">
            <v>5452697162</v>
          </cell>
          <cell r="C149" t="str">
            <v>г. Люберцы, ул. Весенняя, д. 4/1, д. 4/2, д. 2</v>
          </cell>
          <cell r="D149" t="str">
            <v>{"type":"Polygon","coordinates":[[[37.91133,55.698385],[37.910538,55.698705],[37.910629,55.698774],[37.910573,55.698793],[37.911419,55.699475],[37.911511,55.699433],[37.911682,55.699561],[37.912926,55.699065],[37.912422,55.69865],[37.912913,55.698454],[37.91295,55.698407],[37.912974,55.69838],[37.91297,55.698354],[37.912952,55.698324],[37.912933,55.698303],[37.912759,55.698155],[37.913027,55.69805],[37.912745,55.697829],[37.91133,55.698385]],[[37.911461,55.698915],[37.911061,55.698594],[37.910772,55.69871],[37.911179,55.699027],[37.911461,55.698915]],[[37.911725,55.698325],[37.912124,55.698647],[37.911838,55.698758],[37.911433,55.69844],[37.911725,55.698325]],[[37.912109,55.698166],[37.912394,55.698048],[37.912794,55.69837],[37.912505,55.698485],[37.912109,55.698166]],[[37.911631,55.69945],[37.91169,55.699426],[37.911542,55.699313],[37.911483,55.69934],[37.911631,55.69945]],[[37.912454,55.698768],[37.912399,55.69879],[37.912449,55.69883],[37.912502,55.698808],[37.912454,55.698768]]]}</v>
          </cell>
          <cell r="E149" t="str">
            <v>LINESTRING(37.912745 55.697829,37.91133 55.698385,37.910538 55.698705,37.910573 55.698793,37.911419 55.699475,37.911682 55.699561,37.912926 55.699065,37.913027 55.69805,37.912745 55.697829)</v>
          </cell>
          <cell r="F149" t="str">
            <v>Утвержден</v>
          </cell>
          <cell r="G149">
            <v>12929</v>
          </cell>
          <cell r="H149">
            <v>12960.242</v>
          </cell>
          <cell r="I149">
            <v>12929</v>
          </cell>
          <cell r="J149">
            <v>2774.8</v>
          </cell>
          <cell r="K149">
            <v>5593.1</v>
          </cell>
          <cell r="L149">
            <v>10154.200000000001</v>
          </cell>
          <cell r="M149">
            <v>3</v>
          </cell>
          <cell r="N149">
            <v>704</v>
          </cell>
          <cell r="O149">
            <v>706.43299999999999</v>
          </cell>
          <cell r="P149">
            <v>0</v>
          </cell>
          <cell r="Q149">
            <v>0</v>
          </cell>
          <cell r="R149">
            <v>518</v>
          </cell>
          <cell r="S149">
            <v>0</v>
          </cell>
          <cell r="T149">
            <v>0</v>
          </cell>
          <cell r="U149">
            <v>0</v>
          </cell>
          <cell r="V149">
            <v>186</v>
          </cell>
          <cell r="W149">
            <v>0</v>
          </cell>
          <cell r="X149">
            <v>0</v>
          </cell>
          <cell r="Y149">
            <v>0</v>
          </cell>
          <cell r="Z149">
            <v>2</v>
          </cell>
          <cell r="AA149">
            <v>186.2</v>
          </cell>
          <cell r="AB149">
            <v>186.727</v>
          </cell>
          <cell r="AC149">
            <v>0</v>
          </cell>
          <cell r="AD149">
            <v>0</v>
          </cell>
          <cell r="AE149">
            <v>85.2</v>
          </cell>
          <cell r="AF149">
            <v>0</v>
          </cell>
          <cell r="AG149">
            <v>0</v>
          </cell>
          <cell r="AH149">
            <v>101</v>
          </cell>
          <cell r="AI149">
            <v>0</v>
          </cell>
          <cell r="AJ149">
            <v>0</v>
          </cell>
          <cell r="AK149">
            <v>2</v>
          </cell>
          <cell r="AL149">
            <v>2</v>
          </cell>
          <cell r="AM149">
            <v>4581.3999999999996</v>
          </cell>
          <cell r="AN149">
            <v>4584.7830000000004</v>
          </cell>
          <cell r="AO149">
            <v>4580.3999999999996</v>
          </cell>
          <cell r="AP149">
            <v>100</v>
          </cell>
          <cell r="AQ149">
            <v>0</v>
          </cell>
          <cell r="AR149">
            <v>0</v>
          </cell>
          <cell r="AS149">
            <v>0</v>
          </cell>
          <cell r="AT149">
            <v>0</v>
          </cell>
          <cell r="AU149">
            <v>0</v>
          </cell>
          <cell r="AV149">
            <v>1</v>
          </cell>
          <cell r="AW149">
            <v>73</v>
          </cell>
          <cell r="AX149">
            <v>0</v>
          </cell>
          <cell r="AY149">
            <v>73</v>
          </cell>
          <cell r="AZ149">
            <v>0</v>
          </cell>
          <cell r="BA149">
            <v>4</v>
          </cell>
          <cell r="BB149">
            <v>4</v>
          </cell>
          <cell r="BC149">
            <v>5</v>
          </cell>
          <cell r="BD149">
            <v>5</v>
          </cell>
          <cell r="BE149">
            <v>8</v>
          </cell>
          <cell r="BF149">
            <v>1491</v>
          </cell>
          <cell r="BG149">
            <v>1494.921</v>
          </cell>
          <cell r="BH149">
            <v>0</v>
          </cell>
          <cell r="BI149">
            <v>1491</v>
          </cell>
          <cell r="BJ149">
            <v>0</v>
          </cell>
          <cell r="BK149">
            <v>116</v>
          </cell>
          <cell r="BL149">
            <v>1</v>
          </cell>
          <cell r="BM149">
            <v>1834</v>
          </cell>
          <cell r="BN149">
            <v>1830.519</v>
          </cell>
          <cell r="BO149">
            <v>0</v>
          </cell>
          <cell r="BP149">
            <v>1834</v>
          </cell>
          <cell r="BQ149">
            <v>0</v>
          </cell>
          <cell r="BR149">
            <v>366.8</v>
          </cell>
          <cell r="BS149">
            <v>0</v>
          </cell>
          <cell r="BT149">
            <v>5</v>
          </cell>
          <cell r="BU149">
            <v>0</v>
          </cell>
          <cell r="BV149">
            <v>47</v>
          </cell>
          <cell r="BW149">
            <v>4015.9</v>
          </cell>
          <cell r="BX149">
            <v>4021.3420000000001</v>
          </cell>
          <cell r="BY149">
            <v>0</v>
          </cell>
          <cell r="BZ149">
            <v>3759.1</v>
          </cell>
          <cell r="CA149">
            <v>256.8</v>
          </cell>
          <cell r="CB149">
            <v>1.675</v>
          </cell>
          <cell r="CC149">
            <v>0.123</v>
          </cell>
          <cell r="CD149">
            <v>2.7272727272727302</v>
          </cell>
          <cell r="CE149">
            <v>2</v>
          </cell>
          <cell r="CF149">
            <v>0</v>
          </cell>
          <cell r="CG149">
            <v>0</v>
          </cell>
          <cell r="CH149">
            <v>0</v>
          </cell>
          <cell r="CI149">
            <v>0</v>
          </cell>
          <cell r="CJ149">
            <v>0</v>
          </cell>
          <cell r="CK149">
            <v>0</v>
          </cell>
          <cell r="CL149">
            <v>0</v>
          </cell>
          <cell r="CM149">
            <v>0</v>
          </cell>
          <cell r="CN149">
            <v>0</v>
          </cell>
          <cell r="CO149">
            <v>0</v>
          </cell>
          <cell r="CP149">
            <v>7157.1</v>
          </cell>
          <cell r="CQ149">
            <v>12884.5</v>
          </cell>
          <cell r="CR149">
            <v>0</v>
          </cell>
          <cell r="CS149">
            <v>0</v>
          </cell>
          <cell r="CT149">
            <v>0</v>
          </cell>
        </row>
        <row r="150">
          <cell r="B150">
            <v>5453844182</v>
          </cell>
          <cell r="C150" t="str">
            <v>г. Люберцы, ул. Весенняя, д. 6, д. 8</v>
          </cell>
          <cell r="D150" t="str">
            <v>{"type":"Polygon","coordinates":[[[37.911726,55.699597],[37.910219,55.70018],[37.910174,55.700152],[37.909108,55.699332],[37.909063,55.699302],[37.910538,55.698705],[37.910629,55.698774],[37.910568,55.698794],[37.911415,55.699478],[37.911511,55.699433],[37.911682,55.699561],[37.911726,55.699597]],[[37.909991,55.699179],[37.909591,55.699342],[37.910371,55.699956],[37.910171,55.700031],[37.909248,55.69931],[37.90985,55.699071],[37.909991,55.699179]],[[37.910151,55.69895],[37.910367,55.698865],[37.911284,55.699597],[37.910681,55.699841],[37.910529,55.69973],[37.910936,55.699567],[37.910151,55.69895]]]}</v>
          </cell>
          <cell r="E150" t="str">
            <v>LINESTRING(37.910538 55.698705,37.909063 55.699302,37.910174 55.700152,37.910219 55.70018,37.911726 55.699597,37.911682 55.699561,37.911511 55.699433,37.910538 55.698705)</v>
          </cell>
          <cell r="F150" t="str">
            <v>Утвержден</v>
          </cell>
          <cell r="G150">
            <v>9422</v>
          </cell>
          <cell r="H150">
            <v>9445.8259999999991</v>
          </cell>
          <cell r="I150">
            <v>9422</v>
          </cell>
          <cell r="J150">
            <v>0</v>
          </cell>
          <cell r="K150">
            <v>4737.6000000000004</v>
          </cell>
          <cell r="L150">
            <v>9471</v>
          </cell>
          <cell r="M150">
            <v>3</v>
          </cell>
          <cell r="N150">
            <v>458.7</v>
          </cell>
          <cell r="O150">
            <v>459.61500000000001</v>
          </cell>
          <cell r="P150">
            <v>0</v>
          </cell>
          <cell r="Q150">
            <v>0</v>
          </cell>
          <cell r="R150">
            <v>377</v>
          </cell>
          <cell r="S150">
            <v>0</v>
          </cell>
          <cell r="T150">
            <v>0</v>
          </cell>
          <cell r="U150">
            <v>0</v>
          </cell>
          <cell r="V150">
            <v>81.7</v>
          </cell>
          <cell r="W150">
            <v>0</v>
          </cell>
          <cell r="X150">
            <v>0</v>
          </cell>
          <cell r="Y150">
            <v>0</v>
          </cell>
          <cell r="Z150">
            <v>1</v>
          </cell>
          <cell r="AA150">
            <v>133</v>
          </cell>
          <cell r="AB150">
            <v>131.953</v>
          </cell>
          <cell r="AC150">
            <v>1</v>
          </cell>
          <cell r="AD150">
            <v>0</v>
          </cell>
          <cell r="AE150">
            <v>133</v>
          </cell>
          <cell r="AF150">
            <v>0</v>
          </cell>
          <cell r="AG150">
            <v>0</v>
          </cell>
          <cell r="AH150">
            <v>0</v>
          </cell>
          <cell r="AI150">
            <v>0</v>
          </cell>
          <cell r="AJ150">
            <v>0</v>
          </cell>
          <cell r="AK150">
            <v>0</v>
          </cell>
          <cell r="AL150">
            <v>0</v>
          </cell>
          <cell r="AM150">
            <v>3594.2</v>
          </cell>
          <cell r="AN150">
            <v>3688.422</v>
          </cell>
          <cell r="AO150">
            <v>3593.2</v>
          </cell>
          <cell r="AP150">
            <v>50</v>
          </cell>
          <cell r="AQ150">
            <v>0</v>
          </cell>
          <cell r="AR150">
            <v>0</v>
          </cell>
          <cell r="AS150">
            <v>0</v>
          </cell>
          <cell r="AT150">
            <v>0</v>
          </cell>
          <cell r="AU150">
            <v>0</v>
          </cell>
          <cell r="AV150">
            <v>0</v>
          </cell>
          <cell r="AW150">
            <v>0</v>
          </cell>
          <cell r="AX150">
            <v>0</v>
          </cell>
          <cell r="AY150">
            <v>0</v>
          </cell>
          <cell r="AZ150">
            <v>0</v>
          </cell>
          <cell r="BA150">
            <v>0</v>
          </cell>
          <cell r="BB150">
            <v>0</v>
          </cell>
          <cell r="BC150">
            <v>6</v>
          </cell>
          <cell r="BD150">
            <v>6</v>
          </cell>
          <cell r="BE150">
            <v>0</v>
          </cell>
          <cell r="BF150">
            <v>0</v>
          </cell>
          <cell r="BG150">
            <v>0</v>
          </cell>
          <cell r="BH150">
            <v>0</v>
          </cell>
          <cell r="BI150">
            <v>0</v>
          </cell>
          <cell r="BJ150">
            <v>0</v>
          </cell>
          <cell r="BK150">
            <v>0</v>
          </cell>
          <cell r="BL150">
            <v>1</v>
          </cell>
          <cell r="BM150">
            <v>522</v>
          </cell>
          <cell r="BN150">
            <v>521.66300000000001</v>
          </cell>
          <cell r="BO150">
            <v>0</v>
          </cell>
          <cell r="BP150">
            <v>522</v>
          </cell>
          <cell r="BQ150">
            <v>0</v>
          </cell>
          <cell r="BR150">
            <v>104.4</v>
          </cell>
          <cell r="BS150">
            <v>0</v>
          </cell>
          <cell r="BT150">
            <v>5</v>
          </cell>
          <cell r="BU150">
            <v>0</v>
          </cell>
          <cell r="BV150">
            <v>36</v>
          </cell>
          <cell r="BW150">
            <v>4436</v>
          </cell>
          <cell r="BX150">
            <v>4447.2920000000004</v>
          </cell>
          <cell r="BY150">
            <v>0</v>
          </cell>
          <cell r="BZ150">
            <v>4215.6000000000004</v>
          </cell>
          <cell r="CA150">
            <v>220.4</v>
          </cell>
          <cell r="CB150">
            <v>1.9079999999999999</v>
          </cell>
          <cell r="CC150">
            <v>0.107</v>
          </cell>
          <cell r="CD150">
            <v>5.3</v>
          </cell>
          <cell r="CE150">
            <v>2</v>
          </cell>
          <cell r="CF150">
            <v>0</v>
          </cell>
          <cell r="CG150">
            <v>0</v>
          </cell>
          <cell r="CH150">
            <v>0</v>
          </cell>
          <cell r="CI150">
            <v>0</v>
          </cell>
          <cell r="CJ150">
            <v>0</v>
          </cell>
          <cell r="CK150">
            <v>0</v>
          </cell>
          <cell r="CL150">
            <v>0</v>
          </cell>
          <cell r="CM150">
            <v>0</v>
          </cell>
          <cell r="CN150">
            <v>0</v>
          </cell>
          <cell r="CO150">
            <v>0</v>
          </cell>
          <cell r="CP150">
            <v>4737.6000000000004</v>
          </cell>
          <cell r="CQ150">
            <v>9142.9</v>
          </cell>
          <cell r="CR150">
            <v>0</v>
          </cell>
          <cell r="CS150">
            <v>0</v>
          </cell>
          <cell r="CT150">
            <v>0</v>
          </cell>
        </row>
        <row r="151">
          <cell r="B151">
            <v>247693838</v>
          </cell>
          <cell r="C151" t="str">
            <v>г. Люберцы, ул. Воинов-Интернационалистов, д. 10</v>
          </cell>
          <cell r="D151" t="str">
            <v>{"type":"Polygon","coordinates":[[[37.900127,55.694966],[37.900125,55.69498],[37.900034,55.695548],[37.900032,55.695566],[37.9,55.695767],[37.900117,55.695709],[37.900093,55.695693],[37.900185,55.695648],[37.90021,55.695663],[37.900402,55.695665],[37.900565,55.695667],[37.900596,55.695671],[37.900987,55.695715],[37.901155,55.695736],[37.901288,55.695578],[37.901204,55.69556],[37.901255,55.695494],[37.90104,55.695467],[37.901053,55.695353],[37.901177,55.69527],[37.901075,55.695148],[37.901086,55.69508],[37.901011,55.69501],[37.901024,55.694996],[37.901019,55.694861],[37.900435,55.69448],[37.900352,55.694429],[37.900365,55.694485],[37.900229,55.694641],[37.900223,55.69471],[37.900164,55.694737],[37.900127,55.694966]],[[37.900606,55.695602],[37.900614,55.695528],[37.900654,55.695529],[37.900666,55.695448],[37.900631,55.695445],[37.900648,55.695315],[37.900686,55.695316],[37.900696,55.695234],[37.900236,55.695215],[37.90026,55.695012],[37.900912,55.695041],[37.90089,55.695224],[37.900926,55.695225],[37.900911,55.695347],[37.900873,55.695346],[37.90086,55.695442],[37.900897,55.695443],[37.900881,55.695561],[37.900843,55.69556],[37.900836,55.695612],[37.900606,55.695602]]]}</v>
          </cell>
          <cell r="E151" t="str">
            <v>LINESTRING(37.900352 55.694429,37.900164 55.694737,37.900127 55.694966,37.900034 55.695548,37.9 55.695767,37.901155 55.695736,37.901288 55.695578,37.901177 55.69527,37.901019 55.694861,37.900435 55.69448,37.900352 55.694429)</v>
          </cell>
          <cell r="F151" t="str">
            <v>Утвержден</v>
          </cell>
          <cell r="G151">
            <v>5786</v>
          </cell>
          <cell r="H151">
            <v>5800.1660000000002</v>
          </cell>
          <cell r="I151">
            <v>5786</v>
          </cell>
          <cell r="J151">
            <v>536.70000000000005</v>
          </cell>
          <cell r="K151">
            <v>831</v>
          </cell>
          <cell r="L151">
            <v>3378.3</v>
          </cell>
          <cell r="M151">
            <v>1</v>
          </cell>
          <cell r="N151">
            <v>80</v>
          </cell>
          <cell r="O151">
            <v>80.233000000000004</v>
          </cell>
          <cell r="P151">
            <v>0</v>
          </cell>
          <cell r="Q151">
            <v>0</v>
          </cell>
          <cell r="R151">
            <v>80</v>
          </cell>
          <cell r="S151">
            <v>0</v>
          </cell>
          <cell r="T151">
            <v>0</v>
          </cell>
          <cell r="U151">
            <v>0</v>
          </cell>
          <cell r="V151">
            <v>0</v>
          </cell>
          <cell r="W151">
            <v>5</v>
          </cell>
          <cell r="X151">
            <v>2</v>
          </cell>
          <cell r="Y151">
            <v>2</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5415.2</v>
          </cell>
          <cell r="AN151">
            <v>4139.4589999999998</v>
          </cell>
          <cell r="AO151">
            <v>2684.1</v>
          </cell>
          <cell r="AP151">
            <v>30</v>
          </cell>
          <cell r="AQ151">
            <v>0</v>
          </cell>
          <cell r="AR151">
            <v>0</v>
          </cell>
          <cell r="AS151">
            <v>0</v>
          </cell>
          <cell r="AT151">
            <v>0</v>
          </cell>
          <cell r="AU151">
            <v>0</v>
          </cell>
          <cell r="AV151">
            <v>0</v>
          </cell>
          <cell r="AW151">
            <v>0</v>
          </cell>
          <cell r="AX151">
            <v>0</v>
          </cell>
          <cell r="AY151">
            <v>0</v>
          </cell>
          <cell r="AZ151">
            <v>0</v>
          </cell>
          <cell r="BA151">
            <v>3</v>
          </cell>
          <cell r="BB151">
            <v>5</v>
          </cell>
          <cell r="BC151">
            <v>2</v>
          </cell>
          <cell r="BD151">
            <v>0</v>
          </cell>
          <cell r="BE151">
            <v>3</v>
          </cell>
          <cell r="BF151">
            <v>422</v>
          </cell>
          <cell r="BG151">
            <v>423.54199999999997</v>
          </cell>
          <cell r="BH151">
            <v>0</v>
          </cell>
          <cell r="BI151">
            <v>422</v>
          </cell>
          <cell r="BJ151">
            <v>0</v>
          </cell>
          <cell r="BK151">
            <v>33</v>
          </cell>
          <cell r="BL151">
            <v>2</v>
          </cell>
          <cell r="BM151">
            <v>461</v>
          </cell>
          <cell r="BN151">
            <v>463.178</v>
          </cell>
          <cell r="BO151">
            <v>0</v>
          </cell>
          <cell r="BP151">
            <v>461</v>
          </cell>
          <cell r="BQ151">
            <v>0</v>
          </cell>
          <cell r="BR151">
            <v>91.8</v>
          </cell>
          <cell r="BS151">
            <v>0</v>
          </cell>
          <cell r="BT151">
            <v>5</v>
          </cell>
          <cell r="BU151">
            <v>0</v>
          </cell>
          <cell r="BV151">
            <v>5</v>
          </cell>
          <cell r="BW151">
            <v>691.9</v>
          </cell>
          <cell r="BX151">
            <v>691.52599999999995</v>
          </cell>
          <cell r="BY151">
            <v>0</v>
          </cell>
          <cell r="BZ151">
            <v>691.9</v>
          </cell>
          <cell r="CA151">
            <v>0</v>
          </cell>
          <cell r="CB151">
            <v>0.371</v>
          </cell>
          <cell r="CC151">
            <v>0</v>
          </cell>
          <cell r="CD151">
            <v>1.6</v>
          </cell>
          <cell r="CE151">
            <v>0</v>
          </cell>
          <cell r="CF151">
            <v>0</v>
          </cell>
          <cell r="CG151">
            <v>0</v>
          </cell>
          <cell r="CH151">
            <v>0</v>
          </cell>
          <cell r="CI151">
            <v>0</v>
          </cell>
          <cell r="CJ151">
            <v>0</v>
          </cell>
          <cell r="CK151">
            <v>0</v>
          </cell>
          <cell r="CL151">
            <v>0</v>
          </cell>
          <cell r="CM151">
            <v>0</v>
          </cell>
          <cell r="CN151">
            <v>0</v>
          </cell>
          <cell r="CO151">
            <v>0</v>
          </cell>
          <cell r="CP151">
            <v>1574.9</v>
          </cell>
          <cell r="CQ151">
            <v>4339</v>
          </cell>
          <cell r="CR151">
            <v>0</v>
          </cell>
          <cell r="CS151">
            <v>0</v>
          </cell>
          <cell r="CT151">
            <v>0</v>
          </cell>
        </row>
        <row r="152">
          <cell r="B152">
            <v>247693809</v>
          </cell>
          <cell r="C152" t="str">
            <v>г. Люберцы, ул. Воинов-Интернационалистов д. 11, д. 15, д. 17</v>
          </cell>
          <cell r="D152" t="str">
            <v>{"type":"Polygon","coordinates":[[[37.9052,55.694835],[37.904295,55.69429],[37.903748,55.694574],[37.903622,55.694561],[37.903543,55.694537],[37.90345,55.69449],[37.90341,55.694436],[37.903233,55.694325],[37.903079,55.694443],[37.903053,55.694432],[37.902824,55.694591],[37.903009,55.69465],[37.902611,55.69515],[37.902705,55.695173],[37.902569,55.695336],[37.903491,55.695575],[37.903264,55.695852],[37.903586,55.695871],[37.904172,55.696029],[37.904514,55.69564],[37.904451,55.695622],[37.905009,55.694967],[37.9052,55.694835]],[[37.904373,55.694598],[37.904372,55.69462],[37.904405,55.694621],[37.904402,55.694769],[37.904137,55.69477],[37.904137,55.694617],[37.904225,55.694616],[37.904225,55.694444],[37.904507,55.694448],[37.904503,55.694599],[37.904373,55.694598]],[[37.902868,55.695237],[37.903426,55.694593],[37.903611,55.694643],[37.903541,55.694723],[37.903627,55.694745],[37.903575,55.694805],[37.903491,55.694781],[37.903363,55.694932],[37.903448,55.694955],[37.903391,55.695019],[37.903307,55.694996],[37.903167,55.695157],[37.903248,55.695179],[37.903205,55.69523],[37.903123,55.695207],[37.903053,55.695288],[37.902868,55.695237]],[[37.903767,55.69592],[37.903904,55.695956],[37.903956,55.695898],[37.903819,55.695861],[37.903767,55.69592]],[[37.903945,55.695659],[37.904144,55.695714],[37.90466,55.69514],[37.90447,55.695086],[37.903945,55.695659]]]}</v>
          </cell>
          <cell r="E152" t="str">
            <v>LINESTRING(37.904295 55.69429,37.903233 55.694325,37.903053 55.694432,37.902824 55.694591,37.902611 55.69515,37.902569 55.695336,37.903264 55.695852,37.904172 55.696029,37.904514 55.69564,37.9052 55.694835,37.904295 55.69429)</v>
          </cell>
          <cell r="F152" t="str">
            <v>Утвержден</v>
          </cell>
          <cell r="G152">
            <v>15549</v>
          </cell>
          <cell r="H152">
            <v>15586.541999999999</v>
          </cell>
          <cell r="I152">
            <v>15549</v>
          </cell>
          <cell r="J152">
            <v>5632.3</v>
          </cell>
          <cell r="K152">
            <v>4843</v>
          </cell>
          <cell r="L152">
            <v>9916.7000000000007</v>
          </cell>
          <cell r="M152">
            <v>3</v>
          </cell>
          <cell r="N152">
            <v>405.7</v>
          </cell>
          <cell r="O152">
            <v>407.21899999999999</v>
          </cell>
          <cell r="P152">
            <v>0</v>
          </cell>
          <cell r="Q152">
            <v>0</v>
          </cell>
          <cell r="R152">
            <v>364.9</v>
          </cell>
          <cell r="S152">
            <v>40.799999999999997</v>
          </cell>
          <cell r="T152">
            <v>0</v>
          </cell>
          <cell r="U152">
            <v>0</v>
          </cell>
          <cell r="V152">
            <v>0</v>
          </cell>
          <cell r="W152">
            <v>6</v>
          </cell>
          <cell r="X152">
            <v>2</v>
          </cell>
          <cell r="Y152">
            <v>2</v>
          </cell>
          <cell r="Z152">
            <v>1</v>
          </cell>
          <cell r="AA152">
            <v>226</v>
          </cell>
          <cell r="AB152">
            <v>226.09299999999999</v>
          </cell>
          <cell r="AC152">
            <v>0</v>
          </cell>
          <cell r="AD152">
            <v>0</v>
          </cell>
          <cell r="AE152">
            <v>226</v>
          </cell>
          <cell r="AF152">
            <v>0</v>
          </cell>
          <cell r="AG152">
            <v>0</v>
          </cell>
          <cell r="AH152">
            <v>0</v>
          </cell>
          <cell r="AI152">
            <v>0</v>
          </cell>
          <cell r="AJ152">
            <v>0</v>
          </cell>
          <cell r="AK152">
            <v>1</v>
          </cell>
          <cell r="AL152">
            <v>1</v>
          </cell>
          <cell r="AM152">
            <v>6649.5</v>
          </cell>
          <cell r="AN152">
            <v>6663.0280000000002</v>
          </cell>
          <cell r="AO152">
            <v>6648.5</v>
          </cell>
          <cell r="AP152">
            <v>141</v>
          </cell>
          <cell r="AQ152">
            <v>0</v>
          </cell>
          <cell r="AR152">
            <v>0</v>
          </cell>
          <cell r="AS152">
            <v>0</v>
          </cell>
          <cell r="AT152">
            <v>0</v>
          </cell>
          <cell r="AU152">
            <v>0</v>
          </cell>
          <cell r="AV152">
            <v>0</v>
          </cell>
          <cell r="AW152">
            <v>0</v>
          </cell>
          <cell r="AX152">
            <v>0</v>
          </cell>
          <cell r="AY152">
            <v>0</v>
          </cell>
          <cell r="AZ152">
            <v>0</v>
          </cell>
          <cell r="BA152">
            <v>15</v>
          </cell>
          <cell r="BB152">
            <v>16</v>
          </cell>
          <cell r="BC152">
            <v>7</v>
          </cell>
          <cell r="BD152">
            <v>2</v>
          </cell>
          <cell r="BE152">
            <v>10</v>
          </cell>
          <cell r="BF152">
            <v>2565.3000000000002</v>
          </cell>
          <cell r="BG152">
            <v>2570.1129999999998</v>
          </cell>
          <cell r="BH152">
            <v>0</v>
          </cell>
          <cell r="BI152">
            <v>2565.3000000000002</v>
          </cell>
          <cell r="BJ152">
            <v>0</v>
          </cell>
          <cell r="BK152">
            <v>200</v>
          </cell>
          <cell r="BL152">
            <v>2</v>
          </cell>
          <cell r="BM152">
            <v>4302</v>
          </cell>
          <cell r="BN152">
            <v>4311.8149999999996</v>
          </cell>
          <cell r="BO152">
            <v>0</v>
          </cell>
          <cell r="BP152">
            <v>4302</v>
          </cell>
          <cell r="BQ152">
            <v>0</v>
          </cell>
          <cell r="BR152">
            <v>860</v>
          </cell>
          <cell r="BS152">
            <v>0</v>
          </cell>
          <cell r="BT152">
            <v>5</v>
          </cell>
          <cell r="BU152">
            <v>0</v>
          </cell>
          <cell r="BV152">
            <v>7</v>
          </cell>
          <cell r="BW152">
            <v>1402.1</v>
          </cell>
          <cell r="BX152">
            <v>1406.1089999999999</v>
          </cell>
          <cell r="BY152">
            <v>0</v>
          </cell>
          <cell r="BZ152">
            <v>1402.1</v>
          </cell>
          <cell r="CA152">
            <v>0</v>
          </cell>
          <cell r="CB152">
            <v>0.84199999999999997</v>
          </cell>
          <cell r="CC152">
            <v>0</v>
          </cell>
          <cell r="CD152">
            <v>1.5714285714285701</v>
          </cell>
          <cell r="CE152">
            <v>0</v>
          </cell>
          <cell r="CF152">
            <v>0</v>
          </cell>
          <cell r="CG152">
            <v>0</v>
          </cell>
          <cell r="CH152">
            <v>0</v>
          </cell>
          <cell r="CI152">
            <v>0</v>
          </cell>
          <cell r="CJ152">
            <v>0</v>
          </cell>
          <cell r="CK152">
            <v>0</v>
          </cell>
          <cell r="CL152">
            <v>0</v>
          </cell>
          <cell r="CM152">
            <v>0</v>
          </cell>
          <cell r="CN152">
            <v>0</v>
          </cell>
          <cell r="CO152">
            <v>0</v>
          </cell>
          <cell r="CP152">
            <v>8269.4</v>
          </cell>
          <cell r="CQ152">
            <v>15549.6</v>
          </cell>
          <cell r="CR152">
            <v>0</v>
          </cell>
          <cell r="CS152">
            <v>0</v>
          </cell>
          <cell r="CT152">
            <v>0</v>
          </cell>
        </row>
        <row r="153">
          <cell r="B153">
            <v>247693798</v>
          </cell>
          <cell r="C153" t="str">
            <v>г. Люберцы, ул. Воинов-Интернационалистов, д. 21, д. 21к2, д. 21к3, пр-кт Комсомольский, д. 15</v>
          </cell>
          <cell r="D153" t="str">
            <v>{"type":"Polygon","coordinates":[[[37.906971,55.694146],[37.907007,55.694127],[37.906984,55.694114],[37.907046,55.694082],[37.907069,55.694094],[37.907252,55.693995],[37.907581,55.693819],[37.90758,55.69379],[37.907652,55.693752],[37.906525,55.693057],[37.906233,55.693015],[37.906057,55.69311],[37.905859,55.692997],[37.90577,55.693042],[37.90582,55.693072],[37.90404,55.694001],[37.90392,55.694063],[37.904545,55.694435],[37.905204,55.694837],[37.905329,55.694775],[37.905337,55.694779],[37.906681,55.69408],[37.906824,55.694165],[37.906872,55.694138],[37.906922,55.69417],[37.906971,55.694146]],[[37.906338,55.693096],[37.907482,55.693801],[37.907304,55.693892],[37.906167,55.693185],[37.906338,55.693096]],[[37.904421,55.694122],[37.904284,55.694037],[37.905858,55.693224],[37.906001,55.693308],[37.904421,55.694122]],[[37.905988,55.694199],[37.905825,55.694091],[37.906449,55.69377],[37.906619,55.693871],[37.905988,55.694199]],[[37.905365,55.694312],[37.905293,55.69435],[37.905053,55.694196],[37.905214,55.694112],[37.90544,55.694251],[37.905707,55.694106],[37.905878,55.694206],[37.905589,55.694355],[37.905521,55.694312],[37.905485,55.69433],[37.905392,55.694329],[37.905365,55.694312]],[[37.906862,55.694037],[37.906968,55.694102],[37.90704,55.694063],[37.906936,55.693999],[37.906862,55.694037]],[[37.905952,55.69305],[37.905912,55.693073],[37.905977,55.693111],[37.905985,55.693116],[37.906027,55.693093],[37.905952,55.69305]],[[37.905211,55.693998],[37.905277,55.694037],[37.905343,55.694002],[37.905279,55.693963],[37.905211,55.693998]],[[37.905847,55.693087],[37.905934,55.693136],[37.905977,55.693111],[37.905912,55.693073],[37.905893,55.693062],[37.905847,55.693087]],[[37.904614,55.694295],[37.90464,55.694311],[37.904784,55.694237],[37.904758,55.69422],[37.904614,55.694295]]]}</v>
          </cell>
          <cell r="E153" t="str">
            <v>LINESTRING(37.905859 55.692997,37.90577 55.693042,37.90392 55.694063,37.905204 55.694837,37.906922 55.69417,37.906971 55.694146,37.907007 55.694127,37.907069 55.694094,37.907581 55.693819,37.907652 55.693752,37.906525 55.693057,37.906233 55.693015,37.905859 55.692997)</v>
          </cell>
          <cell r="F153" t="str">
            <v>Утвержден</v>
          </cell>
          <cell r="G153">
            <v>18960</v>
          </cell>
          <cell r="H153">
            <v>19008.010999999999</v>
          </cell>
          <cell r="I153">
            <v>18960</v>
          </cell>
          <cell r="J153">
            <v>4576.3</v>
          </cell>
          <cell r="K153">
            <v>5470.9</v>
          </cell>
          <cell r="L153">
            <v>12963.7</v>
          </cell>
          <cell r="M153">
            <v>1</v>
          </cell>
          <cell r="N153">
            <v>256</v>
          </cell>
          <cell r="O153">
            <v>256.32499999999999</v>
          </cell>
          <cell r="P153">
            <v>0</v>
          </cell>
          <cell r="Q153">
            <v>0</v>
          </cell>
          <cell r="R153">
            <v>256</v>
          </cell>
          <cell r="S153">
            <v>0</v>
          </cell>
          <cell r="T153">
            <v>0</v>
          </cell>
          <cell r="U153">
            <v>0</v>
          </cell>
          <cell r="V153">
            <v>0</v>
          </cell>
          <cell r="W153">
            <v>4</v>
          </cell>
          <cell r="X153">
            <v>4</v>
          </cell>
          <cell r="Y153">
            <v>2</v>
          </cell>
          <cell r="Z153">
            <v>2</v>
          </cell>
          <cell r="AA153">
            <v>167.2</v>
          </cell>
          <cell r="AB153">
            <v>167.61199999999999</v>
          </cell>
          <cell r="AC153">
            <v>0</v>
          </cell>
          <cell r="AD153">
            <v>0</v>
          </cell>
          <cell r="AE153">
            <v>167.2</v>
          </cell>
          <cell r="AF153">
            <v>0</v>
          </cell>
          <cell r="AG153">
            <v>0</v>
          </cell>
          <cell r="AH153">
            <v>0</v>
          </cell>
          <cell r="AI153">
            <v>0</v>
          </cell>
          <cell r="AJ153">
            <v>0</v>
          </cell>
          <cell r="AK153">
            <v>2</v>
          </cell>
          <cell r="AL153">
            <v>2</v>
          </cell>
          <cell r="AM153">
            <v>8629.1</v>
          </cell>
          <cell r="AN153">
            <v>8650.3919999999998</v>
          </cell>
          <cell r="AO153">
            <v>8628.1</v>
          </cell>
          <cell r="AP153">
            <v>250</v>
          </cell>
          <cell r="AQ153">
            <v>0</v>
          </cell>
          <cell r="AR153">
            <v>0</v>
          </cell>
          <cell r="AS153">
            <v>0</v>
          </cell>
          <cell r="AT153">
            <v>0</v>
          </cell>
          <cell r="AU153">
            <v>0</v>
          </cell>
          <cell r="AV153">
            <v>2</v>
          </cell>
          <cell r="AW153">
            <v>60</v>
          </cell>
          <cell r="AX153">
            <v>0</v>
          </cell>
          <cell r="AY153">
            <v>60</v>
          </cell>
          <cell r="AZ153">
            <v>0</v>
          </cell>
          <cell r="BA153">
            <v>20</v>
          </cell>
          <cell r="BB153">
            <v>21</v>
          </cell>
          <cell r="BC153">
            <v>11</v>
          </cell>
          <cell r="BD153">
            <v>4</v>
          </cell>
          <cell r="BE153">
            <v>10</v>
          </cell>
          <cell r="BF153">
            <v>1606.3</v>
          </cell>
          <cell r="BG153">
            <v>1608.4259999999999</v>
          </cell>
          <cell r="BH153">
            <v>0</v>
          </cell>
          <cell r="BI153">
            <v>1606.3</v>
          </cell>
          <cell r="BJ153">
            <v>0</v>
          </cell>
          <cell r="BK153">
            <v>123</v>
          </cell>
          <cell r="BL153">
            <v>5</v>
          </cell>
          <cell r="BM153">
            <v>5438</v>
          </cell>
          <cell r="BN153">
            <v>5453.58</v>
          </cell>
          <cell r="BO153">
            <v>0</v>
          </cell>
          <cell r="BP153">
            <v>5438</v>
          </cell>
          <cell r="BQ153">
            <v>0</v>
          </cell>
          <cell r="BR153">
            <v>997</v>
          </cell>
          <cell r="BS153">
            <v>0</v>
          </cell>
          <cell r="BT153">
            <v>5.8</v>
          </cell>
          <cell r="BU153">
            <v>0</v>
          </cell>
          <cell r="BV153">
            <v>7</v>
          </cell>
          <cell r="BW153">
            <v>2531.4</v>
          </cell>
          <cell r="BX153">
            <v>2537.5889999999999</v>
          </cell>
          <cell r="BY153">
            <v>0</v>
          </cell>
          <cell r="BZ153">
            <v>2531.4</v>
          </cell>
          <cell r="CA153">
            <v>0</v>
          </cell>
          <cell r="CB153">
            <v>1.679</v>
          </cell>
          <cell r="CC153">
            <v>0</v>
          </cell>
          <cell r="CD153">
            <v>1.5714285714285701</v>
          </cell>
          <cell r="CE153">
            <v>0</v>
          </cell>
          <cell r="CF153">
            <v>0</v>
          </cell>
          <cell r="CG153">
            <v>0</v>
          </cell>
          <cell r="CH153">
            <v>0</v>
          </cell>
          <cell r="CI153">
            <v>0</v>
          </cell>
          <cell r="CJ153">
            <v>0</v>
          </cell>
          <cell r="CK153">
            <v>0</v>
          </cell>
          <cell r="CL153">
            <v>0</v>
          </cell>
          <cell r="CM153">
            <v>0</v>
          </cell>
          <cell r="CN153">
            <v>0</v>
          </cell>
          <cell r="CO153">
            <v>0</v>
          </cell>
          <cell r="CP153">
            <v>9635.7000000000007</v>
          </cell>
          <cell r="CQ153">
            <v>18687</v>
          </cell>
          <cell r="CR153">
            <v>0</v>
          </cell>
          <cell r="CS153">
            <v>0</v>
          </cell>
          <cell r="CT153">
            <v>0</v>
          </cell>
        </row>
        <row r="154">
          <cell r="B154">
            <v>8366173938</v>
          </cell>
          <cell r="C154" t="str">
            <v>г. Люберцы, ул. Воинов-Интернационалистов, д. 6</v>
          </cell>
          <cell r="D154" t="str">
            <v>{"type":"Polygon","coordinates":[[[37.901132,55.695779],[37.900602,55.696384],[37.900578,55.696412],[37.900221,55.696315],[37.899891,55.696059],[37.89986,55.696065],[37.89982,55.696065],[37.899789,55.696056],[37.899768,55.696043],[37.899754,55.696026],[37.899755,55.696006],[37.89977,55.69599],[37.899793,55.695979],[37.899622,55.695849],[37.899651,55.69585],[37.89999,55.695862],[37.9,55.695767],[37.900117,55.695709],[37.900093,55.695693],[37.900185,55.695648],[37.90021,55.695663],[37.900565,55.695667],[37.900855,55.6957],[37.901168,55.695737],[37.901132,55.695779]],[[37.900349,55.696226],[37.900393,55.695787],[37.900622,55.695797],[37.900617,55.695842],[37.900647,55.695843],[37.900631,55.695973],[37.900599,55.695972],[37.900589,55.696063],[37.900618,55.696064],[37.900602,55.696186],[37.900567,55.696185],[37.90056,55.696233],[37.900349,55.696226]],[[37.900093,55.695693],[37.900117,55.695709],[37.90021,55.695663],[37.900185,55.695648],[37.900093,55.695693]]]}</v>
          </cell>
          <cell r="E154" t="str">
            <v>LINESTRING(37.900185 55.695648,37.899622 55.695849,37.899754 55.696026,37.899768 55.696043,37.899789 55.696056,37.900221 55.696315,37.900578 55.696412,37.901132 55.695779,37.901168 55.695737,37.900855 55.6957,37.900565 55.695667,37.900185 55.695648)</v>
          </cell>
          <cell r="F154" t="str">
            <v>Утвержден</v>
          </cell>
          <cell r="G154">
            <v>1</v>
          </cell>
          <cell r="H154">
            <v>3779.3539999999998</v>
          </cell>
          <cell r="I154">
            <v>1</v>
          </cell>
          <cell r="J154">
            <v>0</v>
          </cell>
          <cell r="K154">
            <v>906.9</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2557.1999999999998</v>
          </cell>
          <cell r="AN154">
            <v>2563.3519999999999</v>
          </cell>
          <cell r="AO154">
            <v>2557.1999999999998</v>
          </cell>
          <cell r="AP154">
            <v>0</v>
          </cell>
          <cell r="AQ154">
            <v>0</v>
          </cell>
          <cell r="AR154">
            <v>0</v>
          </cell>
          <cell r="AS154">
            <v>0</v>
          </cell>
          <cell r="AT154">
            <v>0</v>
          </cell>
          <cell r="AU154">
            <v>0</v>
          </cell>
          <cell r="AV154">
            <v>1</v>
          </cell>
          <cell r="AW154">
            <v>20</v>
          </cell>
          <cell r="AX154">
            <v>0</v>
          </cell>
          <cell r="AY154">
            <v>20</v>
          </cell>
          <cell r="AZ154">
            <v>0</v>
          </cell>
          <cell r="BA154">
            <v>0</v>
          </cell>
          <cell r="BB154">
            <v>0</v>
          </cell>
          <cell r="BC154">
            <v>0</v>
          </cell>
          <cell r="BD154">
            <v>0</v>
          </cell>
          <cell r="BE154">
            <v>1</v>
          </cell>
          <cell r="BF154">
            <v>43.8</v>
          </cell>
          <cell r="BG154">
            <v>43.805999999999997</v>
          </cell>
          <cell r="BH154">
            <v>0</v>
          </cell>
          <cell r="BI154">
            <v>43.8</v>
          </cell>
          <cell r="BJ154">
            <v>0</v>
          </cell>
          <cell r="BK154">
            <v>3</v>
          </cell>
          <cell r="BL154">
            <v>1</v>
          </cell>
          <cell r="BM154">
            <v>847</v>
          </cell>
          <cell r="BN154">
            <v>849.52499999999998</v>
          </cell>
          <cell r="BO154">
            <v>0</v>
          </cell>
          <cell r="BP154">
            <v>847</v>
          </cell>
          <cell r="BQ154">
            <v>0</v>
          </cell>
          <cell r="BR154">
            <v>170</v>
          </cell>
          <cell r="BS154">
            <v>0</v>
          </cell>
          <cell r="BT154">
            <v>5</v>
          </cell>
          <cell r="BU154">
            <v>0</v>
          </cell>
          <cell r="BV154">
            <v>3</v>
          </cell>
          <cell r="BW154">
            <v>302.89999999999998</v>
          </cell>
          <cell r="BX154">
            <v>303.91000000000003</v>
          </cell>
          <cell r="BY154">
            <v>0</v>
          </cell>
          <cell r="BZ154">
            <v>302.89999999999998</v>
          </cell>
          <cell r="CA154">
            <v>0</v>
          </cell>
          <cell r="CB154">
            <v>2.4E-2</v>
          </cell>
          <cell r="CC154">
            <v>0</v>
          </cell>
          <cell r="CD154">
            <v>3.8333333333333299</v>
          </cell>
          <cell r="CE154">
            <v>0</v>
          </cell>
          <cell r="CF154">
            <v>0</v>
          </cell>
          <cell r="CG154">
            <v>0</v>
          </cell>
          <cell r="CH154">
            <v>0</v>
          </cell>
          <cell r="CI154">
            <v>0</v>
          </cell>
          <cell r="CJ154">
            <v>0</v>
          </cell>
          <cell r="CK154">
            <v>0</v>
          </cell>
          <cell r="CL154">
            <v>0</v>
          </cell>
          <cell r="CM154">
            <v>0</v>
          </cell>
          <cell r="CN154">
            <v>0</v>
          </cell>
          <cell r="CO154">
            <v>0</v>
          </cell>
          <cell r="CP154">
            <v>1213.7</v>
          </cell>
          <cell r="CQ154">
            <v>3770.9</v>
          </cell>
          <cell r="CR154">
            <v>0</v>
          </cell>
          <cell r="CS154">
            <v>0</v>
          </cell>
          <cell r="CT154">
            <v>0</v>
          </cell>
        </row>
        <row r="155">
          <cell r="B155">
            <v>247693818</v>
          </cell>
          <cell r="C155" t="str">
            <v>г. Люберцы, ул. Воинов-Интернационалистов, д. 8</v>
          </cell>
          <cell r="D155" t="str">
            <v>{"type":"Polygon","coordinates":[[[37.89936,55.69572],[37.899276,55.695628],[37.89911,55.695629],[37.898934,55.695474],[37.89896,55.695389],[37.899121,55.695368],[37.899132,55.695249],[37.899224,55.695251],[37.899237,55.695087],[37.899175,55.695084],[37.899213,55.694746],[37.899272,55.694747],[37.899312,55.694375],[37.899321,55.694296],[37.899326,55.694251],[37.899327,55.694238],[37.899336,55.694153],[37.899337,55.694139],[37.899561,55.694233],[37.900229,55.694641],[37.900223,55.69471],[37.900164,55.694737],[37.9,55.695767],[37.899997,55.695794],[37.89999,55.695862],[37.899622,55.695849],[37.899503,55.695802],[37.89936,55.69572]],[[37.899312,55.694375],[37.899321,55.694296],[37.899497,55.694301],[37.89949,55.69438],[37.899312,55.694375]],[[37.899775,55.694621],[37.899976,55.694627],[37.899968,55.694696],[37.90001,55.694698],[37.899997,55.694813],[37.899947,55.694811],[37.899935,55.694908],[37.899982,55.69491],[37.899969,55.695033],[37.89992,55.695031],[37.899908,55.695124],[37.899947,55.695125],[37.89993,55.695253],[37.899888,55.695251],[37.899874,55.695343],[37.899904,55.695344],[37.89989,55.695464],[37.89985,55.695462],[37.899838,55.695559],[37.899875,55.69556],[37.899861,55.695678],[37.899823,55.695676],[37.899814,55.695737],[37.899613,55.69573],[37.899775,55.694621]],[[37.899121,55.695368],[37.899321,55.695372],[37.899328,55.695252],[37.899224,55.695251],[37.899132,55.695249],[37.899121,55.695368]]]}</v>
          </cell>
          <cell r="E155" t="str">
            <v>LINESTRING(37.899337 55.694139,37.898934 55.695474,37.89911 55.695629,37.899503 55.695802,37.899622 55.695849,37.89999 55.695862,37.900223 55.69471,37.900229 55.694641,37.899561 55.694233,37.899337 55.694139)</v>
          </cell>
          <cell r="F155" t="str">
            <v>Утвержден</v>
          </cell>
          <cell r="G155">
            <v>14767</v>
          </cell>
          <cell r="H155">
            <v>7550.0619999999999</v>
          </cell>
          <cell r="I155">
            <v>14767</v>
          </cell>
          <cell r="J155">
            <v>0</v>
          </cell>
          <cell r="K155">
            <v>2583.4</v>
          </cell>
          <cell r="L155">
            <v>4336.05</v>
          </cell>
          <cell r="M155">
            <v>1</v>
          </cell>
          <cell r="N155">
            <v>167</v>
          </cell>
          <cell r="O155">
            <v>167.75899999999999</v>
          </cell>
          <cell r="P155">
            <v>0</v>
          </cell>
          <cell r="Q155">
            <v>0</v>
          </cell>
          <cell r="R155">
            <v>167</v>
          </cell>
          <cell r="S155">
            <v>0</v>
          </cell>
          <cell r="T155">
            <v>0</v>
          </cell>
          <cell r="U155">
            <v>0</v>
          </cell>
          <cell r="V155">
            <v>0</v>
          </cell>
          <cell r="W155">
            <v>6</v>
          </cell>
          <cell r="X155">
            <v>0</v>
          </cell>
          <cell r="Y155">
            <v>1</v>
          </cell>
          <cell r="Z155">
            <v>1</v>
          </cell>
          <cell r="AA155">
            <v>176</v>
          </cell>
          <cell r="AB155">
            <v>175.786</v>
          </cell>
          <cell r="AC155">
            <v>0</v>
          </cell>
          <cell r="AD155">
            <v>0</v>
          </cell>
          <cell r="AE155">
            <v>176</v>
          </cell>
          <cell r="AF155">
            <v>0</v>
          </cell>
          <cell r="AG155">
            <v>0</v>
          </cell>
          <cell r="AH155">
            <v>0</v>
          </cell>
          <cell r="AI155">
            <v>0</v>
          </cell>
          <cell r="AJ155">
            <v>9</v>
          </cell>
          <cell r="AK155">
            <v>1</v>
          </cell>
          <cell r="AL155">
            <v>1</v>
          </cell>
          <cell r="AM155">
            <v>3831.1</v>
          </cell>
          <cell r="AN155">
            <v>3840.9989999999998</v>
          </cell>
          <cell r="AO155">
            <v>3831.1</v>
          </cell>
          <cell r="AP155">
            <v>0</v>
          </cell>
          <cell r="AQ155">
            <v>0</v>
          </cell>
          <cell r="AR155">
            <v>0</v>
          </cell>
          <cell r="AS155">
            <v>0</v>
          </cell>
          <cell r="AT155">
            <v>0</v>
          </cell>
          <cell r="AU155">
            <v>0</v>
          </cell>
          <cell r="AV155">
            <v>0</v>
          </cell>
          <cell r="AW155">
            <v>0</v>
          </cell>
          <cell r="AX155">
            <v>0</v>
          </cell>
          <cell r="AY155">
            <v>0</v>
          </cell>
          <cell r="AZ155">
            <v>0</v>
          </cell>
          <cell r="BA155">
            <v>3</v>
          </cell>
          <cell r="BB155">
            <v>6</v>
          </cell>
          <cell r="BC155">
            <v>2</v>
          </cell>
          <cell r="BD155">
            <v>2</v>
          </cell>
          <cell r="BE155">
            <v>3</v>
          </cell>
          <cell r="BF155">
            <v>509</v>
          </cell>
          <cell r="BG155">
            <v>511.41500000000002</v>
          </cell>
          <cell r="BH155">
            <v>0</v>
          </cell>
          <cell r="BI155">
            <v>509</v>
          </cell>
          <cell r="BJ155">
            <v>0</v>
          </cell>
          <cell r="BK155">
            <v>39</v>
          </cell>
          <cell r="BL155">
            <v>1</v>
          </cell>
          <cell r="BM155">
            <v>1503</v>
          </cell>
          <cell r="BN155">
            <v>1508.2</v>
          </cell>
          <cell r="BO155">
            <v>0</v>
          </cell>
          <cell r="BP155">
            <v>1503</v>
          </cell>
          <cell r="BQ155">
            <v>0</v>
          </cell>
          <cell r="BR155">
            <v>300</v>
          </cell>
          <cell r="BS155">
            <v>0</v>
          </cell>
          <cell r="BT155">
            <v>5</v>
          </cell>
          <cell r="BU155">
            <v>0</v>
          </cell>
          <cell r="BV155">
            <v>2</v>
          </cell>
          <cell r="BW155">
            <v>1080.4000000000001</v>
          </cell>
          <cell r="BX155">
            <v>1083.1479999999999</v>
          </cell>
          <cell r="BY155">
            <v>0</v>
          </cell>
          <cell r="BZ155">
            <v>1080.4000000000001</v>
          </cell>
          <cell r="CA155">
            <v>0</v>
          </cell>
          <cell r="CB155">
            <v>0.34</v>
          </cell>
          <cell r="CC155">
            <v>0</v>
          </cell>
          <cell r="CD155">
            <v>2</v>
          </cell>
          <cell r="CE155">
            <v>0</v>
          </cell>
          <cell r="CF155">
            <v>0</v>
          </cell>
          <cell r="CG155">
            <v>0</v>
          </cell>
          <cell r="CH155">
            <v>0</v>
          </cell>
          <cell r="CI155">
            <v>0</v>
          </cell>
          <cell r="CJ155">
            <v>0</v>
          </cell>
          <cell r="CK155">
            <v>0</v>
          </cell>
          <cell r="CL155">
            <v>0</v>
          </cell>
          <cell r="CM155">
            <v>0</v>
          </cell>
          <cell r="CN155">
            <v>0</v>
          </cell>
          <cell r="CO155">
            <v>0</v>
          </cell>
          <cell r="CP155">
            <v>3092.4</v>
          </cell>
          <cell r="CQ155">
            <v>7266.5</v>
          </cell>
          <cell r="CR155">
            <v>0</v>
          </cell>
          <cell r="CS155">
            <v>0</v>
          </cell>
          <cell r="CT155">
            <v>0</v>
          </cell>
        </row>
        <row r="156">
          <cell r="B156">
            <v>247693865</v>
          </cell>
          <cell r="C156" t="str">
            <v>г. Люберцы, ул. Волковская, д. 43, пр-кт Октябрьский, д. 201, ул. Куракинская, д. 2/191, д. 4, д. 6</v>
          </cell>
          <cell r="D156" t="str">
            <v>{"type":"Polygon","coordinates":[[[37.898357,55.678872],[37.898034,55.678607],[37.89762,55.678763],[37.896756,55.677999],[37.896786,55.677988],[37.896739,55.677945],[37.896708,55.677956],[37.89665,55.677976],[37.89726,55.678513],[37.896829,55.678673],[37.896337,55.678244],[37.896285,55.678195],[37.895956,55.678308],[37.897997,55.680126],[37.898266,55.680348],[37.899652,55.679709],[37.898911,55.679192],[37.898757,55.679238],[37.898357,55.678872]],[[37.896959,55.679201],[37.896495,55.678788],[37.896692,55.678717],[37.897157,55.67913],[37.896959,55.679201]],[[37.896416,55.678717],[37.895956,55.678308],[37.896146,55.678243],[37.896604,55.678649],[37.896416,55.678717]],[[37.899101,55.679729],[37.897997,55.680126],[37.897582,55.679755],[37.897811,55.679673],[37.898085,55.679912],[37.898734,55.679679],[37.898439,55.679426],[37.898669,55.679342],[37.899101,55.679729]],[[37.897424,55.679615],[37.897123,55.679347],[37.897317,55.67928],[37.897612,55.679547],[37.897424,55.679615]],[[37.897716,55.67879],[37.897945,55.678707],[37.898579,55.679261],[37.898346,55.679344],[37.897716,55.67879]],[[37.897961,55.679628],[37.898071,55.679589],[37.898127,55.679637],[37.898016,55.679676],[37.897961,55.679628]],[[37.89781,55.679471],[37.897869,55.679524],[37.898077,55.679451],[37.898019,55.679398],[37.89781,55.679471]]]}</v>
          </cell>
          <cell r="E156" t="str">
            <v>LINESTRING(37.896739 55.677945,37.89665 55.677976,37.895956 55.678308,37.897997 55.680126,37.898266 55.680348,37.899652 55.679709,37.898911 55.679192,37.898034 55.678607,37.896739 55.677945)</v>
          </cell>
          <cell r="F156" t="str">
            <v>Утвержден</v>
          </cell>
          <cell r="G156">
            <v>14554</v>
          </cell>
          <cell r="H156">
            <v>14590.306</v>
          </cell>
          <cell r="I156">
            <v>14554</v>
          </cell>
          <cell r="J156">
            <v>4000</v>
          </cell>
          <cell r="K156">
            <v>4261.5</v>
          </cell>
          <cell r="L156">
            <v>13563.2</v>
          </cell>
          <cell r="M156">
            <v>2</v>
          </cell>
          <cell r="N156">
            <v>1179</v>
          </cell>
          <cell r="O156">
            <v>1276.46</v>
          </cell>
          <cell r="P156">
            <v>8</v>
          </cell>
          <cell r="Q156">
            <v>0</v>
          </cell>
          <cell r="R156">
            <v>358</v>
          </cell>
          <cell r="S156">
            <v>0</v>
          </cell>
          <cell r="T156">
            <v>821</v>
          </cell>
          <cell r="U156">
            <v>0</v>
          </cell>
          <cell r="V156">
            <v>0</v>
          </cell>
          <cell r="W156">
            <v>6</v>
          </cell>
          <cell r="X156">
            <v>2</v>
          </cell>
          <cell r="Y156">
            <v>2</v>
          </cell>
          <cell r="Z156">
            <v>1</v>
          </cell>
          <cell r="AA156">
            <v>167</v>
          </cell>
          <cell r="AB156">
            <v>166.762</v>
          </cell>
          <cell r="AC156">
            <v>0</v>
          </cell>
          <cell r="AD156">
            <v>0</v>
          </cell>
          <cell r="AE156">
            <v>167</v>
          </cell>
          <cell r="AF156">
            <v>0</v>
          </cell>
          <cell r="AG156">
            <v>0</v>
          </cell>
          <cell r="AH156">
            <v>0</v>
          </cell>
          <cell r="AI156">
            <v>0</v>
          </cell>
          <cell r="AJ156">
            <v>0</v>
          </cell>
          <cell r="AK156">
            <v>2</v>
          </cell>
          <cell r="AL156">
            <v>2</v>
          </cell>
          <cell r="AM156">
            <v>7502.2</v>
          </cell>
          <cell r="AN156">
            <v>7518.6580000000004</v>
          </cell>
          <cell r="AO156">
            <v>7501.2</v>
          </cell>
          <cell r="AP156">
            <v>170</v>
          </cell>
          <cell r="AQ156">
            <v>0</v>
          </cell>
          <cell r="AR156">
            <v>0</v>
          </cell>
          <cell r="AS156">
            <v>0</v>
          </cell>
          <cell r="AT156">
            <v>0</v>
          </cell>
          <cell r="AU156">
            <v>0</v>
          </cell>
          <cell r="AV156">
            <v>1</v>
          </cell>
          <cell r="AW156">
            <v>107</v>
          </cell>
          <cell r="AX156">
            <v>0</v>
          </cell>
          <cell r="AY156">
            <v>107</v>
          </cell>
          <cell r="AZ156">
            <v>0</v>
          </cell>
          <cell r="BA156">
            <v>2</v>
          </cell>
          <cell r="BB156">
            <v>2</v>
          </cell>
          <cell r="BC156">
            <v>10</v>
          </cell>
          <cell r="BD156">
            <v>3</v>
          </cell>
          <cell r="BE156">
            <v>7</v>
          </cell>
          <cell r="BF156">
            <v>746.2</v>
          </cell>
          <cell r="BG156">
            <v>746.87</v>
          </cell>
          <cell r="BH156">
            <v>0</v>
          </cell>
          <cell r="BI156">
            <v>746.2</v>
          </cell>
          <cell r="BJ156">
            <v>0</v>
          </cell>
          <cell r="BK156">
            <v>56</v>
          </cell>
          <cell r="BL156">
            <v>6</v>
          </cell>
          <cell r="BM156">
            <v>3589</v>
          </cell>
          <cell r="BN156">
            <v>3603.7640000000001</v>
          </cell>
          <cell r="BO156">
            <v>0</v>
          </cell>
          <cell r="BP156">
            <v>3589</v>
          </cell>
          <cell r="BQ156">
            <v>0</v>
          </cell>
          <cell r="BR156">
            <v>912</v>
          </cell>
          <cell r="BS156">
            <v>0</v>
          </cell>
          <cell r="BT156">
            <v>4.2666666666666702</v>
          </cell>
          <cell r="BU156">
            <v>0</v>
          </cell>
          <cell r="BV156">
            <v>19</v>
          </cell>
          <cell r="BW156">
            <v>1205.8</v>
          </cell>
          <cell r="BX156">
            <v>1205.28</v>
          </cell>
          <cell r="BY156">
            <v>0</v>
          </cell>
          <cell r="BZ156">
            <v>1205.8</v>
          </cell>
          <cell r="CA156">
            <v>0</v>
          </cell>
          <cell r="CB156">
            <v>0.68300000000000005</v>
          </cell>
          <cell r="CC156">
            <v>0</v>
          </cell>
          <cell r="CD156">
            <v>1.81578947368421</v>
          </cell>
          <cell r="CE156">
            <v>0</v>
          </cell>
          <cell r="CF156">
            <v>0</v>
          </cell>
          <cell r="CG156">
            <v>0</v>
          </cell>
          <cell r="CH156">
            <v>0</v>
          </cell>
          <cell r="CI156">
            <v>0</v>
          </cell>
          <cell r="CJ156">
            <v>0</v>
          </cell>
          <cell r="CK156">
            <v>0</v>
          </cell>
          <cell r="CL156">
            <v>0</v>
          </cell>
          <cell r="CM156">
            <v>0</v>
          </cell>
          <cell r="CN156">
            <v>0</v>
          </cell>
          <cell r="CO156">
            <v>0</v>
          </cell>
          <cell r="CP156">
            <v>5648</v>
          </cell>
          <cell r="CQ156">
            <v>14495.2</v>
          </cell>
          <cell r="CR156">
            <v>0</v>
          </cell>
          <cell r="CS156">
            <v>0</v>
          </cell>
          <cell r="CT156">
            <v>0</v>
          </cell>
        </row>
        <row r="157">
          <cell r="B157">
            <v>247693843</v>
          </cell>
          <cell r="C157" t="str">
            <v>г. Люберцы, ул. Волковская д. 49, д. 49А, д. 51</v>
          </cell>
          <cell r="D157" t="str">
            <v>{"type":"Polygon","coordinates":[[[37.899064,55.678684],[37.899697,55.678457],[37.899727,55.678487],[37.899832,55.678451],[37.89991,55.678519],[37.900082,55.678668],[37.899767,55.678787],[37.899482,55.678895],[37.898877,55.679124],[37.898857,55.679119],[37.898878,55.679157],[37.898889,55.679149],[37.899643,55.678865],[37.900109,55.678691],[37.90017,55.67867],[37.900054,55.678568],[37.900037,55.678553],[37.899985,55.678507],[37.899977,55.678465],[37.900015,55.678417],[37.900202,55.678303],[37.90028,55.678255],[37.900428,55.678186],[37.900488,55.678177],[37.901156,55.678807],[37.901203,55.678858],[37.901121,55.678884],[37.900894,55.679127],[37.900847,55.679159],[37.899652,55.679709],[37.898911,55.679192],[37.898757,55.679238],[37.898357,55.678872],[37.898438,55.678845],[37.898462,55.678865],[37.898522,55.678846],[37.89851,55.678835],[37.898479,55.678843],[37.898427,55.678796],[37.898942,55.67859],[37.899064,55.678684]],[[37.899823,55.678698],[37.898912,55.679038],[37.898789,55.678934],[37.899709,55.678593],[37.899823,55.678698]],[[37.900252,55.679046],[37.900377,55.679138],[37.899532,55.679522],[37.899399,55.679433],[37.900252,55.679046]],[[37.900837,55.678924],[37.900671,55.678983],[37.900077,55.678464],[37.900247,55.678401],[37.900837,55.678924]],[[37.90036,55.678218],[37.900383,55.678234],[37.900452,55.678201],[37.900429,55.678186],[37.90036,55.678218]]]}</v>
          </cell>
          <cell r="E157" t="str">
            <v>LINESTRING(37.900488 55.678177,37.900428 55.678186,37.898942 55.67859,37.898427 55.678796,37.898357 55.678872,37.898757 55.679238,37.899652 55.679709,37.900847 55.679159,37.900894 55.679127,37.901203 55.678858,37.901156 55.678807,37.900488 55.678177)</v>
          </cell>
          <cell r="F157" t="str">
            <v>Утвержден</v>
          </cell>
          <cell r="G157">
            <v>12569</v>
          </cell>
          <cell r="H157">
            <v>12599.72</v>
          </cell>
          <cell r="I157">
            <v>12569</v>
          </cell>
          <cell r="J157">
            <v>0</v>
          </cell>
          <cell r="K157">
            <v>2015.9</v>
          </cell>
          <cell r="L157">
            <v>14721</v>
          </cell>
          <cell r="M157">
            <v>1</v>
          </cell>
          <cell r="N157">
            <v>204</v>
          </cell>
          <cell r="O157">
            <v>203.96799999999999</v>
          </cell>
          <cell r="P157">
            <v>0</v>
          </cell>
          <cell r="Q157">
            <v>0</v>
          </cell>
          <cell r="R157">
            <v>204</v>
          </cell>
          <cell r="S157">
            <v>0</v>
          </cell>
          <cell r="T157">
            <v>0</v>
          </cell>
          <cell r="U157">
            <v>0</v>
          </cell>
          <cell r="V157">
            <v>0</v>
          </cell>
          <cell r="W157">
            <v>5</v>
          </cell>
          <cell r="X157">
            <v>2</v>
          </cell>
          <cell r="Y157">
            <v>2</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8802.7999999999993</v>
          </cell>
          <cell r="AN157">
            <v>8821.3050000000003</v>
          </cell>
          <cell r="AO157">
            <v>8802.7999999999993</v>
          </cell>
          <cell r="AP157">
            <v>0</v>
          </cell>
          <cell r="AQ157">
            <v>0</v>
          </cell>
          <cell r="AR157">
            <v>0</v>
          </cell>
          <cell r="AS157">
            <v>0</v>
          </cell>
          <cell r="AT157">
            <v>0</v>
          </cell>
          <cell r="AU157">
            <v>0</v>
          </cell>
          <cell r="AV157">
            <v>1</v>
          </cell>
          <cell r="AW157">
            <v>38</v>
          </cell>
          <cell r="AX157">
            <v>0</v>
          </cell>
          <cell r="AY157">
            <v>38</v>
          </cell>
          <cell r="AZ157">
            <v>0</v>
          </cell>
          <cell r="BA157">
            <v>12</v>
          </cell>
          <cell r="BB157">
            <v>12</v>
          </cell>
          <cell r="BC157">
            <v>9</v>
          </cell>
          <cell r="BD157">
            <v>3</v>
          </cell>
          <cell r="BE157">
            <v>7</v>
          </cell>
          <cell r="BF157">
            <v>1503.6</v>
          </cell>
          <cell r="BG157">
            <v>1506.1610000000001</v>
          </cell>
          <cell r="BH157">
            <v>0</v>
          </cell>
          <cell r="BI157">
            <v>1503.6</v>
          </cell>
          <cell r="BJ157">
            <v>0</v>
          </cell>
          <cell r="BK157">
            <v>117</v>
          </cell>
          <cell r="BL157">
            <v>3</v>
          </cell>
          <cell r="BM157">
            <v>1461</v>
          </cell>
          <cell r="BN157">
            <v>1461.355</v>
          </cell>
          <cell r="BO157">
            <v>0</v>
          </cell>
          <cell r="BP157">
            <v>1461</v>
          </cell>
          <cell r="BQ157">
            <v>0</v>
          </cell>
          <cell r="BR157">
            <v>286</v>
          </cell>
          <cell r="BS157">
            <v>0</v>
          </cell>
          <cell r="BT157">
            <v>4</v>
          </cell>
          <cell r="BU157">
            <v>0</v>
          </cell>
          <cell r="BV157">
            <v>12</v>
          </cell>
          <cell r="BW157">
            <v>602.5</v>
          </cell>
          <cell r="BX157">
            <v>603.471</v>
          </cell>
          <cell r="BY157">
            <v>0</v>
          </cell>
          <cell r="BZ157">
            <v>602.5</v>
          </cell>
          <cell r="CA157">
            <v>0</v>
          </cell>
          <cell r="CB157">
            <v>0.313</v>
          </cell>
          <cell r="CC157">
            <v>0</v>
          </cell>
          <cell r="CD157">
            <v>1.9583333333333299</v>
          </cell>
          <cell r="CE157">
            <v>0</v>
          </cell>
          <cell r="CF157">
            <v>0</v>
          </cell>
          <cell r="CG157">
            <v>0</v>
          </cell>
          <cell r="CH157">
            <v>0</v>
          </cell>
          <cell r="CI157">
            <v>0</v>
          </cell>
          <cell r="CJ157">
            <v>0</v>
          </cell>
          <cell r="CK157">
            <v>0</v>
          </cell>
          <cell r="CL157">
            <v>0</v>
          </cell>
          <cell r="CM157">
            <v>0</v>
          </cell>
          <cell r="CN157">
            <v>0</v>
          </cell>
          <cell r="CO157">
            <v>0</v>
          </cell>
          <cell r="CP157">
            <v>3605.1</v>
          </cell>
          <cell r="CQ157">
            <v>12611.9</v>
          </cell>
          <cell r="CR157">
            <v>0</v>
          </cell>
          <cell r="CS157">
            <v>0</v>
          </cell>
          <cell r="CT157">
            <v>0</v>
          </cell>
        </row>
        <row r="158">
          <cell r="B158">
            <v>247693900</v>
          </cell>
          <cell r="C158" t="str">
            <v>г. Люберцы, ул. Волковская, д. 5, д. 5А, д. 7, д. 7А.</v>
          </cell>
          <cell r="D158" t="str">
            <v>{"type":"Polygon","coordinates":[[[37.892323,55.681913],[37.891835,55.682137],[37.892632,55.6827],[37.892734,55.682768],[37.893071,55.682616],[37.892976,55.68255],[37.892928,55.682517],[37.893007,55.682477],[37.893062,55.682449],[37.8931,55.682431],[37.894288,55.681895],[37.894381,55.681852],[37.894184,55.68171],[37.894171,55.681701],[37.894163,55.681668],[37.894134,55.681556],[37.893713,55.681179],[37.893641,55.681203],[37.89338,55.68094],[37.893211,55.680991],[37.893125,55.680912],[37.893081,55.680874],[37.891839,55.681277],[37.891731,55.681532],[37.891808,55.681548],[37.892323,55.681913]],[[37.892976,55.68105],[37.893703,55.68156],[37.893527,55.681637],[37.893468,55.681595],[37.893452,55.681584],[37.893274,55.681458],[37.893258,55.681447],[37.893081,55.681322],[37.893067,55.681312],[37.892897,55.681191],[37.892882,55.681181],[37.892803,55.681125],[37.892976,55.68105]],[[37.892143,55.682164],[37.892159,55.682175],[37.892324,55.682289],[37.892339,55.6823],[37.892485,55.682401],[37.892501,55.682412],[37.892671,55.682531],[37.892685,55.682542],[37.892758,55.682592],[37.89259,55.682668],[37.891906,55.682186],[37.892068,55.682111],[37.892143,55.682164]],[[37.891938,55.681522],[37.891957,55.681513],[37.892031,55.681478],[37.8921,55.681527],[37.892116,55.681538],[37.892291,55.681662],[37.892306,55.681673],[37.892482,55.681798],[37.892498,55.681809],[37.892675,55.681935],[37.89269,55.681945],[37.89275,55.681988],[37.892579,55.682064],[37.891864,55.681556],[37.891938,55.681522]],[[37.892901,55.682288],[37.8931,55.682431],[37.894288,55.681895],[37.894092,55.681749],[37.893923,55.68182],[37.893971,55.681862],[37.893775,55.681951],[37.893754,55.68196],[37.893322,55.682157],[37.8933,55.682166],[37.893114,55.682251],[37.893059,55.682215],[37.892901,55.682288]],[[37.892134,55.681301],[37.892117,55.681286],[37.892025,55.681316],[37.891988,55.681281],[37.892078,55.681252],[37.892117,55.681286],[37.892134,55.681301],[37.892312,55.68124],[37.892577,55.681441],[37.892386,55.681514],[37.892296,55.681451],[37.892215,55.681485],[37.892015,55.681342],[37.892134,55.681301]],[[37.894064,55.681494],[37.893978,55.681525],[37.893917,55.681472],[37.894005,55.68144],[37.894064,55.681494]]]}</v>
          </cell>
          <cell r="E158" t="str">
            <v>LINESTRING(37.893081 55.680874,37.891839 55.681277,37.891731 55.681532,37.891835 55.682137,37.892632 55.6827,37.892734 55.682768,37.893071 55.682616,37.894381 55.681852,37.894134 55.681556,37.894005 55.68144,37.893713 55.681179,37.89338 55.68094,37.893081 55.680874)</v>
          </cell>
          <cell r="F158" t="str">
            <v>Утвержден</v>
          </cell>
          <cell r="G158">
            <v>15176</v>
          </cell>
          <cell r="H158">
            <v>16003.182000000001</v>
          </cell>
          <cell r="I158">
            <v>15179.4</v>
          </cell>
          <cell r="J158">
            <v>3897.7</v>
          </cell>
          <cell r="K158">
            <v>2837</v>
          </cell>
          <cell r="L158">
            <v>11281.7</v>
          </cell>
          <cell r="M158">
            <v>1</v>
          </cell>
          <cell r="N158">
            <v>391</v>
          </cell>
          <cell r="O158">
            <v>392.48700000000002</v>
          </cell>
          <cell r="P158">
            <v>0</v>
          </cell>
          <cell r="Q158">
            <v>0</v>
          </cell>
          <cell r="R158">
            <v>391</v>
          </cell>
          <cell r="S158">
            <v>0</v>
          </cell>
          <cell r="T158">
            <v>0</v>
          </cell>
          <cell r="U158">
            <v>0</v>
          </cell>
          <cell r="V158">
            <v>0</v>
          </cell>
          <cell r="W158">
            <v>5</v>
          </cell>
          <cell r="X158">
            <v>8</v>
          </cell>
          <cell r="Y158">
            <v>4</v>
          </cell>
          <cell r="Z158">
            <v>1</v>
          </cell>
          <cell r="AA158">
            <v>362</v>
          </cell>
          <cell r="AB158">
            <v>363.15899999999999</v>
          </cell>
          <cell r="AC158">
            <v>0</v>
          </cell>
          <cell r="AD158">
            <v>0</v>
          </cell>
          <cell r="AE158">
            <v>362</v>
          </cell>
          <cell r="AF158">
            <v>0</v>
          </cell>
          <cell r="AG158">
            <v>0</v>
          </cell>
          <cell r="AH158">
            <v>0</v>
          </cell>
          <cell r="AI158">
            <v>0</v>
          </cell>
          <cell r="AJ158">
            <v>0</v>
          </cell>
          <cell r="AK158">
            <v>2</v>
          </cell>
          <cell r="AL158">
            <v>1</v>
          </cell>
          <cell r="AM158">
            <v>8151.5</v>
          </cell>
          <cell r="AN158">
            <v>8168.183</v>
          </cell>
          <cell r="AO158">
            <v>8151.5</v>
          </cell>
          <cell r="AP158">
            <v>0</v>
          </cell>
          <cell r="AQ158">
            <v>0</v>
          </cell>
          <cell r="AR158">
            <v>0</v>
          </cell>
          <cell r="AS158">
            <v>0</v>
          </cell>
          <cell r="AT158">
            <v>0</v>
          </cell>
          <cell r="AU158">
            <v>0</v>
          </cell>
          <cell r="AV158">
            <v>1</v>
          </cell>
          <cell r="AW158">
            <v>29.7</v>
          </cell>
          <cell r="AX158">
            <v>0</v>
          </cell>
          <cell r="AY158">
            <v>29.7</v>
          </cell>
          <cell r="AZ158">
            <v>0</v>
          </cell>
          <cell r="BA158">
            <v>8</v>
          </cell>
          <cell r="BB158">
            <v>8</v>
          </cell>
          <cell r="BC158">
            <v>6</v>
          </cell>
          <cell r="BD158">
            <v>2</v>
          </cell>
          <cell r="BE158">
            <v>7</v>
          </cell>
          <cell r="BF158">
            <v>1498</v>
          </cell>
          <cell r="BG158">
            <v>1498.607</v>
          </cell>
          <cell r="BH158">
            <v>0</v>
          </cell>
          <cell r="BI158">
            <v>1498</v>
          </cell>
          <cell r="BJ158">
            <v>0</v>
          </cell>
          <cell r="BK158">
            <v>118</v>
          </cell>
          <cell r="BL158">
            <v>3</v>
          </cell>
          <cell r="BM158">
            <v>2837</v>
          </cell>
          <cell r="BN158">
            <v>2846.739</v>
          </cell>
          <cell r="BO158">
            <v>0</v>
          </cell>
          <cell r="BP158">
            <v>2837</v>
          </cell>
          <cell r="BQ158">
            <v>0</v>
          </cell>
          <cell r="BR158">
            <v>599.79999999999995</v>
          </cell>
          <cell r="BS158">
            <v>0</v>
          </cell>
          <cell r="BT158">
            <v>4.6666666666666696</v>
          </cell>
          <cell r="BU158">
            <v>0</v>
          </cell>
          <cell r="BV158">
            <v>7</v>
          </cell>
          <cell r="BW158">
            <v>1123.9000000000001</v>
          </cell>
          <cell r="BX158">
            <v>1122.0219999999999</v>
          </cell>
          <cell r="BY158">
            <v>0</v>
          </cell>
          <cell r="BZ158">
            <v>1057.4000000000001</v>
          </cell>
          <cell r="CA158">
            <v>66.5</v>
          </cell>
          <cell r="CB158">
            <v>225.476</v>
          </cell>
          <cell r="CC158">
            <v>4.3999999999999997E-2</v>
          </cell>
          <cell r="CD158">
            <v>1.5</v>
          </cell>
          <cell r="CE158">
            <v>1.5</v>
          </cell>
          <cell r="CF158">
            <v>0</v>
          </cell>
          <cell r="CG158">
            <v>0</v>
          </cell>
          <cell r="CH158">
            <v>0</v>
          </cell>
          <cell r="CI158">
            <v>0</v>
          </cell>
          <cell r="CJ158">
            <v>0</v>
          </cell>
          <cell r="CK158">
            <v>0</v>
          </cell>
          <cell r="CL158">
            <v>0</v>
          </cell>
          <cell r="CM158">
            <v>0</v>
          </cell>
          <cell r="CN158">
            <v>0</v>
          </cell>
          <cell r="CO158">
            <v>0</v>
          </cell>
          <cell r="CP158">
            <v>5422.1</v>
          </cell>
          <cell r="CQ158">
            <v>14393.1</v>
          </cell>
          <cell r="CR158">
            <v>0</v>
          </cell>
          <cell r="CS158">
            <v>0</v>
          </cell>
          <cell r="CT158">
            <v>0</v>
          </cell>
        </row>
        <row r="159">
          <cell r="B159">
            <v>247694012</v>
          </cell>
          <cell r="C159" t="str">
            <v>г. Люберцы, ул. Володарского, д. 76, ул. Михельсона, д. 89, д. 91</v>
          </cell>
          <cell r="D159" t="str">
            <v>{"type":"Polygon","coordinates":[[[37.876483,55.69462],[37.876591,55.694558],[37.876669,55.694604],[37.877186,55.694339],[37.877154,55.694318],[37.877282,55.694249],[37.877544,55.694412],[37.877561,55.694403],[37.877684,55.694482],[37.87809,55.694292],[37.878264,55.694405],[37.878377,55.694349],[37.878505,55.694427],[37.878715,55.694312],[37.878978,55.694462],[37.878765,55.694576],[37.878762,55.69459],[37.878872,55.694661],[37.877814,55.695207],[37.877296,55.695464],[37.876795,55.695195],[37.876253,55.694897],[37.875915,55.69471],[37.875909,55.694702],[37.876091,55.694688],[37.876296,55.694679],[37.876376,55.694665],[37.876375,55.694662],[37.876427,55.694652],[37.876483,55.69462]],[[37.876938,55.694744],[37.87714,55.694864],[37.877104,55.694882],[37.877181,55.694931],[37.877218,55.694913],[37.877458,55.695058],[37.877408,55.695085],[37.877421,55.695093],[37.877374,55.695119],[37.877359,55.69511],[37.877285,55.695149],[37.877037,55.695],[37.87705,55.694993],[37.876974,55.694945],[37.876961,55.694952],[37.876752,55.694826],[37.876671,55.694867],[37.876526,55.694781],[37.876615,55.694735],[37.876593,55.694723],[37.87665,55.694691],[37.876672,55.694702],[37.876952,55.694551],[37.876986,55.694572],[37.877068,55.694529],[37.877034,55.694509],[37.877221,55.694409],[37.877298,55.694456],[37.87732,55.694445],[37.877364,55.694473],[37.877343,55.694484],[37.877385,55.694511],[37.877193,55.694607],[37.877178,55.694598],[37.877101,55.694641],[37.877116,55.69465],[37.876938,55.694744]],[[37.877964,55.694948],[37.877876,55.694995],[37.877756,55.694924],[37.877795,55.694903],[37.877778,55.694892],[37.877822,55.69487],[37.877806,55.694859],[37.877981,55.694768],[37.877995,55.694775],[37.878037,55.694752],[37.878051,55.69476],[37.878126,55.694721],[37.878113,55.694712],[37.878162,55.694686],[37.87815,55.694678],[37.878318,55.694588],[37.878329,55.694595],[37.878372,55.694571],[37.878394,55.694584],[37.878431,55.694564],[37.878554,55.694637],[37.878457,55.694687],[37.878474,55.694697],[37.878424,55.694725],[37.878437,55.694733],[37.878391,55.694758],[37.878377,55.69475],[37.878325,55.694778],[37.878308,55.694768],[37.878119,55.694865],[37.878139,55.694877],[37.878085,55.694906],[37.8781,55.694915],[37.878052,55.69494],[37.878037,55.694931],[37.877983,55.694959],[37.877964,55.694948]],[[37.877601,55.695141],[37.877623,55.695153],[37.877679,55.695125],[37.877658,55.695112],[37.877601,55.695141]]]}</v>
          </cell>
          <cell r="E159" t="str">
            <v>LINESTRING(37.877282 55.694249,37.875909 55.694702,37.875915 55.69471,37.876253 55.694897,37.876795 55.695195,37.877296 55.695464,37.877814 55.695207,37.878872 55.694661,37.878978 55.694462,37.878715 55.694312,37.877282 55.694249)</v>
          </cell>
          <cell r="F159" t="str">
            <v>Утвержден</v>
          </cell>
          <cell r="G159">
            <v>9935</v>
          </cell>
          <cell r="H159">
            <v>10403.109</v>
          </cell>
          <cell r="I159">
            <v>9935</v>
          </cell>
          <cell r="J159">
            <v>1227</v>
          </cell>
          <cell r="K159">
            <v>2872</v>
          </cell>
          <cell r="L159">
            <v>19235</v>
          </cell>
          <cell r="M159">
            <v>1</v>
          </cell>
          <cell r="N159">
            <v>283</v>
          </cell>
          <cell r="O159">
            <v>284.70999999999998</v>
          </cell>
          <cell r="P159">
            <v>1</v>
          </cell>
          <cell r="Q159">
            <v>0</v>
          </cell>
          <cell r="R159">
            <v>283</v>
          </cell>
          <cell r="S159">
            <v>0</v>
          </cell>
          <cell r="T159">
            <v>0</v>
          </cell>
          <cell r="U159">
            <v>0</v>
          </cell>
          <cell r="V159">
            <v>0</v>
          </cell>
          <cell r="W159">
            <v>0</v>
          </cell>
          <cell r="X159">
            <v>0</v>
          </cell>
          <cell r="Y159">
            <v>0</v>
          </cell>
          <cell r="Z159">
            <v>1</v>
          </cell>
          <cell r="AA159">
            <v>159</v>
          </cell>
          <cell r="AB159">
            <v>158.547</v>
          </cell>
          <cell r="AC159">
            <v>0</v>
          </cell>
          <cell r="AD159">
            <v>0</v>
          </cell>
          <cell r="AE159">
            <v>159</v>
          </cell>
          <cell r="AF159">
            <v>0</v>
          </cell>
          <cell r="AG159">
            <v>0</v>
          </cell>
          <cell r="AH159">
            <v>0</v>
          </cell>
          <cell r="AI159">
            <v>0</v>
          </cell>
          <cell r="AJ159">
            <v>0</v>
          </cell>
          <cell r="AK159">
            <v>2</v>
          </cell>
          <cell r="AL159">
            <v>3</v>
          </cell>
          <cell r="AM159">
            <v>6012.2</v>
          </cell>
          <cell r="AN159">
            <v>4530.125</v>
          </cell>
          <cell r="AO159">
            <v>4555.2</v>
          </cell>
          <cell r="AP159">
            <v>89</v>
          </cell>
          <cell r="AQ159">
            <v>0</v>
          </cell>
          <cell r="AR159">
            <v>0</v>
          </cell>
          <cell r="AS159">
            <v>0</v>
          </cell>
          <cell r="AT159">
            <v>0</v>
          </cell>
          <cell r="AU159">
            <v>0</v>
          </cell>
          <cell r="AV159">
            <v>1</v>
          </cell>
          <cell r="AW159">
            <v>20</v>
          </cell>
          <cell r="AX159">
            <v>0</v>
          </cell>
          <cell r="AY159">
            <v>20</v>
          </cell>
          <cell r="AZ159">
            <v>0</v>
          </cell>
          <cell r="BA159">
            <v>6</v>
          </cell>
          <cell r="BB159">
            <v>3</v>
          </cell>
          <cell r="BC159">
            <v>4</v>
          </cell>
          <cell r="BD159">
            <v>2</v>
          </cell>
          <cell r="BE159">
            <v>8</v>
          </cell>
          <cell r="BF159">
            <v>1660.2</v>
          </cell>
          <cell r="BG159">
            <v>1664.7829999999999</v>
          </cell>
          <cell r="BH159">
            <v>0</v>
          </cell>
          <cell r="BI159">
            <v>1148.2</v>
          </cell>
          <cell r="BJ159">
            <v>512</v>
          </cell>
          <cell r="BK159">
            <v>143</v>
          </cell>
          <cell r="BL159">
            <v>2</v>
          </cell>
          <cell r="BM159">
            <v>2872</v>
          </cell>
          <cell r="BN159">
            <v>2879.2020000000002</v>
          </cell>
          <cell r="BO159">
            <v>0</v>
          </cell>
          <cell r="BP159">
            <v>2872</v>
          </cell>
          <cell r="BQ159">
            <v>0</v>
          </cell>
          <cell r="BR159">
            <v>566</v>
          </cell>
          <cell r="BS159">
            <v>0</v>
          </cell>
          <cell r="BT159">
            <v>5.5</v>
          </cell>
          <cell r="BU159">
            <v>0</v>
          </cell>
          <cell r="BV159">
            <v>7</v>
          </cell>
          <cell r="BW159">
            <v>878</v>
          </cell>
          <cell r="BX159">
            <v>881.69500000000005</v>
          </cell>
          <cell r="BY159">
            <v>0</v>
          </cell>
          <cell r="BZ159">
            <v>878</v>
          </cell>
          <cell r="CA159">
            <v>0</v>
          </cell>
          <cell r="CB159">
            <v>0.42499999999999999</v>
          </cell>
          <cell r="CC159">
            <v>0</v>
          </cell>
          <cell r="CD159">
            <v>1.5</v>
          </cell>
          <cell r="CE159">
            <v>0</v>
          </cell>
          <cell r="CF159">
            <v>0</v>
          </cell>
          <cell r="CG159">
            <v>0</v>
          </cell>
          <cell r="CH159">
            <v>0</v>
          </cell>
          <cell r="CI159">
            <v>0</v>
          </cell>
          <cell r="CJ159">
            <v>0</v>
          </cell>
          <cell r="CK159">
            <v>0</v>
          </cell>
          <cell r="CL159">
            <v>0</v>
          </cell>
          <cell r="CM159">
            <v>0</v>
          </cell>
          <cell r="CN159">
            <v>0</v>
          </cell>
          <cell r="CO159">
            <v>0</v>
          </cell>
          <cell r="CP159">
            <v>4918.2</v>
          </cell>
          <cell r="CQ159">
            <v>10427.4</v>
          </cell>
          <cell r="CR159">
            <v>0</v>
          </cell>
          <cell r="CS159">
            <v>0</v>
          </cell>
          <cell r="CT159">
            <v>0</v>
          </cell>
        </row>
        <row r="160">
          <cell r="B160">
            <v>247693845</v>
          </cell>
          <cell r="C160" t="str">
            <v>г. Люберцы, ул. Гоголя, д. 6</v>
          </cell>
          <cell r="D160" t="str">
            <v>{"type":"Polygon","coordinates":[[[37.899215,55.703241],[37.900255,55.702025],[37.900238,55.702009],[37.900187,55.701992],[37.900221,55.701957],[37.900153,55.701937],[37.900183,55.701904],[37.900063,55.701868],[37.900033,55.701902],[37.899886,55.701859],[37.899692,55.701802],[37.899675,55.70182],[37.899612,55.701801],[37.898864,55.702628],[37.898926,55.702645],[37.898773,55.702818],[37.898788,55.702873],[37.898702,55.702967],[37.898656,55.702952],[37.898616,55.703],[37.898728,55.703033],[37.898677,55.70309],[37.899215,55.703241]],[[37.899187,55.703087],[37.898982,55.703028],[37.899057,55.702941],[37.898936,55.702908],[37.898993,55.70284],[37.899113,55.702874],[37.899253,55.702713],[37.899131,55.70268],[37.89919,55.702611],[37.89931,55.702644],[37.899482,55.702442],[37.899424,55.702425],[37.899479,55.702363],[37.899537,55.702379],[37.899702,55.702186],[37.899642,55.702169],[37.899701,55.702105],[37.899761,55.70212],[37.89987,55.701992],[37.900018,55.702035],[37.900001,55.702055],[37.900061,55.702071],[37.899187,55.703087]],[[37.900033,55.701902],[37.900063,55.701868],[37.900183,55.701904],[37.900153,55.701937],[37.900033,55.701902]]]}</v>
          </cell>
          <cell r="E160" t="str">
            <v>LINESTRING(37.899612 55.701801,37.898864 55.702628,37.898616 55.703,37.898677 55.70309,37.899215 55.703241,37.900255 55.702025,37.900221 55.701957,37.900183 55.701904,37.900063 55.701868,37.899692 55.701802,37.899612 55.701801)</v>
          </cell>
          <cell r="F160" t="str">
            <v>Утвержден</v>
          </cell>
          <cell r="G160">
            <v>5201</v>
          </cell>
          <cell r="H160">
            <v>5249.72</v>
          </cell>
          <cell r="I160">
            <v>5201</v>
          </cell>
          <cell r="J160">
            <v>1180.4000000000001</v>
          </cell>
          <cell r="K160">
            <v>932</v>
          </cell>
          <cell r="L160">
            <v>4020.6</v>
          </cell>
          <cell r="M160">
            <v>1</v>
          </cell>
          <cell r="N160">
            <v>152</v>
          </cell>
          <cell r="O160">
            <v>152.78399999999999</v>
          </cell>
          <cell r="P160">
            <v>1</v>
          </cell>
          <cell r="Q160">
            <v>0</v>
          </cell>
          <cell r="R160">
            <v>152</v>
          </cell>
          <cell r="S160">
            <v>0</v>
          </cell>
          <cell r="T160">
            <v>0</v>
          </cell>
          <cell r="U160">
            <v>0</v>
          </cell>
          <cell r="V160">
            <v>0</v>
          </cell>
          <cell r="W160">
            <v>6</v>
          </cell>
          <cell r="X160">
            <v>2</v>
          </cell>
          <cell r="Y160">
            <v>2</v>
          </cell>
          <cell r="Z160">
            <v>1</v>
          </cell>
          <cell r="AA160">
            <v>162</v>
          </cell>
          <cell r="AB160">
            <v>162.149</v>
          </cell>
          <cell r="AC160">
            <v>0</v>
          </cell>
          <cell r="AD160">
            <v>0</v>
          </cell>
          <cell r="AE160">
            <v>162</v>
          </cell>
          <cell r="AF160">
            <v>0</v>
          </cell>
          <cell r="AG160">
            <v>0</v>
          </cell>
          <cell r="AH160">
            <v>0</v>
          </cell>
          <cell r="AI160">
            <v>0</v>
          </cell>
          <cell r="AJ160">
            <v>0</v>
          </cell>
          <cell r="AK160">
            <v>2</v>
          </cell>
          <cell r="AL160">
            <v>2</v>
          </cell>
          <cell r="AM160">
            <v>3030.7</v>
          </cell>
          <cell r="AN160">
            <v>3037.0770000000002</v>
          </cell>
          <cell r="AO160">
            <v>3029.7</v>
          </cell>
          <cell r="AP160">
            <v>60</v>
          </cell>
          <cell r="AQ160">
            <v>0</v>
          </cell>
          <cell r="AR160">
            <v>0</v>
          </cell>
          <cell r="AS160">
            <v>0</v>
          </cell>
          <cell r="AT160">
            <v>0</v>
          </cell>
          <cell r="AU160">
            <v>0</v>
          </cell>
          <cell r="AV160">
            <v>0</v>
          </cell>
          <cell r="AW160">
            <v>0</v>
          </cell>
          <cell r="AX160">
            <v>0</v>
          </cell>
          <cell r="AY160">
            <v>0</v>
          </cell>
          <cell r="AZ160">
            <v>0</v>
          </cell>
          <cell r="BA160">
            <v>5</v>
          </cell>
          <cell r="BB160">
            <v>5</v>
          </cell>
          <cell r="BC160">
            <v>6</v>
          </cell>
          <cell r="BD160">
            <v>2</v>
          </cell>
          <cell r="BE160">
            <v>3</v>
          </cell>
          <cell r="BF160">
            <v>528</v>
          </cell>
          <cell r="BG160">
            <v>529.16600000000005</v>
          </cell>
          <cell r="BH160">
            <v>0</v>
          </cell>
          <cell r="BI160">
            <v>528</v>
          </cell>
          <cell r="BJ160">
            <v>0</v>
          </cell>
          <cell r="BK160">
            <v>41</v>
          </cell>
          <cell r="BL160">
            <v>1</v>
          </cell>
          <cell r="BM160">
            <v>932</v>
          </cell>
          <cell r="BN160">
            <v>933.80899999999997</v>
          </cell>
          <cell r="BO160">
            <v>0</v>
          </cell>
          <cell r="BP160">
            <v>932</v>
          </cell>
          <cell r="BQ160">
            <v>0</v>
          </cell>
          <cell r="BR160">
            <v>185.8</v>
          </cell>
          <cell r="BS160">
            <v>0</v>
          </cell>
          <cell r="BT160">
            <v>5</v>
          </cell>
          <cell r="BU160">
            <v>0</v>
          </cell>
          <cell r="BV160">
            <v>4</v>
          </cell>
          <cell r="BW160">
            <v>383.8</v>
          </cell>
          <cell r="BX160">
            <v>384.44400000000002</v>
          </cell>
          <cell r="BY160">
            <v>0</v>
          </cell>
          <cell r="BZ160">
            <v>383.8</v>
          </cell>
          <cell r="CA160">
            <v>0</v>
          </cell>
          <cell r="CB160">
            <v>0.255</v>
          </cell>
          <cell r="CC160">
            <v>0</v>
          </cell>
          <cell r="CD160">
            <v>1.5</v>
          </cell>
          <cell r="CE160">
            <v>0</v>
          </cell>
          <cell r="CF160">
            <v>0</v>
          </cell>
          <cell r="CG160">
            <v>0</v>
          </cell>
          <cell r="CH160">
            <v>0</v>
          </cell>
          <cell r="CI160">
            <v>0</v>
          </cell>
          <cell r="CJ160">
            <v>0</v>
          </cell>
          <cell r="CK160">
            <v>0</v>
          </cell>
          <cell r="CL160">
            <v>0</v>
          </cell>
          <cell r="CM160">
            <v>0</v>
          </cell>
          <cell r="CN160">
            <v>0</v>
          </cell>
          <cell r="CO160">
            <v>0</v>
          </cell>
          <cell r="CP160">
            <v>1843.8</v>
          </cell>
          <cell r="CQ160">
            <v>5187.5</v>
          </cell>
          <cell r="CR160">
            <v>0</v>
          </cell>
          <cell r="CS160">
            <v>0</v>
          </cell>
          <cell r="CT160">
            <v>0</v>
          </cell>
        </row>
        <row r="161">
          <cell r="B161">
            <v>247693846</v>
          </cell>
          <cell r="C161" t="str">
            <v>г. Люберцы, ул. Гоголя, д. 8, д. 10</v>
          </cell>
          <cell r="D161" t="str">
            <v>{"type":"Polygon","coordinates":[[[37.90102,55.701149],[37.901048,55.701116],[37.901224,55.700918],[37.900596,55.70009],[37.900415,55.700424],[37.900391,55.700423],[37.900327,55.700414],[37.900327,55.700511],[37.900348,55.700545],[37.900311,55.700556],[37.900205,55.700708],[37.900158,55.700846],[37.900153,55.700859],[37.900149,55.700871],[37.899976,55.700868],[37.899978,55.701079],[37.899978,55.70111],[37.9,55.701257],[37.90027,55.701329],[37.899986,55.701681],[37.899874,55.701811],[37.899844,55.701846],[37.900033,55.701901],[37.900063,55.701867],[37.90021,55.701909],[37.90032,55.701942],[37.900431,55.701813],[37.90102,55.701149]],[[37.900642,55.701179],[37.900629,55.701195],[37.900524,55.701318],[37.90051,55.701334],[37.900416,55.701443],[37.900401,55.70146],[37.90029,55.70159],[37.900276,55.701606],[37.900222,55.701669],[37.900399,55.701714],[37.900886,55.701168],[37.900695,55.701118],[37.900642,55.701179]],[[37.900546,55.700509],[37.900554,55.700522],[37.900634,55.700658],[37.900642,55.700671],[37.900711,55.700786],[37.900718,55.700799],[37.900797,55.700932],[37.900805,55.700945],[37.900858,55.701034],[37.901068,55.700993],[37.900686,55.70038],[37.900489,55.700413],[37.900546,55.700509]]]}</v>
          </cell>
          <cell r="E161" t="str">
            <v>LINESTRING(37.900596 55.70009,37.900327 55.700414,37.899976 55.700868,37.899844 55.701846,37.900033 55.701901,37.90032 55.701942,37.901224 55.700918,37.900596 55.70009)</v>
          </cell>
          <cell r="F161" t="str">
            <v>Утвержден</v>
          </cell>
          <cell r="G161">
            <v>6117</v>
          </cell>
          <cell r="H161">
            <v>6695.5420000000004</v>
          </cell>
          <cell r="I161">
            <v>6117</v>
          </cell>
          <cell r="J161">
            <v>531.29999999999995</v>
          </cell>
          <cell r="K161">
            <v>966</v>
          </cell>
          <cell r="L161">
            <v>5583.7</v>
          </cell>
          <cell r="M161">
            <v>1</v>
          </cell>
          <cell r="N161">
            <v>40</v>
          </cell>
          <cell r="O161">
            <v>39.917999999999999</v>
          </cell>
          <cell r="P161">
            <v>0</v>
          </cell>
          <cell r="Q161">
            <v>0</v>
          </cell>
          <cell r="R161">
            <v>40</v>
          </cell>
          <cell r="S161">
            <v>0</v>
          </cell>
          <cell r="T161">
            <v>0</v>
          </cell>
          <cell r="U161">
            <v>0</v>
          </cell>
          <cell r="V161">
            <v>0</v>
          </cell>
          <cell r="W161">
            <v>4</v>
          </cell>
          <cell r="X161">
            <v>5</v>
          </cell>
          <cell r="Y161">
            <v>5</v>
          </cell>
          <cell r="Z161">
            <v>2</v>
          </cell>
          <cell r="AA161">
            <v>370</v>
          </cell>
          <cell r="AB161">
            <v>369.46300000000002</v>
          </cell>
          <cell r="AC161">
            <v>0</v>
          </cell>
          <cell r="AD161">
            <v>0</v>
          </cell>
          <cell r="AE161">
            <v>370</v>
          </cell>
          <cell r="AF161">
            <v>0</v>
          </cell>
          <cell r="AG161">
            <v>0</v>
          </cell>
          <cell r="AH161">
            <v>0</v>
          </cell>
          <cell r="AI161">
            <v>0</v>
          </cell>
          <cell r="AJ161">
            <v>0</v>
          </cell>
          <cell r="AK161">
            <v>3</v>
          </cell>
          <cell r="AL161">
            <v>1</v>
          </cell>
          <cell r="AM161">
            <v>4593</v>
          </cell>
          <cell r="AN161">
            <v>4603.3900000000003</v>
          </cell>
          <cell r="AO161">
            <v>4593</v>
          </cell>
          <cell r="AP161">
            <v>0</v>
          </cell>
          <cell r="AQ161">
            <v>0</v>
          </cell>
          <cell r="AR161">
            <v>0</v>
          </cell>
          <cell r="AS161">
            <v>0</v>
          </cell>
          <cell r="AT161">
            <v>0</v>
          </cell>
          <cell r="AU161">
            <v>0</v>
          </cell>
          <cell r="AV161">
            <v>0</v>
          </cell>
          <cell r="AW161">
            <v>0</v>
          </cell>
          <cell r="AX161">
            <v>0</v>
          </cell>
          <cell r="AY161">
            <v>0</v>
          </cell>
          <cell r="AZ161">
            <v>0</v>
          </cell>
          <cell r="BA161">
            <v>7</v>
          </cell>
          <cell r="BB161">
            <v>7</v>
          </cell>
          <cell r="BC161">
            <v>8</v>
          </cell>
          <cell r="BD161">
            <v>0</v>
          </cell>
          <cell r="BE161">
            <v>2</v>
          </cell>
          <cell r="BF161">
            <v>322.2</v>
          </cell>
          <cell r="BG161">
            <v>323.209</v>
          </cell>
          <cell r="BH161">
            <v>0</v>
          </cell>
          <cell r="BI161">
            <v>322.2</v>
          </cell>
          <cell r="BJ161">
            <v>0</v>
          </cell>
          <cell r="BK161">
            <v>16</v>
          </cell>
          <cell r="BL161">
            <v>1</v>
          </cell>
          <cell r="BM161">
            <v>966</v>
          </cell>
          <cell r="BN161">
            <v>967.63599999999997</v>
          </cell>
          <cell r="BO161">
            <v>0</v>
          </cell>
          <cell r="BP161">
            <v>966</v>
          </cell>
          <cell r="BQ161">
            <v>0</v>
          </cell>
          <cell r="BR161">
            <v>189</v>
          </cell>
          <cell r="BS161">
            <v>0</v>
          </cell>
          <cell r="BT161">
            <v>4</v>
          </cell>
          <cell r="BU161">
            <v>0</v>
          </cell>
          <cell r="BV161">
            <v>6</v>
          </cell>
          <cell r="BW161">
            <v>385.8</v>
          </cell>
          <cell r="BX161">
            <v>387.79599999999999</v>
          </cell>
          <cell r="BY161">
            <v>1</v>
          </cell>
          <cell r="BZ161">
            <v>385.8</v>
          </cell>
          <cell r="CA161">
            <v>0</v>
          </cell>
          <cell r="CB161">
            <v>0.247</v>
          </cell>
          <cell r="CC161">
            <v>0</v>
          </cell>
          <cell r="CD161">
            <v>1.5</v>
          </cell>
          <cell r="CE161">
            <v>0</v>
          </cell>
          <cell r="CF161">
            <v>0</v>
          </cell>
          <cell r="CG161">
            <v>0</v>
          </cell>
          <cell r="CH161">
            <v>0</v>
          </cell>
          <cell r="CI161">
            <v>0</v>
          </cell>
          <cell r="CJ161">
            <v>0</v>
          </cell>
          <cell r="CK161">
            <v>0</v>
          </cell>
          <cell r="CL161">
            <v>0</v>
          </cell>
          <cell r="CM161">
            <v>0</v>
          </cell>
          <cell r="CN161">
            <v>0</v>
          </cell>
          <cell r="CO161">
            <v>0</v>
          </cell>
          <cell r="CP161">
            <v>1674</v>
          </cell>
          <cell r="CQ161">
            <v>6677</v>
          </cell>
          <cell r="CR161">
            <v>0</v>
          </cell>
          <cell r="CS161">
            <v>0</v>
          </cell>
          <cell r="CT161">
            <v>0</v>
          </cell>
        </row>
        <row r="162">
          <cell r="B162">
            <v>1055181769</v>
          </cell>
          <cell r="C162" t="str">
            <v>г. Люберцы, ул. Дружбы д.1 корп.1,  д.1 корп.2, д. 3, д.5. корп1, д.5 корп.2.</v>
          </cell>
          <cell r="D162" t="str">
            <v>{"type":"Polygon","coordinates":[[[37.962434,55.702471],[37.961903,55.702612],[37.961841,55.702679],[37.959524,55.703259],[37.959352,55.703253],[37.958747,55.703411],[37.959752,55.704538],[37.959809,55.70474],[37.963307,55.703857],[37.963402,55.703705],[37.962434,55.702471]],[[37.959357,55.703377],[37.959368,55.703391],[37.95939,55.703385],[37.959409,55.703409],[37.959434,55.703404],[37.959475,55.703458],[37.9595,55.703452],[37.95955,55.70352],[37.959527,55.703525],[37.959625,55.703647],[37.95965,55.703642],[37.959691,55.703693],[37.959667,55.703699],[37.959764,55.703823],[37.959789,55.703817],[37.959839,55.703882],[37.959816,55.703888],[37.959853,55.703938],[37.95984,55.70394],[37.959863,55.703968],[37.959618,55.704029],[37.959174,55.703467],[37.959203,55.703459],[37.959184,55.703434],[37.959204,55.703429],[37.959195,55.703417],[37.959357,55.703377]],[[37.959746,55.704185],[37.959766,55.70418],[37.959744,55.704151],[37.959958,55.704097],[37.95998,55.704126],[37.959998,55.704122],[37.960018,55.704149],[37.960039,55.704144],[37.96009,55.704211],[37.960072,55.704216],[37.960107,55.704262],[37.960127,55.704258],[37.960192,55.704338],[37.960491,55.704261],[37.960482,55.704249],[37.960582,55.704225],[37.96059,55.704235],[37.960664,55.704217],[37.960654,55.704205],[37.960752,55.704181],[37.960763,55.704193],[37.960828,55.704176],[37.960819,55.704165],[37.960921,55.704138],[37.960931,55.70415],[37.96111,55.704105],[37.961119,55.704115],[37.961182,55.7041],[37.961209,55.704135],[37.961231,55.70413],[37.961267,55.704178],[37.96125,55.704182],[37.961284,55.704226],[37.961169,55.704255],[37.961182,55.704271],[37.961067,55.704301],[37.961053,55.704284],[37.960871,55.70433],[37.960884,55.704346],[37.96076,55.704378],[37.960747,55.704361],[37.960623,55.704392],[37.960635,55.704408],[37.960531,55.704434],[37.960518,55.704418],[37.960278,55.704476],[37.960288,55.704489],[37.960234,55.704502],[37.960241,55.70451],[37.960157,55.704531],[37.96015,55.704523],[37.96011,55.704533],[37.960102,55.704522],[37.960024,55.704541],[37.959746,55.704185]],[[37.960652,55.704026],[37.960734,55.704007],[37.960697,55.703956],[37.960614,55.703974],[37.960652,55.704026]],[[37.960162,55.703273],[37.960152,55.703276],[37.960176,55.703307],[37.960187,55.703304],[37.96023,55.70336],[37.960219,55.703363],[37.960244,55.703395],[37.960258,55.703392],[37.960294,55.703438],[37.960282,55.703441],[37.960304,55.703471],[37.960317,55.703468],[37.960365,55.703528],[37.960352,55.703531],[37.960376,55.703563],[37.960391,55.703559],[37.960436,55.703617],[37.960508,55.703598],[37.960514,55.703605],[37.960586,55.703587],[37.96058,55.70358],[37.960656,55.70356],[37.96064,55.70354],[37.960668,55.703533],[37.960648,55.70351],[37.960656,55.703508],[37.960627,55.703468],[37.960613,55.703471],[37.960563,55.703406],[37.960554,55.703408],[37.960531,55.703378],[37.960517,55.703382],[37.960502,55.703362],[37.960515,55.703358],[37.960499,55.703339],[37.960521,55.703313],[37.960673,55.703277],[37.960679,55.703284],[37.960817,55.70325],[37.960827,55.70326],[37.960998,55.703218],[37.96099,55.703208],[37.96112,55.703176],[37.961113,55.703167],[37.961171,55.703153],[37.961163,55.703143],[37.961201,55.703134],[37.96121,55.703145],[37.961251,55.703134],[37.9613,55.703198],[37.96133,55.703192],[37.961395,55.703277],[37.961371,55.703283],[37.961453,55.703392],[37.961477,55.703386],[37.961542,55.703468],[37.96156,55.703464],[37.961581,55.703491],[37.961602,55.703486],[37.961623,55.703512],[37.96169,55.703495],[37.961697,55.703504],[37.961768,55.703486],[37.961761,55.703478],[37.961835,55.703459],[37.961797,55.703411],[37.961815,55.703407],[37.96179,55.703374],[37.961772,55.703377],[37.961731,55.703321],[37.961748,55.703316],[37.96172,55.703282],[37.961702,55.703286],[37.961671,55.703245],[37.961687,55.703242],[37.961662,55.703208],[37.961645,55.703212],[37.961605,55.703156],[37.961619,55.703152],[37.96159,55.703113],[37.96157,55.703117],[37.961536,55.703075],[37.961554,55.70307],[37.961529,55.70304],[37.961513,55.703044],[37.961472,55.702993],[37.961491,55.702988],[37.961464,55.702954],[37.961445,55.702959],[37.96142,55.702929],[37.961385,55.702938],[37.961374,55.702924],[37.961271,55.70295],[37.961264,55.702941],[37.961183,55.702962],[37.961191,55.70297],[37.960368,55.703178],[37.96036,55.703168],[37.960263,55.703192],[37.960272,55.703203],[37.960133,55.703238],[37.960162,55.703273]],[[37.962134,55.702762],[37.962113,55.702767],[37.962158,55.702826],[37.962179,55.702822],[37.962297,55.702969],[37.962278,55.702974],[37.962325,55.703037],[37.962344,55.703033],[37.962464,55.703189],[37.962441,55.703195],[37.962488,55.703254],[37.962508,55.703249],[37.962527,55.703273],[37.962549,55.703268],[37.962573,55.703299],[37.96262,55.703287],[37.962628,55.703297],[37.962753,55.703266],[37.962745,55.703256],[37.962806,55.70324],[37.962766,55.703189],[37.962786,55.703184],[37.962394,55.702688],[37.962378,55.702691],[37.962358,55.702668],[37.962342,55.702672],[37.962322,55.702648],[37.962296,55.702654],[37.962288,55.702644],[37.962254,55.702652],[37.962243,55.702637],[37.962161,55.702658],[37.962171,55.702672],[37.962122,55.702686],[37.962131,55.702696],[37.962114,55.702702],[37.962129,55.702723],[37.96211,55.702729],[37.962134,55.702762]],[[37.961519,55.704066],[37.961499,55.70407],[37.961532,55.704113],[37.961554,55.704108],[37.961587,55.70415],[37.96167,55.704131],[37.961687,55.704152],[37.96182,55.704119],[37.961802,55.704097],[37.961994,55.704051],[37.962013,55.704074],[37.962144,55.704041],[37.962126,55.70402],[37.962315,55.703973],[37.962333,55.703993],[37.962468,55.703959],[37.962452,55.703938],[37.962643,55.70389],[37.962658,55.70391],[37.96279,55.703877],[37.962775,55.70386],[37.962967,55.703812],[37.962982,55.703831],[37.963109,55.7038],[37.963095,55.70378],[37.96321,55.703753],[37.963113,55.703625],[37.963038,55.703644],[37.96303,55.703634],[37.962887,55.703668],[37.962872,55.703651],[37.962684,55.703698],[37.962695,55.703713],[37.962386,55.703793],[37.962369,55.703772],[37.962219,55.703809],[37.962233,55.703828],[37.96188,55.703917],[37.961867,55.703901],[37.961668,55.703953],[37.961678,55.703968],[37.961481,55.704015],[37.961519,55.704066]],[[37.961118,55.703627],[37.961282,55.703585],[37.961248,55.703542],[37.961083,55.703583],[37.961082,55.703583],[37.961118,55.703627]],[[37.96241,55.703529],[37.962444,55.703521],[37.962424,55.703494],[37.962388,55.703501],[37.96236,55.703464],[37.962421,55.703449],[37.962449,55.703455],[37.962463,55.703471],[37.962531,55.703557],[37.962447,55.703576],[37.96241,55.703529]],[[37.961829,55.70288],[37.9618,55.702843],[37.961862,55.702828],[37.96189,55.702865],[37.961829,55.70288]],[[37.960473,55.704075],[37.960556,55.704054],[37.960497,55.703981],[37.960414,55.704002],[37.960473,55.704075]]]}</v>
          </cell>
          <cell r="E162" t="str">
            <v>LINESTRING(37.962434 55.702471,37.959352 55.703253,37.958747 55.703411,37.959809 55.70474,37.963307 55.703857,37.963402 55.703705,37.962434 55.702471)</v>
          </cell>
          <cell r="F162" t="str">
            <v>Утвержден</v>
          </cell>
          <cell r="G162">
            <v>29738</v>
          </cell>
          <cell r="H162">
            <v>29811.008000000002</v>
          </cell>
          <cell r="I162">
            <v>29738</v>
          </cell>
          <cell r="J162">
            <v>10050.700000000001</v>
          </cell>
          <cell r="K162">
            <v>11609</v>
          </cell>
          <cell r="L162">
            <v>19775.5</v>
          </cell>
          <cell r="M162">
            <v>7</v>
          </cell>
          <cell r="N162">
            <v>1446.1</v>
          </cell>
          <cell r="O162">
            <v>1750.5889999999999</v>
          </cell>
          <cell r="P162">
            <v>17</v>
          </cell>
          <cell r="Q162">
            <v>0</v>
          </cell>
          <cell r="R162">
            <v>1446.1</v>
          </cell>
          <cell r="S162">
            <v>0</v>
          </cell>
          <cell r="T162">
            <v>0</v>
          </cell>
          <cell r="U162">
            <v>0</v>
          </cell>
          <cell r="V162">
            <v>0</v>
          </cell>
          <cell r="W162">
            <v>0</v>
          </cell>
          <cell r="X162">
            <v>0</v>
          </cell>
          <cell r="Y162">
            <v>0</v>
          </cell>
          <cell r="Z162">
            <v>1</v>
          </cell>
          <cell r="AA162">
            <v>628</v>
          </cell>
          <cell r="AB162">
            <v>629.55600000000004</v>
          </cell>
          <cell r="AC162">
            <v>0</v>
          </cell>
          <cell r="AD162">
            <v>0</v>
          </cell>
          <cell r="AE162">
            <v>628</v>
          </cell>
          <cell r="AF162">
            <v>0</v>
          </cell>
          <cell r="AG162">
            <v>0</v>
          </cell>
          <cell r="AH162">
            <v>0</v>
          </cell>
          <cell r="AI162">
            <v>0</v>
          </cell>
          <cell r="AJ162">
            <v>0</v>
          </cell>
          <cell r="AK162">
            <v>0</v>
          </cell>
          <cell r="AL162">
            <v>0</v>
          </cell>
          <cell r="AM162">
            <v>7002.7</v>
          </cell>
          <cell r="AN162">
            <v>6914.6930000000002</v>
          </cell>
          <cell r="AO162">
            <v>6857.7</v>
          </cell>
          <cell r="AP162">
            <v>29</v>
          </cell>
          <cell r="AQ162">
            <v>0</v>
          </cell>
          <cell r="AR162">
            <v>0</v>
          </cell>
          <cell r="AS162">
            <v>0</v>
          </cell>
          <cell r="AT162">
            <v>0</v>
          </cell>
          <cell r="AU162">
            <v>0</v>
          </cell>
          <cell r="AV162">
            <v>3</v>
          </cell>
          <cell r="AW162">
            <v>126</v>
          </cell>
          <cell r="AX162">
            <v>0</v>
          </cell>
          <cell r="AY162">
            <v>126</v>
          </cell>
          <cell r="AZ162">
            <v>0</v>
          </cell>
          <cell r="BA162">
            <v>0</v>
          </cell>
          <cell r="BB162">
            <v>0</v>
          </cell>
          <cell r="BC162">
            <v>0</v>
          </cell>
          <cell r="BD162">
            <v>0</v>
          </cell>
          <cell r="BE162">
            <v>16</v>
          </cell>
          <cell r="BF162">
            <v>2191.1</v>
          </cell>
          <cell r="BG162">
            <v>2197.5259999999998</v>
          </cell>
          <cell r="BH162">
            <v>0</v>
          </cell>
          <cell r="BI162">
            <v>2191.1</v>
          </cell>
          <cell r="BJ162">
            <v>0</v>
          </cell>
          <cell r="BK162">
            <v>179</v>
          </cell>
          <cell r="BL162">
            <v>1</v>
          </cell>
          <cell r="BM162">
            <v>11228</v>
          </cell>
          <cell r="BN162">
            <v>11254.032999999999</v>
          </cell>
          <cell r="BO162">
            <v>0</v>
          </cell>
          <cell r="BP162">
            <v>11228</v>
          </cell>
          <cell r="BQ162">
            <v>0</v>
          </cell>
          <cell r="BR162">
            <v>3742.6669999999999</v>
          </cell>
          <cell r="BS162">
            <v>0</v>
          </cell>
          <cell r="BT162">
            <v>3</v>
          </cell>
          <cell r="BU162">
            <v>0</v>
          </cell>
          <cell r="BV162">
            <v>13</v>
          </cell>
          <cell r="BW162">
            <v>7007.5</v>
          </cell>
          <cell r="BX162">
            <v>7022.9369999999999</v>
          </cell>
          <cell r="BY162">
            <v>0</v>
          </cell>
          <cell r="BZ162">
            <v>7007.5</v>
          </cell>
          <cell r="CA162">
            <v>0</v>
          </cell>
          <cell r="CB162">
            <v>4.6689999999999996</v>
          </cell>
          <cell r="CC162">
            <v>0</v>
          </cell>
          <cell r="CD162">
            <v>2.5384615384615401</v>
          </cell>
          <cell r="CE162">
            <v>0</v>
          </cell>
          <cell r="CF162">
            <v>0</v>
          </cell>
          <cell r="CG162">
            <v>0</v>
          </cell>
          <cell r="CH162">
            <v>0</v>
          </cell>
          <cell r="CI162">
            <v>0</v>
          </cell>
          <cell r="CJ162">
            <v>0</v>
          </cell>
          <cell r="CK162">
            <v>0</v>
          </cell>
          <cell r="CL162">
            <v>0</v>
          </cell>
          <cell r="CM162">
            <v>0</v>
          </cell>
          <cell r="CN162">
            <v>0</v>
          </cell>
          <cell r="CO162">
            <v>0</v>
          </cell>
          <cell r="CP162">
            <v>20552.599999999999</v>
          </cell>
          <cell r="CQ162">
            <v>29484.400000000001</v>
          </cell>
          <cell r="CR162">
            <v>0</v>
          </cell>
          <cell r="CS162">
            <v>0</v>
          </cell>
          <cell r="CT162">
            <v>0</v>
          </cell>
        </row>
        <row r="163">
          <cell r="B163">
            <v>10381792766</v>
          </cell>
          <cell r="C163" t="str">
            <v>г. Люберцы, ул. Железнодорожная, д. 13, д. 2, д. 24</v>
          </cell>
          <cell r="D163" t="str">
            <v>{"type":"Polygon","coordinates":[[[37.939063,55.672042],[37.939151,55.672024],[37.939216,55.671998],[37.939245,55.671898],[37.939264,55.671711],[37.939351,55.671551],[37.939079,55.671386],[37.938937,55.671442],[37.938841,55.671444],[37.938821,55.671027],[37.938766,55.671028],[37.93876,55.670848],[37.939479,55.670838],[37.939483,55.670924],[37.939739,55.670917],[37.939738,55.670897],[37.939872,55.670895],[37.939875,55.67094],[37.939942,55.670939],[37.939947,55.671032],[37.94006,55.67103],[37.940059,55.671016],[37.940303,55.671012],[37.940304,55.671025],[37.940499,55.671022],[37.940497,55.671002],[37.940715,55.670999],[37.940713,55.670946],[37.941383,55.670935],[37.941407,55.671315],[37.940722,55.671327],[37.94072,55.671284],[37.939951,55.671293],[37.939893,55.671328],[37.93973,55.671423],[37.939432,55.671549],[37.939331,55.671715],[37.939298,55.672005],[37.939316,55.672089],[37.939063,55.672042]],[[37.938919,55.671223],[37.939867,55.671194],[37.939856,55.671037],[37.93964,55.671041],[37.939643,55.671072],[37.939122,55.671085],[37.939119,55.671054],[37.938906,55.671059],[37.938919,55.671223]],[[37.940039,55.671235],[37.940596,55.671223],[37.940591,55.671116],[37.940033,55.671126],[37.940039,55.671235]],[[37.940968,55.671212],[37.941399,55.671203],[37.941393,55.6711],[37.940962,55.671108],[37.940968,55.671212]],[[37.939128,55.672029],[37.939073,55.67204],[37.939128,55.672029]]]}</v>
          </cell>
          <cell r="E163" t="str">
            <v>LINESTRING(37.939479 55.670838,37.93876 55.670848,37.938766 55.671028,37.938841 55.671444,37.939063 55.672042,37.939316 55.672089,37.941407 55.671315,37.941383 55.670935,37.939479 55.670838)</v>
          </cell>
          <cell r="F163" t="str">
            <v>Утвержден</v>
          </cell>
          <cell r="G163">
            <v>6465</v>
          </cell>
          <cell r="H163">
            <v>6480.2830000000004</v>
          </cell>
          <cell r="I163">
            <v>6465</v>
          </cell>
          <cell r="J163">
            <v>1857</v>
          </cell>
          <cell r="K163">
            <v>1972</v>
          </cell>
          <cell r="L163">
            <v>4608</v>
          </cell>
          <cell r="M163">
            <v>1</v>
          </cell>
          <cell r="N163">
            <v>108</v>
          </cell>
          <cell r="O163">
            <v>108.515</v>
          </cell>
          <cell r="P163">
            <v>0</v>
          </cell>
          <cell r="Q163">
            <v>108</v>
          </cell>
          <cell r="R163">
            <v>0</v>
          </cell>
          <cell r="S163">
            <v>0</v>
          </cell>
          <cell r="T163">
            <v>0</v>
          </cell>
          <cell r="U163">
            <v>0</v>
          </cell>
          <cell r="V163">
            <v>0</v>
          </cell>
          <cell r="W163">
            <v>0</v>
          </cell>
          <cell r="X163">
            <v>0</v>
          </cell>
          <cell r="Y163">
            <v>0</v>
          </cell>
          <cell r="Z163">
            <v>1</v>
          </cell>
          <cell r="AA163">
            <v>112</v>
          </cell>
          <cell r="AB163">
            <v>112.504</v>
          </cell>
          <cell r="AC163">
            <v>0</v>
          </cell>
          <cell r="AD163">
            <v>112</v>
          </cell>
          <cell r="AE163">
            <v>0</v>
          </cell>
          <cell r="AF163">
            <v>0</v>
          </cell>
          <cell r="AG163">
            <v>0</v>
          </cell>
          <cell r="AH163">
            <v>0</v>
          </cell>
          <cell r="AI163">
            <v>0</v>
          </cell>
          <cell r="AJ163">
            <v>0</v>
          </cell>
          <cell r="AK163">
            <v>0</v>
          </cell>
          <cell r="AL163">
            <v>0</v>
          </cell>
          <cell r="AM163">
            <v>3744.6</v>
          </cell>
          <cell r="AN163">
            <v>3755.5070000000001</v>
          </cell>
          <cell r="AO163">
            <v>3744.6</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3</v>
          </cell>
          <cell r="BF163">
            <v>477</v>
          </cell>
          <cell r="BG163">
            <v>478.41199999999998</v>
          </cell>
          <cell r="BH163">
            <v>0</v>
          </cell>
          <cell r="BI163">
            <v>477</v>
          </cell>
          <cell r="BJ163">
            <v>0</v>
          </cell>
          <cell r="BK163">
            <v>36</v>
          </cell>
          <cell r="BL163">
            <v>1</v>
          </cell>
          <cell r="BM163">
            <v>1972</v>
          </cell>
          <cell r="BN163">
            <v>1976.5070000000001</v>
          </cell>
          <cell r="BO163">
            <v>0</v>
          </cell>
          <cell r="BP163">
            <v>1972</v>
          </cell>
          <cell r="BQ163">
            <v>0</v>
          </cell>
          <cell r="BR163">
            <v>394.6</v>
          </cell>
          <cell r="BS163">
            <v>0</v>
          </cell>
          <cell r="BT163">
            <v>5</v>
          </cell>
          <cell r="BU163">
            <v>0</v>
          </cell>
          <cell r="BV163">
            <v>5</v>
          </cell>
          <cell r="BW163">
            <v>49</v>
          </cell>
          <cell r="BX163">
            <v>49.045000000000002</v>
          </cell>
          <cell r="BY163">
            <v>0</v>
          </cell>
          <cell r="BZ163">
            <v>49</v>
          </cell>
          <cell r="CA163">
            <v>0</v>
          </cell>
          <cell r="CB163">
            <v>0.03</v>
          </cell>
          <cell r="CC163">
            <v>0</v>
          </cell>
          <cell r="CD163">
            <v>1.5</v>
          </cell>
          <cell r="CE163">
            <v>0</v>
          </cell>
          <cell r="CF163">
            <v>0</v>
          </cell>
          <cell r="CG163">
            <v>0</v>
          </cell>
          <cell r="CH163">
            <v>0</v>
          </cell>
          <cell r="CI163">
            <v>0</v>
          </cell>
          <cell r="CJ163">
            <v>0</v>
          </cell>
          <cell r="CK163">
            <v>0</v>
          </cell>
          <cell r="CL163">
            <v>0</v>
          </cell>
          <cell r="CM163">
            <v>0</v>
          </cell>
          <cell r="CN163">
            <v>0</v>
          </cell>
          <cell r="CO163">
            <v>0</v>
          </cell>
          <cell r="CP163">
            <v>2718</v>
          </cell>
          <cell r="CQ163">
            <v>6462.6</v>
          </cell>
          <cell r="CR163">
            <v>0</v>
          </cell>
          <cell r="CS163">
            <v>0</v>
          </cell>
          <cell r="CT163">
            <v>0</v>
          </cell>
        </row>
        <row r="164">
          <cell r="B164">
            <v>3687504626</v>
          </cell>
          <cell r="C164" t="str">
            <v>г. Люберцы, ул. Железнодорожная, д. 1Б, д. 2А, д. 3, д. 29</v>
          </cell>
          <cell r="D164" t="str">
            <v>{"type":"Polygon","coordinates":[[[37.937002,55.671712],[37.93707,55.67171],[37.937045,55.671472],[37.936804,55.671475],[37.936805,55.671512],[37.936907,55.671511],[37.936914,55.671669],[37.936672,55.671671],[37.936591,55.671672],[37.936379,55.671674],[37.936375,55.671514],[37.936473,55.671514],[37.936473,55.671461],[37.936281,55.671441],[37.936156,55.671418],[37.935447,55.671428],[37.935448,55.671485],[37.935056,55.67167],[37.935044,55.671699],[37.935101,55.671706],[37.935073,55.671777],[37.935015,55.67177],[37.934968,55.671887],[37.934892,55.671874],[37.934978,55.671655],[37.935385,55.671465],[37.935369,55.671163],[37.936099,55.671155],[37.93737,55.671123],[37.937369,55.671083],[37.937573,55.67108],[37.937575,55.671119],[37.937793,55.671114],[37.937863,55.671116],[37.937987,55.671126],[37.938209,55.671123],[37.938308,55.671087],[37.938483,55.671084],[37.938483,55.67104],[37.938568,55.67104],[37.938568,55.671028],[37.938766,55.671028],[37.938769,55.67108],[37.938823,55.671079],[37.938839,55.671402],[37.938841,55.671444],[37.937131,55.671471],[37.937177,55.671907],[37.937198,55.671934],[37.937231,55.671961],[37.937056,55.671962],[37.937078,55.671936],[37.93709,55.671909],[37.937076,55.671773],[37.937008,55.671775],[37.937002,55.671712]],[[37.935437,55.671211],[37.935575,55.67121],[37.935576,55.671226],[37.935835,55.671223],[37.935835,55.671208],[37.935955,55.671208],[37.93596,55.671358],[37.935836,55.67136],[37.935835,55.671341],[37.93556,55.671344],[37.93556,55.671363],[37.935445,55.671364],[37.935437,55.671211]],[[37.936174,55.671349],[37.936164,55.671186],[37.936835,55.671171],[37.936844,55.671335],[37.936174,55.671349]],[[37.937203,55.671315],[37.937831,55.671303],[37.937822,55.671154],[37.937193,55.671166],[37.937203,55.671315]],[[37.938224,55.671289],[37.938749,55.671274],[37.93874,55.671166],[37.938215,55.671179],[37.938224,55.671289]],[[37.937008,55.671775],[37.937076,55.671773],[37.937069,55.67171],[37.937002,55.671712],[37.937008,55.671775]],[[37.935015,55.67177],[37.935073,55.671777],[37.935101,55.671706],[37.935044,55.671699],[37.935015,55.67177]]]}</v>
          </cell>
          <cell r="E164" t="str">
            <v>LINESTRING(37.938568 55.671028,37.935369 55.671163,37.934978 55.671655,37.934892 55.671874,37.934968 55.671887,37.937056 55.671962,37.937231 55.671961,37.938841 55.671444,37.938839 55.671402,37.938823 55.671079,37.938766 55.671028,37.938568 55.671028)</v>
          </cell>
          <cell r="F164" t="str">
            <v>Утвержден</v>
          </cell>
          <cell r="G164">
            <v>6915</v>
          </cell>
          <cell r="H164">
            <v>6991.7039999999997</v>
          </cell>
          <cell r="I164">
            <v>6915</v>
          </cell>
          <cell r="J164">
            <v>0</v>
          </cell>
          <cell r="K164">
            <v>0</v>
          </cell>
          <cell r="L164">
            <v>6915</v>
          </cell>
          <cell r="M164">
            <v>1</v>
          </cell>
          <cell r="N164">
            <v>235</v>
          </cell>
          <cell r="O164">
            <v>235.61099999999999</v>
          </cell>
          <cell r="P164">
            <v>0</v>
          </cell>
          <cell r="Q164">
            <v>0</v>
          </cell>
          <cell r="R164">
            <v>235</v>
          </cell>
          <cell r="S164">
            <v>0</v>
          </cell>
          <cell r="T164">
            <v>0</v>
          </cell>
          <cell r="U164">
            <v>0</v>
          </cell>
          <cell r="V164">
            <v>0</v>
          </cell>
          <cell r="W164">
            <v>0</v>
          </cell>
          <cell r="X164">
            <v>0</v>
          </cell>
          <cell r="Y164">
            <v>0</v>
          </cell>
          <cell r="Z164">
            <v>1</v>
          </cell>
          <cell r="AA164">
            <v>266</v>
          </cell>
          <cell r="AB164">
            <v>266.83300000000003</v>
          </cell>
          <cell r="AC164">
            <v>0</v>
          </cell>
          <cell r="AD164">
            <v>0</v>
          </cell>
          <cell r="AE164">
            <v>266</v>
          </cell>
          <cell r="AF164">
            <v>0</v>
          </cell>
          <cell r="AG164">
            <v>0</v>
          </cell>
          <cell r="AH164">
            <v>0</v>
          </cell>
          <cell r="AI164">
            <v>0</v>
          </cell>
          <cell r="AJ164">
            <v>0</v>
          </cell>
          <cell r="AK164">
            <v>0</v>
          </cell>
          <cell r="AL164">
            <v>0</v>
          </cell>
          <cell r="AM164">
            <v>3220</v>
          </cell>
          <cell r="AN164">
            <v>3227.9490000000001</v>
          </cell>
          <cell r="AO164">
            <v>3220</v>
          </cell>
          <cell r="AP164">
            <v>0</v>
          </cell>
          <cell r="AQ164">
            <v>0</v>
          </cell>
          <cell r="AR164">
            <v>0</v>
          </cell>
          <cell r="AS164">
            <v>0</v>
          </cell>
          <cell r="AT164">
            <v>0</v>
          </cell>
          <cell r="AU164">
            <v>0</v>
          </cell>
          <cell r="AV164">
            <v>2</v>
          </cell>
          <cell r="AW164">
            <v>60</v>
          </cell>
          <cell r="AX164">
            <v>0</v>
          </cell>
          <cell r="AY164">
            <v>0</v>
          </cell>
          <cell r="AZ164">
            <v>60</v>
          </cell>
          <cell r="BA164">
            <v>4</v>
          </cell>
          <cell r="BB164">
            <v>4</v>
          </cell>
          <cell r="BC164">
            <v>4</v>
          </cell>
          <cell r="BD164">
            <v>4</v>
          </cell>
          <cell r="BE164">
            <v>2</v>
          </cell>
          <cell r="BF164">
            <v>156.5</v>
          </cell>
          <cell r="BG164">
            <v>157.279</v>
          </cell>
          <cell r="BH164">
            <v>0</v>
          </cell>
          <cell r="BI164">
            <v>0</v>
          </cell>
          <cell r="BJ164">
            <v>156.5</v>
          </cell>
          <cell r="BK164">
            <v>12</v>
          </cell>
          <cell r="BL164">
            <v>1</v>
          </cell>
          <cell r="BM164">
            <v>2983</v>
          </cell>
          <cell r="BN164">
            <v>2993.5610000000001</v>
          </cell>
          <cell r="BO164">
            <v>0</v>
          </cell>
          <cell r="BP164">
            <v>0</v>
          </cell>
          <cell r="BQ164">
            <v>2983</v>
          </cell>
          <cell r="BR164">
            <v>0</v>
          </cell>
          <cell r="BS164">
            <v>596.6</v>
          </cell>
          <cell r="BT164">
            <v>0</v>
          </cell>
          <cell r="BU164">
            <v>5</v>
          </cell>
          <cell r="BV164">
            <v>10</v>
          </cell>
          <cell r="BW164">
            <v>52.5</v>
          </cell>
          <cell r="BX164">
            <v>52.651000000000003</v>
          </cell>
          <cell r="BY164">
            <v>0</v>
          </cell>
          <cell r="BZ164">
            <v>8.1999999999999993</v>
          </cell>
          <cell r="CA164">
            <v>44.3</v>
          </cell>
          <cell r="CB164">
            <v>4.0000000000000001E-3</v>
          </cell>
          <cell r="CC164">
            <v>1.9E-2</v>
          </cell>
          <cell r="CD164">
            <v>1.5</v>
          </cell>
          <cell r="CE164">
            <v>2.3333333333333299</v>
          </cell>
          <cell r="CF164">
            <v>0</v>
          </cell>
          <cell r="CG164">
            <v>0</v>
          </cell>
          <cell r="CH164">
            <v>0</v>
          </cell>
          <cell r="CI164">
            <v>0</v>
          </cell>
          <cell r="CJ164">
            <v>0</v>
          </cell>
          <cell r="CK164">
            <v>0</v>
          </cell>
          <cell r="CL164">
            <v>0</v>
          </cell>
          <cell r="CM164">
            <v>0</v>
          </cell>
          <cell r="CN164">
            <v>0</v>
          </cell>
          <cell r="CO164">
            <v>0</v>
          </cell>
          <cell r="CP164">
            <v>8.1999999999999993</v>
          </cell>
          <cell r="CQ164">
            <v>6973</v>
          </cell>
          <cell r="CR164">
            <v>0</v>
          </cell>
          <cell r="CS164">
            <v>0</v>
          </cell>
          <cell r="CT164">
            <v>0</v>
          </cell>
        </row>
        <row r="165">
          <cell r="B165">
            <v>247693840</v>
          </cell>
          <cell r="C165" t="str">
            <v>г. Люберцы, ул. Инициативная, д. 13</v>
          </cell>
          <cell r="D165" t="str">
            <v>{"type":"Polygon","coordinates":[[[37.900901,55.683721],[37.900844,55.68374],[37.899779,55.684103],[37.899714,55.684101],[37.899679,55.684269],[37.899649,55.68429],[37.899597,55.684327],[37.900376,55.684835],[37.900243,55.684902],[37.900176,55.684936],[37.900295,55.685012],[37.900387,55.68507],[37.900422,55.685112],[37.900402,55.685147],[37.899947,55.685387],[37.899838,55.685394],[37.89903,55.684731],[37.898973,55.684684],[37.898858,55.684714],[37.898828,55.684739],[37.898793,55.684767],[37.898751,55.684773],[37.898709,55.684789],[37.898446,55.685166],[37.898443,55.685195],[37.898464,55.685223],[37.899503,55.685954],[37.899528,55.685953],[37.899651,55.686037],[37.899694,55.686066],[37.899762,55.686113],[37.899823,55.686155],[37.900985,55.68557],[37.901057,55.685497],[37.90158,55.685186],[37.901495,55.685133],[37.901447,55.685104],[37.90149,55.685083],[37.901557,55.68505],[37.901334,55.684924],[37.902025,55.684511],[37.901945,55.684446],[37.901851,55.684343],[37.901133,55.683805],[37.900996,55.683732],[37.900901,55.683721]],[[37.900115,55.684175],[37.900345,55.68407],[37.900279,55.684025],[37.900048,55.684128],[37.900115,55.684175]],[[37.900033,55.685803],[37.900675,55.685481],[37.900631,55.685457],[37.900732,55.685403],[37.900846,55.685343],[37.900918,55.685305],[37.901172,55.68517],[37.901021,55.68508],[37.900977,55.685054],[37.900892,55.685003],[37.900937,55.684975],[37.900869,55.68493],[37.901039,55.684839],[37.901094,55.68481],[37.901311,55.684695],[37.90137,55.684663],[37.901715,55.684479],[37.901552,55.684385],[37.901501,55.684355],[37.901439,55.684319],[37.901464,55.684302],[37.901346,55.684225],[37.901217,55.684142],[37.901248,55.684123],[37.901129,55.684049],[37.900996,55.683967],[37.901027,55.683946],[37.900897,55.683868],[37.900862,55.683847],[37.900684,55.683943],[37.90074,55.683976],[37.900795,55.684008],[37.900845,55.684038],[37.900811,55.684055],[37.900945,55.684137],[37.900994,55.684167],[37.901074,55.684216],[37.901045,55.684232],[37.901183,55.684317],[37.901229,55.684346],[37.901305,55.684393],[37.901271,55.684418],[37.90135,55.684471],[37.901366,55.684482],[37.90134,55.684496],[37.901218,55.68456],[37.901159,55.684591],[37.90094,55.684706],[37.900886,55.684734],[37.900516,55.684928],[37.900573,55.684962],[37.900547,55.684976],[37.900583,55.685],[37.900633,55.685034],[37.900658,55.685021],[37.900733,55.685068],[37.900698,55.685093],[37.90076,55.685131],[37.900803,55.685157],[37.900847,55.685184],[37.900803,55.685206],[37.900785,55.685215],[37.900696,55.685261],[37.90067,55.685246],[37.900481,55.685348],[37.900434,55.685317],[37.900358,55.685356],[37.900334,55.685368],[37.900164,55.685454],[37.900197,55.685474],[37.900123,55.685512],[37.90009,55.685491],[37.899913,55.685578],[37.899941,55.685598],[37.899867,55.685637],[37.899789,55.68561],[37.899805,55.685596],[37.899706,55.685567],[37.899601,55.68554],[37.899578,55.685559],[37.899524,55.685536],[37.899566,55.685503],[37.899557,55.685497],[37.899528,55.685478],[37.899502,55.685461],[37.899452,55.685427],[37.899423,55.685409],[37.899339,55.685353],[37.899379,55.685331],[37.899326,55.685291],[37.8993,55.685272],[37.899253,55.685237],[37.899229,55.685219],[37.899201,55.685198],[37.899177,55.68518],[37.899155,55.685164],[37.89913,55.685146],[37.899171,55.685127],[37.899148,55.685109],[37.899037,55.685028],[37.898975,55.684986],[37.898772,55.685069],[37.898823,55.685113],[37.898669,55.685174],[37.899026,55.685431],[37.899325,55.685647],[37.899447,55.68565],[37.89952,55.685672],[37.899503,55.685693],[37.899673,55.685737],[37.89969,55.685718],[37.899837,55.685754],[37.900033,55.685803]],[[37.898543,55.685225],[37.898603,55.685267],[37.89868,55.685233],[37.89862,55.685192],[37.898543,55.685225]],[[37.898921,55.685478],[37.89899,55.685448],[37.89904,55.685484],[37.898969,55.685515],[37.898921,55.685478]],[[37.898869,55.684852],[37.898943,55.684817],[37.898828,55.684739],[37.898793,55.684767],[37.898777,55.684786],[37.898869,55.684852]],[[37.899651,55.686037],[37.899734,55.685998],[37.899627,55.685933],[37.899605,55.685941],[37.899589,55.685929],[37.899528,55.685953],[37.899651,55.686037]]]}</v>
          </cell>
          <cell r="E165" t="str">
            <v>LINESTRING(37.900901 55.683721,37.899714 55.684101,37.898709 55.684789,37.898446 55.685166,37.898443 55.685195,37.898464 55.685223,37.899503 55.685954,37.899823 55.686155,37.900985 55.68557,37.90158 55.685186,37.902025 55.684511,37.901851 55.684343,37.901133 55.683805,37.900996 55.683732,37.900901 55.683721)</v>
          </cell>
          <cell r="F165" t="str">
            <v>Утвержден</v>
          </cell>
          <cell r="G165">
            <v>20562</v>
          </cell>
          <cell r="H165">
            <v>20748.374</v>
          </cell>
          <cell r="I165">
            <v>20469.3</v>
          </cell>
          <cell r="J165">
            <v>4104.8</v>
          </cell>
          <cell r="K165">
            <v>9140</v>
          </cell>
          <cell r="L165">
            <v>16364.5</v>
          </cell>
          <cell r="M165">
            <v>2</v>
          </cell>
          <cell r="N165">
            <v>1140</v>
          </cell>
          <cell r="O165">
            <v>1145.0319999999999</v>
          </cell>
          <cell r="P165">
            <v>0</v>
          </cell>
          <cell r="Q165">
            <v>1140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2826.6</v>
          </cell>
          <cell r="AN165">
            <v>2835.4290000000001</v>
          </cell>
          <cell r="AO165">
            <v>2826.6</v>
          </cell>
          <cell r="AP165">
            <v>0</v>
          </cell>
          <cell r="AQ165">
            <v>0</v>
          </cell>
          <cell r="AR165">
            <v>0</v>
          </cell>
          <cell r="AS165">
            <v>0</v>
          </cell>
          <cell r="AT165">
            <v>0</v>
          </cell>
          <cell r="AU165">
            <v>0</v>
          </cell>
          <cell r="AV165">
            <v>1</v>
          </cell>
          <cell r="AW165">
            <v>60</v>
          </cell>
          <cell r="AX165">
            <v>0</v>
          </cell>
          <cell r="AY165">
            <v>60</v>
          </cell>
          <cell r="AZ165">
            <v>0</v>
          </cell>
          <cell r="BA165">
            <v>24</v>
          </cell>
          <cell r="BB165">
            <v>0</v>
          </cell>
          <cell r="BC165">
            <v>15</v>
          </cell>
          <cell r="BD165">
            <v>10</v>
          </cell>
          <cell r="BE165">
            <v>10</v>
          </cell>
          <cell r="BF165">
            <v>5139</v>
          </cell>
          <cell r="BG165">
            <v>5149.9229999999998</v>
          </cell>
          <cell r="BH165">
            <v>0</v>
          </cell>
          <cell r="BI165">
            <v>5139</v>
          </cell>
          <cell r="BJ165">
            <v>0</v>
          </cell>
          <cell r="BK165">
            <v>407</v>
          </cell>
          <cell r="BL165">
            <v>1</v>
          </cell>
          <cell r="BM165">
            <v>5864</v>
          </cell>
          <cell r="BN165">
            <v>5880.3890000000001</v>
          </cell>
          <cell r="BO165">
            <v>0</v>
          </cell>
          <cell r="BP165">
            <v>5864</v>
          </cell>
          <cell r="BQ165">
            <v>0</v>
          </cell>
          <cell r="BR165">
            <v>977</v>
          </cell>
          <cell r="BS165">
            <v>0</v>
          </cell>
          <cell r="BT165">
            <v>6</v>
          </cell>
          <cell r="BU165">
            <v>0</v>
          </cell>
          <cell r="BV165">
            <v>3</v>
          </cell>
          <cell r="BW165">
            <v>4564</v>
          </cell>
          <cell r="BX165">
            <v>4576.5259999999998</v>
          </cell>
          <cell r="BY165">
            <v>0</v>
          </cell>
          <cell r="BZ165">
            <v>4564</v>
          </cell>
          <cell r="CA165">
            <v>0</v>
          </cell>
          <cell r="CB165">
            <v>1.677</v>
          </cell>
          <cell r="CC165">
            <v>0</v>
          </cell>
          <cell r="CD165">
            <v>2.3333333333333299</v>
          </cell>
          <cell r="CE165">
            <v>0</v>
          </cell>
          <cell r="CF165">
            <v>2</v>
          </cell>
          <cell r="CG165">
            <v>1020</v>
          </cell>
          <cell r="CH165">
            <v>1023.471</v>
          </cell>
          <cell r="CI165">
            <v>0</v>
          </cell>
          <cell r="CJ165">
            <v>1020</v>
          </cell>
          <cell r="CK165">
            <v>0</v>
          </cell>
          <cell r="CL165">
            <v>0.67900000000000005</v>
          </cell>
          <cell r="CM165">
            <v>0</v>
          </cell>
          <cell r="CN165">
            <v>1.5</v>
          </cell>
          <cell r="CO165">
            <v>0</v>
          </cell>
          <cell r="CP165">
            <v>17787</v>
          </cell>
          <cell r="CQ165">
            <v>20613.599999999999</v>
          </cell>
          <cell r="CR165">
            <v>0</v>
          </cell>
          <cell r="CS165">
            <v>0</v>
          </cell>
          <cell r="CT165">
            <v>0</v>
          </cell>
        </row>
        <row r="166">
          <cell r="B166">
            <v>247693830</v>
          </cell>
          <cell r="C166" t="str">
            <v>г. Люберцы, ул. Инициативная, д. 30</v>
          </cell>
          <cell r="D166" t="str">
            <v>{"type":"Polygon","coordinates":[[[37.901309,55.682059],[37.901443,55.682253],[37.902105,55.68207],[37.902325,55.682037],[37.902422,55.682032],[37.902502,55.682031],[37.902168,55.681649],[37.902149,55.681628],[37.902105,55.681586],[37.902049,55.681609],[37.901765,55.68145],[37.90144,55.6816],[37.901604,55.681741],[37.901155,55.68186],[37.901309,55.682059]],[[37.901671,55.682129],[37.901577,55.682021],[37.901908,55.681932],[37.901885,55.681903],[37.901836,55.681917],[37.901716,55.681767],[37.901917,55.681713],[37.902156,55.682],[37.901671,55.682129]],[[37.902085,55.681652],[37.902104,55.681671],[37.902168,55.681649],[37.902149,55.681628],[37.902085,55.681652]]]}</v>
          </cell>
          <cell r="E166" t="str">
            <v>LINESTRING(37.901765 55.68145,37.90144 55.6816,37.901155 55.68186,37.901443 55.682253,37.902502 55.682031,37.902168 55.681649,37.902149 55.681628,37.902105 55.681586,37.901765 55.68145)</v>
          </cell>
          <cell r="F166" t="str">
            <v>Утвержден</v>
          </cell>
          <cell r="G166">
            <v>3170</v>
          </cell>
          <cell r="H166">
            <v>3190.0430000000001</v>
          </cell>
          <cell r="I166">
            <v>3170</v>
          </cell>
          <cell r="J166">
            <v>364.1</v>
          </cell>
          <cell r="K166">
            <v>466</v>
          </cell>
          <cell r="L166">
            <v>2805.9</v>
          </cell>
          <cell r="M166">
            <v>1</v>
          </cell>
          <cell r="N166">
            <v>264</v>
          </cell>
          <cell r="O166">
            <v>264.32799999999997</v>
          </cell>
          <cell r="P166">
            <v>0</v>
          </cell>
          <cell r="Q166">
            <v>0</v>
          </cell>
          <cell r="R166">
            <v>0</v>
          </cell>
          <cell r="S166">
            <v>0</v>
          </cell>
          <cell r="T166">
            <v>264</v>
          </cell>
          <cell r="U166">
            <v>0</v>
          </cell>
          <cell r="V166">
            <v>0</v>
          </cell>
          <cell r="W166">
            <v>3</v>
          </cell>
          <cell r="X166">
            <v>4</v>
          </cell>
          <cell r="Y166">
            <v>3</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2300.8000000000002</v>
          </cell>
          <cell r="AN166">
            <v>2304.48</v>
          </cell>
          <cell r="AO166">
            <v>2299.8000000000002</v>
          </cell>
          <cell r="AP166">
            <v>58</v>
          </cell>
          <cell r="AQ166">
            <v>0</v>
          </cell>
          <cell r="AR166">
            <v>0</v>
          </cell>
          <cell r="AS166">
            <v>0</v>
          </cell>
          <cell r="AT166">
            <v>0</v>
          </cell>
          <cell r="AU166">
            <v>0</v>
          </cell>
          <cell r="AV166">
            <v>1</v>
          </cell>
          <cell r="AW166">
            <v>12.1</v>
          </cell>
          <cell r="AX166">
            <v>0</v>
          </cell>
          <cell r="AY166">
            <v>12.1</v>
          </cell>
          <cell r="AZ166">
            <v>0</v>
          </cell>
          <cell r="BA166">
            <v>6</v>
          </cell>
          <cell r="BB166">
            <v>6</v>
          </cell>
          <cell r="BC166">
            <v>3</v>
          </cell>
          <cell r="BD166">
            <v>0</v>
          </cell>
          <cell r="BE166">
            <v>1</v>
          </cell>
          <cell r="BF166">
            <v>37.9</v>
          </cell>
          <cell r="BG166">
            <v>38.029000000000003</v>
          </cell>
          <cell r="BH166">
            <v>0</v>
          </cell>
          <cell r="BI166">
            <v>37.9</v>
          </cell>
          <cell r="BJ166">
            <v>0</v>
          </cell>
          <cell r="BK166">
            <v>3</v>
          </cell>
          <cell r="BL166">
            <v>1</v>
          </cell>
          <cell r="BM166">
            <v>466</v>
          </cell>
          <cell r="BN166">
            <v>467.18299999999999</v>
          </cell>
          <cell r="BO166">
            <v>0</v>
          </cell>
          <cell r="BP166">
            <v>466</v>
          </cell>
          <cell r="BQ166">
            <v>0</v>
          </cell>
          <cell r="BR166">
            <v>93.2</v>
          </cell>
          <cell r="BS166">
            <v>0</v>
          </cell>
          <cell r="BT166">
            <v>5</v>
          </cell>
          <cell r="BU166">
            <v>0</v>
          </cell>
          <cell r="BV166">
            <v>5</v>
          </cell>
          <cell r="BW166">
            <v>103.8</v>
          </cell>
          <cell r="BX166">
            <v>104.054</v>
          </cell>
          <cell r="BY166">
            <v>0</v>
          </cell>
          <cell r="BZ166">
            <v>103.8</v>
          </cell>
          <cell r="CA166">
            <v>0</v>
          </cell>
          <cell r="CB166">
            <v>6.7000000000000004E-2</v>
          </cell>
          <cell r="CC166">
            <v>0</v>
          </cell>
          <cell r="CD166">
            <v>1.5</v>
          </cell>
          <cell r="CE166">
            <v>0</v>
          </cell>
          <cell r="CF166">
            <v>0</v>
          </cell>
          <cell r="CG166">
            <v>0</v>
          </cell>
          <cell r="CH166">
            <v>0</v>
          </cell>
          <cell r="CI166">
            <v>0</v>
          </cell>
          <cell r="CJ166">
            <v>0</v>
          </cell>
          <cell r="CK166">
            <v>0</v>
          </cell>
          <cell r="CL166">
            <v>0</v>
          </cell>
          <cell r="CM166">
            <v>0</v>
          </cell>
          <cell r="CN166">
            <v>0</v>
          </cell>
          <cell r="CO166">
            <v>0</v>
          </cell>
          <cell r="CP166">
            <v>619.79999999999995</v>
          </cell>
          <cell r="CQ166">
            <v>3183.6</v>
          </cell>
          <cell r="CR166">
            <v>0</v>
          </cell>
          <cell r="CS166">
            <v>0</v>
          </cell>
          <cell r="CT166">
            <v>0</v>
          </cell>
        </row>
        <row r="167">
          <cell r="B167">
            <v>247693856</v>
          </cell>
          <cell r="C167" t="str">
            <v>г. Люберцы, ул. Инициативная, д. 5, д. 5А, д. 7</v>
          </cell>
          <cell r="D167" t="str">
            <v>{"type":"Polygon","coordinates":[[[37.897966,55.684508],[37.897929,55.684524],[37.897954,55.684543],[37.898028,55.684597],[37.898047,55.684611],[37.898084,55.684639],[37.898104,55.684652],[37.898319,55.684786],[37.898471,55.684786],[37.898472,55.684805],[37.898526,55.684804],[37.898526,55.684786],[37.898544,55.684786],[37.898569,55.6848],[37.898634,55.68475],[37.898744,55.684695],[37.898758,55.684674],[37.898726,55.684621],[37.899295,55.684365],[37.899433,55.684293],[37.899448,55.684266],[37.899449,55.684227],[37.89865,55.68363],[37.898583,55.683658],[37.898534,55.683625],[37.898415,55.683681],[37.898089,55.683478],[37.89801,55.683519],[37.897873,55.68342],[37.896797,55.683912],[37.896851,55.683948],[37.897345,55.684264],[37.897473,55.684204],[37.897966,55.684508]],[[37.898696,55.684045],[37.897932,55.683561],[37.898089,55.683479],[37.89886,55.683962],[37.898696,55.684045]],[[37.897779,55.683859],[37.89795,55.683964],[37.897803,55.684038],[37.897772,55.684018],[37.897474,55.684164],[37.897508,55.684187],[37.897358,55.684257],[37.897198,55.684154],[37.897779,55.683859]],[[37.898236,55.684663],[37.89829,55.684636],[37.898313,55.68465],[37.898405,55.684604],[37.898455,55.684635],[37.898575,55.684576],[37.898592,55.684586],[37.898655,55.684555],[37.898698,55.684581],[37.898764,55.684548],[37.898721,55.684522],[37.898786,55.68449],[37.898769,55.684479],[37.898821,55.684452],[37.898839,55.684463],[37.898897,55.684432],[37.898939,55.68446],[37.899005,55.684427],[37.898962,55.6844],[37.899022,55.684369],[37.899007,55.684359],[37.899038,55.684344],[37.898914,55.684265],[37.898326,55.684556],[37.898234,55.684499],[37.898089,55.684568],[37.898236,55.684663]],[[37.898471,55.684786],[37.898472,55.684805],[37.898526,55.684804],[37.898526,55.684786],[37.898471,55.684786]],[[37.898517,55.684138],[37.898489,55.684149],[37.898473,55.684155],[37.898585,55.684234],[37.898624,55.684216],[37.898517,55.684138]]]}</v>
          </cell>
          <cell r="E167" t="str">
            <v>LINESTRING(37.897873 55.68342,37.896797 55.683912,37.896851 55.683948,37.897345 55.684264,37.898319 55.684786,37.898472 55.684805,37.898526 55.684804,37.898569 55.6848,37.899433 55.684293,37.899448 55.684266,37.899449 55.684227,37.89865 55.68363,37.898089 55.683478,37.897873 55.68342)</v>
          </cell>
          <cell r="F167" t="str">
            <v>Утвержден</v>
          </cell>
          <cell r="G167">
            <v>10605</v>
          </cell>
          <cell r="H167">
            <v>10639.254000000001</v>
          </cell>
          <cell r="I167">
            <v>10605</v>
          </cell>
          <cell r="J167">
            <v>1976.9</v>
          </cell>
          <cell r="K167">
            <v>1680.5</v>
          </cell>
          <cell r="L167">
            <v>8394.1</v>
          </cell>
          <cell r="M167">
            <v>2</v>
          </cell>
          <cell r="N167">
            <v>562</v>
          </cell>
          <cell r="O167">
            <v>564.79300000000001</v>
          </cell>
          <cell r="P167">
            <v>0</v>
          </cell>
          <cell r="Q167">
            <v>0</v>
          </cell>
          <cell r="R167">
            <v>562</v>
          </cell>
          <cell r="S167">
            <v>0</v>
          </cell>
          <cell r="T167">
            <v>0</v>
          </cell>
          <cell r="U167">
            <v>0</v>
          </cell>
          <cell r="V167">
            <v>0</v>
          </cell>
          <cell r="W167">
            <v>4</v>
          </cell>
          <cell r="X167">
            <v>2</v>
          </cell>
          <cell r="Y167">
            <v>2</v>
          </cell>
          <cell r="Z167">
            <v>1</v>
          </cell>
          <cell r="AA167">
            <v>161</v>
          </cell>
          <cell r="AB167">
            <v>162.08699999999999</v>
          </cell>
          <cell r="AC167">
            <v>1</v>
          </cell>
          <cell r="AD167">
            <v>0</v>
          </cell>
          <cell r="AE167">
            <v>161</v>
          </cell>
          <cell r="AF167">
            <v>0</v>
          </cell>
          <cell r="AG167">
            <v>0</v>
          </cell>
          <cell r="AH167">
            <v>0</v>
          </cell>
          <cell r="AI167">
            <v>0</v>
          </cell>
          <cell r="AJ167">
            <v>0</v>
          </cell>
          <cell r="AK167">
            <v>2</v>
          </cell>
          <cell r="AL167">
            <v>2</v>
          </cell>
          <cell r="AM167">
            <v>11465</v>
          </cell>
          <cell r="AN167">
            <v>6643.1130000000003</v>
          </cell>
          <cell r="AO167">
            <v>6625.3</v>
          </cell>
          <cell r="AP167">
            <v>35</v>
          </cell>
          <cell r="AQ167">
            <v>0</v>
          </cell>
          <cell r="AR167">
            <v>0</v>
          </cell>
          <cell r="AS167">
            <v>0</v>
          </cell>
          <cell r="AT167">
            <v>0</v>
          </cell>
          <cell r="AU167">
            <v>0</v>
          </cell>
          <cell r="AV167">
            <v>1</v>
          </cell>
          <cell r="AW167">
            <v>35.9</v>
          </cell>
          <cell r="AX167">
            <v>0</v>
          </cell>
          <cell r="AY167">
            <v>35.9</v>
          </cell>
          <cell r="AZ167">
            <v>0</v>
          </cell>
          <cell r="BA167">
            <v>5</v>
          </cell>
          <cell r="BB167">
            <v>5</v>
          </cell>
          <cell r="BC167">
            <v>3</v>
          </cell>
          <cell r="BD167">
            <v>0</v>
          </cell>
          <cell r="BE167">
            <v>5</v>
          </cell>
          <cell r="BF167">
            <v>1159.2</v>
          </cell>
          <cell r="BG167">
            <v>1161.566</v>
          </cell>
          <cell r="BH167">
            <v>0</v>
          </cell>
          <cell r="BI167">
            <v>1159.2</v>
          </cell>
          <cell r="BJ167">
            <v>0</v>
          </cell>
          <cell r="BK167">
            <v>86</v>
          </cell>
          <cell r="BL167">
            <v>1</v>
          </cell>
          <cell r="BM167">
            <v>1565</v>
          </cell>
          <cell r="BN167">
            <v>1567.377</v>
          </cell>
          <cell r="BO167">
            <v>0</v>
          </cell>
          <cell r="BP167">
            <v>1565</v>
          </cell>
          <cell r="BQ167">
            <v>0</v>
          </cell>
          <cell r="BR167">
            <v>313</v>
          </cell>
          <cell r="BS167">
            <v>0</v>
          </cell>
          <cell r="BT167">
            <v>5</v>
          </cell>
          <cell r="BU167">
            <v>0</v>
          </cell>
          <cell r="BV167">
            <v>10</v>
          </cell>
          <cell r="BW167">
            <v>524.29999999999995</v>
          </cell>
          <cell r="BX167">
            <v>526.89</v>
          </cell>
          <cell r="BY167">
            <v>0</v>
          </cell>
          <cell r="BZ167">
            <v>524.29999999999995</v>
          </cell>
          <cell r="CA167">
            <v>0</v>
          </cell>
          <cell r="CB167">
            <v>0.314</v>
          </cell>
          <cell r="CC167">
            <v>0</v>
          </cell>
          <cell r="CD167">
            <v>1.7</v>
          </cell>
          <cell r="CE167">
            <v>0</v>
          </cell>
          <cell r="CF167">
            <v>0</v>
          </cell>
          <cell r="CG167">
            <v>0</v>
          </cell>
          <cell r="CH167">
            <v>0</v>
          </cell>
          <cell r="CI167">
            <v>0</v>
          </cell>
          <cell r="CJ167">
            <v>0</v>
          </cell>
          <cell r="CK167">
            <v>0</v>
          </cell>
          <cell r="CL167">
            <v>0</v>
          </cell>
          <cell r="CM167">
            <v>0</v>
          </cell>
          <cell r="CN167">
            <v>0</v>
          </cell>
          <cell r="CO167">
            <v>0</v>
          </cell>
          <cell r="CP167">
            <v>3284.4</v>
          </cell>
          <cell r="CQ167">
            <v>10632.7</v>
          </cell>
          <cell r="CR167">
            <v>0</v>
          </cell>
          <cell r="CS167">
            <v>0</v>
          </cell>
          <cell r="CT167">
            <v>0</v>
          </cell>
        </row>
        <row r="168">
          <cell r="B168">
            <v>247693732</v>
          </cell>
          <cell r="C168" t="str">
            <v>г. Люберцы, ул. Инициативная, д. 70, д. 71, д. 72, д. 74, д. 75</v>
          </cell>
          <cell r="D168" t="str">
            <v>{"type":"Polygon","coordinates":[[[37.914259,55.686506],[37.914557,55.686542],[37.914605,55.686564],[37.915006,55.686817],[37.915171,55.686868],[37.915195,55.686798],[37.915164,55.686795],[37.915181,55.686751],[37.915211,55.686754],[37.915414,55.686186],[37.915719,55.686222],[37.915733,55.686184],[37.915834,55.686195],[37.915819,55.686233],[37.916007,55.686255],[37.91603,55.686203],[37.916174,55.686219],[37.916218,55.686117],[37.916479,55.685822],[37.915788,55.685282],[37.915558,55.685101],[37.915501,55.685067],[37.915372,55.684965],[37.915338,55.684941],[37.915104,55.684767],[37.914933,55.684839],[37.914898,55.684873],[37.914239,55.684753],[37.913797,55.685536],[37.913759,55.685567],[37.913729,55.685593],[37.91371,55.68562],[37.91367,55.685701],[37.913707,55.685767],[37.913694,55.68585],[37.913689,55.685911],[37.913684,55.685972],[37.9137,55.686142],[37.914103,55.686379],[37.914134,55.686394],[37.914164,55.686377],[37.914234,55.686487],[37.914259,55.686506]],[[37.913991,55.685421],[37.914334,55.6848],[37.91454,55.684837],[37.914201,55.685455],[37.913991,55.685421]],[[37.915057,55.684921],[37.915261,55.684957],[37.91493,55.685583],[37.914718,55.685549],[37.915057,55.684921]],[[37.91556,55.685409],[37.91576,55.685428],[37.915575,55.686066],[37.915366,55.686047],[37.91556,55.685409]],[[37.914662,55.686294],[37.914706,55.6863],[37.914688,55.686348],[37.914666,55.686345],[37.914656,55.686372],[37.914623,55.686369],[37.914591,55.686454],[37.914613,55.686457],[37.914607,55.68647],[37.914349,55.686442],[37.914381,55.68635],[37.914402,55.686352],[37.914425,55.686288],[37.914311,55.686275],[37.914331,55.686211],[37.914359,55.686214],[37.914396,55.686123],[37.914379,55.686122],[37.914385,55.686106],[37.91466,55.686137],[37.914645,55.686185],[37.914619,55.686183],[37.914575,55.686296],[37.914657,55.686306],[37.914662,55.686294]],[[37.914424,55.685849],[37.914405,55.685847],[37.9144,55.685871],[37.914362,55.685869],[37.914342,55.685959],[37.914081,55.685938],[37.914092,55.685899],[37.914109,55.685901],[37.914124,55.685851],[37.914138,55.685852],[37.914157,55.685783],[37.91405,55.685772],[37.914069,55.685714],[37.914097,55.685717],[37.914129,55.68561],[37.914205,55.685617],[37.914202,55.685629],[37.914279,55.685635],[37.914283,55.685623],[37.914384,55.685634],[37.91437,55.685683],[37.914341,55.68568],[37.914304,55.685792],[37.914406,55.685803],[37.914409,55.685793],[37.914436,55.685796],[37.914424,55.685849]],[[37.916133,55.686214],[37.916173,55.686115],[37.91605,55.686102],[37.916012,55.686201],[37.916133,55.686214]]]}</v>
          </cell>
          <cell r="E168" t="str">
            <v>LINESTRING(37.914239 55.684753,37.91371 55.68562,37.91367 55.685701,37.913684 55.685972,37.9137 55.686142,37.914259 55.686506,37.915006 55.686817,37.915171 55.686868,37.916174 55.686219,37.916479 55.685822,37.915558 55.685101,37.915104 55.684767,37.914239 55.684753)</v>
          </cell>
          <cell r="F168" t="str">
            <v>Утвержден</v>
          </cell>
          <cell r="G168">
            <v>20171</v>
          </cell>
          <cell r="H168">
            <v>20220.718000000001</v>
          </cell>
          <cell r="I168">
            <v>20171</v>
          </cell>
          <cell r="J168">
            <v>1211</v>
          </cell>
          <cell r="K168">
            <v>3142</v>
          </cell>
          <cell r="L168">
            <v>18960</v>
          </cell>
          <cell r="M168">
            <v>2</v>
          </cell>
          <cell r="N168">
            <v>318</v>
          </cell>
          <cell r="O168">
            <v>318.755</v>
          </cell>
          <cell r="P168">
            <v>0</v>
          </cell>
          <cell r="Q168">
            <v>0</v>
          </cell>
          <cell r="R168">
            <v>318</v>
          </cell>
          <cell r="S168">
            <v>0</v>
          </cell>
          <cell r="T168">
            <v>0</v>
          </cell>
          <cell r="U168">
            <v>0</v>
          </cell>
          <cell r="V168">
            <v>0</v>
          </cell>
          <cell r="W168">
            <v>0</v>
          </cell>
          <cell r="X168">
            <v>0</v>
          </cell>
          <cell r="Y168">
            <v>0</v>
          </cell>
          <cell r="Z168">
            <v>2</v>
          </cell>
          <cell r="AA168">
            <v>305</v>
          </cell>
          <cell r="AB168">
            <v>305.64800000000002</v>
          </cell>
          <cell r="AC168">
            <v>0</v>
          </cell>
          <cell r="AD168">
            <v>0</v>
          </cell>
          <cell r="AE168">
            <v>305</v>
          </cell>
          <cell r="AF168">
            <v>0</v>
          </cell>
          <cell r="AG168">
            <v>0</v>
          </cell>
          <cell r="AH168">
            <v>0</v>
          </cell>
          <cell r="AI168">
            <v>0</v>
          </cell>
          <cell r="AJ168">
            <v>0</v>
          </cell>
          <cell r="AK168">
            <v>0</v>
          </cell>
          <cell r="AL168">
            <v>2</v>
          </cell>
          <cell r="AM168">
            <v>25708.799999999999</v>
          </cell>
          <cell r="AN168">
            <v>15084.828</v>
          </cell>
          <cell r="AO168">
            <v>15048.8</v>
          </cell>
          <cell r="AP168">
            <v>258</v>
          </cell>
          <cell r="AQ168">
            <v>0</v>
          </cell>
          <cell r="AR168">
            <v>0</v>
          </cell>
          <cell r="AS168">
            <v>0</v>
          </cell>
          <cell r="AT168">
            <v>0</v>
          </cell>
          <cell r="AU168">
            <v>0</v>
          </cell>
          <cell r="AV168">
            <v>0</v>
          </cell>
          <cell r="AW168">
            <v>0</v>
          </cell>
          <cell r="AX168">
            <v>0</v>
          </cell>
          <cell r="AY168">
            <v>0</v>
          </cell>
          <cell r="AZ168">
            <v>0</v>
          </cell>
          <cell r="BA168">
            <v>20</v>
          </cell>
          <cell r="BB168">
            <v>20</v>
          </cell>
          <cell r="BC168">
            <v>10</v>
          </cell>
          <cell r="BD168">
            <v>8</v>
          </cell>
          <cell r="BE168">
            <v>9</v>
          </cell>
          <cell r="BF168">
            <v>996.3</v>
          </cell>
          <cell r="BG168">
            <v>999.86400000000003</v>
          </cell>
          <cell r="BH168">
            <v>0</v>
          </cell>
          <cell r="BI168">
            <v>996.3</v>
          </cell>
          <cell r="BJ168">
            <v>0</v>
          </cell>
          <cell r="BK168">
            <v>79</v>
          </cell>
          <cell r="BL168">
            <v>1</v>
          </cell>
          <cell r="BM168">
            <v>2936</v>
          </cell>
          <cell r="BN168">
            <v>2944.8240000000001</v>
          </cell>
          <cell r="BO168">
            <v>0</v>
          </cell>
          <cell r="BP168">
            <v>2936</v>
          </cell>
          <cell r="BQ168">
            <v>0</v>
          </cell>
          <cell r="BR168">
            <v>587.20000000000005</v>
          </cell>
          <cell r="BS168">
            <v>0</v>
          </cell>
          <cell r="BT168">
            <v>5</v>
          </cell>
          <cell r="BU168">
            <v>0</v>
          </cell>
          <cell r="BV168">
            <v>17</v>
          </cell>
          <cell r="BW168">
            <v>565.4</v>
          </cell>
          <cell r="BX168">
            <v>568.4</v>
          </cell>
          <cell r="BY168">
            <v>1</v>
          </cell>
          <cell r="BZ168">
            <v>565.4</v>
          </cell>
          <cell r="CA168">
            <v>0</v>
          </cell>
          <cell r="CB168">
            <v>0.33200000000000002</v>
          </cell>
          <cell r="CC168">
            <v>0</v>
          </cell>
          <cell r="CD168">
            <v>1.54705882352941</v>
          </cell>
          <cell r="CE168">
            <v>0</v>
          </cell>
          <cell r="CF168">
            <v>0</v>
          </cell>
          <cell r="CG168">
            <v>0</v>
          </cell>
          <cell r="CH168">
            <v>0</v>
          </cell>
          <cell r="CI168">
            <v>0</v>
          </cell>
          <cell r="CJ168">
            <v>0</v>
          </cell>
          <cell r="CK168">
            <v>0</v>
          </cell>
          <cell r="CL168">
            <v>0</v>
          </cell>
          <cell r="CM168">
            <v>0</v>
          </cell>
          <cell r="CN168">
            <v>0</v>
          </cell>
          <cell r="CO168">
            <v>0</v>
          </cell>
          <cell r="CP168">
            <v>4497.7</v>
          </cell>
          <cell r="CQ168">
            <v>20169.5</v>
          </cell>
          <cell r="CR168">
            <v>0</v>
          </cell>
          <cell r="CS168">
            <v>0</v>
          </cell>
          <cell r="CT168">
            <v>0</v>
          </cell>
        </row>
        <row r="169">
          <cell r="B169">
            <v>247693738</v>
          </cell>
          <cell r="C169" t="str">
            <v>г. Люберцы, ул. Инициативная, д. 73, д. 76</v>
          </cell>
          <cell r="D169" t="str">
            <v>{"type":"Polygon","coordinates":[[[37.913577,55.684003],[37.913547,55.68406],[37.913522,55.684109],[37.913497,55.684156],[37.913411,55.684323],[37.913338,55.684312],[37.913142,55.684283],[37.912807,55.684234],[37.912755,55.684352],[37.912685,55.68453],[37.912679,55.684544],[37.912602,55.684739],[37.912484,55.684821],[37.912585,55.684794],[37.912771,55.684762],[37.912776,55.684824],[37.912742,55.684872],[37.912803,55.685062],[37.912911,55.685158],[37.912973,55.685327],[37.913721,55.685482],[37.913832,55.685286],[37.913888,55.685188],[37.91414,55.684745],[37.91415,55.684727],[37.914181,55.684674],[37.914202,55.684641],[37.914251,55.684566],[37.914278,55.684523],[37.914393,55.684347],[37.914404,55.684331],[37.914455,55.684252],[37.913807,55.683755],[37.913693,55.683795],[37.913577,55.684003]],[[37.913665,55.684658],[37.913831,55.684689],[37.913459,55.68534],[37.91329,55.68531],[37.913665,55.684658]],[[37.91351,55.68457],[37.913297,55.684535],[37.913358,55.68442],[37.913412,55.684323],[37.913454,55.684241],[37.913672,55.68428],[37.91351,55.68457]],[[37.912838,55.685046],[37.912913,55.684898],[37.913023,55.684917],[37.912947,55.685065],[37.912838,55.685046]],[[37.913095,55.684362],[37.913019,55.68435],[37.913047,55.684298],[37.913125,55.684312],[37.913095,55.684362]]]}</v>
          </cell>
          <cell r="E169" t="str">
            <v>LINESTRING(37.913807 55.683755,37.913693 55.683795,37.912807 55.684234,37.912484 55.684821,37.912973 55.685327,37.913721 55.685482,37.914455 55.684252,37.913807 55.683755)</v>
          </cell>
          <cell r="F169" t="str">
            <v>Утвержден</v>
          </cell>
          <cell r="G169">
            <v>10956</v>
          </cell>
          <cell r="H169">
            <v>10982.183999999999</v>
          </cell>
          <cell r="I169">
            <v>10956</v>
          </cell>
          <cell r="J169">
            <v>1298</v>
          </cell>
          <cell r="K169">
            <v>1589.13</v>
          </cell>
          <cell r="L169">
            <v>9658</v>
          </cell>
          <cell r="M169">
            <v>2</v>
          </cell>
          <cell r="N169">
            <v>145</v>
          </cell>
          <cell r="O169">
            <v>145.78200000000001</v>
          </cell>
          <cell r="P169">
            <v>1</v>
          </cell>
          <cell r="Q169">
            <v>0</v>
          </cell>
          <cell r="R169">
            <v>145</v>
          </cell>
          <cell r="S169">
            <v>0</v>
          </cell>
          <cell r="T169">
            <v>0</v>
          </cell>
          <cell r="U169">
            <v>0</v>
          </cell>
          <cell r="V169">
            <v>0</v>
          </cell>
          <cell r="W169">
            <v>0</v>
          </cell>
          <cell r="X169">
            <v>0</v>
          </cell>
          <cell r="Y169">
            <v>0</v>
          </cell>
          <cell r="Z169">
            <v>1</v>
          </cell>
          <cell r="AA169">
            <v>100</v>
          </cell>
          <cell r="AB169">
            <v>101.876</v>
          </cell>
          <cell r="AC169">
            <v>2</v>
          </cell>
          <cell r="AD169">
            <v>0</v>
          </cell>
          <cell r="AE169">
            <v>100</v>
          </cell>
          <cell r="AF169">
            <v>0</v>
          </cell>
          <cell r="AG169">
            <v>0</v>
          </cell>
          <cell r="AH169">
            <v>0</v>
          </cell>
          <cell r="AI169">
            <v>0</v>
          </cell>
          <cell r="AJ169">
            <v>0</v>
          </cell>
          <cell r="AK169">
            <v>2</v>
          </cell>
          <cell r="AL169">
            <v>0</v>
          </cell>
          <cell r="AM169">
            <v>8191.8</v>
          </cell>
          <cell r="AN169">
            <v>8117.9089999999997</v>
          </cell>
          <cell r="AO169">
            <v>8098.8</v>
          </cell>
          <cell r="AP169">
            <v>100</v>
          </cell>
          <cell r="AQ169">
            <v>0</v>
          </cell>
          <cell r="AR169">
            <v>0</v>
          </cell>
          <cell r="AS169">
            <v>0</v>
          </cell>
          <cell r="AT169">
            <v>1</v>
          </cell>
          <cell r="AU169">
            <v>310</v>
          </cell>
          <cell r="AV169">
            <v>1</v>
          </cell>
          <cell r="AW169">
            <v>30</v>
          </cell>
          <cell r="AX169">
            <v>0</v>
          </cell>
          <cell r="AY169">
            <v>30</v>
          </cell>
          <cell r="AZ169">
            <v>0</v>
          </cell>
          <cell r="BA169">
            <v>9</v>
          </cell>
          <cell r="BB169">
            <v>9</v>
          </cell>
          <cell r="BC169">
            <v>5</v>
          </cell>
          <cell r="BD169">
            <v>2</v>
          </cell>
          <cell r="BE169">
            <v>8</v>
          </cell>
          <cell r="BF169">
            <v>758.7</v>
          </cell>
          <cell r="BG169">
            <v>761.32100000000003</v>
          </cell>
          <cell r="BH169">
            <v>0</v>
          </cell>
          <cell r="BI169">
            <v>758.7</v>
          </cell>
          <cell r="BJ169">
            <v>0</v>
          </cell>
          <cell r="BK169">
            <v>59</v>
          </cell>
          <cell r="BL169">
            <v>2</v>
          </cell>
          <cell r="BM169">
            <v>1090</v>
          </cell>
          <cell r="BN169">
            <v>1094.8019999999999</v>
          </cell>
          <cell r="BO169">
            <v>0</v>
          </cell>
          <cell r="BP169">
            <v>1090</v>
          </cell>
          <cell r="BQ169">
            <v>0</v>
          </cell>
          <cell r="BR169">
            <v>232.04</v>
          </cell>
          <cell r="BS169">
            <v>0</v>
          </cell>
          <cell r="BT169">
            <v>4</v>
          </cell>
          <cell r="BU169">
            <v>0</v>
          </cell>
          <cell r="BV169">
            <v>14</v>
          </cell>
          <cell r="BW169">
            <v>749.13</v>
          </cell>
          <cell r="BX169">
            <v>757.23800000000006</v>
          </cell>
          <cell r="BY169">
            <v>1</v>
          </cell>
          <cell r="BZ169">
            <v>499.13</v>
          </cell>
          <cell r="CA169">
            <v>250</v>
          </cell>
          <cell r="CB169">
            <v>0.221</v>
          </cell>
          <cell r="CC169">
            <v>0.16600000000000001</v>
          </cell>
          <cell r="CD169">
            <v>2.6153846153846199</v>
          </cell>
          <cell r="CE169">
            <v>1.5</v>
          </cell>
          <cell r="CF169">
            <v>0</v>
          </cell>
          <cell r="CG169">
            <v>0</v>
          </cell>
          <cell r="CH169">
            <v>0</v>
          </cell>
          <cell r="CI169">
            <v>0</v>
          </cell>
          <cell r="CJ169">
            <v>0</v>
          </cell>
          <cell r="CK169">
            <v>0</v>
          </cell>
          <cell r="CL169">
            <v>0</v>
          </cell>
          <cell r="CM169">
            <v>0</v>
          </cell>
          <cell r="CN169">
            <v>0</v>
          </cell>
          <cell r="CO169">
            <v>0</v>
          </cell>
          <cell r="CP169">
            <v>2377.83</v>
          </cell>
          <cell r="CQ169">
            <v>10971.63</v>
          </cell>
          <cell r="CR169">
            <v>0</v>
          </cell>
          <cell r="CS169">
            <v>0</v>
          </cell>
          <cell r="CT169">
            <v>0</v>
          </cell>
        </row>
        <row r="170">
          <cell r="B170">
            <v>247693449</v>
          </cell>
          <cell r="C170" t="str">
            <v>г. Люберцы, ул. Калараш, д. 13</v>
          </cell>
          <cell r="D170" t="str">
            <v>{"type":"Polygon","coordinates":[[[37.882675,55.677255],[37.882715,55.677235],[37.882812,55.677185],[37.882891,55.677144],[37.883186,55.676991],[37.883209,55.677006],[37.883215,55.677003],[37.883236,55.676992],[37.88331,55.676955],[37.883353,55.676933],[37.883428,55.676896],[37.883537,55.676841],[37.883572,55.676858],[37.883653,55.676895],[37.883781,55.676954],[37.884055,55.677118],[37.884081,55.677134],[37.883281,55.677557],[37.883239,55.67753],[37.883169,55.677563],[37.882675,55.677255]],[[37.883543,55.677388],[37.883505,55.67739],[37.883322,55.677488],[37.883061,55.677327],[37.883343,55.677182],[37.883337,55.677162],[37.883387,55.677135],[37.883431,55.677134],[37.883439,55.677104],[37.883506,55.677098],[37.883596,55.677051],[37.883685,55.677005],[37.88377,55.677084],[37.883815,55.677088],[37.883822,55.67713],[37.883891,55.677203],[37.883543,55.677388]],[[37.883032,55.677125],[37.88294,55.677173],[37.882891,55.677144],[37.882812,55.677185],[37.88286,55.677215],[37.882872,55.677209],[37.882931,55.677243],[37.883088,55.677164],[37.883115,55.67716],[37.883138,55.677168],[37.883167,55.677187],[37.883231,55.677153],[37.883204,55.677136],[37.883184,55.677123],[37.883151,55.677112],[37.883118,55.677109],[37.883075,55.677111],[37.883043,55.677119],[37.883032,55.677125]],[[37.882734,55.677292],[37.882775,55.677271],[37.882715,55.677235],[37.882675,55.677255],[37.882734,55.677292]],[[37.883572,55.676858],[37.883537,55.676841],[37.883428,55.676896],[37.88346,55.676917],[37.883572,55.676858]]]}</v>
          </cell>
          <cell r="E170" t="str">
            <v>LINESTRING(37.883537 55.676841,37.883186 55.676991,37.882675 55.677255,37.882734 55.677292,37.883169 55.677563,37.883281 55.677557,37.884081 55.677134,37.884055 55.677118,37.883781 55.676954,37.883537 55.676841)</v>
          </cell>
          <cell r="F170" t="str">
            <v>Утвержден</v>
          </cell>
          <cell r="G170">
            <v>2096</v>
          </cell>
          <cell r="H170">
            <v>2311.5529999999999</v>
          </cell>
          <cell r="I170">
            <v>2096</v>
          </cell>
          <cell r="J170">
            <v>1127.0999999999999</v>
          </cell>
          <cell r="K170">
            <v>586</v>
          </cell>
          <cell r="L170">
            <v>968.9</v>
          </cell>
          <cell r="M170">
            <v>1</v>
          </cell>
          <cell r="N170">
            <v>126</v>
          </cell>
          <cell r="O170">
            <v>125.98399999999999</v>
          </cell>
          <cell r="P170">
            <v>0</v>
          </cell>
          <cell r="Q170">
            <v>0</v>
          </cell>
          <cell r="R170">
            <v>126</v>
          </cell>
          <cell r="S170">
            <v>0</v>
          </cell>
          <cell r="T170">
            <v>0</v>
          </cell>
          <cell r="U170">
            <v>0</v>
          </cell>
          <cell r="V170">
            <v>0</v>
          </cell>
          <cell r="W170">
            <v>0</v>
          </cell>
          <cell r="X170">
            <v>0</v>
          </cell>
          <cell r="Y170">
            <v>0</v>
          </cell>
          <cell r="Z170">
            <v>1</v>
          </cell>
          <cell r="AA170">
            <v>17.100000000000001</v>
          </cell>
          <cell r="AB170">
            <v>17.161000000000001</v>
          </cell>
          <cell r="AC170">
            <v>0</v>
          </cell>
          <cell r="AD170">
            <v>0</v>
          </cell>
          <cell r="AE170">
            <v>17.100000000000001</v>
          </cell>
          <cell r="AF170">
            <v>0</v>
          </cell>
          <cell r="AG170">
            <v>0</v>
          </cell>
          <cell r="AH170">
            <v>0</v>
          </cell>
          <cell r="AI170">
            <v>0</v>
          </cell>
          <cell r="AJ170">
            <v>0</v>
          </cell>
          <cell r="AK170">
            <v>0</v>
          </cell>
          <cell r="AL170">
            <v>0</v>
          </cell>
          <cell r="AM170">
            <v>302.7</v>
          </cell>
          <cell r="AN170">
            <v>302.041</v>
          </cell>
          <cell r="AO170">
            <v>301.7</v>
          </cell>
          <cell r="AP170">
            <v>10</v>
          </cell>
          <cell r="AQ170">
            <v>0</v>
          </cell>
          <cell r="AR170">
            <v>0</v>
          </cell>
          <cell r="AS170">
            <v>0</v>
          </cell>
          <cell r="AT170">
            <v>0</v>
          </cell>
          <cell r="AU170">
            <v>0</v>
          </cell>
          <cell r="AV170">
            <v>1</v>
          </cell>
          <cell r="AW170">
            <v>27.8</v>
          </cell>
          <cell r="AX170">
            <v>0</v>
          </cell>
          <cell r="AY170">
            <v>27.8</v>
          </cell>
          <cell r="AZ170">
            <v>0</v>
          </cell>
          <cell r="BA170">
            <v>0</v>
          </cell>
          <cell r="BB170">
            <v>10</v>
          </cell>
          <cell r="BC170">
            <v>1</v>
          </cell>
          <cell r="BD170">
            <v>1</v>
          </cell>
          <cell r="BE170">
            <v>5</v>
          </cell>
          <cell r="BF170">
            <v>717.1</v>
          </cell>
          <cell r="BG170">
            <v>718.97</v>
          </cell>
          <cell r="BH170">
            <v>0</v>
          </cell>
          <cell r="BI170">
            <v>717.1</v>
          </cell>
          <cell r="BJ170">
            <v>0</v>
          </cell>
          <cell r="BK170">
            <v>55</v>
          </cell>
          <cell r="BL170">
            <v>1</v>
          </cell>
          <cell r="BM170">
            <v>586</v>
          </cell>
          <cell r="BN170">
            <v>586.98800000000006</v>
          </cell>
          <cell r="BO170">
            <v>0</v>
          </cell>
          <cell r="BP170">
            <v>586</v>
          </cell>
          <cell r="BQ170">
            <v>0</v>
          </cell>
          <cell r="BR170">
            <v>166.85</v>
          </cell>
          <cell r="BS170">
            <v>0</v>
          </cell>
          <cell r="BT170">
            <v>3.5</v>
          </cell>
          <cell r="BU170">
            <v>0</v>
          </cell>
          <cell r="BV170">
            <v>1</v>
          </cell>
          <cell r="BW170">
            <v>350</v>
          </cell>
          <cell r="BX170">
            <v>351.12799999999999</v>
          </cell>
          <cell r="BY170">
            <v>0</v>
          </cell>
          <cell r="BZ170">
            <v>350</v>
          </cell>
          <cell r="CA170">
            <v>0</v>
          </cell>
          <cell r="CB170">
            <v>0.23200000000000001</v>
          </cell>
          <cell r="CC170">
            <v>0</v>
          </cell>
          <cell r="CD170">
            <v>1.5</v>
          </cell>
          <cell r="CE170">
            <v>0</v>
          </cell>
          <cell r="CF170">
            <v>0</v>
          </cell>
          <cell r="CG170">
            <v>0</v>
          </cell>
          <cell r="CH170">
            <v>0</v>
          </cell>
          <cell r="CI170">
            <v>0</v>
          </cell>
          <cell r="CJ170">
            <v>0</v>
          </cell>
          <cell r="CK170">
            <v>0</v>
          </cell>
          <cell r="CL170">
            <v>0</v>
          </cell>
          <cell r="CM170">
            <v>0</v>
          </cell>
          <cell r="CN170">
            <v>0</v>
          </cell>
          <cell r="CO170">
            <v>0</v>
          </cell>
          <cell r="CP170">
            <v>1680.9</v>
          </cell>
          <cell r="CQ170">
            <v>2125.6999999999998</v>
          </cell>
          <cell r="CR170">
            <v>0</v>
          </cell>
          <cell r="CS170">
            <v>0</v>
          </cell>
          <cell r="CT170">
            <v>0</v>
          </cell>
        </row>
        <row r="171">
          <cell r="B171">
            <v>247693956</v>
          </cell>
          <cell r="C171" t="str">
            <v>г. Люберцы, ул. Калараш, д. 3А, д. 5, д. 5А</v>
          </cell>
          <cell r="D171" t="str">
            <v>{"type":"Polygon","coordinates":[[[37.888007,55.676083],[37.888066,55.67608],[37.88829,55.676061],[37.888694,55.67587],[37.888609,55.675563],[37.888031,55.675596],[37.887941,55.67508],[37.88794,55.675076],[37.88746,55.6751],[37.88743,55.675013],[37.887238,55.674429],[37.886615,55.674687],[37.886633,55.674702],[37.886584,55.674731],[37.886692,55.674814],[37.886711,55.674868],[37.886657,55.674876],[37.886745,55.675108],[37.886696,55.675115],[37.886727,55.675201],[37.886848,55.675189],[37.887,55.675425],[37.886928,55.675477],[37.886785,55.67549],[37.886808,55.675573],[37.886922,55.675565],[37.887068,55.675675],[37.88698,55.675801],[37.886941,55.675864],[37.886924,55.675936],[37.887028,55.675941],[37.88737,55.675931],[37.887768,55.675899],[37.887788,55.675973],[37.887973,55.67596],[37.888007,55.676083]],[[37.88698,55.675191],[37.886851,55.674678],[37.887062,55.674662],[37.887184,55.675176],[37.88698,55.675191]],[[37.88771,55.675265],[37.887766,55.675517],[37.887545,55.675534],[37.88748,55.675282],[37.88771,55.675265]],[[37.888288,55.675709],[37.888349,55.675962],[37.888116,55.675979],[37.888054,55.67573],[37.888288,55.675709]]]}</v>
          </cell>
          <cell r="E171" t="str">
            <v>LINESTRING(37.887238 55.674429,37.886615 55.674687,37.886584 55.674731,37.886785 55.67549,37.886808 55.675573,37.886924 55.675936,37.888007 55.676083,37.888066 55.67608,37.88829 55.676061,37.888694 55.67587,37.888609 55.675563,37.887238 55.674429)</v>
          </cell>
          <cell r="F171" t="str">
            <v>Утвержден</v>
          </cell>
          <cell r="G171">
            <v>9435</v>
          </cell>
          <cell r="H171">
            <v>9458.4699999999993</v>
          </cell>
          <cell r="I171">
            <v>9443.7999999999993</v>
          </cell>
          <cell r="J171">
            <v>1417</v>
          </cell>
          <cell r="K171">
            <v>2312.1</v>
          </cell>
          <cell r="L171">
            <v>8026.8</v>
          </cell>
          <cell r="M171">
            <v>1</v>
          </cell>
          <cell r="N171">
            <v>86</v>
          </cell>
          <cell r="O171">
            <v>86.171000000000006</v>
          </cell>
          <cell r="P171">
            <v>0</v>
          </cell>
          <cell r="Q171">
            <v>0</v>
          </cell>
          <cell r="R171">
            <v>86</v>
          </cell>
          <cell r="S171">
            <v>0</v>
          </cell>
          <cell r="T171">
            <v>0</v>
          </cell>
          <cell r="U171">
            <v>0</v>
          </cell>
          <cell r="V171">
            <v>0</v>
          </cell>
          <cell r="W171">
            <v>6</v>
          </cell>
          <cell r="X171">
            <v>3</v>
          </cell>
          <cell r="Y171">
            <v>2</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8549.9</v>
          </cell>
          <cell r="AN171">
            <v>5793.9690000000001</v>
          </cell>
          <cell r="AO171">
            <v>5779.9</v>
          </cell>
          <cell r="AP171">
            <v>197</v>
          </cell>
          <cell r="AQ171">
            <v>0</v>
          </cell>
          <cell r="AR171">
            <v>0</v>
          </cell>
          <cell r="AS171">
            <v>0</v>
          </cell>
          <cell r="AT171">
            <v>0</v>
          </cell>
          <cell r="AU171">
            <v>0</v>
          </cell>
          <cell r="AV171">
            <v>1</v>
          </cell>
          <cell r="AW171">
            <v>20</v>
          </cell>
          <cell r="AX171">
            <v>0</v>
          </cell>
          <cell r="AY171">
            <v>20</v>
          </cell>
          <cell r="AZ171">
            <v>0</v>
          </cell>
          <cell r="BA171">
            <v>7</v>
          </cell>
          <cell r="BB171">
            <v>7</v>
          </cell>
          <cell r="BC171">
            <v>5</v>
          </cell>
          <cell r="BD171">
            <v>3</v>
          </cell>
          <cell r="BE171">
            <v>6</v>
          </cell>
          <cell r="BF171">
            <v>1104.7</v>
          </cell>
          <cell r="BG171">
            <v>1106.3679999999999</v>
          </cell>
          <cell r="BH171">
            <v>0</v>
          </cell>
          <cell r="BI171">
            <v>1020.8</v>
          </cell>
          <cell r="BJ171">
            <v>83.9</v>
          </cell>
          <cell r="BK171">
            <v>87</v>
          </cell>
          <cell r="BL171">
            <v>2</v>
          </cell>
          <cell r="BM171">
            <v>2025</v>
          </cell>
          <cell r="BN171">
            <v>2027.231</v>
          </cell>
          <cell r="BO171">
            <v>0</v>
          </cell>
          <cell r="BP171">
            <v>2025</v>
          </cell>
          <cell r="BQ171">
            <v>0</v>
          </cell>
          <cell r="BR171">
            <v>506</v>
          </cell>
          <cell r="BS171">
            <v>0</v>
          </cell>
          <cell r="BT171">
            <v>4</v>
          </cell>
          <cell r="BU171">
            <v>0</v>
          </cell>
          <cell r="BV171">
            <v>11</v>
          </cell>
          <cell r="BW171">
            <v>448.2</v>
          </cell>
          <cell r="BX171">
            <v>447.54</v>
          </cell>
          <cell r="BY171">
            <v>0</v>
          </cell>
          <cell r="BZ171">
            <v>383.3</v>
          </cell>
          <cell r="CA171">
            <v>64.900000000000006</v>
          </cell>
          <cell r="CB171">
            <v>0.191</v>
          </cell>
          <cell r="CC171">
            <v>0.04</v>
          </cell>
          <cell r="CD171">
            <v>2.5</v>
          </cell>
          <cell r="CE171">
            <v>1.5</v>
          </cell>
          <cell r="CF171">
            <v>0</v>
          </cell>
          <cell r="CG171">
            <v>0</v>
          </cell>
          <cell r="CH171">
            <v>0</v>
          </cell>
          <cell r="CI171">
            <v>0</v>
          </cell>
          <cell r="CJ171">
            <v>0</v>
          </cell>
          <cell r="CK171">
            <v>0</v>
          </cell>
          <cell r="CL171">
            <v>0</v>
          </cell>
          <cell r="CM171">
            <v>0</v>
          </cell>
          <cell r="CN171">
            <v>0</v>
          </cell>
          <cell r="CO171">
            <v>0</v>
          </cell>
          <cell r="CP171">
            <v>3449.1</v>
          </cell>
          <cell r="CQ171">
            <v>9463.7999999999993</v>
          </cell>
          <cell r="CR171">
            <v>0</v>
          </cell>
          <cell r="CS171">
            <v>0</v>
          </cell>
          <cell r="CT171">
            <v>0</v>
          </cell>
        </row>
        <row r="172">
          <cell r="B172">
            <v>247693968</v>
          </cell>
          <cell r="C172" t="str">
            <v>г. Люберцы, ул. Калараш, д. 7, д. 9, д. 9А</v>
          </cell>
          <cell r="D172" t="str">
            <v>{"type":"Polygon","coordinates":[[[37.886979,55.675802],[37.886941,55.675864],[37.886931,55.675855],[37.88691,55.675849],[37.88689,55.675849],[37.886865,55.675856],[37.886833,55.6759],[37.886441,55.675943],[37.886409,55.675913],[37.88639,55.67591],[37.886369,55.675912],[37.88635,55.675919],[37.886334,55.675928],[37.88606,55.67612],[37.88562,55.676339],[37.885682,55.676381],[37.885395,55.67652],[37.884271,55.675813],[37.886615,55.674687],[37.886633,55.674702],[37.886584,55.674731],[37.886692,55.674814],[37.886711,55.674868],[37.886657,55.674876],[37.886745,55.675108],[37.886696,55.675115],[37.886727,55.675201],[37.886848,55.675189],[37.887,55.675425],[37.886928,55.675477],[37.886785,55.67549],[37.886808,55.675573],[37.886922,55.675565],[37.887068,55.675675],[37.886979,55.675802]],[[37.885482,55.676304],[37.885442,55.676129],[37.885116,55.676148],[37.885162,55.676325],[37.885482,55.676304]],[[37.885584,55.676061],[37.885803,55.676047],[37.885647,55.67536],[37.88542,55.675373],[37.885584,55.676061]],[[37.886562,55.675669],[37.886393,55.674982],[37.886177,55.675],[37.886349,55.675684],[37.886562,55.675669]],[[37.884436,55.675856],[37.88448,55.675883],[37.884636,55.675804],[37.884592,55.675776],[37.884436,55.675856]],[[37.886195,55.675927],[37.886235,55.675946],[37.88633,55.675887],[37.88629,55.675867],[37.886289,55.675867],[37.886195,55.675927]]]}</v>
          </cell>
          <cell r="E172" t="str">
            <v>LINESTRING(37.886615 55.674687,37.884271 55.675813,37.885395 55.67652,37.886941 55.675864,37.887068 55.675675,37.887 55.675425,37.886692 55.674814,37.886633 55.674702,37.886615 55.674687)</v>
          </cell>
          <cell r="F172" t="str">
            <v>Утвержден</v>
          </cell>
          <cell r="G172">
            <v>14190</v>
          </cell>
          <cell r="H172">
            <v>14224.093000000001</v>
          </cell>
          <cell r="I172">
            <v>14190</v>
          </cell>
          <cell r="J172">
            <v>1830.5</v>
          </cell>
          <cell r="K172">
            <v>1091.2</v>
          </cell>
          <cell r="L172">
            <v>12359.5</v>
          </cell>
          <cell r="M172">
            <v>2</v>
          </cell>
          <cell r="N172">
            <v>317.8</v>
          </cell>
          <cell r="O172">
            <v>317.70699999999999</v>
          </cell>
          <cell r="P172">
            <v>0</v>
          </cell>
          <cell r="Q172">
            <v>0</v>
          </cell>
          <cell r="R172">
            <v>307</v>
          </cell>
          <cell r="S172">
            <v>10.8</v>
          </cell>
          <cell r="T172">
            <v>0</v>
          </cell>
          <cell r="U172">
            <v>0</v>
          </cell>
          <cell r="V172">
            <v>0</v>
          </cell>
          <cell r="W172">
            <v>7</v>
          </cell>
          <cell r="X172">
            <v>2</v>
          </cell>
          <cell r="Y172">
            <v>2</v>
          </cell>
          <cell r="Z172">
            <v>1</v>
          </cell>
          <cell r="AA172">
            <v>166</v>
          </cell>
          <cell r="AB172">
            <v>166.87</v>
          </cell>
          <cell r="AC172">
            <v>1</v>
          </cell>
          <cell r="AD172">
            <v>0</v>
          </cell>
          <cell r="AE172">
            <v>166</v>
          </cell>
          <cell r="AF172">
            <v>0</v>
          </cell>
          <cell r="AG172">
            <v>0</v>
          </cell>
          <cell r="AH172">
            <v>0</v>
          </cell>
          <cell r="AI172">
            <v>0</v>
          </cell>
          <cell r="AJ172">
            <v>0</v>
          </cell>
          <cell r="AK172">
            <v>2</v>
          </cell>
          <cell r="AL172">
            <v>2</v>
          </cell>
          <cell r="AM172">
            <v>10474.6</v>
          </cell>
          <cell r="AN172">
            <v>10500.162</v>
          </cell>
          <cell r="AO172">
            <v>10473.6</v>
          </cell>
          <cell r="AP172">
            <v>292</v>
          </cell>
          <cell r="AQ172">
            <v>0</v>
          </cell>
          <cell r="AR172">
            <v>0</v>
          </cell>
          <cell r="AS172">
            <v>0</v>
          </cell>
          <cell r="AT172">
            <v>0</v>
          </cell>
          <cell r="AU172">
            <v>0</v>
          </cell>
          <cell r="AV172">
            <v>1</v>
          </cell>
          <cell r="AW172">
            <v>30</v>
          </cell>
          <cell r="AX172">
            <v>0</v>
          </cell>
          <cell r="AY172">
            <v>30</v>
          </cell>
          <cell r="AZ172">
            <v>0</v>
          </cell>
          <cell r="BA172">
            <v>10</v>
          </cell>
          <cell r="BB172">
            <v>10</v>
          </cell>
          <cell r="BC172">
            <v>8</v>
          </cell>
          <cell r="BD172">
            <v>7</v>
          </cell>
          <cell r="BE172">
            <v>8</v>
          </cell>
          <cell r="BF172">
            <v>1161</v>
          </cell>
          <cell r="BG172">
            <v>1164.884</v>
          </cell>
          <cell r="BH172">
            <v>0</v>
          </cell>
          <cell r="BI172">
            <v>1161</v>
          </cell>
          <cell r="BJ172">
            <v>0</v>
          </cell>
          <cell r="BK172">
            <v>88</v>
          </cell>
          <cell r="BL172">
            <v>4</v>
          </cell>
          <cell r="BM172">
            <v>956</v>
          </cell>
          <cell r="BN172">
            <v>957.279</v>
          </cell>
          <cell r="BO172">
            <v>0</v>
          </cell>
          <cell r="BP172">
            <v>956</v>
          </cell>
          <cell r="BQ172">
            <v>0</v>
          </cell>
          <cell r="BR172">
            <v>273.13</v>
          </cell>
          <cell r="BS172">
            <v>0</v>
          </cell>
          <cell r="BT172">
            <v>3.5</v>
          </cell>
          <cell r="BU172">
            <v>0</v>
          </cell>
          <cell r="BV172">
            <v>14</v>
          </cell>
          <cell r="BW172">
            <v>1101</v>
          </cell>
          <cell r="BX172">
            <v>1103.0139999999999</v>
          </cell>
          <cell r="BY172">
            <v>0</v>
          </cell>
          <cell r="BZ172">
            <v>1010.2</v>
          </cell>
          <cell r="CA172">
            <v>90.8</v>
          </cell>
          <cell r="CB172">
            <v>0.64600000000000002</v>
          </cell>
          <cell r="CC172">
            <v>8.4000000000000005E-2</v>
          </cell>
          <cell r="CD172">
            <v>1.86363636363636</v>
          </cell>
          <cell r="CE172">
            <v>1.1666666666666701</v>
          </cell>
          <cell r="CF172">
            <v>0</v>
          </cell>
          <cell r="CG172">
            <v>0</v>
          </cell>
          <cell r="CH172">
            <v>0</v>
          </cell>
          <cell r="CI172">
            <v>0</v>
          </cell>
          <cell r="CJ172">
            <v>0</v>
          </cell>
          <cell r="CK172">
            <v>0</v>
          </cell>
          <cell r="CL172">
            <v>0</v>
          </cell>
          <cell r="CM172">
            <v>0</v>
          </cell>
          <cell r="CN172">
            <v>0</v>
          </cell>
          <cell r="CO172">
            <v>0</v>
          </cell>
          <cell r="CP172">
            <v>3157.2</v>
          </cell>
          <cell r="CQ172">
            <v>14205.4</v>
          </cell>
          <cell r="CR172">
            <v>0</v>
          </cell>
          <cell r="CS172">
            <v>0</v>
          </cell>
          <cell r="CT172">
            <v>0</v>
          </cell>
        </row>
        <row r="173">
          <cell r="B173">
            <v>1430744058</v>
          </cell>
          <cell r="C173" t="str">
            <v>г. Люберцы, ул. Камова, д. 10/1, д. 10/2, д. 12, ул. Озёрная, д. 3</v>
          </cell>
          <cell r="D173" t="str">
            <v>{"type":"Polygon","coordinates":[[[37.961766,55.699397],[37.961774,55.699398],[37.961782,55.699398],[37.961574,55.699453],[37.960873,55.699625],[37.960641,55.699684],[37.960559,55.699704],[37.960503,55.699704],[37.960485,55.699701],[37.960427,55.699823],[37.95909,55.69958],[37.958992,55.69953],[37.958949,55.699496],[37.958789,55.699316],[37.958181,55.698542],[37.958297,55.698513],[37.958395,55.69849],[37.958779,55.698395],[37.958973,55.69834],[37.959018,55.698329],[37.95907,55.698316],[37.959104,55.698307],[37.959143,55.698356],[37.959176,55.698348],[37.959907,55.698162],[37.959869,55.698116],[37.959899,55.698108],[37.95992,55.698103],[37.960123,55.698053],[37.960463,55.697968],[37.960723,55.697901],[37.960755,55.697948],[37.961073,55.697867],[37.961918,55.698933],[37.96155,55.69903],[37.961551,55.699031],[37.961475,55.69905],[37.96176,55.699394],[37.961766,55.699397]],[[37.958754,55.698467],[37.959292,55.699139],[37.959066,55.699197],[37.958534,55.698521],[37.958754,55.698467]],[[37.960206,55.698104],[37.960617,55.698609],[37.960836,55.698556],[37.960431,55.698048],[37.960206,55.698104]],[[37.960964,55.698725],[37.961487,55.699391],[37.96084,55.69955],[37.960732,55.699413],[37.9611,55.699331],[37.96113,55.699295],[37.960741,55.69878],[37.960964,55.698725]],[[37.959404,55.699276],[37.960466,55.69947],[37.960401,55.699605],[37.95933,55.69941],[37.959404,55.699276]],[[37.96035,55.698694],[37.960396,55.698752],[37.960324,55.698772],[37.960278,55.698712],[37.96035,55.698694]],[[37.960003,55.698123],[37.960039,55.69817],[37.959965,55.698189],[37.959926,55.698141],[37.960003,55.698123]],[[37.959153,55.698415],[37.959193,55.698464],[37.959125,55.698483],[37.959085,55.698433],[37.959153,55.698415]],[[37.95831,55.69853],[37.95823,55.698551],[37.958267,55.698595],[37.958346,55.698576],[37.95831,55.69853]],[[37.960473,55.698733],[37.960396,55.698752],[37.960434,55.6988],[37.960509,55.698781],[37.960473,55.698733]],[[37.959018,55.698329],[37.959046,55.698365],[37.959014,55.698373],[37.959034,55.698399],[37.959142,55.698373],[37.959124,55.698349],[37.9591,55.698355],[37.95907,55.698316],[37.959018,55.698329]]]}</v>
          </cell>
          <cell r="E173" t="str">
            <v>LINESTRING(37.961073 55.697867,37.960723 55.697901,37.959104 55.698307,37.958973 55.69834,37.958181 55.698542,37.958789 55.699316,37.958949 55.699496,37.958992 55.69953,37.95909 55.69958,37.960427 55.699823,37.961782 55.699398,37.961918 55.698933,37.961073 55.697867)</v>
          </cell>
          <cell r="F173" t="str">
            <v>Утвержден</v>
          </cell>
          <cell r="G173">
            <v>26578</v>
          </cell>
          <cell r="H173">
            <v>26681.307000000001</v>
          </cell>
          <cell r="I173">
            <v>26578</v>
          </cell>
          <cell r="J173">
            <v>6426.5</v>
          </cell>
          <cell r="K173">
            <v>5326</v>
          </cell>
          <cell r="L173">
            <v>20151.5</v>
          </cell>
          <cell r="M173">
            <v>5</v>
          </cell>
          <cell r="N173">
            <v>2010</v>
          </cell>
          <cell r="O173">
            <v>2014.1410000000001</v>
          </cell>
          <cell r="P173">
            <v>0</v>
          </cell>
          <cell r="Q173">
            <v>0</v>
          </cell>
          <cell r="R173">
            <v>2010</v>
          </cell>
          <cell r="S173">
            <v>0</v>
          </cell>
          <cell r="T173">
            <v>0</v>
          </cell>
          <cell r="U173">
            <v>0</v>
          </cell>
          <cell r="V173">
            <v>0</v>
          </cell>
          <cell r="W173">
            <v>0</v>
          </cell>
          <cell r="X173">
            <v>0</v>
          </cell>
          <cell r="Y173">
            <v>0</v>
          </cell>
          <cell r="Z173">
            <v>6</v>
          </cell>
          <cell r="AA173">
            <v>2715</v>
          </cell>
          <cell r="AB173">
            <v>2720.6889999999999</v>
          </cell>
          <cell r="AC173">
            <v>0</v>
          </cell>
          <cell r="AD173">
            <v>0</v>
          </cell>
          <cell r="AE173">
            <v>2715</v>
          </cell>
          <cell r="AF173">
            <v>0</v>
          </cell>
          <cell r="AG173">
            <v>0</v>
          </cell>
          <cell r="AH173">
            <v>0</v>
          </cell>
          <cell r="AI173">
            <v>0</v>
          </cell>
          <cell r="AJ173">
            <v>0</v>
          </cell>
          <cell r="AK173">
            <v>15</v>
          </cell>
          <cell r="AL173">
            <v>10</v>
          </cell>
          <cell r="AM173">
            <v>8028.2</v>
          </cell>
          <cell r="AN173">
            <v>8050.3919999999998</v>
          </cell>
          <cell r="AO173">
            <v>8028.2</v>
          </cell>
          <cell r="AP173">
            <v>0</v>
          </cell>
          <cell r="AQ173">
            <v>0</v>
          </cell>
          <cell r="AR173">
            <v>0</v>
          </cell>
          <cell r="AS173">
            <v>0</v>
          </cell>
          <cell r="AT173">
            <v>0</v>
          </cell>
          <cell r="AU173">
            <v>0</v>
          </cell>
          <cell r="AV173">
            <v>2</v>
          </cell>
          <cell r="AW173">
            <v>60</v>
          </cell>
          <cell r="AX173">
            <v>0</v>
          </cell>
          <cell r="AY173">
            <v>60</v>
          </cell>
          <cell r="AZ173">
            <v>0</v>
          </cell>
          <cell r="BA173">
            <v>0</v>
          </cell>
          <cell r="BB173">
            <v>0</v>
          </cell>
          <cell r="BC173">
            <v>10</v>
          </cell>
          <cell r="BD173">
            <v>15</v>
          </cell>
          <cell r="BE173">
            <v>17</v>
          </cell>
          <cell r="BF173">
            <v>2698.3</v>
          </cell>
          <cell r="BG173">
            <v>2709.348</v>
          </cell>
          <cell r="BH173">
            <v>0</v>
          </cell>
          <cell r="BI173">
            <v>2698.3</v>
          </cell>
          <cell r="BJ173">
            <v>0</v>
          </cell>
          <cell r="BK173">
            <v>207</v>
          </cell>
          <cell r="BL173">
            <v>1</v>
          </cell>
          <cell r="BM173">
            <v>5326</v>
          </cell>
          <cell r="BN173">
            <v>19545.126</v>
          </cell>
          <cell r="BO173">
            <v>73</v>
          </cell>
          <cell r="BP173">
            <v>5326</v>
          </cell>
          <cell r="BQ173">
            <v>0</v>
          </cell>
          <cell r="BR173">
            <v>1065.2</v>
          </cell>
          <cell r="BS173">
            <v>0</v>
          </cell>
          <cell r="BT173">
            <v>5</v>
          </cell>
          <cell r="BU173">
            <v>0</v>
          </cell>
          <cell r="BV173">
            <v>8</v>
          </cell>
          <cell r="BW173">
            <v>5787.2</v>
          </cell>
          <cell r="BX173">
            <v>5799.9589999999998</v>
          </cell>
          <cell r="BY173">
            <v>0</v>
          </cell>
          <cell r="BZ173">
            <v>5787.2</v>
          </cell>
          <cell r="CA173">
            <v>0</v>
          </cell>
          <cell r="CB173">
            <v>3.8559999999999999</v>
          </cell>
          <cell r="CC173">
            <v>0</v>
          </cell>
          <cell r="CD173">
            <v>1.5</v>
          </cell>
          <cell r="CE173">
            <v>0</v>
          </cell>
          <cell r="CF173">
            <v>0</v>
          </cell>
          <cell r="CG173">
            <v>0</v>
          </cell>
          <cell r="CH173">
            <v>0</v>
          </cell>
          <cell r="CI173">
            <v>0</v>
          </cell>
          <cell r="CJ173">
            <v>0</v>
          </cell>
          <cell r="CK173">
            <v>0</v>
          </cell>
          <cell r="CL173">
            <v>0</v>
          </cell>
          <cell r="CM173">
            <v>0</v>
          </cell>
          <cell r="CN173">
            <v>0</v>
          </cell>
          <cell r="CO173">
            <v>0</v>
          </cell>
          <cell r="CP173">
            <v>13871.5</v>
          </cell>
          <cell r="CQ173">
            <v>26624.7</v>
          </cell>
          <cell r="CR173">
            <v>0</v>
          </cell>
          <cell r="CS173">
            <v>0</v>
          </cell>
          <cell r="CT173">
            <v>0</v>
          </cell>
        </row>
        <row r="174">
          <cell r="B174">
            <v>5375048182</v>
          </cell>
          <cell r="C174" t="str">
            <v>г. Люберцы, ул. Камова, д. 5/2</v>
          </cell>
          <cell r="D174" t="str">
            <v>{"type":"Polygon","coordinates":[[[37.954938,55.697148],[37.954989,55.697135],[37.954324,55.696299],[37.953598,55.696478],[37.951658,55.696964],[37.952508,55.697773],[37.952923,55.698171],[37.953413,55.698636],[37.95479,55.698298],[37.954758,55.698259],[37.955596,55.698038],[37.954938,55.697148]],[[37.952588,55.697534],[37.952176,55.697024],[37.953173,55.696776],[37.954191,55.696515],[37.955375,55.698013],[37.95364,55.698439],[37.953369,55.698126],[37.9531,55.697763],[37.953746,55.697598],[37.953853,55.697736],[37.953479,55.697822],[37.953469,55.69788],[37.953587,55.698056],[37.953718,55.698231],[37.95381,55.698228],[37.954977,55.697941],[37.954994,55.697895],[37.954048,55.69672],[37.953328,55.696897],[37.952635,55.697073],[37.952554,55.697097],[37.952568,55.697152],[37.952691,55.697319],[37.952818,55.697486],[37.952588,55.697534]],[[37.954113,55.697232],[37.954219,55.697203],[37.954257,55.697257],[37.954161,55.697281],[37.954113,55.697232]],[[37.952782,55.69762],[37.952691,55.697644],[37.952731,55.6977],[37.95284,55.697674],[37.952782,55.69762]],[[37.952916,55.697586],[37.952862,55.697601],[37.952884,55.697627],[37.952958,55.697614],[37.952916,55.697586]]]}</v>
          </cell>
          <cell r="E174" t="str">
            <v>LINESTRING(37.954324 55.696299,37.953598 55.696478,37.951658 55.696964,37.952923 55.698171,37.953413 55.698636,37.95479 55.698298,37.955596 55.698038,37.954989 55.697135,37.954324 55.696299)</v>
          </cell>
          <cell r="F174" t="str">
            <v>Утвержден</v>
          </cell>
          <cell r="G174">
            <v>1</v>
          </cell>
          <cell r="H174">
            <v>26700.118999999999</v>
          </cell>
          <cell r="I174">
            <v>1</v>
          </cell>
          <cell r="J174">
            <v>2</v>
          </cell>
          <cell r="K174">
            <v>0</v>
          </cell>
          <cell r="L174">
            <v>2</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1</v>
          </cell>
          <cell r="BD174">
            <v>1</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0</v>
          </cell>
          <cell r="CO174">
            <v>0</v>
          </cell>
          <cell r="CP174">
            <v>0</v>
          </cell>
          <cell r="CQ174">
            <v>0</v>
          </cell>
          <cell r="CR174">
            <v>0</v>
          </cell>
          <cell r="CS174">
            <v>0</v>
          </cell>
          <cell r="CT174">
            <v>0</v>
          </cell>
        </row>
        <row r="175">
          <cell r="B175">
            <v>1430718318</v>
          </cell>
          <cell r="C175" t="str">
            <v>г. Люберцы, ул. Камова, д. 8к1</v>
          </cell>
          <cell r="D175" t="str">
            <v>{"type":"Polygon","coordinates":[[[37.958744,55.69834],[37.958136,55.698488],[37.957467,55.697631],[37.957584,55.697602],[37.95771,55.697569],[37.958132,55.697462],[37.958226,55.69744],[37.95828,55.697426],[37.958393,55.697397],[37.958742,55.697312],[37.958792,55.697299],[37.960409,55.696897],[37.960482,55.696879],[37.960516,55.69687],[37.960624,55.697013],[37.960444,55.697058],[37.960338,55.697085],[37.960418,55.697082],[37.960465,55.697085],[37.960473,55.697095],[37.95858,55.697575],[37.959076,55.698207],[37.959137,55.698216],[37.959106,55.698224],[37.958951,55.698262],[37.958903,55.698274],[37.958756,55.69831],[37.958744,55.69834]],[[37.958379,55.698325],[37.958601,55.698276],[37.958079,55.6976],[37.95785,55.697656],[37.958379,55.698325]],[[37.958338,55.697474],[37.958303,55.697429],[37.958384,55.697408],[37.958419,55.697455],[37.958338,55.697474]],[[37.958764,55.697341],[37.958815,55.697329],[37.958792,55.697299],[37.958742,55.697312],[37.958764,55.697341]],[[37.960409,55.696897],[37.960439,55.696936],[37.960511,55.696917],[37.960482,55.696879],[37.960409,55.696897]]]}</v>
          </cell>
          <cell r="E175" t="str">
            <v>LINESTRING(37.960516 55.69687,37.958393 55.697397,37.958132 55.697462,37.95771 55.697569,37.957467 55.697631,37.958136 55.698488,37.958744 55.69834,37.959137 55.698216,37.960624 55.697013,37.960516 55.69687)</v>
          </cell>
          <cell r="F175" t="str">
            <v>Утвержден</v>
          </cell>
          <cell r="G175">
            <v>8684</v>
          </cell>
          <cell r="H175">
            <v>8740.8940000000002</v>
          </cell>
          <cell r="I175">
            <v>8684</v>
          </cell>
          <cell r="J175">
            <v>1289.2</v>
          </cell>
          <cell r="K175">
            <v>1238</v>
          </cell>
          <cell r="L175">
            <v>7394.8</v>
          </cell>
          <cell r="M175">
            <v>1</v>
          </cell>
          <cell r="N175">
            <v>94.9</v>
          </cell>
          <cell r="O175">
            <v>94.59</v>
          </cell>
          <cell r="P175">
            <v>0</v>
          </cell>
          <cell r="Q175">
            <v>0</v>
          </cell>
          <cell r="R175">
            <v>94.9</v>
          </cell>
          <cell r="S175">
            <v>0</v>
          </cell>
          <cell r="T175">
            <v>0</v>
          </cell>
          <cell r="U175">
            <v>0</v>
          </cell>
          <cell r="V175">
            <v>0</v>
          </cell>
          <cell r="W175">
            <v>0</v>
          </cell>
          <cell r="X175">
            <v>0</v>
          </cell>
          <cell r="Y175">
            <v>0</v>
          </cell>
          <cell r="Z175">
            <v>6</v>
          </cell>
          <cell r="AA175">
            <v>202</v>
          </cell>
          <cell r="AB175">
            <v>202.46199999999999</v>
          </cell>
          <cell r="AC175">
            <v>0</v>
          </cell>
          <cell r="AD175">
            <v>0</v>
          </cell>
          <cell r="AE175">
            <v>202</v>
          </cell>
          <cell r="AF175">
            <v>0</v>
          </cell>
          <cell r="AG175">
            <v>0</v>
          </cell>
          <cell r="AH175">
            <v>0</v>
          </cell>
          <cell r="AI175">
            <v>0</v>
          </cell>
          <cell r="AJ175">
            <v>0</v>
          </cell>
          <cell r="AK175">
            <v>4</v>
          </cell>
          <cell r="AL175">
            <v>4</v>
          </cell>
          <cell r="AM175">
            <v>3742.7</v>
          </cell>
          <cell r="AN175">
            <v>3751.7240000000002</v>
          </cell>
          <cell r="AO175">
            <v>3742.7</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4</v>
          </cell>
          <cell r="BD175">
            <v>4</v>
          </cell>
          <cell r="BE175">
            <v>3</v>
          </cell>
          <cell r="BF175">
            <v>422.6</v>
          </cell>
          <cell r="BG175">
            <v>423.54199999999997</v>
          </cell>
          <cell r="BH175">
            <v>0</v>
          </cell>
          <cell r="BI175">
            <v>422.6</v>
          </cell>
          <cell r="BJ175">
            <v>0</v>
          </cell>
          <cell r="BK175">
            <v>32</v>
          </cell>
          <cell r="BL175">
            <v>1</v>
          </cell>
          <cell r="BM175">
            <v>1238</v>
          </cell>
          <cell r="BN175">
            <v>1241.2940000000001</v>
          </cell>
          <cell r="BO175">
            <v>0</v>
          </cell>
          <cell r="BP175">
            <v>1238</v>
          </cell>
          <cell r="BQ175">
            <v>0</v>
          </cell>
          <cell r="BR175">
            <v>247.6</v>
          </cell>
          <cell r="BS175">
            <v>0</v>
          </cell>
          <cell r="BT175">
            <v>5</v>
          </cell>
          <cell r="BU175">
            <v>0</v>
          </cell>
          <cell r="BV175">
            <v>2</v>
          </cell>
          <cell r="BW175">
            <v>2981</v>
          </cell>
          <cell r="BX175">
            <v>2986.4459999999999</v>
          </cell>
          <cell r="BY175">
            <v>0</v>
          </cell>
          <cell r="BZ175">
            <v>2981</v>
          </cell>
          <cell r="CA175">
            <v>0</v>
          </cell>
          <cell r="CB175">
            <v>1.988</v>
          </cell>
          <cell r="CC175">
            <v>0</v>
          </cell>
          <cell r="CD175">
            <v>1.5</v>
          </cell>
          <cell r="CE175">
            <v>0</v>
          </cell>
          <cell r="CF175">
            <v>0</v>
          </cell>
          <cell r="CG175">
            <v>0</v>
          </cell>
          <cell r="CH175">
            <v>0</v>
          </cell>
          <cell r="CI175">
            <v>0</v>
          </cell>
          <cell r="CJ175">
            <v>0</v>
          </cell>
          <cell r="CK175">
            <v>0</v>
          </cell>
          <cell r="CL175">
            <v>0</v>
          </cell>
          <cell r="CM175">
            <v>0</v>
          </cell>
          <cell r="CN175">
            <v>0</v>
          </cell>
          <cell r="CO175">
            <v>0</v>
          </cell>
          <cell r="CP175">
            <v>4641.6000000000004</v>
          </cell>
          <cell r="CQ175">
            <v>8681.2000000000007</v>
          </cell>
          <cell r="CR175">
            <v>0</v>
          </cell>
          <cell r="CS175">
            <v>0</v>
          </cell>
          <cell r="CT175">
            <v>0</v>
          </cell>
        </row>
        <row r="176">
          <cell r="B176">
            <v>8606916738</v>
          </cell>
          <cell r="C176" t="str">
            <v>г. Люберцы, ул. Кирова, д. 10, д. 12, д. 14</v>
          </cell>
          <cell r="D176" t="str">
            <v>{"type":"Polygon","coordinates":[[[37.885127,55.678455],[37.885221,55.67852],[37.885083,55.678589],[37.884986,55.67853],[37.884883,55.678582],[37.884792,55.678626],[37.885252,55.678919],[37.885349,55.678982],[37.885419,55.678948],[37.885325,55.678885],[37.885807,55.67865],[37.886048,55.678533],[37.886222,55.678446],[37.88632,55.678509],[37.886382,55.678478],[37.886288,55.678415],[37.887223,55.677957],[37.886729,55.677646],[37.88641,55.67781],[37.886465,55.677845],[37.886265,55.677946],[37.886209,55.677912],[37.885844,55.678089],[37.885842,55.678111],[37.885663,55.678195],[37.885738,55.678246],[37.885501,55.678362],[37.885388,55.678329],[37.885372,55.678337],[37.885414,55.678363],[37.885433,55.678355],[37.88549,55.678392],[37.885349,55.678462],[37.88525,55.678397],[37.885127,55.678455]],[[37.885005,55.678674],[37.885044,55.678698],[37.885018,55.67871],[37.885093,55.678759],[37.885119,55.678747],[37.885156,55.678771],[37.885539,55.678578],[37.885571,55.678598],[37.885683,55.678542],[37.88565,55.678522],[37.886017,55.678338],[37.885872,55.678242],[37.885489,55.67843],[37.885458,55.678408],[37.885349,55.678462],[37.885383,55.678483],[37.885005,55.678674]],[[37.885884,55.678123],[37.886257,55.678365],[37.88665,55.67817],[37.886504,55.678074],[37.886248,55.678204],[37.88622,55.678184],[37.886251,55.678168],[37.886055,55.67804],[37.885884,55.678123]],[[37.886859,55.677931],[37.886829,55.677911],[37.886627,55.678012],[37.886775,55.678112],[37.887164,55.67792],[37.886795,55.677688],[37.88665,55.677761],[37.88689,55.677915],[37.886859,55.677931]]]}</v>
          </cell>
          <cell r="E176" t="str">
            <v>LINESTRING(37.886729 55.677646,37.885844 55.678089,37.884792 55.678626,37.885349 55.678982,37.885419 55.678948,37.88632 55.678509,37.886382 55.678478,37.887223 55.677957,37.886729 55.677646)</v>
          </cell>
          <cell r="F176" t="str">
            <v>Утвержден</v>
          </cell>
          <cell r="G176">
            <v>4062</v>
          </cell>
          <cell r="H176">
            <v>4416.3</v>
          </cell>
          <cell r="I176">
            <v>4062</v>
          </cell>
          <cell r="J176">
            <v>889.5</v>
          </cell>
          <cell r="K176">
            <v>1044.4000000000001</v>
          </cell>
          <cell r="L176">
            <v>3172.5</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2289.5</v>
          </cell>
          <cell r="AN176">
            <v>2294.4940000000001</v>
          </cell>
          <cell r="AO176">
            <v>2288.5</v>
          </cell>
          <cell r="AP176">
            <v>50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2</v>
          </cell>
          <cell r="BF176">
            <v>394</v>
          </cell>
          <cell r="BG176">
            <v>395.05599999999998</v>
          </cell>
          <cell r="BH176">
            <v>0</v>
          </cell>
          <cell r="BI176">
            <v>394</v>
          </cell>
          <cell r="BJ176">
            <v>0</v>
          </cell>
          <cell r="BK176">
            <v>30</v>
          </cell>
          <cell r="BL176">
            <v>5</v>
          </cell>
          <cell r="BM176">
            <v>1044.4000000000001</v>
          </cell>
          <cell r="BN176">
            <v>1050.6400000000001</v>
          </cell>
          <cell r="BO176">
            <v>1</v>
          </cell>
          <cell r="BP176">
            <v>1044.4000000000001</v>
          </cell>
          <cell r="BQ176">
            <v>0</v>
          </cell>
          <cell r="BR176">
            <v>236.53</v>
          </cell>
          <cell r="BS176">
            <v>0</v>
          </cell>
          <cell r="BT176">
            <v>4.5</v>
          </cell>
          <cell r="BU176">
            <v>0</v>
          </cell>
          <cell r="BV176">
            <v>4</v>
          </cell>
          <cell r="BW176">
            <v>545.79999999999995</v>
          </cell>
          <cell r="BX176">
            <v>545.47199999999998</v>
          </cell>
          <cell r="BY176">
            <v>0</v>
          </cell>
          <cell r="BZ176">
            <v>545.79999999999995</v>
          </cell>
          <cell r="CA176">
            <v>0</v>
          </cell>
          <cell r="CB176">
            <v>0.36199999999999999</v>
          </cell>
          <cell r="CC176">
            <v>0</v>
          </cell>
          <cell r="CD176">
            <v>1.5</v>
          </cell>
          <cell r="CE176">
            <v>0</v>
          </cell>
          <cell r="CF176">
            <v>0</v>
          </cell>
          <cell r="CG176">
            <v>0</v>
          </cell>
          <cell r="CH176">
            <v>0</v>
          </cell>
          <cell r="CI176">
            <v>0</v>
          </cell>
          <cell r="CJ176">
            <v>0</v>
          </cell>
          <cell r="CK176">
            <v>0</v>
          </cell>
          <cell r="CL176">
            <v>0</v>
          </cell>
          <cell r="CM176">
            <v>0</v>
          </cell>
          <cell r="CN176">
            <v>0</v>
          </cell>
          <cell r="CO176">
            <v>0</v>
          </cell>
          <cell r="CP176">
            <v>1984.2</v>
          </cell>
          <cell r="CQ176">
            <v>4272.7</v>
          </cell>
          <cell r="CR176">
            <v>0</v>
          </cell>
          <cell r="CS176">
            <v>0</v>
          </cell>
          <cell r="CT176">
            <v>0</v>
          </cell>
        </row>
        <row r="177">
          <cell r="B177">
            <v>247694099</v>
          </cell>
          <cell r="C177" t="str">
            <v>г. Люберцы, ул. Кирова, д. 12к1, д. 12к2, д. 12к3</v>
          </cell>
          <cell r="D177" t="str">
            <v>{"type":"Polygon","coordinates":[[[37.866135,55.688045],[37.865622,55.68777],[37.865217,55.688019],[37.865162,55.687974],[37.865054,55.687978],[37.865017,55.688116],[37.864946,55.688117],[37.864887,55.688112],[37.864821,55.688152],[37.86311,55.689213],[37.862977,55.689296],[37.86305,55.689333],[37.863086,55.689352],[37.863097,55.689357],[37.863061,55.689379],[37.863027,55.689402],[37.863004,55.689417],[37.86383,55.689818],[37.865223,55.689074],[37.865206,55.689065],[37.865987,55.68865],[37.866097,55.688592],[37.866133,55.688615],[37.866669,55.688334],[37.866689,55.688323],[37.866734,55.688302],[37.866805,55.688262],[37.866887,55.688219],[37.866351,55.687917],[37.866135,55.688045]],[[37.866347,55.688317],[37.865856,55.688578],[37.865671,55.688465],[37.865907,55.688337],[37.865942,55.688358],[37.865986,55.688331],[37.865957,55.688314],[37.865996,55.688293],[37.865935,55.688256],[37.865914,55.688268],[37.865672,55.688124],[37.86569,55.688114],[37.865648,55.688089],[37.86563,55.688099],[37.865396,55.687958],[37.865612,55.687836],[37.865854,55.68798],[37.865791,55.688016],[37.865828,55.688038],[37.865855,55.688023],[37.866072,55.688152],[37.866046,55.688165],[37.866094,55.688194],[37.86612,55.68818],[37.866347,55.688317]],[[37.864614,55.688423],[37.864814,55.68854],[37.86477,55.688564],[37.864802,55.688584],[37.86482,55.688575],[37.865308,55.688868],[37.864823,55.689128],[37.864641,55.689022],[37.864885,55.688893],[37.864919,55.688911],[37.864961,55.688888],[37.864931,55.688871],[37.864963,55.688852],[37.864902,55.688817],[37.86488,55.688828],[37.864399,55.688543],[37.864614,55.688423]],[[37.863587,55.689573],[37.863826,55.689449],[37.863857,55.689468],[37.863906,55.68944],[37.863878,55.689423],[37.863921,55.689399],[37.86385,55.689357],[37.863814,55.689377],[37.863611,55.689262],[37.863643,55.689245],[37.863613,55.689227],[37.863628,55.689219],[37.863572,55.689188],[37.863558,55.689196],[37.86344,55.689133],[37.863647,55.689005],[37.863823,55.689105],[37.863778,55.689128],[37.863806,55.689144],[37.863823,55.689135],[37.864026,55.689254],[37.863984,55.689277],[37.864019,55.689299],[37.864039,55.689288],[37.864271,55.689422],[37.863786,55.689688],[37.863587,55.689573]],[[37.863742,55.688947],[37.863826,55.68899],[37.863945,55.688915],[37.863918,55.688901],[37.863859,55.688872],[37.863742,55.688947]],[[37.865182,55.688047],[37.86505,55.688118],[37.865152,55.68818],[37.865283,55.688109],[37.865182,55.688047]],[[37.863232,55.689375],[37.863359,55.689304],[37.863269,55.689258],[37.863144,55.689328],[37.863232,55.689375]],[[37.86311,55.689213],[37.863186,55.68925],[37.863242,55.689217],[37.863166,55.689179],[37.86311,55.689213]],[[37.863097,55.689357],[37.863061,55.689379],[37.86315,55.689421],[37.863232,55.689375],[37.863144,55.689328],[37.863097,55.689357]],[[37.863919,55.688834],[37.863978,55.688865],[37.864022,55.688838],[37.863963,55.688807],[37.863919,55.688834]],[[37.864843,55.688249],[37.864891,55.688276],[37.864915,55.68829],[37.865021,55.688232],[37.864949,55.688192],[37.864843,55.688249]]]}</v>
          </cell>
          <cell r="E177" t="str">
            <v>LINESTRING(37.865622 55.68777,37.865054 55.687978,37.862977 55.689296,37.863004 55.689417,37.86383 55.689818,37.866734 55.688302,37.866887 55.688219,37.866351 55.687917,37.865622 55.68777)</v>
          </cell>
          <cell r="F177" t="str">
            <v>Утвержден</v>
          </cell>
          <cell r="G177">
            <v>16858</v>
          </cell>
          <cell r="H177">
            <v>16954.760999999999</v>
          </cell>
          <cell r="I177">
            <v>16858</v>
          </cell>
          <cell r="J177">
            <v>6376.1</v>
          </cell>
          <cell r="K177">
            <v>5663.8</v>
          </cell>
          <cell r="L177">
            <v>10481.9</v>
          </cell>
          <cell r="M177">
            <v>5</v>
          </cell>
          <cell r="N177">
            <v>852.5</v>
          </cell>
          <cell r="O177">
            <v>854.51599999999996</v>
          </cell>
          <cell r="P177">
            <v>0</v>
          </cell>
          <cell r="Q177">
            <v>0</v>
          </cell>
          <cell r="R177">
            <v>852.5</v>
          </cell>
          <cell r="S177">
            <v>0</v>
          </cell>
          <cell r="T177">
            <v>0</v>
          </cell>
          <cell r="U177">
            <v>0</v>
          </cell>
          <cell r="V177">
            <v>0</v>
          </cell>
          <cell r="W177">
            <v>17</v>
          </cell>
          <cell r="X177">
            <v>24</v>
          </cell>
          <cell r="Y177">
            <v>16</v>
          </cell>
          <cell r="Z177">
            <v>3</v>
          </cell>
          <cell r="AA177">
            <v>760.8</v>
          </cell>
          <cell r="AB177">
            <v>762.69</v>
          </cell>
          <cell r="AC177">
            <v>0</v>
          </cell>
          <cell r="AD177">
            <v>0</v>
          </cell>
          <cell r="AE177">
            <v>760.8</v>
          </cell>
          <cell r="AF177">
            <v>0</v>
          </cell>
          <cell r="AG177">
            <v>0</v>
          </cell>
          <cell r="AH177">
            <v>0</v>
          </cell>
          <cell r="AI177">
            <v>0</v>
          </cell>
          <cell r="AJ177">
            <v>0</v>
          </cell>
          <cell r="AK177">
            <v>2</v>
          </cell>
          <cell r="AL177">
            <v>2</v>
          </cell>
          <cell r="AM177">
            <v>3898.4</v>
          </cell>
          <cell r="AN177">
            <v>3906.011</v>
          </cell>
          <cell r="AO177">
            <v>3897.4</v>
          </cell>
          <cell r="AP177">
            <v>76</v>
          </cell>
          <cell r="AQ177">
            <v>0</v>
          </cell>
          <cell r="AR177">
            <v>0</v>
          </cell>
          <cell r="AS177">
            <v>0</v>
          </cell>
          <cell r="AT177">
            <v>0</v>
          </cell>
          <cell r="AU177">
            <v>0</v>
          </cell>
          <cell r="AV177">
            <v>3</v>
          </cell>
          <cell r="AW177">
            <v>135.1</v>
          </cell>
          <cell r="AX177">
            <v>0</v>
          </cell>
          <cell r="AY177">
            <v>135.1</v>
          </cell>
          <cell r="AZ177">
            <v>0</v>
          </cell>
          <cell r="BA177">
            <v>93</v>
          </cell>
          <cell r="BB177">
            <v>144</v>
          </cell>
          <cell r="BC177">
            <v>12</v>
          </cell>
          <cell r="BD177">
            <v>4</v>
          </cell>
          <cell r="BE177">
            <v>15</v>
          </cell>
          <cell r="BF177">
            <v>3183.4</v>
          </cell>
          <cell r="BG177">
            <v>3195.1669999999999</v>
          </cell>
          <cell r="BH177">
            <v>0</v>
          </cell>
          <cell r="BI177">
            <v>3183.4</v>
          </cell>
          <cell r="BJ177">
            <v>0</v>
          </cell>
          <cell r="BK177">
            <v>249</v>
          </cell>
          <cell r="BL177">
            <v>1</v>
          </cell>
          <cell r="BM177">
            <v>4561</v>
          </cell>
          <cell r="BN177">
            <v>4572.7669999999998</v>
          </cell>
          <cell r="BO177">
            <v>0</v>
          </cell>
          <cell r="BP177">
            <v>4561</v>
          </cell>
          <cell r="BQ177">
            <v>0</v>
          </cell>
          <cell r="BR177">
            <v>912.2</v>
          </cell>
          <cell r="BS177">
            <v>0</v>
          </cell>
          <cell r="BT177">
            <v>5</v>
          </cell>
          <cell r="BU177">
            <v>0</v>
          </cell>
          <cell r="BV177">
            <v>14</v>
          </cell>
          <cell r="BW177">
            <v>3597.8</v>
          </cell>
          <cell r="BX177">
            <v>3603.0340000000001</v>
          </cell>
          <cell r="BY177">
            <v>0</v>
          </cell>
          <cell r="BZ177">
            <v>3597.8</v>
          </cell>
          <cell r="CA177">
            <v>0</v>
          </cell>
          <cell r="CB177">
            <v>2.21</v>
          </cell>
          <cell r="CC177">
            <v>0</v>
          </cell>
          <cell r="CD177">
            <v>1.78571428571429</v>
          </cell>
          <cell r="CE177">
            <v>0</v>
          </cell>
          <cell r="CF177">
            <v>0</v>
          </cell>
          <cell r="CG177">
            <v>0</v>
          </cell>
          <cell r="CH177">
            <v>0</v>
          </cell>
          <cell r="CI177">
            <v>0</v>
          </cell>
          <cell r="CJ177">
            <v>0</v>
          </cell>
          <cell r="CK177">
            <v>0</v>
          </cell>
          <cell r="CL177">
            <v>0</v>
          </cell>
          <cell r="CM177">
            <v>0</v>
          </cell>
          <cell r="CN177">
            <v>0</v>
          </cell>
          <cell r="CO177">
            <v>0</v>
          </cell>
          <cell r="CP177">
            <v>11477.3</v>
          </cell>
          <cell r="CQ177">
            <v>16988</v>
          </cell>
          <cell r="CR177">
            <v>0</v>
          </cell>
          <cell r="CS177">
            <v>0</v>
          </cell>
          <cell r="CT177">
            <v>0</v>
          </cell>
        </row>
        <row r="178">
          <cell r="B178">
            <v>247694108</v>
          </cell>
          <cell r="C178" t="str">
            <v>г. Люберцы, ул. Кирова, д. 1, д. 3</v>
          </cell>
          <cell r="D178" t="str">
            <v>{"type":"Polygon","coordinates":[[[37.863327,55.691201],[37.863527,55.691317],[37.863592,55.691285],[37.863264,55.691092],[37.864619,55.69038],[37.864434,55.690233],[37.864439,55.690194],[37.864053,55.689981],[37.863671,55.690178],[37.86107,55.691592],[37.861054,55.69163],[37.861051,55.691674],[37.861539,55.691972],[37.861617,55.692017],[37.861657,55.691996],[37.861733,55.692041],[37.861692,55.692064],[37.861827,55.692149],[37.861866,55.692126],[37.861879,55.692108],[37.86188,55.692086],[37.861871,55.692068],[37.861851,55.692049],[37.861797,55.692011],[37.862068,55.691869],[37.862132,55.691905],[37.862324,55.691809],[37.86229,55.69179],[37.862405,55.691729],[37.862363,55.691706],[37.863327,55.691201]],[[37.861817,55.691871],[37.861955,55.691795],[37.861747,55.691677],[37.861715,55.691695],[37.861685,55.691679],[37.862848,55.691087],[37.86287,55.691056],[37.862872,55.691032],[37.862864,55.691007],[37.862758,55.690939],[37.862718,55.690959],[37.862667,55.690959],[37.861399,55.691649],[37.861377,55.691673],[37.86138,55.691699],[37.861663,55.691871],[37.861679,55.691863],[37.861711,55.691874],[37.861753,55.691871],[37.861788,55.691852],[37.861817,55.691871]],[[37.862883,55.691239],[37.863009,55.691312],[37.863202,55.691208],[37.863074,55.691137],[37.862883,55.691239]],[[37.862968,55.690725],[37.863066,55.690783],[37.863101,55.690771],[37.863127,55.690784],[37.863162,55.690766],[37.863179,55.690776],[37.863232,55.690748],[37.863253,55.69076],[37.864157,55.690279],[37.864139,55.690269],[37.864185,55.690247],[37.864168,55.690237],[37.864206,55.690216],[37.86421,55.690193],[37.864215,55.690165],[37.86414,55.690124],[37.864102,55.690121],[37.864075,55.690133],[37.864058,55.69012],[37.864035,55.69013],[37.864012,55.690115],[37.862971,55.690666],[37.86299,55.690679],[37.862965,55.690693],[37.862986,55.690706],[37.862968,55.690725]],[[37.862613,55.690844],[37.862584,55.690828],[37.862618,55.69081],[37.862647,55.690826],[37.862613,55.690844]],[[37.862247,55.691766],[37.86229,55.69179],[37.862405,55.691729],[37.862363,55.691706],[37.862247,55.691766]],[[37.864483,55.690272],[37.864404,55.690315],[37.864454,55.690344],[37.864526,55.690306],[37.864483,55.690272]]]}</v>
          </cell>
          <cell r="E178" t="str">
            <v>LINESTRING(37.864053 55.689981,37.863671 55.690178,37.86107 55.691592,37.861054 55.69163,37.861051 55.691674,37.861827 55.692149,37.863527 55.691317,37.863592 55.691285,37.864619 55.69038,37.864439 55.690194,37.864053 55.689981)</v>
          </cell>
          <cell r="F178" t="str">
            <v>Утвержден</v>
          </cell>
          <cell r="G178">
            <v>12253</v>
          </cell>
          <cell r="H178">
            <v>12319.374</v>
          </cell>
          <cell r="I178">
            <v>12253</v>
          </cell>
          <cell r="J178">
            <v>3567.8</v>
          </cell>
          <cell r="K178">
            <v>2895.7</v>
          </cell>
          <cell r="L178">
            <v>8685.2000000000007</v>
          </cell>
          <cell r="M178">
            <v>2</v>
          </cell>
          <cell r="N178">
            <v>243.1</v>
          </cell>
          <cell r="O178">
            <v>244.077</v>
          </cell>
          <cell r="P178">
            <v>0</v>
          </cell>
          <cell r="Q178">
            <v>93.1</v>
          </cell>
          <cell r="R178">
            <v>150</v>
          </cell>
          <cell r="S178">
            <v>0</v>
          </cell>
          <cell r="T178">
            <v>0</v>
          </cell>
          <cell r="U178">
            <v>0</v>
          </cell>
          <cell r="V178">
            <v>0</v>
          </cell>
          <cell r="W178">
            <v>5</v>
          </cell>
          <cell r="X178">
            <v>2</v>
          </cell>
          <cell r="Y178">
            <v>2</v>
          </cell>
          <cell r="Z178">
            <v>3</v>
          </cell>
          <cell r="AA178">
            <v>331</v>
          </cell>
          <cell r="AB178">
            <v>332.26499999999999</v>
          </cell>
          <cell r="AC178">
            <v>0</v>
          </cell>
          <cell r="AD178">
            <v>0</v>
          </cell>
          <cell r="AE178">
            <v>0</v>
          </cell>
          <cell r="AF178">
            <v>0</v>
          </cell>
          <cell r="AG178">
            <v>331</v>
          </cell>
          <cell r="AH178">
            <v>0</v>
          </cell>
          <cell r="AI178">
            <v>0</v>
          </cell>
          <cell r="AJ178">
            <v>0</v>
          </cell>
          <cell r="AK178">
            <v>2</v>
          </cell>
          <cell r="AL178">
            <v>3</v>
          </cell>
          <cell r="AM178">
            <v>4944.5</v>
          </cell>
          <cell r="AN178">
            <v>4955.433</v>
          </cell>
          <cell r="AO178">
            <v>4943.5</v>
          </cell>
          <cell r="AP178">
            <v>9</v>
          </cell>
          <cell r="AQ178">
            <v>0</v>
          </cell>
          <cell r="AR178">
            <v>0</v>
          </cell>
          <cell r="AS178">
            <v>0</v>
          </cell>
          <cell r="AT178">
            <v>0</v>
          </cell>
          <cell r="AU178">
            <v>0</v>
          </cell>
          <cell r="AV178">
            <v>2</v>
          </cell>
          <cell r="AW178">
            <v>66.599999999999994</v>
          </cell>
          <cell r="AX178">
            <v>0</v>
          </cell>
          <cell r="AY178">
            <v>66.599999999999994</v>
          </cell>
          <cell r="AZ178">
            <v>0</v>
          </cell>
          <cell r="BA178">
            <v>6</v>
          </cell>
          <cell r="BB178">
            <v>8</v>
          </cell>
          <cell r="BC178">
            <v>4</v>
          </cell>
          <cell r="BD178">
            <v>4</v>
          </cell>
          <cell r="BE178">
            <v>12</v>
          </cell>
          <cell r="BF178">
            <v>1566.5</v>
          </cell>
          <cell r="BG178">
            <v>1569.867</v>
          </cell>
          <cell r="BH178">
            <v>0</v>
          </cell>
          <cell r="BI178">
            <v>1566.5</v>
          </cell>
          <cell r="BJ178">
            <v>0</v>
          </cell>
          <cell r="BK178">
            <v>119</v>
          </cell>
          <cell r="BL178">
            <v>1</v>
          </cell>
          <cell r="BM178">
            <v>2856</v>
          </cell>
          <cell r="BN178">
            <v>2862.6770000000001</v>
          </cell>
          <cell r="BO178">
            <v>0</v>
          </cell>
          <cell r="BP178">
            <v>2856</v>
          </cell>
          <cell r="BQ178">
            <v>0</v>
          </cell>
          <cell r="BR178">
            <v>571.79999999999995</v>
          </cell>
          <cell r="BS178">
            <v>0</v>
          </cell>
          <cell r="BT178">
            <v>5</v>
          </cell>
          <cell r="BU178">
            <v>0</v>
          </cell>
          <cell r="BV178">
            <v>10</v>
          </cell>
          <cell r="BW178">
            <v>2152.1999999999998</v>
          </cell>
          <cell r="BX178">
            <v>2155.6109999999999</v>
          </cell>
          <cell r="BY178">
            <v>0</v>
          </cell>
          <cell r="BZ178">
            <v>2152.1999999999998</v>
          </cell>
          <cell r="CA178">
            <v>0</v>
          </cell>
          <cell r="CB178">
            <v>1.4219999999999999</v>
          </cell>
          <cell r="CC178">
            <v>0</v>
          </cell>
          <cell r="CD178">
            <v>1.75</v>
          </cell>
          <cell r="CE178">
            <v>0</v>
          </cell>
          <cell r="CF178">
            <v>0</v>
          </cell>
          <cell r="CG178">
            <v>0</v>
          </cell>
          <cell r="CH178">
            <v>0</v>
          </cell>
          <cell r="CI178">
            <v>0</v>
          </cell>
          <cell r="CJ178">
            <v>0</v>
          </cell>
          <cell r="CK178">
            <v>0</v>
          </cell>
          <cell r="CL178">
            <v>0</v>
          </cell>
          <cell r="CM178">
            <v>0</v>
          </cell>
          <cell r="CN178">
            <v>0</v>
          </cell>
          <cell r="CO178">
            <v>0</v>
          </cell>
          <cell r="CP178">
            <v>6734.4</v>
          </cell>
          <cell r="CQ178">
            <v>12158.9</v>
          </cell>
          <cell r="CR178">
            <v>0</v>
          </cell>
          <cell r="CS178">
            <v>0</v>
          </cell>
          <cell r="CT178">
            <v>0</v>
          </cell>
        </row>
        <row r="179">
          <cell r="B179">
            <v>247693936</v>
          </cell>
          <cell r="C179" t="str">
            <v>г. Люберцы, ул. Кирова, д. 20, д. 22, д. 22А, д. 22Б, д. 26, д. 22Г.</v>
          </cell>
          <cell r="D179" t="str">
            <v>{"type":"Polygon","coordinates":[[[37.890117,55.676542],[37.889974,55.67643],[37.889872,55.676433],[37.889859,55.676354],[37.890188,55.676337],[37.890124,55.675938],[37.89012,55.675915],[37.890065,55.675571],[37.889672,55.675593],[37.889648,55.675594],[37.889568,55.675598],[37.889611,55.675879],[37.889396,55.675936],[37.889306,55.675962],[37.889139,55.676012],[37.888616,55.676255],[37.888679,55.676289],[37.888309,55.676466],[37.887776,55.676717],[37.888587,55.677263],[37.888701,55.67734],[37.888771,55.677308],[37.888653,55.677231],[37.888763,55.677179],[37.888939,55.677096],[37.889124,55.677009],[37.889244,55.677083],[37.889292,55.67706],[37.889174,55.676985],[37.889291,55.67693],[37.889995,55.676598],[37.890117,55.676542]],[[37.889963,55.675923],[37.889746,55.675931],[37.889693,55.675608],[37.889912,55.675597],[37.889963,55.675923]],[[37.888861,55.676403],[37.888712,55.676307],[37.889126,55.676112],[37.889275,55.676206],[37.888861,55.676403]],[[37.888543,55.677159],[37.888399,55.67706],[37.888813,55.676862],[37.88896,55.67696],[37.888543,55.677159]],[[37.888553,55.676576],[37.888359,55.676442],[37.888557,55.67635],[37.888752,55.676479],[37.888553,55.676576]],[[37.88885,55.676697],[37.88898,55.67663],[37.889137,55.676734],[37.889188,55.676769],[37.889481,55.676623],[37.889623,55.676716],[37.889196,55.676924],[37.88885,55.676697]],[[37.88802,55.676819],[37.887874,55.676725],[37.888284,55.676526],[37.888441,55.676625],[37.88802,55.676819]],[[37.88979,55.675953],[37.889872,55.676433],[37.890018,55.676541],[37.889692,55.676691],[37.889465,55.676534],[37.88966,55.676443],[37.889581,55.67596],[37.88979,55.675953]],[[37.887852,55.676711],[37.887907,55.676685],[37.887884,55.676669],[37.887827,55.676696],[37.887852,55.676711]]]}</v>
          </cell>
          <cell r="E179" t="str">
            <v>LINESTRING(37.890065 55.675571,37.889568 55.675598,37.887776 55.676717,37.888701 55.67734,37.888771 55.677308,37.889244 55.677083,37.889292 55.67706,37.890117 55.676542,37.890188 55.676337,37.890124 55.675938,37.890065 55.675571)</v>
          </cell>
          <cell r="F179" t="str">
            <v>Утвержден</v>
          </cell>
          <cell r="G179">
            <v>9791</v>
          </cell>
          <cell r="H179">
            <v>9134.4869999999992</v>
          </cell>
          <cell r="I179">
            <v>9791</v>
          </cell>
          <cell r="J179">
            <v>1185</v>
          </cell>
          <cell r="K179">
            <v>2098</v>
          </cell>
          <cell r="L179">
            <v>8606</v>
          </cell>
          <cell r="M179">
            <v>1</v>
          </cell>
          <cell r="N179">
            <v>133</v>
          </cell>
          <cell r="O179">
            <v>132.85</v>
          </cell>
          <cell r="P179">
            <v>0</v>
          </cell>
          <cell r="Q179">
            <v>0</v>
          </cell>
          <cell r="R179">
            <v>133</v>
          </cell>
          <cell r="S179">
            <v>0</v>
          </cell>
          <cell r="T179">
            <v>0</v>
          </cell>
          <cell r="U179">
            <v>0</v>
          </cell>
          <cell r="V179">
            <v>0</v>
          </cell>
          <cell r="W179">
            <v>0</v>
          </cell>
          <cell r="X179">
            <v>0</v>
          </cell>
          <cell r="Y179">
            <v>0</v>
          </cell>
          <cell r="Z179">
            <v>1</v>
          </cell>
          <cell r="AA179">
            <v>120</v>
          </cell>
          <cell r="AB179">
            <v>120.379</v>
          </cell>
          <cell r="AC179">
            <v>0</v>
          </cell>
          <cell r="AD179">
            <v>0</v>
          </cell>
          <cell r="AE179">
            <v>120</v>
          </cell>
          <cell r="AF179">
            <v>0</v>
          </cell>
          <cell r="AG179">
            <v>0</v>
          </cell>
          <cell r="AH179">
            <v>0</v>
          </cell>
          <cell r="AI179">
            <v>0</v>
          </cell>
          <cell r="AJ179">
            <v>0</v>
          </cell>
          <cell r="AK179">
            <v>2</v>
          </cell>
          <cell r="AL179">
            <v>2</v>
          </cell>
          <cell r="AM179">
            <v>5782.1</v>
          </cell>
          <cell r="AN179">
            <v>5797.7039999999997</v>
          </cell>
          <cell r="AO179">
            <v>5782.1</v>
          </cell>
          <cell r="AP179">
            <v>0</v>
          </cell>
          <cell r="AQ179">
            <v>0</v>
          </cell>
          <cell r="AR179">
            <v>0</v>
          </cell>
          <cell r="AS179">
            <v>0</v>
          </cell>
          <cell r="AT179">
            <v>0</v>
          </cell>
          <cell r="AU179">
            <v>0</v>
          </cell>
          <cell r="AV179">
            <v>1</v>
          </cell>
          <cell r="AW179">
            <v>45</v>
          </cell>
          <cell r="AX179">
            <v>0</v>
          </cell>
          <cell r="AY179">
            <v>45</v>
          </cell>
          <cell r="AZ179">
            <v>0</v>
          </cell>
          <cell r="BA179">
            <v>3</v>
          </cell>
          <cell r="BB179">
            <v>3</v>
          </cell>
          <cell r="BC179">
            <v>5</v>
          </cell>
          <cell r="BD179">
            <v>3</v>
          </cell>
          <cell r="BE179">
            <v>4</v>
          </cell>
          <cell r="BF179">
            <v>342.2</v>
          </cell>
          <cell r="BG179">
            <v>344.30099999999999</v>
          </cell>
          <cell r="BH179">
            <v>1</v>
          </cell>
          <cell r="BI179">
            <v>342.2</v>
          </cell>
          <cell r="BJ179">
            <v>0</v>
          </cell>
          <cell r="BK179">
            <v>26</v>
          </cell>
          <cell r="BL179">
            <v>3</v>
          </cell>
          <cell r="BM179">
            <v>2098</v>
          </cell>
          <cell r="BN179">
            <v>2105.1840000000002</v>
          </cell>
          <cell r="BO179">
            <v>0</v>
          </cell>
          <cell r="BP179">
            <v>2098</v>
          </cell>
          <cell r="BQ179">
            <v>0</v>
          </cell>
          <cell r="BR179">
            <v>468</v>
          </cell>
          <cell r="BS179">
            <v>0</v>
          </cell>
          <cell r="BT179">
            <v>4.8333333333333304</v>
          </cell>
          <cell r="BU179">
            <v>0</v>
          </cell>
          <cell r="BV179">
            <v>7</v>
          </cell>
          <cell r="BW179">
            <v>625.20000000000005</v>
          </cell>
          <cell r="BX179">
            <v>625.92899999999997</v>
          </cell>
          <cell r="BY179">
            <v>0</v>
          </cell>
          <cell r="BZ179">
            <v>625.20000000000005</v>
          </cell>
          <cell r="CA179">
            <v>0</v>
          </cell>
          <cell r="CB179">
            <v>0.51700000000000002</v>
          </cell>
          <cell r="CC179">
            <v>0</v>
          </cell>
          <cell r="CD179">
            <v>1.5</v>
          </cell>
          <cell r="CE179">
            <v>0</v>
          </cell>
          <cell r="CF179">
            <v>0</v>
          </cell>
          <cell r="CG179">
            <v>0</v>
          </cell>
          <cell r="CH179">
            <v>0</v>
          </cell>
          <cell r="CI179">
            <v>0</v>
          </cell>
          <cell r="CJ179">
            <v>0</v>
          </cell>
          <cell r="CK179">
            <v>0</v>
          </cell>
          <cell r="CL179">
            <v>0</v>
          </cell>
          <cell r="CM179">
            <v>0</v>
          </cell>
          <cell r="CN179">
            <v>0</v>
          </cell>
          <cell r="CO179">
            <v>0</v>
          </cell>
          <cell r="CP179">
            <v>3110.4</v>
          </cell>
          <cell r="CQ179">
            <v>9145.5</v>
          </cell>
          <cell r="CR179">
            <v>0</v>
          </cell>
          <cell r="CS179">
            <v>0</v>
          </cell>
          <cell r="CT179">
            <v>0</v>
          </cell>
        </row>
        <row r="180">
          <cell r="B180">
            <v>247693988</v>
          </cell>
          <cell r="C180" t="str">
            <v>г. Люберцы, ул. Кирова д. 43 к. 2</v>
          </cell>
          <cell r="D180" t="str">
            <v>{"type":"Polygon","coordinates":[[[37.881627,55.681676],[37.881948,55.681873],[37.881902,55.681895],[37.882132,55.682032],[37.882861,55.681674],[37.882266,55.68127],[37.882066,55.681309],[37.882095,55.681342],[37.881645,55.681579],[37.881714,55.681629],[37.881627,55.681676]],[[37.881951,55.681671],[37.882272,55.681519],[37.882399,55.681603],[37.882391,55.681608],[37.88244,55.681636],[37.882449,55.681632],[37.882496,55.681663],[37.882474,55.681673],[37.8825,55.68169],[37.882442,55.681717],[37.882418,55.681702],[37.882186,55.681817],[37.881951,55.681671]]]}</v>
          </cell>
          <cell r="E180" t="str">
            <v>LINESTRING(37.882266 55.68127,37.882066 55.681309,37.881645 55.681579,37.881627 55.681676,37.881902 55.681895,37.882132 55.682032,37.882861 55.681674,37.882266 55.68127)</v>
          </cell>
          <cell r="F180" t="str">
            <v>Утвержден</v>
          </cell>
          <cell r="G180">
            <v>2920</v>
          </cell>
          <cell r="H180">
            <v>2927.0529999999999</v>
          </cell>
          <cell r="I180">
            <v>2920</v>
          </cell>
          <cell r="J180">
            <v>355</v>
          </cell>
          <cell r="K180">
            <v>1183.0999999999999</v>
          </cell>
          <cell r="L180">
            <v>1712</v>
          </cell>
          <cell r="M180">
            <v>1</v>
          </cell>
          <cell r="N180">
            <v>137</v>
          </cell>
          <cell r="O180">
            <v>136.97300000000001</v>
          </cell>
          <cell r="P180">
            <v>0</v>
          </cell>
          <cell r="Q180">
            <v>0</v>
          </cell>
          <cell r="R180">
            <v>0</v>
          </cell>
          <cell r="S180">
            <v>0</v>
          </cell>
          <cell r="T180">
            <v>137</v>
          </cell>
          <cell r="U180">
            <v>0</v>
          </cell>
          <cell r="V180">
            <v>0</v>
          </cell>
          <cell r="W180">
            <v>3</v>
          </cell>
          <cell r="X180">
            <v>2</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1167.8</v>
          </cell>
          <cell r="AN180">
            <v>1170.029</v>
          </cell>
          <cell r="AO180">
            <v>1167.8</v>
          </cell>
          <cell r="AP180">
            <v>30</v>
          </cell>
          <cell r="AQ180">
            <v>0</v>
          </cell>
          <cell r="AR180">
            <v>0</v>
          </cell>
          <cell r="AS180">
            <v>0</v>
          </cell>
          <cell r="AT180">
            <v>0</v>
          </cell>
          <cell r="AU180">
            <v>0</v>
          </cell>
          <cell r="AV180">
            <v>1</v>
          </cell>
          <cell r="AW180">
            <v>4</v>
          </cell>
          <cell r="AX180">
            <v>0</v>
          </cell>
          <cell r="AY180">
            <v>4</v>
          </cell>
          <cell r="AZ180">
            <v>0</v>
          </cell>
          <cell r="BA180">
            <v>7</v>
          </cell>
          <cell r="BB180">
            <v>7</v>
          </cell>
          <cell r="BC180">
            <v>2</v>
          </cell>
          <cell r="BD180">
            <v>2</v>
          </cell>
          <cell r="BE180">
            <v>1</v>
          </cell>
          <cell r="BF180">
            <v>154</v>
          </cell>
          <cell r="BG180">
            <v>154.53800000000001</v>
          </cell>
          <cell r="BH180">
            <v>0</v>
          </cell>
          <cell r="BI180">
            <v>154</v>
          </cell>
          <cell r="BJ180">
            <v>0</v>
          </cell>
          <cell r="BK180">
            <v>12</v>
          </cell>
          <cell r="BL180">
            <v>1</v>
          </cell>
          <cell r="BM180">
            <v>1139</v>
          </cell>
          <cell r="BN180">
            <v>1143.183</v>
          </cell>
          <cell r="BO180">
            <v>0</v>
          </cell>
          <cell r="BP180">
            <v>1139</v>
          </cell>
          <cell r="BQ180">
            <v>0</v>
          </cell>
          <cell r="BR180">
            <v>189</v>
          </cell>
          <cell r="BS180">
            <v>0</v>
          </cell>
          <cell r="BT180">
            <v>4</v>
          </cell>
          <cell r="BU180">
            <v>0</v>
          </cell>
          <cell r="BV180">
            <v>2</v>
          </cell>
          <cell r="BW180">
            <v>320.10000000000002</v>
          </cell>
          <cell r="BX180">
            <v>321.29599999999999</v>
          </cell>
          <cell r="BY180">
            <v>0</v>
          </cell>
          <cell r="BZ180">
            <v>320.10000000000002</v>
          </cell>
          <cell r="CA180">
            <v>0</v>
          </cell>
          <cell r="CB180">
            <v>0.156</v>
          </cell>
          <cell r="CC180">
            <v>0</v>
          </cell>
          <cell r="CD180">
            <v>4</v>
          </cell>
          <cell r="CE180">
            <v>0</v>
          </cell>
          <cell r="CF180">
            <v>0</v>
          </cell>
          <cell r="CG180">
            <v>0</v>
          </cell>
          <cell r="CH180">
            <v>0</v>
          </cell>
          <cell r="CI180">
            <v>0</v>
          </cell>
          <cell r="CJ180">
            <v>0</v>
          </cell>
          <cell r="CK180">
            <v>0</v>
          </cell>
          <cell r="CL180">
            <v>0</v>
          </cell>
          <cell r="CM180">
            <v>0</v>
          </cell>
          <cell r="CN180">
            <v>0</v>
          </cell>
          <cell r="CO180">
            <v>0</v>
          </cell>
          <cell r="CP180">
            <v>1617.1</v>
          </cell>
          <cell r="CQ180">
            <v>2921.9</v>
          </cell>
          <cell r="CR180">
            <v>0</v>
          </cell>
          <cell r="CS180">
            <v>0</v>
          </cell>
          <cell r="CT180">
            <v>140</v>
          </cell>
        </row>
        <row r="181">
          <cell r="B181">
            <v>247693985</v>
          </cell>
          <cell r="C181" t="str">
            <v>г. Люберцы, ул. Кирова, д. 45, д. 45к2</v>
          </cell>
          <cell r="D181" t="str">
            <v>{"type":"Polygon","coordinates":[[[37.882063,55.681135],[37.882848,55.68165],[37.882889,55.681677],[37.882919,55.681674],[37.882988,55.681666],[37.883325,55.681498],[37.883674,55.681325],[37.882854,55.680828],[37.883132,55.680684],[37.882781,55.680458],[37.881789,55.680956],[37.882063,55.681135]],[[37.882097,55.681005],[37.881951,55.680911],[37.88278,55.680496],[37.882926,55.680591],[37.882097,55.681005]],[[37.88304,55.681613],[37.882314,55.681143],[37.882485,55.68106],[37.883202,55.681534],[37.88304,55.681613]]]}</v>
          </cell>
          <cell r="E181" t="str">
            <v>LINESTRING(37.882781 55.680458,37.881789 55.680956,37.882889 55.681677,37.882919 55.681674,37.882988 55.681666,37.883674 55.681325,37.883132 55.680684,37.882781 55.680458)</v>
          </cell>
          <cell r="F181" t="str">
            <v>Утвержден</v>
          </cell>
          <cell r="G181">
            <v>5511</v>
          </cell>
          <cell r="H181">
            <v>5524.55</v>
          </cell>
          <cell r="I181">
            <v>5511</v>
          </cell>
          <cell r="J181">
            <v>915</v>
          </cell>
          <cell r="K181">
            <v>985.8</v>
          </cell>
          <cell r="L181">
            <v>6508</v>
          </cell>
          <cell r="M181">
            <v>2</v>
          </cell>
          <cell r="N181">
            <v>183.6</v>
          </cell>
          <cell r="O181">
            <v>183.155</v>
          </cell>
          <cell r="P181">
            <v>0</v>
          </cell>
          <cell r="Q181">
            <v>0</v>
          </cell>
          <cell r="R181">
            <v>170</v>
          </cell>
          <cell r="S181">
            <v>13.6</v>
          </cell>
          <cell r="T181">
            <v>0</v>
          </cell>
          <cell r="U181">
            <v>0</v>
          </cell>
          <cell r="V181">
            <v>0</v>
          </cell>
          <cell r="W181">
            <v>0</v>
          </cell>
          <cell r="X181">
            <v>0</v>
          </cell>
          <cell r="Y181">
            <v>0</v>
          </cell>
          <cell r="Z181">
            <v>1</v>
          </cell>
          <cell r="AA181">
            <v>164</v>
          </cell>
          <cell r="AB181">
            <v>163.91</v>
          </cell>
          <cell r="AC181">
            <v>0</v>
          </cell>
          <cell r="AD181">
            <v>0</v>
          </cell>
          <cell r="AE181">
            <v>164</v>
          </cell>
          <cell r="AF181">
            <v>0</v>
          </cell>
          <cell r="AG181">
            <v>0</v>
          </cell>
          <cell r="AH181">
            <v>0</v>
          </cell>
          <cell r="AI181">
            <v>0</v>
          </cell>
          <cell r="AJ181">
            <v>0</v>
          </cell>
          <cell r="AK181">
            <v>1</v>
          </cell>
          <cell r="AL181">
            <v>1</v>
          </cell>
          <cell r="AM181">
            <v>3433.3</v>
          </cell>
          <cell r="AN181">
            <v>3446.16</v>
          </cell>
          <cell r="AO181">
            <v>3432.3</v>
          </cell>
          <cell r="AP181">
            <v>147</v>
          </cell>
          <cell r="AQ181">
            <v>0</v>
          </cell>
          <cell r="AR181">
            <v>0</v>
          </cell>
          <cell r="AS181">
            <v>0</v>
          </cell>
          <cell r="AT181">
            <v>0</v>
          </cell>
          <cell r="AU181">
            <v>0</v>
          </cell>
          <cell r="AV181">
            <v>0</v>
          </cell>
          <cell r="AW181">
            <v>0</v>
          </cell>
          <cell r="AX181">
            <v>0</v>
          </cell>
          <cell r="AY181">
            <v>0</v>
          </cell>
          <cell r="AZ181">
            <v>0</v>
          </cell>
          <cell r="BA181">
            <v>4</v>
          </cell>
          <cell r="BB181">
            <v>4</v>
          </cell>
          <cell r="BC181">
            <v>8</v>
          </cell>
          <cell r="BD181">
            <v>9</v>
          </cell>
          <cell r="BE181">
            <v>4</v>
          </cell>
          <cell r="BF181">
            <v>462.9</v>
          </cell>
          <cell r="BG181">
            <v>463.81599999999997</v>
          </cell>
          <cell r="BH181">
            <v>0</v>
          </cell>
          <cell r="BI181">
            <v>462.9</v>
          </cell>
          <cell r="BJ181">
            <v>0</v>
          </cell>
          <cell r="BK181">
            <v>35</v>
          </cell>
          <cell r="BL181">
            <v>1</v>
          </cell>
          <cell r="BM181">
            <v>814</v>
          </cell>
          <cell r="BN181">
            <v>815.74599999999998</v>
          </cell>
          <cell r="BO181">
            <v>0</v>
          </cell>
          <cell r="BP181">
            <v>814</v>
          </cell>
          <cell r="BQ181">
            <v>0</v>
          </cell>
          <cell r="BR181">
            <v>232.57</v>
          </cell>
          <cell r="BS181">
            <v>0</v>
          </cell>
          <cell r="BT181">
            <v>3.5</v>
          </cell>
          <cell r="BU181">
            <v>0</v>
          </cell>
          <cell r="BV181">
            <v>14</v>
          </cell>
          <cell r="BW181">
            <v>443.4</v>
          </cell>
          <cell r="BX181">
            <v>444.45800000000003</v>
          </cell>
          <cell r="BY181">
            <v>0</v>
          </cell>
          <cell r="BZ181">
            <v>440.8</v>
          </cell>
          <cell r="CA181">
            <v>2.6</v>
          </cell>
          <cell r="CB181">
            <v>0.25700000000000001</v>
          </cell>
          <cell r="CC181">
            <v>2E-3</v>
          </cell>
          <cell r="CD181">
            <v>1.84615384615385</v>
          </cell>
          <cell r="CE181">
            <v>1</v>
          </cell>
          <cell r="CF181">
            <v>0</v>
          </cell>
          <cell r="CG181">
            <v>0</v>
          </cell>
          <cell r="CH181">
            <v>0</v>
          </cell>
          <cell r="CI181">
            <v>0</v>
          </cell>
          <cell r="CJ181">
            <v>0</v>
          </cell>
          <cell r="CK181">
            <v>0</v>
          </cell>
          <cell r="CL181">
            <v>0</v>
          </cell>
          <cell r="CM181">
            <v>0</v>
          </cell>
          <cell r="CN181">
            <v>0</v>
          </cell>
          <cell r="CO181">
            <v>0</v>
          </cell>
          <cell r="CP181">
            <v>1717.7</v>
          </cell>
          <cell r="CQ181">
            <v>5500.2</v>
          </cell>
          <cell r="CR181">
            <v>0</v>
          </cell>
          <cell r="CS181">
            <v>0</v>
          </cell>
          <cell r="CT181">
            <v>0</v>
          </cell>
        </row>
        <row r="182">
          <cell r="B182">
            <v>247693972</v>
          </cell>
          <cell r="C182" t="str">
            <v>г. Люберцы, ул. Кирова, д. 49, ул. Комсомольская, д. 4</v>
          </cell>
          <cell r="D182" t="str">
            <v>{"type":"Polygon","coordinates":[[[37.88433,55.679691],[37.883627,55.680042],[37.884488,55.680583],[37.884644,55.680577],[37.885454,55.681085],[37.886033,55.680768],[37.88433,55.679691]],[[37.88411,55.68001],[37.884148,55.680033],[37.884011,55.680101],[37.883818,55.679983],[37.884363,55.679712],[37.885067,55.680157],[37.884844,55.680267],[37.884719,55.680192],[37.884765,55.68017],[37.884333,55.679904],[37.88411,55.68001]],[[37.885089,55.6804],[37.885787,55.68083],[37.88591,55.680765],[37.885211,55.680333],[37.885089,55.6804]]]}</v>
          </cell>
          <cell r="E182" t="str">
            <v>LINESTRING(37.88433 55.679691,37.883627 55.680042,37.884488 55.680583,37.885454 55.681085,37.886033 55.680768,37.885067 55.680157,37.88433 55.679691)</v>
          </cell>
          <cell r="F182" t="str">
            <v>Утвержден</v>
          </cell>
          <cell r="G182">
            <v>6662</v>
          </cell>
          <cell r="H182">
            <v>6678.165</v>
          </cell>
          <cell r="I182">
            <v>6662</v>
          </cell>
          <cell r="J182">
            <v>1853.9</v>
          </cell>
          <cell r="K182">
            <v>1679.5</v>
          </cell>
          <cell r="L182">
            <v>4808.1000000000004</v>
          </cell>
          <cell r="M182">
            <v>2</v>
          </cell>
          <cell r="N182">
            <v>237.3</v>
          </cell>
          <cell r="O182">
            <v>238.03399999999999</v>
          </cell>
          <cell r="P182">
            <v>0</v>
          </cell>
          <cell r="Q182">
            <v>0</v>
          </cell>
          <cell r="R182">
            <v>237.3</v>
          </cell>
          <cell r="S182">
            <v>0</v>
          </cell>
          <cell r="T182">
            <v>0</v>
          </cell>
          <cell r="U182">
            <v>0</v>
          </cell>
          <cell r="V182">
            <v>0</v>
          </cell>
          <cell r="W182">
            <v>0</v>
          </cell>
          <cell r="X182">
            <v>0</v>
          </cell>
          <cell r="Y182">
            <v>0</v>
          </cell>
          <cell r="Z182">
            <v>1</v>
          </cell>
          <cell r="AA182">
            <v>144</v>
          </cell>
          <cell r="AB182">
            <v>144.07499999999999</v>
          </cell>
          <cell r="AC182">
            <v>0</v>
          </cell>
          <cell r="AD182">
            <v>0</v>
          </cell>
          <cell r="AE182">
            <v>144</v>
          </cell>
          <cell r="AF182">
            <v>0</v>
          </cell>
          <cell r="AG182">
            <v>0</v>
          </cell>
          <cell r="AH182">
            <v>0</v>
          </cell>
          <cell r="AI182">
            <v>0</v>
          </cell>
          <cell r="AJ182">
            <v>0</v>
          </cell>
          <cell r="AK182">
            <v>0</v>
          </cell>
          <cell r="AL182">
            <v>0</v>
          </cell>
          <cell r="AM182">
            <v>3655.4</v>
          </cell>
          <cell r="AN182">
            <v>3665.54</v>
          </cell>
          <cell r="AO182">
            <v>3654.4</v>
          </cell>
          <cell r="AP182">
            <v>70</v>
          </cell>
          <cell r="AQ182">
            <v>0</v>
          </cell>
          <cell r="AR182">
            <v>0</v>
          </cell>
          <cell r="AS182">
            <v>0</v>
          </cell>
          <cell r="AT182">
            <v>0</v>
          </cell>
          <cell r="AU182">
            <v>0</v>
          </cell>
          <cell r="AV182">
            <v>0</v>
          </cell>
          <cell r="AW182">
            <v>0</v>
          </cell>
          <cell r="AX182">
            <v>0</v>
          </cell>
          <cell r="AY182">
            <v>0</v>
          </cell>
          <cell r="AZ182">
            <v>0</v>
          </cell>
          <cell r="BA182">
            <v>4</v>
          </cell>
          <cell r="BB182">
            <v>6</v>
          </cell>
          <cell r="BC182">
            <v>0</v>
          </cell>
          <cell r="BD182">
            <v>0</v>
          </cell>
          <cell r="BE182">
            <v>2</v>
          </cell>
          <cell r="BF182">
            <v>827</v>
          </cell>
          <cell r="BG182">
            <v>829.44600000000003</v>
          </cell>
          <cell r="BH182">
            <v>0</v>
          </cell>
          <cell r="BI182">
            <v>827</v>
          </cell>
          <cell r="BJ182">
            <v>0</v>
          </cell>
          <cell r="BK182">
            <v>66</v>
          </cell>
          <cell r="BL182">
            <v>1</v>
          </cell>
          <cell r="BM182">
            <v>1465</v>
          </cell>
          <cell r="BN182">
            <v>1468.856</v>
          </cell>
          <cell r="BO182">
            <v>0</v>
          </cell>
          <cell r="BP182">
            <v>1465</v>
          </cell>
          <cell r="BQ182">
            <v>0</v>
          </cell>
          <cell r="BR182">
            <v>293.39999999999998</v>
          </cell>
          <cell r="BS182">
            <v>0</v>
          </cell>
          <cell r="BT182">
            <v>5</v>
          </cell>
          <cell r="BU182">
            <v>0</v>
          </cell>
          <cell r="BV182">
            <v>9</v>
          </cell>
          <cell r="BW182">
            <v>252.3</v>
          </cell>
          <cell r="BX182">
            <v>253.23</v>
          </cell>
          <cell r="BY182">
            <v>0</v>
          </cell>
          <cell r="BZ182">
            <v>252.3</v>
          </cell>
          <cell r="CA182">
            <v>0</v>
          </cell>
          <cell r="CB182">
            <v>0.129</v>
          </cell>
          <cell r="CC182">
            <v>0</v>
          </cell>
          <cell r="CD182">
            <v>1.7777777777777799</v>
          </cell>
          <cell r="CE182">
            <v>0</v>
          </cell>
          <cell r="CF182">
            <v>0</v>
          </cell>
          <cell r="CG182">
            <v>0</v>
          </cell>
          <cell r="CH182">
            <v>0</v>
          </cell>
          <cell r="CI182">
            <v>0</v>
          </cell>
          <cell r="CJ182">
            <v>0</v>
          </cell>
          <cell r="CK182">
            <v>0</v>
          </cell>
          <cell r="CL182">
            <v>0</v>
          </cell>
          <cell r="CM182">
            <v>0</v>
          </cell>
          <cell r="CN182">
            <v>0</v>
          </cell>
          <cell r="CO182">
            <v>0</v>
          </cell>
          <cell r="CP182">
            <v>2544.3000000000002</v>
          </cell>
          <cell r="CQ182">
            <v>6580</v>
          </cell>
          <cell r="CR182">
            <v>0</v>
          </cell>
          <cell r="CS182">
            <v>0</v>
          </cell>
          <cell r="CT182">
            <v>0</v>
          </cell>
        </row>
        <row r="183">
          <cell r="B183">
            <v>247693926</v>
          </cell>
          <cell r="C183" t="str">
            <v>г. Люберцы, ул. Кирова, д. 63, ул. Смирновская, д. 1</v>
          </cell>
          <cell r="D183" t="str">
            <v>{"type":"Polygon","coordinates":[[[37.889625,55.677582],[37.889511,55.677636],[37.889747,55.677786],[37.890975,55.677204],[37.890336,55.676721],[37.889964,55.676898],[37.890013,55.676931],[37.889866,55.677],[37.889823,55.676972],[37.888653,55.677542],[37.888962,55.67774],[37.889488,55.677491],[37.889625,55.677582]],[[37.890591,55.677241],[37.890101,55.676899],[37.890287,55.676809],[37.890765,55.677163],[37.890591,55.677241]],[[37.889747,55.677786],[37.889639,55.677717],[37.890521,55.677305],[37.890577,55.677343],[37.890513,55.677373],[37.890557,55.677402],[37.889747,55.677786]],[[37.88899,55.677635],[37.889131,55.677565],[37.889103,55.677544],[37.889328,55.677432],[37.889349,55.677447],[37.889662,55.677295],[37.889641,55.67728],[37.889869,55.67717],[37.889901,55.67719],[37.890046,55.677122],[37.889866,55.677],[37.888809,55.677513],[37.88899,55.677635]],[[37.889907,55.676981],[37.890042,55.677073],[37.890152,55.677022],[37.890013,55.67693],[37.889907,55.676981]],[[37.888727,55.677589],[37.888799,55.677555],[37.888881,55.677608],[37.88881,55.677642],[37.888727,55.677589]]]}</v>
          </cell>
          <cell r="E183" t="str">
            <v>LINESTRING(37.890336 55.676721,37.889964 55.676898,37.888653 55.677542,37.888962 55.67774,37.889747 55.677786,37.890975 55.677204,37.890336 55.676721)</v>
          </cell>
          <cell r="F183" t="str">
            <v>Утвержден</v>
          </cell>
          <cell r="G183">
            <v>4691</v>
          </cell>
          <cell r="H183">
            <v>4703.1769999999997</v>
          </cell>
          <cell r="I183">
            <v>4691</v>
          </cell>
          <cell r="J183">
            <v>1366.3</v>
          </cell>
          <cell r="K183">
            <v>1253.8</v>
          </cell>
          <cell r="L183">
            <v>3324.7</v>
          </cell>
          <cell r="M183">
            <v>1</v>
          </cell>
          <cell r="N183">
            <v>171</v>
          </cell>
          <cell r="O183">
            <v>171.679</v>
          </cell>
          <cell r="P183">
            <v>0</v>
          </cell>
          <cell r="Q183">
            <v>0</v>
          </cell>
          <cell r="R183">
            <v>171</v>
          </cell>
          <cell r="S183">
            <v>0</v>
          </cell>
          <cell r="T183">
            <v>0</v>
          </cell>
          <cell r="U183">
            <v>0</v>
          </cell>
          <cell r="V183">
            <v>0</v>
          </cell>
          <cell r="W183">
            <v>7</v>
          </cell>
          <cell r="X183">
            <v>2</v>
          </cell>
          <cell r="Y183">
            <v>1</v>
          </cell>
          <cell r="Z183">
            <v>1</v>
          </cell>
          <cell r="AA183">
            <v>128</v>
          </cell>
          <cell r="AB183">
            <v>128.40299999999999</v>
          </cell>
          <cell r="AC183">
            <v>0</v>
          </cell>
          <cell r="AD183">
            <v>0</v>
          </cell>
          <cell r="AE183">
            <v>128</v>
          </cell>
          <cell r="AF183">
            <v>0</v>
          </cell>
          <cell r="AG183">
            <v>0</v>
          </cell>
          <cell r="AH183">
            <v>0</v>
          </cell>
          <cell r="AI183">
            <v>0</v>
          </cell>
          <cell r="AJ183">
            <v>0</v>
          </cell>
          <cell r="AK183">
            <v>2</v>
          </cell>
          <cell r="AL183">
            <v>2</v>
          </cell>
          <cell r="AM183">
            <v>2456.5</v>
          </cell>
          <cell r="AN183">
            <v>2463.681</v>
          </cell>
          <cell r="AO183">
            <v>2455.5</v>
          </cell>
          <cell r="AP183">
            <v>129</v>
          </cell>
          <cell r="AQ183">
            <v>0</v>
          </cell>
          <cell r="AR183">
            <v>0</v>
          </cell>
          <cell r="AS183">
            <v>0</v>
          </cell>
          <cell r="AT183">
            <v>0</v>
          </cell>
          <cell r="AU183">
            <v>0</v>
          </cell>
          <cell r="AV183">
            <v>0</v>
          </cell>
          <cell r="AW183">
            <v>0</v>
          </cell>
          <cell r="AX183">
            <v>0</v>
          </cell>
          <cell r="AY183">
            <v>0</v>
          </cell>
          <cell r="AZ183">
            <v>0</v>
          </cell>
          <cell r="BA183">
            <v>2</v>
          </cell>
          <cell r="BB183">
            <v>2</v>
          </cell>
          <cell r="BC183">
            <v>4</v>
          </cell>
          <cell r="BD183">
            <v>2</v>
          </cell>
          <cell r="BE183">
            <v>4</v>
          </cell>
          <cell r="BF183">
            <v>585.79999999999995</v>
          </cell>
          <cell r="BG183">
            <v>588.10299999999995</v>
          </cell>
          <cell r="BH183">
            <v>0</v>
          </cell>
          <cell r="BI183">
            <v>585.79999999999995</v>
          </cell>
          <cell r="BJ183">
            <v>0</v>
          </cell>
          <cell r="BK183">
            <v>46</v>
          </cell>
          <cell r="BL183">
            <v>1</v>
          </cell>
          <cell r="BM183">
            <v>1113</v>
          </cell>
          <cell r="BN183">
            <v>1115.501</v>
          </cell>
          <cell r="BO183">
            <v>0</v>
          </cell>
          <cell r="BP183">
            <v>1113</v>
          </cell>
          <cell r="BQ183">
            <v>0</v>
          </cell>
          <cell r="BR183">
            <v>223</v>
          </cell>
          <cell r="BS183">
            <v>0</v>
          </cell>
          <cell r="BT183">
            <v>5</v>
          </cell>
          <cell r="BU183">
            <v>0</v>
          </cell>
          <cell r="BV183">
            <v>14</v>
          </cell>
          <cell r="BW183">
            <v>239.6</v>
          </cell>
          <cell r="BX183">
            <v>240.09299999999999</v>
          </cell>
          <cell r="BY183">
            <v>0</v>
          </cell>
          <cell r="BZ183">
            <v>239.6</v>
          </cell>
          <cell r="CA183">
            <v>0</v>
          </cell>
          <cell r="CB183">
            <v>0.11899999999999999</v>
          </cell>
          <cell r="CC183">
            <v>0</v>
          </cell>
          <cell r="CD183">
            <v>1.71428571428571</v>
          </cell>
          <cell r="CE183">
            <v>0</v>
          </cell>
          <cell r="CF183">
            <v>0</v>
          </cell>
          <cell r="CG183">
            <v>0</v>
          </cell>
          <cell r="CH183">
            <v>0</v>
          </cell>
          <cell r="CI183">
            <v>0</v>
          </cell>
          <cell r="CJ183">
            <v>0</v>
          </cell>
          <cell r="CK183">
            <v>0</v>
          </cell>
          <cell r="CL183">
            <v>0</v>
          </cell>
          <cell r="CM183">
            <v>0</v>
          </cell>
          <cell r="CN183">
            <v>0</v>
          </cell>
          <cell r="CO183">
            <v>0</v>
          </cell>
          <cell r="CP183">
            <v>1938.4</v>
          </cell>
          <cell r="CQ183">
            <v>4692.8999999999996</v>
          </cell>
          <cell r="CR183">
            <v>0</v>
          </cell>
          <cell r="CS183">
            <v>0</v>
          </cell>
          <cell r="CT183">
            <v>0</v>
          </cell>
        </row>
        <row r="184">
          <cell r="B184">
            <v>8608178158</v>
          </cell>
          <cell r="C184" t="str">
            <v>г. Люберцы, ул. Кирова, д. 6, д. 8</v>
          </cell>
          <cell r="D184" t="str">
            <v>{"type":"Polygon","coordinates":[[[37.88388,55.679097],[37.884314,55.679378],[37.885245,55.678915],[37.884836,55.678654],[37.884592,55.678778],[37.884549,55.67875],[37.88388,55.679097]],[[37.883924,55.679125],[37.884282,55.679357],[37.884711,55.67914],[37.884654,55.679105],[37.88468,55.679092],[37.884625,55.679058],[37.884598,55.679071],[37.884561,55.679048],[37.884348,55.679156],[37.884378,55.679176],[37.88434,55.679195],[37.88409,55.679039],[37.883924,55.679125]],[[37.884634,55.679012],[37.884789,55.679106],[37.885191,55.678905],[37.884816,55.678664],[37.884651,55.678748],[37.884841,55.678868],[37.88488,55.678849],[37.884915,55.67887],[37.884634,55.679012]]]}</v>
          </cell>
          <cell r="E184" t="str">
            <v>LINESTRING(37.884836 55.678654,37.884549 55.67875,37.88388 55.679097,37.884314 55.679378,37.885245 55.678915,37.884836 55.678654)</v>
          </cell>
          <cell r="F184" t="str">
            <v>Утвержден</v>
          </cell>
          <cell r="G184">
            <v>1636</v>
          </cell>
          <cell r="H184">
            <v>1640.2</v>
          </cell>
          <cell r="I184">
            <v>1636</v>
          </cell>
          <cell r="J184">
            <v>172.9</v>
          </cell>
          <cell r="K184">
            <v>129</v>
          </cell>
          <cell r="L184">
            <v>1463.1</v>
          </cell>
          <cell r="M184">
            <v>0</v>
          </cell>
          <cell r="N184">
            <v>0</v>
          </cell>
          <cell r="O184">
            <v>0</v>
          </cell>
          <cell r="P184">
            <v>0</v>
          </cell>
          <cell r="Q184">
            <v>0</v>
          </cell>
          <cell r="R184">
            <v>0</v>
          </cell>
          <cell r="S184">
            <v>0</v>
          </cell>
          <cell r="T184">
            <v>0</v>
          </cell>
          <cell r="U184">
            <v>0</v>
          </cell>
          <cell r="V184">
            <v>0</v>
          </cell>
          <cell r="W184">
            <v>0</v>
          </cell>
          <cell r="X184">
            <v>0</v>
          </cell>
          <cell r="Y184">
            <v>0</v>
          </cell>
          <cell r="Z184">
            <v>1</v>
          </cell>
          <cell r="AA184">
            <v>191</v>
          </cell>
          <cell r="AB184">
            <v>191.04900000000001</v>
          </cell>
          <cell r="AC184">
            <v>0</v>
          </cell>
          <cell r="AD184">
            <v>0</v>
          </cell>
          <cell r="AE184">
            <v>0</v>
          </cell>
          <cell r="AF184">
            <v>0</v>
          </cell>
          <cell r="AG184">
            <v>191</v>
          </cell>
          <cell r="AH184">
            <v>0</v>
          </cell>
          <cell r="AI184">
            <v>0</v>
          </cell>
          <cell r="AJ184">
            <v>0</v>
          </cell>
          <cell r="AK184">
            <v>0</v>
          </cell>
          <cell r="AL184">
            <v>0</v>
          </cell>
          <cell r="AM184">
            <v>890.8</v>
          </cell>
          <cell r="AN184">
            <v>892.32299999999998</v>
          </cell>
          <cell r="AO184">
            <v>889.8</v>
          </cell>
          <cell r="AP184">
            <v>40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1</v>
          </cell>
          <cell r="BF184">
            <v>82.7</v>
          </cell>
          <cell r="BG184">
            <v>82.930999999999997</v>
          </cell>
          <cell r="BH184">
            <v>0</v>
          </cell>
          <cell r="BI184">
            <v>82.7</v>
          </cell>
          <cell r="BJ184">
            <v>0</v>
          </cell>
          <cell r="BK184">
            <v>6</v>
          </cell>
          <cell r="BL184">
            <v>2</v>
          </cell>
          <cell r="BM184">
            <v>129</v>
          </cell>
          <cell r="BN184">
            <v>128.815</v>
          </cell>
          <cell r="BO184">
            <v>0</v>
          </cell>
          <cell r="BP184">
            <v>129</v>
          </cell>
          <cell r="BQ184">
            <v>0</v>
          </cell>
          <cell r="BR184">
            <v>36.85</v>
          </cell>
          <cell r="BS184">
            <v>0</v>
          </cell>
          <cell r="BT184">
            <v>3.5</v>
          </cell>
          <cell r="BU184">
            <v>0</v>
          </cell>
          <cell r="BV184">
            <v>7</v>
          </cell>
          <cell r="BW184">
            <v>317.60000000000002</v>
          </cell>
          <cell r="BX184">
            <v>317.96300000000002</v>
          </cell>
          <cell r="BY184">
            <v>0</v>
          </cell>
          <cell r="BZ184">
            <v>317.60000000000002</v>
          </cell>
          <cell r="CA184">
            <v>0</v>
          </cell>
          <cell r="CB184">
            <v>0.20799999999999999</v>
          </cell>
          <cell r="CC184">
            <v>0</v>
          </cell>
          <cell r="CD184">
            <v>1.5</v>
          </cell>
          <cell r="CE184">
            <v>0</v>
          </cell>
          <cell r="CF184">
            <v>0</v>
          </cell>
          <cell r="CG184">
            <v>0</v>
          </cell>
          <cell r="CH184">
            <v>0</v>
          </cell>
          <cell r="CI184">
            <v>0</v>
          </cell>
          <cell r="CJ184">
            <v>0</v>
          </cell>
          <cell r="CK184">
            <v>0</v>
          </cell>
          <cell r="CL184">
            <v>0</v>
          </cell>
          <cell r="CM184">
            <v>0</v>
          </cell>
          <cell r="CN184">
            <v>0</v>
          </cell>
          <cell r="CO184">
            <v>0</v>
          </cell>
          <cell r="CP184">
            <v>529.29999999999995</v>
          </cell>
          <cell r="CQ184">
            <v>1610.1</v>
          </cell>
          <cell r="CR184">
            <v>0</v>
          </cell>
          <cell r="CS184">
            <v>0</v>
          </cell>
          <cell r="CT184">
            <v>0</v>
          </cell>
        </row>
        <row r="185">
          <cell r="B185">
            <v>247694075</v>
          </cell>
          <cell r="C185" t="str">
            <v>г. Люберцы, ул. Кирова, д. 9к4, д. 9к5, пр-т Октябрьский, д. 28А</v>
          </cell>
          <cell r="D185" t="str">
            <v>{"type":"Polygon","coordinates":[[[37.869716,55.689292],[37.86907,55.688996],[37.869374,55.688845],[37.869439,55.688794],[37.869363,55.688693],[37.868882,55.688389],[37.868882,55.688389],[37.868416,55.688632],[37.868433,55.688642],[37.868053,55.688846],[37.867978,55.688867],[37.867813,55.689102],[37.868973,55.689818],[37.869716,55.689292]],[[37.867987,55.689047],[37.868072,55.68894],[37.868115,55.688951],[37.868126,55.688938],[37.868328,55.688993],[37.868319,55.689005],[37.868399,55.689028],[37.86841,55.689016],[37.868606,55.689071],[37.868596,55.689082],[37.868678,55.689106],[37.868688,55.689095],[37.868886,55.68915],[37.868876,55.689162],[37.86892,55.689173],[37.868833,55.689278],[37.868789,55.689266],[37.868776,55.689282],[37.86873,55.689269],[37.86871,55.689291],[37.868599,55.689262],[37.868618,55.68924],[37.868577,55.689229],[37.868589,55.689214],[37.868502,55.68919],[37.868489,55.689206],[37.868448,55.689195],[37.86843,55.689215],[37.86832,55.689186],[37.868337,55.689166],[37.868293,55.689153],[37.868307,55.689137],[37.868221,55.689112],[37.868206,55.689129],[37.868168,55.689118],[37.868149,55.689138],[37.868039,55.689108],[37.868056,55.689086],[37.868017,55.689075],[37.868031,55.689058],[37.867987,55.689047]],[[37.868755,55.688509],[37.86883,55.688554],[37.868845,55.688547],[37.86892,55.688592],[37.868906,55.688599],[37.86894,55.688619],[37.868928,55.688626],[37.86898,55.68866],[37.868995,55.688653],[37.869037,55.688681],[37.869053,55.688674],[37.869122,55.688719],[37.869108,55.688726],[37.869181,55.688774],[37.869124,55.688803],[37.869137,55.688812],[37.86906,55.688851],[37.869046,55.688843],[37.868999,55.688867],[37.868965,55.688846],[37.868945,55.688857],[37.868914,55.688837],[37.868878,55.688856],[37.868795,55.688806],[37.868829,55.688788],[37.868796,55.688767],[37.868817,55.688756],[37.868751,55.688713],[37.868728,55.688725],[37.868703,55.688709],[37.868669,55.688727],[37.868581,55.688673],[37.868614,55.688656],[37.868584,55.688637],[37.868616,55.68862],[37.868581,55.688599],[37.868755,55.688509]],[[37.869077,55.68971],[37.869193,55.689627],[37.868758,55.689435],[37.868643,55.689521],[37.869077,55.68971]],[[37.868251,55.688801],[37.868334,55.688848],[37.868454,55.688784],[37.868374,55.688736],[37.868251,55.688801]]]}</v>
          </cell>
          <cell r="E185" t="str">
            <v>LINESTRING(37.868882 55.688389,37.868416 55.688632,37.867978 55.688867,37.867813 55.689102,37.868973 55.689818,37.869716 55.689292,37.869439 55.688794,37.869363 55.688693,37.868882 55.688389)</v>
          </cell>
          <cell r="F185" t="str">
            <v>Утвержден</v>
          </cell>
          <cell r="G185">
            <v>7500</v>
          </cell>
          <cell r="H185">
            <v>7518.1189999999997</v>
          </cell>
          <cell r="I185">
            <v>7492.2</v>
          </cell>
          <cell r="J185">
            <v>1709.742</v>
          </cell>
          <cell r="K185">
            <v>3554.5</v>
          </cell>
          <cell r="L185">
            <v>5783.2</v>
          </cell>
          <cell r="M185">
            <v>1</v>
          </cell>
          <cell r="N185">
            <v>229</v>
          </cell>
          <cell r="O185">
            <v>228.89500000000001</v>
          </cell>
          <cell r="P185">
            <v>0</v>
          </cell>
          <cell r="Q185">
            <v>0</v>
          </cell>
          <cell r="R185">
            <v>229</v>
          </cell>
          <cell r="S185">
            <v>0</v>
          </cell>
          <cell r="T185">
            <v>0</v>
          </cell>
          <cell r="U185">
            <v>0</v>
          </cell>
          <cell r="V185">
            <v>0</v>
          </cell>
          <cell r="W185">
            <v>6</v>
          </cell>
          <cell r="X185">
            <v>5</v>
          </cell>
          <cell r="Y185">
            <v>5</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3529.7</v>
          </cell>
          <cell r="AN185">
            <v>2738.1509999999998</v>
          </cell>
          <cell r="AO185">
            <v>2729.7</v>
          </cell>
          <cell r="AP185">
            <v>120</v>
          </cell>
          <cell r="AQ185">
            <v>0</v>
          </cell>
          <cell r="AR185">
            <v>0</v>
          </cell>
          <cell r="AS185">
            <v>0</v>
          </cell>
          <cell r="AT185">
            <v>0</v>
          </cell>
          <cell r="AU185">
            <v>0</v>
          </cell>
          <cell r="AV185">
            <v>0</v>
          </cell>
          <cell r="AW185">
            <v>0</v>
          </cell>
          <cell r="AX185">
            <v>0</v>
          </cell>
          <cell r="AY185">
            <v>0</v>
          </cell>
          <cell r="AZ185">
            <v>0</v>
          </cell>
          <cell r="BA185">
            <v>14</v>
          </cell>
          <cell r="BB185">
            <v>17</v>
          </cell>
          <cell r="BC185">
            <v>1</v>
          </cell>
          <cell r="BD185">
            <v>0</v>
          </cell>
          <cell r="BE185">
            <v>6</v>
          </cell>
          <cell r="BF185">
            <v>979.1</v>
          </cell>
          <cell r="BG185">
            <v>983.08699999999999</v>
          </cell>
          <cell r="BH185">
            <v>0</v>
          </cell>
          <cell r="BI185">
            <v>979.1</v>
          </cell>
          <cell r="BJ185">
            <v>0</v>
          </cell>
          <cell r="BK185">
            <v>77</v>
          </cell>
          <cell r="BL185">
            <v>1</v>
          </cell>
          <cell r="BM185">
            <v>2441</v>
          </cell>
          <cell r="BN185">
            <v>2447.3820000000001</v>
          </cell>
          <cell r="BO185">
            <v>0</v>
          </cell>
          <cell r="BP185">
            <v>2441</v>
          </cell>
          <cell r="BQ185">
            <v>0</v>
          </cell>
          <cell r="BR185">
            <v>488</v>
          </cell>
          <cell r="BS185">
            <v>0</v>
          </cell>
          <cell r="BT185">
            <v>5</v>
          </cell>
          <cell r="BU185">
            <v>0</v>
          </cell>
          <cell r="BV185">
            <v>5</v>
          </cell>
          <cell r="BW185">
            <v>1113.5</v>
          </cell>
          <cell r="BX185">
            <v>1114.596</v>
          </cell>
          <cell r="BY185">
            <v>0</v>
          </cell>
          <cell r="BZ185">
            <v>1113.5</v>
          </cell>
          <cell r="CA185">
            <v>0</v>
          </cell>
          <cell r="CB185">
            <v>0.34200000000000003</v>
          </cell>
          <cell r="CC185">
            <v>0</v>
          </cell>
          <cell r="CD185">
            <v>2.6</v>
          </cell>
          <cell r="CE185">
            <v>0</v>
          </cell>
          <cell r="CF185">
            <v>0</v>
          </cell>
          <cell r="CG185">
            <v>0</v>
          </cell>
          <cell r="CH185">
            <v>0</v>
          </cell>
          <cell r="CI185">
            <v>0</v>
          </cell>
          <cell r="CJ185">
            <v>0</v>
          </cell>
          <cell r="CK185">
            <v>0</v>
          </cell>
          <cell r="CL185">
            <v>0</v>
          </cell>
          <cell r="CM185">
            <v>0</v>
          </cell>
          <cell r="CN185">
            <v>0</v>
          </cell>
          <cell r="CO185">
            <v>0</v>
          </cell>
          <cell r="CP185">
            <v>4533.6000000000004</v>
          </cell>
          <cell r="CQ185">
            <v>7492.3</v>
          </cell>
          <cell r="CR185">
            <v>0</v>
          </cell>
          <cell r="CS185">
            <v>0</v>
          </cell>
          <cell r="CT185">
            <v>0</v>
          </cell>
        </row>
        <row r="186">
          <cell r="B186">
            <v>247694087</v>
          </cell>
          <cell r="C186" t="str">
            <v>г. Люберцы, ул. Кирова, д. 9, корп. 1</v>
          </cell>
          <cell r="D186" t="str">
            <v>{"type":"Polygon","coordinates":[[[37.866246,55.689368],[37.866196,55.689393],[37.866181,55.689411],[37.865662,55.689099],[37.866809,55.688507],[37.867658,55.689001],[37.867651,55.689043],[37.868091,55.6893],[37.867006,55.689867],[37.866246,55.689368]],[[37.866255,55.688921],[37.866294,55.688901],[37.86628,55.688892],[37.866438,55.68881],[37.866449,55.688817],[37.866563,55.688759],[37.866575,55.688765],[37.866658,55.688725],[37.866755,55.688719],[37.86685,55.68872],[37.866929,55.688728],[37.867003,55.688757],[37.86711,55.688822],[37.867126,55.688813],[37.867579,55.689079],[37.86756,55.689088],[37.867592,55.689107],[37.867621,55.689127],[37.867638,55.689149],[37.867643,55.689175],[37.867674,55.689175],[37.867661,55.689293],[37.867619,55.689293],[37.867616,55.689313],[37.867599,55.689333],[37.867548,55.689364],[37.867505,55.689386],[37.867527,55.689399],[37.86735,55.689493],[37.867316,55.689472],[37.867203,55.689517],[37.867093,55.689532],[37.867092,55.689548],[37.86684,55.689545],[37.866841,55.689521],[37.866763,55.689518],[37.866697,55.6895],[37.866649,55.689482],[37.866603,55.689457],[37.866571,55.689472],[37.866405,55.689374],[37.866604,55.689268],[37.866678,55.689311],[37.866696,55.6893],[37.866768,55.68934],[37.86675,55.689351],[37.866823,55.689384],[37.866871,55.68939],[37.866911,55.689392],[37.86691,55.689381],[37.866995,55.689382],[37.866995,55.689393],[37.867073,55.689392],[37.86713,55.689381],[37.867194,55.689351],[37.867179,55.689344],[37.867252,55.689308],[37.867267,55.689315],[37.86737,55.689257],[37.867372,55.689237],[37.867352,55.689235],[37.867353,55.6892],[37.867374,55.6892],[37.867375,55.689167],[37.867273,55.689107],[37.867255,55.689116],[37.867138,55.689047],[37.867151,55.68904],[37.866951,55.688922],[37.866927,55.688934],[37.866839,55.688882],[37.866835,55.68887],[37.866711,55.688868],[37.866615,55.688918],[37.866601,55.68891],[37.866401,55.689015],[37.866255,55.688921]],[[37.867063,55.689808],[37.867187,55.689743],[37.86709,55.68968],[37.866961,55.689745],[37.867063,55.689808]],[[37.866944,55.689733],[37.867041,55.689685],[37.866977,55.689645],[37.866878,55.689694],[37.866944,55.689733]],[[37.866052,55.689162],[37.866263,55.689045],[37.866395,55.689122],[37.866261,55.68919],[37.86631,55.689221],[37.866265,55.689243],[37.866214,55.689212],[37.866171,55.689233],[37.866052,55.689162]],[[37.866062,55.689125],[37.866187,55.689057],[37.866092,55.689001],[37.865966,55.68907],[37.865966,55.68907],[37.866062,55.689125]],[[37.86678,55.689154],[37.866815,55.689174],[37.866894,55.689133],[37.866863,55.689113],[37.86678,55.689154]],[[37.866686,55.688664],[37.866706,55.688676],[37.866979,55.688679],[37.866973,55.688675],[37.866827,55.688586],[37.866686,55.688664]]]}</v>
          </cell>
          <cell r="E186" t="str">
            <v>LINESTRING(37.866809 55.688507,37.865662 55.689099,37.866181 55.689411,37.867006 55.689867,37.868091 55.6893,37.867658 55.689001,37.866809 55.688507)</v>
          </cell>
          <cell r="F186" t="str">
            <v>Утвержден</v>
          </cell>
          <cell r="G186">
            <v>7603</v>
          </cell>
          <cell r="H186">
            <v>7621.1689999999999</v>
          </cell>
          <cell r="I186">
            <v>7603</v>
          </cell>
          <cell r="J186">
            <v>2618</v>
          </cell>
          <cell r="K186">
            <v>3562</v>
          </cell>
          <cell r="L186">
            <v>4985</v>
          </cell>
          <cell r="M186">
            <v>1</v>
          </cell>
          <cell r="N186">
            <v>194</v>
          </cell>
          <cell r="O186">
            <v>194.06299999999999</v>
          </cell>
          <cell r="P186">
            <v>0</v>
          </cell>
          <cell r="Q186">
            <v>0</v>
          </cell>
          <cell r="R186">
            <v>194</v>
          </cell>
          <cell r="S186">
            <v>0</v>
          </cell>
          <cell r="T186">
            <v>0</v>
          </cell>
          <cell r="U186">
            <v>0</v>
          </cell>
          <cell r="V186">
            <v>0</v>
          </cell>
          <cell r="W186">
            <v>0</v>
          </cell>
          <cell r="X186">
            <v>0</v>
          </cell>
          <cell r="Y186">
            <v>0</v>
          </cell>
          <cell r="Z186">
            <v>1</v>
          </cell>
          <cell r="AA186">
            <v>162</v>
          </cell>
          <cell r="AB186">
            <v>162.64099999999999</v>
          </cell>
          <cell r="AC186">
            <v>0</v>
          </cell>
          <cell r="AD186">
            <v>0</v>
          </cell>
          <cell r="AE186">
            <v>162</v>
          </cell>
          <cell r="AF186">
            <v>0</v>
          </cell>
          <cell r="AG186">
            <v>0</v>
          </cell>
          <cell r="AH186">
            <v>0</v>
          </cell>
          <cell r="AI186">
            <v>0</v>
          </cell>
          <cell r="AJ186">
            <v>0</v>
          </cell>
          <cell r="AK186">
            <v>4</v>
          </cell>
          <cell r="AL186">
            <v>2</v>
          </cell>
          <cell r="AM186">
            <v>2698</v>
          </cell>
          <cell r="AN186">
            <v>2302.5410000000002</v>
          </cell>
          <cell r="AO186">
            <v>2668</v>
          </cell>
          <cell r="AP186">
            <v>65</v>
          </cell>
          <cell r="AQ186">
            <v>0</v>
          </cell>
          <cell r="AR186">
            <v>0</v>
          </cell>
          <cell r="AS186">
            <v>0</v>
          </cell>
          <cell r="AT186">
            <v>0</v>
          </cell>
          <cell r="AU186">
            <v>0</v>
          </cell>
          <cell r="AV186">
            <v>1</v>
          </cell>
          <cell r="AW186">
            <v>25</v>
          </cell>
          <cell r="AX186">
            <v>0</v>
          </cell>
          <cell r="AY186">
            <v>25</v>
          </cell>
          <cell r="AZ186">
            <v>0</v>
          </cell>
          <cell r="BA186">
            <v>7</v>
          </cell>
          <cell r="BB186">
            <v>1</v>
          </cell>
          <cell r="BC186">
            <v>8</v>
          </cell>
          <cell r="BD186">
            <v>1</v>
          </cell>
          <cell r="BE186">
            <v>5</v>
          </cell>
          <cell r="BF186">
            <v>581</v>
          </cell>
          <cell r="BG186">
            <v>583.35500000000002</v>
          </cell>
          <cell r="BH186">
            <v>0</v>
          </cell>
          <cell r="BI186">
            <v>581</v>
          </cell>
          <cell r="BJ186">
            <v>0</v>
          </cell>
          <cell r="BK186">
            <v>47</v>
          </cell>
          <cell r="BL186">
            <v>3</v>
          </cell>
          <cell r="BM186">
            <v>3537</v>
          </cell>
          <cell r="BN186">
            <v>2916.5340000000001</v>
          </cell>
          <cell r="BO186">
            <v>18</v>
          </cell>
          <cell r="BP186">
            <v>3537</v>
          </cell>
          <cell r="BQ186">
            <v>0</v>
          </cell>
          <cell r="BR186">
            <v>740</v>
          </cell>
          <cell r="BS186">
            <v>0</v>
          </cell>
          <cell r="BT186">
            <v>5</v>
          </cell>
          <cell r="BU186">
            <v>0</v>
          </cell>
          <cell r="BV186">
            <v>13</v>
          </cell>
          <cell r="BW186">
            <v>1455</v>
          </cell>
          <cell r="BX186">
            <v>1457.673</v>
          </cell>
          <cell r="BY186">
            <v>0</v>
          </cell>
          <cell r="BZ186">
            <v>1439</v>
          </cell>
          <cell r="CA186">
            <v>16</v>
          </cell>
          <cell r="CB186">
            <v>0.71699999999999997</v>
          </cell>
          <cell r="CC186">
            <v>2.5999999999999999E-2</v>
          </cell>
          <cell r="CD186">
            <v>1.7916666666666701</v>
          </cell>
          <cell r="CE186">
            <v>1.5</v>
          </cell>
          <cell r="CF186">
            <v>0</v>
          </cell>
          <cell r="CG186">
            <v>0</v>
          </cell>
          <cell r="CH186">
            <v>0</v>
          </cell>
          <cell r="CI186">
            <v>0</v>
          </cell>
          <cell r="CJ186">
            <v>0</v>
          </cell>
          <cell r="CK186">
            <v>0</v>
          </cell>
          <cell r="CL186">
            <v>0</v>
          </cell>
          <cell r="CM186">
            <v>0</v>
          </cell>
          <cell r="CN186">
            <v>0</v>
          </cell>
          <cell r="CO186">
            <v>0</v>
          </cell>
          <cell r="CP186">
            <v>5582</v>
          </cell>
          <cell r="CQ186">
            <v>8622</v>
          </cell>
          <cell r="CR186">
            <v>0</v>
          </cell>
          <cell r="CS186">
            <v>0</v>
          </cell>
          <cell r="CT186">
            <v>0</v>
          </cell>
        </row>
        <row r="187">
          <cell r="B187">
            <v>247694019</v>
          </cell>
          <cell r="C187" t="str">
            <v>г. Люберцы, ул. Колхозная, д. 10, д. 12, д. 14, д. 16, д. 20</v>
          </cell>
          <cell r="D187" t="str">
            <v>{"type":"Polygon","coordinates":[[[37.862152,55.698268],[37.86223,55.698165],[37.862466,55.697996],[37.862402,55.697963],[37.86233,55.697926],[37.862336,55.697903],[37.862339,55.697893],[37.862328,55.697789],[37.862326,55.697775],[37.862315,55.697671],[37.862009,55.697522],[37.861984,55.69751],[37.861965,55.6975],[37.861661,55.697352],[37.861645,55.697344],[37.861573,55.697309],[37.861292,55.697502],[37.861161,55.697434],[37.861095,55.697474],[37.860695,55.6974],[37.860668,55.697441],[37.860631,55.697498],[37.860598,55.697509],[37.860454,55.697558],[37.860369,55.697578],[37.860384,55.697628],[37.860394,55.697685],[37.860188,55.697712],[37.860164,55.697715],[37.860102,55.697723],[37.860162,55.697902],[37.860126,55.69795],[37.860218,55.698081],[37.860235,55.698096],[37.860344,55.698227],[37.860382,55.698242],[37.860395,55.698273],[37.860509,55.698332],[37.860473,55.698353],[37.86034,55.698433],[37.860321,55.698443],[37.860774,55.698686],[37.860735,55.698707],[37.860754,55.69875],[37.860801,55.699023],[37.861003,55.699147],[37.860912,55.699196],[37.860985,55.699241],[37.861056,55.699203],[37.861081,55.699221],[37.861281,55.699157],[37.861614,55.698978],[37.861655,55.698993],[37.861685,55.69901],[37.86193,55.699008],[37.861922,55.698986],[37.861922,55.698961],[37.861973,55.698889],[37.862065,55.69891],[37.86208,55.69889],[37.862131,55.69882],[37.862037,55.698799],[37.861962,55.698784],[37.862029,55.698665],[37.86209,55.698398],[37.862152,55.698268]],[[37.861193,55.698718],[37.861222,55.698707],[37.86124,55.698709],[37.86126,55.698715],[37.861275,55.69873],[37.86127,55.698752],[37.861215,55.698823],[37.861233,55.698832],[37.861159,55.698878],[37.861245,55.69893],[37.861223,55.698945],[37.86123,55.698953],[37.861229,55.698964],[37.861216,55.698974],[37.861192,55.698978],[37.861174,55.698975],[37.861113,55.699006],[37.861115,55.699021],[37.861103,55.699033],[37.861076,55.699038],[37.86106,55.699032],[37.861048,55.699036],[37.860919,55.698961],[37.86097,55.698933],[37.860949,55.69892],[37.860991,55.698893],[37.860971,55.698881],[37.860974,55.698851],[37.861008,55.698831],[37.861034,55.698816],[37.861006,55.6988],[37.861037,55.698781],[37.861025,55.698763],[37.861023,55.698745],[37.861041,55.698732],[37.861063,55.698726],[37.861089,55.698723],[37.861123,55.698701],[37.861193,55.698718]],[[37.860385,55.698083],[37.860417,55.698039],[37.860426,55.698026],[37.860517,55.697902],[37.860526,55.697889],[37.860606,55.69778],[37.860615,55.697768],[37.860704,55.697645],[37.860713,55.697633],[37.860764,55.697563],[37.860966,55.697608],[37.860577,55.698128],[37.860385,55.698083]],[[37.860958,55.698371],[37.860997,55.698316],[37.861006,55.698303],[37.861095,55.69818],[37.861104,55.698167],[37.861181,55.698059],[37.861191,55.698045],[37.861276,55.697925],[37.861286,55.697912],[37.86133,55.69785],[37.861531,55.697898],[37.861157,55.698419],[37.860958,55.698371]],[[37.861709,55.698724],[37.861916,55.698774],[37.861904,55.69879],[37.861793,55.698939],[37.861413,55.698845],[37.861491,55.698733],[37.861556,55.69864],[37.861565,55.698628],[37.861656,55.698496],[37.861665,55.698484],[37.861741,55.698375],[37.86175,55.698362],[37.861842,55.69823],[37.86185,55.698218],[37.861921,55.698117],[37.862109,55.698156],[37.861709,55.698724]],[[37.861973,55.698889],[37.861987,55.698869],[37.86208,55.69889],[37.862065,55.69891],[37.861973,55.698889]],[[37.861232,55.697545],[37.861292,55.697502],[37.861161,55.697434],[37.861095,55.697474],[37.861232,55.697545]],[[37.862234,55.697926],[37.862309,55.697872],[37.86227,55.697854],[37.862265,55.697791],[37.862264,55.697777],[37.862256,55.697662],[37.862106,55.69759],[37.86201,55.697589],[37.861983,55.697589],[37.861984,55.697532],[37.861934,55.697532],[37.861936,55.697605],[37.861916,55.697605],[37.861869,55.697606],[37.861863,55.697509],[37.861863,55.697499],[37.861861,55.697462],[37.86169,55.697381],[37.861545,55.697468],[37.861554,55.69756],[37.861556,55.697578],[37.861572,55.697748],[37.861706,55.697747],[37.861708,55.697802],[37.861839,55.697802],[37.861837,55.697746],[37.8621,55.697742],[37.8621,55.697802],[37.862003,55.697802],[37.862004,55.697814],[37.862005,55.697848],[37.861936,55.697847],[37.861936,55.697899],[37.861967,55.697899],[37.862017,55.697898],[37.862016,55.697915],[37.862199,55.697911],[37.862234,55.697926]]]}</v>
          </cell>
          <cell r="E187" t="str">
            <v>LINESTRING(37.861573 55.697309,37.860695 55.6974,37.860102 55.697723,37.860126 55.69795,37.860321 55.698443,37.860912 55.699196,37.860985 55.699241,37.861081 55.699221,37.86193 55.699008,37.862065 55.69891,37.86208 55.69889,37.862131 55.69882,37.862466 55.697996,37.862315 55.697671,37.861965 55.6975,37.861645 55.697344,37.861573 55.697309)</v>
          </cell>
          <cell r="F187" t="str">
            <v>Утвержден</v>
          </cell>
          <cell r="G187">
            <v>12075</v>
          </cell>
          <cell r="H187">
            <v>14600.975</v>
          </cell>
          <cell r="I187">
            <v>12075.2</v>
          </cell>
          <cell r="J187">
            <v>1634</v>
          </cell>
          <cell r="K187">
            <v>3369.1</v>
          </cell>
          <cell r="L187">
            <v>10440</v>
          </cell>
          <cell r="M187">
            <v>1</v>
          </cell>
          <cell r="N187">
            <v>230</v>
          </cell>
          <cell r="O187">
            <v>230.77099999999999</v>
          </cell>
          <cell r="P187">
            <v>0</v>
          </cell>
          <cell r="Q187">
            <v>0</v>
          </cell>
          <cell r="R187">
            <v>230</v>
          </cell>
          <cell r="S187">
            <v>0</v>
          </cell>
          <cell r="T187">
            <v>0</v>
          </cell>
          <cell r="U187">
            <v>0</v>
          </cell>
          <cell r="V187">
            <v>0</v>
          </cell>
          <cell r="W187">
            <v>5</v>
          </cell>
          <cell r="X187">
            <v>2</v>
          </cell>
          <cell r="Y187">
            <v>2</v>
          </cell>
          <cell r="Z187">
            <v>1</v>
          </cell>
          <cell r="AA187">
            <v>180</v>
          </cell>
          <cell r="AB187">
            <v>180.387</v>
          </cell>
          <cell r="AC187">
            <v>0</v>
          </cell>
          <cell r="AD187">
            <v>0</v>
          </cell>
          <cell r="AE187">
            <v>180</v>
          </cell>
          <cell r="AF187">
            <v>0</v>
          </cell>
          <cell r="AG187">
            <v>0</v>
          </cell>
          <cell r="AH187">
            <v>0</v>
          </cell>
          <cell r="AI187">
            <v>0</v>
          </cell>
          <cell r="AJ187">
            <v>0</v>
          </cell>
          <cell r="AK187">
            <v>2</v>
          </cell>
          <cell r="AL187">
            <v>2</v>
          </cell>
          <cell r="AM187">
            <v>8212.4</v>
          </cell>
          <cell r="AN187">
            <v>8231.6679999999997</v>
          </cell>
          <cell r="AO187">
            <v>8212.4</v>
          </cell>
          <cell r="AP187">
            <v>0</v>
          </cell>
          <cell r="AQ187">
            <v>0</v>
          </cell>
          <cell r="AR187">
            <v>0</v>
          </cell>
          <cell r="AS187">
            <v>0</v>
          </cell>
          <cell r="AT187">
            <v>0</v>
          </cell>
          <cell r="AU187">
            <v>0</v>
          </cell>
          <cell r="AV187">
            <v>2</v>
          </cell>
          <cell r="AW187">
            <v>84</v>
          </cell>
          <cell r="AX187">
            <v>0</v>
          </cell>
          <cell r="AY187">
            <v>15</v>
          </cell>
          <cell r="AZ187">
            <v>69</v>
          </cell>
          <cell r="BA187">
            <v>10</v>
          </cell>
          <cell r="BB187">
            <v>10</v>
          </cell>
          <cell r="BC187">
            <v>15</v>
          </cell>
          <cell r="BD187">
            <v>17</v>
          </cell>
          <cell r="BE187">
            <v>16</v>
          </cell>
          <cell r="BF187">
            <v>1516.6</v>
          </cell>
          <cell r="BG187">
            <v>1520.635</v>
          </cell>
          <cell r="BH187">
            <v>0</v>
          </cell>
          <cell r="BI187">
            <v>1516.6</v>
          </cell>
          <cell r="BJ187">
            <v>0</v>
          </cell>
          <cell r="BK187">
            <v>114</v>
          </cell>
          <cell r="BL187">
            <v>4</v>
          </cell>
          <cell r="BM187">
            <v>3303</v>
          </cell>
          <cell r="BN187">
            <v>3312.826</v>
          </cell>
          <cell r="BO187">
            <v>0</v>
          </cell>
          <cell r="BP187">
            <v>3303</v>
          </cell>
          <cell r="BQ187">
            <v>0</v>
          </cell>
          <cell r="BR187">
            <v>776</v>
          </cell>
          <cell r="BS187">
            <v>0</v>
          </cell>
          <cell r="BT187">
            <v>4.25</v>
          </cell>
          <cell r="BU187">
            <v>0</v>
          </cell>
          <cell r="BV187">
            <v>21</v>
          </cell>
          <cell r="BW187">
            <v>1039.2</v>
          </cell>
          <cell r="BX187">
            <v>1040.115</v>
          </cell>
          <cell r="BY187">
            <v>0</v>
          </cell>
          <cell r="BZ187">
            <v>1039.2</v>
          </cell>
          <cell r="CA187">
            <v>0</v>
          </cell>
          <cell r="CB187">
            <v>0.65700000000000003</v>
          </cell>
          <cell r="CC187">
            <v>0</v>
          </cell>
          <cell r="CD187">
            <v>1.61904761904762</v>
          </cell>
          <cell r="CE187">
            <v>0</v>
          </cell>
          <cell r="CF187">
            <v>0</v>
          </cell>
          <cell r="CG187">
            <v>0</v>
          </cell>
          <cell r="CH187">
            <v>0</v>
          </cell>
          <cell r="CI187">
            <v>0</v>
          </cell>
          <cell r="CJ187">
            <v>0</v>
          </cell>
          <cell r="CK187">
            <v>0</v>
          </cell>
          <cell r="CL187">
            <v>0</v>
          </cell>
          <cell r="CM187">
            <v>0</v>
          </cell>
          <cell r="CN187">
            <v>0</v>
          </cell>
          <cell r="CO187">
            <v>0</v>
          </cell>
          <cell r="CP187">
            <v>5873.8</v>
          </cell>
          <cell r="CQ187">
            <v>14565.2</v>
          </cell>
          <cell r="CR187">
            <v>0</v>
          </cell>
          <cell r="CS187">
            <v>0</v>
          </cell>
          <cell r="CT187">
            <v>0</v>
          </cell>
        </row>
        <row r="188">
          <cell r="B188">
            <v>1055182617</v>
          </cell>
          <cell r="C188" t="str">
            <v>г. Люберцы, ул. Коммунистическая, д. 3</v>
          </cell>
          <cell r="D188" t="str">
            <v>{"type":"Polygon","coordinates":[[[37.892988,55.69874],[37.891512,55.698305],[37.891074,55.698803],[37.891271,55.698857],[37.891231,55.698898],[37.892,55.699121],[37.892233,55.699186],[37.892269,55.699146],[37.892324,55.699086],[37.892467,55.69892],[37.892732,55.698994],[37.892803,55.698996],[37.892881,55.698988],[37.893054,55.69879],[37.893043,55.698771],[37.892988,55.69874]],[[37.89161,55.698416],[37.892951,55.698801],[37.892864,55.6989],[37.891517,55.698518],[37.89161,55.698416]]]}</v>
          </cell>
          <cell r="E188" t="str">
            <v>LINESTRING(37.891512 55.698305,37.891074 55.698803,37.891231 55.698898,37.892 55.699121,37.892233 55.699186,37.892881 55.698988,37.893054 55.69879,37.893043 55.698771,37.892988 55.69874,37.891512 55.698305)</v>
          </cell>
          <cell r="F188" t="str">
            <v>Утвержден</v>
          </cell>
          <cell r="G188">
            <v>5182</v>
          </cell>
          <cell r="H188">
            <v>5195.0730000000003</v>
          </cell>
          <cell r="I188">
            <v>5182</v>
          </cell>
          <cell r="J188">
            <v>814.5</v>
          </cell>
          <cell r="K188">
            <v>915</v>
          </cell>
          <cell r="L188">
            <v>4367.5</v>
          </cell>
          <cell r="M188">
            <v>1</v>
          </cell>
          <cell r="N188">
            <v>66</v>
          </cell>
          <cell r="O188">
            <v>66.137</v>
          </cell>
          <cell r="P188">
            <v>0</v>
          </cell>
          <cell r="Q188">
            <v>0</v>
          </cell>
          <cell r="R188">
            <v>66</v>
          </cell>
          <cell r="S188">
            <v>0</v>
          </cell>
          <cell r="T188">
            <v>0</v>
          </cell>
          <cell r="U188">
            <v>0</v>
          </cell>
          <cell r="V188">
            <v>0</v>
          </cell>
          <cell r="W188">
            <v>0</v>
          </cell>
          <cell r="X188">
            <v>0</v>
          </cell>
          <cell r="Y188">
            <v>0</v>
          </cell>
          <cell r="Z188">
            <v>1</v>
          </cell>
          <cell r="AA188">
            <v>280</v>
          </cell>
          <cell r="AB188">
            <v>281.024</v>
          </cell>
          <cell r="AC188">
            <v>0</v>
          </cell>
          <cell r="AD188">
            <v>0</v>
          </cell>
          <cell r="AE188">
            <v>280</v>
          </cell>
          <cell r="AF188">
            <v>0</v>
          </cell>
          <cell r="AG188">
            <v>0</v>
          </cell>
          <cell r="AH188">
            <v>0</v>
          </cell>
          <cell r="AI188">
            <v>0</v>
          </cell>
          <cell r="AJ188">
            <v>0</v>
          </cell>
          <cell r="AK188">
            <v>2</v>
          </cell>
          <cell r="AL188">
            <v>2</v>
          </cell>
          <cell r="AM188">
            <v>3115.6</v>
          </cell>
          <cell r="AN188">
            <v>3122.212</v>
          </cell>
          <cell r="AO188">
            <v>3114.6</v>
          </cell>
          <cell r="AP188">
            <v>20</v>
          </cell>
          <cell r="AQ188">
            <v>0</v>
          </cell>
          <cell r="AR188">
            <v>0</v>
          </cell>
          <cell r="AS188">
            <v>0</v>
          </cell>
          <cell r="AT188">
            <v>0</v>
          </cell>
          <cell r="AU188">
            <v>0</v>
          </cell>
          <cell r="AV188">
            <v>0</v>
          </cell>
          <cell r="AW188">
            <v>0</v>
          </cell>
          <cell r="AX188">
            <v>0</v>
          </cell>
          <cell r="AY188">
            <v>0</v>
          </cell>
          <cell r="AZ188">
            <v>0</v>
          </cell>
          <cell r="BA188">
            <v>0</v>
          </cell>
          <cell r="BB188">
            <v>0</v>
          </cell>
          <cell r="BC188">
            <v>2</v>
          </cell>
          <cell r="BD188">
            <v>2</v>
          </cell>
          <cell r="BE188">
            <v>1</v>
          </cell>
          <cell r="BF188">
            <v>174</v>
          </cell>
          <cell r="BG188">
            <v>174.089</v>
          </cell>
          <cell r="BH188">
            <v>0</v>
          </cell>
          <cell r="BI188">
            <v>174</v>
          </cell>
          <cell r="BJ188">
            <v>0</v>
          </cell>
          <cell r="BK188">
            <v>13</v>
          </cell>
          <cell r="BL188">
            <v>1</v>
          </cell>
          <cell r="BM188">
            <v>915</v>
          </cell>
          <cell r="BN188">
            <v>916.97</v>
          </cell>
          <cell r="BO188">
            <v>0</v>
          </cell>
          <cell r="BP188">
            <v>915</v>
          </cell>
          <cell r="BQ188">
            <v>0</v>
          </cell>
          <cell r="BR188">
            <v>182.4</v>
          </cell>
          <cell r="BS188">
            <v>0</v>
          </cell>
          <cell r="BT188">
            <v>5</v>
          </cell>
          <cell r="BU188">
            <v>0</v>
          </cell>
          <cell r="BV188">
            <v>3</v>
          </cell>
          <cell r="BW188">
            <v>634</v>
          </cell>
          <cell r="BX188">
            <v>635.57500000000005</v>
          </cell>
          <cell r="BY188">
            <v>0</v>
          </cell>
          <cell r="BZ188">
            <v>634</v>
          </cell>
          <cell r="CA188">
            <v>0</v>
          </cell>
          <cell r="CB188">
            <v>0.42199999999999999</v>
          </cell>
          <cell r="CC188">
            <v>0</v>
          </cell>
          <cell r="CD188">
            <v>1.5</v>
          </cell>
          <cell r="CE188">
            <v>0</v>
          </cell>
          <cell r="CF188">
            <v>0</v>
          </cell>
          <cell r="CG188">
            <v>0</v>
          </cell>
          <cell r="CH188">
            <v>0</v>
          </cell>
          <cell r="CI188">
            <v>0</v>
          </cell>
          <cell r="CJ188">
            <v>0</v>
          </cell>
          <cell r="CK188">
            <v>0</v>
          </cell>
          <cell r="CL188">
            <v>0</v>
          </cell>
          <cell r="CM188">
            <v>0</v>
          </cell>
          <cell r="CN188">
            <v>0</v>
          </cell>
          <cell r="CO188">
            <v>0</v>
          </cell>
          <cell r="CP188">
            <v>1723</v>
          </cell>
          <cell r="CQ188">
            <v>5183.6000000000004</v>
          </cell>
          <cell r="CR188">
            <v>0</v>
          </cell>
          <cell r="CS188">
            <v>0</v>
          </cell>
          <cell r="CT188">
            <v>0</v>
          </cell>
        </row>
        <row r="189">
          <cell r="B189">
            <v>247693921</v>
          </cell>
          <cell r="C189" t="str">
            <v>г. Люберцы, ул. Коммунистическая, д. 4к1</v>
          </cell>
          <cell r="D189" t="str">
            <v>{"type":"Polygon","coordinates":[[[37.890589,55.69684],[37.890509,55.696818],[37.890363,55.696779],[37.889994,55.696679],[37.889827,55.696633],[37.889785,55.696622],[37.889308,55.697198],[37.889147,55.697158],[37.888934,55.697412],[37.888904,55.697448],[37.889662,55.697641],[37.889698,55.697632],[37.889736,55.697642],[37.889877,55.697679],[37.890407,55.697817],[37.890431,55.697823],[37.890515,55.697845],[37.890602,55.697868],[37.890858,55.697582],[37.891063,55.697352],[37.890945,55.697318],[37.890524,55.697198],[37.890482,55.697077],[37.890675,55.696863],[37.890589,55.69684]],[[37.889973,55.696745],[37.890196,55.696806],[37.890091,55.696935],[37.890121,55.696943],[37.890078,55.696998],[37.890046,55.696991],[37.889991,55.697057],[37.890026,55.697067],[37.889949,55.697158],[37.889915,55.69715],[37.88986,55.697217],[37.889891,55.697225],[37.889849,55.697278],[37.889816,55.69727],[37.889791,55.697301],[37.889816,55.697337],[37.889856,55.697347],[37.889889,55.697335],[37.889971,55.697358],[37.889973,55.69738],[37.890143,55.697428],[37.890156,55.697413],[37.890311,55.697459],[37.890301,55.697472],[37.89047,55.697519],[37.890364,55.697649],[37.889653,55.697457],[37.889545,55.697268],[37.889973,55.696745]]]}</v>
          </cell>
          <cell r="E189" t="str">
            <v>LINESTRING(37.889785 55.696622,37.889147 55.697158,37.888934 55.697412,37.888904 55.697448,37.889662 55.697641,37.890602 55.697868,37.890858 55.697582,37.891063 55.697352,37.890675 55.696863,37.889827 55.696633,37.889785 55.696622)</v>
          </cell>
          <cell r="F189" t="str">
            <v>Утвержден</v>
          </cell>
          <cell r="G189">
            <v>14077</v>
          </cell>
          <cell r="H189">
            <v>7816.0559999999996</v>
          </cell>
          <cell r="I189">
            <v>10893</v>
          </cell>
          <cell r="J189">
            <v>8900</v>
          </cell>
          <cell r="K189">
            <v>2915.2</v>
          </cell>
          <cell r="L189">
            <v>8781</v>
          </cell>
          <cell r="M189">
            <v>1</v>
          </cell>
          <cell r="N189">
            <v>390</v>
          </cell>
          <cell r="O189">
            <v>391.98</v>
          </cell>
          <cell r="P189">
            <v>1</v>
          </cell>
          <cell r="Q189">
            <v>0</v>
          </cell>
          <cell r="R189">
            <v>390</v>
          </cell>
          <cell r="S189">
            <v>0</v>
          </cell>
          <cell r="T189">
            <v>0</v>
          </cell>
          <cell r="U189">
            <v>0</v>
          </cell>
          <cell r="V189">
            <v>0</v>
          </cell>
          <cell r="W189">
            <v>0</v>
          </cell>
          <cell r="X189">
            <v>0</v>
          </cell>
          <cell r="Y189">
            <v>0</v>
          </cell>
          <cell r="Z189">
            <v>1</v>
          </cell>
          <cell r="AA189">
            <v>235</v>
          </cell>
          <cell r="AB189">
            <v>236.07599999999999</v>
          </cell>
          <cell r="AC189">
            <v>0</v>
          </cell>
          <cell r="AD189">
            <v>0</v>
          </cell>
          <cell r="AE189">
            <v>235</v>
          </cell>
          <cell r="AF189">
            <v>0</v>
          </cell>
          <cell r="AG189">
            <v>0</v>
          </cell>
          <cell r="AH189">
            <v>0</v>
          </cell>
          <cell r="AI189">
            <v>0</v>
          </cell>
          <cell r="AJ189">
            <v>0</v>
          </cell>
          <cell r="AK189">
            <v>0</v>
          </cell>
          <cell r="AL189">
            <v>0</v>
          </cell>
          <cell r="AM189">
            <v>3295.7</v>
          </cell>
          <cell r="AN189">
            <v>3304.5349999999999</v>
          </cell>
          <cell r="AO189">
            <v>3295.7</v>
          </cell>
          <cell r="AP189">
            <v>0</v>
          </cell>
          <cell r="AQ189">
            <v>0</v>
          </cell>
          <cell r="AR189">
            <v>0</v>
          </cell>
          <cell r="AS189">
            <v>0</v>
          </cell>
          <cell r="AT189">
            <v>0</v>
          </cell>
          <cell r="AU189">
            <v>0</v>
          </cell>
          <cell r="AV189">
            <v>1</v>
          </cell>
          <cell r="AW189">
            <v>30</v>
          </cell>
          <cell r="AX189">
            <v>0</v>
          </cell>
          <cell r="AY189">
            <v>30</v>
          </cell>
          <cell r="AZ189">
            <v>0</v>
          </cell>
          <cell r="BA189">
            <v>7</v>
          </cell>
          <cell r="BB189">
            <v>15</v>
          </cell>
          <cell r="BC189">
            <v>5</v>
          </cell>
          <cell r="BD189">
            <v>5</v>
          </cell>
          <cell r="BE189">
            <v>3</v>
          </cell>
          <cell r="BF189">
            <v>909</v>
          </cell>
          <cell r="BG189">
            <v>911.29899999999998</v>
          </cell>
          <cell r="BH189">
            <v>0</v>
          </cell>
          <cell r="BI189">
            <v>909</v>
          </cell>
          <cell r="BJ189">
            <v>0</v>
          </cell>
          <cell r="BK189">
            <v>73</v>
          </cell>
          <cell r="BL189">
            <v>2</v>
          </cell>
          <cell r="BM189">
            <v>1766</v>
          </cell>
          <cell r="BN189">
            <v>1771.904</v>
          </cell>
          <cell r="BO189">
            <v>0</v>
          </cell>
          <cell r="BP189">
            <v>1766</v>
          </cell>
          <cell r="BQ189">
            <v>0</v>
          </cell>
          <cell r="BR189">
            <v>300</v>
          </cell>
          <cell r="BS189">
            <v>0</v>
          </cell>
          <cell r="BT189">
            <v>6</v>
          </cell>
          <cell r="BU189">
            <v>0</v>
          </cell>
          <cell r="BV189">
            <v>5</v>
          </cell>
          <cell r="BW189">
            <v>1197.3</v>
          </cell>
          <cell r="BX189">
            <v>1200.104</v>
          </cell>
          <cell r="BY189">
            <v>0</v>
          </cell>
          <cell r="BZ189">
            <v>1197.3</v>
          </cell>
          <cell r="CA189">
            <v>0</v>
          </cell>
          <cell r="CB189">
            <v>0.54600000000000004</v>
          </cell>
          <cell r="CC189">
            <v>0</v>
          </cell>
          <cell r="CD189">
            <v>2.1</v>
          </cell>
          <cell r="CE189">
            <v>0</v>
          </cell>
          <cell r="CF189">
            <v>0</v>
          </cell>
          <cell r="CG189">
            <v>0</v>
          </cell>
          <cell r="CH189">
            <v>0</v>
          </cell>
          <cell r="CI189">
            <v>0</v>
          </cell>
          <cell r="CJ189">
            <v>0</v>
          </cell>
          <cell r="CK189">
            <v>0</v>
          </cell>
          <cell r="CL189">
            <v>0</v>
          </cell>
          <cell r="CM189">
            <v>0</v>
          </cell>
          <cell r="CN189">
            <v>0</v>
          </cell>
          <cell r="CO189">
            <v>0</v>
          </cell>
          <cell r="CP189">
            <v>3902.3</v>
          </cell>
          <cell r="CQ189">
            <v>7823</v>
          </cell>
          <cell r="CR189">
            <v>0</v>
          </cell>
          <cell r="CS189">
            <v>0</v>
          </cell>
          <cell r="CT189">
            <v>0</v>
          </cell>
        </row>
        <row r="190">
          <cell r="B190">
            <v>247693899</v>
          </cell>
          <cell r="C190" t="str">
            <v>г. Люберцы, ул. Коммунистическая, д. 5/20</v>
          </cell>
          <cell r="D190" t="str">
            <v>{"type":"Polygon","coordinates":[[[37.892813,55.699249],[37.893375,55.699412],[37.893485,55.6993],[37.893702,55.699039],[37.893685,55.698992],[37.893629,55.698951],[37.893054,55.69879],[37.892881,55.698988],[37.892803,55.698996],[37.892732,55.698994],[37.892467,55.69892],[37.892326,55.699083],[37.892269,55.699146],[37.892742,55.699279],[37.892802,55.699212],[37.892838,55.699221],[37.892813,55.699249]],[[37.893362,55.699215],[37.892995,55.699113],[37.893173,55.698909],[37.893221,55.698922],[37.893231,55.69891],[37.893407,55.698957],[37.893397,55.698968],[37.89354,55.699004],[37.893362,55.699215]],[[37.893267,55.699381],[37.893355,55.699406],[37.89339,55.699367],[37.893303,55.699342],[37.893267,55.699381]]]}</v>
          </cell>
          <cell r="E190" t="str">
            <v>LINESTRING(37.893054 55.69879,37.892467 55.69892,37.892269 55.699146,37.892742 55.699279,37.893375 55.699412,37.893485 55.6993,37.893702 55.699039,37.893685 55.698992,37.893629 55.698951,37.893054 55.69879)</v>
          </cell>
          <cell r="F190" t="str">
            <v>Утвержден</v>
          </cell>
          <cell r="G190">
            <v>2648</v>
          </cell>
          <cell r="H190">
            <v>2654.9059999999999</v>
          </cell>
          <cell r="I190">
            <v>2648</v>
          </cell>
          <cell r="J190">
            <v>1043.7</v>
          </cell>
          <cell r="K190">
            <v>806</v>
          </cell>
          <cell r="L190">
            <v>1604.3</v>
          </cell>
          <cell r="M190">
            <v>1</v>
          </cell>
          <cell r="N190">
            <v>115</v>
          </cell>
          <cell r="O190">
            <v>114.839</v>
          </cell>
          <cell r="P190">
            <v>0</v>
          </cell>
          <cell r="Q190">
            <v>0</v>
          </cell>
          <cell r="R190">
            <v>115</v>
          </cell>
          <cell r="S190">
            <v>0</v>
          </cell>
          <cell r="T190">
            <v>0</v>
          </cell>
          <cell r="U190">
            <v>0</v>
          </cell>
          <cell r="V190">
            <v>0</v>
          </cell>
          <cell r="W190">
            <v>0</v>
          </cell>
          <cell r="X190">
            <v>0</v>
          </cell>
          <cell r="Y190">
            <v>0</v>
          </cell>
          <cell r="Z190">
            <v>1</v>
          </cell>
          <cell r="AA190">
            <v>330</v>
          </cell>
          <cell r="AB190">
            <v>330.58600000000001</v>
          </cell>
          <cell r="AC190">
            <v>0</v>
          </cell>
          <cell r="AD190">
            <v>0</v>
          </cell>
          <cell r="AE190">
            <v>330</v>
          </cell>
          <cell r="AF190">
            <v>0</v>
          </cell>
          <cell r="AG190">
            <v>0</v>
          </cell>
          <cell r="AH190">
            <v>0</v>
          </cell>
          <cell r="AI190">
            <v>0</v>
          </cell>
          <cell r="AJ190">
            <v>0</v>
          </cell>
          <cell r="AK190">
            <v>4</v>
          </cell>
          <cell r="AL190">
            <v>4</v>
          </cell>
          <cell r="AM190">
            <v>195.8</v>
          </cell>
          <cell r="AN190">
            <v>195.148</v>
          </cell>
          <cell r="AO190">
            <v>194.8</v>
          </cell>
          <cell r="AP190">
            <v>5</v>
          </cell>
          <cell r="AQ190">
            <v>0</v>
          </cell>
          <cell r="AR190">
            <v>0</v>
          </cell>
          <cell r="AS190">
            <v>0</v>
          </cell>
          <cell r="AT190">
            <v>0</v>
          </cell>
          <cell r="AU190">
            <v>0</v>
          </cell>
          <cell r="AV190">
            <v>1</v>
          </cell>
          <cell r="AW190">
            <v>30</v>
          </cell>
          <cell r="AX190">
            <v>0</v>
          </cell>
          <cell r="AY190">
            <v>30</v>
          </cell>
          <cell r="AZ190">
            <v>0</v>
          </cell>
          <cell r="BA190">
            <v>1</v>
          </cell>
          <cell r="BB190">
            <v>3</v>
          </cell>
          <cell r="BC190">
            <v>5</v>
          </cell>
          <cell r="BD190">
            <v>5</v>
          </cell>
          <cell r="BE190">
            <v>4</v>
          </cell>
          <cell r="BF190">
            <v>793.5</v>
          </cell>
          <cell r="BG190">
            <v>795.01800000000003</v>
          </cell>
          <cell r="BH190">
            <v>0</v>
          </cell>
          <cell r="BI190">
            <v>793.5</v>
          </cell>
          <cell r="BJ190">
            <v>0</v>
          </cell>
          <cell r="BK190">
            <v>61</v>
          </cell>
          <cell r="BL190">
            <v>1</v>
          </cell>
          <cell r="BM190">
            <v>806</v>
          </cell>
          <cell r="BN190">
            <v>807.62900000000002</v>
          </cell>
          <cell r="BO190">
            <v>0</v>
          </cell>
          <cell r="BP190">
            <v>806</v>
          </cell>
          <cell r="BQ190">
            <v>0</v>
          </cell>
          <cell r="BR190">
            <v>161.19999999999999</v>
          </cell>
          <cell r="BS190">
            <v>0</v>
          </cell>
          <cell r="BT190">
            <v>5</v>
          </cell>
          <cell r="BU190">
            <v>0</v>
          </cell>
          <cell r="BV190">
            <v>2</v>
          </cell>
          <cell r="BW190">
            <v>412</v>
          </cell>
          <cell r="BX190">
            <v>412.91500000000002</v>
          </cell>
          <cell r="BY190">
            <v>0</v>
          </cell>
          <cell r="BZ190">
            <v>412</v>
          </cell>
          <cell r="CA190">
            <v>0</v>
          </cell>
          <cell r="CB190">
            <v>0.27300000000000002</v>
          </cell>
          <cell r="CC190">
            <v>0</v>
          </cell>
          <cell r="CD190">
            <v>1.5</v>
          </cell>
          <cell r="CE190">
            <v>0</v>
          </cell>
          <cell r="CF190">
            <v>0</v>
          </cell>
          <cell r="CG190">
            <v>0</v>
          </cell>
          <cell r="CH190">
            <v>0</v>
          </cell>
          <cell r="CI190">
            <v>0</v>
          </cell>
          <cell r="CJ190">
            <v>0</v>
          </cell>
          <cell r="CK190">
            <v>0</v>
          </cell>
          <cell r="CL190">
            <v>0</v>
          </cell>
          <cell r="CM190">
            <v>0</v>
          </cell>
          <cell r="CN190">
            <v>0</v>
          </cell>
          <cell r="CO190">
            <v>0</v>
          </cell>
          <cell r="CP190">
            <v>2041.5</v>
          </cell>
          <cell r="CQ190">
            <v>2681.3</v>
          </cell>
          <cell r="CR190">
            <v>0</v>
          </cell>
          <cell r="CS190">
            <v>0</v>
          </cell>
          <cell r="CT190">
            <v>0</v>
          </cell>
        </row>
        <row r="191">
          <cell r="B191">
            <v>247693979</v>
          </cell>
          <cell r="C191" t="str">
            <v>г. Люберцы, ул. Комсомольская, д.15, д. 17, ул. Калараш, д. 15, д. 17</v>
          </cell>
          <cell r="D191" t="str">
            <v>{"type":"Polygon","coordinates":[[[37.883795,55.679054],[37.884676,55.678601],[37.884412,55.678425],[37.884393,55.678434],[37.884283,55.678362],[37.884486,55.678258],[37.88334,55.677526],[37.883281,55.677557],[37.883239,55.67753],[37.883169,55.677563],[37.882675,55.677255],[37.882559,55.677312],[37.882504,55.677274],[37.882233,55.677404],[37.881739,55.677519],[37.881529,55.677621],[37.883795,55.679054]],[[37.882998,55.677688],[37.883153,55.677606],[37.883889,55.678065],[37.883724,55.678149],[37.882998,55.677688]],[[37.882506,55.677647],[37.882809,55.677587],[37.882718,55.677428],[37.882407,55.677489],[37.882506,55.677647]],[[37.882121,55.677979],[37.88243,55.677922],[37.882333,55.677759],[37.882025,55.677817],[37.882121,55.677979]],[[37.882544,55.678012],[37.882325,55.678124],[37.883776,55.679042],[37.883998,55.67893],[37.883877,55.67885],[37.883838,55.678868],[37.883375,55.678582],[37.883416,55.678561],[37.883135,55.678386],[37.883096,55.678403],[37.882627,55.678108],[37.88267,55.678088],[37.882544,55.678012]],[[37.884018,55.678825],[37.884094,55.678874],[37.884491,55.678672],[37.884417,55.678622],[37.884018,55.678825]],[[37.882701,55.678009],[37.882772,55.678054],[37.883049,55.677914],[37.882976,55.677869],[37.882701,55.678009]],[[37.88293,55.678084],[37.883009,55.678042],[37.883077,55.678083],[37.882998,55.678125],[37.88293,55.678084]],[[37.8845,55.678484],[37.884443,55.678511],[37.884535,55.678572],[37.884592,55.678545],[37.8845,55.678484]]]}</v>
          </cell>
          <cell r="E191" t="str">
            <v>LINESTRING(37.882675 55.677255,37.882504 55.677274,37.881739 55.677519,37.881529 55.677621,37.883776 55.679042,37.883795 55.679054,37.884676 55.678601,37.884486 55.678258,37.88334 55.677526,37.882675 55.677255)</v>
          </cell>
          <cell r="F191" t="str">
            <v>Утвержден</v>
          </cell>
          <cell r="G191">
            <v>13140</v>
          </cell>
          <cell r="H191">
            <v>13171.870999999999</v>
          </cell>
          <cell r="I191">
            <v>13140</v>
          </cell>
          <cell r="J191">
            <v>3319.8</v>
          </cell>
          <cell r="K191">
            <v>5273.7</v>
          </cell>
          <cell r="L191">
            <v>9820.2000000000007</v>
          </cell>
          <cell r="M191">
            <v>4</v>
          </cell>
          <cell r="N191">
            <v>585.4</v>
          </cell>
          <cell r="O191">
            <v>585.39800000000002</v>
          </cell>
          <cell r="P191">
            <v>0</v>
          </cell>
          <cell r="Q191">
            <v>0</v>
          </cell>
          <cell r="R191">
            <v>484</v>
          </cell>
          <cell r="S191">
            <v>25.1</v>
          </cell>
          <cell r="T191">
            <v>76.3</v>
          </cell>
          <cell r="U191">
            <v>0</v>
          </cell>
          <cell r="V191">
            <v>0</v>
          </cell>
          <cell r="W191">
            <v>5</v>
          </cell>
          <cell r="X191">
            <v>5</v>
          </cell>
          <cell r="Y191">
            <v>5</v>
          </cell>
          <cell r="Z191">
            <v>3</v>
          </cell>
          <cell r="AA191">
            <v>474</v>
          </cell>
          <cell r="AB191">
            <v>476.01499999999999</v>
          </cell>
          <cell r="AC191">
            <v>0</v>
          </cell>
          <cell r="AD191">
            <v>0</v>
          </cell>
          <cell r="AE191">
            <v>474</v>
          </cell>
          <cell r="AF191">
            <v>0</v>
          </cell>
          <cell r="AG191">
            <v>0</v>
          </cell>
          <cell r="AH191">
            <v>0</v>
          </cell>
          <cell r="AI191">
            <v>0</v>
          </cell>
          <cell r="AJ191">
            <v>0</v>
          </cell>
          <cell r="AK191">
            <v>6</v>
          </cell>
          <cell r="AL191">
            <v>6</v>
          </cell>
          <cell r="AM191">
            <v>7852.1</v>
          </cell>
          <cell r="AN191">
            <v>7871.5609999999997</v>
          </cell>
          <cell r="AO191">
            <v>7850.1</v>
          </cell>
          <cell r="AP191">
            <v>118</v>
          </cell>
          <cell r="AQ191">
            <v>0</v>
          </cell>
          <cell r="AR191">
            <v>0</v>
          </cell>
          <cell r="AS191">
            <v>0</v>
          </cell>
          <cell r="AT191">
            <v>0</v>
          </cell>
          <cell r="AU191">
            <v>0</v>
          </cell>
          <cell r="AV191">
            <v>1</v>
          </cell>
          <cell r="AW191">
            <v>41.5</v>
          </cell>
          <cell r="AX191">
            <v>0</v>
          </cell>
          <cell r="AY191">
            <v>41.5</v>
          </cell>
          <cell r="AZ191">
            <v>0</v>
          </cell>
          <cell r="BA191">
            <v>6</v>
          </cell>
          <cell r="BB191">
            <v>6</v>
          </cell>
          <cell r="BC191">
            <v>7</v>
          </cell>
          <cell r="BD191">
            <v>5</v>
          </cell>
          <cell r="BE191">
            <v>11</v>
          </cell>
          <cell r="BF191">
            <v>2299.6999999999998</v>
          </cell>
          <cell r="BG191">
            <v>2305.6669999999999</v>
          </cell>
          <cell r="BH191">
            <v>0</v>
          </cell>
          <cell r="BI191">
            <v>2077.6999999999998</v>
          </cell>
          <cell r="BJ191">
            <v>222</v>
          </cell>
          <cell r="BK191">
            <v>179</v>
          </cell>
          <cell r="BL191">
            <v>2</v>
          </cell>
          <cell r="BM191">
            <v>4246</v>
          </cell>
          <cell r="BN191">
            <v>4256.3620000000001</v>
          </cell>
          <cell r="BO191">
            <v>0</v>
          </cell>
          <cell r="BP191">
            <v>4246</v>
          </cell>
          <cell r="BQ191">
            <v>0</v>
          </cell>
          <cell r="BR191">
            <v>849.2</v>
          </cell>
          <cell r="BS191">
            <v>0</v>
          </cell>
          <cell r="BT191">
            <v>5</v>
          </cell>
          <cell r="BU191">
            <v>0</v>
          </cell>
          <cell r="BV191">
            <v>11</v>
          </cell>
          <cell r="BW191">
            <v>1087.7</v>
          </cell>
          <cell r="BX191">
            <v>1087.617</v>
          </cell>
          <cell r="BY191">
            <v>0</v>
          </cell>
          <cell r="BZ191">
            <v>1087.7</v>
          </cell>
          <cell r="CA191">
            <v>0</v>
          </cell>
          <cell r="CB191">
            <v>0.628</v>
          </cell>
          <cell r="CC191">
            <v>0</v>
          </cell>
          <cell r="CD191">
            <v>1.86363636363636</v>
          </cell>
          <cell r="CE191">
            <v>0</v>
          </cell>
          <cell r="CF191">
            <v>0</v>
          </cell>
          <cell r="CG191">
            <v>0</v>
          </cell>
          <cell r="CH191">
            <v>0</v>
          </cell>
          <cell r="CI191">
            <v>0</v>
          </cell>
          <cell r="CJ191">
            <v>0</v>
          </cell>
          <cell r="CK191">
            <v>0</v>
          </cell>
          <cell r="CL191">
            <v>0</v>
          </cell>
          <cell r="CM191">
            <v>0</v>
          </cell>
          <cell r="CN191">
            <v>0</v>
          </cell>
          <cell r="CO191">
            <v>0</v>
          </cell>
          <cell r="CP191">
            <v>7452.9</v>
          </cell>
          <cell r="CQ191">
            <v>16584.400000000001</v>
          </cell>
          <cell r="CR191">
            <v>0</v>
          </cell>
          <cell r="CS191">
            <v>0</v>
          </cell>
          <cell r="CT191">
            <v>0</v>
          </cell>
        </row>
        <row r="192">
          <cell r="B192">
            <v>247693778</v>
          </cell>
          <cell r="C192" t="str">
            <v>г. Люберцы, ул. Космонавтов д. 11, д. 13, ул. Южная д. 1, д. 3</v>
          </cell>
          <cell r="D192" t="str">
            <v>{"type":"Polygon","coordinates":[[[37.907574,55.658847],[37.907782,55.658906],[37.907673,55.659097],[37.909092,55.659338],[37.909431,55.658511],[37.909186,55.658486],[37.909413,55.657893],[37.90875,55.657828],[37.908669,55.657799],[37.907574,55.658847]],[[37.90776,55.659111],[37.90858,55.65925],[37.908643,55.659135],[37.90782,55.658994],[37.90776,55.659111]],[[37.90882,55.659118],[37.909034,55.659145],[37.909291,55.658546],[37.909066,55.658517],[37.90882,55.659118]],[[37.907723,55.658802],[37.907916,55.658867],[37.908368,55.658438],[37.908166,55.658373],[37.907723,55.658802]],[[37.908301,55.658249],[37.908497,55.658316],[37.908943,55.657882],[37.90875,55.657828],[37.908301,55.658249]]]}</v>
          </cell>
          <cell r="E192" t="str">
            <v>LINESTRING(37.908669 55.657799,37.907574 55.658847,37.907673 55.659097,37.909092 55.659338,37.909431 55.658511,37.909413 55.657893,37.908669 55.657799)</v>
          </cell>
          <cell r="F192" t="str">
            <v>Утвержден</v>
          </cell>
          <cell r="G192">
            <v>9249</v>
          </cell>
          <cell r="H192">
            <v>9266.1749999999993</v>
          </cell>
          <cell r="I192">
            <v>9249</v>
          </cell>
          <cell r="J192">
            <v>0</v>
          </cell>
          <cell r="K192">
            <v>1543.4</v>
          </cell>
          <cell r="L192">
            <v>16007</v>
          </cell>
          <cell r="M192">
            <v>1</v>
          </cell>
          <cell r="N192">
            <v>293</v>
          </cell>
          <cell r="O192">
            <v>293.536</v>
          </cell>
          <cell r="P192">
            <v>0</v>
          </cell>
          <cell r="Q192">
            <v>0</v>
          </cell>
          <cell r="R192">
            <v>293</v>
          </cell>
          <cell r="S192">
            <v>0</v>
          </cell>
          <cell r="T192">
            <v>0</v>
          </cell>
          <cell r="U192">
            <v>0</v>
          </cell>
          <cell r="V192">
            <v>0</v>
          </cell>
          <cell r="W192">
            <v>8</v>
          </cell>
          <cell r="X192">
            <v>2</v>
          </cell>
          <cell r="Y192">
            <v>2</v>
          </cell>
          <cell r="Z192">
            <v>2</v>
          </cell>
          <cell r="AA192">
            <v>306</v>
          </cell>
          <cell r="AB192">
            <v>305.66399999999999</v>
          </cell>
          <cell r="AC192">
            <v>0</v>
          </cell>
          <cell r="AD192">
            <v>0</v>
          </cell>
          <cell r="AE192">
            <v>306</v>
          </cell>
          <cell r="AF192">
            <v>0</v>
          </cell>
          <cell r="AG192">
            <v>0</v>
          </cell>
          <cell r="AH192">
            <v>0</v>
          </cell>
          <cell r="AI192">
            <v>0</v>
          </cell>
          <cell r="AJ192">
            <v>0</v>
          </cell>
          <cell r="AK192">
            <v>4</v>
          </cell>
          <cell r="AL192">
            <v>4</v>
          </cell>
          <cell r="AM192">
            <v>6698.3</v>
          </cell>
          <cell r="AN192">
            <v>6718.3710000000001</v>
          </cell>
          <cell r="AO192">
            <v>6698.3</v>
          </cell>
          <cell r="AP192">
            <v>0</v>
          </cell>
          <cell r="AQ192">
            <v>0</v>
          </cell>
          <cell r="AR192">
            <v>0</v>
          </cell>
          <cell r="AS192">
            <v>0</v>
          </cell>
          <cell r="AT192">
            <v>0</v>
          </cell>
          <cell r="AU192">
            <v>0</v>
          </cell>
          <cell r="AV192">
            <v>0</v>
          </cell>
          <cell r="AW192">
            <v>0</v>
          </cell>
          <cell r="AX192">
            <v>0</v>
          </cell>
          <cell r="AY192">
            <v>0</v>
          </cell>
          <cell r="AZ192">
            <v>0</v>
          </cell>
          <cell r="BA192">
            <v>17</v>
          </cell>
          <cell r="BB192">
            <v>32</v>
          </cell>
          <cell r="BC192">
            <v>10</v>
          </cell>
          <cell r="BD192">
            <v>9</v>
          </cell>
          <cell r="BE192">
            <v>2</v>
          </cell>
          <cell r="BF192">
            <v>206.1</v>
          </cell>
          <cell r="BG192">
            <v>206.214</v>
          </cell>
          <cell r="BH192">
            <v>0</v>
          </cell>
          <cell r="BI192">
            <v>206.1</v>
          </cell>
          <cell r="BJ192">
            <v>0</v>
          </cell>
          <cell r="BK192">
            <v>12</v>
          </cell>
          <cell r="BL192">
            <v>1</v>
          </cell>
          <cell r="BM192">
            <v>1244</v>
          </cell>
          <cell r="BN192">
            <v>1246.7829999999999</v>
          </cell>
          <cell r="BO192">
            <v>0</v>
          </cell>
          <cell r="BP192">
            <v>1244</v>
          </cell>
          <cell r="BQ192">
            <v>0</v>
          </cell>
          <cell r="BR192">
            <v>479</v>
          </cell>
          <cell r="BS192">
            <v>0</v>
          </cell>
          <cell r="BT192">
            <v>3.5</v>
          </cell>
          <cell r="BU192">
            <v>0</v>
          </cell>
          <cell r="BV192">
            <v>18</v>
          </cell>
          <cell r="BW192">
            <v>471.7</v>
          </cell>
          <cell r="BX192">
            <v>473.13499999999999</v>
          </cell>
          <cell r="BY192">
            <v>0</v>
          </cell>
          <cell r="BZ192">
            <v>471.7</v>
          </cell>
          <cell r="CA192">
            <v>0</v>
          </cell>
          <cell r="CB192">
            <v>0.187</v>
          </cell>
          <cell r="CC192">
            <v>0</v>
          </cell>
          <cell r="CD192">
            <v>3.3055555555555598</v>
          </cell>
          <cell r="CE192">
            <v>0</v>
          </cell>
          <cell r="CF192">
            <v>0</v>
          </cell>
          <cell r="CG192">
            <v>0</v>
          </cell>
          <cell r="CH192">
            <v>0</v>
          </cell>
          <cell r="CI192">
            <v>0</v>
          </cell>
          <cell r="CJ192">
            <v>0</v>
          </cell>
          <cell r="CK192">
            <v>0</v>
          </cell>
          <cell r="CL192">
            <v>0</v>
          </cell>
          <cell r="CM192">
            <v>0</v>
          </cell>
          <cell r="CN192">
            <v>0</v>
          </cell>
          <cell r="CO192">
            <v>0</v>
          </cell>
          <cell r="CP192">
            <v>1921.8</v>
          </cell>
          <cell r="CQ192">
            <v>9219.1</v>
          </cell>
          <cell r="CR192">
            <v>0</v>
          </cell>
          <cell r="CS192">
            <v>0</v>
          </cell>
          <cell r="CT192">
            <v>0</v>
          </cell>
        </row>
        <row r="193">
          <cell r="B193">
            <v>247693775</v>
          </cell>
          <cell r="C193" t="str">
            <v>г. Люберцы, ул. Космонавтов, д. 12, д. 14</v>
          </cell>
          <cell r="D193" t="str">
            <v>{"type":"Polygon","coordinates":[[[37.907588,55.659641],[37.907535,55.659715],[37.907514,55.659752],[37.907462,55.65982],[37.907459,55.659824],[37.907427,55.659858],[37.907244,55.66005],[37.908389,55.660219],[37.908902,55.66031],[37.908891,55.66033],[37.909259,55.660399],[37.909549,55.65986],[37.909578,55.659825],[37.910209,55.659928],[37.910336,55.659697],[37.909685,55.659582],[37.909113,55.659487],[37.909011,55.659657],[37.908774,55.659618],[37.908735,55.659693],[37.908584,55.659667],[37.90863,55.659582],[37.907965,55.659468],[37.908006,55.659386],[37.908272,55.659423],[37.908307,55.659359],[37.907803,55.65926],[37.907697,55.659359],[37.90751,55.659431],[37.907651,55.659515],[37.907653,55.659548],[37.907588,55.659641]],[[37.907653,55.659546],[37.907651,55.659517],[37.907653,55.659546]],[[37.909386,55.659833],[37.909377,55.659849],[37.909491,55.659867],[37.909253,55.660318],[37.909025,55.660279],[37.909273,55.659815],[37.909386,55.659833]],[[37.908855,55.659746],[37.908828,55.659793],[37.908866,55.6598],[37.908829,55.659872],[37.907663,55.659682],[37.907726,55.659561],[37.908855,55.659746]]]}</v>
          </cell>
          <cell r="E193" t="str">
            <v>LINESTRING(37.907803 55.65926,37.90751 55.659431,37.907244 55.66005,37.909259 55.660399,37.910209 55.659928,37.910336 55.659697,37.909685 55.659582,37.907803 55.65926)</v>
          </cell>
          <cell r="F193" t="str">
            <v>Утвержден</v>
          </cell>
          <cell r="G193">
            <v>9848</v>
          </cell>
          <cell r="H193">
            <v>9873.2939999999999</v>
          </cell>
          <cell r="I193">
            <v>9848</v>
          </cell>
          <cell r="J193">
            <v>764.8</v>
          </cell>
          <cell r="K193">
            <v>1894.1</v>
          </cell>
          <cell r="L193">
            <v>5302.2</v>
          </cell>
          <cell r="M193">
            <v>3</v>
          </cell>
          <cell r="N193">
            <v>159.30000000000001</v>
          </cell>
          <cell r="O193">
            <v>159.79300000000001</v>
          </cell>
          <cell r="P193">
            <v>0</v>
          </cell>
          <cell r="Q193">
            <v>0</v>
          </cell>
          <cell r="R193">
            <v>145.4</v>
          </cell>
          <cell r="S193">
            <v>13.9</v>
          </cell>
          <cell r="T193">
            <v>0</v>
          </cell>
          <cell r="U193">
            <v>0</v>
          </cell>
          <cell r="V193">
            <v>0</v>
          </cell>
          <cell r="W193">
            <v>14</v>
          </cell>
          <cell r="X193">
            <v>2</v>
          </cell>
          <cell r="Y193">
            <v>2</v>
          </cell>
          <cell r="Z193">
            <v>2</v>
          </cell>
          <cell r="AA193">
            <v>494</v>
          </cell>
          <cell r="AB193">
            <v>494.44600000000003</v>
          </cell>
          <cell r="AC193">
            <v>0</v>
          </cell>
          <cell r="AD193">
            <v>0</v>
          </cell>
          <cell r="AE193">
            <v>494</v>
          </cell>
          <cell r="AF193">
            <v>0</v>
          </cell>
          <cell r="AG193">
            <v>0</v>
          </cell>
          <cell r="AH193">
            <v>0</v>
          </cell>
          <cell r="AI193">
            <v>0</v>
          </cell>
          <cell r="AJ193">
            <v>0</v>
          </cell>
          <cell r="AK193">
            <v>3</v>
          </cell>
          <cell r="AL193">
            <v>2</v>
          </cell>
          <cell r="AM193">
            <v>6956</v>
          </cell>
          <cell r="AN193">
            <v>6971.4470000000001</v>
          </cell>
          <cell r="AO193">
            <v>6955</v>
          </cell>
          <cell r="AP193">
            <v>163</v>
          </cell>
          <cell r="AQ193">
            <v>0</v>
          </cell>
          <cell r="AR193">
            <v>0</v>
          </cell>
          <cell r="AS193">
            <v>0</v>
          </cell>
          <cell r="AT193">
            <v>0</v>
          </cell>
          <cell r="AU193">
            <v>0</v>
          </cell>
          <cell r="AV193">
            <v>0</v>
          </cell>
          <cell r="AW193">
            <v>0</v>
          </cell>
          <cell r="AX193">
            <v>0</v>
          </cell>
          <cell r="AY193">
            <v>0</v>
          </cell>
          <cell r="AZ193">
            <v>0</v>
          </cell>
          <cell r="BA193">
            <v>7</v>
          </cell>
          <cell r="BB193">
            <v>19</v>
          </cell>
          <cell r="BC193">
            <v>10</v>
          </cell>
          <cell r="BD193">
            <v>3</v>
          </cell>
          <cell r="BE193">
            <v>3</v>
          </cell>
          <cell r="BF193">
            <v>206.2</v>
          </cell>
          <cell r="BG193">
            <v>206.483</v>
          </cell>
          <cell r="BH193">
            <v>0</v>
          </cell>
          <cell r="BI193">
            <v>206.2</v>
          </cell>
          <cell r="BJ193">
            <v>0</v>
          </cell>
          <cell r="BK193">
            <v>15</v>
          </cell>
          <cell r="BL193">
            <v>1</v>
          </cell>
          <cell r="BM193">
            <v>798</v>
          </cell>
          <cell r="BN193">
            <v>800.05399999999997</v>
          </cell>
          <cell r="BO193">
            <v>0</v>
          </cell>
          <cell r="BP193">
            <v>798</v>
          </cell>
          <cell r="BQ193">
            <v>0</v>
          </cell>
          <cell r="BR193">
            <v>159.80000000000001</v>
          </cell>
          <cell r="BS193">
            <v>0</v>
          </cell>
          <cell r="BT193">
            <v>5</v>
          </cell>
          <cell r="BU193">
            <v>0</v>
          </cell>
          <cell r="BV193">
            <v>11</v>
          </cell>
          <cell r="BW193">
            <v>1227.0999999999999</v>
          </cell>
          <cell r="BX193">
            <v>1230.6559999999999</v>
          </cell>
          <cell r="BY193">
            <v>0</v>
          </cell>
          <cell r="BZ193">
            <v>1225.2</v>
          </cell>
          <cell r="CA193">
            <v>1.9</v>
          </cell>
          <cell r="CB193">
            <v>0.63</v>
          </cell>
          <cell r="CC193">
            <v>1E-3</v>
          </cell>
          <cell r="CD193">
            <v>1.8</v>
          </cell>
          <cell r="CE193">
            <v>1.5</v>
          </cell>
          <cell r="CF193">
            <v>0</v>
          </cell>
          <cell r="CG193">
            <v>0</v>
          </cell>
          <cell r="CH193">
            <v>0</v>
          </cell>
          <cell r="CI193">
            <v>0</v>
          </cell>
          <cell r="CJ193">
            <v>0</v>
          </cell>
          <cell r="CK193">
            <v>0</v>
          </cell>
          <cell r="CL193">
            <v>0</v>
          </cell>
          <cell r="CM193">
            <v>0</v>
          </cell>
          <cell r="CN193">
            <v>0</v>
          </cell>
          <cell r="CO193">
            <v>0</v>
          </cell>
          <cell r="CP193">
            <v>2229.4</v>
          </cell>
          <cell r="CQ193">
            <v>9839.6</v>
          </cell>
          <cell r="CR193">
            <v>0</v>
          </cell>
          <cell r="CS193">
            <v>0</v>
          </cell>
          <cell r="CT193">
            <v>0</v>
          </cell>
        </row>
        <row r="194">
          <cell r="B194">
            <v>247693808</v>
          </cell>
          <cell r="C194" t="str">
            <v>г. Люберцы, ул. Космонавтов д. 22, д. 24, ул. Южная, д. 6, д. 8, д. 10</v>
          </cell>
          <cell r="D194" t="str">
            <v>{"type":"Polygon","coordinates":[[[37.904889,55.660889],[37.905294,55.66053],[37.904941,55.660391],[37.904975,55.66036],[37.904848,55.660314],[37.904814,55.660341],[37.904782,55.660328],[37.904663,55.660331],[37.904723,55.66027],[37.904508,55.660205],[37.903983,55.659772],[37.903814,55.659772],[37.903782,55.658939],[37.90363,55.658934],[37.903726,55.658632],[37.903486,55.658607],[37.903508,55.658549],[37.903388,55.658537],[37.903287,55.658923],[37.90324,55.659108],[37.903249,55.659719],[37.903404,55.659889],[37.903395,55.660561],[37.903473,55.660561],[37.903647,55.660561],[37.903882,55.660716],[37.903876,55.660897],[37.903851,55.660999],[37.903645,55.660992],[37.903597,55.661223],[37.903782,55.661284],[37.903857,55.661309],[37.904232,55.661432],[37.904822,55.660866],[37.904889,55.660889]],[[37.903708,55.660546],[37.903702,55.659873],[37.903914,55.65987],[37.903919,55.660546],[37.903708,55.660546]],[[37.903464,55.659751],[37.903656,55.659749],[37.903646,55.659073],[37.903452,55.659069],[37.903464,55.659751]],[[37.904964,55.660453],[37.904889,55.660778],[37.904685,55.660762],[37.904629,55.661001],[37.904411,55.660985],[37.904362,55.66121],[37.904083,55.661187],[37.904089,55.661168],[37.903898,55.661151],[37.903955,55.660903],[37.90416,55.660918],[37.90422,55.660675],[37.904423,55.660691],[37.904478,55.660449],[37.904679,55.660459],[37.904681,55.660437],[37.904964,55.660453]],[[37.904349,55.661263],[37.904068,55.661243],[37.904048,55.661312],[37.904093,55.661315],[37.90428,55.661329],[37.904349,55.661263]],[[37.905137,55.660532],[37.905056,55.6605],[37.905029,55.660528],[37.905112,55.660559],[37.905137,55.660532]],[[37.904816,55.660341],[37.904941,55.66039],[37.904974,55.66036],[37.904848,55.660315],[37.904816,55.660341]]]}</v>
          </cell>
          <cell r="E194" t="str">
            <v>LINESTRING(37.903388 55.658537,37.903287 55.658923,37.90324 55.659108,37.903249 55.659719,37.903395 55.660561,37.903597 55.661223,37.903857 55.661309,37.904232 55.661432,37.904889 55.660889,37.905294 55.66053,37.903726 55.658632,37.903508 55.658549,37.903388 55.658537)</v>
          </cell>
          <cell r="F194" t="str">
            <v>Утвержден</v>
          </cell>
          <cell r="G194">
            <v>11307</v>
          </cell>
          <cell r="H194">
            <v>11326.407999999999</v>
          </cell>
          <cell r="I194">
            <v>11307</v>
          </cell>
          <cell r="J194">
            <v>3480.4</v>
          </cell>
          <cell r="K194">
            <v>2676</v>
          </cell>
          <cell r="L194">
            <v>7016.4</v>
          </cell>
          <cell r="M194">
            <v>0</v>
          </cell>
          <cell r="N194">
            <v>0</v>
          </cell>
          <cell r="O194">
            <v>0</v>
          </cell>
          <cell r="P194">
            <v>0</v>
          </cell>
          <cell r="Q194">
            <v>0</v>
          </cell>
          <cell r="R194">
            <v>0</v>
          </cell>
          <cell r="S194">
            <v>0</v>
          </cell>
          <cell r="T194">
            <v>0</v>
          </cell>
          <cell r="U194">
            <v>0</v>
          </cell>
          <cell r="V194">
            <v>0</v>
          </cell>
          <cell r="W194">
            <v>0</v>
          </cell>
          <cell r="X194">
            <v>0</v>
          </cell>
          <cell r="Y194">
            <v>0</v>
          </cell>
          <cell r="Z194">
            <v>1</v>
          </cell>
          <cell r="AA194">
            <v>100</v>
          </cell>
          <cell r="AB194">
            <v>100.52800000000001</v>
          </cell>
          <cell r="AC194">
            <v>1</v>
          </cell>
          <cell r="AD194">
            <v>0</v>
          </cell>
          <cell r="AE194">
            <v>100</v>
          </cell>
          <cell r="AF194">
            <v>0</v>
          </cell>
          <cell r="AG194">
            <v>0</v>
          </cell>
          <cell r="AH194">
            <v>0</v>
          </cell>
          <cell r="AI194">
            <v>0</v>
          </cell>
          <cell r="AJ194">
            <v>0</v>
          </cell>
          <cell r="AK194">
            <v>2</v>
          </cell>
          <cell r="AL194">
            <v>2</v>
          </cell>
          <cell r="AM194">
            <v>4805.2</v>
          </cell>
          <cell r="AN194">
            <v>4816.076</v>
          </cell>
          <cell r="AO194">
            <v>4805.2</v>
          </cell>
          <cell r="AP194">
            <v>0</v>
          </cell>
          <cell r="AQ194">
            <v>0</v>
          </cell>
          <cell r="AR194">
            <v>0</v>
          </cell>
          <cell r="AS194">
            <v>0</v>
          </cell>
          <cell r="AT194">
            <v>0</v>
          </cell>
          <cell r="AU194">
            <v>0</v>
          </cell>
          <cell r="AV194">
            <v>1</v>
          </cell>
          <cell r="AW194">
            <v>30</v>
          </cell>
          <cell r="AX194">
            <v>0</v>
          </cell>
          <cell r="AY194">
            <v>30</v>
          </cell>
          <cell r="AZ194">
            <v>0</v>
          </cell>
          <cell r="BA194">
            <v>10</v>
          </cell>
          <cell r="BB194">
            <v>7</v>
          </cell>
          <cell r="BC194">
            <v>1</v>
          </cell>
          <cell r="BD194">
            <v>4</v>
          </cell>
          <cell r="BE194">
            <v>9</v>
          </cell>
          <cell r="BF194">
            <v>2997</v>
          </cell>
          <cell r="BG194">
            <v>3003.9169999999999</v>
          </cell>
          <cell r="BH194">
            <v>0</v>
          </cell>
          <cell r="BI194">
            <v>2997</v>
          </cell>
          <cell r="BJ194">
            <v>0</v>
          </cell>
          <cell r="BK194">
            <v>233</v>
          </cell>
          <cell r="BL194">
            <v>6</v>
          </cell>
          <cell r="BM194">
            <v>2157</v>
          </cell>
          <cell r="BN194">
            <v>2166.5439999999999</v>
          </cell>
          <cell r="BO194">
            <v>0</v>
          </cell>
          <cell r="BP194">
            <v>2157</v>
          </cell>
          <cell r="BQ194">
            <v>0</v>
          </cell>
          <cell r="BR194">
            <v>424.65199999999999</v>
          </cell>
          <cell r="BS194">
            <v>0</v>
          </cell>
          <cell r="BT194">
            <v>4.3333333333333304</v>
          </cell>
          <cell r="BU194">
            <v>0</v>
          </cell>
          <cell r="BV194">
            <v>4</v>
          </cell>
          <cell r="BW194">
            <v>1227.5</v>
          </cell>
          <cell r="BX194">
            <v>1231.17</v>
          </cell>
          <cell r="BY194">
            <v>0</v>
          </cell>
          <cell r="BZ194">
            <v>1227.5</v>
          </cell>
          <cell r="CA194">
            <v>0</v>
          </cell>
          <cell r="CB194">
            <v>0.57699999999999996</v>
          </cell>
          <cell r="CC194">
            <v>0</v>
          </cell>
          <cell r="CD194">
            <v>2.375</v>
          </cell>
          <cell r="CE194">
            <v>0</v>
          </cell>
          <cell r="CF194">
            <v>0</v>
          </cell>
          <cell r="CG194">
            <v>0</v>
          </cell>
          <cell r="CH194">
            <v>0</v>
          </cell>
          <cell r="CI194">
            <v>0</v>
          </cell>
          <cell r="CJ194">
            <v>0</v>
          </cell>
          <cell r="CK194">
            <v>0</v>
          </cell>
          <cell r="CL194">
            <v>0</v>
          </cell>
          <cell r="CM194">
            <v>0</v>
          </cell>
          <cell r="CN194">
            <v>0</v>
          </cell>
          <cell r="CO194">
            <v>0</v>
          </cell>
          <cell r="CP194">
            <v>6411.5</v>
          </cell>
          <cell r="CQ194">
            <v>11316.7</v>
          </cell>
          <cell r="CR194">
            <v>0</v>
          </cell>
          <cell r="CS194">
            <v>0</v>
          </cell>
          <cell r="CT194">
            <v>0</v>
          </cell>
        </row>
        <row r="195">
          <cell r="B195">
            <v>247693817</v>
          </cell>
          <cell r="C195" t="str">
            <v>г. Люберцы, ул. Космонавтов, д. 26, д. 28, д. 30, д. 32</v>
          </cell>
          <cell r="D195" t="str">
            <v>{"type":"Polygon","coordinates":[[[37.902718,55.660959],[37.902719,55.661081],[37.902914,55.661084],[37.902972,55.661112],[37.903387,55.661122],[37.903404,55.659889],[37.903249,55.659719],[37.903239,55.659114],[37.903378,55.658565],[37.903357,55.658531],[37.902408,55.658495],[37.901633,55.658513],[37.901644,55.659506],[37.901995,55.659507],[37.901992,55.65958],[37.902054,55.659581],[37.902052,55.660038],[37.902401,55.660043],[37.9024,55.660081],[37.9024,55.660164],[37.902483,55.660164],[37.902494,55.660308],[37.902575,55.660309],[37.90265,55.660323],[37.902701,55.660373],[37.902719,55.660429],[37.902718,55.660959]],[[37.902756,55.660217],[37.902744,55.659557],[37.902929,55.659555],[37.902934,55.660216],[37.902756,55.660217]],[[37.903023,55.661026],[37.903022,55.660359],[37.903223,55.66036],[37.903223,55.661027],[37.903023,55.661026]],[[37.902738,55.659382],[37.902739,55.658707],[37.902551,55.658707],[37.90255,55.659384],[37.902738,55.659382]],[[37.901961,55.659256],[37.901775,55.659256],[37.901766,55.658569],[37.901953,55.658569],[37.901961,55.659256]],[[37.902013,55.659528],[37.902013,55.659487],[37.902122,55.659488],[37.902121,55.659529],[37.902121,55.659529],[37.902013,55.659528]]]}</v>
          </cell>
          <cell r="E195" t="str">
            <v>LINESTRING(37.902408 55.658495,37.901633 55.658513,37.901644 55.659506,37.902719 55.661081,37.902972 55.661112,37.903387 55.661122,37.903404 55.659889,37.903378 55.658565,37.903357 55.658531,37.902408 55.658495)</v>
          </cell>
          <cell r="F195" t="str">
            <v>Утвержден</v>
          </cell>
          <cell r="G195">
            <v>18214</v>
          </cell>
          <cell r="H195">
            <v>18257.852999999999</v>
          </cell>
          <cell r="I195">
            <v>18214</v>
          </cell>
          <cell r="J195">
            <v>1600</v>
          </cell>
          <cell r="K195">
            <v>3176</v>
          </cell>
          <cell r="L195">
            <v>16523</v>
          </cell>
          <cell r="M195">
            <v>2</v>
          </cell>
          <cell r="N195">
            <v>893</v>
          </cell>
          <cell r="O195">
            <v>895.904</v>
          </cell>
          <cell r="P195">
            <v>0</v>
          </cell>
          <cell r="Q195">
            <v>229</v>
          </cell>
          <cell r="R195">
            <v>664</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13515</v>
          </cell>
          <cell r="AN195">
            <v>13548.945</v>
          </cell>
          <cell r="AO195">
            <v>13515</v>
          </cell>
          <cell r="AP195">
            <v>109</v>
          </cell>
          <cell r="AQ195">
            <v>0</v>
          </cell>
          <cell r="AR195">
            <v>0</v>
          </cell>
          <cell r="AS195">
            <v>0</v>
          </cell>
          <cell r="AT195">
            <v>0</v>
          </cell>
          <cell r="AU195">
            <v>0</v>
          </cell>
          <cell r="AV195">
            <v>0</v>
          </cell>
          <cell r="AW195">
            <v>0</v>
          </cell>
          <cell r="AX195">
            <v>0</v>
          </cell>
          <cell r="AY195">
            <v>0</v>
          </cell>
          <cell r="AZ195">
            <v>0</v>
          </cell>
          <cell r="BA195">
            <v>6</v>
          </cell>
          <cell r="BB195">
            <v>8</v>
          </cell>
          <cell r="BC195">
            <v>8</v>
          </cell>
          <cell r="BD195">
            <v>3</v>
          </cell>
          <cell r="BE195">
            <v>5</v>
          </cell>
          <cell r="BF195">
            <v>627.20000000000005</v>
          </cell>
          <cell r="BG195">
            <v>627.03099999999995</v>
          </cell>
          <cell r="BH195">
            <v>0</v>
          </cell>
          <cell r="BI195">
            <v>627.20000000000005</v>
          </cell>
          <cell r="BJ195">
            <v>0</v>
          </cell>
          <cell r="BK195">
            <v>50</v>
          </cell>
          <cell r="BL195">
            <v>1</v>
          </cell>
          <cell r="BM195">
            <v>1659</v>
          </cell>
          <cell r="BN195">
            <v>1663.933</v>
          </cell>
          <cell r="BO195">
            <v>0</v>
          </cell>
          <cell r="BP195">
            <v>1659</v>
          </cell>
          <cell r="BQ195">
            <v>0</v>
          </cell>
          <cell r="BR195">
            <v>414</v>
          </cell>
          <cell r="BS195">
            <v>0</v>
          </cell>
          <cell r="BT195">
            <v>4</v>
          </cell>
          <cell r="BU195">
            <v>0</v>
          </cell>
          <cell r="BV195">
            <v>10</v>
          </cell>
          <cell r="BW195">
            <v>1517</v>
          </cell>
          <cell r="BX195">
            <v>1521.8820000000001</v>
          </cell>
          <cell r="BY195">
            <v>0</v>
          </cell>
          <cell r="BZ195">
            <v>1517</v>
          </cell>
          <cell r="CA195">
            <v>0</v>
          </cell>
          <cell r="CB195">
            <v>0.72299999999999998</v>
          </cell>
          <cell r="CC195">
            <v>0</v>
          </cell>
          <cell r="CD195">
            <v>2.4</v>
          </cell>
          <cell r="CE195">
            <v>0</v>
          </cell>
          <cell r="CF195">
            <v>0</v>
          </cell>
          <cell r="CG195">
            <v>0</v>
          </cell>
          <cell r="CH195">
            <v>0</v>
          </cell>
          <cell r="CI195">
            <v>0</v>
          </cell>
          <cell r="CJ195">
            <v>0</v>
          </cell>
          <cell r="CK195">
            <v>0</v>
          </cell>
          <cell r="CL195">
            <v>0</v>
          </cell>
          <cell r="CM195">
            <v>0</v>
          </cell>
          <cell r="CN195">
            <v>0</v>
          </cell>
          <cell r="CO195">
            <v>0</v>
          </cell>
          <cell r="CP195">
            <v>4032.2</v>
          </cell>
          <cell r="CQ195">
            <v>18211.2</v>
          </cell>
          <cell r="CR195">
            <v>0</v>
          </cell>
          <cell r="CS195">
            <v>0</v>
          </cell>
          <cell r="CT195">
            <v>0</v>
          </cell>
        </row>
        <row r="196">
          <cell r="B196">
            <v>247693815</v>
          </cell>
          <cell r="C196" t="str">
            <v>г. Люберцы, ул. Космонавтов, д. 27, д. 29</v>
          </cell>
          <cell r="D196" t="str">
            <v>{"type":"Polygon","coordinates":[[[37.902223,55.658442],[37.903714,55.65847],[37.903693,55.658459],[37.903665,55.658435],[37.903746,55.658436],[37.903755,55.657965],[37.90317,55.657963],[37.90313,55.657998],[37.90313,55.6581],[37.902343,55.658101],[37.902284,55.658136],[37.902281,55.658256],[37.901732,55.658252],[37.901722,55.658429],[37.902223,55.658442]],[[37.903241,55.658228],[37.90324,55.658122],[37.903276,55.658122],[37.903277,55.658019],[37.903499,55.65802],[37.9035,55.658116],[37.903531,55.658116],[37.903531,55.658231],[37.903241,55.658228]],[[37.902419,55.658374],[37.902419,55.658252],[37.902446,55.658252],[37.902447,55.658153],[37.902701,55.658153],[37.902701,55.658255],[37.902729,55.658254],[37.902729,55.658372],[37.902419,55.658374]],[[37.90297,55.658456],[37.903219,55.658461],[37.903225,55.658386],[37.902974,55.65838],[37.90297,55.658456]],[[37.901729,55.658305],[37.901888,55.658306],[37.901889,55.658253],[37.901732,55.658252],[37.901729,55.658305]]]}</v>
          </cell>
          <cell r="E196" t="str">
            <v>LINESTRING(37.90317 55.657963,37.902343 55.658101,37.901732 55.658252,37.901729 55.658305,37.901722 55.658429,37.902223 55.658442,37.903219 55.658461,37.903714 55.65847,37.903746 55.658436,37.903755 55.657965,37.90317 55.657963)</v>
          </cell>
          <cell r="F196" t="str">
            <v>Утвержден</v>
          </cell>
          <cell r="G196">
            <v>3922</v>
          </cell>
          <cell r="H196">
            <v>3932.085</v>
          </cell>
          <cell r="I196">
            <v>3922</v>
          </cell>
          <cell r="J196">
            <v>1662.3</v>
          </cell>
          <cell r="K196">
            <v>1388</v>
          </cell>
          <cell r="L196">
            <v>2259.6999999999998</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1803.1</v>
          </cell>
          <cell r="AN196">
            <v>1808.2819999999999</v>
          </cell>
          <cell r="AO196">
            <v>1802.1</v>
          </cell>
          <cell r="AP196">
            <v>72</v>
          </cell>
          <cell r="AQ196">
            <v>0</v>
          </cell>
          <cell r="AR196">
            <v>0</v>
          </cell>
          <cell r="AS196">
            <v>0</v>
          </cell>
          <cell r="AT196">
            <v>0</v>
          </cell>
          <cell r="AU196">
            <v>0</v>
          </cell>
          <cell r="AV196">
            <v>1</v>
          </cell>
          <cell r="AW196">
            <v>58.3</v>
          </cell>
          <cell r="AX196">
            <v>0</v>
          </cell>
          <cell r="AY196">
            <v>58.3</v>
          </cell>
          <cell r="AZ196">
            <v>0</v>
          </cell>
          <cell r="BA196">
            <v>3</v>
          </cell>
          <cell r="BB196">
            <v>6</v>
          </cell>
          <cell r="BC196">
            <v>2</v>
          </cell>
          <cell r="BD196">
            <v>2</v>
          </cell>
          <cell r="BE196">
            <v>7</v>
          </cell>
          <cell r="BF196">
            <v>692.8</v>
          </cell>
          <cell r="BG196">
            <v>695.23800000000006</v>
          </cell>
          <cell r="BH196">
            <v>0</v>
          </cell>
          <cell r="BI196">
            <v>692.8</v>
          </cell>
          <cell r="BJ196">
            <v>0</v>
          </cell>
          <cell r="BK196">
            <v>53</v>
          </cell>
          <cell r="BL196">
            <v>1</v>
          </cell>
          <cell r="BM196">
            <v>1388</v>
          </cell>
          <cell r="BN196">
            <v>1390.9449999999999</v>
          </cell>
          <cell r="BO196">
            <v>0</v>
          </cell>
          <cell r="BP196">
            <v>1388</v>
          </cell>
          <cell r="BQ196">
            <v>0</v>
          </cell>
          <cell r="BR196">
            <v>277</v>
          </cell>
          <cell r="BS196">
            <v>0</v>
          </cell>
          <cell r="BT196">
            <v>5</v>
          </cell>
          <cell r="BU196">
            <v>0</v>
          </cell>
          <cell r="BV196">
            <v>3</v>
          </cell>
          <cell r="BW196">
            <v>36.700000000000003</v>
          </cell>
          <cell r="BX196">
            <v>36.811</v>
          </cell>
          <cell r="BY196">
            <v>0</v>
          </cell>
          <cell r="BZ196">
            <v>36.700000000000003</v>
          </cell>
          <cell r="CA196">
            <v>0</v>
          </cell>
          <cell r="CB196">
            <v>2.4E-2</v>
          </cell>
          <cell r="CC196">
            <v>0</v>
          </cell>
          <cell r="CD196">
            <v>1.5</v>
          </cell>
          <cell r="CE196">
            <v>0</v>
          </cell>
          <cell r="CF196">
            <v>0</v>
          </cell>
          <cell r="CG196">
            <v>0</v>
          </cell>
          <cell r="CH196">
            <v>0</v>
          </cell>
          <cell r="CI196">
            <v>0</v>
          </cell>
          <cell r="CJ196">
            <v>0</v>
          </cell>
          <cell r="CK196">
            <v>0</v>
          </cell>
          <cell r="CL196">
            <v>0</v>
          </cell>
          <cell r="CM196">
            <v>0</v>
          </cell>
          <cell r="CN196">
            <v>0</v>
          </cell>
          <cell r="CO196">
            <v>0</v>
          </cell>
          <cell r="CP196">
            <v>2175.8000000000002</v>
          </cell>
          <cell r="CQ196">
            <v>3977.9</v>
          </cell>
          <cell r="CR196">
            <v>0</v>
          </cell>
          <cell r="CS196">
            <v>0</v>
          </cell>
          <cell r="CT196">
            <v>0</v>
          </cell>
        </row>
        <row r="197">
          <cell r="B197">
            <v>247693835</v>
          </cell>
          <cell r="C197" t="str">
            <v>г. Люберцы, ул. Космонавтов, д. 34, д. 36, д. 38, д. 34А</v>
          </cell>
          <cell r="D197" t="str">
            <v>{"type":"Polygon","coordinates":[[[37.900289,55.659474],[37.900507,55.659479],[37.900507,55.659425],[37.900507,55.659407],[37.900592,55.659407],[37.900592,55.659426],[37.900676,55.659427],[37.900676,55.659455],[37.900908,55.659456],[37.900908,55.659511],[37.900971,55.65951],[37.901432,55.659506],[37.901644,55.659506],[37.901633,55.658513],[37.901538,55.658518],[37.901543,55.65846],[37.901295,55.658405],[37.901047,55.658355],[37.90082,55.658327],[37.900637,55.658319],[37.900551,55.658327],[37.900548,55.658328],[37.900513,55.658271],[37.900339,55.658292],[37.900139,55.658354],[37.900185,55.658412],[37.900092,55.658505],[37.900064,55.658545],[37.899688,55.658542],[37.899686,55.658583],[37.899592,55.658583],[37.899584,55.65919],[37.899584,55.659254],[37.899738,55.659256],[37.899851,55.659259],[37.89985,55.659276],[37.900289,55.659474]],[[37.901032,55.659498],[37.90125,55.659498],[37.901247,55.658854],[37.901022,55.658854],[37.901032,55.659498]],[[37.900678,55.658754],[37.900933,55.658756],[37.900932,55.658613],[37.900908,55.658613],[37.900908,55.658591],[37.901027,55.658591],[37.90103,55.65844],[37.90077,55.658439],[37.900767,55.658561],[37.900741,55.658561],[37.900741,55.658609],[37.900676,55.658609],[37.900678,55.658754]],[[37.89993,55.659181],[37.900177,55.659182],[37.900177,55.658918],[37.899929,55.658917],[37.89993,55.659181]],[[37.899948,55.658917],[37.899954,55.658663],[37.899706,55.658662],[37.899706,55.658915],[37.899948,55.658917]]]}</v>
          </cell>
          <cell r="E197" t="str">
            <v>LINESTRING(37.900513 55.658271,37.900339 55.658292,37.900139 55.658354,37.899688 55.658542,37.899592 55.658583,37.899584 55.65919,37.899584 55.659254,37.900289 55.659474,37.900908 55.659511,37.901644 55.659506,37.901633 55.658513,37.901543 55.65846,37.901295 55.658405,37.901047 55.658355,37.900513 55.658271)</v>
          </cell>
          <cell r="F197" t="str">
            <v>Утвержден</v>
          </cell>
          <cell r="G197">
            <v>12165</v>
          </cell>
          <cell r="H197">
            <v>12194.805</v>
          </cell>
          <cell r="I197">
            <v>12165</v>
          </cell>
          <cell r="J197">
            <v>2467.6999999999998</v>
          </cell>
          <cell r="K197">
            <v>2433</v>
          </cell>
          <cell r="L197">
            <v>9697.2999999999993</v>
          </cell>
          <cell r="M197">
            <v>1</v>
          </cell>
          <cell r="N197">
            <v>318</v>
          </cell>
          <cell r="O197">
            <v>319.25</v>
          </cell>
          <cell r="P197">
            <v>0</v>
          </cell>
          <cell r="Q197">
            <v>0</v>
          </cell>
          <cell r="R197">
            <v>318</v>
          </cell>
          <cell r="S197">
            <v>0</v>
          </cell>
          <cell r="T197">
            <v>0</v>
          </cell>
          <cell r="U197">
            <v>0</v>
          </cell>
          <cell r="V197">
            <v>0</v>
          </cell>
          <cell r="W197">
            <v>8</v>
          </cell>
          <cell r="X197">
            <v>2</v>
          </cell>
          <cell r="Y197">
            <v>2</v>
          </cell>
          <cell r="Z197">
            <v>1</v>
          </cell>
          <cell r="AA197">
            <v>110</v>
          </cell>
          <cell r="AB197">
            <v>110.562</v>
          </cell>
          <cell r="AC197">
            <v>1</v>
          </cell>
          <cell r="AD197">
            <v>0</v>
          </cell>
          <cell r="AE197">
            <v>110</v>
          </cell>
          <cell r="AF197">
            <v>0</v>
          </cell>
          <cell r="AG197">
            <v>0</v>
          </cell>
          <cell r="AH197">
            <v>0</v>
          </cell>
          <cell r="AI197">
            <v>0</v>
          </cell>
          <cell r="AJ197">
            <v>0</v>
          </cell>
          <cell r="AK197">
            <v>2</v>
          </cell>
          <cell r="AL197">
            <v>2</v>
          </cell>
          <cell r="AM197">
            <v>7798.6</v>
          </cell>
          <cell r="AN197">
            <v>7817.1819999999998</v>
          </cell>
          <cell r="AO197">
            <v>7797.6</v>
          </cell>
          <cell r="AP197">
            <v>80</v>
          </cell>
          <cell r="AQ197">
            <v>0</v>
          </cell>
          <cell r="AR197">
            <v>0</v>
          </cell>
          <cell r="AS197">
            <v>0</v>
          </cell>
          <cell r="AT197">
            <v>0</v>
          </cell>
          <cell r="AU197">
            <v>0</v>
          </cell>
          <cell r="AV197">
            <v>0</v>
          </cell>
          <cell r="AW197">
            <v>0</v>
          </cell>
          <cell r="AX197">
            <v>0</v>
          </cell>
          <cell r="AY197">
            <v>0</v>
          </cell>
          <cell r="AZ197">
            <v>0</v>
          </cell>
          <cell r="BA197">
            <v>15</v>
          </cell>
          <cell r="BB197">
            <v>9</v>
          </cell>
          <cell r="BC197">
            <v>9</v>
          </cell>
          <cell r="BD197">
            <v>3</v>
          </cell>
          <cell r="BE197">
            <v>10</v>
          </cell>
          <cell r="BF197">
            <v>1105.2</v>
          </cell>
          <cell r="BG197">
            <v>1108.8810000000001</v>
          </cell>
          <cell r="BH197">
            <v>0</v>
          </cell>
          <cell r="BI197">
            <v>819.2</v>
          </cell>
          <cell r="BJ197">
            <v>286</v>
          </cell>
          <cell r="BK197">
            <v>83</v>
          </cell>
          <cell r="BL197">
            <v>1</v>
          </cell>
          <cell r="BM197">
            <v>2355</v>
          </cell>
          <cell r="BN197">
            <v>2361.1439999999998</v>
          </cell>
          <cell r="BO197">
            <v>0</v>
          </cell>
          <cell r="BP197">
            <v>2355</v>
          </cell>
          <cell r="BQ197">
            <v>0</v>
          </cell>
          <cell r="BR197">
            <v>672.85</v>
          </cell>
          <cell r="BS197">
            <v>0</v>
          </cell>
          <cell r="BT197">
            <v>3.5</v>
          </cell>
          <cell r="BU197">
            <v>0</v>
          </cell>
          <cell r="BV197">
            <v>12</v>
          </cell>
          <cell r="BW197">
            <v>473.1</v>
          </cell>
          <cell r="BX197">
            <v>474.37</v>
          </cell>
          <cell r="BY197">
            <v>0</v>
          </cell>
          <cell r="BZ197">
            <v>473.1</v>
          </cell>
          <cell r="CA197">
            <v>0</v>
          </cell>
          <cell r="CB197">
            <v>0.27600000000000002</v>
          </cell>
          <cell r="CC197">
            <v>0</v>
          </cell>
          <cell r="CD197">
            <v>2</v>
          </cell>
          <cell r="CE197">
            <v>0</v>
          </cell>
          <cell r="CF197">
            <v>0</v>
          </cell>
          <cell r="CG197">
            <v>0</v>
          </cell>
          <cell r="CH197">
            <v>0</v>
          </cell>
          <cell r="CI197">
            <v>0</v>
          </cell>
          <cell r="CJ197">
            <v>0</v>
          </cell>
          <cell r="CK197">
            <v>0</v>
          </cell>
          <cell r="CL197">
            <v>0</v>
          </cell>
          <cell r="CM197">
            <v>0</v>
          </cell>
          <cell r="CN197">
            <v>0</v>
          </cell>
          <cell r="CO197">
            <v>0</v>
          </cell>
          <cell r="CP197">
            <v>3647.3</v>
          </cell>
          <cell r="CQ197">
            <v>12158.9</v>
          </cell>
          <cell r="CR197">
            <v>0</v>
          </cell>
          <cell r="CS197">
            <v>0</v>
          </cell>
          <cell r="CT197">
            <v>0</v>
          </cell>
        </row>
        <row r="198">
          <cell r="B198">
            <v>247693827</v>
          </cell>
          <cell r="C198" t="str">
            <v>г. Люберцы, ул, Космонавтов, д. 40, д. 42, д. 44, д. 46, д. 48, д. 50, д. 52</v>
          </cell>
          <cell r="D198" t="str">
            <v>{"type":"Polygon","coordinates":[[[37.899911,55.660359],[37.89991,55.660377],[37.8999,55.660626],[37.900037,55.661364],[37.900077,55.661371],[37.900171,55.661387],[37.900195,55.661564],[37.900249,55.661599],[37.900324,55.661627],[37.900289,55.661673],[37.900345,55.661687],[37.901781,55.662099],[37.901915,55.661966],[37.90185,55.661762],[37.901668,55.661757],[37.901667,55.661756],[37.901669,55.661703],[37.901756,55.661704],[37.901818,55.661704],[37.902022,55.661707],[37.902032,55.661679],[37.902053,55.661618],[37.902074,55.661556],[37.902102,55.661476],[37.902545,55.661258],[37.902603,55.661229],[37.902627,55.66122],[37.902623,55.661137],[37.902719,55.661139],[37.902719,55.660429],[37.902701,55.660373],[37.90265,55.660323],[37.902575,55.660309],[37.902494,55.660308],[37.902489,55.660242],[37.902483,55.660164],[37.9024,55.660164],[37.9024,55.660093],[37.9024,55.660056],[37.9024,55.660043],[37.902052,55.660038],[37.902054,55.659581],[37.901992,55.65958],[37.901995,55.659507],[37.901645,55.659506],[37.901437,55.659506],[37.901204,55.659508],[37.900908,55.659511],[37.900908,55.659456],[37.900861,55.659456],[37.900837,55.659456],[37.900676,55.659455],[37.900676,55.659427],[37.900592,55.659426],[37.900592,55.659407],[37.900507,55.659407],[37.900507,55.659479],[37.900289,55.659474],[37.900563,55.659754],[37.900496,55.660114],[37.900091,55.660364],[37.899911,55.660359]],[[37.900507,55.659407],[37.900592,55.659407],[37.900592,55.659426],[37.900676,55.659427],[37.900676,55.659557],[37.900507,55.659557],[37.900507,55.659407]],[[37.901522,55.659806],[37.901521,55.659741],[37.90162,55.659742],[37.90162,55.659589],[37.901848,55.659586],[37.90185,55.65963],[37.901874,55.65963],[37.901878,55.659884],[37.901853,55.659884],[37.901853,55.659943],[37.901618,55.659943],[37.90162,55.659806],[37.901522,55.659806]],[[37.901508,55.66028],[37.901518,55.66028],[37.90159,55.660281],[37.901735,55.660282],[37.901735,55.660164],[37.901508,55.660162],[37.901508,55.66028]],[[37.900756,55.660323],[37.900901,55.660323],[37.900947,55.660323],[37.901085,55.660323],[37.901081,55.660146],[37.900744,55.660143],[37.900756,55.660323]],[[37.900128,55.660741],[37.900286,55.660741],[37.900329,55.660741],[37.900456,55.660741],[37.900458,55.660556],[37.900126,55.660553],[37.900128,55.660741]],[[37.901763,55.660741],[37.901683,55.660751],[37.901722,55.660829],[37.901799,55.660818],[37.901763,55.660741]],[[37.902033,55.660548],[37.902172,55.660548],[37.902219,55.660548],[37.902219,55.660549],[37.902362,55.660549],[37.902361,55.660368],[37.902035,55.660367],[37.902033,55.660548]],[[37.902178,55.661095],[37.902316,55.661095],[37.902363,55.661095],[37.902494,55.661095],[37.902486,55.66091],[37.902167,55.66091],[37.902178,55.661095]],[[37.901359,55.661642],[37.901497,55.66164],[37.901566,55.66164],[37.901692,55.661638],[37.901687,55.661464],[37.901346,55.661465],[37.901359,55.661642]],[[37.900303,55.661503],[37.90043,55.661501],[37.900502,55.661499],[37.900633,55.661497],[37.900622,55.661325],[37.900283,55.66133],[37.900303,55.661503]],[[37.901971,55.661675],[37.902032,55.661679],[37.902053,55.661618],[37.901992,55.661611],[37.901971,55.661675]]]}</v>
          </cell>
          <cell r="E198" t="str">
            <v>LINESTRING(37.900507 55.659407,37.900289 55.659474,37.899911 55.660359,37.89991 55.660377,37.8999 55.660626,37.900037 55.661364,37.900195 55.661564,37.900289 55.661673,37.901781 55.662099,37.901915 55.661966,37.902719 55.661139,37.902719 55.660429,37.902701 55.660373,37.901995 55.659507,37.900592 55.659407,37.900507 55.659407)</v>
          </cell>
          <cell r="F198" t="str">
            <v>Утвержден</v>
          </cell>
          <cell r="G198">
            <v>30898</v>
          </cell>
          <cell r="H198">
            <v>33162.135000000002</v>
          </cell>
          <cell r="I198">
            <v>30898</v>
          </cell>
          <cell r="J198">
            <v>6127.4</v>
          </cell>
          <cell r="K198">
            <v>5611.3</v>
          </cell>
          <cell r="L198">
            <v>26326.6</v>
          </cell>
          <cell r="M198">
            <v>3</v>
          </cell>
          <cell r="N198">
            <v>430.1</v>
          </cell>
          <cell r="O198">
            <v>430.30599999999998</v>
          </cell>
          <cell r="P198">
            <v>0</v>
          </cell>
          <cell r="Q198">
            <v>0</v>
          </cell>
          <cell r="R198">
            <v>381</v>
          </cell>
          <cell r="S198">
            <v>0</v>
          </cell>
          <cell r="T198">
            <v>49.1</v>
          </cell>
          <cell r="U198">
            <v>0</v>
          </cell>
          <cell r="V198">
            <v>0</v>
          </cell>
          <cell r="W198">
            <v>0</v>
          </cell>
          <cell r="X198">
            <v>0</v>
          </cell>
          <cell r="Y198">
            <v>0</v>
          </cell>
          <cell r="Z198">
            <v>3</v>
          </cell>
          <cell r="AA198">
            <v>323.5</v>
          </cell>
          <cell r="AB198">
            <v>324.75200000000001</v>
          </cell>
          <cell r="AC198">
            <v>0</v>
          </cell>
          <cell r="AD198">
            <v>0</v>
          </cell>
          <cell r="AE198">
            <v>124</v>
          </cell>
          <cell r="AF198">
            <v>0</v>
          </cell>
          <cell r="AG198">
            <v>199.5</v>
          </cell>
          <cell r="AH198">
            <v>0</v>
          </cell>
          <cell r="AI198">
            <v>0</v>
          </cell>
          <cell r="AJ198">
            <v>0</v>
          </cell>
          <cell r="AK198">
            <v>5</v>
          </cell>
          <cell r="AL198">
            <v>5</v>
          </cell>
          <cell r="AM198">
            <v>21992.1</v>
          </cell>
          <cell r="AN198">
            <v>22049.062000000002</v>
          </cell>
          <cell r="AO198">
            <v>21991.1</v>
          </cell>
          <cell r="AP198">
            <v>193</v>
          </cell>
          <cell r="AQ198">
            <v>0</v>
          </cell>
          <cell r="AR198">
            <v>0</v>
          </cell>
          <cell r="AS198">
            <v>0</v>
          </cell>
          <cell r="AT198">
            <v>0</v>
          </cell>
          <cell r="AU198">
            <v>0</v>
          </cell>
          <cell r="AV198">
            <v>2</v>
          </cell>
          <cell r="AW198">
            <v>72.599999999999994</v>
          </cell>
          <cell r="AX198">
            <v>0</v>
          </cell>
          <cell r="AY198">
            <v>72.599999999999994</v>
          </cell>
          <cell r="AZ198">
            <v>0</v>
          </cell>
          <cell r="BA198">
            <v>21</v>
          </cell>
          <cell r="BB198">
            <v>22</v>
          </cell>
          <cell r="BC198">
            <v>15</v>
          </cell>
          <cell r="BD198">
            <v>9</v>
          </cell>
          <cell r="BE198">
            <v>13</v>
          </cell>
          <cell r="BF198">
            <v>3176.2</v>
          </cell>
          <cell r="BG198">
            <v>3182.0059999999999</v>
          </cell>
          <cell r="BH198">
            <v>0</v>
          </cell>
          <cell r="BI198">
            <v>3080.3</v>
          </cell>
          <cell r="BJ198">
            <v>95.9</v>
          </cell>
          <cell r="BK198">
            <v>235</v>
          </cell>
          <cell r="BL198">
            <v>2</v>
          </cell>
          <cell r="BM198">
            <v>4912</v>
          </cell>
          <cell r="BN198">
            <v>4923.067</v>
          </cell>
          <cell r="BO198">
            <v>0</v>
          </cell>
          <cell r="BP198">
            <v>4912</v>
          </cell>
          <cell r="BQ198">
            <v>0</v>
          </cell>
          <cell r="BR198">
            <v>950.4</v>
          </cell>
          <cell r="BS198">
            <v>0</v>
          </cell>
          <cell r="BT198">
            <v>5</v>
          </cell>
          <cell r="BU198">
            <v>0</v>
          </cell>
          <cell r="BV198">
            <v>19</v>
          </cell>
          <cell r="BW198">
            <v>1913.3</v>
          </cell>
          <cell r="BX198">
            <v>1920.348</v>
          </cell>
          <cell r="BY198">
            <v>0</v>
          </cell>
          <cell r="BZ198">
            <v>1491</v>
          </cell>
          <cell r="CA198">
            <v>422.3</v>
          </cell>
          <cell r="CB198">
            <v>0.86699999999999999</v>
          </cell>
          <cell r="CC198">
            <v>0.27900000000000003</v>
          </cell>
          <cell r="CD198">
            <v>1.9</v>
          </cell>
          <cell r="CE198">
            <v>1.5</v>
          </cell>
          <cell r="CF198">
            <v>0</v>
          </cell>
          <cell r="CG198">
            <v>0</v>
          </cell>
          <cell r="CH198">
            <v>0</v>
          </cell>
          <cell r="CI198">
            <v>0</v>
          </cell>
          <cell r="CJ198">
            <v>0</v>
          </cell>
          <cell r="CK198">
            <v>0</v>
          </cell>
          <cell r="CL198">
            <v>0</v>
          </cell>
          <cell r="CM198">
            <v>0</v>
          </cell>
          <cell r="CN198">
            <v>0</v>
          </cell>
          <cell r="CO198">
            <v>0</v>
          </cell>
          <cell r="CP198">
            <v>9555.9</v>
          </cell>
          <cell r="CQ198">
            <v>32818.800000000003</v>
          </cell>
          <cell r="CR198">
            <v>0</v>
          </cell>
          <cell r="CS198">
            <v>0</v>
          </cell>
          <cell r="CT198">
            <v>0</v>
          </cell>
        </row>
        <row r="199">
          <cell r="B199">
            <v>247693964</v>
          </cell>
          <cell r="C199" t="str">
            <v>г. Люберцы, ул. Красноармейская, д. 12, д. 14, д. 16, д. 18, ул. Калараш, д. 11</v>
          </cell>
          <cell r="D199" t="str">
            <v>{"type":"Polygon","coordinates":[[[37.884555,55.676269],[37.883515,55.676832],[37.883535,55.676841],[37.883572,55.676858],[37.883781,55.676954],[37.883931,55.677044],[37.884081,55.677134],[37.884016,55.677168],[37.884399,55.677404],[37.88445,55.677436],[37.884557,55.677379],[37.885484,55.677969],[37.885776,55.677816],[37.885929,55.677912],[37.886245,55.677749],[37.886287,55.677773],[37.886436,55.677697],[37.886453,55.67771],[37.886693,55.677584],[37.884555,55.676269]],[[37.883814,55.676835],[37.883964,55.676927],[37.884806,55.676483],[37.884655,55.676387],[37.883814,55.676835]],[[37.884222,55.677196],[37.884368,55.677283],[37.885011,55.676944],[37.884867,55.676852],[37.884222,55.677196]],[[37.884742,55.677383],[37.885442,55.677834],[37.885657,55.677728],[37.885547,55.677657],[37.885497,55.677679],[37.885029,55.677377],[37.885072,55.677353],[37.884952,55.677275],[37.884742,55.677383]],[[37.885037,55.676774],[37.885646,55.677145],[37.885797,55.677063],[37.885191,55.676691],[37.885037,55.676774]],[[37.885843,55.677283],[37.886413,55.677638],[37.886574,55.677554],[37.886,55.6772],[37.885843,55.677283]],[[37.88584,55.677856],[37.885886,55.677833],[37.885974,55.677889],[37.885929,55.677912],[37.88584,55.677856]],[[37.883579,55.676797],[37.883515,55.676832],[37.883535,55.67684],[37.88357,55.676857],[37.88363,55.676827],[37.883579,55.676797]]]}</v>
          </cell>
          <cell r="E199" t="str">
            <v>LINESTRING(37.884555 55.676269,37.883579 55.676797,37.883515 55.676832,37.884016 55.677168,37.88445 55.677436,37.885484 55.677969,37.885929 55.677912,37.886453 55.67771,37.886693 55.677584,37.884555 55.676269)</v>
          </cell>
          <cell r="F199" t="str">
            <v>Утвержден</v>
          </cell>
          <cell r="G199">
            <v>12189</v>
          </cell>
          <cell r="H199">
            <v>12218.93</v>
          </cell>
          <cell r="I199">
            <v>12189</v>
          </cell>
          <cell r="J199">
            <v>2622</v>
          </cell>
          <cell r="K199">
            <v>3369.6</v>
          </cell>
          <cell r="L199">
            <v>9567</v>
          </cell>
          <cell r="M199">
            <v>2</v>
          </cell>
          <cell r="N199">
            <v>212.9</v>
          </cell>
          <cell r="O199">
            <v>213.61699999999999</v>
          </cell>
          <cell r="P199">
            <v>0</v>
          </cell>
          <cell r="Q199">
            <v>0</v>
          </cell>
          <cell r="R199">
            <v>200</v>
          </cell>
          <cell r="S199">
            <v>12.9</v>
          </cell>
          <cell r="T199">
            <v>0</v>
          </cell>
          <cell r="U199">
            <v>0</v>
          </cell>
          <cell r="V199">
            <v>0</v>
          </cell>
          <cell r="W199">
            <v>0</v>
          </cell>
          <cell r="X199">
            <v>0</v>
          </cell>
          <cell r="Y199">
            <v>0</v>
          </cell>
          <cell r="Z199">
            <v>1</v>
          </cell>
          <cell r="AA199">
            <v>189</v>
          </cell>
          <cell r="AB199">
            <v>189.25399999999999</v>
          </cell>
          <cell r="AC199">
            <v>0</v>
          </cell>
          <cell r="AD199">
            <v>0</v>
          </cell>
          <cell r="AE199">
            <v>189</v>
          </cell>
          <cell r="AF199">
            <v>0</v>
          </cell>
          <cell r="AG199">
            <v>0</v>
          </cell>
          <cell r="AH199">
            <v>0</v>
          </cell>
          <cell r="AI199">
            <v>0</v>
          </cell>
          <cell r="AJ199">
            <v>0</v>
          </cell>
          <cell r="AK199">
            <v>2</v>
          </cell>
          <cell r="AL199">
            <v>2</v>
          </cell>
          <cell r="AM199">
            <v>7323.9</v>
          </cell>
          <cell r="AN199">
            <v>7344.0460000000003</v>
          </cell>
          <cell r="AO199">
            <v>7322.9</v>
          </cell>
          <cell r="AP199">
            <v>286</v>
          </cell>
          <cell r="AQ199">
            <v>0</v>
          </cell>
          <cell r="AR199">
            <v>0</v>
          </cell>
          <cell r="AS199">
            <v>0</v>
          </cell>
          <cell r="AT199">
            <v>0</v>
          </cell>
          <cell r="AU199">
            <v>0</v>
          </cell>
          <cell r="AV199">
            <v>2</v>
          </cell>
          <cell r="AW199">
            <v>55.8</v>
          </cell>
          <cell r="AX199">
            <v>0</v>
          </cell>
          <cell r="AY199">
            <v>55.8</v>
          </cell>
          <cell r="AZ199">
            <v>0</v>
          </cell>
          <cell r="BA199">
            <v>6</v>
          </cell>
          <cell r="BB199">
            <v>6</v>
          </cell>
          <cell r="BC199">
            <v>6</v>
          </cell>
          <cell r="BD199">
            <v>10</v>
          </cell>
          <cell r="BE199">
            <v>7</v>
          </cell>
          <cell r="BF199">
            <v>518.5</v>
          </cell>
          <cell r="BG199">
            <v>520.84100000000001</v>
          </cell>
          <cell r="BH199">
            <v>0</v>
          </cell>
          <cell r="BI199">
            <v>518.5</v>
          </cell>
          <cell r="BJ199">
            <v>0</v>
          </cell>
          <cell r="BK199">
            <v>37</v>
          </cell>
          <cell r="BL199">
            <v>3</v>
          </cell>
          <cell r="BM199">
            <v>3001</v>
          </cell>
          <cell r="BN199">
            <v>3009.8359999999998</v>
          </cell>
          <cell r="BO199">
            <v>0</v>
          </cell>
          <cell r="BP199">
            <v>3001</v>
          </cell>
          <cell r="BQ199">
            <v>0</v>
          </cell>
          <cell r="BR199">
            <v>838.85</v>
          </cell>
          <cell r="BS199">
            <v>0</v>
          </cell>
          <cell r="BT199">
            <v>3.6666666666666701</v>
          </cell>
          <cell r="BU199">
            <v>0</v>
          </cell>
          <cell r="BV199">
            <v>25</v>
          </cell>
          <cell r="BW199">
            <v>919</v>
          </cell>
          <cell r="BX199">
            <v>925.452</v>
          </cell>
          <cell r="BY199">
            <v>1</v>
          </cell>
          <cell r="BZ199">
            <v>916.5</v>
          </cell>
          <cell r="CA199">
            <v>2.5</v>
          </cell>
          <cell r="CB199">
            <v>0.54</v>
          </cell>
          <cell r="CC199">
            <v>1E-3</v>
          </cell>
          <cell r="CD199">
            <v>1.7916666666666701</v>
          </cell>
          <cell r="CE199">
            <v>1.5</v>
          </cell>
          <cell r="CF199">
            <v>0</v>
          </cell>
          <cell r="CG199">
            <v>0</v>
          </cell>
          <cell r="CH199">
            <v>0</v>
          </cell>
          <cell r="CI199">
            <v>0</v>
          </cell>
          <cell r="CJ199">
            <v>0</v>
          </cell>
          <cell r="CK199">
            <v>0</v>
          </cell>
          <cell r="CL199">
            <v>0</v>
          </cell>
          <cell r="CM199">
            <v>0</v>
          </cell>
          <cell r="CN199">
            <v>0</v>
          </cell>
          <cell r="CO199">
            <v>0</v>
          </cell>
          <cell r="CP199">
            <v>4491.8</v>
          </cell>
          <cell r="CQ199">
            <v>12219.1</v>
          </cell>
          <cell r="CR199">
            <v>0</v>
          </cell>
          <cell r="CS199">
            <v>0</v>
          </cell>
          <cell r="CT199">
            <v>0</v>
          </cell>
        </row>
        <row r="200">
          <cell r="B200">
            <v>247693955</v>
          </cell>
          <cell r="C200" t="str">
            <v>г. Люберцы, ул. Красноармейская, д. 13, ул. Калараш, д. 7А</v>
          </cell>
          <cell r="D200" t="str">
            <v>{"type":"Polygon","coordinates":[[[37.886867,55.676099],[37.886881,55.676258],[37.886899,55.676275],[37.885824,55.676777],[37.885795,55.67679],[37.885883,55.676853],[37.885918,55.676836],[37.886603,55.677261],[37.888145,55.676491],[37.888153,55.676405],[37.888059,55.676357],[37.888007,55.676083],[37.887973,55.67596],[37.887788,55.675973],[37.887768,55.675899],[37.887371,55.675931],[37.887028,55.675941],[37.886924,55.675936],[37.886867,55.676099]],[[37.887413,55.676244],[37.88722,55.676255],[37.887155,55.676001],[37.887353,55.675986],[37.887413,55.676244]],[[37.886745,55.67698],[37.886683,55.676734],[37.886895,55.676713],[37.886952,55.676965],[37.886745,55.67698]]]}</v>
          </cell>
          <cell r="E200" t="str">
            <v>LINESTRING(37.887768 55.675899,37.886924 55.675936,37.885795 55.67679,37.885883 55.676853,37.886603 55.677261,37.888145 55.676491,37.888153 55.676405,37.887973 55.67596,37.887768 55.675899)</v>
          </cell>
          <cell r="F200" t="str">
            <v>Утвержден</v>
          </cell>
          <cell r="G200">
            <v>10551</v>
          </cell>
          <cell r="H200">
            <v>10577.218999999999</v>
          </cell>
          <cell r="I200">
            <v>10551</v>
          </cell>
          <cell r="J200">
            <v>688.1</v>
          </cell>
          <cell r="K200">
            <v>1634.4</v>
          </cell>
          <cell r="L200">
            <v>9040.2999999999993</v>
          </cell>
          <cell r="M200">
            <v>1</v>
          </cell>
          <cell r="N200">
            <v>214</v>
          </cell>
          <cell r="O200">
            <v>214.946</v>
          </cell>
          <cell r="P200">
            <v>0</v>
          </cell>
          <cell r="Q200">
            <v>0</v>
          </cell>
          <cell r="R200">
            <v>214</v>
          </cell>
          <cell r="S200">
            <v>0</v>
          </cell>
          <cell r="T200">
            <v>0</v>
          </cell>
          <cell r="U200">
            <v>0</v>
          </cell>
          <cell r="V200">
            <v>0</v>
          </cell>
          <cell r="W200">
            <v>7</v>
          </cell>
          <cell r="X200">
            <v>3</v>
          </cell>
          <cell r="Y200">
            <v>2</v>
          </cell>
          <cell r="Z200">
            <v>1</v>
          </cell>
          <cell r="AA200">
            <v>120</v>
          </cell>
          <cell r="AB200">
            <v>120.974</v>
          </cell>
          <cell r="AC200">
            <v>1</v>
          </cell>
          <cell r="AD200">
            <v>0</v>
          </cell>
          <cell r="AE200">
            <v>120</v>
          </cell>
          <cell r="AF200">
            <v>0</v>
          </cell>
          <cell r="AG200">
            <v>0</v>
          </cell>
          <cell r="AH200">
            <v>0</v>
          </cell>
          <cell r="AI200">
            <v>0</v>
          </cell>
          <cell r="AJ200">
            <v>0</v>
          </cell>
          <cell r="AK200">
            <v>3</v>
          </cell>
          <cell r="AL200">
            <v>3</v>
          </cell>
          <cell r="AM200">
            <v>7942</v>
          </cell>
          <cell r="AN200">
            <v>7937.0439999999999</v>
          </cell>
          <cell r="AO200">
            <v>7911</v>
          </cell>
          <cell r="AP200">
            <v>167</v>
          </cell>
          <cell r="AQ200">
            <v>0</v>
          </cell>
          <cell r="AR200">
            <v>0</v>
          </cell>
          <cell r="AS200">
            <v>0</v>
          </cell>
          <cell r="AT200">
            <v>10</v>
          </cell>
          <cell r="AU200">
            <v>135</v>
          </cell>
          <cell r="AV200">
            <v>0</v>
          </cell>
          <cell r="AW200">
            <v>0</v>
          </cell>
          <cell r="AX200">
            <v>0</v>
          </cell>
          <cell r="AY200">
            <v>0</v>
          </cell>
          <cell r="AZ200">
            <v>0</v>
          </cell>
          <cell r="BA200">
            <v>8</v>
          </cell>
          <cell r="BB200">
            <v>8</v>
          </cell>
          <cell r="BC200">
            <v>2</v>
          </cell>
          <cell r="BD200">
            <v>4</v>
          </cell>
          <cell r="BE200">
            <v>1</v>
          </cell>
          <cell r="BF200">
            <v>143</v>
          </cell>
          <cell r="BG200">
            <v>144.017</v>
          </cell>
          <cell r="BH200">
            <v>1</v>
          </cell>
          <cell r="BI200">
            <v>143</v>
          </cell>
          <cell r="BJ200">
            <v>0</v>
          </cell>
          <cell r="BK200">
            <v>11</v>
          </cell>
          <cell r="BL200">
            <v>3</v>
          </cell>
          <cell r="BM200">
            <v>1558</v>
          </cell>
          <cell r="BN200">
            <v>1560.385</v>
          </cell>
          <cell r="BO200">
            <v>0</v>
          </cell>
          <cell r="BP200">
            <v>1558</v>
          </cell>
          <cell r="BQ200">
            <v>0</v>
          </cell>
          <cell r="BR200">
            <v>378</v>
          </cell>
          <cell r="BS200">
            <v>0</v>
          </cell>
          <cell r="BT200">
            <v>5</v>
          </cell>
          <cell r="BU200">
            <v>0</v>
          </cell>
          <cell r="BV200">
            <v>4</v>
          </cell>
          <cell r="BW200">
            <v>512.4</v>
          </cell>
          <cell r="BX200">
            <v>594.55399999999997</v>
          </cell>
          <cell r="BY200">
            <v>14</v>
          </cell>
          <cell r="BZ200">
            <v>512.4</v>
          </cell>
          <cell r="CA200">
            <v>0</v>
          </cell>
          <cell r="CB200">
            <v>246.12700000000001</v>
          </cell>
          <cell r="CC200">
            <v>0</v>
          </cell>
          <cell r="CD200">
            <v>2.25</v>
          </cell>
          <cell r="CE200">
            <v>0</v>
          </cell>
          <cell r="CF200">
            <v>0</v>
          </cell>
          <cell r="CG200">
            <v>0</v>
          </cell>
          <cell r="CH200">
            <v>0</v>
          </cell>
          <cell r="CI200">
            <v>0</v>
          </cell>
          <cell r="CJ200">
            <v>0</v>
          </cell>
          <cell r="CK200">
            <v>0</v>
          </cell>
          <cell r="CL200">
            <v>0</v>
          </cell>
          <cell r="CM200">
            <v>0</v>
          </cell>
          <cell r="CN200">
            <v>0</v>
          </cell>
          <cell r="CO200">
            <v>0</v>
          </cell>
          <cell r="CP200">
            <v>2213.4</v>
          </cell>
          <cell r="CQ200">
            <v>10458.4</v>
          </cell>
          <cell r="CR200">
            <v>0</v>
          </cell>
          <cell r="CS200">
            <v>0</v>
          </cell>
          <cell r="CT200">
            <v>0</v>
          </cell>
        </row>
        <row r="201">
          <cell r="B201">
            <v>247693943</v>
          </cell>
          <cell r="C201" t="str">
            <v>г.Люберцы, ул.Красноармейская, д.4, д.8, ул.Кирова, д.57, д.59</v>
          </cell>
          <cell r="D201" t="str">
            <v>{"type":"Polygon","coordinates":[[[37.887379,55.679237],[37.888037,55.679596],[37.888134,55.679542],[37.888117,55.679484],[37.888087,55.679464],[37.888686,55.679132],[37.88871,55.679148],[37.888935,55.67903],[37.888986,55.679028],[37.88756,55.678143],[37.887223,55.678305],[37.887195,55.678287],[37.886383,55.678675],[37.886709,55.678884],[37.886755,55.678861],[37.887029,55.679033],[37.887052,55.679017],[37.887087,55.679008],[37.887382,55.679178],[37.887379,55.679237]],[[37.886958,55.678432],[37.886493,55.678656],[37.886859,55.678895],[37.887058,55.678801],[37.886842,55.67866],[37.887114,55.678527],[37.886958,55.678432]],[[37.887082,55.678373],[37.88756,55.678143],[37.887924,55.678369],[37.887753,55.678456],[37.887538,55.67832],[37.887237,55.678471],[37.887082,55.678373]],[[37.887889,55.678517],[37.888039,55.678441],[37.888434,55.678686],[37.888829,55.678932],[37.888521,55.679091],[37.88839,55.679016],[37.888569,55.678923],[37.887889,55.678517]],[[37.887269,55.678977],[37.88742,55.678897],[37.888171,55.679337],[37.888024,55.67942],[37.887269,55.678977]],[[37.887557,55.678707],[37.887664,55.678652],[37.887613,55.67862],[37.887504,55.678674],[37.887557,55.678707]]]}</v>
          </cell>
          <cell r="E201" t="str">
            <v>LINESTRING(37.88756 55.678143,37.887195 55.678287,37.886383 55.678675,37.886709 55.678884,37.888037 55.679596,37.888134 55.679542,37.888986 55.679028,37.88756 55.678143)</v>
          </cell>
          <cell r="F201" t="str">
            <v>Утвержден</v>
          </cell>
          <cell r="G201">
            <v>8451</v>
          </cell>
          <cell r="H201">
            <v>8429.0959999999995</v>
          </cell>
          <cell r="I201">
            <v>8451</v>
          </cell>
          <cell r="J201">
            <v>5516.4</v>
          </cell>
          <cell r="K201">
            <v>2379.3000000000002</v>
          </cell>
          <cell r="L201">
            <v>2929.7</v>
          </cell>
          <cell r="M201">
            <v>1</v>
          </cell>
          <cell r="N201">
            <v>249</v>
          </cell>
          <cell r="O201">
            <v>249.589</v>
          </cell>
          <cell r="P201">
            <v>0</v>
          </cell>
          <cell r="Q201">
            <v>0</v>
          </cell>
          <cell r="R201">
            <v>249</v>
          </cell>
          <cell r="S201">
            <v>0</v>
          </cell>
          <cell r="T201">
            <v>0</v>
          </cell>
          <cell r="U201">
            <v>0</v>
          </cell>
          <cell r="V201">
            <v>0</v>
          </cell>
          <cell r="W201">
            <v>0</v>
          </cell>
          <cell r="X201">
            <v>0</v>
          </cell>
          <cell r="Y201">
            <v>0</v>
          </cell>
          <cell r="Z201">
            <v>1</v>
          </cell>
          <cell r="AA201">
            <v>251</v>
          </cell>
          <cell r="AB201">
            <v>251.91499999999999</v>
          </cell>
          <cell r="AC201">
            <v>0</v>
          </cell>
          <cell r="AD201">
            <v>0</v>
          </cell>
          <cell r="AE201">
            <v>251</v>
          </cell>
          <cell r="AF201">
            <v>0</v>
          </cell>
          <cell r="AG201">
            <v>0</v>
          </cell>
          <cell r="AH201">
            <v>0</v>
          </cell>
          <cell r="AI201">
            <v>0</v>
          </cell>
          <cell r="AJ201">
            <v>0</v>
          </cell>
          <cell r="AK201">
            <v>2</v>
          </cell>
          <cell r="AL201">
            <v>2</v>
          </cell>
          <cell r="AM201">
            <v>4496.8999999999996</v>
          </cell>
          <cell r="AN201">
            <v>3878.9050000000002</v>
          </cell>
          <cell r="AO201">
            <v>3868.6</v>
          </cell>
          <cell r="AP201">
            <v>121</v>
          </cell>
          <cell r="AQ201">
            <v>0</v>
          </cell>
          <cell r="AR201">
            <v>96.3</v>
          </cell>
          <cell r="AS201">
            <v>0</v>
          </cell>
          <cell r="AT201">
            <v>0</v>
          </cell>
          <cell r="AU201">
            <v>0</v>
          </cell>
          <cell r="AV201">
            <v>1</v>
          </cell>
          <cell r="AW201">
            <v>44.9</v>
          </cell>
          <cell r="AX201">
            <v>0</v>
          </cell>
          <cell r="AY201">
            <v>44.9</v>
          </cell>
          <cell r="AZ201">
            <v>0</v>
          </cell>
          <cell r="BA201">
            <v>5</v>
          </cell>
          <cell r="BB201">
            <v>5</v>
          </cell>
          <cell r="BC201">
            <v>7</v>
          </cell>
          <cell r="BD201">
            <v>2</v>
          </cell>
          <cell r="BE201">
            <v>7</v>
          </cell>
          <cell r="BF201">
            <v>1168.3</v>
          </cell>
          <cell r="BG201">
            <v>1170.7260000000001</v>
          </cell>
          <cell r="BH201">
            <v>0</v>
          </cell>
          <cell r="BI201">
            <v>1168.3</v>
          </cell>
          <cell r="BJ201">
            <v>0</v>
          </cell>
          <cell r="BK201">
            <v>91</v>
          </cell>
          <cell r="BL201">
            <v>5</v>
          </cell>
          <cell r="BM201">
            <v>2076</v>
          </cell>
          <cell r="BN201">
            <v>2079.348</v>
          </cell>
          <cell r="BO201">
            <v>0</v>
          </cell>
          <cell r="BP201">
            <v>2076</v>
          </cell>
          <cell r="BQ201">
            <v>0</v>
          </cell>
          <cell r="BR201">
            <v>450.6</v>
          </cell>
          <cell r="BS201">
            <v>0</v>
          </cell>
          <cell r="BT201">
            <v>4.8</v>
          </cell>
          <cell r="BU201">
            <v>0</v>
          </cell>
          <cell r="BV201">
            <v>20</v>
          </cell>
          <cell r="BW201">
            <v>788</v>
          </cell>
          <cell r="BX201">
            <v>789.80100000000004</v>
          </cell>
          <cell r="BY201">
            <v>0</v>
          </cell>
          <cell r="BZ201">
            <v>788</v>
          </cell>
          <cell r="CA201">
            <v>0</v>
          </cell>
          <cell r="CB201">
            <v>0.39100000000000001</v>
          </cell>
          <cell r="CC201">
            <v>0</v>
          </cell>
          <cell r="CD201">
            <v>4.5374999999999996</v>
          </cell>
          <cell r="CE201">
            <v>0</v>
          </cell>
          <cell r="CF201">
            <v>0</v>
          </cell>
          <cell r="CG201">
            <v>0</v>
          </cell>
          <cell r="CH201">
            <v>0</v>
          </cell>
          <cell r="CI201">
            <v>0</v>
          </cell>
          <cell r="CJ201">
            <v>0</v>
          </cell>
          <cell r="CK201">
            <v>0</v>
          </cell>
          <cell r="CL201">
            <v>0</v>
          </cell>
          <cell r="CM201">
            <v>0</v>
          </cell>
          <cell r="CN201">
            <v>0</v>
          </cell>
          <cell r="CO201">
            <v>0</v>
          </cell>
          <cell r="CP201">
            <v>4077.2</v>
          </cell>
          <cell r="CQ201">
            <v>8445.7999999999993</v>
          </cell>
          <cell r="CR201">
            <v>0</v>
          </cell>
          <cell r="CS201">
            <v>0</v>
          </cell>
          <cell r="CT201">
            <v>0</v>
          </cell>
        </row>
        <row r="202">
          <cell r="B202">
            <v>247693935</v>
          </cell>
          <cell r="C202" t="str">
            <v>г. Люберцы, ул. Красноармейская, д. 5, ул. Кирова, д. 61/7, д. 63А</v>
          </cell>
          <cell r="D202" t="str">
            <v>{"type":"Polygon","coordinates":[[[37.888962,55.67774],[37.888653,55.677542],[37.887775,55.677974],[37.888842,55.678642],[37.888865,55.678657],[37.889518,55.678334],[37.889778,55.678205],[37.890042,55.67808],[37.88966,55.677828],[37.889747,55.677786],[37.889511,55.677636],[37.889625,55.677582],[37.889488,55.677491],[37.888962,55.67774]],[[37.887829,55.677986],[37.88821,55.678226],[37.888371,55.678145],[37.888355,55.678136],[37.888379,55.678125],[37.88832,55.678086],[37.888296,55.678097],[37.888255,55.67807],[37.888178,55.678019],[37.88815,55.678032],[37.888111,55.678007],[37.88871,55.677717],[37.888575,55.677622],[37.887829,55.677986]],[[37.88832,55.678292],[37.888844,55.678618],[37.889394,55.678342],[37.889196,55.678226],[37.889059,55.678294],[37.889094,55.678317],[37.888863,55.678431],[37.888623,55.678284],[37.88867,55.67826],[37.888541,55.67818],[37.88832,55.678292]],[[37.889221,55.677782],[37.889791,55.678155],[37.889957,55.678072],[37.889397,55.677701],[37.889221,55.677782]],[[37.889093,55.678155],[37.889054,55.67813],[37.889154,55.678083],[37.889191,55.678108],[37.889093,55.678155]]]}</v>
          </cell>
          <cell r="E202" t="str">
            <v>LINESTRING(37.889488 55.677491,37.888653 55.677542,37.887775 55.677974,37.888865 55.678657,37.890042 55.67808,37.889625 55.677582,37.889488 55.677491)</v>
          </cell>
          <cell r="F202" t="str">
            <v>Утвержден</v>
          </cell>
          <cell r="G202">
            <v>6500</v>
          </cell>
          <cell r="H202">
            <v>6516.0969999999998</v>
          </cell>
          <cell r="I202">
            <v>6500</v>
          </cell>
          <cell r="J202">
            <v>949</v>
          </cell>
          <cell r="K202">
            <v>1084</v>
          </cell>
          <cell r="L202">
            <v>6500</v>
          </cell>
          <cell r="M202">
            <v>2</v>
          </cell>
          <cell r="N202">
            <v>214</v>
          </cell>
          <cell r="O202">
            <v>214.21199999999999</v>
          </cell>
          <cell r="P202">
            <v>0</v>
          </cell>
          <cell r="Q202">
            <v>0</v>
          </cell>
          <cell r="R202">
            <v>200</v>
          </cell>
          <cell r="S202">
            <v>14</v>
          </cell>
          <cell r="T202">
            <v>0</v>
          </cell>
          <cell r="U202">
            <v>0</v>
          </cell>
          <cell r="V202">
            <v>0</v>
          </cell>
          <cell r="W202">
            <v>5</v>
          </cell>
          <cell r="X202">
            <v>2</v>
          </cell>
          <cell r="Y202">
            <v>2</v>
          </cell>
          <cell r="Z202">
            <v>1</v>
          </cell>
          <cell r="AA202">
            <v>167</v>
          </cell>
          <cell r="AB202">
            <v>167.78200000000001</v>
          </cell>
          <cell r="AC202">
            <v>0</v>
          </cell>
          <cell r="AD202">
            <v>0</v>
          </cell>
          <cell r="AE202">
            <v>167</v>
          </cell>
          <cell r="AF202">
            <v>0</v>
          </cell>
          <cell r="AG202">
            <v>0</v>
          </cell>
          <cell r="AH202">
            <v>0</v>
          </cell>
          <cell r="AI202">
            <v>0</v>
          </cell>
          <cell r="AJ202">
            <v>0</v>
          </cell>
          <cell r="AK202">
            <v>4</v>
          </cell>
          <cell r="AL202">
            <v>2</v>
          </cell>
          <cell r="AM202">
            <v>4193.3</v>
          </cell>
          <cell r="AN202">
            <v>4202.2879999999996</v>
          </cell>
          <cell r="AO202">
            <v>4192.3</v>
          </cell>
          <cell r="AP202">
            <v>113</v>
          </cell>
          <cell r="AQ202">
            <v>0</v>
          </cell>
          <cell r="AR202">
            <v>0</v>
          </cell>
          <cell r="AS202">
            <v>0</v>
          </cell>
          <cell r="AT202">
            <v>0</v>
          </cell>
          <cell r="AU202">
            <v>0</v>
          </cell>
          <cell r="AV202">
            <v>1</v>
          </cell>
          <cell r="AW202">
            <v>30</v>
          </cell>
          <cell r="AX202">
            <v>0</v>
          </cell>
          <cell r="AY202">
            <v>30</v>
          </cell>
          <cell r="AZ202">
            <v>0</v>
          </cell>
          <cell r="BA202">
            <v>6</v>
          </cell>
          <cell r="BB202">
            <v>4</v>
          </cell>
          <cell r="BC202">
            <v>1</v>
          </cell>
          <cell r="BD202">
            <v>2</v>
          </cell>
          <cell r="BE202">
            <v>5</v>
          </cell>
          <cell r="BF202">
            <v>565.1</v>
          </cell>
          <cell r="BG202">
            <v>565.29600000000005</v>
          </cell>
          <cell r="BH202">
            <v>0</v>
          </cell>
          <cell r="BI202">
            <v>565.1</v>
          </cell>
          <cell r="BJ202">
            <v>0</v>
          </cell>
          <cell r="BK202">
            <v>44</v>
          </cell>
          <cell r="BL202">
            <v>1</v>
          </cell>
          <cell r="BM202">
            <v>1084</v>
          </cell>
          <cell r="BN202">
            <v>1086.56</v>
          </cell>
          <cell r="BO202">
            <v>0</v>
          </cell>
          <cell r="BP202">
            <v>1084</v>
          </cell>
          <cell r="BQ202">
            <v>0</v>
          </cell>
          <cell r="BR202">
            <v>309.70999999999998</v>
          </cell>
          <cell r="BS202">
            <v>0</v>
          </cell>
          <cell r="BT202">
            <v>3.5</v>
          </cell>
          <cell r="BU202">
            <v>0</v>
          </cell>
          <cell r="BV202">
            <v>19</v>
          </cell>
          <cell r="BW202">
            <v>278.2</v>
          </cell>
          <cell r="BX202">
            <v>277.65199999999999</v>
          </cell>
          <cell r="BY202">
            <v>0</v>
          </cell>
          <cell r="BZ202">
            <v>278.2</v>
          </cell>
          <cell r="CA202">
            <v>0</v>
          </cell>
          <cell r="CB202">
            <v>0.17899999999999999</v>
          </cell>
          <cell r="CC202">
            <v>0</v>
          </cell>
          <cell r="CD202">
            <v>1.4736842105263199</v>
          </cell>
          <cell r="CE202">
            <v>0</v>
          </cell>
          <cell r="CF202">
            <v>0</v>
          </cell>
          <cell r="CG202">
            <v>0</v>
          </cell>
          <cell r="CH202">
            <v>0</v>
          </cell>
          <cell r="CI202">
            <v>0</v>
          </cell>
          <cell r="CJ202">
            <v>0</v>
          </cell>
          <cell r="CK202">
            <v>0</v>
          </cell>
          <cell r="CL202">
            <v>0</v>
          </cell>
          <cell r="CM202">
            <v>0</v>
          </cell>
          <cell r="CN202">
            <v>0</v>
          </cell>
          <cell r="CO202">
            <v>0</v>
          </cell>
          <cell r="CP202">
            <v>1957.3</v>
          </cell>
          <cell r="CQ202">
            <v>6530.6</v>
          </cell>
          <cell r="CR202">
            <v>0</v>
          </cell>
          <cell r="CS202">
            <v>0</v>
          </cell>
          <cell r="CT202">
            <v>0</v>
          </cell>
        </row>
        <row r="203">
          <cell r="B203">
            <v>247693933</v>
          </cell>
          <cell r="C203" t="str">
            <v>г. Люберцы, ул. Красноармейская, д. 6</v>
          </cell>
          <cell r="D203" t="str">
            <v>{"type":"Polygon","coordinates":[[[37.888541,55.679883],[37.889223,55.679519],[37.889285,55.679557],[37.88962,55.679383],[37.889035,55.679025],[37.888936,55.67903],[37.88871,55.679148],[37.888686,55.679132],[37.888088,55.679464],[37.888117,55.679484],[37.888147,55.679584],[37.888257,55.679721],[37.888541,55.679883]],[[37.889051,55.67924],[37.888514,55.67952],[37.888351,55.679425],[37.889051,55.679048],[37.88943,55.67928],[37.889255,55.679366],[37.889051,55.67924]],[[37.888246,55.67963],[37.888353,55.679689],[37.888426,55.679644],[37.88832,55.679587],[37.888246,55.67963]],[[37.888358,55.679779],[37.888541,55.679883],[37.888671,55.679814],[37.88849,55.679707],[37.888358,55.679779]]]}</v>
          </cell>
          <cell r="E203" t="str">
            <v>LINESTRING(37.889035 55.679025,37.888936 55.67903,37.888686 55.679132,37.888088 55.679464,37.888147 55.679584,37.888257 55.679721,37.888358 55.679779,37.888541 55.679883,37.889285 55.679557,37.88962 55.679383,37.889035 55.679025)</v>
          </cell>
          <cell r="F203" t="str">
            <v>Утвержден</v>
          </cell>
          <cell r="G203">
            <v>3264</v>
          </cell>
          <cell r="H203">
            <v>3272.7190000000001</v>
          </cell>
          <cell r="I203">
            <v>3264</v>
          </cell>
          <cell r="J203">
            <v>410.7</v>
          </cell>
          <cell r="K203">
            <v>290</v>
          </cell>
          <cell r="L203">
            <v>2853.3</v>
          </cell>
          <cell r="M203">
            <v>1</v>
          </cell>
          <cell r="N203">
            <v>181</v>
          </cell>
          <cell r="O203">
            <v>180.96100000000001</v>
          </cell>
          <cell r="P203">
            <v>0</v>
          </cell>
          <cell r="Q203">
            <v>0</v>
          </cell>
          <cell r="R203">
            <v>181</v>
          </cell>
          <cell r="S203">
            <v>0</v>
          </cell>
          <cell r="T203">
            <v>0</v>
          </cell>
          <cell r="U203">
            <v>0</v>
          </cell>
          <cell r="V203">
            <v>0</v>
          </cell>
          <cell r="W203">
            <v>5</v>
          </cell>
          <cell r="X203">
            <v>2</v>
          </cell>
          <cell r="Y203">
            <v>2</v>
          </cell>
          <cell r="Z203">
            <v>1</v>
          </cell>
          <cell r="AA203">
            <v>185</v>
          </cell>
          <cell r="AB203">
            <v>184.95599999999999</v>
          </cell>
          <cell r="AC203">
            <v>0</v>
          </cell>
          <cell r="AD203">
            <v>0</v>
          </cell>
          <cell r="AE203">
            <v>185</v>
          </cell>
          <cell r="AF203">
            <v>0</v>
          </cell>
          <cell r="AG203">
            <v>0</v>
          </cell>
          <cell r="AH203">
            <v>0</v>
          </cell>
          <cell r="AI203">
            <v>0</v>
          </cell>
          <cell r="AJ203">
            <v>0</v>
          </cell>
          <cell r="AK203">
            <v>2</v>
          </cell>
          <cell r="AL203">
            <v>2</v>
          </cell>
          <cell r="AM203">
            <v>2248.1999999999998</v>
          </cell>
          <cell r="AN203">
            <v>2253.0169999999998</v>
          </cell>
          <cell r="AO203">
            <v>2247.1999999999998</v>
          </cell>
          <cell r="AP203">
            <v>33</v>
          </cell>
          <cell r="AQ203">
            <v>0</v>
          </cell>
          <cell r="AR203">
            <v>0</v>
          </cell>
          <cell r="AS203">
            <v>0</v>
          </cell>
          <cell r="AT203">
            <v>0</v>
          </cell>
          <cell r="AU203">
            <v>0</v>
          </cell>
          <cell r="AV203">
            <v>0</v>
          </cell>
          <cell r="AW203">
            <v>0</v>
          </cell>
          <cell r="AX203">
            <v>0</v>
          </cell>
          <cell r="AY203">
            <v>0</v>
          </cell>
          <cell r="AZ203">
            <v>0</v>
          </cell>
          <cell r="BA203">
            <v>4</v>
          </cell>
          <cell r="BB203">
            <v>4</v>
          </cell>
          <cell r="BC203">
            <v>2</v>
          </cell>
          <cell r="BD203">
            <v>2</v>
          </cell>
          <cell r="BE203">
            <v>1</v>
          </cell>
          <cell r="BF203">
            <v>208</v>
          </cell>
          <cell r="BG203">
            <v>208.64099999999999</v>
          </cell>
          <cell r="BH203">
            <v>0</v>
          </cell>
          <cell r="BI203">
            <v>208</v>
          </cell>
          <cell r="BJ203">
            <v>0</v>
          </cell>
          <cell r="BK203">
            <v>16</v>
          </cell>
          <cell r="BL203">
            <v>1</v>
          </cell>
          <cell r="BM203">
            <v>290</v>
          </cell>
          <cell r="BN203">
            <v>291.03199999999998</v>
          </cell>
          <cell r="BO203">
            <v>0</v>
          </cell>
          <cell r="BP203">
            <v>290</v>
          </cell>
          <cell r="BQ203">
            <v>0</v>
          </cell>
          <cell r="BR203">
            <v>58.2</v>
          </cell>
          <cell r="BS203">
            <v>0</v>
          </cell>
          <cell r="BT203">
            <v>5</v>
          </cell>
          <cell r="BU203">
            <v>0</v>
          </cell>
          <cell r="BV203">
            <v>7</v>
          </cell>
          <cell r="BW203">
            <v>153.19999999999999</v>
          </cell>
          <cell r="BX203">
            <v>153.947</v>
          </cell>
          <cell r="BY203">
            <v>0</v>
          </cell>
          <cell r="BZ203">
            <v>153.19999999999999</v>
          </cell>
          <cell r="CA203">
            <v>0</v>
          </cell>
          <cell r="CB203">
            <v>0.1</v>
          </cell>
          <cell r="CC203">
            <v>0</v>
          </cell>
          <cell r="CD203">
            <v>1.3571428571428601</v>
          </cell>
          <cell r="CE203">
            <v>0</v>
          </cell>
          <cell r="CF203">
            <v>0</v>
          </cell>
          <cell r="CG203">
            <v>0</v>
          </cell>
          <cell r="CH203">
            <v>0</v>
          </cell>
          <cell r="CI203">
            <v>0</v>
          </cell>
          <cell r="CJ203">
            <v>0</v>
          </cell>
          <cell r="CK203">
            <v>0</v>
          </cell>
          <cell r="CL203">
            <v>0</v>
          </cell>
          <cell r="CM203">
            <v>0</v>
          </cell>
          <cell r="CN203">
            <v>0</v>
          </cell>
          <cell r="CO203">
            <v>0</v>
          </cell>
          <cell r="CP203">
            <v>651.20000000000005</v>
          </cell>
          <cell r="CQ203">
            <v>3264.4</v>
          </cell>
          <cell r="CR203">
            <v>0</v>
          </cell>
          <cell r="CS203">
            <v>0</v>
          </cell>
          <cell r="CT203">
            <v>50</v>
          </cell>
        </row>
        <row r="204">
          <cell r="B204">
            <v>247693974</v>
          </cell>
          <cell r="C204" t="str">
            <v>г. Люберцы, ул. Красногорская, д. 11А, д. 14, д. 15, д. 16</v>
          </cell>
          <cell r="D204" t="str">
            <v>{"type":"Polygon","coordinates":[[[37.883679,55.692121],[37.883702,55.692133],[37.883671,55.692154],[37.883706,55.692176],[37.884035,55.692366],[37.884183,55.692288],[37.884611,55.692067],[37.884621,55.692029],[37.885223,55.691719],[37.885223,55.691719],[37.884418,55.691229],[37.883843,55.690879],[37.883904,55.690848],[37.883713,55.690738],[37.883758,55.690716],[37.883556,55.690595],[37.883462,55.690645],[37.883382,55.690598],[37.882279,55.691177],[37.882545,55.691335],[37.882722,55.691436],[37.883127,55.691221],[37.883539,55.691446],[37.883412,55.691519],[37.883634,55.691642],[37.883595,55.691663],[37.883554,55.691641],[37.88347,55.691687],[37.883615,55.691763],[37.883657,55.691769],[37.883749,55.691798],[37.883891,55.691884],[37.883679,55.692107],[37.883679,55.692121]],[[37.884012,55.69155],[37.884187,55.691459],[37.884707,55.691774],[37.884536,55.691866],[37.884414,55.691794],[37.88445,55.691774],[37.88417,55.691609],[37.884134,55.691627],[37.884012,55.69155]],[[37.883955,55.691981],[37.884191,55.692121],[37.884012,55.692211],[37.883789,55.692073],[37.883955,55.691981]],[[37.882487,55.691085],[37.88266,55.691187],[37.882794,55.691115],[37.882765,55.691096],[37.883056,55.690943],[37.883087,55.690961],[37.883225,55.690886],[37.883055,55.690788],[37.882487,55.691085]],[[37.883252,55.691112],[37.883395,55.691195],[37.883431,55.691175],[37.883696,55.691334],[37.883661,55.691352],[37.883794,55.691431],[37.883969,55.691333],[37.883435,55.691012],[37.883252,55.691112]],[[37.883594,55.691663],[37.883554,55.691641],[37.883471,55.691687],[37.88351,55.691708],[37.883594,55.691663]]]}</v>
          </cell>
          <cell r="E204" t="str">
            <v>LINESTRING(37.883556 55.690595,37.883382 55.690598,37.882279 55.691177,37.883671 55.692154,37.883706 55.692176,37.884035 55.692366,37.884611 55.692067,37.885223 55.691719,37.883758 55.690716,37.883556 55.690595)</v>
          </cell>
          <cell r="F204" t="str">
            <v>Утвержден</v>
          </cell>
          <cell r="G204">
            <v>11863</v>
          </cell>
          <cell r="H204">
            <v>11892.047</v>
          </cell>
          <cell r="I204">
            <v>11863</v>
          </cell>
          <cell r="J204">
            <v>3305.2</v>
          </cell>
          <cell r="K204">
            <v>2203</v>
          </cell>
          <cell r="L204">
            <v>8557.7999999999993</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7889.6</v>
          </cell>
          <cell r="AN204">
            <v>6554.9669999999996</v>
          </cell>
          <cell r="AO204">
            <v>6539.6</v>
          </cell>
          <cell r="AP204">
            <v>101</v>
          </cell>
          <cell r="AQ204">
            <v>0</v>
          </cell>
          <cell r="AR204">
            <v>0</v>
          </cell>
          <cell r="AS204">
            <v>0</v>
          </cell>
          <cell r="AT204">
            <v>0</v>
          </cell>
          <cell r="AU204">
            <v>0</v>
          </cell>
          <cell r="AV204">
            <v>1</v>
          </cell>
          <cell r="AW204">
            <v>25</v>
          </cell>
          <cell r="AX204">
            <v>0</v>
          </cell>
          <cell r="AY204">
            <v>25</v>
          </cell>
          <cell r="AZ204">
            <v>0</v>
          </cell>
          <cell r="BA204">
            <v>4</v>
          </cell>
          <cell r="BB204">
            <v>4</v>
          </cell>
          <cell r="BC204">
            <v>0</v>
          </cell>
          <cell r="BD204">
            <v>0</v>
          </cell>
          <cell r="BE204">
            <v>8</v>
          </cell>
          <cell r="BF204">
            <v>2313.1999999999998</v>
          </cell>
          <cell r="BG204">
            <v>2318.5</v>
          </cell>
          <cell r="BH204">
            <v>0</v>
          </cell>
          <cell r="BI204">
            <v>1811.4</v>
          </cell>
          <cell r="BJ204">
            <v>501.8</v>
          </cell>
          <cell r="BK204">
            <v>179</v>
          </cell>
          <cell r="BL204">
            <v>2</v>
          </cell>
          <cell r="BM204">
            <v>2134</v>
          </cell>
          <cell r="BN204">
            <v>2139.3139999999999</v>
          </cell>
          <cell r="BO204">
            <v>0</v>
          </cell>
          <cell r="BP204">
            <v>2134</v>
          </cell>
          <cell r="BQ204">
            <v>0</v>
          </cell>
          <cell r="BR204">
            <v>533.5</v>
          </cell>
          <cell r="BS204">
            <v>0</v>
          </cell>
          <cell r="BT204">
            <v>4</v>
          </cell>
          <cell r="BU204">
            <v>0</v>
          </cell>
          <cell r="BV204">
            <v>14</v>
          </cell>
          <cell r="BW204">
            <v>875.4</v>
          </cell>
          <cell r="BX204">
            <v>877.798</v>
          </cell>
          <cell r="BY204">
            <v>0</v>
          </cell>
          <cell r="BZ204">
            <v>875.4</v>
          </cell>
          <cell r="CA204">
            <v>0</v>
          </cell>
          <cell r="CB204">
            <v>0.56799999999999995</v>
          </cell>
          <cell r="CC204">
            <v>0</v>
          </cell>
          <cell r="CD204">
            <v>1.6428571428571399</v>
          </cell>
          <cell r="CE204">
            <v>0</v>
          </cell>
          <cell r="CF204">
            <v>0</v>
          </cell>
          <cell r="CG204">
            <v>0</v>
          </cell>
          <cell r="CH204">
            <v>0</v>
          </cell>
          <cell r="CI204">
            <v>0</v>
          </cell>
          <cell r="CJ204">
            <v>0</v>
          </cell>
          <cell r="CK204">
            <v>0</v>
          </cell>
          <cell r="CL204">
            <v>0</v>
          </cell>
          <cell r="CM204">
            <v>0</v>
          </cell>
          <cell r="CN204">
            <v>0</v>
          </cell>
          <cell r="CO204">
            <v>0</v>
          </cell>
          <cell r="CP204">
            <v>4845.8</v>
          </cell>
          <cell r="CQ204">
            <v>11887.2</v>
          </cell>
          <cell r="CR204">
            <v>0</v>
          </cell>
          <cell r="CS204">
            <v>0</v>
          </cell>
          <cell r="CT204">
            <v>0</v>
          </cell>
        </row>
        <row r="205">
          <cell r="B205">
            <v>247693917</v>
          </cell>
          <cell r="C205" t="str">
            <v>г.Люберцы, ул. Красногорская д. 19/1,2</v>
          </cell>
          <cell r="D205" t="str">
            <v>{"type":"Polygon","coordinates":[[[37.889966,55.691452],[37.889865,55.692118],[37.889618,55.692104],[37.889614,55.692131],[37.890012,55.692156],[37.890047,55.692175],[37.890051,55.69221],[37.890124,55.692213],[37.890123,55.69223],[37.890283,55.692236],[37.890298,55.692112],[37.890756,55.692129],[37.891216,55.692147],[37.89121,55.69218],[37.891419,55.692192],[37.892234,55.692241],[37.892189,55.692218],[37.892288,55.691551],[37.889966,55.691452]],[[37.889994,55.691469],[37.890205,55.691478],[37.890103,55.692108],[37.889902,55.692098],[37.889994,55.691469]],[[37.890541,55.691548],[37.891057,55.69157],[37.891048,55.691629],[37.890882,55.691621],[37.890869,55.691701],[37.8908,55.691697],[37.890812,55.691617],[37.890534,55.691605],[37.890541,55.691548]],[[37.891489,55.691544],[37.891695,55.691554],[37.891596,55.69218],[37.891394,55.692168],[37.891489,55.691544]]]}</v>
          </cell>
          <cell r="E205" t="str">
            <v>LINESTRING(37.889966 55.691452,37.889618 55.692104,37.889614 55.692131,37.890123 55.69223,37.890283 55.692236,37.892234 55.692241,37.892288 55.691551,37.889966 55.691452)</v>
          </cell>
          <cell r="F205" t="str">
            <v>Утвержден</v>
          </cell>
          <cell r="G205">
            <v>8534</v>
          </cell>
          <cell r="H205">
            <v>9009.4159999999993</v>
          </cell>
          <cell r="I205">
            <v>8534</v>
          </cell>
          <cell r="J205">
            <v>788.62</v>
          </cell>
          <cell r="K205">
            <v>1813.5</v>
          </cell>
          <cell r="L205">
            <v>7744.78</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6156.7</v>
          </cell>
          <cell r="AN205">
            <v>6182.4579999999996</v>
          </cell>
          <cell r="AO205">
            <v>6156.7</v>
          </cell>
          <cell r="AP205">
            <v>37</v>
          </cell>
          <cell r="AQ205">
            <v>0</v>
          </cell>
          <cell r="AR205">
            <v>0</v>
          </cell>
          <cell r="AS205">
            <v>0</v>
          </cell>
          <cell r="AT205">
            <v>0</v>
          </cell>
          <cell r="AU205">
            <v>0</v>
          </cell>
          <cell r="AV205">
            <v>1</v>
          </cell>
          <cell r="AW205">
            <v>6</v>
          </cell>
          <cell r="AX205">
            <v>0</v>
          </cell>
          <cell r="AY205">
            <v>6</v>
          </cell>
          <cell r="AZ205">
            <v>0</v>
          </cell>
          <cell r="BA205">
            <v>5</v>
          </cell>
          <cell r="BB205">
            <v>2</v>
          </cell>
          <cell r="BC205">
            <v>8</v>
          </cell>
          <cell r="BD205">
            <v>8</v>
          </cell>
          <cell r="BE205">
            <v>3</v>
          </cell>
          <cell r="BF205">
            <v>986.6</v>
          </cell>
          <cell r="BG205">
            <v>990.35699999999997</v>
          </cell>
          <cell r="BH205">
            <v>0</v>
          </cell>
          <cell r="BI205">
            <v>986.6</v>
          </cell>
          <cell r="BJ205">
            <v>0</v>
          </cell>
          <cell r="BK205">
            <v>76</v>
          </cell>
          <cell r="BL205">
            <v>4</v>
          </cell>
          <cell r="BM205">
            <v>1124</v>
          </cell>
          <cell r="BN205">
            <v>1129.5119999999999</v>
          </cell>
          <cell r="BO205">
            <v>0</v>
          </cell>
          <cell r="BP205">
            <v>1124</v>
          </cell>
          <cell r="BQ205">
            <v>0</v>
          </cell>
          <cell r="BR205">
            <v>336</v>
          </cell>
          <cell r="BS205">
            <v>0</v>
          </cell>
          <cell r="BT205">
            <v>3.75</v>
          </cell>
          <cell r="BU205">
            <v>0</v>
          </cell>
          <cell r="BV205">
            <v>8</v>
          </cell>
          <cell r="BW205">
            <v>171.1</v>
          </cell>
          <cell r="BX205">
            <v>171.298</v>
          </cell>
          <cell r="BY205">
            <v>0</v>
          </cell>
          <cell r="BZ205">
            <v>171.1</v>
          </cell>
          <cell r="CA205">
            <v>0</v>
          </cell>
          <cell r="CB205">
            <v>8.5000000000000006E-2</v>
          </cell>
          <cell r="CC205">
            <v>0</v>
          </cell>
          <cell r="CD205">
            <v>2</v>
          </cell>
          <cell r="CE205">
            <v>0</v>
          </cell>
          <cell r="CF205">
            <v>8</v>
          </cell>
          <cell r="CG205">
            <v>518.4</v>
          </cell>
          <cell r="CH205">
            <v>525.11</v>
          </cell>
          <cell r="CI205">
            <v>1</v>
          </cell>
          <cell r="CJ205">
            <v>518.4</v>
          </cell>
          <cell r="CK205">
            <v>0</v>
          </cell>
          <cell r="CL205">
            <v>0.188</v>
          </cell>
          <cell r="CM205">
            <v>0</v>
          </cell>
          <cell r="CN205">
            <v>2</v>
          </cell>
          <cell r="CO205">
            <v>0</v>
          </cell>
          <cell r="CP205">
            <v>2806.1</v>
          </cell>
          <cell r="CQ205">
            <v>8962.7999999999993</v>
          </cell>
          <cell r="CR205">
            <v>0</v>
          </cell>
          <cell r="CS205">
            <v>0</v>
          </cell>
          <cell r="CT205">
            <v>0</v>
          </cell>
        </row>
        <row r="206">
          <cell r="B206">
            <v>5360841942</v>
          </cell>
          <cell r="C206" t="str">
            <v>г. Люберцы, ул. Красногорская, д. 1, д. 2, д. 3, д. 4, д. 5, д. 6</v>
          </cell>
          <cell r="D206" t="str">
            <v>{"type":"Polygon","coordinates":[[[37.879911,55.692447],[37.880082,55.692362],[37.880496,55.692132],[37.881044,55.691838],[37.88134,55.692011],[37.881275,55.692047],[37.881245,55.692074],[37.881938,55.692481],[37.881533,55.692703],[37.881642,55.692768],[37.881692,55.692742],[37.881774,55.692792],[37.881976,55.692911],[37.880869,55.693499],[37.879497,55.692713],[37.879519,55.6927],[37.879494,55.692684],[37.879911,55.692447]],[[37.879719,55.692774],[37.879855,55.692702],[37.879816,55.692679],[37.879936,55.692613],[37.879975,55.692635],[37.880108,55.69256],[37.879939,55.692463],[37.879555,55.692679],[37.879719,55.692774]],[[37.880275,55.692475],[37.880406,55.692404],[37.880368,55.692381],[37.88049,55.692314],[37.880528,55.692338],[37.880663,55.692264],[37.880491,55.692166],[37.880109,55.692376],[37.880275,55.692475]],[[37.880685,55.692481],[37.880862,55.692384],[37.881055,55.6925],[37.880877,55.692596],[37.880685,55.692481]],[[37.88107,55.692716],[37.881264,55.692616],[37.881451,55.692731],[37.881261,55.692833],[37.88107,55.692716]],[[37.881248,55.693052],[37.881376,55.692984],[37.88141,55.693004],[37.881534,55.692938],[37.881499,55.692918],[37.881621,55.69285],[37.88179,55.692948],[37.881423,55.693151],[37.881248,55.693052]],[[37.880683,55.693352],[37.880819,55.693281],[37.880857,55.693304],[37.880976,55.693239],[37.880936,55.693214],[37.881072,55.693143],[37.881237,55.693246],[37.880853,55.693454],[37.880683,55.693352]],[[37.881313,55.692134],[37.881359,55.692162],[37.881377,55.692152],[37.881331,55.692124],[37.881313,55.692134]]]}</v>
          </cell>
          <cell r="E206" t="str">
            <v>LINESTRING(37.881044 55.691838,37.880496 55.692132,37.879911 55.692447,37.879494 55.692684,37.879497 55.692713,37.880869 55.693499,37.881976 55.692911,37.881938 55.692481,37.88134 55.692011,37.881044 55.691838)</v>
          </cell>
          <cell r="F206" t="str">
            <v>Утвержден</v>
          </cell>
          <cell r="G206">
            <v>8546</v>
          </cell>
          <cell r="H206">
            <v>12755.057000000001</v>
          </cell>
          <cell r="I206">
            <v>8546</v>
          </cell>
          <cell r="J206">
            <v>822</v>
          </cell>
          <cell r="K206">
            <v>1960</v>
          </cell>
          <cell r="L206">
            <v>7724</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13507.5</v>
          </cell>
          <cell r="AN206">
            <v>8533.4549999999999</v>
          </cell>
          <cell r="AO206">
            <v>8510.5</v>
          </cell>
          <cell r="AP206">
            <v>331</v>
          </cell>
          <cell r="AQ206">
            <v>0</v>
          </cell>
          <cell r="AR206">
            <v>0</v>
          </cell>
          <cell r="AS206">
            <v>0</v>
          </cell>
          <cell r="AT206">
            <v>0</v>
          </cell>
          <cell r="AU206">
            <v>0</v>
          </cell>
          <cell r="AV206">
            <v>1</v>
          </cell>
          <cell r="AW206">
            <v>6.7</v>
          </cell>
          <cell r="AX206">
            <v>0</v>
          </cell>
          <cell r="AY206">
            <v>6.7</v>
          </cell>
          <cell r="AZ206">
            <v>0</v>
          </cell>
          <cell r="BA206">
            <v>0</v>
          </cell>
          <cell r="BB206">
            <v>0</v>
          </cell>
          <cell r="BC206">
            <v>0</v>
          </cell>
          <cell r="BD206">
            <v>0</v>
          </cell>
          <cell r="BE206">
            <v>9</v>
          </cell>
          <cell r="BF206">
            <v>2125.1</v>
          </cell>
          <cell r="BG206">
            <v>2129.1779999999999</v>
          </cell>
          <cell r="BH206">
            <v>0</v>
          </cell>
          <cell r="BI206">
            <v>1737</v>
          </cell>
          <cell r="BJ206">
            <v>388.1</v>
          </cell>
          <cell r="BK206">
            <v>153</v>
          </cell>
          <cell r="BL206">
            <v>1</v>
          </cell>
          <cell r="BM206">
            <v>1611</v>
          </cell>
          <cell r="BN206">
            <v>1619.9929999999999</v>
          </cell>
          <cell r="BO206">
            <v>1</v>
          </cell>
          <cell r="BP206">
            <v>1611</v>
          </cell>
          <cell r="BQ206">
            <v>0</v>
          </cell>
          <cell r="BR206">
            <v>403</v>
          </cell>
          <cell r="BS206">
            <v>0</v>
          </cell>
          <cell r="BT206">
            <v>4</v>
          </cell>
          <cell r="BU206">
            <v>0</v>
          </cell>
          <cell r="BV206">
            <v>13</v>
          </cell>
          <cell r="BW206">
            <v>466.3</v>
          </cell>
          <cell r="BX206">
            <v>468.815</v>
          </cell>
          <cell r="BY206">
            <v>1</v>
          </cell>
          <cell r="BZ206">
            <v>452.7</v>
          </cell>
          <cell r="CA206">
            <v>13.6</v>
          </cell>
          <cell r="CB206">
            <v>0.24399999999999999</v>
          </cell>
          <cell r="CC206">
            <v>1.2999999999999999E-2</v>
          </cell>
          <cell r="CD206">
            <v>1.5833333333333299</v>
          </cell>
          <cell r="CE206">
            <v>1</v>
          </cell>
          <cell r="CF206">
            <v>0</v>
          </cell>
          <cell r="CG206">
            <v>0</v>
          </cell>
          <cell r="CH206">
            <v>0</v>
          </cell>
          <cell r="CI206">
            <v>0</v>
          </cell>
          <cell r="CJ206">
            <v>0</v>
          </cell>
          <cell r="CK206">
            <v>0</v>
          </cell>
          <cell r="CL206">
            <v>0</v>
          </cell>
          <cell r="CM206">
            <v>0</v>
          </cell>
          <cell r="CN206">
            <v>0</v>
          </cell>
          <cell r="CO206">
            <v>0</v>
          </cell>
          <cell r="CP206">
            <v>3807.4</v>
          </cell>
          <cell r="CQ206">
            <v>12719.6</v>
          </cell>
          <cell r="CR206">
            <v>0</v>
          </cell>
          <cell r="CS206">
            <v>0</v>
          </cell>
          <cell r="CT206">
            <v>0</v>
          </cell>
        </row>
        <row r="207">
          <cell r="B207">
            <v>247693937</v>
          </cell>
          <cell r="C207" t="str">
            <v>г. Люберцы, ул. Красногорская, д. 22к1, д. 22к2, д. 22к3, д. 22к4, д. 22к12</v>
          </cell>
          <cell r="D207" t="str">
            <v>{"type":"Polygon","coordinates":[[[37.888655,55.689217],[37.888712,55.689219],[37.889025,55.689231],[37.889113,55.688559],[37.888954,55.688553],[37.888991,55.688281],[37.88915,55.688288],[37.889251,55.687538],[37.889171,55.687542],[37.889105,55.687556],[37.88904,55.687573],[37.888932,55.687631],[37.888875,55.687661],[37.887794,55.688236],[37.887715,55.688277],[37.887629,55.688322],[37.88658,55.688881],[37.887049,55.689142],[37.887136,55.68917],[37.887247,55.689189],[37.887169,55.689248],[37.887083,55.689314],[37.887121,55.689328],[37.887099,55.689349],[37.887287,55.689354],[37.88732,55.689382],[37.887409,55.689418],[37.887526,55.689467],[37.887586,55.689491],[37.887679,55.688826],[37.887706,55.688827],[37.888592,55.688869],[37.888555,55.689156],[37.888552,55.689184],[37.888548,55.689213],[37.888655,55.689217]],[[37.888969,55.687669],[37.88919,55.687679],[37.889125,55.688168],[37.888898,55.688157],[37.888969,55.687669]],[[37.888417,55.687984],[37.888636,55.687992],[37.888567,55.688475],[37.888348,55.688465],[37.888417,55.687984]],[[37.887279,55.688588],[37.887503,55.6886],[37.887428,55.689083],[37.88721,55.689072],[37.887279,55.688588]],[[37.887861,55.688288],[37.888067,55.688297],[37.887993,55.688775],[37.887787,55.688766],[37.887861,55.688288]],[[37.88883,55.688675],[37.889056,55.688684],[37.888992,55.689178],[37.888769,55.689169],[37.88883,55.688675]]]}</v>
          </cell>
          <cell r="E207" t="str">
            <v>LINESTRING(37.889251 55.687538,37.889171 55.687542,37.889105 55.687556,37.88904 55.687573,37.887629 55.688322,37.88658 55.688881,37.887099 55.689349,37.887586 55.689491,37.889025 55.689231,37.889251 55.687538)</v>
          </cell>
          <cell r="F207" t="str">
            <v>Утвержден</v>
          </cell>
          <cell r="G207">
            <v>14043</v>
          </cell>
          <cell r="H207">
            <v>11662.999</v>
          </cell>
          <cell r="I207">
            <v>14043</v>
          </cell>
          <cell r="J207">
            <v>200</v>
          </cell>
          <cell r="K207">
            <v>1608.9</v>
          </cell>
          <cell r="L207">
            <v>13843</v>
          </cell>
          <cell r="M207">
            <v>1</v>
          </cell>
          <cell r="N207">
            <v>200</v>
          </cell>
          <cell r="O207">
            <v>201.16200000000001</v>
          </cell>
          <cell r="P207">
            <v>1</v>
          </cell>
          <cell r="Q207">
            <v>0</v>
          </cell>
          <cell r="R207">
            <v>0</v>
          </cell>
          <cell r="S207">
            <v>0</v>
          </cell>
          <cell r="T207">
            <v>200</v>
          </cell>
          <cell r="U207">
            <v>0</v>
          </cell>
          <cell r="V207">
            <v>0</v>
          </cell>
          <cell r="W207">
            <v>1</v>
          </cell>
          <cell r="X207">
            <v>4</v>
          </cell>
          <cell r="Y207">
            <v>1</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9100.7000000000007</v>
          </cell>
          <cell r="AN207">
            <v>9122.9779999999992</v>
          </cell>
          <cell r="AO207">
            <v>9100.7000000000007</v>
          </cell>
          <cell r="AP207">
            <v>0</v>
          </cell>
          <cell r="AQ207">
            <v>0</v>
          </cell>
          <cell r="AR207">
            <v>0</v>
          </cell>
          <cell r="AS207">
            <v>0</v>
          </cell>
          <cell r="AT207">
            <v>0</v>
          </cell>
          <cell r="AU207">
            <v>0</v>
          </cell>
          <cell r="AV207">
            <v>1</v>
          </cell>
          <cell r="AW207">
            <v>10</v>
          </cell>
          <cell r="AX207">
            <v>0</v>
          </cell>
          <cell r="AY207">
            <v>10</v>
          </cell>
          <cell r="AZ207">
            <v>0</v>
          </cell>
          <cell r="BA207">
            <v>15</v>
          </cell>
          <cell r="BB207">
            <v>0</v>
          </cell>
          <cell r="BC207">
            <v>10</v>
          </cell>
          <cell r="BD207">
            <v>5</v>
          </cell>
          <cell r="BE207">
            <v>3</v>
          </cell>
          <cell r="BF207">
            <v>571</v>
          </cell>
          <cell r="BG207">
            <v>573.12400000000002</v>
          </cell>
          <cell r="BH207">
            <v>0</v>
          </cell>
          <cell r="BI207">
            <v>571</v>
          </cell>
          <cell r="BJ207">
            <v>0</v>
          </cell>
          <cell r="BK207">
            <v>44</v>
          </cell>
          <cell r="BL207">
            <v>2</v>
          </cell>
          <cell r="BM207">
            <v>1583</v>
          </cell>
          <cell r="BN207">
            <v>1591.634</v>
          </cell>
          <cell r="BO207">
            <v>1</v>
          </cell>
          <cell r="BP207">
            <v>1583</v>
          </cell>
          <cell r="BQ207">
            <v>0</v>
          </cell>
          <cell r="BR207">
            <v>400</v>
          </cell>
          <cell r="BS207">
            <v>0</v>
          </cell>
          <cell r="BT207">
            <v>4</v>
          </cell>
          <cell r="BU207">
            <v>0</v>
          </cell>
          <cell r="BV207">
            <v>16</v>
          </cell>
          <cell r="BW207">
            <v>171.8</v>
          </cell>
          <cell r="BX207">
            <v>172.40899999999999</v>
          </cell>
          <cell r="BY207">
            <v>0</v>
          </cell>
          <cell r="BZ207">
            <v>171.8</v>
          </cell>
          <cell r="CA207">
            <v>0</v>
          </cell>
          <cell r="CB207">
            <v>0.105</v>
          </cell>
          <cell r="CC207">
            <v>0</v>
          </cell>
          <cell r="CD207">
            <v>1.59375</v>
          </cell>
          <cell r="CE207">
            <v>0</v>
          </cell>
          <cell r="CF207">
            <v>0</v>
          </cell>
          <cell r="CG207">
            <v>0</v>
          </cell>
          <cell r="CH207">
            <v>0</v>
          </cell>
          <cell r="CI207">
            <v>0</v>
          </cell>
          <cell r="CJ207">
            <v>0</v>
          </cell>
          <cell r="CK207">
            <v>0</v>
          </cell>
          <cell r="CL207">
            <v>0</v>
          </cell>
          <cell r="CM207">
            <v>0</v>
          </cell>
          <cell r="CN207">
            <v>0</v>
          </cell>
          <cell r="CO207">
            <v>0</v>
          </cell>
          <cell r="CP207">
            <v>2335.8000000000002</v>
          </cell>
          <cell r="CQ207">
            <v>11636.5</v>
          </cell>
          <cell r="CR207">
            <v>0</v>
          </cell>
          <cell r="CS207">
            <v>0</v>
          </cell>
          <cell r="CT207">
            <v>0</v>
          </cell>
        </row>
        <row r="208">
          <cell r="B208">
            <v>247693967</v>
          </cell>
          <cell r="C208" t="str">
            <v>г. Люберцы, ул. Красногорская д. 23А, д. 17, д. 18, д. 19</v>
          </cell>
          <cell r="D208" t="str">
            <v>{"type":"Polygon","coordinates":[[[37.883382,55.690598],[37.883462,55.690645],[37.883556,55.690595],[37.883758,55.690716],[37.883713,55.690738],[37.883904,55.690848],[37.883843,55.690879],[37.885223,55.691719],[37.886479,55.691069],[37.886007,55.690797],[37.885742,55.690927],[37.885356,55.690721],[37.885387,55.690704],[37.884595,55.690257],[37.884804,55.690146],[37.884519,55.689987],[37.883382,55.690598]],[[37.885784,55.691019],[37.88596,55.690928],[37.886196,55.691074],[37.886027,55.691165],[37.885784,55.691019]],[[37.884742,55.691147],[37.8849,55.691069],[37.885497,55.691437],[37.885344,55.691515],[37.884742,55.691147]],[[37.884596,55.691061],[37.883994,55.690698],[37.884154,55.690617],[37.884754,55.690976],[37.884596,55.691061]],[[37.885209,55.690909],[37.885304,55.690856],[37.885509,55.690973],[37.885416,55.691026],[37.885209,55.690909]],[[37.883614,55.690483],[37.883771,55.690576],[37.884415,55.690237],[37.884252,55.69014],[37.883614,55.690483]],[[37.884994,55.690912],[37.884951,55.690887],[37.885057,55.690831],[37.8851,55.690856],[37.884994,55.690912]]]}</v>
          </cell>
          <cell r="E208" t="str">
            <v>LINESTRING(37.884519 55.689987,37.883382 55.690598,37.883843 55.690879,37.885223 55.691719,37.886479 55.691069,37.886007 55.690797,37.884519 55.689987)</v>
          </cell>
          <cell r="F208" t="str">
            <v>Утвержден</v>
          </cell>
          <cell r="G208">
            <v>12535</v>
          </cell>
          <cell r="H208">
            <v>12565.28</v>
          </cell>
          <cell r="I208">
            <v>12535</v>
          </cell>
          <cell r="J208">
            <v>1466.4</v>
          </cell>
          <cell r="K208">
            <v>2079.4</v>
          </cell>
          <cell r="L208">
            <v>11068.6</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9256.2999999999993</v>
          </cell>
          <cell r="AN208">
            <v>9284.6550000000007</v>
          </cell>
          <cell r="AO208">
            <v>9255.2999999999993</v>
          </cell>
          <cell r="AP208">
            <v>42</v>
          </cell>
          <cell r="AQ208">
            <v>0</v>
          </cell>
          <cell r="AR208">
            <v>0</v>
          </cell>
          <cell r="AS208">
            <v>0</v>
          </cell>
          <cell r="AT208">
            <v>0</v>
          </cell>
          <cell r="AU208">
            <v>0</v>
          </cell>
          <cell r="AV208">
            <v>1</v>
          </cell>
          <cell r="AW208">
            <v>35.1</v>
          </cell>
          <cell r="AX208">
            <v>0</v>
          </cell>
          <cell r="AY208">
            <v>35.1</v>
          </cell>
          <cell r="AZ208">
            <v>0</v>
          </cell>
          <cell r="BA208">
            <v>8</v>
          </cell>
          <cell r="BB208">
            <v>12</v>
          </cell>
          <cell r="BC208">
            <v>6</v>
          </cell>
          <cell r="BD208">
            <v>4</v>
          </cell>
          <cell r="BE208">
            <v>3</v>
          </cell>
          <cell r="BF208">
            <v>573.4</v>
          </cell>
          <cell r="BG208">
            <v>575.09799999999996</v>
          </cell>
          <cell r="BH208">
            <v>0</v>
          </cell>
          <cell r="BI208">
            <v>170</v>
          </cell>
          <cell r="BJ208">
            <v>403.4</v>
          </cell>
          <cell r="BK208">
            <v>44</v>
          </cell>
          <cell r="BL208">
            <v>1</v>
          </cell>
          <cell r="BM208">
            <v>1859</v>
          </cell>
          <cell r="BN208">
            <v>1863.636</v>
          </cell>
          <cell r="BO208">
            <v>0</v>
          </cell>
          <cell r="BP208">
            <v>1859</v>
          </cell>
          <cell r="BQ208">
            <v>0</v>
          </cell>
          <cell r="BR208">
            <v>370.4</v>
          </cell>
          <cell r="BS208">
            <v>0</v>
          </cell>
          <cell r="BT208">
            <v>5</v>
          </cell>
          <cell r="BU208">
            <v>0</v>
          </cell>
          <cell r="BV208">
            <v>14</v>
          </cell>
          <cell r="BW208">
            <v>812.3</v>
          </cell>
          <cell r="BX208">
            <v>814.04399999999998</v>
          </cell>
          <cell r="BY208">
            <v>0</v>
          </cell>
          <cell r="BZ208">
            <v>808.4</v>
          </cell>
          <cell r="CA208">
            <v>3.9</v>
          </cell>
          <cell r="CB208">
            <v>0.495</v>
          </cell>
          <cell r="CC208">
            <v>2E-3</v>
          </cell>
          <cell r="CD208">
            <v>1.875</v>
          </cell>
          <cell r="CE208">
            <v>1</v>
          </cell>
          <cell r="CF208">
            <v>0</v>
          </cell>
          <cell r="CG208">
            <v>0</v>
          </cell>
          <cell r="CH208">
            <v>0</v>
          </cell>
          <cell r="CI208">
            <v>0</v>
          </cell>
          <cell r="CJ208">
            <v>0</v>
          </cell>
          <cell r="CK208">
            <v>0</v>
          </cell>
          <cell r="CL208">
            <v>0</v>
          </cell>
          <cell r="CM208">
            <v>0</v>
          </cell>
          <cell r="CN208">
            <v>0</v>
          </cell>
          <cell r="CO208">
            <v>0</v>
          </cell>
          <cell r="CP208">
            <v>2872.5</v>
          </cell>
          <cell r="CQ208">
            <v>12535.1</v>
          </cell>
          <cell r="CR208">
            <v>0</v>
          </cell>
          <cell r="CS208">
            <v>0</v>
          </cell>
          <cell r="CT208">
            <v>0</v>
          </cell>
        </row>
        <row r="209">
          <cell r="B209">
            <v>247693950</v>
          </cell>
          <cell r="C209" t="str">
            <v>г. Люберцы, ул. Красногорская, д. 25, д. 26, д. 27, д. 28</v>
          </cell>
          <cell r="D209" t="str">
            <v>{"type":"Polygon","coordinates":[[[37.887442,55.690684],[37.887343,55.690931],[37.887286,55.690961],[37.886998,55.690791],[37.886224,55.691205],[37.887385,55.691863],[37.888276,55.691405],[37.88838,55.691408],[37.88845,55.69139],[37.88856,55.691325],[37.887442,55.690684]],[[37.886977,55.690864],[37.887128,55.690948],[37.886503,55.691287],[37.886347,55.691199],[37.886977,55.690864]],[[37.886677,55.691399],[37.886833,55.691314],[37.887235,55.691541],[37.887071,55.691624],[37.886677,55.691399]],[[37.888018,55.691478],[37.887393,55.691804],[37.887251,55.691719],[37.887871,55.691393],[37.888018,55.691478]],[[37.888246,55.691186],[37.888085,55.691269],[37.887476,55.69092],[37.887637,55.690838],[37.888246,55.691186]]]}</v>
          </cell>
          <cell r="E209" t="str">
            <v>LINESTRING(37.887442 55.690684,37.886998 55.690791,37.886224 55.691205,37.887385 55.691863,37.88845 55.69139,37.88856 55.691325,37.887442 55.690684)</v>
          </cell>
          <cell r="F209" t="str">
            <v>Утвержден</v>
          </cell>
          <cell r="G209">
            <v>11196</v>
          </cell>
          <cell r="H209">
            <v>6771.5379999999996</v>
          </cell>
          <cell r="I209">
            <v>1249.33</v>
          </cell>
          <cell r="J209">
            <v>0</v>
          </cell>
          <cell r="K209">
            <v>1229.5</v>
          </cell>
          <cell r="L209">
            <v>2498.66</v>
          </cell>
          <cell r="M209">
            <v>1</v>
          </cell>
          <cell r="N209">
            <v>411</v>
          </cell>
          <cell r="O209">
            <v>411.87900000000002</v>
          </cell>
          <cell r="P209">
            <v>0</v>
          </cell>
          <cell r="Q209">
            <v>0</v>
          </cell>
          <cell r="R209">
            <v>0</v>
          </cell>
          <cell r="S209">
            <v>0</v>
          </cell>
          <cell r="T209">
            <v>411</v>
          </cell>
          <cell r="U209">
            <v>0</v>
          </cell>
          <cell r="V209">
            <v>0</v>
          </cell>
          <cell r="W209">
            <v>0</v>
          </cell>
          <cell r="X209">
            <v>0</v>
          </cell>
          <cell r="Y209">
            <v>0</v>
          </cell>
          <cell r="Z209">
            <v>1</v>
          </cell>
          <cell r="AA209">
            <v>386</v>
          </cell>
          <cell r="AB209">
            <v>387.32900000000001</v>
          </cell>
          <cell r="AC209">
            <v>0</v>
          </cell>
          <cell r="AD209">
            <v>0</v>
          </cell>
          <cell r="AE209">
            <v>0</v>
          </cell>
          <cell r="AF209">
            <v>0</v>
          </cell>
          <cell r="AG209">
            <v>386</v>
          </cell>
          <cell r="AH209">
            <v>0</v>
          </cell>
          <cell r="AI209">
            <v>0</v>
          </cell>
          <cell r="AJ209">
            <v>0</v>
          </cell>
          <cell r="AK209">
            <v>4</v>
          </cell>
          <cell r="AL209">
            <v>4</v>
          </cell>
          <cell r="AM209">
            <v>4109.7</v>
          </cell>
          <cell r="AN209">
            <v>4116.9650000000001</v>
          </cell>
          <cell r="AO209">
            <v>4109.7</v>
          </cell>
          <cell r="AP209">
            <v>0</v>
          </cell>
          <cell r="AQ209">
            <v>0</v>
          </cell>
          <cell r="AR209">
            <v>0</v>
          </cell>
          <cell r="AS209">
            <v>0</v>
          </cell>
          <cell r="AT209">
            <v>0</v>
          </cell>
          <cell r="AU209">
            <v>0</v>
          </cell>
          <cell r="AV209">
            <v>0</v>
          </cell>
          <cell r="AW209">
            <v>0</v>
          </cell>
          <cell r="AX209">
            <v>0</v>
          </cell>
          <cell r="AY209">
            <v>0</v>
          </cell>
          <cell r="AZ209">
            <v>0</v>
          </cell>
          <cell r="BA209">
            <v>4</v>
          </cell>
          <cell r="BB209">
            <v>4</v>
          </cell>
          <cell r="BC209">
            <v>6</v>
          </cell>
          <cell r="BD209">
            <v>3</v>
          </cell>
          <cell r="BE209">
            <v>4</v>
          </cell>
          <cell r="BF209">
            <v>616</v>
          </cell>
          <cell r="BG209">
            <v>619.17700000000002</v>
          </cell>
          <cell r="BH209">
            <v>1</v>
          </cell>
          <cell r="BI209">
            <v>616</v>
          </cell>
          <cell r="BJ209">
            <v>0</v>
          </cell>
          <cell r="BK209">
            <v>48</v>
          </cell>
          <cell r="BL209">
            <v>1</v>
          </cell>
          <cell r="BM209">
            <v>1027</v>
          </cell>
          <cell r="BN209">
            <v>1029.587</v>
          </cell>
          <cell r="BO209">
            <v>0</v>
          </cell>
          <cell r="BP209">
            <v>1027</v>
          </cell>
          <cell r="BQ209">
            <v>0</v>
          </cell>
          <cell r="BR209">
            <v>253</v>
          </cell>
          <cell r="BS209">
            <v>0</v>
          </cell>
          <cell r="BT209">
            <v>4</v>
          </cell>
          <cell r="BU209">
            <v>0</v>
          </cell>
          <cell r="BV209">
            <v>11</v>
          </cell>
          <cell r="BW209">
            <v>202.5</v>
          </cell>
          <cell r="BX209">
            <v>202.494</v>
          </cell>
          <cell r="BY209">
            <v>0</v>
          </cell>
          <cell r="BZ209">
            <v>202.5</v>
          </cell>
          <cell r="CA209">
            <v>0</v>
          </cell>
          <cell r="CB209">
            <v>10.263999999999999</v>
          </cell>
          <cell r="CC209">
            <v>0</v>
          </cell>
          <cell r="CD209">
            <v>2.5</v>
          </cell>
          <cell r="CE209">
            <v>0</v>
          </cell>
          <cell r="CF209">
            <v>0</v>
          </cell>
          <cell r="CG209">
            <v>0</v>
          </cell>
          <cell r="CH209">
            <v>0</v>
          </cell>
          <cell r="CI209">
            <v>0</v>
          </cell>
          <cell r="CJ209">
            <v>0</v>
          </cell>
          <cell r="CK209">
            <v>0</v>
          </cell>
          <cell r="CL209">
            <v>0</v>
          </cell>
          <cell r="CM209">
            <v>0</v>
          </cell>
          <cell r="CN209">
            <v>0</v>
          </cell>
          <cell r="CO209">
            <v>0</v>
          </cell>
          <cell r="CP209">
            <v>1845.5</v>
          </cell>
          <cell r="CQ209">
            <v>6752.2</v>
          </cell>
          <cell r="CR209">
            <v>0</v>
          </cell>
          <cell r="CS209">
            <v>0</v>
          </cell>
          <cell r="CT209">
            <v>0</v>
          </cell>
        </row>
        <row r="210">
          <cell r="B210">
            <v>247693975</v>
          </cell>
          <cell r="C210" t="str">
            <v>г. Люберцы, ул. Красногорская, д. 29, д. 30, д. 31, д. 32</v>
          </cell>
          <cell r="D210" t="str">
            <v>{"type":"Polygon","coordinates":[[[37.883035,55.692894],[37.884361,55.69367],[37.885131,55.693263],[37.885186,55.692902],[37.884183,55.692288],[37.883035,55.692894]],[[37.884459,55.692512],[37.885066,55.692874],[37.884904,55.692958],[37.884301,55.69259],[37.884459,55.692512]],[[37.88401,55.692627],[37.883366,55.692969],[37.883206,55.692876],[37.883843,55.692534],[37.88401,55.692627]],[[37.883678,55.692977],[37.884118,55.693233],[37.883957,55.69332],[37.88352,55.693062],[37.883678,55.692977]],[[37.884738,55.693072],[37.884901,55.693162],[37.88426,55.693506],[37.884105,55.693417],[37.884738,55.693072]],[[37.884472,55.693059],[37.884498,55.693074],[37.884427,55.693113],[37.884399,55.693098],[37.884472,55.693059]]]}</v>
          </cell>
          <cell r="E210" t="str">
            <v>LINESTRING(37.884183 55.692288,37.883035 55.692894,37.884361 55.69367,37.885131 55.693263,37.885186 55.692902,37.884183 55.692288)</v>
          </cell>
          <cell r="F210" t="str">
            <v>Утвержден</v>
          </cell>
          <cell r="G210">
            <v>9538</v>
          </cell>
          <cell r="H210">
            <v>8387.2289999999994</v>
          </cell>
          <cell r="I210">
            <v>9538</v>
          </cell>
          <cell r="J210">
            <v>0</v>
          </cell>
          <cell r="K210">
            <v>1359</v>
          </cell>
          <cell r="L210">
            <v>19173</v>
          </cell>
          <cell r="M210">
            <v>1</v>
          </cell>
          <cell r="N210">
            <v>83.2</v>
          </cell>
          <cell r="O210">
            <v>83.024000000000001</v>
          </cell>
          <cell r="P210">
            <v>0</v>
          </cell>
          <cell r="Q210">
            <v>0</v>
          </cell>
          <cell r="R210">
            <v>83.2</v>
          </cell>
          <cell r="S210">
            <v>0</v>
          </cell>
          <cell r="T210">
            <v>0</v>
          </cell>
          <cell r="U210">
            <v>0</v>
          </cell>
          <cell r="V210">
            <v>0</v>
          </cell>
          <cell r="W210">
            <v>4</v>
          </cell>
          <cell r="X210">
            <v>2</v>
          </cell>
          <cell r="Y210">
            <v>2</v>
          </cell>
          <cell r="Z210">
            <v>1</v>
          </cell>
          <cell r="AA210">
            <v>84.9</v>
          </cell>
          <cell r="AB210">
            <v>85.164000000000001</v>
          </cell>
          <cell r="AC210">
            <v>0</v>
          </cell>
          <cell r="AD210">
            <v>0</v>
          </cell>
          <cell r="AE210">
            <v>84.9</v>
          </cell>
          <cell r="AF210">
            <v>0</v>
          </cell>
          <cell r="AG210">
            <v>0</v>
          </cell>
          <cell r="AH210">
            <v>0</v>
          </cell>
          <cell r="AI210">
            <v>0</v>
          </cell>
          <cell r="AJ210">
            <v>0</v>
          </cell>
          <cell r="AK210">
            <v>2</v>
          </cell>
          <cell r="AL210">
            <v>2</v>
          </cell>
          <cell r="AM210">
            <v>8526.9</v>
          </cell>
          <cell r="AN210">
            <v>5424.2079999999996</v>
          </cell>
          <cell r="AO210">
            <v>5408.9</v>
          </cell>
          <cell r="AP210">
            <v>38</v>
          </cell>
          <cell r="AQ210">
            <v>0</v>
          </cell>
          <cell r="AR210">
            <v>0</v>
          </cell>
          <cell r="AS210">
            <v>0</v>
          </cell>
          <cell r="AT210">
            <v>0</v>
          </cell>
          <cell r="AU210">
            <v>0</v>
          </cell>
          <cell r="AV210">
            <v>1</v>
          </cell>
          <cell r="AW210">
            <v>18</v>
          </cell>
          <cell r="AX210">
            <v>0</v>
          </cell>
          <cell r="AY210">
            <v>18</v>
          </cell>
          <cell r="AZ210">
            <v>0</v>
          </cell>
          <cell r="BA210">
            <v>5</v>
          </cell>
          <cell r="BB210">
            <v>5</v>
          </cell>
          <cell r="BC210">
            <v>6</v>
          </cell>
          <cell r="BD210">
            <v>0</v>
          </cell>
          <cell r="BE210">
            <v>4</v>
          </cell>
          <cell r="BF210">
            <v>1349</v>
          </cell>
          <cell r="BG210">
            <v>1353.508</v>
          </cell>
          <cell r="BH210">
            <v>0</v>
          </cell>
          <cell r="BI210">
            <v>1349</v>
          </cell>
          <cell r="BJ210">
            <v>0</v>
          </cell>
          <cell r="BK210">
            <v>105</v>
          </cell>
          <cell r="BL210">
            <v>1</v>
          </cell>
          <cell r="BM210">
            <v>1146</v>
          </cell>
          <cell r="BN210">
            <v>1151.691</v>
          </cell>
          <cell r="BO210">
            <v>0</v>
          </cell>
          <cell r="BP210">
            <v>1146</v>
          </cell>
          <cell r="BQ210">
            <v>0</v>
          </cell>
          <cell r="BR210">
            <v>229</v>
          </cell>
          <cell r="BS210">
            <v>0</v>
          </cell>
          <cell r="BT210">
            <v>5</v>
          </cell>
          <cell r="BU210">
            <v>0</v>
          </cell>
          <cell r="BV210">
            <v>15</v>
          </cell>
          <cell r="BW210">
            <v>286.7</v>
          </cell>
          <cell r="BX210">
            <v>287.77800000000002</v>
          </cell>
          <cell r="BY210">
            <v>0</v>
          </cell>
          <cell r="BZ210">
            <v>213</v>
          </cell>
          <cell r="CA210">
            <v>73.7</v>
          </cell>
          <cell r="CB210">
            <v>6.8000000000000005E-2</v>
          </cell>
          <cell r="CC210">
            <v>4.9000000000000002E-2</v>
          </cell>
          <cell r="CD210">
            <v>3.0818181818181798</v>
          </cell>
          <cell r="CE210">
            <v>1.5</v>
          </cell>
          <cell r="CF210">
            <v>0</v>
          </cell>
          <cell r="CG210">
            <v>0</v>
          </cell>
          <cell r="CH210">
            <v>0</v>
          </cell>
          <cell r="CI210">
            <v>0</v>
          </cell>
          <cell r="CJ210">
            <v>0</v>
          </cell>
          <cell r="CK210">
            <v>0</v>
          </cell>
          <cell r="CL210">
            <v>0</v>
          </cell>
          <cell r="CM210">
            <v>0</v>
          </cell>
          <cell r="CN210">
            <v>0</v>
          </cell>
          <cell r="CO210">
            <v>0</v>
          </cell>
          <cell r="CP210">
            <v>2726</v>
          </cell>
          <cell r="CQ210">
            <v>8376.7000000000007</v>
          </cell>
          <cell r="CR210">
            <v>0</v>
          </cell>
          <cell r="CS210">
            <v>0</v>
          </cell>
          <cell r="CT210">
            <v>0</v>
          </cell>
        </row>
        <row r="211">
          <cell r="B211">
            <v>247693962</v>
          </cell>
          <cell r="C211" t="str">
            <v>г. Люберцы, ул. Красногорская, д. 33, д. 34, д. 36, ул. Митрофанова, д. 23</v>
          </cell>
          <cell r="D211" t="str">
            <v>{"type":"Polygon","coordinates":[[[37.88513,55.693318],[37.885082,55.693289],[37.884359,55.693671],[37.884404,55.693699],[37.8854,55.694329],[37.885938,55.694701],[37.88608,55.694752],[37.886344,55.694786],[37.887087,55.69482],[37.887639,55.694857],[37.888234,55.694884],[37.888266,55.694874],[37.88829,55.694616],[37.888221,55.694579],[37.888186,55.694524],[37.888197,55.694439],[37.888197,55.694439],[37.887082,55.694389],[37.887149,55.69416],[37.887224,55.693749],[37.887218,55.693676],[37.88718,55.693624],[37.88693,55.693615],[37.886748,55.693608],[37.886556,55.69371],[37.885986,55.693768],[37.885894,55.693827],[37.885166,55.693372],[37.885137,55.693314],[37.88513,55.693318]],[[37.88484,55.693557],[37.884829,55.69355],[37.884925,55.693497],[37.885955,55.69411],[37.885897,55.694142],[37.885884,55.694136],[37.885792,55.694184],[37.88479,55.693584],[37.88484,55.693557]],[[37.886145,55.694178],[37.886869,55.694417],[37.88676,55.694513],[37.886711,55.694496],[37.886698,55.694507],[37.8866,55.694473],[37.886572,55.694499],[37.886506,55.694477],[37.886535,55.694451],[37.886363,55.694392],[37.886241,55.69435],[37.88621,55.694377],[37.886148,55.694356],[37.88618,55.694328],[37.886036,55.694279],[37.886145,55.694178]],[[37.887973,55.694596],[37.887749,55.694586],[37.887748,55.694601],[37.887705,55.694599],[37.887707,55.694584],[37.88735,55.694568],[37.887349,55.694584],[37.887306,55.694582],[37.887307,55.694566],[37.88715,55.694559],[37.887166,55.694466],[37.887984,55.694506],[37.887973,55.694596]],[[37.885001,55.694076],[37.885046,55.694105],[37.885079,55.69409],[37.885034,55.69406],[37.885001,55.694076]],[[37.886975,55.694734],[37.887012,55.694736],[37.887024,55.694683],[37.886987,55.694681],[37.886975,55.694734]],[[37.886809,55.693706],[37.886801,55.693755],[37.88675,55.693753],[37.886707,55.694037],[37.886756,55.694039],[37.886751,55.694089],[37.886948,55.694098],[37.887005,55.693713],[37.886809,55.693706]],[[37.886558,55.693709],[37.88662,55.693676],[37.886558,55.693709]]]}</v>
          </cell>
          <cell r="E211" t="str">
            <v>LINESTRING(37.885082 55.693289,37.884359 55.693671,37.885938 55.694701,37.88608 55.694752,37.886344 55.694786,37.887639 55.694857,37.888234 55.694884,37.888266 55.694874,37.88829 55.694616,37.888197 55.694439,37.88718 55.693624,37.885082 55.693289)</v>
          </cell>
          <cell r="F211" t="str">
            <v>Утвержден</v>
          </cell>
          <cell r="G211">
            <v>16446</v>
          </cell>
          <cell r="H211">
            <v>16754.060000000001</v>
          </cell>
          <cell r="I211">
            <v>16446</v>
          </cell>
          <cell r="J211">
            <v>6341.6</v>
          </cell>
          <cell r="K211">
            <v>3769.3</v>
          </cell>
          <cell r="L211">
            <v>10104.4</v>
          </cell>
          <cell r="M211">
            <v>3</v>
          </cell>
          <cell r="N211">
            <v>339.1</v>
          </cell>
          <cell r="O211">
            <v>340.13799999999998</v>
          </cell>
          <cell r="P211">
            <v>0</v>
          </cell>
          <cell r="Q211">
            <v>0</v>
          </cell>
          <cell r="R211">
            <v>334</v>
          </cell>
          <cell r="S211">
            <v>0</v>
          </cell>
          <cell r="T211">
            <v>0</v>
          </cell>
          <cell r="U211">
            <v>5.0999999999999996</v>
          </cell>
          <cell r="V211">
            <v>0</v>
          </cell>
          <cell r="W211">
            <v>4</v>
          </cell>
          <cell r="X211">
            <v>2</v>
          </cell>
          <cell r="Y211">
            <v>2</v>
          </cell>
          <cell r="Z211">
            <v>2</v>
          </cell>
          <cell r="AA211">
            <v>208.8</v>
          </cell>
          <cell r="AB211">
            <v>209.011</v>
          </cell>
          <cell r="AC211">
            <v>0</v>
          </cell>
          <cell r="AD211">
            <v>0</v>
          </cell>
          <cell r="AE211">
            <v>208.8</v>
          </cell>
          <cell r="AF211">
            <v>0</v>
          </cell>
          <cell r="AG211">
            <v>0</v>
          </cell>
          <cell r="AH211">
            <v>0</v>
          </cell>
          <cell r="AI211">
            <v>0</v>
          </cell>
          <cell r="AJ211">
            <v>0</v>
          </cell>
          <cell r="AK211">
            <v>2</v>
          </cell>
          <cell r="AL211">
            <v>2</v>
          </cell>
          <cell r="AM211">
            <v>12582.2</v>
          </cell>
          <cell r="AN211">
            <v>8251.8870000000006</v>
          </cell>
          <cell r="AO211">
            <v>8230.2000000000007</v>
          </cell>
          <cell r="AP211">
            <v>152</v>
          </cell>
          <cell r="AQ211">
            <v>0</v>
          </cell>
          <cell r="AR211">
            <v>0</v>
          </cell>
          <cell r="AS211">
            <v>0</v>
          </cell>
          <cell r="AT211">
            <v>0</v>
          </cell>
          <cell r="AU211">
            <v>0</v>
          </cell>
          <cell r="AV211">
            <v>2</v>
          </cell>
          <cell r="AW211">
            <v>24</v>
          </cell>
          <cell r="AX211">
            <v>0</v>
          </cell>
          <cell r="AY211">
            <v>24</v>
          </cell>
          <cell r="AZ211">
            <v>0</v>
          </cell>
          <cell r="BA211">
            <v>6</v>
          </cell>
          <cell r="BB211">
            <v>6</v>
          </cell>
          <cell r="BC211">
            <v>2</v>
          </cell>
          <cell r="BD211">
            <v>0</v>
          </cell>
          <cell r="BE211">
            <v>12</v>
          </cell>
          <cell r="BF211">
            <v>4038.6</v>
          </cell>
          <cell r="BG211">
            <v>3735.721</v>
          </cell>
          <cell r="BH211">
            <v>7</v>
          </cell>
          <cell r="BI211">
            <v>4038.6</v>
          </cell>
          <cell r="BJ211">
            <v>0</v>
          </cell>
          <cell r="BK211">
            <v>297</v>
          </cell>
          <cell r="BL211">
            <v>2</v>
          </cell>
          <cell r="BM211">
            <v>3557</v>
          </cell>
          <cell r="BN211">
            <v>3566.0619999999999</v>
          </cell>
          <cell r="BO211">
            <v>0</v>
          </cell>
          <cell r="BP211">
            <v>3557</v>
          </cell>
          <cell r="BQ211">
            <v>0</v>
          </cell>
          <cell r="BR211">
            <v>893.75</v>
          </cell>
          <cell r="BS211">
            <v>0</v>
          </cell>
          <cell r="BT211">
            <v>3.85</v>
          </cell>
          <cell r="BU211">
            <v>0</v>
          </cell>
          <cell r="BV211">
            <v>13</v>
          </cell>
          <cell r="BW211">
            <v>646.4</v>
          </cell>
          <cell r="BX211">
            <v>648.09400000000005</v>
          </cell>
          <cell r="BY211">
            <v>0</v>
          </cell>
          <cell r="BZ211">
            <v>646.4</v>
          </cell>
          <cell r="CA211">
            <v>0</v>
          </cell>
          <cell r="CB211">
            <v>0.40300000000000002</v>
          </cell>
          <cell r="CC211">
            <v>0</v>
          </cell>
          <cell r="CD211">
            <v>1.8</v>
          </cell>
          <cell r="CE211">
            <v>0</v>
          </cell>
          <cell r="CF211">
            <v>0</v>
          </cell>
          <cell r="CG211">
            <v>0</v>
          </cell>
          <cell r="CH211">
            <v>0</v>
          </cell>
          <cell r="CI211">
            <v>0</v>
          </cell>
          <cell r="CJ211">
            <v>0</v>
          </cell>
          <cell r="CK211">
            <v>0</v>
          </cell>
          <cell r="CL211">
            <v>0</v>
          </cell>
          <cell r="CM211">
            <v>0</v>
          </cell>
          <cell r="CN211">
            <v>0</v>
          </cell>
          <cell r="CO211">
            <v>0</v>
          </cell>
          <cell r="CP211">
            <v>8266</v>
          </cell>
          <cell r="CQ211">
            <v>17044.099999999999</v>
          </cell>
          <cell r="CR211">
            <v>0</v>
          </cell>
          <cell r="CS211">
            <v>0</v>
          </cell>
          <cell r="CT211">
            <v>0</v>
          </cell>
        </row>
        <row r="212">
          <cell r="B212">
            <v>1055034699</v>
          </cell>
          <cell r="C212" t="str">
            <v>г. Люберцы, ул. Ленина, д. 14</v>
          </cell>
          <cell r="D212" t="str">
            <v>{"type":"Polygon","coordinates":[[[37.972932,55.610501],[37.972793,55.610716],[37.972484,55.611228],[37.972771,55.611296],[37.972935,55.611109],[37.97365,55.611282],[37.973655,55.611278],[37.973769,55.611163],[37.973803,55.61115],[37.973831,55.611143],[37.973866,55.611146],[37.974028,55.611184],[37.974274,55.610845],[37.974029,55.610796],[37.97402,55.610781],[37.973961,55.610721],[37.972932,55.610501]],[[37.973067,55.610838],[37.973429,55.610913],[37.973598,55.61068],[37.973837,55.610732],[37.973607,55.611084],[37.972983,55.610959],[37.973067,55.610838]],[[37.972973,55.610601],[37.972946,55.610642],[37.97305,55.610664],[37.973076,55.610624],[37.972973,55.610601]]]}</v>
          </cell>
          <cell r="E212" t="str">
            <v>LINESTRING(37.972932 55.610501,37.972793 55.610716,37.972484 55.611228,37.972771 55.611296,37.97365 55.611282,37.974028 55.611184,37.974274 55.610845,37.973961 55.610721,37.972932 55.610501)</v>
          </cell>
          <cell r="F212" t="str">
            <v>Утвержден</v>
          </cell>
          <cell r="G212">
            <v>4816</v>
          </cell>
          <cell r="H212">
            <v>4827.9719999999998</v>
          </cell>
          <cell r="I212">
            <v>4816</v>
          </cell>
          <cell r="J212">
            <v>1591.2</v>
          </cell>
          <cell r="K212">
            <v>1115</v>
          </cell>
          <cell r="L212">
            <v>3224.8</v>
          </cell>
          <cell r="M212">
            <v>1</v>
          </cell>
          <cell r="N212">
            <v>168</v>
          </cell>
          <cell r="O212">
            <v>168.54</v>
          </cell>
          <cell r="P212">
            <v>0</v>
          </cell>
          <cell r="Q212">
            <v>0</v>
          </cell>
          <cell r="R212">
            <v>168</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1922.1</v>
          </cell>
          <cell r="AN212">
            <v>1926.2329999999999</v>
          </cell>
          <cell r="AO212">
            <v>1921.1</v>
          </cell>
          <cell r="AP212">
            <v>10</v>
          </cell>
          <cell r="AQ212">
            <v>0</v>
          </cell>
          <cell r="AR212">
            <v>0</v>
          </cell>
          <cell r="AS212">
            <v>0</v>
          </cell>
          <cell r="AT212">
            <v>0</v>
          </cell>
          <cell r="AU212">
            <v>0</v>
          </cell>
          <cell r="AV212">
            <v>1</v>
          </cell>
          <cell r="AW212">
            <v>33.6</v>
          </cell>
          <cell r="AX212">
            <v>0</v>
          </cell>
          <cell r="AY212">
            <v>33.6</v>
          </cell>
          <cell r="AZ212">
            <v>0</v>
          </cell>
          <cell r="BA212">
            <v>5</v>
          </cell>
          <cell r="BB212">
            <v>5</v>
          </cell>
          <cell r="BC212">
            <v>3</v>
          </cell>
          <cell r="BD212">
            <v>0</v>
          </cell>
          <cell r="BE212">
            <v>5</v>
          </cell>
          <cell r="BF212">
            <v>810.7</v>
          </cell>
          <cell r="BG212">
            <v>812.61300000000006</v>
          </cell>
          <cell r="BH212">
            <v>0</v>
          </cell>
          <cell r="BI212">
            <v>810.7</v>
          </cell>
          <cell r="BJ212">
            <v>0</v>
          </cell>
          <cell r="BK212">
            <v>64</v>
          </cell>
          <cell r="BL212">
            <v>1</v>
          </cell>
          <cell r="BM212">
            <v>1115</v>
          </cell>
          <cell r="BN212">
            <v>1117.787</v>
          </cell>
          <cell r="BO212">
            <v>0</v>
          </cell>
          <cell r="BP212">
            <v>1115</v>
          </cell>
          <cell r="BQ212">
            <v>0</v>
          </cell>
          <cell r="BR212">
            <v>223</v>
          </cell>
          <cell r="BS212">
            <v>0</v>
          </cell>
          <cell r="BT212">
            <v>5</v>
          </cell>
          <cell r="BU212">
            <v>0</v>
          </cell>
          <cell r="BV212">
            <v>6</v>
          </cell>
          <cell r="BW212">
            <v>800.9</v>
          </cell>
          <cell r="BX212">
            <v>802.59799999999996</v>
          </cell>
          <cell r="BY212">
            <v>0</v>
          </cell>
          <cell r="BZ212">
            <v>800.9</v>
          </cell>
          <cell r="CA212">
            <v>0</v>
          </cell>
          <cell r="CB212">
            <v>0.53100000000000003</v>
          </cell>
          <cell r="CC212">
            <v>0</v>
          </cell>
          <cell r="CD212">
            <v>1.5</v>
          </cell>
          <cell r="CE212">
            <v>0</v>
          </cell>
          <cell r="CF212">
            <v>0</v>
          </cell>
          <cell r="CG212">
            <v>0</v>
          </cell>
          <cell r="CH212">
            <v>0</v>
          </cell>
          <cell r="CI212">
            <v>0</v>
          </cell>
          <cell r="CJ212">
            <v>0</v>
          </cell>
          <cell r="CK212">
            <v>0</v>
          </cell>
          <cell r="CL212">
            <v>0</v>
          </cell>
          <cell r="CM212">
            <v>0</v>
          </cell>
          <cell r="CN212">
            <v>0</v>
          </cell>
          <cell r="CO212">
            <v>0</v>
          </cell>
          <cell r="CP212">
            <v>2760.2</v>
          </cell>
          <cell r="CQ212">
            <v>4849.3</v>
          </cell>
          <cell r="CR212">
            <v>0</v>
          </cell>
          <cell r="CS212">
            <v>0</v>
          </cell>
          <cell r="CT212">
            <v>0</v>
          </cell>
        </row>
        <row r="213">
          <cell r="B213">
            <v>247693472</v>
          </cell>
          <cell r="C213" t="str">
            <v>г. Люберцы, ул. Лорха, д. 7</v>
          </cell>
          <cell r="D213" t="str">
            <v>{"type":"Polygon","coordinates":[[[38.005052,55.674356],[38.004916,55.674158],[38.004905,55.67367],[38.004879,55.673653],[38.0048,55.673654],[38.004796,55.673555],[38.004879,55.673554],[38.004903,55.673539],[38.004902,55.673512],[38.004872,55.673494],[38.005288,55.673234],[38.005018,55.673097],[38.005226,55.672969],[38.005497,55.673109],[38.005543,55.67308],[38.005578,55.673057],[38.005637,55.673085],[38.005973,55.673064],[38.00655,55.673368],[38.005052,55.674356]],[[38.005891,55.673082],[38.005759,55.673161],[38.00583,55.6732],[38.005778,55.67323],[38.006034,55.673366],[38.005913,55.673505],[38.005746,55.673608],[38.005719,55.673594],[38.005613,55.673683],[38.005452,55.673783],[38.005415,55.673764],[38.005318,55.673864],[38.005154,55.673985],[38.005107,55.673969],[38.005047,55.674011],[38.005062,55.67405],[38.005009,55.674084],[38.005181,55.674176],[38.005242,55.67418],[38.005283,55.674172],[38.006327,55.673488],[38.006361,55.673452],[38.00638,55.673407],[38.00636,55.673347],[38.006323,55.673316],[38.005891,55.673082]]]}</v>
          </cell>
          <cell r="E213" t="str">
            <v>LINESTRING(38.005226 55.672969,38.005018 55.673097,38.004796 55.673555,38.0048 55.673654,38.004916 55.674158,38.005052 55.674356,38.00655 55.673368,38.005973 55.673064,38.005226 55.672969)</v>
          </cell>
          <cell r="F213" t="str">
            <v>Утвержден</v>
          </cell>
          <cell r="G213">
            <v>5641</v>
          </cell>
          <cell r="H213">
            <v>5654.37</v>
          </cell>
          <cell r="I213">
            <v>5641</v>
          </cell>
          <cell r="J213">
            <v>1362.8</v>
          </cell>
          <cell r="K213">
            <v>1410</v>
          </cell>
          <cell r="L213">
            <v>4278.2</v>
          </cell>
          <cell r="M213">
            <v>1</v>
          </cell>
          <cell r="N213">
            <v>441</v>
          </cell>
          <cell r="O213">
            <v>441.98899999999998</v>
          </cell>
          <cell r="P213">
            <v>0</v>
          </cell>
          <cell r="Q213">
            <v>0</v>
          </cell>
          <cell r="R213">
            <v>441</v>
          </cell>
          <cell r="S213">
            <v>0</v>
          </cell>
          <cell r="T213">
            <v>0</v>
          </cell>
          <cell r="U213">
            <v>0</v>
          </cell>
          <cell r="V213">
            <v>0</v>
          </cell>
          <cell r="W213">
            <v>4</v>
          </cell>
          <cell r="X213">
            <v>3</v>
          </cell>
          <cell r="Y213">
            <v>3</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1903.8</v>
          </cell>
          <cell r="AN213">
            <v>1907.2829999999999</v>
          </cell>
          <cell r="AO213">
            <v>1902.8</v>
          </cell>
          <cell r="AP213">
            <v>20</v>
          </cell>
          <cell r="AQ213">
            <v>0</v>
          </cell>
          <cell r="AR213">
            <v>0</v>
          </cell>
          <cell r="AS213">
            <v>0</v>
          </cell>
          <cell r="AT213">
            <v>0</v>
          </cell>
          <cell r="AU213">
            <v>0</v>
          </cell>
          <cell r="AV213">
            <v>0</v>
          </cell>
          <cell r="AW213">
            <v>0</v>
          </cell>
          <cell r="AX213">
            <v>0</v>
          </cell>
          <cell r="AY213">
            <v>0</v>
          </cell>
          <cell r="AZ213">
            <v>0</v>
          </cell>
          <cell r="BA213">
            <v>4</v>
          </cell>
          <cell r="BB213">
            <v>4</v>
          </cell>
          <cell r="BC213">
            <v>2</v>
          </cell>
          <cell r="BD213">
            <v>2</v>
          </cell>
          <cell r="BE213">
            <v>5</v>
          </cell>
          <cell r="BF213">
            <v>375.8</v>
          </cell>
          <cell r="BG213">
            <v>377.15</v>
          </cell>
          <cell r="BH213">
            <v>0</v>
          </cell>
          <cell r="BI213">
            <v>375.8</v>
          </cell>
          <cell r="BJ213">
            <v>0</v>
          </cell>
          <cell r="BK213">
            <v>28</v>
          </cell>
          <cell r="BL213">
            <v>1</v>
          </cell>
          <cell r="BM213">
            <v>1410</v>
          </cell>
          <cell r="BN213">
            <v>1413.1379999999999</v>
          </cell>
          <cell r="BO213">
            <v>0</v>
          </cell>
          <cell r="BP213">
            <v>1410</v>
          </cell>
          <cell r="BQ213">
            <v>0</v>
          </cell>
          <cell r="BR213">
            <v>281.8</v>
          </cell>
          <cell r="BS213">
            <v>0</v>
          </cell>
          <cell r="BT213">
            <v>5</v>
          </cell>
          <cell r="BU213">
            <v>0</v>
          </cell>
          <cell r="BV213">
            <v>2</v>
          </cell>
          <cell r="BW213">
            <v>1512</v>
          </cell>
          <cell r="BX213">
            <v>1516.163</v>
          </cell>
          <cell r="BY213">
            <v>0</v>
          </cell>
          <cell r="BZ213">
            <v>1512</v>
          </cell>
          <cell r="CA213">
            <v>0</v>
          </cell>
          <cell r="CB213">
            <v>1.008</v>
          </cell>
          <cell r="CC213">
            <v>0</v>
          </cell>
          <cell r="CD213">
            <v>1.5</v>
          </cell>
          <cell r="CE213">
            <v>0</v>
          </cell>
          <cell r="CF213">
            <v>0</v>
          </cell>
          <cell r="CG213">
            <v>0</v>
          </cell>
          <cell r="CH213">
            <v>0</v>
          </cell>
          <cell r="CI213">
            <v>0</v>
          </cell>
          <cell r="CJ213">
            <v>0</v>
          </cell>
          <cell r="CK213">
            <v>0</v>
          </cell>
          <cell r="CL213">
            <v>0</v>
          </cell>
          <cell r="CM213">
            <v>0</v>
          </cell>
          <cell r="CN213">
            <v>0</v>
          </cell>
          <cell r="CO213">
            <v>0</v>
          </cell>
          <cell r="CP213">
            <v>3297.8</v>
          </cell>
          <cell r="CQ213">
            <v>5641.6</v>
          </cell>
          <cell r="CR213">
            <v>0</v>
          </cell>
          <cell r="CS213">
            <v>0</v>
          </cell>
          <cell r="CT213">
            <v>0</v>
          </cell>
        </row>
        <row r="214">
          <cell r="B214">
            <v>247693482</v>
          </cell>
          <cell r="C214" t="str">
            <v>г. Люберцы, ул. Лорха, д. 8, д. 10</v>
          </cell>
          <cell r="D214" t="str">
            <v>{"type":"Polygon","coordinates":[[[38.002182,55.675748],[38.003007,55.676299],[38.003069,55.676267],[38.00316,55.676219],[38.003254,55.676282],[38.0036,55.676108],[38.003745,55.676189],[38.005199,55.675255],[38.00449,55.674873],[38.004338,55.674942],[38.003715,55.675154],[38.003713,55.675183],[38.002878,55.675482],[38.002841,55.675463],[38.002251,55.675717],[38.002182,55.675748]],[[38.003326,55.676044],[38.003098,55.676154],[38.002477,55.675733],[38.00252,55.675711],[38.002444,55.675661],[38.002508,55.67563],[38.002567,55.675612],[38.002661,55.675621],[38.002768,55.675652],[38.002805,55.675672],[38.003326,55.676044]],[[38.003455,55.675838],[38.004512,55.675193],[38.004705,55.675292],[38.003654,55.675943],[38.003455,55.675838]]]}</v>
          </cell>
          <cell r="E214" t="str">
            <v>LINESTRING(38.00449 55.674873,38.002841 55.675463,38.002251 55.675717,38.002182 55.675748,38.003007 55.676299,38.003254 55.676282,38.003745 55.676189,38.005199 55.675255,38.00449 55.674873)</v>
          </cell>
          <cell r="F214" t="str">
            <v>Утвержден</v>
          </cell>
          <cell r="G214">
            <v>11267</v>
          </cell>
          <cell r="H214">
            <v>11294.967000000001</v>
          </cell>
          <cell r="I214">
            <v>11267</v>
          </cell>
          <cell r="J214">
            <v>2333.1</v>
          </cell>
          <cell r="K214">
            <v>1948.5</v>
          </cell>
          <cell r="L214">
            <v>8933.9</v>
          </cell>
          <cell r="M214">
            <v>1</v>
          </cell>
          <cell r="N214">
            <v>384</v>
          </cell>
          <cell r="O214">
            <v>384.44</v>
          </cell>
          <cell r="P214">
            <v>0</v>
          </cell>
          <cell r="Q214">
            <v>0</v>
          </cell>
          <cell r="R214">
            <v>384</v>
          </cell>
          <cell r="S214">
            <v>0</v>
          </cell>
          <cell r="T214">
            <v>0</v>
          </cell>
          <cell r="U214">
            <v>0</v>
          </cell>
          <cell r="V214">
            <v>0</v>
          </cell>
          <cell r="W214">
            <v>0</v>
          </cell>
          <cell r="X214">
            <v>0</v>
          </cell>
          <cell r="Y214">
            <v>0</v>
          </cell>
          <cell r="Z214">
            <v>2</v>
          </cell>
          <cell r="AA214">
            <v>332.6</v>
          </cell>
          <cell r="AB214">
            <v>333.68700000000001</v>
          </cell>
          <cell r="AC214">
            <v>0</v>
          </cell>
          <cell r="AD214">
            <v>0</v>
          </cell>
          <cell r="AE214">
            <v>308</v>
          </cell>
          <cell r="AF214">
            <v>0</v>
          </cell>
          <cell r="AG214">
            <v>24.6</v>
          </cell>
          <cell r="AH214">
            <v>0</v>
          </cell>
          <cell r="AI214">
            <v>0</v>
          </cell>
          <cell r="AJ214">
            <v>0</v>
          </cell>
          <cell r="AK214">
            <v>0</v>
          </cell>
          <cell r="AL214">
            <v>0</v>
          </cell>
          <cell r="AM214">
            <v>6892.6</v>
          </cell>
          <cell r="AN214">
            <v>6906.5810000000001</v>
          </cell>
          <cell r="AO214">
            <v>6891.6</v>
          </cell>
          <cell r="AP214">
            <v>100</v>
          </cell>
          <cell r="AQ214">
            <v>0</v>
          </cell>
          <cell r="AR214">
            <v>0</v>
          </cell>
          <cell r="AS214">
            <v>0</v>
          </cell>
          <cell r="AT214">
            <v>0</v>
          </cell>
          <cell r="AU214">
            <v>0</v>
          </cell>
          <cell r="AV214">
            <v>0</v>
          </cell>
          <cell r="AW214">
            <v>0</v>
          </cell>
          <cell r="AX214">
            <v>0</v>
          </cell>
          <cell r="AY214">
            <v>0</v>
          </cell>
          <cell r="AZ214">
            <v>0</v>
          </cell>
          <cell r="BA214">
            <v>8</v>
          </cell>
          <cell r="BB214">
            <v>8</v>
          </cell>
          <cell r="BC214">
            <v>2</v>
          </cell>
          <cell r="BD214">
            <v>0</v>
          </cell>
          <cell r="BE214">
            <v>10</v>
          </cell>
          <cell r="BF214">
            <v>1017.1</v>
          </cell>
          <cell r="BG214">
            <v>1019.235</v>
          </cell>
          <cell r="BH214">
            <v>0</v>
          </cell>
          <cell r="BI214">
            <v>1017.1</v>
          </cell>
          <cell r="BJ214">
            <v>0</v>
          </cell>
          <cell r="BK214">
            <v>76</v>
          </cell>
          <cell r="BL214">
            <v>3</v>
          </cell>
          <cell r="BM214">
            <v>1880</v>
          </cell>
          <cell r="BN214">
            <v>1884.154</v>
          </cell>
          <cell r="BO214">
            <v>0</v>
          </cell>
          <cell r="BP214">
            <v>1880</v>
          </cell>
          <cell r="BQ214">
            <v>0</v>
          </cell>
          <cell r="BR214">
            <v>376</v>
          </cell>
          <cell r="BS214">
            <v>0</v>
          </cell>
          <cell r="BT214">
            <v>5</v>
          </cell>
          <cell r="BU214">
            <v>0</v>
          </cell>
          <cell r="BV214">
            <v>10</v>
          </cell>
          <cell r="BW214">
            <v>766.1</v>
          </cell>
          <cell r="BX214">
            <v>767.68700000000001</v>
          </cell>
          <cell r="BY214">
            <v>0</v>
          </cell>
          <cell r="BZ214">
            <v>763.5</v>
          </cell>
          <cell r="CA214">
            <v>2.6</v>
          </cell>
          <cell r="CB214">
            <v>0.49199999999999999</v>
          </cell>
          <cell r="CC214">
            <v>2E-3</v>
          </cell>
          <cell r="CD214">
            <v>1.8333333333333299</v>
          </cell>
          <cell r="CE214">
            <v>1</v>
          </cell>
          <cell r="CF214">
            <v>0</v>
          </cell>
          <cell r="CG214">
            <v>0</v>
          </cell>
          <cell r="CH214">
            <v>0</v>
          </cell>
          <cell r="CI214">
            <v>0</v>
          </cell>
          <cell r="CJ214">
            <v>0</v>
          </cell>
          <cell r="CK214">
            <v>0</v>
          </cell>
          <cell r="CL214">
            <v>0</v>
          </cell>
          <cell r="CM214">
            <v>0</v>
          </cell>
          <cell r="CN214">
            <v>0</v>
          </cell>
          <cell r="CO214">
            <v>0</v>
          </cell>
          <cell r="CP214">
            <v>3660.6</v>
          </cell>
          <cell r="CQ214">
            <v>11271.4</v>
          </cell>
          <cell r="CR214">
            <v>0</v>
          </cell>
          <cell r="CS214">
            <v>0</v>
          </cell>
          <cell r="CT214">
            <v>0</v>
          </cell>
        </row>
        <row r="215">
          <cell r="B215">
            <v>247693890</v>
          </cell>
          <cell r="C215" t="str">
            <v>г. Люберцы, ул. Льва Толстого, д. 10к2, д. 10к3, д. 10к4, ул. Урицкого, д. 21</v>
          </cell>
          <cell r="D215" t="str">
            <v>{"type":"Polygon","coordinates":[[[37.892477,55.701232],[37.892465,55.701245],[37.892095,55.701139],[37.892066,55.701171],[37.892055,55.701184],[37.892966,55.701446],[37.89316,55.701502],[37.893208,55.701595],[37.893149,55.701662],[37.893222,55.701678],[37.893342,55.701705],[37.893334,55.701717],[37.893384,55.701727],[37.893392,55.701716],[37.893578,55.701756],[37.893569,55.701767],[37.893618,55.701778],[37.893626,55.701767],[37.893769,55.7018],[37.89376,55.701812],[37.89381,55.701823],[37.893819,55.701811],[37.893956,55.701843],[37.893948,55.701854],[37.893996,55.701864],[37.894004,55.701853],[37.894121,55.701882],[37.894544,55.701998],[37.894614,55.702019],[37.894685,55.701943],[37.895132,55.701811],[37.895149,55.701791],[37.89526,55.701666],[37.895142,55.701636],[37.895252,55.701502],[37.895324,55.701521],[37.895377,55.701506],[37.895392,55.701457],[37.89529,55.701081],[37.895023,55.701014],[37.895068,55.700963],[37.895012,55.700946],[37.894297,55.700734],[37.893853,55.700616],[37.8937,55.70071],[37.893677,55.700724],[37.893637,55.700749],[37.893574,55.700745],[37.893487,55.700739],[37.893424,55.700735],[37.8931,55.700656],[37.893006,55.700631],[37.892477,55.701232]],[[37.892929,55.701261],[37.892724,55.701205],[37.893167,55.700703],[37.89337,55.700758],[37.892929,55.701261]],[[37.894782,55.701814],[37.894599,55.701764],[37.895106,55.701184],[37.895281,55.701232],[37.894782,55.701814]],[[37.893636,55.701353],[37.893433,55.701298],[37.893939,55.700712],[37.894131,55.700765],[37.893636,55.701353]],[[37.894267,55.701514],[37.894081,55.701463],[37.894588,55.700876],[37.894768,55.700928],[37.894267,55.701514]]]}</v>
          </cell>
          <cell r="E215" t="str">
            <v>LINESTRING(37.893853 55.700616,37.893006 55.700631,37.892095 55.701139,37.892066 55.701171,37.892055 55.701184,37.893149 55.701662,37.893334 55.701717,37.894614 55.702019,37.895132 55.701811,37.89526 55.701666,37.895377 55.701506,37.895392 55.701457,37.89529 55.701081,37.895068 55.700963,37.895012 55.700946,37.894297 55.700734,37.893853 55.700616)</v>
          </cell>
          <cell r="F215" t="str">
            <v>Утвержден</v>
          </cell>
          <cell r="G215">
            <v>18892</v>
          </cell>
          <cell r="H215">
            <v>14708.123</v>
          </cell>
          <cell r="I215">
            <v>1552.76</v>
          </cell>
          <cell r="J215">
            <v>0</v>
          </cell>
          <cell r="K215">
            <v>2372.5</v>
          </cell>
          <cell r="L215">
            <v>3105.52</v>
          </cell>
          <cell r="M215">
            <v>2</v>
          </cell>
          <cell r="N215">
            <v>279</v>
          </cell>
          <cell r="O215">
            <v>279.67200000000003</v>
          </cell>
          <cell r="P215">
            <v>0</v>
          </cell>
          <cell r="Q215">
            <v>0</v>
          </cell>
          <cell r="R215">
            <v>279</v>
          </cell>
          <cell r="S215">
            <v>0</v>
          </cell>
          <cell r="T215">
            <v>0</v>
          </cell>
          <cell r="U215">
            <v>0</v>
          </cell>
          <cell r="V215">
            <v>0</v>
          </cell>
          <cell r="W215">
            <v>0</v>
          </cell>
          <cell r="X215">
            <v>0</v>
          </cell>
          <cell r="Y215">
            <v>0</v>
          </cell>
          <cell r="Z215">
            <v>2</v>
          </cell>
          <cell r="AA215">
            <v>477</v>
          </cell>
          <cell r="AB215">
            <v>477.67099999999999</v>
          </cell>
          <cell r="AC215">
            <v>0</v>
          </cell>
          <cell r="AD215">
            <v>0</v>
          </cell>
          <cell r="AE215">
            <v>477</v>
          </cell>
          <cell r="AF215">
            <v>0</v>
          </cell>
          <cell r="AG215">
            <v>0</v>
          </cell>
          <cell r="AH215">
            <v>0</v>
          </cell>
          <cell r="AI215">
            <v>0</v>
          </cell>
          <cell r="AJ215">
            <v>0</v>
          </cell>
          <cell r="AK215">
            <v>1</v>
          </cell>
          <cell r="AL215">
            <v>1</v>
          </cell>
          <cell r="AM215">
            <v>11087.4</v>
          </cell>
          <cell r="AN215">
            <v>11083.423000000001</v>
          </cell>
          <cell r="AO215">
            <v>11057.4</v>
          </cell>
          <cell r="AP215">
            <v>30</v>
          </cell>
          <cell r="AQ215">
            <v>0</v>
          </cell>
          <cell r="AR215">
            <v>0</v>
          </cell>
          <cell r="AS215">
            <v>0</v>
          </cell>
          <cell r="AT215">
            <v>0</v>
          </cell>
          <cell r="AU215">
            <v>0</v>
          </cell>
          <cell r="AV215">
            <v>0</v>
          </cell>
          <cell r="AW215">
            <v>0</v>
          </cell>
          <cell r="AX215">
            <v>0</v>
          </cell>
          <cell r="AY215">
            <v>0</v>
          </cell>
          <cell r="AZ215">
            <v>0</v>
          </cell>
          <cell r="BA215">
            <v>25</v>
          </cell>
          <cell r="BB215">
            <v>25</v>
          </cell>
          <cell r="BC215">
            <v>16</v>
          </cell>
          <cell r="BD215">
            <v>0</v>
          </cell>
          <cell r="BE215">
            <v>2</v>
          </cell>
          <cell r="BF215">
            <v>302</v>
          </cell>
          <cell r="BG215">
            <v>302.52999999999997</v>
          </cell>
          <cell r="BH215">
            <v>0</v>
          </cell>
          <cell r="BI215">
            <v>302</v>
          </cell>
          <cell r="BJ215">
            <v>0</v>
          </cell>
          <cell r="BK215">
            <v>23</v>
          </cell>
          <cell r="BL215">
            <v>2</v>
          </cell>
          <cell r="BM215">
            <v>1314</v>
          </cell>
          <cell r="BN215">
            <v>1320.1610000000001</v>
          </cell>
          <cell r="BO215">
            <v>0</v>
          </cell>
          <cell r="BP215">
            <v>1314</v>
          </cell>
          <cell r="BQ215">
            <v>0</v>
          </cell>
          <cell r="BR215">
            <v>320</v>
          </cell>
          <cell r="BS215">
            <v>0</v>
          </cell>
          <cell r="BT215">
            <v>4</v>
          </cell>
          <cell r="BU215">
            <v>0</v>
          </cell>
          <cell r="BV215">
            <v>14</v>
          </cell>
          <cell r="BW215">
            <v>1240.5</v>
          </cell>
          <cell r="BX215">
            <v>1245.136</v>
          </cell>
          <cell r="BY215">
            <v>0</v>
          </cell>
          <cell r="BZ215">
            <v>1240.5</v>
          </cell>
          <cell r="CA215">
            <v>0</v>
          </cell>
          <cell r="CB215">
            <v>0.56399999999999995</v>
          </cell>
          <cell r="CC215">
            <v>0</v>
          </cell>
          <cell r="CD215">
            <v>1.96428571428571</v>
          </cell>
          <cell r="CE215">
            <v>0</v>
          </cell>
          <cell r="CF215">
            <v>0</v>
          </cell>
          <cell r="CG215">
            <v>0</v>
          </cell>
          <cell r="CH215">
            <v>0</v>
          </cell>
          <cell r="CI215">
            <v>0</v>
          </cell>
          <cell r="CJ215">
            <v>0</v>
          </cell>
          <cell r="CK215">
            <v>0</v>
          </cell>
          <cell r="CL215">
            <v>0</v>
          </cell>
          <cell r="CM215">
            <v>0</v>
          </cell>
          <cell r="CN215">
            <v>0</v>
          </cell>
          <cell r="CO215">
            <v>0</v>
          </cell>
          <cell r="CP215">
            <v>2856.5</v>
          </cell>
          <cell r="CQ215">
            <v>14669.9</v>
          </cell>
          <cell r="CR215">
            <v>0</v>
          </cell>
          <cell r="CS215">
            <v>0</v>
          </cell>
          <cell r="CT215">
            <v>0</v>
          </cell>
        </row>
        <row r="216">
          <cell r="B216">
            <v>247693847</v>
          </cell>
          <cell r="C216" t="str">
            <v>г. Люберцы, ул. Льва Толстого, д. 17, д. 17А,  д. 19</v>
          </cell>
          <cell r="D216" t="str">
            <v>{"type":"Polygon","coordinates":[[[37.899609,55.70155],[37.899649,55.701512],[37.899667,55.701517],[37.899844,55.701326],[37.898136,55.700812],[37.898014,55.700804],[37.897829,55.700771],[37.897483,55.700668],[37.897462,55.700661],[37.897442,55.700656],[37.8974,55.700645],[37.897318,55.700622],[37.896373,55.701601],[37.896864,55.701742],[37.896926,55.701741],[37.896967,55.701693],[37.897397,55.701812],[37.897667,55.701857],[37.898255,55.701233],[37.899545,55.701618],[37.899609,55.70155]],[[37.8973,55.700827],[37.897272,55.700819],[37.897366,55.700723],[37.897332,55.700713],[37.897396,55.700647],[37.897823,55.700775],[37.897666,55.700936],[37.897488,55.700884],[37.896772,55.701649],[37.896582,55.701593],[37.8973,55.700827]],[[37.898055,55.700844],[37.897957,55.700939],[37.899687,55.70146],[37.899774,55.701367],[37.898055,55.700844]],[[37.897591,55.701298],[37.897498,55.7014],[37.897468,55.701392],[37.897387,55.701482],[37.897492,55.701515],[37.897472,55.701535],[37.897571,55.701565],[37.89759,55.701546],[37.897716,55.701581],[37.897799,55.701492],[37.897762,55.701481],[37.897785,55.701455],[37.897822,55.701466],[37.897917,55.701363],[37.897889,55.701354],[37.897901,55.701343],[37.897834,55.701321],[37.897845,55.701311],[37.897656,55.701255],[37.897643,55.701268],[37.897611,55.701304],[37.897591,55.701298]],[[37.898048,55.701142],[37.897946,55.701249],[37.898057,55.701283],[37.898163,55.701177],[37.898048,55.701142]],[[37.896922,55.701674],[37.896873,55.701726],[37.896926,55.701741],[37.896967,55.701693],[37.896971,55.701688],[37.896922,55.701674]],[[37.897654,55.701092],[37.897618,55.701129],[37.89766,55.701142],[37.897696,55.701104],[37.897654,55.701092]],[[37.897821,55.701017],[37.897777,55.701061],[37.897852,55.701083],[37.897896,55.701039],[37.89783,55.701019],[37.897821,55.701017]]]}</v>
          </cell>
          <cell r="E216" t="str">
            <v>LINESTRING(37.897318 55.700622,37.896373 55.701601,37.896864 55.701742,37.897667 55.701857,37.899545 55.701618,37.899667 55.701517,37.899844 55.701326,37.898136 55.700812,37.897318 55.700622)</v>
          </cell>
          <cell r="F216" t="str">
            <v>Утвержден</v>
          </cell>
          <cell r="G216">
            <v>9499</v>
          </cell>
          <cell r="H216">
            <v>9543.366</v>
          </cell>
          <cell r="I216">
            <v>9499</v>
          </cell>
          <cell r="J216">
            <v>1929.1</v>
          </cell>
          <cell r="K216">
            <v>2174</v>
          </cell>
          <cell r="L216">
            <v>7569.9</v>
          </cell>
          <cell r="M216">
            <v>2</v>
          </cell>
          <cell r="N216">
            <v>223.9</v>
          </cell>
          <cell r="O216">
            <v>224.018</v>
          </cell>
          <cell r="P216">
            <v>0</v>
          </cell>
          <cell r="Q216">
            <v>0</v>
          </cell>
          <cell r="R216">
            <v>223.9</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4792.2</v>
          </cell>
          <cell r="AN216">
            <v>4805.7219999999998</v>
          </cell>
          <cell r="AO216">
            <v>4791.2</v>
          </cell>
          <cell r="AP216">
            <v>107</v>
          </cell>
          <cell r="AQ216">
            <v>0</v>
          </cell>
          <cell r="AR216">
            <v>0</v>
          </cell>
          <cell r="AS216">
            <v>0</v>
          </cell>
          <cell r="AT216">
            <v>0</v>
          </cell>
          <cell r="AU216">
            <v>0</v>
          </cell>
          <cell r="AV216">
            <v>3</v>
          </cell>
          <cell r="AW216">
            <v>67.599999999999994</v>
          </cell>
          <cell r="AX216">
            <v>0</v>
          </cell>
          <cell r="AY216">
            <v>67.599999999999994</v>
          </cell>
          <cell r="AZ216">
            <v>0</v>
          </cell>
          <cell r="BA216">
            <v>11</v>
          </cell>
          <cell r="BB216">
            <v>11</v>
          </cell>
          <cell r="BC216">
            <v>9</v>
          </cell>
          <cell r="BD216">
            <v>0</v>
          </cell>
          <cell r="BE216">
            <v>7</v>
          </cell>
          <cell r="BF216">
            <v>1026.0999999999999</v>
          </cell>
          <cell r="BG216">
            <v>1029.24</v>
          </cell>
          <cell r="BH216">
            <v>0</v>
          </cell>
          <cell r="BI216">
            <v>1026.0999999999999</v>
          </cell>
          <cell r="BJ216">
            <v>0</v>
          </cell>
          <cell r="BK216">
            <v>79</v>
          </cell>
          <cell r="BL216">
            <v>2</v>
          </cell>
          <cell r="BM216">
            <v>2174</v>
          </cell>
          <cell r="BN216">
            <v>2180.9969999999998</v>
          </cell>
          <cell r="BO216">
            <v>0</v>
          </cell>
          <cell r="BP216">
            <v>2174</v>
          </cell>
          <cell r="BQ216">
            <v>0</v>
          </cell>
          <cell r="BR216">
            <v>434.8</v>
          </cell>
          <cell r="BS216">
            <v>0</v>
          </cell>
          <cell r="BT216">
            <v>5</v>
          </cell>
          <cell r="BU216">
            <v>0</v>
          </cell>
          <cell r="BV216">
            <v>5</v>
          </cell>
          <cell r="BW216">
            <v>1254.2</v>
          </cell>
          <cell r="BX216">
            <v>1256.8230000000001</v>
          </cell>
          <cell r="BY216">
            <v>0</v>
          </cell>
          <cell r="BZ216">
            <v>1254.2</v>
          </cell>
          <cell r="CA216">
            <v>0</v>
          </cell>
          <cell r="CB216">
            <v>0.83499999999999996</v>
          </cell>
          <cell r="CC216">
            <v>0</v>
          </cell>
          <cell r="CD216">
            <v>1.5</v>
          </cell>
          <cell r="CE216">
            <v>0</v>
          </cell>
          <cell r="CF216">
            <v>0</v>
          </cell>
          <cell r="CG216">
            <v>0</v>
          </cell>
          <cell r="CH216">
            <v>0</v>
          </cell>
          <cell r="CI216">
            <v>0</v>
          </cell>
          <cell r="CJ216">
            <v>0</v>
          </cell>
          <cell r="CK216">
            <v>0</v>
          </cell>
          <cell r="CL216">
            <v>0</v>
          </cell>
          <cell r="CM216">
            <v>0</v>
          </cell>
          <cell r="CN216">
            <v>0</v>
          </cell>
          <cell r="CO216">
            <v>0</v>
          </cell>
          <cell r="CP216">
            <v>4521.8999999999996</v>
          </cell>
          <cell r="CQ216">
            <v>9537</v>
          </cell>
          <cell r="CR216">
            <v>0</v>
          </cell>
          <cell r="CS216">
            <v>0</v>
          </cell>
          <cell r="CT216">
            <v>0</v>
          </cell>
        </row>
        <row r="217">
          <cell r="B217">
            <v>247693841</v>
          </cell>
          <cell r="C217" t="str">
            <v>г. Люберцы, ул. Льва Толстого, д. 29, д. 31, ул. С. П. Попова, д. 25</v>
          </cell>
          <cell r="D217" t="str">
            <v>{"type":"Polygon","coordinates":[[[37.898561,55.699292],[37.89855,55.699304],[37.898454,55.69927],[37.898387,55.69923],[37.898299,55.69934],[37.898378,55.699331],[37.898515,55.699344],[37.898788,55.699419],[37.898842,55.699434],[37.89908,55.699496],[37.899326,55.69956],[37.899349,55.699567],[37.899399,55.699512],[37.899427,55.69952],[37.899488,55.699452],[37.899459,55.699444],[37.899468,55.699435],[37.899482,55.69942],[37.899654,55.699467],[37.899933,55.699544],[37.900105,55.699615],[37.900494,55.699706],[37.900534,55.699659],[37.900632,55.699544],[37.900782,55.699588],[37.900819,55.699548],[37.900829,55.699536],[37.901012,55.699308],[37.901038,55.699275],[37.90094,55.699247],[37.900966,55.699193],[37.89975,55.698841],[37.899881,55.698701],[37.900266,55.698815],[37.900727,55.698955],[37.900904,55.699009],[37.900946,55.698966],[37.900985,55.698925],[37.901155,55.698977],[37.901221,55.698969],[37.901301,55.698799],[37.901446,55.698569],[37.899786,55.698092],[37.899582,55.698318],[37.89934,55.69825],[37.899307,55.698291],[37.898629,55.699118],[37.898561,55.699292]],[[37.899399,55.699512],[37.899426,55.699519],[37.899488,55.699452],[37.899459,55.699445],[37.899399,55.699512]],[[37.900121,55.69955],[37.900181,55.699484],[37.900098,55.699461],[37.900038,55.699526],[37.900121,55.69955]],[[37.899504,55.699094],[37.89961,55.698984],[37.900705,55.699307],[37.900606,55.699419],[37.899504,55.699094]],[[37.898937,55.699212],[37.898749,55.699159],[37.899445,55.698382],[37.899635,55.698438],[37.898937,55.699212]],[[37.899772,55.69831],[37.899873,55.6982],[37.901247,55.6986],[37.901153,55.698705],[37.899772,55.69831]],[[37.898635,55.699313],[37.8988,55.69936],[37.898825,55.699332],[37.898659,55.699285],[37.898635,55.699313]]]}</v>
          </cell>
          <cell r="E217" t="str">
            <v>LINESTRING(37.899786 55.698092,37.89934 55.69825,37.898387 55.69923,37.898299 55.69934,37.899349 55.699567,37.900494 55.699706,37.900782 55.699588,37.900819 55.699548,37.900829 55.699536,37.901012 55.699308,37.901038 55.699275,37.901221 55.698969,37.901446 55.698569,37.899786 55.698092)</v>
          </cell>
          <cell r="F217" t="str">
            <v>Утвержден</v>
          </cell>
          <cell r="G217">
            <v>14937</v>
          </cell>
          <cell r="H217">
            <v>14933.245000000001</v>
          </cell>
          <cell r="I217">
            <v>14937</v>
          </cell>
          <cell r="J217">
            <v>0</v>
          </cell>
          <cell r="K217">
            <v>3157.1</v>
          </cell>
          <cell r="L217">
            <v>2382</v>
          </cell>
          <cell r="M217">
            <v>1</v>
          </cell>
          <cell r="N217">
            <v>311</v>
          </cell>
          <cell r="O217">
            <v>312.13600000000002</v>
          </cell>
          <cell r="P217">
            <v>0</v>
          </cell>
          <cell r="Q217">
            <v>0</v>
          </cell>
          <cell r="R217">
            <v>311</v>
          </cell>
          <cell r="S217">
            <v>0</v>
          </cell>
          <cell r="T217">
            <v>0</v>
          </cell>
          <cell r="U217">
            <v>0</v>
          </cell>
          <cell r="V217">
            <v>0</v>
          </cell>
          <cell r="W217">
            <v>5</v>
          </cell>
          <cell r="X217">
            <v>2</v>
          </cell>
          <cell r="Y217">
            <v>2</v>
          </cell>
          <cell r="Z217">
            <v>1</v>
          </cell>
          <cell r="AA217">
            <v>330</v>
          </cell>
          <cell r="AB217">
            <v>329.69600000000003</v>
          </cell>
          <cell r="AC217">
            <v>0</v>
          </cell>
          <cell r="AD217">
            <v>0</v>
          </cell>
          <cell r="AE217">
            <v>330</v>
          </cell>
          <cell r="AF217">
            <v>0</v>
          </cell>
          <cell r="AG217">
            <v>0</v>
          </cell>
          <cell r="AH217">
            <v>0</v>
          </cell>
          <cell r="AI217">
            <v>0</v>
          </cell>
          <cell r="AJ217">
            <v>0</v>
          </cell>
          <cell r="AK217">
            <v>2</v>
          </cell>
          <cell r="AL217">
            <v>2</v>
          </cell>
          <cell r="AM217">
            <v>15129.5</v>
          </cell>
          <cell r="AN217">
            <v>8652.5239999999994</v>
          </cell>
          <cell r="AO217">
            <v>8629.5</v>
          </cell>
          <cell r="AP217">
            <v>470</v>
          </cell>
          <cell r="AQ217">
            <v>0</v>
          </cell>
          <cell r="AR217">
            <v>0</v>
          </cell>
          <cell r="AS217">
            <v>0</v>
          </cell>
          <cell r="AT217">
            <v>0</v>
          </cell>
          <cell r="AU217">
            <v>0</v>
          </cell>
          <cell r="AV217">
            <v>1</v>
          </cell>
          <cell r="AW217">
            <v>20</v>
          </cell>
          <cell r="AX217">
            <v>0</v>
          </cell>
          <cell r="AY217">
            <v>20</v>
          </cell>
          <cell r="AZ217">
            <v>0</v>
          </cell>
          <cell r="BA217">
            <v>15</v>
          </cell>
          <cell r="BB217">
            <v>15</v>
          </cell>
          <cell r="BC217">
            <v>12</v>
          </cell>
          <cell r="BD217">
            <v>0</v>
          </cell>
          <cell r="BE217">
            <v>7</v>
          </cell>
          <cell r="BF217">
            <v>2124.4</v>
          </cell>
          <cell r="BG217">
            <v>2130.4059999999999</v>
          </cell>
          <cell r="BH217">
            <v>0</v>
          </cell>
          <cell r="BI217">
            <v>2124.4</v>
          </cell>
          <cell r="BJ217">
            <v>0</v>
          </cell>
          <cell r="BK217">
            <v>165</v>
          </cell>
          <cell r="BL217">
            <v>4</v>
          </cell>
          <cell r="BM217">
            <v>2922</v>
          </cell>
          <cell r="BN217">
            <v>2934.6260000000002</v>
          </cell>
          <cell r="BO217">
            <v>0</v>
          </cell>
          <cell r="BP217">
            <v>2922</v>
          </cell>
          <cell r="BQ217">
            <v>0</v>
          </cell>
          <cell r="BR217">
            <v>594</v>
          </cell>
          <cell r="BS217">
            <v>0</v>
          </cell>
          <cell r="BT217">
            <v>5.25</v>
          </cell>
          <cell r="BU217">
            <v>0</v>
          </cell>
          <cell r="BV217">
            <v>19</v>
          </cell>
          <cell r="BW217">
            <v>574.6</v>
          </cell>
          <cell r="BX217">
            <v>576.80499999999995</v>
          </cell>
          <cell r="BY217">
            <v>0</v>
          </cell>
          <cell r="BZ217">
            <v>574.6</v>
          </cell>
          <cell r="CA217">
            <v>0</v>
          </cell>
          <cell r="CB217">
            <v>0.29499999999999998</v>
          </cell>
          <cell r="CC217">
            <v>0</v>
          </cell>
          <cell r="CD217">
            <v>1.8947368421052599</v>
          </cell>
          <cell r="CE217">
            <v>0</v>
          </cell>
          <cell r="CF217">
            <v>0</v>
          </cell>
          <cell r="CG217">
            <v>0</v>
          </cell>
          <cell r="CH217">
            <v>0</v>
          </cell>
          <cell r="CI217">
            <v>0</v>
          </cell>
          <cell r="CJ217">
            <v>0</v>
          </cell>
          <cell r="CK217">
            <v>0</v>
          </cell>
          <cell r="CL217">
            <v>0</v>
          </cell>
          <cell r="CM217">
            <v>0</v>
          </cell>
          <cell r="CN217">
            <v>0</v>
          </cell>
          <cell r="CO217">
            <v>0</v>
          </cell>
          <cell r="CP217">
            <v>5641</v>
          </cell>
          <cell r="CQ217">
            <v>14911.5</v>
          </cell>
          <cell r="CR217">
            <v>0</v>
          </cell>
          <cell r="CS217">
            <v>0</v>
          </cell>
          <cell r="CT217">
            <v>0</v>
          </cell>
        </row>
        <row r="218">
          <cell r="B218">
            <v>247693897</v>
          </cell>
          <cell r="C218" t="str">
            <v>г. Люберцы, ул. Льва Толстого, д. 6А, д. 8к1, д. 8к2, д. 8к3, д. 8к4, ул. Урицкого, д. 15</v>
          </cell>
          <cell r="D218" t="str">
            <v>{"type":"Polygon","coordinates":[[[37.892605,55.703043],[37.893385,55.703262],[37.893361,55.703288],[37.893829,55.703425],[37.893859,55.703394],[37.894206,55.703496],[37.894406,55.703284],[37.893598,55.703048],[37.89359,55.703039],[37.893975,55.702622],[37.894064,55.702648],[37.894828,55.70288],[37.894868,55.702836],[37.895352,55.702313],[37.895408,55.702329],[37.895437,55.702297],[37.89495,55.70215],[37.89461,55.702048],[37.894593,55.702043],[37.894614,55.702019],[37.894544,55.701998],[37.89412,55.701882],[37.894004,55.701853],[37.893996,55.701864],[37.893948,55.701854],[37.893956,55.701843],[37.893819,55.701811],[37.89381,55.701823],[37.89376,55.701812],[37.893769,55.7018],[37.893626,55.701767],[37.893618,55.701778],[37.893569,55.701767],[37.893578,55.701756],[37.893392,55.701716],[37.893384,55.701727],[37.893334,55.701717],[37.893342,55.701705],[37.893261,55.701687],[37.893232,55.70168],[37.893149,55.701662],[37.892897,55.701949],[37.892974,55.701975],[37.893011,55.702005],[37.893037,55.702038],[37.893157,55.702076],[37.893151,55.702131],[37.893086,55.702198],[37.893293,55.702261],[37.892605,55.703043]],[[37.893196,55.701816],[37.894224,55.7021],[37.894125,55.702216],[37.893092,55.701933],[37.893196,55.701816]],[[37.893492,55.702985],[37.893283,55.702924],[37.893705,55.702476],[37.8939,55.702536],[37.893492,55.702985]],[[37.893516,55.703215],[37.894253,55.703435],[37.89433,55.703354],[37.893596,55.703135],[37.893516,55.703215]],[[37.894107,55.702562],[37.894356,55.702635],[37.894824,55.702158],[37.894567,55.702083],[37.894455,55.702199],[37.894496,55.702211],[37.894261,55.702451],[37.894223,55.70244],[37.894107,55.702562]],[[37.894602,55.702748],[37.894877,55.702826],[37.89505,55.702639],[37.894775,55.702558],[37.894602,55.702748]],[[37.894911,55.702402],[37.895191,55.702486],[37.895351,55.702313],[37.895075,55.702232],[37.894911,55.702402]],[[37.894206,55.703495],[37.894231,55.703468],[37.894206,55.703495]]]}</v>
          </cell>
          <cell r="E218" t="str">
            <v>LINESTRING(37.893149 55.701662,37.892897 55.701949,37.892605 55.703043,37.893361 55.703288,37.893829 55.703425,37.894206 55.703496,37.895408 55.702329,37.895437 55.702297,37.894614 55.702019,37.894544 55.701998,37.89412 55.701882,37.894004 55.701853,37.893578 55.701756,37.893232 55.70168,37.893149 55.701662)</v>
          </cell>
          <cell r="F218" t="str">
            <v>Утвержден</v>
          </cell>
          <cell r="G218">
            <v>12074</v>
          </cell>
          <cell r="H218">
            <v>12644.102999999999</v>
          </cell>
          <cell r="I218">
            <v>12074</v>
          </cell>
          <cell r="J218">
            <v>1730.1</v>
          </cell>
          <cell r="K218">
            <v>2904.2</v>
          </cell>
          <cell r="L218">
            <v>10343.9</v>
          </cell>
          <cell r="M218">
            <v>1</v>
          </cell>
          <cell r="N218">
            <v>45.5</v>
          </cell>
          <cell r="O218">
            <v>45.926000000000002</v>
          </cell>
          <cell r="P218">
            <v>1</v>
          </cell>
          <cell r="Q218">
            <v>0</v>
          </cell>
          <cell r="R218">
            <v>45.5</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9051</v>
          </cell>
          <cell r="AN218">
            <v>9040.6110000000008</v>
          </cell>
          <cell r="AO218">
            <v>9021</v>
          </cell>
          <cell r="AP218">
            <v>30</v>
          </cell>
          <cell r="AQ218">
            <v>0</v>
          </cell>
          <cell r="AR218">
            <v>0</v>
          </cell>
          <cell r="AS218">
            <v>0</v>
          </cell>
          <cell r="AT218">
            <v>0</v>
          </cell>
          <cell r="AU218">
            <v>0</v>
          </cell>
          <cell r="AV218">
            <v>0</v>
          </cell>
          <cell r="AW218">
            <v>0</v>
          </cell>
          <cell r="AX218">
            <v>0</v>
          </cell>
          <cell r="AY218">
            <v>0</v>
          </cell>
          <cell r="AZ218">
            <v>0</v>
          </cell>
          <cell r="BA218">
            <v>0</v>
          </cell>
          <cell r="BB218">
            <v>0</v>
          </cell>
          <cell r="BC218">
            <v>7</v>
          </cell>
          <cell r="BD218">
            <v>0</v>
          </cell>
          <cell r="BE218">
            <v>5</v>
          </cell>
          <cell r="BF218">
            <v>338.4</v>
          </cell>
          <cell r="BG218">
            <v>339.21499999999997</v>
          </cell>
          <cell r="BH218">
            <v>0</v>
          </cell>
          <cell r="BI218">
            <v>201.1</v>
          </cell>
          <cell r="BJ218">
            <v>137.30000000000001</v>
          </cell>
          <cell r="BK218">
            <v>24</v>
          </cell>
          <cell r="BL218">
            <v>5</v>
          </cell>
          <cell r="BM218">
            <v>2674</v>
          </cell>
          <cell r="BN218">
            <v>2679.0709999999999</v>
          </cell>
          <cell r="BO218">
            <v>0</v>
          </cell>
          <cell r="BP218">
            <v>2674</v>
          </cell>
          <cell r="BQ218">
            <v>0</v>
          </cell>
          <cell r="BR218">
            <v>665</v>
          </cell>
          <cell r="BS218">
            <v>0</v>
          </cell>
          <cell r="BT218">
            <v>3.6</v>
          </cell>
          <cell r="BU218">
            <v>0</v>
          </cell>
          <cell r="BV218">
            <v>17</v>
          </cell>
          <cell r="BW218">
            <v>479.4</v>
          </cell>
          <cell r="BX218">
            <v>480.185</v>
          </cell>
          <cell r="BY218">
            <v>0</v>
          </cell>
          <cell r="BZ218">
            <v>479.4</v>
          </cell>
          <cell r="CA218">
            <v>0</v>
          </cell>
          <cell r="CB218">
            <v>0.27400000000000002</v>
          </cell>
          <cell r="CC218">
            <v>0</v>
          </cell>
          <cell r="CD218">
            <v>1.76470588235294</v>
          </cell>
          <cell r="CE218">
            <v>0</v>
          </cell>
          <cell r="CF218">
            <v>0</v>
          </cell>
          <cell r="CG218">
            <v>0</v>
          </cell>
          <cell r="CH218">
            <v>0</v>
          </cell>
          <cell r="CI218">
            <v>0</v>
          </cell>
          <cell r="CJ218">
            <v>0</v>
          </cell>
          <cell r="CK218">
            <v>0</v>
          </cell>
          <cell r="CL218">
            <v>0</v>
          </cell>
          <cell r="CM218">
            <v>0</v>
          </cell>
          <cell r="CN218">
            <v>0</v>
          </cell>
          <cell r="CO218">
            <v>0</v>
          </cell>
          <cell r="CP218">
            <v>3354.5</v>
          </cell>
          <cell r="CQ218">
            <v>12558.3</v>
          </cell>
          <cell r="CR218">
            <v>0</v>
          </cell>
          <cell r="CS218">
            <v>0</v>
          </cell>
          <cell r="CT218">
            <v>0</v>
          </cell>
        </row>
        <row r="219">
          <cell r="B219">
            <v>247693859</v>
          </cell>
          <cell r="C219" t="str">
            <v>г. Люберцы, ул. Льва Толстого, д. 7к3, д. 21, д. 23</v>
          </cell>
          <cell r="D219" t="str">
            <v>{"type":"Polygon","coordinates":[[[37.897337,55.700572],[37.897299,55.700612],[37.897321,55.700619],[37.897829,55.700771],[37.898014,55.700804],[37.898136,55.700812],[37.899683,55.701278],[37.8997,55.701263],[37.899677,55.701211],[37.899841,55.701188],[37.899797,55.701106],[37.89983,55.701085],[37.899978,55.70111],[37.899976,55.700868],[37.900149,55.700871],[37.900205,55.700708],[37.900311,55.700556],[37.900348,55.700545],[37.900327,55.700511],[37.900327,55.700414],[37.900374,55.700329],[37.90051,55.700082],[37.900217,55.700036],[37.899074,55.700279],[37.898867,55.700435],[37.898852,55.700446],[37.89871,55.700382],[37.897752,55.700118],[37.897337,55.700572],[37.897337,55.700572]],[[37.897854,55.700306],[37.898057,55.700363],[37.897818,55.700631],[37.897614,55.700574],[37.897854,55.700306]],[[37.899578,55.700745],[37.89961,55.7008],[37.899633,55.700797],[37.899732,55.700969],[37.899707,55.700973],[37.899736,55.701029],[37.899545,55.701064],[37.899511,55.701007],[37.899476,55.701013],[37.899446,55.700961],[37.899425,55.700965],[37.899389,55.700902],[37.899411,55.700898],[37.89938,55.700845],[37.899413,55.700839],[37.899379,55.700781],[37.899578,55.700745]],[[37.900214,55.700179],[37.900275,55.700283],[37.899187,55.70049],[37.899129,55.70038],[37.900214,55.700179]]]}</v>
          </cell>
          <cell r="E219" t="str">
            <v>LINESTRING(37.900217 55.700036,37.897752 55.700118,37.897299 55.700612,37.897321 55.700619,37.897829 55.700771,37.899683 55.701278,37.899978 55.70111,37.900149 55.700871,37.900348 55.700545,37.90051 55.700082,37.900217 55.700036)</v>
          </cell>
          <cell r="F219" t="str">
            <v>Утвержден</v>
          </cell>
          <cell r="G219">
            <v>13042</v>
          </cell>
          <cell r="H219">
            <v>13074.157999999999</v>
          </cell>
          <cell r="I219">
            <v>13040.9</v>
          </cell>
          <cell r="J219">
            <v>1487</v>
          </cell>
          <cell r="K219">
            <v>2644</v>
          </cell>
          <cell r="L219">
            <v>11553.9</v>
          </cell>
          <cell r="M219">
            <v>1</v>
          </cell>
          <cell r="N219">
            <v>349</v>
          </cell>
          <cell r="O219">
            <v>349.84699999999998</v>
          </cell>
          <cell r="P219">
            <v>0</v>
          </cell>
          <cell r="Q219">
            <v>0</v>
          </cell>
          <cell r="R219">
            <v>349</v>
          </cell>
          <cell r="S219">
            <v>0</v>
          </cell>
          <cell r="T219">
            <v>0</v>
          </cell>
          <cell r="U219">
            <v>0</v>
          </cell>
          <cell r="V219">
            <v>0</v>
          </cell>
          <cell r="W219">
            <v>5</v>
          </cell>
          <cell r="X219">
            <v>4</v>
          </cell>
          <cell r="Y219">
            <v>2</v>
          </cell>
          <cell r="Z219">
            <v>2</v>
          </cell>
          <cell r="AA219">
            <v>429</v>
          </cell>
          <cell r="AB219">
            <v>430.40499999999997</v>
          </cell>
          <cell r="AC219">
            <v>0</v>
          </cell>
          <cell r="AD219">
            <v>0</v>
          </cell>
          <cell r="AE219">
            <v>429</v>
          </cell>
          <cell r="AF219">
            <v>0</v>
          </cell>
          <cell r="AG219">
            <v>0</v>
          </cell>
          <cell r="AH219">
            <v>0</v>
          </cell>
          <cell r="AI219">
            <v>0</v>
          </cell>
          <cell r="AJ219">
            <v>0</v>
          </cell>
          <cell r="AK219">
            <v>4</v>
          </cell>
          <cell r="AL219">
            <v>4</v>
          </cell>
          <cell r="AM219">
            <v>11399.9</v>
          </cell>
          <cell r="AN219">
            <v>7731.8879999999999</v>
          </cell>
          <cell r="AO219">
            <v>7709.9</v>
          </cell>
          <cell r="AP219">
            <v>241</v>
          </cell>
          <cell r="AQ219">
            <v>0</v>
          </cell>
          <cell r="AR219">
            <v>0</v>
          </cell>
          <cell r="AS219">
            <v>0</v>
          </cell>
          <cell r="AT219">
            <v>0</v>
          </cell>
          <cell r="AU219">
            <v>0</v>
          </cell>
          <cell r="AV219">
            <v>1</v>
          </cell>
          <cell r="AW219">
            <v>26.6</v>
          </cell>
          <cell r="AX219">
            <v>0</v>
          </cell>
          <cell r="AY219">
            <v>26.6</v>
          </cell>
          <cell r="AZ219">
            <v>0</v>
          </cell>
          <cell r="BA219">
            <v>13</v>
          </cell>
          <cell r="BB219">
            <v>13</v>
          </cell>
          <cell r="BC219">
            <v>7</v>
          </cell>
          <cell r="BD219">
            <v>2</v>
          </cell>
          <cell r="BE219">
            <v>9</v>
          </cell>
          <cell r="BF219">
            <v>1175.5999999999999</v>
          </cell>
          <cell r="BG219">
            <v>1177.2280000000001</v>
          </cell>
          <cell r="BH219">
            <v>0</v>
          </cell>
          <cell r="BI219">
            <v>1175.5999999999999</v>
          </cell>
          <cell r="BJ219">
            <v>0</v>
          </cell>
          <cell r="BK219">
            <v>96</v>
          </cell>
          <cell r="BL219">
            <v>4</v>
          </cell>
          <cell r="BM219">
            <v>2119</v>
          </cell>
          <cell r="BN219">
            <v>2132.8359999999998</v>
          </cell>
          <cell r="BO219">
            <v>1</v>
          </cell>
          <cell r="BP219">
            <v>2119</v>
          </cell>
          <cell r="BQ219">
            <v>0</v>
          </cell>
          <cell r="BR219">
            <v>441</v>
          </cell>
          <cell r="BS219">
            <v>0</v>
          </cell>
          <cell r="BT219">
            <v>5</v>
          </cell>
          <cell r="BU219">
            <v>0</v>
          </cell>
          <cell r="BV219">
            <v>7</v>
          </cell>
          <cell r="BW219">
            <v>1226.8</v>
          </cell>
          <cell r="BX219">
            <v>1226.896</v>
          </cell>
          <cell r="BY219">
            <v>0</v>
          </cell>
          <cell r="BZ219">
            <v>1226.8</v>
          </cell>
          <cell r="CA219">
            <v>0</v>
          </cell>
          <cell r="CB219">
            <v>0.57199999999999995</v>
          </cell>
          <cell r="CC219">
            <v>0</v>
          </cell>
          <cell r="CD219">
            <v>1.6428571428571399</v>
          </cell>
          <cell r="CE219">
            <v>0</v>
          </cell>
          <cell r="CF219">
            <v>0</v>
          </cell>
          <cell r="CG219">
            <v>0</v>
          </cell>
          <cell r="CH219">
            <v>0</v>
          </cell>
          <cell r="CI219">
            <v>0</v>
          </cell>
          <cell r="CJ219">
            <v>0</v>
          </cell>
          <cell r="CK219">
            <v>0</v>
          </cell>
          <cell r="CL219">
            <v>0</v>
          </cell>
          <cell r="CM219">
            <v>0</v>
          </cell>
          <cell r="CN219">
            <v>0</v>
          </cell>
          <cell r="CO219">
            <v>0</v>
          </cell>
          <cell r="CP219">
            <v>4548</v>
          </cell>
          <cell r="CQ219">
            <v>13035.9</v>
          </cell>
          <cell r="CR219">
            <v>0</v>
          </cell>
          <cell r="CS219">
            <v>0</v>
          </cell>
          <cell r="CT219">
            <v>0</v>
          </cell>
        </row>
        <row r="220">
          <cell r="B220">
            <v>1055182287</v>
          </cell>
          <cell r="C220" t="str">
            <v>г. Люберцы, ул. Мира, д. 1, д. 1А, д. 3, пр-кт Октябрьский, д. 250 А, д. 250, д. 266, д. 290</v>
          </cell>
          <cell r="D220" t="str">
            <v>{"type":"Polygon","coordinates":[[[37.901435,55.672162],[37.901314,55.672306],[37.901339,55.672374],[37.901444,55.67244],[37.901659,55.672529],[37.901902,55.672626],[37.902095,55.672349],[37.903102,55.67256],[37.903079,55.672593],[37.903331,55.672646],[37.903045,55.673095],[37.903499,55.673279],[37.903841,55.67341],[37.903782,55.673026],[37.903861,55.672883],[37.9042,55.672651],[37.904425,55.67231],[37.904659,55.671961],[37.904758,55.671984],[37.905326,55.67115],[37.905413,55.671168],[37.905444,55.671119],[37.905359,55.6711],[37.904595,55.670942],[37.904559,55.670993],[37.904511,55.67106],[37.903658,55.670863],[37.902919,55.670691],[37.902876,55.670749],[37.90277,55.670724],[37.902738,55.670765],[37.903165,55.670867],[37.902939,55.67117],[37.902588,55.67109],[37.902545,55.671064],[37.902513,55.671109],[37.902462,55.671125],[37.902408,55.671156],[37.902251,55.671351],[37.902076,55.671306],[37.901539,55.671996],[37.901625,55.672017],[37.901523,55.672138],[37.901435,55.672162]],[[37.901691,55.672198],[37.902094,55.671614],[37.902319,55.671665],[37.901916,55.672249],[37.901691,55.672198]],[[37.902304,55.672367],[37.902715,55.671751],[37.902925,55.671798],[37.902508,55.672409],[37.902304,55.672367]],[[37.901435,55.672369],[37.901813,55.672471],[37.901879,55.672383],[37.901756,55.672351],[37.901777,55.672325],[37.90167,55.672298],[37.90165,55.672323],[37.901501,55.672285],[37.901435,55.672369]],[[37.902947,55.672503],[37.903151,55.672545],[37.903548,55.671931],[37.903344,55.671888],[37.902947,55.672503]],[[37.90368,55.672486],[37.903607,55.672471],[37.903581,55.67251],[37.903655,55.672525],[37.903292,55.673083],[37.903207,55.673066],[37.90317,55.673123],[37.903462,55.673182],[37.904195,55.672055],[37.903991,55.672012],[37.90368,55.672486]],[[37.904286,55.67182],[37.90449,55.67186],[37.904884,55.671253],[37.904675,55.671209],[37.904286,55.67182]],[[37.903615,55.671687],[37.903824,55.671727],[37.904219,55.671116],[37.904007,55.67107],[37.903615,55.671687]],[[37.90345,55.670957],[37.903465,55.670936],[37.903381,55.670917],[37.903366,55.670939],[37.902966,55.671551],[37.903175,55.671593],[37.903572,55.670984],[37.90345,55.670957]],[[37.903118,55.671877],[37.903205,55.671896],[37.903234,55.671852],[37.903149,55.671832],[37.903118,55.671877]],[[37.902876,55.670749],[37.903171,55.670817],[37.903198,55.67078],[37.902902,55.670714],[37.902876,55.670749]],[[37.902566,55.67112],[37.902551,55.671117],[37.902531,55.671142],[37.902569,55.671151],[37.902588,55.671125],[37.902566,55.67112]],[[37.902749,55.671645],[37.904604,55.67204],[37.904659,55.671959],[37.902801,55.671566],[37.902779,55.671599],[37.902489,55.671533],[37.902016,55.671386],[37.902001,55.671405],[37.902478,55.671555],[37.902765,55.67162],[37.902749,55.671645]]]}</v>
          </cell>
          <cell r="E220" t="str">
            <v>LINESTRING(37.902919 55.670691,37.90277 55.670724,37.902076 55.671306,37.901539 55.671996,37.901314 55.672306,37.901339 55.672374,37.901444 55.67244,37.901659 55.672529,37.903045 55.673095,37.903499 55.673279,37.903841 55.67341,37.905413 55.671168,37.905444 55.671119,37.905359 55.6711,37.904595 55.670942,37.902919 55.670691)</v>
          </cell>
          <cell r="F220" t="str">
            <v>Утвержден</v>
          </cell>
          <cell r="G220">
            <v>27090</v>
          </cell>
          <cell r="H220">
            <v>27189.634999999998</v>
          </cell>
          <cell r="I220">
            <v>27090</v>
          </cell>
          <cell r="J220">
            <v>4249</v>
          </cell>
          <cell r="K220">
            <v>4304.2</v>
          </cell>
          <cell r="L220">
            <v>22841</v>
          </cell>
          <cell r="M220">
            <v>1</v>
          </cell>
          <cell r="N220">
            <v>171</v>
          </cell>
          <cell r="O220">
            <v>170.86099999999999</v>
          </cell>
          <cell r="P220">
            <v>0</v>
          </cell>
          <cell r="Q220">
            <v>0</v>
          </cell>
          <cell r="R220">
            <v>171</v>
          </cell>
          <cell r="S220">
            <v>0</v>
          </cell>
          <cell r="T220">
            <v>0</v>
          </cell>
          <cell r="U220">
            <v>0</v>
          </cell>
          <cell r="V220">
            <v>0</v>
          </cell>
          <cell r="W220">
            <v>0</v>
          </cell>
          <cell r="X220">
            <v>0</v>
          </cell>
          <cell r="Y220">
            <v>0</v>
          </cell>
          <cell r="Z220">
            <v>1</v>
          </cell>
          <cell r="AA220">
            <v>173</v>
          </cell>
          <cell r="AB220">
            <v>174.13300000000001</v>
          </cell>
          <cell r="AC220">
            <v>1</v>
          </cell>
          <cell r="AD220">
            <v>0</v>
          </cell>
          <cell r="AE220">
            <v>173</v>
          </cell>
          <cell r="AF220">
            <v>0</v>
          </cell>
          <cell r="AG220">
            <v>0</v>
          </cell>
          <cell r="AH220">
            <v>0</v>
          </cell>
          <cell r="AI220">
            <v>0</v>
          </cell>
          <cell r="AJ220">
            <v>0</v>
          </cell>
          <cell r="AK220">
            <v>1</v>
          </cell>
          <cell r="AL220">
            <v>1</v>
          </cell>
          <cell r="AM220">
            <v>20091.7</v>
          </cell>
          <cell r="AN220">
            <v>20145.54</v>
          </cell>
          <cell r="AO220">
            <v>20090.7</v>
          </cell>
          <cell r="AP220">
            <v>150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11</v>
          </cell>
          <cell r="BF220">
            <v>1415.4</v>
          </cell>
          <cell r="BG220">
            <v>1415.664</v>
          </cell>
          <cell r="BH220">
            <v>0</v>
          </cell>
          <cell r="BI220">
            <v>1415.4</v>
          </cell>
          <cell r="BJ220">
            <v>0</v>
          </cell>
          <cell r="BK220">
            <v>109</v>
          </cell>
          <cell r="BL220">
            <v>7</v>
          </cell>
          <cell r="BM220">
            <v>4081</v>
          </cell>
          <cell r="BN220">
            <v>4090.1120000000001</v>
          </cell>
          <cell r="BO220">
            <v>0</v>
          </cell>
          <cell r="BP220">
            <v>4081</v>
          </cell>
          <cell r="BQ220">
            <v>0</v>
          </cell>
          <cell r="BR220">
            <v>839.48</v>
          </cell>
          <cell r="BS220">
            <v>0</v>
          </cell>
          <cell r="BT220">
            <v>4.9285714285714297</v>
          </cell>
          <cell r="BU220">
            <v>0</v>
          </cell>
          <cell r="BV220">
            <v>36</v>
          </cell>
          <cell r="BW220">
            <v>1196.8</v>
          </cell>
          <cell r="BX220">
            <v>1200.885</v>
          </cell>
          <cell r="BY220">
            <v>0</v>
          </cell>
          <cell r="BZ220">
            <v>1179.3</v>
          </cell>
          <cell r="CA220">
            <v>17.5</v>
          </cell>
          <cell r="CB220">
            <v>0.73899999999999999</v>
          </cell>
          <cell r="CC220">
            <v>1.0999999999999999E-2</v>
          </cell>
          <cell r="CD220">
            <v>1.6714285714285699</v>
          </cell>
          <cell r="CE220">
            <v>1.5</v>
          </cell>
          <cell r="CF220">
            <v>0</v>
          </cell>
          <cell r="CG220">
            <v>0</v>
          </cell>
          <cell r="CH220">
            <v>0</v>
          </cell>
          <cell r="CI220">
            <v>0</v>
          </cell>
          <cell r="CJ220">
            <v>0</v>
          </cell>
          <cell r="CK220">
            <v>0</v>
          </cell>
          <cell r="CL220">
            <v>0</v>
          </cell>
          <cell r="CM220">
            <v>0</v>
          </cell>
          <cell r="CN220">
            <v>0</v>
          </cell>
          <cell r="CO220">
            <v>0</v>
          </cell>
          <cell r="CP220">
            <v>6675.7</v>
          </cell>
          <cell r="CQ220">
            <v>27127.9</v>
          </cell>
          <cell r="CR220">
            <v>0</v>
          </cell>
          <cell r="CS220">
            <v>0</v>
          </cell>
          <cell r="CT220">
            <v>0</v>
          </cell>
        </row>
        <row r="221">
          <cell r="B221">
            <v>247693760</v>
          </cell>
          <cell r="C221" t="str">
            <v>г. Люберцы, ул. Мира, д. 6, д. 8, ул. Космонавтов, д. 10</v>
          </cell>
          <cell r="D221" t="str">
            <v>{"type":"Polygon","coordinates":[[[37.909591,55.660718],[37.909736,55.660757],[37.909771,55.660786],[37.910154,55.66089],[37.910187,55.660854],[37.910399,55.660915],[37.910366,55.660951],[37.910519,55.660992],[37.911243,55.660105],[37.911251,55.660095],[37.91129,55.660038],[37.910697,55.659936],[37.910743,55.659841],[37.911316,55.659945],[37.911339,55.6599],[37.911272,55.659867],[37.910399,55.659715],[37.910398,55.659716],[37.910333,55.659704],[37.910209,55.659928],[37.909577,55.659826],[37.909549,55.65986],[37.909259,55.660399],[37.909772,55.660499],[37.909591,55.660718]],[[37.911069,55.660141],[37.910712,55.660583],[37.910498,55.660529],[37.910857,55.660087],[37.911069,55.660141]],[[37.910079,55.659942],[37.909811,55.660412],[37.909605,55.660382],[37.909855,55.65991],[37.910079,55.659942]],[[37.910409,55.660394],[37.910034,55.660837],[37.909838,55.660783],[37.910219,55.660337],[37.910409,55.660394]]]}</v>
          </cell>
          <cell r="E221" t="str">
            <v>LINESTRING(37.910333 55.659704,37.909577 55.659826,37.909549 55.65986,37.909259 55.660399,37.909591 55.660718,37.909771 55.660786,37.910366 55.660951,37.910519 55.660992,37.911243 55.660105,37.911251 55.660095,37.91129 55.660038,37.911339 55.6599,37.911272 55.659867,37.910399 55.659715,37.910333 55.659704)</v>
          </cell>
          <cell r="F221" t="str">
            <v>Утвержден</v>
          </cell>
          <cell r="G221">
            <v>8364</v>
          </cell>
          <cell r="H221">
            <v>8384.1479999999992</v>
          </cell>
          <cell r="I221">
            <v>8364</v>
          </cell>
          <cell r="J221">
            <v>941</v>
          </cell>
          <cell r="K221">
            <v>1272.4000000000001</v>
          </cell>
          <cell r="L221">
            <v>10479</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6439.4</v>
          </cell>
          <cell r="AN221">
            <v>6454.6059999999998</v>
          </cell>
          <cell r="AO221">
            <v>6438.4</v>
          </cell>
          <cell r="AP221">
            <v>80</v>
          </cell>
          <cell r="AQ221">
            <v>0</v>
          </cell>
          <cell r="AR221">
            <v>0</v>
          </cell>
          <cell r="AS221">
            <v>0</v>
          </cell>
          <cell r="AT221">
            <v>0</v>
          </cell>
          <cell r="AU221">
            <v>0</v>
          </cell>
          <cell r="AV221">
            <v>0</v>
          </cell>
          <cell r="AW221">
            <v>0</v>
          </cell>
          <cell r="AX221">
            <v>0</v>
          </cell>
          <cell r="AY221">
            <v>0</v>
          </cell>
          <cell r="AZ221">
            <v>0</v>
          </cell>
          <cell r="BA221">
            <v>0</v>
          </cell>
          <cell r="BB221">
            <v>14</v>
          </cell>
          <cell r="BC221">
            <v>4</v>
          </cell>
          <cell r="BD221">
            <v>3</v>
          </cell>
          <cell r="BE221">
            <v>3</v>
          </cell>
          <cell r="BF221">
            <v>291</v>
          </cell>
          <cell r="BG221">
            <v>292.00200000000001</v>
          </cell>
          <cell r="BH221">
            <v>0</v>
          </cell>
          <cell r="BI221">
            <v>291</v>
          </cell>
          <cell r="BJ221">
            <v>0</v>
          </cell>
          <cell r="BK221">
            <v>22</v>
          </cell>
          <cell r="BL221">
            <v>3</v>
          </cell>
          <cell r="BM221">
            <v>1050</v>
          </cell>
          <cell r="BN221">
            <v>1052.249</v>
          </cell>
          <cell r="BO221">
            <v>0</v>
          </cell>
          <cell r="BP221">
            <v>1050</v>
          </cell>
          <cell r="BQ221">
            <v>0</v>
          </cell>
          <cell r="BR221">
            <v>291.60000000000002</v>
          </cell>
          <cell r="BS221">
            <v>0</v>
          </cell>
          <cell r="BT221">
            <v>4.6666666666666696</v>
          </cell>
          <cell r="BU221">
            <v>0</v>
          </cell>
          <cell r="BV221">
            <v>16</v>
          </cell>
          <cell r="BW221">
            <v>458.5</v>
          </cell>
          <cell r="BX221">
            <v>458.95299999999997</v>
          </cell>
          <cell r="BY221">
            <v>0</v>
          </cell>
          <cell r="BZ221">
            <v>439</v>
          </cell>
          <cell r="CA221">
            <v>19.5</v>
          </cell>
          <cell r="CB221">
            <v>0.27200000000000002</v>
          </cell>
          <cell r="CC221">
            <v>1.2E-2</v>
          </cell>
          <cell r="CD221">
            <v>1.93333333333333</v>
          </cell>
          <cell r="CE221">
            <v>1.5</v>
          </cell>
          <cell r="CF221">
            <v>0</v>
          </cell>
          <cell r="CG221">
            <v>0</v>
          </cell>
          <cell r="CH221">
            <v>0</v>
          </cell>
          <cell r="CI221">
            <v>0</v>
          </cell>
          <cell r="CJ221">
            <v>0</v>
          </cell>
          <cell r="CK221">
            <v>0</v>
          </cell>
          <cell r="CL221">
            <v>0</v>
          </cell>
          <cell r="CM221">
            <v>0</v>
          </cell>
          <cell r="CN221">
            <v>0</v>
          </cell>
          <cell r="CO221">
            <v>0</v>
          </cell>
          <cell r="CP221">
            <v>1780</v>
          </cell>
          <cell r="CQ221">
            <v>8237.9</v>
          </cell>
          <cell r="CR221">
            <v>0</v>
          </cell>
          <cell r="CS221">
            <v>0</v>
          </cell>
          <cell r="CT221">
            <v>0</v>
          </cell>
        </row>
        <row r="222">
          <cell r="B222">
            <v>247693952</v>
          </cell>
          <cell r="C222" t="str">
            <v>г. Люберцы, ул. Митрофанова, д. 13, д. 15, д. 17, д. 19, д. 21</v>
          </cell>
          <cell r="D222" t="str">
            <v>{"type":"Polygon","coordinates":[[[37.887224,55.693749],[37.887149,55.694161],[37.887082,55.694389],[37.888197,55.694439],[37.888186,55.694524],[37.888221,55.694579],[37.88829,55.694616],[37.888287,55.694644],[37.888657,55.694657],[37.888946,55.692606],[37.888581,55.692644],[37.888555,55.692663],[37.888541,55.692685],[37.888464,55.692682],[37.888344,55.692677],[37.888352,55.692603],[37.888553,55.692612],[37.888624,55.692603],[37.888603,55.692599],[37.888603,55.692583],[37.888614,55.692486],[37.888836,55.692495],[37.888933,55.692519],[37.889067,55.692365],[37.88864,55.692351],[37.888692,55.69194],[37.8888,55.691944],[37.888812,55.69186],[37.889185,55.691876],[37.889225,55.691585],[37.888557,55.691561],[37.888419,55.691409],[37.888381,55.691408],[37.888276,55.691405],[37.887385,55.691863],[37.88723,55.691775],[37.887092,55.692528],[37.88693,55.693615],[37.88718,55.693624],[37.887218,55.693676],[37.887224,55.693749]],[[37.887661,55.693591],[37.887892,55.693602],[37.887788,55.694302],[37.88757,55.694292],[37.887661,55.693591]],[[37.887297,55.693571],[37.887474,55.69358],[37.887615,55.692657],[37.887433,55.692648],[37.887297,55.693571]],[[37.887809,55.692653],[37.887771,55.692898],[37.888155,55.692915],[37.888168,55.692809],[37.888333,55.692815],[37.88835,55.692677],[37.887809,55.692653]],[[37.888843,55.692696],[37.888568,55.694549],[37.88838,55.694543],[37.888655,55.692688],[37.888843,55.692696]],[[37.887239,55.69425],[37.887166,55.694246],[37.887154,55.6943],[37.887228,55.694303],[37.887239,55.69425]],[[37.888147,55.694122],[37.888248,55.694126],[37.888254,55.694084],[37.888153,55.69408],[37.888147,55.694122]],[[37.887109,55.694298],[37.887154,55.6943],[37.887166,55.694246],[37.887125,55.694244],[37.887109,55.694298]],[[37.888331,55.692918],[37.888267,55.692915],[37.888257,55.692982],[37.888321,55.692984],[37.888331,55.692918]],[[37.888987,55.692457],[37.888856,55.692393],[37.888905,55.692365],[37.889017,55.692422],[37.888987,55.692457]],[[37.887451,55.692536],[37.887718,55.692551],[37.887726,55.692515],[37.887746,55.692515],[37.887753,55.692484],[37.887781,55.692487],[37.887808,55.692342],[37.887771,55.692339],[37.887779,55.692287],[37.887834,55.692257],[37.887879,55.69225],[37.887876,55.692269],[37.887924,55.692271],[37.887921,55.69229],[37.888269,55.692304],[37.888273,55.692286],[37.888329,55.692289],[37.888348,55.69219],[37.888328,55.692189],[37.888336,55.692143],[37.887554,55.692106],[37.887537,55.692204],[37.887506,55.692202],[37.887451,55.692536]],[[37.888343,55.691981],[37.888473,55.691984],[37.888478,55.691958],[37.888688,55.691965],[37.888701,55.691875],[37.888651,55.691874],[37.888681,55.691648],[37.888545,55.691644],[37.888541,55.691674],[37.888339,55.691666],[37.888327,55.691747],[37.888372,55.691749],[37.888343,55.691981]],[[37.887228,55.691796],[37.887231,55.691777],[37.887228,55.691796]]]}</v>
          </cell>
          <cell r="E222" t="str">
            <v>LINESTRING(37.888276 55.691405,37.88723 55.691775,37.887092 55.692528,37.88693 55.693615,37.887082 55.694389,37.888287 55.694644,37.888657 55.694657,37.889185 55.691876,37.889225 55.691585,37.888419 55.691409,37.888276 55.691405)</v>
          </cell>
          <cell r="F222" t="str">
            <v>Утвержден</v>
          </cell>
          <cell r="G222">
            <v>26830</v>
          </cell>
          <cell r="H222">
            <v>26683.673999999999</v>
          </cell>
          <cell r="I222">
            <v>26830</v>
          </cell>
          <cell r="J222">
            <v>7549.5</v>
          </cell>
          <cell r="K222">
            <v>6312.5</v>
          </cell>
          <cell r="L222">
            <v>19280.5</v>
          </cell>
          <cell r="M222">
            <v>3</v>
          </cell>
          <cell r="N222">
            <v>817.4</v>
          </cell>
          <cell r="O222">
            <v>820.20899999999995</v>
          </cell>
          <cell r="P222">
            <v>0</v>
          </cell>
          <cell r="Q222">
            <v>0</v>
          </cell>
          <cell r="R222">
            <v>817.4</v>
          </cell>
          <cell r="S222">
            <v>0</v>
          </cell>
          <cell r="T222">
            <v>0</v>
          </cell>
          <cell r="U222">
            <v>0</v>
          </cell>
          <cell r="V222">
            <v>0</v>
          </cell>
          <cell r="W222">
            <v>0</v>
          </cell>
          <cell r="X222">
            <v>0</v>
          </cell>
          <cell r="Y222">
            <v>0</v>
          </cell>
          <cell r="Z222">
            <v>3</v>
          </cell>
          <cell r="AA222">
            <v>580.79999999999995</v>
          </cell>
          <cell r="AB222">
            <v>582.16</v>
          </cell>
          <cell r="AC222">
            <v>0</v>
          </cell>
          <cell r="AD222">
            <v>0</v>
          </cell>
          <cell r="AE222">
            <v>580.79999999999995</v>
          </cell>
          <cell r="AF222">
            <v>0</v>
          </cell>
          <cell r="AG222">
            <v>0</v>
          </cell>
          <cell r="AH222">
            <v>0</v>
          </cell>
          <cell r="AI222">
            <v>0</v>
          </cell>
          <cell r="AJ222">
            <v>0</v>
          </cell>
          <cell r="AK222">
            <v>2</v>
          </cell>
          <cell r="AL222">
            <v>2</v>
          </cell>
          <cell r="AM222">
            <v>12415.4</v>
          </cell>
          <cell r="AN222">
            <v>12443.657999999999</v>
          </cell>
          <cell r="AO222">
            <v>12414.4</v>
          </cell>
          <cell r="AP222">
            <v>70</v>
          </cell>
          <cell r="AQ222">
            <v>0</v>
          </cell>
          <cell r="AR222">
            <v>0</v>
          </cell>
          <cell r="AS222">
            <v>0</v>
          </cell>
          <cell r="AT222">
            <v>0</v>
          </cell>
          <cell r="AU222">
            <v>0</v>
          </cell>
          <cell r="AV222">
            <v>3</v>
          </cell>
          <cell r="AW222">
            <v>90.6</v>
          </cell>
          <cell r="AX222">
            <v>0</v>
          </cell>
          <cell r="AY222">
            <v>90.6</v>
          </cell>
          <cell r="AZ222">
            <v>0</v>
          </cell>
          <cell r="BA222">
            <v>10</v>
          </cell>
          <cell r="BB222">
            <v>14</v>
          </cell>
          <cell r="BC222">
            <v>3</v>
          </cell>
          <cell r="BD222">
            <v>1</v>
          </cell>
          <cell r="BE222">
            <v>18</v>
          </cell>
          <cell r="BF222">
            <v>3292.3</v>
          </cell>
          <cell r="BG222">
            <v>3300.125</v>
          </cell>
          <cell r="BH222">
            <v>0</v>
          </cell>
          <cell r="BI222">
            <v>3292.3</v>
          </cell>
          <cell r="BJ222">
            <v>0</v>
          </cell>
          <cell r="BK222">
            <v>255</v>
          </cell>
          <cell r="BL222">
            <v>5</v>
          </cell>
          <cell r="BM222">
            <v>6277</v>
          </cell>
          <cell r="BN222">
            <v>6293.5919999999996</v>
          </cell>
          <cell r="BO222">
            <v>0</v>
          </cell>
          <cell r="BP222">
            <v>6277</v>
          </cell>
          <cell r="BQ222">
            <v>0</v>
          </cell>
          <cell r="BR222">
            <v>1275.8</v>
          </cell>
          <cell r="BS222">
            <v>0</v>
          </cell>
          <cell r="BT222">
            <v>5</v>
          </cell>
          <cell r="BU222">
            <v>0</v>
          </cell>
          <cell r="BV222">
            <v>22</v>
          </cell>
          <cell r="BW222">
            <v>2684.7</v>
          </cell>
          <cell r="BX222">
            <v>2690.2930000000001</v>
          </cell>
          <cell r="BY222">
            <v>0</v>
          </cell>
          <cell r="BZ222">
            <v>2684.7</v>
          </cell>
          <cell r="CA222">
            <v>0</v>
          </cell>
          <cell r="CB222">
            <v>1.7629999999999999</v>
          </cell>
          <cell r="CC222">
            <v>0</v>
          </cell>
          <cell r="CD222">
            <v>1.6590909090909101</v>
          </cell>
          <cell r="CE222">
            <v>0</v>
          </cell>
          <cell r="CF222">
            <v>0</v>
          </cell>
          <cell r="CG222">
            <v>0</v>
          </cell>
          <cell r="CH222">
            <v>0</v>
          </cell>
          <cell r="CI222">
            <v>0</v>
          </cell>
          <cell r="CJ222">
            <v>0</v>
          </cell>
          <cell r="CK222">
            <v>0</v>
          </cell>
          <cell r="CL222">
            <v>0</v>
          </cell>
          <cell r="CM222">
            <v>0</v>
          </cell>
          <cell r="CN222">
            <v>0</v>
          </cell>
          <cell r="CO222">
            <v>0</v>
          </cell>
          <cell r="CP222">
            <v>12344.6</v>
          </cell>
          <cell r="CQ222">
            <v>26157.200000000001</v>
          </cell>
          <cell r="CR222">
            <v>0</v>
          </cell>
          <cell r="CS222">
            <v>0</v>
          </cell>
          <cell r="CT222">
            <v>0</v>
          </cell>
        </row>
        <row r="223">
          <cell r="B223">
            <v>247693925</v>
          </cell>
          <cell r="C223" t="str">
            <v>г. Люберцы, ул. Митрофанова, д. 16, д. 18, д. 20</v>
          </cell>
          <cell r="D223" t="str">
            <v>{"type":"Polygon","coordinates":[[[37.890051,55.69221],[37.890047,55.692175],[37.890012,55.692156],[37.889505,55.692125],[37.889297,55.693428],[37.890633,55.693474],[37.890651,55.693477],[37.890682,55.693216],[37.890662,55.693045],[37.890619,55.692956],[37.890573,55.692903],[37.890522,55.692868],[37.890446,55.692845],[37.890073,55.692804],[37.890123,55.69223],[37.890124,55.692213],[37.890051,55.69221]],[[37.890221,55.692935],[37.890251,55.692936],[37.890231,55.693071],[37.890202,55.69307],[37.890195,55.693123],[37.88998,55.693115],[37.890016,55.69287],[37.890229,55.692879],[37.890221,55.692935]],[[37.890195,55.693123],[37.890404,55.693131],[37.890395,55.693188],[37.890421,55.693189],[37.890404,55.693326],[37.890376,55.693325],[37.890368,55.693378],[37.890157,55.693369],[37.890195,55.693123]],[[37.889686,55.692808],[37.889881,55.692813],[37.889952,55.692209],[37.889746,55.692203],[37.889686,55.692808]],[[37.889359,55.693417],[37.889464,55.69342],[37.889466,55.693403],[37.889361,55.693399],[37.889359,55.693417]]]}</v>
          </cell>
          <cell r="E223" t="str">
            <v>LINESTRING(37.889505 55.692125,37.889297 55.693428,37.890651 55.693477,37.890682 55.693216,37.890662 55.693045,37.890619 55.692956,37.890124 55.692213,37.890012 55.692156,37.889505 55.692125)</v>
          </cell>
          <cell r="F223" t="str">
            <v>Утвержден</v>
          </cell>
          <cell r="G223">
            <v>8127</v>
          </cell>
          <cell r="H223">
            <v>7115.32</v>
          </cell>
          <cell r="I223">
            <v>1215</v>
          </cell>
          <cell r="J223">
            <v>1215</v>
          </cell>
          <cell r="K223">
            <v>1174.5</v>
          </cell>
          <cell r="L223">
            <v>2430</v>
          </cell>
          <cell r="M223">
            <v>1</v>
          </cell>
          <cell r="N223">
            <v>202</v>
          </cell>
          <cell r="O223">
            <v>202.042</v>
          </cell>
          <cell r="P223">
            <v>0</v>
          </cell>
          <cell r="Q223">
            <v>0</v>
          </cell>
          <cell r="R223">
            <v>202</v>
          </cell>
          <cell r="S223">
            <v>0</v>
          </cell>
          <cell r="T223">
            <v>0</v>
          </cell>
          <cell r="U223">
            <v>0</v>
          </cell>
          <cell r="V223">
            <v>0</v>
          </cell>
          <cell r="W223">
            <v>5</v>
          </cell>
          <cell r="X223">
            <v>2</v>
          </cell>
          <cell r="Y223">
            <v>2</v>
          </cell>
          <cell r="Z223">
            <v>1</v>
          </cell>
          <cell r="AA223">
            <v>165</v>
          </cell>
          <cell r="AB223">
            <v>165.71100000000001</v>
          </cell>
          <cell r="AC223">
            <v>0</v>
          </cell>
          <cell r="AD223">
            <v>0</v>
          </cell>
          <cell r="AE223">
            <v>165</v>
          </cell>
          <cell r="AF223">
            <v>0</v>
          </cell>
          <cell r="AG223">
            <v>0</v>
          </cell>
          <cell r="AH223">
            <v>0</v>
          </cell>
          <cell r="AI223">
            <v>0</v>
          </cell>
          <cell r="AJ223">
            <v>0</v>
          </cell>
          <cell r="AK223">
            <v>2</v>
          </cell>
          <cell r="AL223">
            <v>2</v>
          </cell>
          <cell r="AM223">
            <v>4972.2</v>
          </cell>
          <cell r="AN223">
            <v>4985.6440000000002</v>
          </cell>
          <cell r="AO223">
            <v>4972.2</v>
          </cell>
          <cell r="AP223">
            <v>0</v>
          </cell>
          <cell r="AQ223">
            <v>0</v>
          </cell>
          <cell r="AR223">
            <v>0</v>
          </cell>
          <cell r="AS223">
            <v>0</v>
          </cell>
          <cell r="AT223">
            <v>0</v>
          </cell>
          <cell r="AU223">
            <v>0</v>
          </cell>
          <cell r="AV223">
            <v>1</v>
          </cell>
          <cell r="AW223">
            <v>13</v>
          </cell>
          <cell r="AX223">
            <v>0</v>
          </cell>
          <cell r="AY223">
            <v>13</v>
          </cell>
          <cell r="AZ223">
            <v>0</v>
          </cell>
          <cell r="BA223">
            <v>3</v>
          </cell>
          <cell r="BB223">
            <v>2</v>
          </cell>
          <cell r="BC223">
            <v>4</v>
          </cell>
          <cell r="BD223">
            <v>3</v>
          </cell>
          <cell r="BE223">
            <v>0</v>
          </cell>
          <cell r="BF223">
            <v>0</v>
          </cell>
          <cell r="BG223">
            <v>0</v>
          </cell>
          <cell r="BH223">
            <v>0</v>
          </cell>
          <cell r="BI223">
            <v>0</v>
          </cell>
          <cell r="BJ223">
            <v>0</v>
          </cell>
          <cell r="BK223">
            <v>0</v>
          </cell>
          <cell r="BL223">
            <v>1</v>
          </cell>
          <cell r="BM223">
            <v>1146</v>
          </cell>
          <cell r="BN223">
            <v>1149.854</v>
          </cell>
          <cell r="BO223">
            <v>0</v>
          </cell>
          <cell r="BP223">
            <v>1146</v>
          </cell>
          <cell r="BQ223">
            <v>0</v>
          </cell>
          <cell r="BR223">
            <v>286</v>
          </cell>
          <cell r="BS223">
            <v>0</v>
          </cell>
          <cell r="BT223">
            <v>4</v>
          </cell>
          <cell r="BU223">
            <v>0</v>
          </cell>
          <cell r="BV223">
            <v>5</v>
          </cell>
          <cell r="BW223">
            <v>620.9</v>
          </cell>
          <cell r="BX223">
            <v>622.20699999999999</v>
          </cell>
          <cell r="BY223">
            <v>0</v>
          </cell>
          <cell r="BZ223">
            <v>620.9</v>
          </cell>
          <cell r="CA223">
            <v>0</v>
          </cell>
          <cell r="CB223">
            <v>0.34399999999999997</v>
          </cell>
          <cell r="CC223">
            <v>0</v>
          </cell>
          <cell r="CD223">
            <v>1.8</v>
          </cell>
          <cell r="CE223">
            <v>0</v>
          </cell>
          <cell r="CF223">
            <v>0</v>
          </cell>
          <cell r="CG223">
            <v>0</v>
          </cell>
          <cell r="CH223">
            <v>0</v>
          </cell>
          <cell r="CI223">
            <v>0</v>
          </cell>
          <cell r="CJ223">
            <v>0</v>
          </cell>
          <cell r="CK223">
            <v>0</v>
          </cell>
          <cell r="CL223">
            <v>0</v>
          </cell>
          <cell r="CM223">
            <v>0</v>
          </cell>
          <cell r="CN223">
            <v>0</v>
          </cell>
          <cell r="CO223">
            <v>0</v>
          </cell>
          <cell r="CP223">
            <v>1779.9</v>
          </cell>
          <cell r="CQ223">
            <v>7119.1</v>
          </cell>
          <cell r="CR223">
            <v>0</v>
          </cell>
          <cell r="CS223">
            <v>0</v>
          </cell>
          <cell r="CT223">
            <v>0</v>
          </cell>
        </row>
        <row r="224">
          <cell r="B224">
            <v>247693932</v>
          </cell>
          <cell r="C224" t="str">
            <v>г. Люберцы, ул. Митрофанова, д. 1, д. 3, д. 5</v>
          </cell>
          <cell r="D224" t="str">
            <v>{"type":"Polygon","coordinates":[[[37.889304,55.689244],[37.88928,55.689243],[37.889105,55.689235],[37.889025,55.689231],[37.889113,55.688559],[37.888954,55.688553],[37.888991,55.688281],[37.88915,55.688288],[37.889251,55.687538],[37.889331,55.687541],[37.889544,55.68755],[37.889568,55.687551],[37.889857,55.687563],[37.889791,55.687987],[37.889789,55.688],[37.889696,55.688601],[37.889691,55.688633],[37.889594,55.689257],[37.889304,55.689244]],[[37.889313,55.689186],[37.889386,55.688697],[37.889618,55.688706],[37.889538,55.689195],[37.889313,55.689186]],[[37.889415,55.688527],[37.889489,55.688045],[37.889717,55.688055],[37.889642,55.688537],[37.889415,55.688527]],[[37.889516,55.68792],[37.889559,55.687609],[37.88978,55.687618],[37.889736,55.687929],[37.889516,55.68792]]]}</v>
          </cell>
          <cell r="E224" t="str">
            <v>LINESTRING(37.889251 55.687538,37.888991 55.688281,37.888954 55.688553,37.889025 55.689231,37.889105 55.689235,37.88928 55.689243,37.889594 55.689257,37.889696 55.688601,37.889857 55.687563,37.889331 55.687541,37.889251 55.687538)</v>
          </cell>
          <cell r="F224" t="str">
            <v>Утвержден</v>
          </cell>
          <cell r="G224">
            <v>5409</v>
          </cell>
          <cell r="H224">
            <v>5281.3590000000004</v>
          </cell>
          <cell r="I224">
            <v>5409</v>
          </cell>
          <cell r="J224">
            <v>0</v>
          </cell>
          <cell r="K224">
            <v>1046</v>
          </cell>
          <cell r="L224">
            <v>5409</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3550</v>
          </cell>
          <cell r="AN224">
            <v>3460.2280000000001</v>
          </cell>
          <cell r="AO224">
            <v>3450</v>
          </cell>
          <cell r="AP224">
            <v>50</v>
          </cell>
          <cell r="AQ224">
            <v>0</v>
          </cell>
          <cell r="AR224">
            <v>0</v>
          </cell>
          <cell r="AS224">
            <v>0</v>
          </cell>
          <cell r="AT224">
            <v>0</v>
          </cell>
          <cell r="AU224">
            <v>0</v>
          </cell>
          <cell r="AV224">
            <v>0</v>
          </cell>
          <cell r="AW224">
            <v>0</v>
          </cell>
          <cell r="AX224">
            <v>0</v>
          </cell>
          <cell r="AY224">
            <v>0</v>
          </cell>
          <cell r="AZ224">
            <v>0</v>
          </cell>
          <cell r="BA224">
            <v>9</v>
          </cell>
          <cell r="BB224">
            <v>0</v>
          </cell>
          <cell r="BC224">
            <v>6</v>
          </cell>
          <cell r="BD224">
            <v>5</v>
          </cell>
          <cell r="BE224">
            <v>1</v>
          </cell>
          <cell r="BF224">
            <v>303</v>
          </cell>
          <cell r="BG224">
            <v>303.96499999999997</v>
          </cell>
          <cell r="BH224">
            <v>0</v>
          </cell>
          <cell r="BI224">
            <v>303</v>
          </cell>
          <cell r="BJ224">
            <v>0</v>
          </cell>
          <cell r="BK224">
            <v>24</v>
          </cell>
          <cell r="BL224">
            <v>1</v>
          </cell>
          <cell r="BM224">
            <v>1046</v>
          </cell>
          <cell r="BN224">
            <v>1049.2850000000001</v>
          </cell>
          <cell r="BO224">
            <v>0</v>
          </cell>
          <cell r="BP224">
            <v>1046</v>
          </cell>
          <cell r="BQ224">
            <v>0</v>
          </cell>
          <cell r="BR224">
            <v>200</v>
          </cell>
          <cell r="BS224">
            <v>0</v>
          </cell>
          <cell r="BT224">
            <v>5</v>
          </cell>
          <cell r="BU224">
            <v>0</v>
          </cell>
          <cell r="BV224">
            <v>2</v>
          </cell>
          <cell r="BW224">
            <v>467</v>
          </cell>
          <cell r="BX224">
            <v>468.50799999999998</v>
          </cell>
          <cell r="BY224">
            <v>0</v>
          </cell>
          <cell r="BZ224">
            <v>467</v>
          </cell>
          <cell r="CA224">
            <v>0</v>
          </cell>
          <cell r="CB224">
            <v>0.3</v>
          </cell>
          <cell r="CC224">
            <v>0</v>
          </cell>
          <cell r="CD224">
            <v>1.5</v>
          </cell>
          <cell r="CE224">
            <v>0</v>
          </cell>
          <cell r="CF224">
            <v>0</v>
          </cell>
          <cell r="CG224">
            <v>0</v>
          </cell>
          <cell r="CH224">
            <v>0</v>
          </cell>
          <cell r="CI224">
            <v>0</v>
          </cell>
          <cell r="CJ224">
            <v>0</v>
          </cell>
          <cell r="CK224">
            <v>0</v>
          </cell>
          <cell r="CL224">
            <v>0</v>
          </cell>
          <cell r="CM224">
            <v>0</v>
          </cell>
          <cell r="CN224">
            <v>0</v>
          </cell>
          <cell r="CO224">
            <v>0</v>
          </cell>
          <cell r="CP224">
            <v>1816</v>
          </cell>
          <cell r="CQ224">
            <v>5266</v>
          </cell>
          <cell r="CR224">
            <v>0</v>
          </cell>
          <cell r="CS224">
            <v>0</v>
          </cell>
          <cell r="CT224">
            <v>0</v>
          </cell>
        </row>
        <row r="225">
          <cell r="B225">
            <v>247693447</v>
          </cell>
          <cell r="C225" t="str">
            <v>г. Люберцы, ул. Митрофанова, д. 22к1, д. 22к2</v>
          </cell>
          <cell r="D225" t="str">
            <v>{"type":"Polygon","coordinates":[[[37.889305,55.694158],[37.889314,55.694215],[37.88925,55.694689],[37.889566,55.695007],[37.890438,55.695252],[37.890513,55.695273],[37.890493,55.695306],[37.891112,55.695477],[37.891534,55.695592],[37.891644,55.695471],[37.891664,55.695353],[37.891719,55.695181],[37.891801,55.694903],[37.891884,55.694296],[37.891593,55.694281],[37.891603,55.694212],[37.891134,55.694189],[37.890568,55.694167],[37.890568,55.694167],[37.88986,55.694139],[37.889845,55.694131],[37.889848,55.694099],[37.889852,55.694058],[37.889212,55.694036],[37.889209,55.694076],[37.889253,55.694077],[37.889305,55.694158]],[[37.889481,55.694529],[37.889458,55.694529],[37.889466,55.694459],[37.889491,55.694459],[37.889494,55.694434],[37.889512,55.694435],[37.889519,55.694368],[37.889505,55.694367],[37.889507,55.694345],[37.889485,55.694344],[37.889499,55.694199],[37.88953,55.694173],[37.889744,55.694182],[37.889818,55.694225],[37.889797,55.694244],[37.889831,55.69427],[37.889819,55.694377],[37.889798,55.694376],[37.889784,55.694477],[37.889806,55.694478],[37.889798,55.694551],[37.889779,55.69455],[37.88977,55.694613],[37.889803,55.694659],[37.889818,55.694655],[37.889884,55.694718],[37.889865,55.694724],[37.889915,55.694767],[37.890014,55.694793],[37.890285,55.694874],[37.890298,55.694861],[37.890455,55.694908],[37.890443,55.694922],[37.890467,55.694928],[37.890465,55.694947],[37.890526,55.694962],[37.890529,55.694981],[37.890495,55.694997],[37.890545,55.69501],[37.890504,55.695059],[37.890451,55.695046],[37.890419,55.695085],[37.890364,55.695093],[37.890125,55.695023],[37.890134,55.695012],[37.890042,55.694985],[37.890032,55.694996],[37.88982,55.694935],[37.889828,55.694922],[37.8897,55.694885],[37.88968,55.694862],[37.889665,55.694864],[37.889475,55.694676],[37.889492,55.694669],[37.889469,55.694644],[37.889481,55.694529]],[[37.890929,55.694974],[37.891014,55.694842],[37.891023,55.694771],[37.891002,55.69477],[37.891012,55.694697],[37.891038,55.694698],[37.891063,55.694512],[37.891037,55.694511],[37.891048,55.694439],[37.891075,55.69444],[37.891088,55.694347],[37.891357,55.694355],[37.891281,55.694922],[37.891089,55.695154],[37.891039,55.695161],[37.890702,55.695074],[37.890806,55.69495],[37.890904,55.694976],[37.890929,55.694974]],[[37.891164,55.695353],[37.891201,55.695363],[37.89127,55.695282],[37.891234,55.695272],[37.891164,55.695353]],[[37.891579,55.695112],[37.89162,55.695113],[37.891625,55.695043],[37.891585,55.695042],[37.891579,55.695112]],[[37.891326,55.695317],[37.891467,55.695328],[37.89148,55.69526],[37.891342,55.695249],[37.891326,55.695317]]]}</v>
          </cell>
          <cell r="E225" t="str">
            <v>LINESTRING(37.889212 55.694036,37.889209 55.694076,37.88925 55.694689,37.889566 55.695007,37.890493 55.695306,37.891112 55.695477,37.891534 55.695592,37.891644 55.695471,37.891801 55.694903,37.891884 55.694296,37.891603 55.694212,37.889852 55.694058,37.889212 55.694036)</v>
          </cell>
          <cell r="F225" t="str">
            <v>Утвержден</v>
          </cell>
          <cell r="G225">
            <v>14881</v>
          </cell>
          <cell r="H225">
            <v>15365.727999999999</v>
          </cell>
          <cell r="I225">
            <v>14881</v>
          </cell>
          <cell r="J225">
            <v>0</v>
          </cell>
          <cell r="K225">
            <v>4340.6000000000004</v>
          </cell>
          <cell r="L225">
            <v>10067.24</v>
          </cell>
          <cell r="M225">
            <v>1</v>
          </cell>
          <cell r="N225">
            <v>322</v>
          </cell>
          <cell r="O225">
            <v>322.88799999999998</v>
          </cell>
          <cell r="P225">
            <v>0</v>
          </cell>
          <cell r="Q225">
            <v>0</v>
          </cell>
          <cell r="R225">
            <v>322</v>
          </cell>
          <cell r="S225">
            <v>0</v>
          </cell>
          <cell r="T225">
            <v>0</v>
          </cell>
          <cell r="U225">
            <v>0</v>
          </cell>
          <cell r="V225">
            <v>0</v>
          </cell>
          <cell r="W225">
            <v>5</v>
          </cell>
          <cell r="X225">
            <v>2</v>
          </cell>
          <cell r="Y225">
            <v>2</v>
          </cell>
          <cell r="Z225">
            <v>2</v>
          </cell>
          <cell r="AA225">
            <v>499</v>
          </cell>
          <cell r="AB225">
            <v>501.161</v>
          </cell>
          <cell r="AC225">
            <v>0</v>
          </cell>
          <cell r="AD225">
            <v>499</v>
          </cell>
          <cell r="AE225">
            <v>0</v>
          </cell>
          <cell r="AF225">
            <v>0</v>
          </cell>
          <cell r="AG225">
            <v>0</v>
          </cell>
          <cell r="AH225">
            <v>0</v>
          </cell>
          <cell r="AI225">
            <v>0</v>
          </cell>
          <cell r="AJ225">
            <v>0</v>
          </cell>
          <cell r="AK225">
            <v>4</v>
          </cell>
          <cell r="AL225">
            <v>4</v>
          </cell>
          <cell r="AM225">
            <v>5112.3999999999996</v>
          </cell>
          <cell r="AN225">
            <v>5029.6790000000001</v>
          </cell>
          <cell r="AO225">
            <v>5012.3999999999996</v>
          </cell>
          <cell r="AP225">
            <v>15</v>
          </cell>
          <cell r="AQ225">
            <v>0</v>
          </cell>
          <cell r="AR225">
            <v>0</v>
          </cell>
          <cell r="AS225">
            <v>0</v>
          </cell>
          <cell r="AT225">
            <v>0</v>
          </cell>
          <cell r="AU225">
            <v>0</v>
          </cell>
          <cell r="AV225">
            <v>2</v>
          </cell>
          <cell r="AW225">
            <v>53.4</v>
          </cell>
          <cell r="AX225">
            <v>0</v>
          </cell>
          <cell r="AY225">
            <v>53.4</v>
          </cell>
          <cell r="AZ225">
            <v>0</v>
          </cell>
          <cell r="BA225">
            <v>5</v>
          </cell>
          <cell r="BB225">
            <v>5</v>
          </cell>
          <cell r="BC225">
            <v>5</v>
          </cell>
          <cell r="BD225">
            <v>0</v>
          </cell>
          <cell r="BE225">
            <v>11</v>
          </cell>
          <cell r="BF225">
            <v>2613.8000000000002</v>
          </cell>
          <cell r="BG225">
            <v>2620.0070000000001</v>
          </cell>
          <cell r="BH225">
            <v>0</v>
          </cell>
          <cell r="BI225">
            <v>2613.8000000000002</v>
          </cell>
          <cell r="BJ225">
            <v>0</v>
          </cell>
          <cell r="BK225">
            <v>200</v>
          </cell>
          <cell r="BL225">
            <v>4</v>
          </cell>
          <cell r="BM225">
            <v>4325</v>
          </cell>
          <cell r="BN225">
            <v>4328.9219999999996</v>
          </cell>
          <cell r="BO225">
            <v>0</v>
          </cell>
          <cell r="BP225">
            <v>4325</v>
          </cell>
          <cell r="BQ225">
            <v>0</v>
          </cell>
          <cell r="BR225">
            <v>891</v>
          </cell>
          <cell r="BS225">
            <v>0</v>
          </cell>
          <cell r="BT225">
            <v>4.5</v>
          </cell>
          <cell r="BU225">
            <v>0</v>
          </cell>
          <cell r="BV225">
            <v>4</v>
          </cell>
          <cell r="BW225">
            <v>2520.6</v>
          </cell>
          <cell r="BX225">
            <v>2524.2919999999999</v>
          </cell>
          <cell r="BY225">
            <v>0</v>
          </cell>
          <cell r="BZ225">
            <v>2520.6</v>
          </cell>
          <cell r="CA225">
            <v>0</v>
          </cell>
          <cell r="CB225">
            <v>0.751</v>
          </cell>
          <cell r="CC225">
            <v>0</v>
          </cell>
          <cell r="CD225">
            <v>1.625</v>
          </cell>
          <cell r="CE225">
            <v>0</v>
          </cell>
          <cell r="CF225">
            <v>0</v>
          </cell>
          <cell r="CG225">
            <v>0</v>
          </cell>
          <cell r="CH225">
            <v>0</v>
          </cell>
          <cell r="CI225">
            <v>0</v>
          </cell>
          <cell r="CJ225">
            <v>0</v>
          </cell>
          <cell r="CK225">
            <v>0</v>
          </cell>
          <cell r="CL225">
            <v>0</v>
          </cell>
          <cell r="CM225">
            <v>0</v>
          </cell>
          <cell r="CN225">
            <v>0</v>
          </cell>
          <cell r="CO225">
            <v>0</v>
          </cell>
          <cell r="CP225">
            <v>10011.799999999999</v>
          </cell>
          <cell r="CQ225">
            <v>15346.2</v>
          </cell>
          <cell r="CR225">
            <v>0</v>
          </cell>
          <cell r="CS225">
            <v>0</v>
          </cell>
          <cell r="CT225">
            <v>0</v>
          </cell>
        </row>
        <row r="226">
          <cell r="B226">
            <v>247693883</v>
          </cell>
          <cell r="C226" t="str">
            <v>г. Люберцы, ул. Митрофанова, д. 2а, пр-кт Комсомольский, д. 5</v>
          </cell>
          <cell r="D226" t="str">
            <v>{"type":"Polygon","coordinates":[[[37.896886,55.686864],[37.896858,55.686847],[37.896544,55.686657],[37.896343,55.686563],[37.895919,55.686525],[37.89561,55.68653],[37.895677,55.686582],[37.895544,55.686581],[37.8955,55.686581],[37.895264,55.686633],[37.89525,55.68664],[37.895201,55.686664],[37.89388,55.68732],[37.893852,55.687333],[37.893303,55.687606],[37.893086,55.68769],[37.893067,55.687697],[37.893568,55.688032],[37.893629,55.688072],[37.893695,55.688037],[37.893708,55.688031],[37.89379,55.688038],[37.894467,55.687701],[37.894586,55.687686],[37.89457,55.687624],[37.894636,55.687621],[37.894898,55.687538],[37.895476,55.687353],[37.895663,55.687294],[37.895948,55.687203],[37.896533,55.687567],[37.896631,55.687628],[37.896697,55.687592],[37.896747,55.687565],[37.896975,55.687439],[37.897029,55.687409],[37.897426,55.687191],[37.896886,55.686864]],[[37.895461,55.687057],[37.893579,55.687958],[37.893458,55.687877],[37.895343,55.686976],[37.895461,55.687057]],[[37.895668,55.686792],[37.896785,55.687487],[37.896912,55.687426],[37.895796,55.686729],[37.895668,55.686792]],[[37.89545,55.686684],[37.895492,55.686708],[37.895586,55.686657],[37.895545,55.686633],[37.89545,55.686684]]]}</v>
          </cell>
          <cell r="E226" t="str">
            <v>LINESTRING(37.895919 55.686525,37.89561 55.68653,37.895264 55.686633,37.893067 55.687697,37.893568 55.688032,37.893629 55.688072,37.896631 55.687628,37.896747 55.687565,37.897426 55.687191,37.896858 55.686847,37.896544 55.686657,37.896343 55.686563,37.895919 55.686525)</v>
          </cell>
          <cell r="F226" t="str">
            <v>Утвержден</v>
          </cell>
          <cell r="G226">
            <v>15885</v>
          </cell>
          <cell r="H226">
            <v>16304.341</v>
          </cell>
          <cell r="I226">
            <v>15885</v>
          </cell>
          <cell r="J226">
            <v>3125.7</v>
          </cell>
          <cell r="K226">
            <v>2639</v>
          </cell>
          <cell r="L226">
            <v>12759.3</v>
          </cell>
          <cell r="M226">
            <v>1</v>
          </cell>
          <cell r="N226">
            <v>119</v>
          </cell>
          <cell r="O226">
            <v>118.904</v>
          </cell>
          <cell r="P226">
            <v>0</v>
          </cell>
          <cell r="Q226">
            <v>0</v>
          </cell>
          <cell r="R226">
            <v>119</v>
          </cell>
          <cell r="S226">
            <v>0</v>
          </cell>
          <cell r="T226">
            <v>0</v>
          </cell>
          <cell r="U226">
            <v>0</v>
          </cell>
          <cell r="V226">
            <v>0</v>
          </cell>
          <cell r="W226">
            <v>5</v>
          </cell>
          <cell r="X226">
            <v>2</v>
          </cell>
          <cell r="Y226">
            <v>2</v>
          </cell>
          <cell r="Z226">
            <v>1</v>
          </cell>
          <cell r="AA226">
            <v>85.5</v>
          </cell>
          <cell r="AB226">
            <v>85.668999999999997</v>
          </cell>
          <cell r="AC226">
            <v>0</v>
          </cell>
          <cell r="AD226">
            <v>0</v>
          </cell>
          <cell r="AE226">
            <v>85.5</v>
          </cell>
          <cell r="AF226">
            <v>0</v>
          </cell>
          <cell r="AG226">
            <v>0</v>
          </cell>
          <cell r="AH226">
            <v>0</v>
          </cell>
          <cell r="AI226">
            <v>0</v>
          </cell>
          <cell r="AJ226">
            <v>0</v>
          </cell>
          <cell r="AK226">
            <v>1</v>
          </cell>
          <cell r="AL226">
            <v>2</v>
          </cell>
          <cell r="AM226">
            <v>10366.799999999999</v>
          </cell>
          <cell r="AN226">
            <v>10392.174000000001</v>
          </cell>
          <cell r="AO226">
            <v>10365.799999999999</v>
          </cell>
          <cell r="AP226">
            <v>129</v>
          </cell>
          <cell r="AQ226">
            <v>0</v>
          </cell>
          <cell r="AR226">
            <v>0</v>
          </cell>
          <cell r="AS226">
            <v>0</v>
          </cell>
          <cell r="AT226">
            <v>0</v>
          </cell>
          <cell r="AU226">
            <v>0</v>
          </cell>
          <cell r="AV226">
            <v>1</v>
          </cell>
          <cell r="AW226">
            <v>31</v>
          </cell>
          <cell r="AX226">
            <v>0</v>
          </cell>
          <cell r="AY226">
            <v>31</v>
          </cell>
          <cell r="AZ226">
            <v>0</v>
          </cell>
          <cell r="BA226">
            <v>12</v>
          </cell>
          <cell r="BB226">
            <v>12</v>
          </cell>
          <cell r="BC226">
            <v>12</v>
          </cell>
          <cell r="BD226">
            <v>8</v>
          </cell>
          <cell r="BE226">
            <v>6</v>
          </cell>
          <cell r="BF226">
            <v>1543</v>
          </cell>
          <cell r="BG226">
            <v>1546.6220000000001</v>
          </cell>
          <cell r="BH226">
            <v>0</v>
          </cell>
          <cell r="BI226">
            <v>1543</v>
          </cell>
          <cell r="BJ226">
            <v>0</v>
          </cell>
          <cell r="BK226">
            <v>121</v>
          </cell>
          <cell r="BL226">
            <v>1</v>
          </cell>
          <cell r="BM226">
            <v>2261</v>
          </cell>
          <cell r="BN226">
            <v>2266.0279999999998</v>
          </cell>
          <cell r="BO226">
            <v>0</v>
          </cell>
          <cell r="BP226">
            <v>2261</v>
          </cell>
          <cell r="BQ226">
            <v>0</v>
          </cell>
          <cell r="BR226">
            <v>646</v>
          </cell>
          <cell r="BS226">
            <v>0</v>
          </cell>
          <cell r="BT226">
            <v>3.5</v>
          </cell>
          <cell r="BU226">
            <v>0</v>
          </cell>
          <cell r="BV226">
            <v>8</v>
          </cell>
          <cell r="BW226">
            <v>1887.7</v>
          </cell>
          <cell r="BX226">
            <v>1894.2809999999999</v>
          </cell>
          <cell r="BY226">
            <v>0</v>
          </cell>
          <cell r="BZ226">
            <v>1887.7</v>
          </cell>
          <cell r="CA226">
            <v>0</v>
          </cell>
          <cell r="CB226">
            <v>1.157</v>
          </cell>
          <cell r="CC226">
            <v>0</v>
          </cell>
          <cell r="CD226">
            <v>1.625</v>
          </cell>
          <cell r="CE226">
            <v>0</v>
          </cell>
          <cell r="CF226">
            <v>0</v>
          </cell>
          <cell r="CG226">
            <v>0</v>
          </cell>
          <cell r="CH226">
            <v>0</v>
          </cell>
          <cell r="CI226">
            <v>0</v>
          </cell>
          <cell r="CJ226">
            <v>0</v>
          </cell>
          <cell r="CK226">
            <v>0</v>
          </cell>
          <cell r="CL226">
            <v>0</v>
          </cell>
          <cell r="CM226">
            <v>0</v>
          </cell>
          <cell r="CN226">
            <v>0</v>
          </cell>
          <cell r="CO226">
            <v>0</v>
          </cell>
          <cell r="CP226">
            <v>5722.7</v>
          </cell>
          <cell r="CQ226">
            <v>16293</v>
          </cell>
          <cell r="CR226">
            <v>0</v>
          </cell>
          <cell r="CS226">
            <v>0</v>
          </cell>
          <cell r="CT226">
            <v>0</v>
          </cell>
        </row>
        <row r="227">
          <cell r="B227">
            <v>247693744</v>
          </cell>
          <cell r="C227" t="str">
            <v>г. Люберцы, ул. Молодежная, д. 4, д. 6, Октябрьский проспект, д. 388</v>
          </cell>
          <cell r="D227" t="str">
            <v>{"type":"Polygon","coordinates":[[[37.914708,55.659439],[37.914488,55.659328],[37.914782,55.659085],[37.91461,55.659013],[37.913473,55.658891],[37.913012,55.659305],[37.912841,55.659261],[37.912314,55.659123],[37.912278,55.659104],[37.912276,55.65908],[37.912856,55.65839],[37.912892,55.658378],[37.912944,55.658376],[37.913408,55.65848],[37.91347,55.658356],[37.913578,55.658373],[37.913565,55.658404],[37.91353,55.658398],[37.913515,55.658429],[37.913486,55.65849],[37.91347,55.658533],[37.914679,55.658654],[37.915301,55.658742],[37.915609,55.658865],[37.915968,55.659048],[37.915059,55.659615],[37.914708,55.659439]],[[37.912549,55.659015],[37.912728,55.659062],[37.913187,55.658511],[37.913004,55.658463],[37.912549,55.659015]],[[37.914575,55.658832],[37.914609,55.658721],[37.913541,55.658616],[37.913504,55.658726],[37.914575,55.658832]],[[37.914995,55.659486],[37.91573,55.659025],[37.91557,55.658947],[37.91483,55.659405],[37.914995,55.659486]],[[37.91353,55.658398],[37.913565,55.658404],[37.913578,55.658373],[37.913543,55.658368],[37.91353,55.658398]]]}</v>
          </cell>
          <cell r="E227" t="str">
            <v>LINESTRING(37.91347 55.658356,37.912944 55.658376,37.912892 55.658378,37.912856 55.65839,37.912276 55.65908,37.912278 55.659104,37.912314 55.659123,37.912841 55.659261,37.913012 55.659305,37.915059 55.659615,37.915968 55.659048,37.915609 55.658865,37.915301 55.658742,37.913578 55.658373,37.91347 55.658356)</v>
          </cell>
          <cell r="F227" t="str">
            <v>Утвержден</v>
          </cell>
          <cell r="G227">
            <v>10818</v>
          </cell>
          <cell r="H227">
            <v>10922.933999999999</v>
          </cell>
          <cell r="I227">
            <v>10821.3</v>
          </cell>
          <cell r="J227">
            <v>1472</v>
          </cell>
          <cell r="K227">
            <v>2519.3000000000002</v>
          </cell>
          <cell r="L227">
            <v>9349.2999999999993</v>
          </cell>
          <cell r="M227">
            <v>1</v>
          </cell>
          <cell r="N227">
            <v>117</v>
          </cell>
          <cell r="O227">
            <v>117.408</v>
          </cell>
          <cell r="P227">
            <v>0</v>
          </cell>
          <cell r="Q227">
            <v>0</v>
          </cell>
          <cell r="R227">
            <v>117</v>
          </cell>
          <cell r="S227">
            <v>0</v>
          </cell>
          <cell r="T227">
            <v>0</v>
          </cell>
          <cell r="U227">
            <v>0</v>
          </cell>
          <cell r="V227">
            <v>0</v>
          </cell>
          <cell r="W227">
            <v>6</v>
          </cell>
          <cell r="X227">
            <v>2</v>
          </cell>
          <cell r="Y227">
            <v>2</v>
          </cell>
          <cell r="Z227">
            <v>1</v>
          </cell>
          <cell r="AA227">
            <v>84.2</v>
          </cell>
          <cell r="AB227">
            <v>84.588999999999999</v>
          </cell>
          <cell r="AC227">
            <v>0</v>
          </cell>
          <cell r="AD227">
            <v>0</v>
          </cell>
          <cell r="AE227">
            <v>84.2</v>
          </cell>
          <cell r="AF227">
            <v>0</v>
          </cell>
          <cell r="AG227">
            <v>0</v>
          </cell>
          <cell r="AH227">
            <v>0</v>
          </cell>
          <cell r="AI227">
            <v>0</v>
          </cell>
          <cell r="AJ227">
            <v>0</v>
          </cell>
          <cell r="AK227">
            <v>2</v>
          </cell>
          <cell r="AL227">
            <v>2</v>
          </cell>
          <cell r="AM227">
            <v>11923.4</v>
          </cell>
          <cell r="AN227">
            <v>7139.7139999999999</v>
          </cell>
          <cell r="AO227">
            <v>7123.4</v>
          </cell>
          <cell r="AP227">
            <v>300</v>
          </cell>
          <cell r="AQ227">
            <v>0</v>
          </cell>
          <cell r="AR227">
            <v>0</v>
          </cell>
          <cell r="AS227">
            <v>0</v>
          </cell>
          <cell r="AT227">
            <v>0</v>
          </cell>
          <cell r="AU227">
            <v>0</v>
          </cell>
          <cell r="AV227">
            <v>1</v>
          </cell>
          <cell r="AW227">
            <v>10</v>
          </cell>
          <cell r="AX227">
            <v>0</v>
          </cell>
          <cell r="AY227">
            <v>10</v>
          </cell>
          <cell r="AZ227">
            <v>0</v>
          </cell>
          <cell r="BA227">
            <v>12</v>
          </cell>
          <cell r="BB227">
            <v>21</v>
          </cell>
          <cell r="BC227">
            <v>2</v>
          </cell>
          <cell r="BD227">
            <v>3</v>
          </cell>
          <cell r="BE227">
            <v>5</v>
          </cell>
          <cell r="BF227">
            <v>950.2</v>
          </cell>
          <cell r="BG227">
            <v>952.70100000000002</v>
          </cell>
          <cell r="BH227">
            <v>0</v>
          </cell>
          <cell r="BI227">
            <v>877.6</v>
          </cell>
          <cell r="BJ227">
            <v>72.599999999999994</v>
          </cell>
          <cell r="BK227">
            <v>85</v>
          </cell>
          <cell r="BL227">
            <v>1</v>
          </cell>
          <cell r="BM227">
            <v>2281</v>
          </cell>
          <cell r="BN227">
            <v>2286.0500000000002</v>
          </cell>
          <cell r="BO227">
            <v>0</v>
          </cell>
          <cell r="BP227">
            <v>2281</v>
          </cell>
          <cell r="BQ227">
            <v>0</v>
          </cell>
          <cell r="BR227">
            <v>420</v>
          </cell>
          <cell r="BS227">
            <v>0</v>
          </cell>
          <cell r="BT227">
            <v>5</v>
          </cell>
          <cell r="BU227">
            <v>0</v>
          </cell>
          <cell r="BV227">
            <v>17</v>
          </cell>
          <cell r="BW227">
            <v>328.2</v>
          </cell>
          <cell r="BX227">
            <v>330.53699999999998</v>
          </cell>
          <cell r="BY227">
            <v>1</v>
          </cell>
          <cell r="BZ227">
            <v>328.2</v>
          </cell>
          <cell r="CA227">
            <v>0</v>
          </cell>
          <cell r="CB227">
            <v>0.16</v>
          </cell>
          <cell r="CC227">
            <v>0</v>
          </cell>
          <cell r="CD227">
            <v>1.97058823529412</v>
          </cell>
          <cell r="CE227">
            <v>0</v>
          </cell>
          <cell r="CF227">
            <v>0</v>
          </cell>
          <cell r="CG227">
            <v>0</v>
          </cell>
          <cell r="CH227">
            <v>0</v>
          </cell>
          <cell r="CI227">
            <v>0</v>
          </cell>
          <cell r="CJ227">
            <v>0</v>
          </cell>
          <cell r="CK227">
            <v>0</v>
          </cell>
          <cell r="CL227">
            <v>0</v>
          </cell>
          <cell r="CM227">
            <v>0</v>
          </cell>
          <cell r="CN227">
            <v>0</v>
          </cell>
          <cell r="CO227">
            <v>0</v>
          </cell>
          <cell r="CP227">
            <v>3496.8</v>
          </cell>
          <cell r="CQ227">
            <v>10894</v>
          </cell>
          <cell r="CR227">
            <v>0</v>
          </cell>
          <cell r="CS227">
            <v>0</v>
          </cell>
          <cell r="CT227">
            <v>0</v>
          </cell>
        </row>
        <row r="228">
          <cell r="B228">
            <v>247693752</v>
          </cell>
          <cell r="C228" t="str">
            <v>г. Люберцы, ул. Молодежная, д. 8, д. 10, д. 12</v>
          </cell>
          <cell r="D228" t="str">
            <v>{"type":"Polygon","coordinates":[[[37.909903,55.658558],[37.909891,55.658602],[37.910176,55.658627],[37.910617,55.658664],[37.911077,55.658704],[37.911083,55.658666],[37.912222,55.658771],[37.912299,55.658717],[37.912489,55.658101],[37.910116,55.657859],[37.909903,55.658558]],[[37.910297,55.658471],[37.910501,55.65849],[37.91065,55.658026],[37.910438,55.658006],[37.910297,55.658471]],[[37.911162,55.658558],[37.911368,55.658577],[37.911507,55.658113],[37.911299,55.658093],[37.911162,55.658558]],[[37.912023,55.658647],[37.912236,55.658667],[37.91238,55.658197],[37.91217,55.658176],[37.912023,55.658647]]]}</v>
          </cell>
          <cell r="E228" t="str">
            <v>LINESTRING(37.910116 55.657859,37.909903 55.658558,37.909891 55.658602,37.910176 55.658627,37.911077 55.658704,37.912222 55.658771,37.912299 55.658717,37.912489 55.658101,37.910116 55.657859)</v>
          </cell>
          <cell r="F228" t="str">
            <v>Утвержден</v>
          </cell>
          <cell r="G228">
            <v>9978</v>
          </cell>
          <cell r="H228">
            <v>10001.516</v>
          </cell>
          <cell r="I228">
            <v>9978</v>
          </cell>
          <cell r="J228">
            <v>1160</v>
          </cell>
          <cell r="K228">
            <v>2221</v>
          </cell>
          <cell r="L228">
            <v>6470</v>
          </cell>
          <cell r="M228">
            <v>1</v>
          </cell>
          <cell r="N228">
            <v>60.2</v>
          </cell>
          <cell r="O228">
            <v>60.48</v>
          </cell>
          <cell r="P228">
            <v>0</v>
          </cell>
          <cell r="Q228">
            <v>0</v>
          </cell>
          <cell r="R228">
            <v>60.2</v>
          </cell>
          <cell r="S228">
            <v>0</v>
          </cell>
          <cell r="T228">
            <v>0</v>
          </cell>
          <cell r="U228">
            <v>0</v>
          </cell>
          <cell r="V228">
            <v>0</v>
          </cell>
          <cell r="W228">
            <v>4</v>
          </cell>
          <cell r="X228">
            <v>2</v>
          </cell>
          <cell r="Y228">
            <v>2</v>
          </cell>
          <cell r="Z228">
            <v>1</v>
          </cell>
          <cell r="AA228">
            <v>67.8</v>
          </cell>
          <cell r="AB228">
            <v>67.903999999999996</v>
          </cell>
          <cell r="AC228">
            <v>0</v>
          </cell>
          <cell r="AD228">
            <v>0</v>
          </cell>
          <cell r="AE228">
            <v>67.8</v>
          </cell>
          <cell r="AF228">
            <v>0</v>
          </cell>
          <cell r="AG228">
            <v>0</v>
          </cell>
          <cell r="AH228">
            <v>0</v>
          </cell>
          <cell r="AI228">
            <v>0</v>
          </cell>
          <cell r="AJ228">
            <v>0</v>
          </cell>
          <cell r="AK228">
            <v>2</v>
          </cell>
          <cell r="AL228">
            <v>2</v>
          </cell>
          <cell r="AM228">
            <v>12876.5</v>
          </cell>
          <cell r="AN228">
            <v>7645.27</v>
          </cell>
          <cell r="AO228">
            <v>7620.5</v>
          </cell>
          <cell r="AP228">
            <v>353</v>
          </cell>
          <cell r="AQ228">
            <v>0</v>
          </cell>
          <cell r="AR228">
            <v>0</v>
          </cell>
          <cell r="AS228">
            <v>0</v>
          </cell>
          <cell r="AT228">
            <v>0</v>
          </cell>
          <cell r="AU228">
            <v>0</v>
          </cell>
          <cell r="AV228">
            <v>0</v>
          </cell>
          <cell r="AW228">
            <v>0</v>
          </cell>
          <cell r="AX228">
            <v>0</v>
          </cell>
          <cell r="AY228">
            <v>0</v>
          </cell>
          <cell r="AZ228">
            <v>0</v>
          </cell>
          <cell r="BA228">
            <v>6</v>
          </cell>
          <cell r="BB228">
            <v>9</v>
          </cell>
          <cell r="BC228">
            <v>7</v>
          </cell>
          <cell r="BD228">
            <v>6</v>
          </cell>
          <cell r="BE228">
            <v>3</v>
          </cell>
          <cell r="BF228">
            <v>488.5</v>
          </cell>
          <cell r="BG228">
            <v>489.74700000000001</v>
          </cell>
          <cell r="BH228">
            <v>0</v>
          </cell>
          <cell r="BI228">
            <v>488.5</v>
          </cell>
          <cell r="BJ228">
            <v>0</v>
          </cell>
          <cell r="BK228">
            <v>35</v>
          </cell>
          <cell r="BL228">
            <v>1</v>
          </cell>
          <cell r="BM228">
            <v>2090</v>
          </cell>
          <cell r="BN228">
            <v>2096.2890000000002</v>
          </cell>
          <cell r="BO228">
            <v>0</v>
          </cell>
          <cell r="BP228">
            <v>2090</v>
          </cell>
          <cell r="BQ228">
            <v>0</v>
          </cell>
          <cell r="BR228">
            <v>462</v>
          </cell>
          <cell r="BS228">
            <v>0</v>
          </cell>
          <cell r="BT228">
            <v>5</v>
          </cell>
          <cell r="BU228">
            <v>0</v>
          </cell>
          <cell r="BV228">
            <v>18</v>
          </cell>
          <cell r="BW228">
            <v>325</v>
          </cell>
          <cell r="BX228">
            <v>324.673</v>
          </cell>
          <cell r="BY228">
            <v>0</v>
          </cell>
          <cell r="BZ228">
            <v>325</v>
          </cell>
          <cell r="CA228">
            <v>0</v>
          </cell>
          <cell r="CB228">
            <v>0.16</v>
          </cell>
          <cell r="CC228">
            <v>0</v>
          </cell>
          <cell r="CD228">
            <v>1.9722222222222201</v>
          </cell>
          <cell r="CE228">
            <v>0</v>
          </cell>
          <cell r="CF228">
            <v>0</v>
          </cell>
          <cell r="CG228">
            <v>0</v>
          </cell>
          <cell r="CH228">
            <v>0</v>
          </cell>
          <cell r="CI228">
            <v>0</v>
          </cell>
          <cell r="CJ228">
            <v>0</v>
          </cell>
          <cell r="CK228">
            <v>0</v>
          </cell>
          <cell r="CL228">
            <v>0</v>
          </cell>
          <cell r="CM228">
            <v>0</v>
          </cell>
          <cell r="CN228">
            <v>0</v>
          </cell>
          <cell r="CO228">
            <v>0</v>
          </cell>
          <cell r="CP228">
            <v>2903.5</v>
          </cell>
          <cell r="CQ228">
            <v>10652</v>
          </cell>
          <cell r="CR228">
            <v>0</v>
          </cell>
          <cell r="CS228">
            <v>0</v>
          </cell>
          <cell r="CT228">
            <v>0</v>
          </cell>
        </row>
        <row r="229">
          <cell r="B229">
            <v>247693977</v>
          </cell>
          <cell r="C229" t="str">
            <v>г. Люберцы, ул. Московская, д. 1</v>
          </cell>
          <cell r="D229" t="str">
            <v>{"type":"Polygon","coordinates":[[[37.883692,55.668325],[37.883487,55.668418],[37.883253,55.668489],[37.882974,55.668536],[37.882689,55.668586],[37.882895,55.668648],[37.88344,55.669038],[37.884105,55.669051],[37.885096,55.669678],[37.885653,55.669456],[37.885932,55.669344],[37.886071,55.669288],[37.886141,55.669261],[37.886212,55.669234],[37.884075,55.668147],[37.883692,55.668325]],[[37.885422,55.669425],[37.883806,55.668371],[37.883947,55.668304],[37.88556,55.669356],[37.885422,55.669425]]]}</v>
          </cell>
          <cell r="E229" t="str">
            <v>LINESTRING(37.884075 55.668147,37.882689 55.668586,37.88344 55.669038,37.885096 55.669678,37.886212 55.669234,37.884075 55.668147)</v>
          </cell>
          <cell r="F229" t="str">
            <v>Утвержден</v>
          </cell>
          <cell r="G229">
            <v>13626</v>
          </cell>
          <cell r="H229">
            <v>13658.897000000001</v>
          </cell>
          <cell r="I229">
            <v>13626</v>
          </cell>
          <cell r="J229">
            <v>1504</v>
          </cell>
          <cell r="K229">
            <v>734</v>
          </cell>
          <cell r="L229">
            <v>12122</v>
          </cell>
          <cell r="M229">
            <v>3</v>
          </cell>
          <cell r="N229">
            <v>595.5</v>
          </cell>
          <cell r="O229">
            <v>597.02200000000005</v>
          </cell>
          <cell r="P229">
            <v>0</v>
          </cell>
          <cell r="Q229">
            <v>0</v>
          </cell>
          <cell r="R229">
            <v>577</v>
          </cell>
          <cell r="S229">
            <v>18.5</v>
          </cell>
          <cell r="T229">
            <v>0</v>
          </cell>
          <cell r="U229">
            <v>0</v>
          </cell>
          <cell r="V229">
            <v>0</v>
          </cell>
          <cell r="W229">
            <v>6</v>
          </cell>
          <cell r="X229">
            <v>2</v>
          </cell>
          <cell r="Y229">
            <v>2</v>
          </cell>
          <cell r="Z229">
            <v>1</v>
          </cell>
          <cell r="AA229">
            <v>445</v>
          </cell>
          <cell r="AB229">
            <v>445.84300000000002</v>
          </cell>
          <cell r="AC229">
            <v>0</v>
          </cell>
          <cell r="AD229">
            <v>0</v>
          </cell>
          <cell r="AE229">
            <v>445</v>
          </cell>
          <cell r="AF229">
            <v>0</v>
          </cell>
          <cell r="AG229">
            <v>0</v>
          </cell>
          <cell r="AH229">
            <v>0</v>
          </cell>
          <cell r="AI229">
            <v>0</v>
          </cell>
          <cell r="AJ229">
            <v>0</v>
          </cell>
          <cell r="AK229">
            <v>2</v>
          </cell>
          <cell r="AL229">
            <v>2</v>
          </cell>
          <cell r="AM229">
            <v>9795.7999999999993</v>
          </cell>
          <cell r="AN229">
            <v>9819.9889999999996</v>
          </cell>
          <cell r="AO229">
            <v>9794.7999999999993</v>
          </cell>
          <cell r="AP229">
            <v>181</v>
          </cell>
          <cell r="AQ229">
            <v>0</v>
          </cell>
          <cell r="AR229">
            <v>0</v>
          </cell>
          <cell r="AS229">
            <v>0</v>
          </cell>
          <cell r="AT229">
            <v>0</v>
          </cell>
          <cell r="AU229">
            <v>0</v>
          </cell>
          <cell r="AV229">
            <v>0</v>
          </cell>
          <cell r="AW229">
            <v>0</v>
          </cell>
          <cell r="AX229">
            <v>0</v>
          </cell>
          <cell r="AY229">
            <v>0</v>
          </cell>
          <cell r="AZ229">
            <v>0</v>
          </cell>
          <cell r="BA229">
            <v>8</v>
          </cell>
          <cell r="BB229">
            <v>11</v>
          </cell>
          <cell r="BC229">
            <v>6</v>
          </cell>
          <cell r="BD229">
            <v>13</v>
          </cell>
          <cell r="BE229">
            <v>1</v>
          </cell>
          <cell r="BF229">
            <v>990</v>
          </cell>
          <cell r="BG229">
            <v>992.26499999999999</v>
          </cell>
          <cell r="BH229">
            <v>0</v>
          </cell>
          <cell r="BI229">
            <v>990</v>
          </cell>
          <cell r="BJ229">
            <v>0</v>
          </cell>
          <cell r="BK229">
            <v>79</v>
          </cell>
          <cell r="BL229">
            <v>1</v>
          </cell>
          <cell r="BM229">
            <v>734</v>
          </cell>
          <cell r="BN229">
            <v>736.22400000000005</v>
          </cell>
          <cell r="BO229">
            <v>0</v>
          </cell>
          <cell r="BP229">
            <v>734</v>
          </cell>
          <cell r="BQ229">
            <v>0</v>
          </cell>
          <cell r="BR229">
            <v>147</v>
          </cell>
          <cell r="BS229">
            <v>0</v>
          </cell>
          <cell r="BT229">
            <v>5</v>
          </cell>
          <cell r="BU229">
            <v>0</v>
          </cell>
          <cell r="BV229">
            <v>8</v>
          </cell>
          <cell r="BW229">
            <v>1067.7</v>
          </cell>
          <cell r="BX229">
            <v>1071.258</v>
          </cell>
          <cell r="BY229">
            <v>0</v>
          </cell>
          <cell r="BZ229">
            <v>1062.4000000000001</v>
          </cell>
          <cell r="CA229">
            <v>5.3</v>
          </cell>
          <cell r="CB229">
            <v>0.70299999999999996</v>
          </cell>
          <cell r="CC229">
            <v>3.0000000000000001E-3</v>
          </cell>
          <cell r="CD229">
            <v>1.5</v>
          </cell>
          <cell r="CE229">
            <v>1.5</v>
          </cell>
          <cell r="CF229">
            <v>0</v>
          </cell>
          <cell r="CG229">
            <v>0</v>
          </cell>
          <cell r="CH229">
            <v>0</v>
          </cell>
          <cell r="CI229">
            <v>0</v>
          </cell>
          <cell r="CJ229">
            <v>0</v>
          </cell>
          <cell r="CK229">
            <v>0</v>
          </cell>
          <cell r="CL229">
            <v>0</v>
          </cell>
          <cell r="CM229">
            <v>0</v>
          </cell>
          <cell r="CN229">
            <v>0</v>
          </cell>
          <cell r="CO229">
            <v>0</v>
          </cell>
          <cell r="CP229">
            <v>2786.4</v>
          </cell>
          <cell r="CQ229">
            <v>13627</v>
          </cell>
          <cell r="CR229">
            <v>0</v>
          </cell>
          <cell r="CS229">
            <v>0</v>
          </cell>
          <cell r="CT229">
            <v>0</v>
          </cell>
        </row>
        <row r="230">
          <cell r="B230">
            <v>247694016</v>
          </cell>
          <cell r="C230" t="str">
            <v>г. Люберцы, ул. Московская, д. 13, д. 14, д. 15</v>
          </cell>
          <cell r="D230" t="str">
            <v>{"type":"Polygon","coordinates":[[[37.877509,55.673951],[37.877537,55.673966],[37.877583,55.673928],[37.877242,55.673729],[37.878032,55.673327],[37.878664,55.673004],[37.87903,55.672824],[37.879011,55.672812],[37.87728,55.671782],[37.877191,55.671681],[37.87717,55.671643],[37.877165,55.671632],[37.877128,55.671542],[37.87708,55.671584],[37.876953,55.671648],[37.876927,55.671631],[37.876776,55.671705],[37.876802,55.671723],[37.876465,55.671892],[37.876108,55.672078],[37.876081,55.672081],[37.876056,55.672069],[37.875886,55.672156],[37.875909,55.672168],[37.875911,55.67218],[37.8753,55.672499],[37.87537,55.672545],[37.875266,55.6726],[37.875205,55.672664],[37.874957,55.672796],[37.876599,55.673783],[37.876749,55.673878],[37.877105,55.673717],[37.877509,55.673951]],[[37.877077,55.671773],[37.878743,55.672796],[37.87862,55.672861],[37.876949,55.671842],[37.877077,55.671773]],[[37.876802,55.671723],[37.876952,55.671648],[37.876927,55.671631],[37.876777,55.671705],[37.876802,55.671723]],[[37.876277,55.67223],[37.876396,55.672168],[37.87806,55.673197],[37.877941,55.673258],[37.876277,55.67223]],[[37.875684,55.672529],[37.87556,55.672593],[37.877181,55.673596],[37.877306,55.673531],[37.875684,55.672529]],[[37.876108,55.672078],[37.876081,55.672081],[37.876056,55.672069],[37.875886,55.672156],[37.875909,55.672168],[37.875911,55.67218],[37.876108,55.672078]]]}</v>
          </cell>
          <cell r="E230" t="str">
            <v>LINESTRING(37.877128 55.671542,37.876927 55.671631,37.876776 55.671705,37.876056 55.672069,37.875886 55.672156,37.8753 55.672499,37.874957 55.672796,37.876749 55.673878,37.877537 55.673966,37.87903 55.672824,37.877128 55.671542)</v>
          </cell>
          <cell r="F230" t="str">
            <v>Утвержден</v>
          </cell>
          <cell r="G230">
            <v>28539</v>
          </cell>
          <cell r="H230">
            <v>28824.314999999999</v>
          </cell>
          <cell r="I230">
            <v>28539</v>
          </cell>
          <cell r="J230">
            <v>4815.5</v>
          </cell>
          <cell r="K230">
            <v>3577</v>
          </cell>
          <cell r="L230">
            <v>23723.5</v>
          </cell>
          <cell r="M230">
            <v>3</v>
          </cell>
          <cell r="N230">
            <v>667</v>
          </cell>
          <cell r="O230">
            <v>669.26099999999997</v>
          </cell>
          <cell r="P230">
            <v>0</v>
          </cell>
          <cell r="Q230">
            <v>0</v>
          </cell>
          <cell r="R230">
            <v>667</v>
          </cell>
          <cell r="S230">
            <v>0</v>
          </cell>
          <cell r="T230">
            <v>0</v>
          </cell>
          <cell r="U230">
            <v>0</v>
          </cell>
          <cell r="V230">
            <v>0</v>
          </cell>
          <cell r="W230">
            <v>0</v>
          </cell>
          <cell r="X230">
            <v>0</v>
          </cell>
          <cell r="Y230">
            <v>0</v>
          </cell>
          <cell r="Z230">
            <v>3</v>
          </cell>
          <cell r="AA230">
            <v>395</v>
          </cell>
          <cell r="AB230">
            <v>396.65100000000001</v>
          </cell>
          <cell r="AC230">
            <v>0</v>
          </cell>
          <cell r="AD230">
            <v>0</v>
          </cell>
          <cell r="AE230">
            <v>395</v>
          </cell>
          <cell r="AF230">
            <v>0</v>
          </cell>
          <cell r="AG230">
            <v>0</v>
          </cell>
          <cell r="AH230">
            <v>0</v>
          </cell>
          <cell r="AI230">
            <v>0</v>
          </cell>
          <cell r="AJ230">
            <v>0</v>
          </cell>
          <cell r="AK230">
            <v>0</v>
          </cell>
          <cell r="AL230">
            <v>0</v>
          </cell>
          <cell r="AM230">
            <v>19748.599999999999</v>
          </cell>
          <cell r="AN230">
            <v>19801.315999999999</v>
          </cell>
          <cell r="AO230">
            <v>19747.599999999999</v>
          </cell>
          <cell r="AP230">
            <v>143</v>
          </cell>
          <cell r="AQ230">
            <v>0</v>
          </cell>
          <cell r="AR230">
            <v>0</v>
          </cell>
          <cell r="AS230">
            <v>0</v>
          </cell>
          <cell r="AT230">
            <v>0</v>
          </cell>
          <cell r="AU230">
            <v>0</v>
          </cell>
          <cell r="AV230">
            <v>2</v>
          </cell>
          <cell r="AW230">
            <v>75.8</v>
          </cell>
          <cell r="AX230">
            <v>0</v>
          </cell>
          <cell r="AY230">
            <v>75.8</v>
          </cell>
          <cell r="AZ230">
            <v>0</v>
          </cell>
          <cell r="BA230">
            <v>5</v>
          </cell>
          <cell r="BB230">
            <v>5</v>
          </cell>
          <cell r="BC230">
            <v>6</v>
          </cell>
          <cell r="BD230">
            <v>12</v>
          </cell>
          <cell r="BE230">
            <v>3</v>
          </cell>
          <cell r="BF230">
            <v>2431</v>
          </cell>
          <cell r="BG230">
            <v>2436.2539999999999</v>
          </cell>
          <cell r="BH230">
            <v>0</v>
          </cell>
          <cell r="BI230">
            <v>2431</v>
          </cell>
          <cell r="BJ230">
            <v>0</v>
          </cell>
          <cell r="BK230">
            <v>194</v>
          </cell>
          <cell r="BL230">
            <v>2</v>
          </cell>
          <cell r="BM230">
            <v>3577</v>
          </cell>
          <cell r="BN230">
            <v>3586.076</v>
          </cell>
          <cell r="BO230">
            <v>0</v>
          </cell>
          <cell r="BP230">
            <v>3577</v>
          </cell>
          <cell r="BQ230">
            <v>0</v>
          </cell>
          <cell r="BR230">
            <v>689</v>
          </cell>
          <cell r="BS230">
            <v>0</v>
          </cell>
          <cell r="BT230">
            <v>4.5</v>
          </cell>
          <cell r="BU230">
            <v>0</v>
          </cell>
          <cell r="BV230">
            <v>11</v>
          </cell>
          <cell r="BW230">
            <v>1879.9</v>
          </cell>
          <cell r="BX230">
            <v>1885.799</v>
          </cell>
          <cell r="BY230">
            <v>0</v>
          </cell>
          <cell r="BZ230">
            <v>1879.9</v>
          </cell>
          <cell r="CA230">
            <v>0</v>
          </cell>
          <cell r="CB230">
            <v>1.2529999999999999</v>
          </cell>
          <cell r="CC230">
            <v>0</v>
          </cell>
          <cell r="CD230">
            <v>1.5</v>
          </cell>
          <cell r="CE230">
            <v>0</v>
          </cell>
          <cell r="CF230">
            <v>0</v>
          </cell>
          <cell r="CG230">
            <v>0</v>
          </cell>
          <cell r="CH230">
            <v>0</v>
          </cell>
          <cell r="CI230">
            <v>0</v>
          </cell>
          <cell r="CJ230">
            <v>0</v>
          </cell>
          <cell r="CK230">
            <v>0</v>
          </cell>
          <cell r="CL230">
            <v>0</v>
          </cell>
          <cell r="CM230">
            <v>0</v>
          </cell>
          <cell r="CN230">
            <v>0</v>
          </cell>
          <cell r="CO230">
            <v>0</v>
          </cell>
          <cell r="CP230">
            <v>7963.7</v>
          </cell>
          <cell r="CQ230">
            <v>28773.3</v>
          </cell>
          <cell r="CR230">
            <v>0</v>
          </cell>
          <cell r="CS230">
            <v>0</v>
          </cell>
          <cell r="CT230">
            <v>0</v>
          </cell>
        </row>
        <row r="231">
          <cell r="B231">
            <v>3686925066</v>
          </cell>
          <cell r="C231" t="str">
            <v>г. Люберцы, ул. Московская, д. 1А, д. 2, д. 4</v>
          </cell>
          <cell r="D231" t="str">
            <v>{"type":"Polygon","coordinates":[[[37.88498,55.669725],[37.884941,55.669692],[37.884813,55.669741],[37.884855,55.669776],[37.884003,55.670117],[37.883925,55.670058],[37.88408,55.669992],[37.883968,55.669906],[37.883501,55.669837],[37.883263,55.669937],[37.883185,55.669968],[37.883129,55.669934],[37.883073,55.669898],[37.883038,55.669876],[37.882709,55.669655],[37.882732,55.669648],[37.882605,55.66938],[37.882516,55.669352],[37.882509,55.669343],[37.882473,55.669217],[37.88258,55.6692],[37.882355,55.668715],[37.882378,55.668711],[37.882362,55.668679],[37.882369,55.668642],[37.882426,55.668608],[37.882554,55.668591],[37.882689,55.668586],[37.882895,55.668648],[37.88344,55.669038],[37.884105,55.669051],[37.885097,55.669678],[37.88498,55.669725]],[[37.88318,55.669218],[37.883359,55.669192],[37.883612,55.66977],[37.883431,55.669791],[37.88318,55.669218]],[[37.882475,55.668704],[37.88268,55.668677],[37.882909,55.669219],[37.88271,55.669245],[37.882475,55.668704]],[[37.884186,55.669939],[37.884346,55.66992],[37.884073,55.669214],[37.883882,55.669237],[37.884186,55.669939]]]}</v>
          </cell>
          <cell r="E231" t="str">
            <v>LINESTRING(37.882689 55.668586,37.882554 55.668591,37.882426 55.668608,37.882369 55.668642,37.882355 55.668715,37.882473 55.669217,37.882509 55.669343,37.882709 55.669655,37.883038 55.669876,37.883129 55.669934,37.883185 55.669968,37.884003 55.670117,37.884855 55.669776,37.885097 55.669678,37.884105 55.669051,37.882895 55.668648,37.882689 55.668586)</v>
          </cell>
          <cell r="F231" t="str">
            <v>Утвержден</v>
          </cell>
          <cell r="G231">
            <v>11898</v>
          </cell>
          <cell r="H231">
            <v>11927.146000000001</v>
          </cell>
          <cell r="I231">
            <v>11898</v>
          </cell>
          <cell r="J231">
            <v>1037</v>
          </cell>
          <cell r="K231">
            <v>1062.4000000000001</v>
          </cell>
          <cell r="L231">
            <v>12945.1</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15812.5</v>
          </cell>
          <cell r="AN231">
            <v>10036.219999999999</v>
          </cell>
          <cell r="AO231">
            <v>10012.5</v>
          </cell>
          <cell r="AP231">
            <v>475</v>
          </cell>
          <cell r="AQ231">
            <v>0</v>
          </cell>
          <cell r="AR231">
            <v>0</v>
          </cell>
          <cell r="AS231">
            <v>0</v>
          </cell>
          <cell r="AT231">
            <v>0</v>
          </cell>
          <cell r="AU231">
            <v>0</v>
          </cell>
          <cell r="AV231">
            <v>0</v>
          </cell>
          <cell r="AW231">
            <v>0</v>
          </cell>
          <cell r="AX231">
            <v>0</v>
          </cell>
          <cell r="AY231">
            <v>0</v>
          </cell>
          <cell r="AZ231">
            <v>0</v>
          </cell>
          <cell r="BA231">
            <v>4</v>
          </cell>
          <cell r="BB231">
            <v>4</v>
          </cell>
          <cell r="BC231">
            <v>4</v>
          </cell>
          <cell r="BD231">
            <v>4</v>
          </cell>
          <cell r="BE231">
            <v>4</v>
          </cell>
          <cell r="BF231">
            <v>581</v>
          </cell>
          <cell r="BG231">
            <v>584.11</v>
          </cell>
          <cell r="BH231">
            <v>1</v>
          </cell>
          <cell r="BI231">
            <v>581</v>
          </cell>
          <cell r="BJ231">
            <v>0</v>
          </cell>
          <cell r="BK231">
            <v>47</v>
          </cell>
          <cell r="BL231">
            <v>2</v>
          </cell>
          <cell r="BM231">
            <v>778</v>
          </cell>
          <cell r="BN231">
            <v>779.995</v>
          </cell>
          <cell r="BO231">
            <v>0</v>
          </cell>
          <cell r="BP231">
            <v>778</v>
          </cell>
          <cell r="BQ231">
            <v>0</v>
          </cell>
          <cell r="BR231">
            <v>177</v>
          </cell>
          <cell r="BS231">
            <v>0</v>
          </cell>
          <cell r="BT231">
            <v>4.5</v>
          </cell>
          <cell r="BU231">
            <v>0</v>
          </cell>
          <cell r="BV231">
            <v>15</v>
          </cell>
          <cell r="BW231">
            <v>528.79999999999995</v>
          </cell>
          <cell r="BX231">
            <v>530.52800000000002</v>
          </cell>
          <cell r="BY231">
            <v>0</v>
          </cell>
          <cell r="BZ231">
            <v>490.3</v>
          </cell>
          <cell r="CA231">
            <v>38.5</v>
          </cell>
          <cell r="CB231">
            <v>0.252</v>
          </cell>
          <cell r="CC231">
            <v>0.25</v>
          </cell>
          <cell r="CD231">
            <v>2.5714285714285698</v>
          </cell>
          <cell r="CE231">
            <v>1.5</v>
          </cell>
          <cell r="CF231">
            <v>0</v>
          </cell>
          <cell r="CG231">
            <v>0</v>
          </cell>
          <cell r="CH231">
            <v>0</v>
          </cell>
          <cell r="CI231">
            <v>0</v>
          </cell>
          <cell r="CJ231">
            <v>0</v>
          </cell>
          <cell r="CK231">
            <v>0</v>
          </cell>
          <cell r="CL231">
            <v>0</v>
          </cell>
          <cell r="CM231">
            <v>0</v>
          </cell>
          <cell r="CN231">
            <v>0</v>
          </cell>
          <cell r="CO231">
            <v>0</v>
          </cell>
          <cell r="CP231">
            <v>1849.3</v>
          </cell>
          <cell r="CQ231">
            <v>11900.3</v>
          </cell>
          <cell r="CR231">
            <v>0</v>
          </cell>
          <cell r="CS231">
            <v>0</v>
          </cell>
          <cell r="CT231">
            <v>0</v>
          </cell>
        </row>
        <row r="232">
          <cell r="B232">
            <v>247693963</v>
          </cell>
          <cell r="C232" t="str">
            <v>г. Люберцы, ул. Московская, д. 3, д. 3а</v>
          </cell>
          <cell r="D232" t="str">
            <v>{"type":"Polygon","coordinates":[[[37.886212,55.669234],[37.886932,55.669626],[37.884956,55.67038],[37.884987,55.670408],[37.885091,55.670499],[37.88499,55.670536],[37.884788,55.67037],[37.884316,55.670202],[37.884198,55.670171],[37.884067,55.670165],[37.884003,55.670117],[37.884855,55.669776],[37.884813,55.669741],[37.884941,55.669692],[37.88498,55.669725],[37.886142,55.66926],[37.886212,55.669234]],[[37.884612,55.670177],[37.884915,55.670133],[37.884878,55.670045],[37.885236,55.669993],[37.885181,55.669845],[37.885125,55.669852],[37.885109,55.669806],[37.884909,55.669832],[37.884928,55.669873],[37.884857,55.669883],[37.884873,55.669922],[37.884817,55.669929],[37.884843,55.669981],[37.884542,55.670022],[37.884612,55.670177]],[[37.885663,55.66976],[37.88597,55.669718],[37.885939,55.669648],[37.886243,55.669605],[37.886176,55.669454],[37.885862,55.669501],[37.885906,55.669594],[37.885606,55.669634],[37.885663,55.66976]]]}</v>
          </cell>
          <cell r="E232" t="str">
            <v>LINESTRING(37.886212 55.669234,37.884941 55.669692,37.884813 55.669741,37.884003 55.670117,37.884067 55.670165,37.88499 55.670536,37.885091 55.670499,37.886932 55.669626,37.886212 55.669234)</v>
          </cell>
          <cell r="F232" t="str">
            <v>Утвержден</v>
          </cell>
          <cell r="G232">
            <v>8440</v>
          </cell>
          <cell r="H232">
            <v>8461.1039999999994</v>
          </cell>
          <cell r="I232">
            <v>8440</v>
          </cell>
          <cell r="J232">
            <v>2570.5</v>
          </cell>
          <cell r="K232">
            <v>2753</v>
          </cell>
          <cell r="L232">
            <v>5869.5</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4473.1000000000004</v>
          </cell>
          <cell r="AN232">
            <v>4485.5569999999998</v>
          </cell>
          <cell r="AO232">
            <v>4472.1000000000004</v>
          </cell>
          <cell r="AP232">
            <v>48</v>
          </cell>
          <cell r="AQ232">
            <v>0</v>
          </cell>
          <cell r="AR232">
            <v>0</v>
          </cell>
          <cell r="AS232">
            <v>0</v>
          </cell>
          <cell r="AT232">
            <v>0</v>
          </cell>
          <cell r="AU232">
            <v>0</v>
          </cell>
          <cell r="AV232">
            <v>0</v>
          </cell>
          <cell r="AW232">
            <v>0</v>
          </cell>
          <cell r="AX232">
            <v>0</v>
          </cell>
          <cell r="AY232">
            <v>0</v>
          </cell>
          <cell r="AZ232">
            <v>0</v>
          </cell>
          <cell r="BA232">
            <v>0</v>
          </cell>
          <cell r="BB232">
            <v>0</v>
          </cell>
          <cell r="BC232">
            <v>2</v>
          </cell>
          <cell r="BD232">
            <v>0</v>
          </cell>
          <cell r="BE232">
            <v>8</v>
          </cell>
          <cell r="BF232">
            <v>831.1</v>
          </cell>
          <cell r="BG232">
            <v>833.79600000000005</v>
          </cell>
          <cell r="BH232">
            <v>0</v>
          </cell>
          <cell r="BI232">
            <v>786.9</v>
          </cell>
          <cell r="BJ232">
            <v>44.2</v>
          </cell>
          <cell r="BK232">
            <v>64</v>
          </cell>
          <cell r="BL232">
            <v>1</v>
          </cell>
          <cell r="BM232">
            <v>2548</v>
          </cell>
          <cell r="BN232">
            <v>2553.9360000000001</v>
          </cell>
          <cell r="BO232">
            <v>0</v>
          </cell>
          <cell r="BP232">
            <v>2548</v>
          </cell>
          <cell r="BQ232">
            <v>0</v>
          </cell>
          <cell r="BR232">
            <v>728</v>
          </cell>
          <cell r="BS232">
            <v>0</v>
          </cell>
          <cell r="BT232">
            <v>3.5</v>
          </cell>
          <cell r="BU232">
            <v>0</v>
          </cell>
          <cell r="BV232">
            <v>9</v>
          </cell>
          <cell r="BW232">
            <v>585.29999999999995</v>
          </cell>
          <cell r="BX232">
            <v>586.43299999999999</v>
          </cell>
          <cell r="BY232">
            <v>0</v>
          </cell>
          <cell r="BZ232">
            <v>585.29999999999995</v>
          </cell>
          <cell r="CA232">
            <v>0</v>
          </cell>
          <cell r="CB232">
            <v>0.35299999999999998</v>
          </cell>
          <cell r="CC232">
            <v>0</v>
          </cell>
          <cell r="CD232">
            <v>1.6111111111111101</v>
          </cell>
          <cell r="CE232">
            <v>0</v>
          </cell>
          <cell r="CF232">
            <v>0</v>
          </cell>
          <cell r="CG232">
            <v>0</v>
          </cell>
          <cell r="CH232">
            <v>0</v>
          </cell>
          <cell r="CI232">
            <v>0</v>
          </cell>
          <cell r="CJ232">
            <v>0</v>
          </cell>
          <cell r="CK232">
            <v>0</v>
          </cell>
          <cell r="CL232">
            <v>0</v>
          </cell>
          <cell r="CM232">
            <v>0</v>
          </cell>
          <cell r="CN232">
            <v>0</v>
          </cell>
          <cell r="CO232">
            <v>0</v>
          </cell>
          <cell r="CP232">
            <v>3920.2</v>
          </cell>
          <cell r="CQ232">
            <v>8436.5</v>
          </cell>
          <cell r="CR232">
            <v>0</v>
          </cell>
          <cell r="CS232">
            <v>0</v>
          </cell>
          <cell r="CT232">
            <v>0</v>
          </cell>
        </row>
        <row r="233">
          <cell r="B233">
            <v>247694018</v>
          </cell>
          <cell r="C233" t="str">
            <v>г. Люберцы, ул. Московская, д. 5</v>
          </cell>
          <cell r="D233" t="str">
            <v>{"type":"Polygon","coordinates":[[[37.884707,55.670647],[37.884426,55.670757],[37.884249,55.670825],[37.884165,55.670857],[37.883575,55.670413],[37.883552,55.670387],[37.883554,55.670367],[37.883626,55.67033],[37.883679,55.670304],[37.8836,55.670255],[37.883186,55.669968],[37.883344,55.669903],[37.883501,55.669837],[37.883968,55.669906],[37.88408,55.669992],[37.883925,55.670058],[37.884067,55.670165],[37.884198,55.670171],[37.884316,55.670202],[37.884788,55.67037],[37.884989,55.670536],[37.884707,55.670647]],[[37.884032,55.670732],[37.88407,55.670739],[37.884127,55.670743],[37.884199,55.670726],[37.884271,55.670695],[37.884255,55.670649],[37.884274,55.670637],[37.884188,55.670481],[37.883959,55.670325],[37.883924,55.670319],[37.883879,55.670298],[37.883799,55.670309],[37.883709,55.670352],[37.883683,55.67039],[37.883851,55.670504],[37.88392,55.670575],[37.883992,55.670696],[37.884032,55.670732]]]}</v>
          </cell>
          <cell r="E233" t="str">
            <v>LINESTRING(37.883501 55.669837,37.883186 55.669968,37.883552 55.670387,37.883575 55.670413,37.884165 55.670857,37.884249 55.670825,37.884426 55.670757,37.884707 55.670647,37.884989 55.670536,37.884788 55.67037,37.883968 55.669906,37.883501 55.669837)</v>
          </cell>
          <cell r="F233" t="str">
            <v>Утвержден</v>
          </cell>
          <cell r="G233">
            <v>4650</v>
          </cell>
          <cell r="H233">
            <v>4660.9570000000003</v>
          </cell>
          <cell r="I233">
            <v>4650</v>
          </cell>
          <cell r="J233">
            <v>1295.0999999999999</v>
          </cell>
          <cell r="K233">
            <v>708</v>
          </cell>
          <cell r="L233">
            <v>1129.5</v>
          </cell>
          <cell r="M233">
            <v>1</v>
          </cell>
          <cell r="N233">
            <v>899</v>
          </cell>
          <cell r="O233">
            <v>901.65700000000004</v>
          </cell>
          <cell r="P233">
            <v>0</v>
          </cell>
          <cell r="Q233">
            <v>0</v>
          </cell>
          <cell r="R233">
            <v>899</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1804.7</v>
          </cell>
          <cell r="AN233">
            <v>1807.499</v>
          </cell>
          <cell r="AO233">
            <v>1803.7</v>
          </cell>
          <cell r="AP233">
            <v>17</v>
          </cell>
          <cell r="AQ233">
            <v>0</v>
          </cell>
          <cell r="AR233">
            <v>0</v>
          </cell>
          <cell r="AS233">
            <v>0</v>
          </cell>
          <cell r="AT233">
            <v>0</v>
          </cell>
          <cell r="AU233">
            <v>0</v>
          </cell>
          <cell r="AV233">
            <v>0</v>
          </cell>
          <cell r="AW233">
            <v>0</v>
          </cell>
          <cell r="AX233">
            <v>0</v>
          </cell>
          <cell r="AY233">
            <v>0</v>
          </cell>
          <cell r="AZ233">
            <v>0</v>
          </cell>
          <cell r="BA233">
            <v>7</v>
          </cell>
          <cell r="BB233">
            <v>11</v>
          </cell>
          <cell r="BC233">
            <v>2</v>
          </cell>
          <cell r="BD233">
            <v>0</v>
          </cell>
          <cell r="BE233">
            <v>3</v>
          </cell>
          <cell r="BF233">
            <v>661</v>
          </cell>
          <cell r="BG233">
            <v>662.875</v>
          </cell>
          <cell r="BH233">
            <v>0</v>
          </cell>
          <cell r="BI233">
            <v>661</v>
          </cell>
          <cell r="BJ233">
            <v>0</v>
          </cell>
          <cell r="BK233">
            <v>52</v>
          </cell>
          <cell r="BL233">
            <v>1</v>
          </cell>
          <cell r="BM233">
            <v>708</v>
          </cell>
          <cell r="BN233">
            <v>709.74199999999996</v>
          </cell>
          <cell r="BO233">
            <v>0</v>
          </cell>
          <cell r="BP233">
            <v>708</v>
          </cell>
          <cell r="BQ233">
            <v>0</v>
          </cell>
          <cell r="BR233">
            <v>142</v>
          </cell>
          <cell r="BS233">
            <v>0</v>
          </cell>
          <cell r="BT233">
            <v>5</v>
          </cell>
          <cell r="BU233">
            <v>0</v>
          </cell>
          <cell r="BV233">
            <v>4</v>
          </cell>
          <cell r="BW233">
            <v>578</v>
          </cell>
          <cell r="BX233">
            <v>579.15599999999995</v>
          </cell>
          <cell r="BY233">
            <v>0</v>
          </cell>
          <cell r="BZ233">
            <v>578</v>
          </cell>
          <cell r="CA233">
            <v>0</v>
          </cell>
          <cell r="CB233">
            <v>0.38300000000000001</v>
          </cell>
          <cell r="CC233">
            <v>0</v>
          </cell>
          <cell r="CD233">
            <v>1.5</v>
          </cell>
          <cell r="CE233">
            <v>0</v>
          </cell>
          <cell r="CF233">
            <v>0</v>
          </cell>
          <cell r="CG233">
            <v>0</v>
          </cell>
          <cell r="CH233">
            <v>0</v>
          </cell>
          <cell r="CI233">
            <v>0</v>
          </cell>
          <cell r="CJ233">
            <v>0</v>
          </cell>
          <cell r="CK233">
            <v>0</v>
          </cell>
          <cell r="CL233">
            <v>0</v>
          </cell>
          <cell r="CM233">
            <v>0</v>
          </cell>
          <cell r="CN233">
            <v>0</v>
          </cell>
          <cell r="CO233">
            <v>0</v>
          </cell>
          <cell r="CP233">
            <v>1947</v>
          </cell>
          <cell r="CQ233">
            <v>4649.7</v>
          </cell>
          <cell r="CR233">
            <v>0</v>
          </cell>
          <cell r="CS233">
            <v>0</v>
          </cell>
          <cell r="CT233">
            <v>0</v>
          </cell>
        </row>
        <row r="234">
          <cell r="B234">
            <v>247694000</v>
          </cell>
          <cell r="C234" t="str">
            <v>г. Люберцы, ул. Московская, д. 7, д. 8, д. 9, д. 12</v>
          </cell>
          <cell r="D234" t="str">
            <v>{"type":"Polygon","coordinates":[[[37.879106,55.671714],[37.879013,55.671718],[37.878777,55.671721],[37.878169,55.671727],[37.878218,55.671627],[37.877774,55.67185],[37.877757,55.671889],[37.878525,55.672352],[37.87872,55.67247],[37.878743,55.672458],[37.878843,55.672517],[37.878818,55.672529],[37.879304,55.672825],[37.879368,55.672829],[37.881125,55.672017],[37.881567,55.671829],[37.880912,55.671279],[37.880698,55.671366],[37.880275,55.671538],[37.880242,55.671602],[37.880202,55.671684],[37.880185,55.671711],[37.87937,55.672034],[37.879153,55.671821],[37.879106,55.671714]],[[37.880044,55.671988],[37.880051,55.671912],[37.880207,55.671917],[37.8802,55.671992],[37.880044,55.671988]],[[37.879009,55.672552],[37.879008,55.672496],[37.878975,55.672498],[37.878957,55.672265],[37.878991,55.672264],[37.878986,55.672194],[37.879192,55.672192],[37.879192,55.672249],[37.879219,55.672248],[37.87922,55.672311],[37.879242,55.672311],[37.879243,55.672336],[37.879295,55.672335],[37.879296,55.672391],[37.879242,55.672392],[37.879245,55.672546],[37.879009,55.672552]],[[37.879857,55.672078],[37.879856,55.672251],[37.879518,55.672253],[37.879518,55.672078],[37.879857,55.672078]],[[37.880342,55.671884],[37.88061,55.671885],[37.880613,55.671624],[37.880336,55.671621],[37.880342,55.671884]],[[37.878328,55.6718],[37.878334,55.671976],[37.87866,55.671974],[37.878648,55.6718],[37.878328,55.6718]],[[37.878967,55.672014],[37.879092,55.672121],[37.879266,55.672055],[37.879145,55.671949],[37.878967,55.672014]],[[37.879331,55.672063],[37.879307,55.672039],[37.879331,55.672063]],[[37.878615,55.672263],[37.878581,55.67224],[37.878673,55.672196],[37.878705,55.672218],[37.878615,55.672263]]]}</v>
          </cell>
          <cell r="E234" t="str">
            <v>LINESTRING(37.880912 55.671279,37.878218 55.671627,37.877774 55.67185,37.877757 55.671889,37.879304 55.672825,37.879368 55.672829,37.881567 55.671829,37.880912 55.671279)</v>
          </cell>
          <cell r="F234" t="str">
            <v>Утвержден</v>
          </cell>
          <cell r="G234">
            <v>15260</v>
          </cell>
          <cell r="H234">
            <v>15297.523999999999</v>
          </cell>
          <cell r="I234">
            <v>15260</v>
          </cell>
          <cell r="J234">
            <v>0</v>
          </cell>
          <cell r="K234">
            <v>2702.1</v>
          </cell>
          <cell r="L234">
            <v>4895</v>
          </cell>
          <cell r="M234">
            <v>3</v>
          </cell>
          <cell r="N234">
            <v>357.9</v>
          </cell>
          <cell r="O234">
            <v>358.30700000000002</v>
          </cell>
          <cell r="P234">
            <v>0</v>
          </cell>
          <cell r="Q234">
            <v>0</v>
          </cell>
          <cell r="R234">
            <v>348</v>
          </cell>
          <cell r="S234">
            <v>9.9</v>
          </cell>
          <cell r="T234">
            <v>0</v>
          </cell>
          <cell r="U234">
            <v>0</v>
          </cell>
          <cell r="V234">
            <v>0</v>
          </cell>
          <cell r="W234">
            <v>4</v>
          </cell>
          <cell r="X234">
            <v>2</v>
          </cell>
          <cell r="Y234">
            <v>2</v>
          </cell>
          <cell r="Z234">
            <v>1</v>
          </cell>
          <cell r="AA234">
            <v>66.5</v>
          </cell>
          <cell r="AB234">
            <v>67.349000000000004</v>
          </cell>
          <cell r="AC234">
            <v>1</v>
          </cell>
          <cell r="AD234">
            <v>0</v>
          </cell>
          <cell r="AE234">
            <v>66.5</v>
          </cell>
          <cell r="AF234">
            <v>0</v>
          </cell>
          <cell r="AG234">
            <v>0</v>
          </cell>
          <cell r="AH234">
            <v>0</v>
          </cell>
          <cell r="AI234">
            <v>0</v>
          </cell>
          <cell r="AJ234">
            <v>0</v>
          </cell>
          <cell r="AK234">
            <v>4</v>
          </cell>
          <cell r="AL234">
            <v>2</v>
          </cell>
          <cell r="AM234">
            <v>9718.9</v>
          </cell>
          <cell r="AN234">
            <v>9736.6270000000004</v>
          </cell>
          <cell r="AO234">
            <v>9717.9</v>
          </cell>
          <cell r="AP234">
            <v>83</v>
          </cell>
          <cell r="AQ234">
            <v>0</v>
          </cell>
          <cell r="AR234">
            <v>0</v>
          </cell>
          <cell r="AS234">
            <v>0</v>
          </cell>
          <cell r="AT234">
            <v>0</v>
          </cell>
          <cell r="AU234">
            <v>0</v>
          </cell>
          <cell r="AV234">
            <v>1</v>
          </cell>
          <cell r="AW234">
            <v>24.5</v>
          </cell>
          <cell r="AX234">
            <v>0</v>
          </cell>
          <cell r="AY234">
            <v>24.5</v>
          </cell>
          <cell r="AZ234">
            <v>0</v>
          </cell>
          <cell r="BA234">
            <v>7</v>
          </cell>
          <cell r="BB234">
            <v>7</v>
          </cell>
          <cell r="BC234">
            <v>2</v>
          </cell>
          <cell r="BD234">
            <v>0</v>
          </cell>
          <cell r="BE234">
            <v>8</v>
          </cell>
          <cell r="BF234">
            <v>1428.2</v>
          </cell>
          <cell r="BG234">
            <v>1431.577</v>
          </cell>
          <cell r="BH234">
            <v>0</v>
          </cell>
          <cell r="BI234">
            <v>1428.2</v>
          </cell>
          <cell r="BJ234">
            <v>0</v>
          </cell>
          <cell r="BK234">
            <v>110</v>
          </cell>
          <cell r="BL234">
            <v>3</v>
          </cell>
          <cell r="BM234">
            <v>2658</v>
          </cell>
          <cell r="BN234">
            <v>2665.8209999999999</v>
          </cell>
          <cell r="BO234">
            <v>0</v>
          </cell>
          <cell r="BP234">
            <v>2658</v>
          </cell>
          <cell r="BQ234">
            <v>0</v>
          </cell>
          <cell r="BR234">
            <v>502.8</v>
          </cell>
          <cell r="BS234">
            <v>0</v>
          </cell>
          <cell r="BT234">
            <v>5.6666666666666696</v>
          </cell>
          <cell r="BU234">
            <v>0</v>
          </cell>
          <cell r="BV234">
            <v>10</v>
          </cell>
          <cell r="BW234">
            <v>939.9</v>
          </cell>
          <cell r="BX234">
            <v>943.73</v>
          </cell>
          <cell r="BY234">
            <v>0</v>
          </cell>
          <cell r="BZ234">
            <v>939.9</v>
          </cell>
          <cell r="CA234">
            <v>0</v>
          </cell>
          <cell r="CB234">
            <v>0.60699999999999998</v>
          </cell>
          <cell r="CC234">
            <v>0</v>
          </cell>
          <cell r="CD234">
            <v>1.65</v>
          </cell>
          <cell r="CE234">
            <v>0</v>
          </cell>
          <cell r="CF234">
            <v>0</v>
          </cell>
          <cell r="CG234">
            <v>0</v>
          </cell>
          <cell r="CH234">
            <v>0</v>
          </cell>
          <cell r="CI234">
            <v>0</v>
          </cell>
          <cell r="CJ234">
            <v>0</v>
          </cell>
          <cell r="CK234">
            <v>0</v>
          </cell>
          <cell r="CL234">
            <v>0</v>
          </cell>
          <cell r="CM234">
            <v>0</v>
          </cell>
          <cell r="CN234">
            <v>0</v>
          </cell>
          <cell r="CO234">
            <v>0</v>
          </cell>
          <cell r="CP234">
            <v>5050.6000000000004</v>
          </cell>
          <cell r="CQ234">
            <v>15192.9</v>
          </cell>
          <cell r="CR234">
            <v>0</v>
          </cell>
          <cell r="CS234">
            <v>0</v>
          </cell>
          <cell r="CT234">
            <v>0</v>
          </cell>
        </row>
        <row r="235">
          <cell r="B235">
            <v>5579236094</v>
          </cell>
          <cell r="C235" t="str">
            <v>г. Люберцы, ул. Назаровская,  д. 1, ул. Черёмухина, д. 22</v>
          </cell>
          <cell r="D235" t="str">
            <v>{"type":"Polygon","coordinates":[[[37.912463,55.69478],[37.912437,55.694808],[37.912426,55.694819],[37.912414,55.694832],[37.912409,55.694854],[37.912418,55.694878],[37.912472,55.694921],[37.912713,55.695083],[37.913292,55.695388],[37.913321,55.695404],[37.913346,55.695391],[37.913726,55.695419],[37.915184,55.694856],[37.915232,55.694831],[37.915233,55.694819],[37.915209,55.6948],[37.914435,55.694332],[37.914399,55.694317],[37.914349,55.694309],[37.913905,55.694275],[37.913881,55.694269],[37.913858,55.694263],[37.913663,55.69416],[37.913219,55.694387],[37.913098,55.69445],[37.913066,55.694467],[37.912463,55.69478]],[[37.913425,55.694684],[37.913443,55.694696],[37.913444,55.694718],[37.913478,55.694728],[37.913478,55.694732],[37.913475,55.694768],[37.913475,55.694775],[37.913456,55.694785],[37.913454,55.694803],[37.913435,55.694809],[37.913434,55.694854],[37.913385,55.694855],[37.913361,55.694868],[37.913319,55.694868],[37.913307,55.694883],[37.913188,55.694882],[37.913171,55.694866],[37.913137,55.694865],[37.91312,55.694853],[37.913072,55.694851],[37.913074,55.694812],[37.913061,55.6948],[37.913061,55.694776],[37.913047,55.694765],[37.913046,55.694745],[37.913046,55.694719],[37.913065,55.694713],[37.913066,55.694687],[37.913085,55.694673],[37.913084,55.694645],[37.913137,55.694644],[37.91316,55.694633],[37.913199,55.69463],[37.913212,55.694616],[37.913293,55.694616],[37.91331,55.694631],[37.913354,55.694631],[37.913374,55.694644],[37.913423,55.694644],[37.913425,55.694684]],[[37.914225,55.694717],[37.914277,55.694716],[37.914293,55.694698],[37.914335,55.694698],[37.914344,55.69469],[37.914365,55.69469],[37.914421,55.694692],[37.914423,55.694709],[37.914463,55.694708],[37.914476,55.694723],[37.914553,55.694721],[37.914553,55.694761],[37.914577,55.694772],[37.914579,55.694794],[37.91461,55.694809],[37.914611,55.694849],[37.914585,55.694859],[37.914581,55.694881],[37.914563,55.694884],[37.914563,55.694926],[37.9145,55.694926],[37.91449,55.694934],[37.914429,55.694936],[37.914427,55.694951],[37.914332,55.69495],[37.914331,55.694935],[37.914294,55.694936],[37.914272,55.694921],[37.914219,55.694921],[37.914219,55.694887],[37.914199,55.694872],[37.914195,55.694838],[37.914164,55.694837],[37.914164,55.6948],[37.914197,55.6948],[37.914201,55.694775],[37.914223,55.694757],[37.914225,55.694717]],[[37.914792,55.694654],[37.914849,55.694623],[37.914895,55.694652],[37.914839,55.694682],[37.914792,55.694654]],[[37.913872,55.694911],[37.913841,55.694936],[37.913724,55.694889],[37.913752,55.694864],[37.913872,55.694911]]]}</v>
          </cell>
          <cell r="E235" t="str">
            <v>LINESTRING(37.913663 55.69416,37.913219 55.694387,37.912463 55.69478,37.912426 55.694819,37.912414 55.694832,37.912409 55.694854,37.912418 55.694878,37.912472 55.694921,37.912713 55.695083,37.913321 55.695404,37.913726 55.695419,37.915184 55.694856,37.915232 55.694831,37.915233 55.694819,37.915209 55.6948,37.914435 55.694332,37.914399 55.694317,37.913663 55.69416)</v>
          </cell>
          <cell r="F235" t="str">
            <v>Утвержден</v>
          </cell>
          <cell r="G235">
            <v>13030</v>
          </cell>
          <cell r="H235">
            <v>13061.971</v>
          </cell>
          <cell r="I235">
            <v>13029</v>
          </cell>
          <cell r="J235">
            <v>1833</v>
          </cell>
          <cell r="K235">
            <v>2884</v>
          </cell>
          <cell r="L235">
            <v>11196</v>
          </cell>
          <cell r="M235">
            <v>2</v>
          </cell>
          <cell r="N235">
            <v>1010</v>
          </cell>
          <cell r="O235">
            <v>1014.94</v>
          </cell>
          <cell r="P235">
            <v>0</v>
          </cell>
          <cell r="Q235">
            <v>0</v>
          </cell>
          <cell r="R235">
            <v>1010</v>
          </cell>
          <cell r="S235">
            <v>0</v>
          </cell>
          <cell r="T235">
            <v>0</v>
          </cell>
          <cell r="U235">
            <v>0</v>
          </cell>
          <cell r="V235">
            <v>0</v>
          </cell>
          <cell r="W235">
            <v>0</v>
          </cell>
          <cell r="X235">
            <v>0</v>
          </cell>
          <cell r="Y235">
            <v>0</v>
          </cell>
          <cell r="Z235">
            <v>1</v>
          </cell>
          <cell r="AA235">
            <v>380</v>
          </cell>
          <cell r="AB235">
            <v>381.46899999999999</v>
          </cell>
          <cell r="AC235">
            <v>0</v>
          </cell>
          <cell r="AD235">
            <v>0</v>
          </cell>
          <cell r="AE235">
            <v>380</v>
          </cell>
          <cell r="AF235">
            <v>0</v>
          </cell>
          <cell r="AG235">
            <v>0</v>
          </cell>
          <cell r="AH235">
            <v>0</v>
          </cell>
          <cell r="AI235">
            <v>0</v>
          </cell>
          <cell r="AJ235">
            <v>0</v>
          </cell>
          <cell r="AK235">
            <v>0</v>
          </cell>
          <cell r="AL235">
            <v>0</v>
          </cell>
          <cell r="AM235">
            <v>6327</v>
          </cell>
          <cell r="AN235">
            <v>6344.442</v>
          </cell>
          <cell r="AO235">
            <v>6327</v>
          </cell>
          <cell r="AP235">
            <v>0</v>
          </cell>
          <cell r="AQ235">
            <v>0</v>
          </cell>
          <cell r="AR235">
            <v>0</v>
          </cell>
          <cell r="AS235">
            <v>0</v>
          </cell>
          <cell r="AT235">
            <v>0</v>
          </cell>
          <cell r="AU235">
            <v>0</v>
          </cell>
          <cell r="AV235">
            <v>1</v>
          </cell>
          <cell r="AW235">
            <v>6</v>
          </cell>
          <cell r="AX235">
            <v>0</v>
          </cell>
          <cell r="AY235">
            <v>6</v>
          </cell>
          <cell r="AZ235">
            <v>0</v>
          </cell>
          <cell r="BA235">
            <v>0</v>
          </cell>
          <cell r="BB235">
            <v>0</v>
          </cell>
          <cell r="BC235">
            <v>0</v>
          </cell>
          <cell r="BD235">
            <v>0</v>
          </cell>
          <cell r="BE235">
            <v>10</v>
          </cell>
          <cell r="BF235">
            <v>1245</v>
          </cell>
          <cell r="BG235">
            <v>1271.2</v>
          </cell>
          <cell r="BH235">
            <v>2</v>
          </cell>
          <cell r="BI235">
            <v>1245</v>
          </cell>
          <cell r="BJ235">
            <v>0</v>
          </cell>
          <cell r="BK235">
            <v>94</v>
          </cell>
          <cell r="BL235">
            <v>1</v>
          </cell>
          <cell r="BM235">
            <v>2619</v>
          </cell>
          <cell r="BN235">
            <v>2625.9</v>
          </cell>
          <cell r="BO235">
            <v>0</v>
          </cell>
          <cell r="BP235">
            <v>2619</v>
          </cell>
          <cell r="BQ235">
            <v>0</v>
          </cell>
          <cell r="BR235">
            <v>436</v>
          </cell>
          <cell r="BS235">
            <v>0</v>
          </cell>
          <cell r="BT235">
            <v>6</v>
          </cell>
          <cell r="BU235">
            <v>0</v>
          </cell>
          <cell r="BV235">
            <v>14</v>
          </cell>
          <cell r="BW235">
            <v>1420</v>
          </cell>
          <cell r="BX235">
            <v>1424.835</v>
          </cell>
          <cell r="BY235">
            <v>0</v>
          </cell>
          <cell r="BZ235">
            <v>1209</v>
          </cell>
          <cell r="CA235">
            <v>211</v>
          </cell>
          <cell r="CB235">
            <v>301.42</v>
          </cell>
          <cell r="CC235">
            <v>0.105</v>
          </cell>
          <cell r="CD235">
            <v>2.4</v>
          </cell>
          <cell r="CE235">
            <v>2</v>
          </cell>
          <cell r="CF235">
            <v>0</v>
          </cell>
          <cell r="CG235">
            <v>0</v>
          </cell>
          <cell r="CH235">
            <v>0</v>
          </cell>
          <cell r="CI235">
            <v>0</v>
          </cell>
          <cell r="CJ235">
            <v>0</v>
          </cell>
          <cell r="CK235">
            <v>0</v>
          </cell>
          <cell r="CL235">
            <v>0</v>
          </cell>
          <cell r="CM235">
            <v>0</v>
          </cell>
          <cell r="CN235">
            <v>0</v>
          </cell>
          <cell r="CO235">
            <v>0</v>
          </cell>
          <cell r="CP235">
            <v>5079</v>
          </cell>
          <cell r="CQ235">
            <v>13007</v>
          </cell>
          <cell r="CR235">
            <v>0</v>
          </cell>
          <cell r="CS235">
            <v>0</v>
          </cell>
          <cell r="CT235">
            <v>0</v>
          </cell>
        </row>
        <row r="236">
          <cell r="B236">
            <v>1055182210</v>
          </cell>
          <cell r="C236" t="str">
            <v>г. Люберцы, ул. Назаровская, д. 4, пр-кт Гагарина, д. 23, д. 27/6</v>
          </cell>
          <cell r="D236" t="str">
            <v>{"type":"Polygon","coordinates":[[[37.912318,55.691083],[37.912909,55.691454],[37.91291,55.69157],[37.913189,55.691738],[37.913362,55.691744],[37.91373,55.691957],[37.913733,55.69211],[37.913726,55.692311],[37.913724,55.692362],[37.913713,55.692691],[37.913191,55.69296],[37.913199,55.692965],[37.913234,55.692987],[37.913347,55.69306],[37.913366,55.693073],[37.913468,55.693138],[37.913519,55.693149],[37.91358,55.693146],[37.913365,55.693244],[37.913339,55.693251],[37.913247,55.693259],[37.913353,55.693329],[37.913166,55.693424],[37.913146,55.693439],[37.91314,55.693458],[37.91315,55.693474],[37.913165,55.693488],[37.913439,55.693659],[37.9135,55.693697],[37.913664,55.6938],[37.913806,55.693888],[37.914022,55.693776],[37.914048,55.693763],[37.914411,55.693575],[37.914453,55.693553],[37.914485,55.693537],[37.914508,55.693525],[37.915184,55.693176],[37.915201,55.693167],[37.915264,55.693134],[37.916282,55.692608],[37.916302,55.692577],[37.916306,55.69255],[37.916305,55.692527],[37.916193,55.692458],[37.916168,55.692443],[37.915889,55.692271],[37.91561,55.692099],[37.915543,55.692058],[37.915446,55.691998],[37.915411,55.691977],[37.914927,55.691679],[37.91487,55.691644],[37.913203,55.690588],[37.913036,55.690667],[37.91339,55.690892],[37.913383,55.690936],[37.913265,55.690996],[37.913187,55.690949],[37.91303,55.691024],[37.913082,55.69106],[37.913094,55.691086],[37.913003,55.691131],[37.912645,55.69091],[37.912318,55.691083]],[[37.913428,55.693566],[37.913275,55.693475],[37.914537,55.692839],[37.914688,55.692931],[37.913428,55.693566]],[[37.914769,55.691877],[37.914847,55.6919],[37.914974,55.691978],[37.914982,55.692004],[37.915036,55.692037],[37.915118,55.69206],[37.915205,55.692116],[37.915208,55.692143],[37.915277,55.692186],[37.915361,55.692207],[37.915444,55.692263],[37.915438,55.692299],[37.915474,55.692327],[37.915449,55.692348],[37.915478,55.692369],[37.915514,55.692368],[37.915533,55.692401],[37.915567,55.692403],[37.915582,55.692432],[37.915645,55.69242],[37.915671,55.692497],[37.91561,55.692508],[37.915619,55.69254],[37.91559,55.692542],[37.915598,55.692577],[37.915564,55.692582],[37.915567,55.692608],[37.915524,55.692668],[37.915537,55.692678],[37.915505,55.692695],[37.915527,55.692713],[37.915481,55.692736],[37.915524,55.692765],[37.915417,55.692814],[37.915378,55.692786],[37.915329,55.692808],[37.915314,55.692796],[37.915228,55.692834],[37.915247,55.692848],[37.91521,55.692868],[37.915266,55.692903],[37.915175,55.692946],[37.915113,55.692908],[37.915013,55.692957],[37.91485,55.692863],[37.914902,55.692838],[37.914918,55.692787],[37.915008,55.69275],[37.915063,55.69275],[37.915152,55.692705],[37.915158,55.692665],[37.915266,55.692618],[37.915353,55.692618],[37.915391,55.6926],[37.915384,55.692562],[37.915316,55.692542],[37.915282,55.692454],[37.915328,55.692419],[37.915318,55.69239],[37.915282,55.69237],[37.915252,55.692386],[37.915214,55.692364],[37.915168,55.692389],[37.915068,55.692329],[37.915116,55.692305],[37.915079,55.692282],[37.915111,55.692267],[37.915046,55.692225],[37.915018,55.692239],[37.914982,55.69222],[37.914928,55.692246],[37.914833,55.692188],[37.914885,55.692161],[37.914841,55.692134],[37.91487,55.69212],[37.914815,55.692087],[37.914789,55.692101],[37.914751,55.692079],[37.914707,55.692103],[37.914596,55.692041],[37.914644,55.692015],[37.914609,55.691994],[37.914638,55.691979],[37.914617,55.691963],[37.914769,55.691877]],[[37.914687,55.692678],[37.91475,55.692717],[37.914808,55.692688],[37.914743,55.692649],[37.914687,55.692678]],[[37.914516,55.692309],[37.914456,55.692272],[37.914555,55.692221],[37.914615,55.692258],[37.914516,55.692309]],[[37.913529,55.693682],[37.913606,55.69373],[37.913684,55.693689],[37.913609,55.693641],[37.913529,55.693682]],[[37.915915,55.692694],[37.915979,55.692734],[37.916058,55.692695],[37.915993,55.692654],[37.915915,55.692694]],[[37.914798,55.691681],[37.914854,55.691716],[37.914927,55.691679],[37.91487,55.691644],[37.914798,55.691681]],[[37.912473,55.691024],[37.912734,55.69118],[37.912893,55.691093],[37.912635,55.690938],[37.912473,55.691024]],[[37.913262,55.691139],[37.914392,55.691835],[37.914561,55.691745],[37.913437,55.691052],[37.913262,55.691139]],[[37.913562,55.690862],[37.913501,55.690893],[37.913557,55.690927],[37.913616,55.690897],[37.913562,55.690862]],[[37.914132,55.691985],[37.9142,55.692026],[37.914284,55.691981],[37.914216,55.69194],[37.914132,55.691985]],[[37.913545,55.69185],[37.913363,55.691745],[37.913545,55.69185]]]}</v>
          </cell>
          <cell r="E236" t="str">
            <v>LINESTRING(37.913203 55.690588,37.913036 55.690667,37.912318 55.691083,37.91314 55.693458,37.91315 55.693474,37.913165 55.693488,37.913664 55.6938,37.913806 55.693888,37.914048 55.693763,37.915184 55.693176,37.916282 55.692608,37.916302 55.692577,37.916306 55.69255,37.916305 55.692527,37.913203 55.690588)</v>
          </cell>
          <cell r="F236" t="str">
            <v>Утвержден</v>
          </cell>
          <cell r="G236">
            <v>30357</v>
          </cell>
          <cell r="H236">
            <v>30463.464</v>
          </cell>
          <cell r="I236">
            <v>30357</v>
          </cell>
          <cell r="J236">
            <v>6946.9</v>
          </cell>
          <cell r="K236">
            <v>5628.9</v>
          </cell>
          <cell r="L236">
            <v>23410.1</v>
          </cell>
          <cell r="M236">
            <v>9</v>
          </cell>
          <cell r="N236">
            <v>1849.9</v>
          </cell>
          <cell r="O236">
            <v>1854.3610000000001</v>
          </cell>
          <cell r="P236">
            <v>0</v>
          </cell>
          <cell r="Q236">
            <v>0</v>
          </cell>
          <cell r="R236">
            <v>438</v>
          </cell>
          <cell r="S236">
            <v>1411.9</v>
          </cell>
          <cell r="T236">
            <v>0</v>
          </cell>
          <cell r="U236">
            <v>0</v>
          </cell>
          <cell r="V236">
            <v>0</v>
          </cell>
          <cell r="W236">
            <v>0</v>
          </cell>
          <cell r="X236">
            <v>0</v>
          </cell>
          <cell r="Y236">
            <v>0</v>
          </cell>
          <cell r="Z236">
            <v>4</v>
          </cell>
          <cell r="AA236">
            <v>921.8</v>
          </cell>
          <cell r="AB236">
            <v>923.69899999999996</v>
          </cell>
          <cell r="AC236">
            <v>0</v>
          </cell>
          <cell r="AD236">
            <v>0</v>
          </cell>
          <cell r="AE236">
            <v>378</v>
          </cell>
          <cell r="AF236">
            <v>543.79999999999995</v>
          </cell>
          <cell r="AG236">
            <v>0</v>
          </cell>
          <cell r="AH236">
            <v>0</v>
          </cell>
          <cell r="AI236">
            <v>0</v>
          </cell>
          <cell r="AJ236">
            <v>0</v>
          </cell>
          <cell r="AK236">
            <v>0</v>
          </cell>
          <cell r="AL236">
            <v>0</v>
          </cell>
          <cell r="AM236">
            <v>12900.1</v>
          </cell>
          <cell r="AN236">
            <v>12930</v>
          </cell>
          <cell r="AO236">
            <v>12899.1</v>
          </cell>
          <cell r="AP236">
            <v>20</v>
          </cell>
          <cell r="AQ236">
            <v>0</v>
          </cell>
          <cell r="AR236">
            <v>0</v>
          </cell>
          <cell r="AS236">
            <v>0</v>
          </cell>
          <cell r="AT236">
            <v>0</v>
          </cell>
          <cell r="AU236">
            <v>0</v>
          </cell>
          <cell r="AV236">
            <v>2</v>
          </cell>
          <cell r="AW236">
            <v>58.3</v>
          </cell>
          <cell r="AX236">
            <v>0</v>
          </cell>
          <cell r="AY236">
            <v>58.3</v>
          </cell>
          <cell r="AZ236">
            <v>0</v>
          </cell>
          <cell r="BA236">
            <v>0</v>
          </cell>
          <cell r="BB236">
            <v>0</v>
          </cell>
          <cell r="BC236">
            <v>0</v>
          </cell>
          <cell r="BD236">
            <v>0</v>
          </cell>
          <cell r="BE236">
            <v>15</v>
          </cell>
          <cell r="BF236">
            <v>3010.8</v>
          </cell>
          <cell r="BG236">
            <v>3021.5680000000002</v>
          </cell>
          <cell r="BH236">
            <v>0</v>
          </cell>
          <cell r="BI236">
            <v>3010.8</v>
          </cell>
          <cell r="BJ236">
            <v>0</v>
          </cell>
          <cell r="BK236">
            <v>234</v>
          </cell>
          <cell r="BL236">
            <v>1</v>
          </cell>
          <cell r="BM236">
            <v>5623</v>
          </cell>
          <cell r="BN236">
            <v>5636.4790000000003</v>
          </cell>
          <cell r="BO236">
            <v>0</v>
          </cell>
          <cell r="BP236">
            <v>5623</v>
          </cell>
          <cell r="BQ236">
            <v>0</v>
          </cell>
          <cell r="BR236">
            <v>1124.5999999999999</v>
          </cell>
          <cell r="BS236">
            <v>0</v>
          </cell>
          <cell r="BT236">
            <v>5</v>
          </cell>
          <cell r="BU236">
            <v>0</v>
          </cell>
          <cell r="BV236">
            <v>11</v>
          </cell>
          <cell r="BW236">
            <v>6051.6</v>
          </cell>
          <cell r="BX236">
            <v>6062.6930000000002</v>
          </cell>
          <cell r="BY236">
            <v>0</v>
          </cell>
          <cell r="BZ236">
            <v>6051.6</v>
          </cell>
          <cell r="CA236">
            <v>0</v>
          </cell>
          <cell r="CB236">
            <v>4.0279999999999996</v>
          </cell>
          <cell r="CC236">
            <v>0</v>
          </cell>
          <cell r="CD236">
            <v>1.5909090909090899</v>
          </cell>
          <cell r="CE236">
            <v>0</v>
          </cell>
          <cell r="CF236">
            <v>0</v>
          </cell>
          <cell r="CG236">
            <v>0</v>
          </cell>
          <cell r="CH236">
            <v>0</v>
          </cell>
          <cell r="CI236">
            <v>0</v>
          </cell>
          <cell r="CJ236">
            <v>0</v>
          </cell>
          <cell r="CK236">
            <v>0</v>
          </cell>
          <cell r="CL236">
            <v>0</v>
          </cell>
          <cell r="CM236">
            <v>0</v>
          </cell>
          <cell r="CN236">
            <v>0</v>
          </cell>
          <cell r="CO236">
            <v>0</v>
          </cell>
          <cell r="CP236">
            <v>14743.7</v>
          </cell>
          <cell r="CQ236">
            <v>30414.5</v>
          </cell>
          <cell r="CR236">
            <v>0</v>
          </cell>
          <cell r="CS236">
            <v>0</v>
          </cell>
          <cell r="CT236">
            <v>0</v>
          </cell>
        </row>
        <row r="237">
          <cell r="B237">
            <v>1430570778</v>
          </cell>
          <cell r="C237" t="str">
            <v>г. Люберцы, ул. Наташинская, д. 12, д. 16</v>
          </cell>
          <cell r="D237" t="str">
            <v>{"type":"Polygon","coordinates":[[[37.921302,55.691322],[37.921229,55.691276],[37.921162,55.691233],[37.921095,55.69119],[37.920993,55.691125],[37.920891,55.691059],[37.920478,55.690796],[37.920424,55.690758],[37.920362,55.690715],[37.920652,55.690719],[37.920654,55.690684],[37.920788,55.690687],[37.920958,55.690689],[37.921339,55.690492],[37.921349,55.690273],[37.92161,55.690279],[37.92161,55.690256],[37.921865,55.690262],[37.922383,55.690274],[37.922522,55.690198],[37.92257,55.689526],[37.923367,55.689299],[37.92341,55.689353],[37.924148,55.690155],[37.924139,55.690177],[37.924115,55.690205],[37.924067,55.690239],[37.921302,55.691322]],[[37.922088,55.690483],[37.922051,55.690485],[37.922008,55.690497],[37.921966,55.69053],[37.921963,55.690567],[37.921978,55.690589],[37.92188,55.690675],[37.921826,55.690679],[37.921786,55.690697],[37.921739,55.690735],[37.921738,55.690766],[37.921759,55.690786],[37.921731,55.69081],[37.921677,55.690809],[37.921638,55.690791],[37.921593,55.690772],[37.921516,55.690772],[37.921467,55.69079],[37.921436,55.690807],[37.921257,55.690804],[37.921233,55.690784],[37.921193,55.690768],[37.921097,55.690768],[37.921058,55.690784],[37.92102,55.690802],[37.920972,55.690802],[37.920972,55.690918],[37.921012,55.690918],[37.921011,55.690942],[37.921252,55.690942],[37.921252,55.690916],[37.921406,55.690917],[37.921404,55.690946],[37.921675,55.690948],[37.921677,55.690926],[37.921742,55.690927],[37.921742,55.690914],[37.92187,55.690873],[37.921903,55.690885],[37.921975,55.690832],[37.922007,55.690846],[37.922101,55.690758],[37.922063,55.690747],[37.92216,55.69066],[37.92219,55.690672],[37.922321,55.69056],[37.922286,55.690545],[37.922353,55.690485],[37.922167,55.690418],[37.922088,55.690483]],[[37.923016,55.689629],[37.923097,55.689603],[37.923156,55.689666],[37.923079,55.689692],[37.923198,55.689818],[37.923272,55.689796],[37.923331,55.689861],[37.923264,55.689883],[37.9233,55.689917],[37.923297,55.689975],[37.92332,55.689975],[37.923316,55.690035],[37.923291,55.690035],[37.923266,55.690088],[37.923292,55.690099],[37.923258,55.690128],[37.923305,55.690147],[37.923244,55.690205],[37.923191,55.690187],[37.923161,55.690213],[37.92308,55.690286],[37.923131,55.690307],[37.923057,55.690369],[37.923005,55.690349],[37.922887,55.690452],[37.922935,55.690474],[37.922872,55.690533],[37.92282,55.690511],[37.92275,55.690572],[37.922549,55.690502],[37.922584,55.690474],[37.922568,55.690431],[37.922632,55.690377],[37.922699,55.690368],[37.922761,55.690318],[37.922753,55.690271],[37.922825,55.690217],[37.922892,55.690202],[37.922954,55.690149],[37.922946,55.6901],[37.923018,55.690041],[37.923088,55.690031],[37.923112,55.689985],[37.923091,55.68996],[37.923024,55.689951],[37.922946,55.68987],[37.922975,55.689836],[37.922927,55.689786],[37.922906,55.68976],[37.922831,55.689743],[37.922769,55.689684],[37.92279,55.689636],[37.922742,55.689586],[37.922916,55.689527],[37.923016,55.689629]],[[37.922621,55.690678],[37.922688,55.690621],[37.922763,55.690648],[37.922699,55.690705],[37.922621,55.690678]],[[37.923692,55.690386],[37.923639,55.690346],[37.923493,55.690402],[37.923547,55.690443],[37.923692,55.690386]],[[37.921185,55.691135],[37.921225,55.691116],[37.921322,55.691176],[37.921281,55.691196],[37.921185,55.691135]]]}</v>
          </cell>
          <cell r="E237" t="str">
            <v>LINESTRING(37.923367 55.689299,37.92257 55.689526,37.920362 55.690715,37.920478 55.690796,37.921229 55.691276,37.921302 55.691322,37.923547 55.690443,37.924067 55.690239,37.924115 55.690205,37.924139 55.690177,37.924148 55.690155,37.923367 55.689299)</v>
          </cell>
          <cell r="F237" t="str">
            <v>Утвержден</v>
          </cell>
          <cell r="G237">
            <v>16049</v>
          </cell>
          <cell r="H237">
            <v>16085.556</v>
          </cell>
          <cell r="I237">
            <v>16049</v>
          </cell>
          <cell r="J237">
            <v>3859.4</v>
          </cell>
          <cell r="K237">
            <v>4920.6000000000004</v>
          </cell>
          <cell r="L237">
            <v>11353.6</v>
          </cell>
          <cell r="M237">
            <v>3</v>
          </cell>
          <cell r="N237">
            <v>230.2</v>
          </cell>
          <cell r="O237">
            <v>231.60499999999999</v>
          </cell>
          <cell r="P237">
            <v>1</v>
          </cell>
          <cell r="Q237">
            <v>0</v>
          </cell>
          <cell r="R237">
            <v>179.2</v>
          </cell>
          <cell r="S237">
            <v>51</v>
          </cell>
          <cell r="T237">
            <v>0</v>
          </cell>
          <cell r="U237">
            <v>0</v>
          </cell>
          <cell r="V237">
            <v>0</v>
          </cell>
          <cell r="W237">
            <v>0</v>
          </cell>
          <cell r="X237">
            <v>0</v>
          </cell>
          <cell r="Y237">
            <v>0</v>
          </cell>
          <cell r="Z237">
            <v>3</v>
          </cell>
          <cell r="AA237">
            <v>608.29999999999995</v>
          </cell>
          <cell r="AB237">
            <v>608.43799999999999</v>
          </cell>
          <cell r="AC237">
            <v>0</v>
          </cell>
          <cell r="AD237">
            <v>0</v>
          </cell>
          <cell r="AE237">
            <v>608.29999999999995</v>
          </cell>
          <cell r="AF237">
            <v>0</v>
          </cell>
          <cell r="AG237">
            <v>0</v>
          </cell>
          <cell r="AH237">
            <v>0</v>
          </cell>
          <cell r="AI237">
            <v>0</v>
          </cell>
          <cell r="AJ237">
            <v>0</v>
          </cell>
          <cell r="AK237">
            <v>5</v>
          </cell>
          <cell r="AL237">
            <v>5</v>
          </cell>
          <cell r="AM237">
            <v>7461.6</v>
          </cell>
          <cell r="AN237">
            <v>7482.857</v>
          </cell>
          <cell r="AO237">
            <v>7460.6</v>
          </cell>
          <cell r="AP237">
            <v>20</v>
          </cell>
          <cell r="AQ237">
            <v>0</v>
          </cell>
          <cell r="AR237">
            <v>0</v>
          </cell>
          <cell r="AS237">
            <v>0</v>
          </cell>
          <cell r="AT237">
            <v>0</v>
          </cell>
          <cell r="AU237">
            <v>0</v>
          </cell>
          <cell r="AV237">
            <v>2</v>
          </cell>
          <cell r="AW237">
            <v>92.2</v>
          </cell>
          <cell r="AX237">
            <v>0</v>
          </cell>
          <cell r="AY237">
            <v>92.2</v>
          </cell>
          <cell r="AZ237">
            <v>0</v>
          </cell>
          <cell r="BA237">
            <v>0</v>
          </cell>
          <cell r="BB237">
            <v>0</v>
          </cell>
          <cell r="BC237">
            <v>0</v>
          </cell>
          <cell r="BD237">
            <v>0</v>
          </cell>
          <cell r="BE237">
            <v>5</v>
          </cell>
          <cell r="BF237">
            <v>1422</v>
          </cell>
          <cell r="BG237">
            <v>1423.4829999999999</v>
          </cell>
          <cell r="BH237">
            <v>0</v>
          </cell>
          <cell r="BI237">
            <v>1422</v>
          </cell>
          <cell r="BJ237">
            <v>0</v>
          </cell>
          <cell r="BK237">
            <v>111</v>
          </cell>
          <cell r="BL237">
            <v>1</v>
          </cell>
          <cell r="BM237">
            <v>4315</v>
          </cell>
          <cell r="BN237">
            <v>4325.8289999999997</v>
          </cell>
          <cell r="BO237">
            <v>0</v>
          </cell>
          <cell r="BP237">
            <v>4315</v>
          </cell>
          <cell r="BQ237">
            <v>0</v>
          </cell>
          <cell r="BR237">
            <v>696.4</v>
          </cell>
          <cell r="BS237">
            <v>0</v>
          </cell>
          <cell r="BT237">
            <v>5</v>
          </cell>
          <cell r="BU237">
            <v>0</v>
          </cell>
          <cell r="BV237">
            <v>15</v>
          </cell>
          <cell r="BW237">
            <v>2008.9</v>
          </cell>
          <cell r="BX237">
            <v>2013.422</v>
          </cell>
          <cell r="BY237">
            <v>0</v>
          </cell>
          <cell r="BZ237">
            <v>2008.9</v>
          </cell>
          <cell r="CA237">
            <v>0</v>
          </cell>
          <cell r="CB237">
            <v>1.0209999999999999</v>
          </cell>
          <cell r="CC237">
            <v>0</v>
          </cell>
          <cell r="CD237">
            <v>2.4666666666666699</v>
          </cell>
          <cell r="CE237">
            <v>0</v>
          </cell>
          <cell r="CF237">
            <v>0</v>
          </cell>
          <cell r="CG237">
            <v>0</v>
          </cell>
          <cell r="CH237">
            <v>0</v>
          </cell>
          <cell r="CI237">
            <v>0</v>
          </cell>
          <cell r="CJ237">
            <v>0</v>
          </cell>
          <cell r="CK237">
            <v>0</v>
          </cell>
          <cell r="CL237">
            <v>0</v>
          </cell>
          <cell r="CM237">
            <v>0</v>
          </cell>
          <cell r="CN237">
            <v>0</v>
          </cell>
          <cell r="CO237">
            <v>0</v>
          </cell>
          <cell r="CP237">
            <v>7838.1</v>
          </cell>
          <cell r="CQ237">
            <v>16137.2</v>
          </cell>
          <cell r="CR237">
            <v>0</v>
          </cell>
          <cell r="CS237">
            <v>0</v>
          </cell>
          <cell r="CT237">
            <v>0</v>
          </cell>
        </row>
        <row r="238">
          <cell r="B238">
            <v>1430565398</v>
          </cell>
          <cell r="C238" t="str">
            <v>г. Люберцы, ул. Наташинская, д. 4, д. 6, д. 8</v>
          </cell>
          <cell r="D238" t="str">
            <v>{"type":"Polygon","coordinates":[[[37.920159,55.691781],[37.920065,55.691819],[37.91936,55.692101],[37.919319,55.692117],[37.919216,55.692158],[37.919186,55.69217],[37.918442,55.692468],[37.91837,55.692497],[37.918269,55.692433],[37.918271,55.69214],[37.918134,55.692138],[37.918038,55.692137],[37.918054,55.691761],[37.91797,55.691711],[37.918984,55.691196],[37.919535,55.691206],[37.919873,55.691143],[37.919796,55.691143],[37.919801,55.691029],[37.919879,55.691029],[37.91988,55.690989],[37.919837,55.690979],[37.919793,55.690963],[37.919797,55.690835],[37.919801,55.690706],[37.919988,55.690709],[37.920362,55.690715],[37.920478,55.690796],[37.92087,55.691046],[37.920939,55.691091],[37.921173,55.69124],[37.921233,55.691279],[37.921303,55.691323],[37.920159,55.691781]],[[37.920071,55.691165],[37.920882,55.691173],[37.920878,55.691291],[37.920752,55.69129],[37.920752,55.691315],[37.920517,55.691314],[37.920516,55.691288],[37.920359,55.691286],[37.920359,55.691309],[37.920137,55.691306],[37.920139,55.691284],[37.920068,55.691283],[37.920071,55.691165]],[[37.919845,55.691665],[37.919845,55.691689],[37.919605,55.691687],[37.919605,55.691663],[37.919432,55.691662],[37.919432,55.691686],[37.919232,55.691685],[37.919233,55.691659],[37.919162,55.691659],[37.919163,55.691536],[37.919971,55.691542],[37.919968,55.691665],[37.919845,55.691665]],[[37.918931,55.692026],[37.918931,55.692051],[37.918691,55.69205],[37.918691,55.692023],[37.918532,55.692021],[37.918531,55.692047],[37.918313,55.692044],[37.918313,55.69202],[37.918245,55.69202],[37.91825,55.691892],[37.919062,55.691903],[37.919059,55.692028],[37.918931,55.692026]],[[37.919848,55.691843],[37.919973,55.691843],[37.919973,55.691798],[37.919849,55.691796],[37.919848,55.691843]],[[37.920033,55.690877],[37.920315,55.690879],[37.920316,55.690827],[37.920032,55.690825],[37.920033,55.690877]]]}</v>
          </cell>
          <cell r="E238" t="str">
            <v>LINESTRING(37.919801 55.690706,37.91797 55.691711,37.918038 55.692137,37.918269 55.692433,37.91837 55.692497,37.920065 55.691819,37.921303 55.691323,37.920362 55.690715,37.919801 55.690706)</v>
          </cell>
          <cell r="F238" t="str">
            <v>Утвержден</v>
          </cell>
          <cell r="G238">
            <v>16131</v>
          </cell>
          <cell r="H238">
            <v>16066.547</v>
          </cell>
          <cell r="I238">
            <v>16131</v>
          </cell>
          <cell r="J238">
            <v>0</v>
          </cell>
          <cell r="K238">
            <v>3854</v>
          </cell>
          <cell r="L238">
            <v>15650</v>
          </cell>
          <cell r="M238">
            <v>5</v>
          </cell>
          <cell r="N238">
            <v>666</v>
          </cell>
          <cell r="O238">
            <v>668.38499999999999</v>
          </cell>
          <cell r="P238">
            <v>0</v>
          </cell>
          <cell r="Q238">
            <v>0</v>
          </cell>
          <cell r="R238">
            <v>342</v>
          </cell>
          <cell r="S238">
            <v>0</v>
          </cell>
          <cell r="T238">
            <v>324</v>
          </cell>
          <cell r="U238">
            <v>0</v>
          </cell>
          <cell r="V238">
            <v>0</v>
          </cell>
          <cell r="W238">
            <v>0</v>
          </cell>
          <cell r="X238">
            <v>0</v>
          </cell>
          <cell r="Y238">
            <v>0</v>
          </cell>
          <cell r="Z238">
            <v>1</v>
          </cell>
          <cell r="AA238">
            <v>312</v>
          </cell>
          <cell r="AB238">
            <v>313.38200000000001</v>
          </cell>
          <cell r="AC238">
            <v>0</v>
          </cell>
          <cell r="AD238">
            <v>0</v>
          </cell>
          <cell r="AE238">
            <v>0</v>
          </cell>
          <cell r="AF238">
            <v>0</v>
          </cell>
          <cell r="AG238">
            <v>312</v>
          </cell>
          <cell r="AH238">
            <v>0</v>
          </cell>
          <cell r="AI238">
            <v>0</v>
          </cell>
          <cell r="AJ238">
            <v>0</v>
          </cell>
          <cell r="AK238">
            <v>0</v>
          </cell>
          <cell r="AL238">
            <v>0</v>
          </cell>
          <cell r="AM238">
            <v>7599</v>
          </cell>
          <cell r="AN238">
            <v>7620.2120000000004</v>
          </cell>
          <cell r="AO238">
            <v>7599</v>
          </cell>
          <cell r="AP238">
            <v>0</v>
          </cell>
          <cell r="AQ238">
            <v>0</v>
          </cell>
          <cell r="AR238">
            <v>0</v>
          </cell>
          <cell r="AS238">
            <v>0</v>
          </cell>
          <cell r="AT238">
            <v>0</v>
          </cell>
          <cell r="AU238">
            <v>0</v>
          </cell>
          <cell r="AV238">
            <v>1</v>
          </cell>
          <cell r="AW238">
            <v>30</v>
          </cell>
          <cell r="AX238">
            <v>0</v>
          </cell>
          <cell r="AY238">
            <v>30</v>
          </cell>
          <cell r="AZ238">
            <v>0</v>
          </cell>
          <cell r="BA238">
            <v>0</v>
          </cell>
          <cell r="BB238">
            <v>0</v>
          </cell>
          <cell r="BC238">
            <v>0</v>
          </cell>
          <cell r="BD238">
            <v>0</v>
          </cell>
          <cell r="BE238">
            <v>18</v>
          </cell>
          <cell r="BF238">
            <v>1938.7</v>
          </cell>
          <cell r="BG238">
            <v>1943.8109999999999</v>
          </cell>
          <cell r="BH238">
            <v>0</v>
          </cell>
          <cell r="BI238">
            <v>1938.7</v>
          </cell>
          <cell r="BJ238">
            <v>0</v>
          </cell>
          <cell r="BK238">
            <v>153</v>
          </cell>
          <cell r="BL238">
            <v>3</v>
          </cell>
          <cell r="BM238">
            <v>3950</v>
          </cell>
          <cell r="BN238">
            <v>3961.4650000000001</v>
          </cell>
          <cell r="BO238">
            <v>0</v>
          </cell>
          <cell r="BP238">
            <v>3419</v>
          </cell>
          <cell r="BQ238">
            <v>531</v>
          </cell>
          <cell r="BR238">
            <v>600.00099999999998</v>
          </cell>
          <cell r="BS238">
            <v>100</v>
          </cell>
          <cell r="BT238">
            <v>4.5</v>
          </cell>
          <cell r="BU238">
            <v>5</v>
          </cell>
          <cell r="BV238">
            <v>6</v>
          </cell>
          <cell r="BW238">
            <v>1555</v>
          </cell>
          <cell r="BX238">
            <v>1556.854</v>
          </cell>
          <cell r="BY238">
            <v>0</v>
          </cell>
          <cell r="BZ238">
            <v>1555</v>
          </cell>
          <cell r="CA238">
            <v>0</v>
          </cell>
          <cell r="CB238">
            <v>0.76300000000000001</v>
          </cell>
          <cell r="CC238">
            <v>0</v>
          </cell>
          <cell r="CD238">
            <v>1.5833333333333299</v>
          </cell>
          <cell r="CE238">
            <v>0</v>
          </cell>
          <cell r="CF238">
            <v>0</v>
          </cell>
          <cell r="CG238">
            <v>0</v>
          </cell>
          <cell r="CH238">
            <v>0</v>
          </cell>
          <cell r="CI238">
            <v>0</v>
          </cell>
          <cell r="CJ238">
            <v>0</v>
          </cell>
          <cell r="CK238">
            <v>0</v>
          </cell>
          <cell r="CL238">
            <v>0</v>
          </cell>
          <cell r="CM238">
            <v>0</v>
          </cell>
          <cell r="CN238">
            <v>0</v>
          </cell>
          <cell r="CO238">
            <v>0</v>
          </cell>
          <cell r="CP238">
            <v>6942.7</v>
          </cell>
          <cell r="CQ238">
            <v>16050.7</v>
          </cell>
          <cell r="CR238">
            <v>0</v>
          </cell>
          <cell r="CS238">
            <v>0</v>
          </cell>
          <cell r="CT238">
            <v>0</v>
          </cell>
        </row>
        <row r="239">
          <cell r="B239">
            <v>247694078</v>
          </cell>
          <cell r="C239" t="str">
            <v>г. Люберцы, ул. Новая 8А, 8Б, 8В, 8Г, 8Д.</v>
          </cell>
          <cell r="D239" t="str">
            <v>{"type":"Polygon","coordinates":[[[37.868257,55.694024],[37.868474,55.693967],[37.868587,55.693894],[37.868632,55.693917],[37.869004,55.6937],[37.869023,55.693673],[37.869016,55.69358],[37.869086,55.693533],[37.869094,55.693528],[37.868881,55.693424],[37.868905,55.693408],[37.869042,55.693317],[37.868625,55.693117],[37.868545,55.693168],[37.868159,55.692985],[37.868064,55.693047],[37.867975,55.693008],[37.868069,55.692942],[37.867808,55.692825],[37.866916,55.693429],[37.867777,55.694007],[37.867929,55.694077],[37.868076,55.694148],[37.868257,55.694024]],[[37.868905,55.693408],[37.868484,55.693207],[37.868625,55.693117],[37.869042,55.693317],[37.868905,55.693408]],[[37.86711,55.693332],[37.867523,55.693526],[37.86737,55.693627],[37.866963,55.693429],[37.86711,55.693332]],[[37.867805,55.693664],[37.868223,55.693864],[37.868075,55.693959],[37.867657,55.693762],[37.867805,55.693664]],[[37.868381,55.693744],[37.86872,55.693506],[37.868886,55.693583],[37.868539,55.693822],[37.868381,55.693744]],[[37.86744,55.693305],[37.867269,55.693226],[37.867617,55.692989],[37.867789,55.693067],[37.86744,55.693305]]]}</v>
          </cell>
          <cell r="E239" t="str">
            <v>LINESTRING(37.867808 55.692825,37.866916 55.693429,37.867777 55.694007,37.868076 55.694148,37.868632 55.693917,37.869004 55.6937,37.869023 55.693673,37.869094 55.693528,37.869042 55.693317,37.868625 55.693117,37.867808 55.692825)</v>
          </cell>
          <cell r="F239" t="str">
            <v>Утвержден</v>
          </cell>
          <cell r="G239">
            <v>8731</v>
          </cell>
          <cell r="H239">
            <v>9212.8950000000004</v>
          </cell>
          <cell r="I239">
            <v>8728.2000000000007</v>
          </cell>
          <cell r="J239">
            <v>1716.3</v>
          </cell>
          <cell r="K239">
            <v>1737</v>
          </cell>
          <cell r="L239">
            <v>7011.9</v>
          </cell>
          <cell r="M239">
            <v>1</v>
          </cell>
          <cell r="N239">
            <v>100</v>
          </cell>
          <cell r="O239">
            <v>99.742999999999995</v>
          </cell>
          <cell r="P239">
            <v>0</v>
          </cell>
          <cell r="Q239">
            <v>0</v>
          </cell>
          <cell r="R239">
            <v>100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11076.6</v>
          </cell>
          <cell r="AN239">
            <v>5552.41</v>
          </cell>
          <cell r="AO239">
            <v>5538.6</v>
          </cell>
          <cell r="AP239">
            <v>95</v>
          </cell>
          <cell r="AQ239">
            <v>0</v>
          </cell>
          <cell r="AR239">
            <v>0</v>
          </cell>
          <cell r="AS239">
            <v>0</v>
          </cell>
          <cell r="AT239">
            <v>0</v>
          </cell>
          <cell r="AU239">
            <v>0</v>
          </cell>
          <cell r="AV239">
            <v>0</v>
          </cell>
          <cell r="AW239">
            <v>0</v>
          </cell>
          <cell r="AX239">
            <v>0</v>
          </cell>
          <cell r="AY239">
            <v>0</v>
          </cell>
          <cell r="AZ239">
            <v>0</v>
          </cell>
          <cell r="BA239">
            <v>7</v>
          </cell>
          <cell r="BB239">
            <v>14</v>
          </cell>
          <cell r="BC239">
            <v>5</v>
          </cell>
          <cell r="BD239">
            <v>0</v>
          </cell>
          <cell r="BE239">
            <v>4</v>
          </cell>
          <cell r="BF239">
            <v>940</v>
          </cell>
          <cell r="BG239">
            <v>942.29200000000003</v>
          </cell>
          <cell r="BH239">
            <v>0</v>
          </cell>
          <cell r="BI239">
            <v>940</v>
          </cell>
          <cell r="BJ239">
            <v>0</v>
          </cell>
          <cell r="BK239">
            <v>74</v>
          </cell>
          <cell r="BL239">
            <v>1</v>
          </cell>
          <cell r="BM239">
            <v>1649</v>
          </cell>
          <cell r="BN239">
            <v>1657.9390000000001</v>
          </cell>
          <cell r="BO239">
            <v>1</v>
          </cell>
          <cell r="BP239">
            <v>1649</v>
          </cell>
          <cell r="BQ239">
            <v>0</v>
          </cell>
          <cell r="BR239">
            <v>330</v>
          </cell>
          <cell r="BS239">
            <v>0</v>
          </cell>
          <cell r="BT239">
            <v>5</v>
          </cell>
          <cell r="BU239">
            <v>0</v>
          </cell>
          <cell r="BV239">
            <v>11</v>
          </cell>
          <cell r="BW239">
            <v>500.6</v>
          </cell>
          <cell r="BX239">
            <v>501.88799999999998</v>
          </cell>
          <cell r="BY239">
            <v>0</v>
          </cell>
          <cell r="BZ239">
            <v>500.6</v>
          </cell>
          <cell r="CA239">
            <v>0</v>
          </cell>
          <cell r="CB239">
            <v>0.311</v>
          </cell>
          <cell r="CC239">
            <v>0</v>
          </cell>
          <cell r="CD239">
            <v>1.9</v>
          </cell>
          <cell r="CE239">
            <v>0</v>
          </cell>
          <cell r="CF239">
            <v>0</v>
          </cell>
          <cell r="CG239">
            <v>0</v>
          </cell>
          <cell r="CH239">
            <v>0</v>
          </cell>
          <cell r="CI239">
            <v>0</v>
          </cell>
          <cell r="CJ239">
            <v>0</v>
          </cell>
          <cell r="CK239">
            <v>0</v>
          </cell>
          <cell r="CL239">
            <v>0</v>
          </cell>
          <cell r="CM239">
            <v>0</v>
          </cell>
          <cell r="CN239">
            <v>0</v>
          </cell>
          <cell r="CO239">
            <v>0</v>
          </cell>
          <cell r="CP239">
            <v>3089.6</v>
          </cell>
          <cell r="CQ239">
            <v>8728.2000000000007</v>
          </cell>
          <cell r="CR239">
            <v>0</v>
          </cell>
          <cell r="CS239">
            <v>0</v>
          </cell>
          <cell r="CT239">
            <v>0</v>
          </cell>
        </row>
        <row r="240">
          <cell r="B240">
            <v>247694057</v>
          </cell>
          <cell r="C240" t="str">
            <v>г. Люберцы, ул. Новая, д. 12, ул. Зеленая, д. 24, д. 26</v>
          </cell>
          <cell r="D240" t="str">
            <v>{"type":"Polygon","coordinates":[[[37.868947,55.694302],[37.868975,55.694325],[37.869035,55.694361],[37.869002,55.694381],[37.869404,55.69463],[37.869715,55.694474],[37.869739,55.694462],[37.870045,55.694309],[37.870072,55.694295],[37.870273,55.694194],[37.870264,55.694189],[37.870259,55.694158],[37.870031,55.69402],[37.870213,55.69392],[37.870065,55.693821],[37.869852,55.693806],[37.869645,55.693792],[37.869645,55.693761],[37.869632,55.693655],[37.869643,55.693605],[37.869604,55.693519],[37.86959,55.693475],[37.869497,55.693465],[37.8694,55.693474],[37.869317,55.693484],[37.869133,55.693502],[37.869016,55.69358],[37.869023,55.693673],[37.869004,55.6937],[37.868736,55.693856],[37.868784,55.693882],[37.868782,55.693902],[37.868782,55.693922],[37.868786,55.69394],[37.868844,55.69431],[37.868947,55.694302]],[[37.868868,55.694188],[37.868962,55.694236],[37.869027,55.694193],[37.868989,55.694174],[37.868936,55.694146],[37.868868,55.694188]],[[37.869119,55.694289],[37.869494,55.694525],[37.86963,55.694456],[37.869262,55.69422],[37.869119,55.694289]],[[37.869661,55.694027],[37.870025,55.694264],[37.870163,55.694196],[37.869798,55.69396],[37.869661,55.694027]],[[37.869415,55.693557],[37.869201,55.693563],[37.869213,55.693632],[37.869189,55.693633],[37.869199,55.693684],[37.869168,55.693685],[37.869181,55.693761],[37.869209,55.69376],[37.869217,55.69381],[37.869238,55.693809],[37.869249,55.693868],[37.869459,55.693859],[37.869415,55.693557]]]}</v>
          </cell>
          <cell r="E240" t="str">
            <v>LINESTRING(37.869497 55.693465,37.8694 55.693474,37.869133 55.693502,37.869016 55.69358,37.868736 55.693856,37.868844 55.69431,37.869404 55.69463,37.870045 55.694309,37.870273 55.694194,37.870213 55.69392,37.86959 55.693475,37.869497 55.693465)</v>
          </cell>
          <cell r="F240" t="str">
            <v>Утвержден</v>
          </cell>
          <cell r="G240">
            <v>6015</v>
          </cell>
          <cell r="H240">
            <v>6070.8950000000004</v>
          </cell>
          <cell r="I240">
            <v>6015</v>
          </cell>
          <cell r="J240">
            <v>1835.1</v>
          </cell>
          <cell r="K240">
            <v>957.8</v>
          </cell>
          <cell r="L240">
            <v>4179.8999999999996</v>
          </cell>
          <cell r="M240">
            <v>1</v>
          </cell>
          <cell r="N240">
            <v>140</v>
          </cell>
          <cell r="O240">
            <v>140.255</v>
          </cell>
          <cell r="P240">
            <v>0</v>
          </cell>
          <cell r="Q240">
            <v>0</v>
          </cell>
          <cell r="R240">
            <v>140</v>
          </cell>
          <cell r="S240">
            <v>0</v>
          </cell>
          <cell r="T240">
            <v>0</v>
          </cell>
          <cell r="U240">
            <v>0</v>
          </cell>
          <cell r="V240">
            <v>0</v>
          </cell>
          <cell r="W240">
            <v>2</v>
          </cell>
          <cell r="X240">
            <v>3</v>
          </cell>
          <cell r="Y240">
            <v>4</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3758.1</v>
          </cell>
          <cell r="AN240">
            <v>3766.8710000000001</v>
          </cell>
          <cell r="AO240">
            <v>3757.1</v>
          </cell>
          <cell r="AP240">
            <v>60</v>
          </cell>
          <cell r="AQ240">
            <v>0</v>
          </cell>
          <cell r="AR240">
            <v>0</v>
          </cell>
          <cell r="AS240">
            <v>0</v>
          </cell>
          <cell r="AT240">
            <v>0</v>
          </cell>
          <cell r="AU240">
            <v>0</v>
          </cell>
          <cell r="AV240">
            <v>0</v>
          </cell>
          <cell r="AW240">
            <v>0</v>
          </cell>
          <cell r="AX240">
            <v>0</v>
          </cell>
          <cell r="AY240">
            <v>0</v>
          </cell>
          <cell r="AZ240">
            <v>0</v>
          </cell>
          <cell r="BA240">
            <v>0</v>
          </cell>
          <cell r="BB240">
            <v>0</v>
          </cell>
          <cell r="BC240">
            <v>2</v>
          </cell>
          <cell r="BD240">
            <v>2</v>
          </cell>
          <cell r="BE240">
            <v>5</v>
          </cell>
          <cell r="BF240">
            <v>725</v>
          </cell>
          <cell r="BG240">
            <v>727.51199999999994</v>
          </cell>
          <cell r="BH240">
            <v>0</v>
          </cell>
          <cell r="BI240">
            <v>725</v>
          </cell>
          <cell r="BJ240">
            <v>0</v>
          </cell>
          <cell r="BK240">
            <v>56</v>
          </cell>
          <cell r="BL240">
            <v>2</v>
          </cell>
          <cell r="BM240">
            <v>882</v>
          </cell>
          <cell r="BN240">
            <v>886.00599999999997</v>
          </cell>
          <cell r="BO240">
            <v>0</v>
          </cell>
          <cell r="BP240">
            <v>882</v>
          </cell>
          <cell r="BQ240">
            <v>0</v>
          </cell>
          <cell r="BR240">
            <v>174</v>
          </cell>
          <cell r="BS240">
            <v>0</v>
          </cell>
          <cell r="BT240">
            <v>8.25</v>
          </cell>
          <cell r="BU240">
            <v>0</v>
          </cell>
          <cell r="BV240">
            <v>4</v>
          </cell>
          <cell r="BW240">
            <v>394.2</v>
          </cell>
          <cell r="BX240">
            <v>395.85700000000003</v>
          </cell>
          <cell r="BY240">
            <v>0</v>
          </cell>
          <cell r="BZ240">
            <v>394.2</v>
          </cell>
          <cell r="CA240">
            <v>0</v>
          </cell>
          <cell r="CB240">
            <v>0.248</v>
          </cell>
          <cell r="CC240">
            <v>0</v>
          </cell>
          <cell r="CD240">
            <v>1.625</v>
          </cell>
          <cell r="CE240">
            <v>0</v>
          </cell>
          <cell r="CF240">
            <v>0</v>
          </cell>
          <cell r="CG240">
            <v>0</v>
          </cell>
          <cell r="CH240">
            <v>0</v>
          </cell>
          <cell r="CI240">
            <v>0</v>
          </cell>
          <cell r="CJ240">
            <v>0</v>
          </cell>
          <cell r="CK240">
            <v>0</v>
          </cell>
          <cell r="CL240">
            <v>0</v>
          </cell>
          <cell r="CM240">
            <v>0</v>
          </cell>
          <cell r="CN240">
            <v>0</v>
          </cell>
          <cell r="CO240">
            <v>0</v>
          </cell>
          <cell r="CP240">
            <v>2001.2</v>
          </cell>
          <cell r="CQ240">
            <v>5898.3</v>
          </cell>
          <cell r="CR240">
            <v>0</v>
          </cell>
          <cell r="CS240">
            <v>0</v>
          </cell>
          <cell r="CT240">
            <v>0</v>
          </cell>
        </row>
        <row r="241">
          <cell r="B241">
            <v>247694112</v>
          </cell>
          <cell r="C241" t="str">
            <v>г. Люберцы, ул. Новая д. 2, д. 2А, д. 6А</v>
          </cell>
          <cell r="D241" t="str">
            <v>{"type":"Polygon","coordinates":[[[37.870782,55.693019],[37.870694,55.692972],[37.869807,55.693525],[37.869591,55.693475],[37.869605,55.693518],[37.869643,55.693605],[37.869632,55.693655],[37.869645,55.693759],[37.869645,55.693792],[37.870065,55.693821],[37.870213,55.69392],[37.870032,55.69402],[37.870031,55.69402],[37.870259,55.694158],[37.870285,55.694144],[37.870264,55.694189],[37.870273,55.694194],[37.870297,55.694185],[37.870389,55.694156],[37.870559,55.69407],[37.870698,55.693983],[37.8708,55.693883],[37.870882,55.693841],[37.870981,55.693791],[37.871087,55.693754],[37.871122,55.693771],[37.871158,55.69379],[37.871439,55.693649],[37.871725,55.693473],[37.871734,55.693455],[37.871725,55.693443],[37.870821,55.693021],[37.870782,55.693019]],[[37.871062,55.693264],[37.871491,55.69346],[37.87114,55.693699],[37.870969,55.693621],[37.871209,55.69346],[37.871164,55.693438],[37.871131,55.693459],[37.8711,55.693445],[37.871067,55.693429],[37.871048,55.69342],[37.871004,55.6934],[37.870991,55.693408],[37.870906,55.69337],[37.871062,55.693264]],[[37.870677,55.693218],[37.870828,55.693303],[37.870031,55.69376],[37.869873,55.693674],[37.870677,55.693218]],[[37.870951,55.693787],[37.870864,55.69383],[37.870882,55.693841],[37.8708,55.693883],[37.870782,55.693872],[37.870339,55.694093],[37.870185,55.693999],[37.870296,55.693942],[37.870323,55.693957],[37.870725,55.693754],[37.8707,55.693739],[37.870796,55.69369],[37.870951,55.693787]],[[37.87073,55.693083],[37.8708,55.693117],[37.870855,55.693082],[37.870904,55.693104],[37.870942,55.693078],[37.870825,55.693024],[37.870791,55.693045],[37.870765,55.693033],[37.870696,55.693075],[37.870723,55.693087],[37.87073,55.693083]]]}</v>
          </cell>
          <cell r="E241" t="str">
            <v>LINESTRING(37.870694 55.692972,37.869591 55.693475,37.869645 55.693792,37.870264 55.694189,37.870273 55.694194,37.870389 55.694156,37.871158 55.69379,37.871439 55.693649,37.871725 55.693473,37.871734 55.693455,37.871725 55.693443,37.870821 55.693021,37.870694 55.692972)</v>
          </cell>
          <cell r="F241" t="str">
            <v>Утвержден</v>
          </cell>
          <cell r="G241">
            <v>5616</v>
          </cell>
          <cell r="H241">
            <v>7012.7070000000003</v>
          </cell>
          <cell r="I241">
            <v>5616</v>
          </cell>
          <cell r="J241">
            <v>130</v>
          </cell>
          <cell r="K241">
            <v>2139.6999999999998</v>
          </cell>
          <cell r="L241">
            <v>5972</v>
          </cell>
          <cell r="M241">
            <v>2</v>
          </cell>
          <cell r="N241">
            <v>279.60000000000002</v>
          </cell>
          <cell r="O241">
            <v>280.63799999999998</v>
          </cell>
          <cell r="P241">
            <v>0</v>
          </cell>
          <cell r="Q241">
            <v>0</v>
          </cell>
          <cell r="R241">
            <v>55.6</v>
          </cell>
          <cell r="S241">
            <v>0</v>
          </cell>
          <cell r="T241">
            <v>224</v>
          </cell>
          <cell r="U241">
            <v>0</v>
          </cell>
          <cell r="V241">
            <v>0</v>
          </cell>
          <cell r="W241">
            <v>3</v>
          </cell>
          <cell r="X241">
            <v>0</v>
          </cell>
          <cell r="Y241">
            <v>2</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4950.6000000000004</v>
          </cell>
          <cell r="AN241">
            <v>3388.6460000000002</v>
          </cell>
          <cell r="AO241">
            <v>3380.6</v>
          </cell>
          <cell r="AP241">
            <v>88</v>
          </cell>
          <cell r="AQ241">
            <v>0</v>
          </cell>
          <cell r="AR241">
            <v>0</v>
          </cell>
          <cell r="AS241">
            <v>0</v>
          </cell>
          <cell r="AT241">
            <v>0</v>
          </cell>
          <cell r="AU241">
            <v>0</v>
          </cell>
          <cell r="AV241">
            <v>1</v>
          </cell>
          <cell r="AW241">
            <v>66.400000000000006</v>
          </cell>
          <cell r="AX241">
            <v>0</v>
          </cell>
          <cell r="AY241">
            <v>66.400000000000006</v>
          </cell>
          <cell r="AZ241">
            <v>0</v>
          </cell>
          <cell r="BA241">
            <v>0</v>
          </cell>
          <cell r="BB241">
            <v>0</v>
          </cell>
          <cell r="BC241">
            <v>4</v>
          </cell>
          <cell r="BD241">
            <v>0</v>
          </cell>
          <cell r="BE241">
            <v>2</v>
          </cell>
          <cell r="BF241">
            <v>267.10000000000002</v>
          </cell>
          <cell r="BG241">
            <v>267.90899999999999</v>
          </cell>
          <cell r="BH241">
            <v>0</v>
          </cell>
          <cell r="BI241">
            <v>178</v>
          </cell>
          <cell r="BJ241">
            <v>89.1</v>
          </cell>
          <cell r="BK241">
            <v>22</v>
          </cell>
          <cell r="BL241">
            <v>2</v>
          </cell>
          <cell r="BM241">
            <v>2093</v>
          </cell>
          <cell r="BN241">
            <v>2098.1320000000001</v>
          </cell>
          <cell r="BO241">
            <v>0</v>
          </cell>
          <cell r="BP241">
            <v>2093</v>
          </cell>
          <cell r="BQ241">
            <v>0</v>
          </cell>
          <cell r="BR241">
            <v>640</v>
          </cell>
          <cell r="BS241">
            <v>0</v>
          </cell>
          <cell r="BT241">
            <v>7.5</v>
          </cell>
          <cell r="BU241">
            <v>0</v>
          </cell>
          <cell r="BV241">
            <v>17</v>
          </cell>
          <cell r="BW241">
            <v>300.2</v>
          </cell>
          <cell r="BX241">
            <v>300.54199999999997</v>
          </cell>
          <cell r="BY241">
            <v>0</v>
          </cell>
          <cell r="BZ241">
            <v>300.2</v>
          </cell>
          <cell r="CA241">
            <v>0</v>
          </cell>
          <cell r="CB241">
            <v>0.187</v>
          </cell>
          <cell r="CC241">
            <v>0</v>
          </cell>
          <cell r="CD241">
            <v>1.5647058823529401</v>
          </cell>
          <cell r="CE241">
            <v>0</v>
          </cell>
          <cell r="CF241">
            <v>0</v>
          </cell>
          <cell r="CG241">
            <v>0</v>
          </cell>
          <cell r="CH241">
            <v>0</v>
          </cell>
          <cell r="CI241">
            <v>0</v>
          </cell>
          <cell r="CJ241">
            <v>0</v>
          </cell>
          <cell r="CK241">
            <v>0</v>
          </cell>
          <cell r="CL241">
            <v>0</v>
          </cell>
          <cell r="CM241">
            <v>0</v>
          </cell>
          <cell r="CN241">
            <v>0</v>
          </cell>
          <cell r="CO241">
            <v>0</v>
          </cell>
          <cell r="CP241">
            <v>2637.6</v>
          </cell>
          <cell r="CQ241">
            <v>6386.9</v>
          </cell>
          <cell r="CR241">
            <v>0</v>
          </cell>
          <cell r="CS241">
            <v>0</v>
          </cell>
          <cell r="CT241">
            <v>0</v>
          </cell>
        </row>
        <row r="242">
          <cell r="B242">
            <v>1430771058</v>
          </cell>
          <cell r="C242" t="str">
            <v>г. Люберцы, ул. Озерная, д. 7, д. 9, ул. Камова, д. 9/1, д. 9/2, д. 9/3, д. 11/5</v>
          </cell>
          <cell r="D242" t="str">
            <v>{"type":"Polygon","coordinates":[[[37.955932,55.70098],[37.95561,55.700609],[37.95558,55.700623],[37.955545,55.700629],[37.955505,55.700623],[37.95536,55.700443],[37.955363,55.700422],[37.955385,55.700407],[37.955414,55.700399],[37.955433,55.700396],[37.955199,55.700248],[37.955006,55.700106],[37.954813,55.699925],[37.954537,55.699589],[37.954516,55.699607],[37.954481,55.699609],[37.954432,55.699585],[37.954314,55.699444],[37.954312,55.699405],[37.954338,55.699384],[37.954387,55.699384],[37.95436,55.699352],[37.95778,55.698492],[37.957831,55.698551],[37.957892,55.698619],[37.958362,55.699255],[37.958646,55.699571],[37.958767,55.699648],[37.95893,55.699727],[37.959169,55.69978],[37.95951,55.699851],[37.959645,55.699876],[37.959604,55.699938],[37.959692,55.699955],[37.959621,55.700064],[37.955932,55.70098]],[[37.958145,55.699433],[37.958547,55.699946],[37.958619,55.699964],[37.958947,55.699881],[37.959048,55.700011],[37.958425,55.700165],[37.957909,55.699492],[37.958145,55.699433]],[[37.957018,55.700366],[37.958075,55.700108],[37.958163,55.700227],[37.95712,55.70049],[37.957018,55.700366]],[[37.956723,55.699937],[37.956026,55.700114],[37.955996,55.700165],[37.956278,55.700517],[37.956353,55.700535],[37.956744,55.700439],[37.956838,55.700563],[37.956183,55.700731],[37.955645,55.700059],[37.956624,55.69981],[37.956723,55.699937]],[[37.956503,55.700308],[37.956588,55.700287],[37.956615,55.700325],[37.956534,55.700346],[37.956503,55.700308]],[[37.959378,55.69993],[37.959354,55.699965],[37.95942,55.69998],[37.959443,55.699945],[37.959378,55.69993]],[[37.95621,55.69973],[37.95624,55.699768],[37.95631,55.699749],[37.95628,55.699712],[37.95621,55.69973]],[[37.95779,55.699325],[37.958032,55.699263],[37.957632,55.698756],[37.957007,55.698915],[37.957101,55.699036],[37.957434,55.698953],[37.957528,55.698972],[37.95779,55.699325]],[[37.955869,55.699348],[37.956879,55.69909],[37.956894,55.699086],[37.956791,55.698955],[37.955765,55.699213],[37.955869,55.699348]],[[37.955288,55.699949],[37.955527,55.699886],[37.955234,55.699536],[37.955272,55.699496],[37.955593,55.699412],[37.955489,55.699282],[37.954883,55.699436],[37.955288,55.699949]],[[37.957336,55.69919],[37.95738,55.699247],[37.95747,55.699224],[37.957426,55.699167],[37.957336,55.69919]],[[37.958651,55.700248],[37.95869,55.700295],[37.958778,55.700273],[37.958739,55.700226],[37.958651,55.700248]],[[37.956795,55.700709],[37.956935,55.700674],[37.956973,55.700722],[37.956832,55.700757],[37.956795,55.700709]],[[37.95546,55.699112],[37.9555,55.699159],[37.955606,55.699131],[37.955567,55.699085],[37.95546,55.699112]],[[37.956557,55.698833],[37.956593,55.698876],[37.956675,55.698854],[37.956642,55.698812],[37.956557,55.698833]]]}</v>
          </cell>
          <cell r="E242" t="str">
            <v>LINESTRING(37.95778 55.698492,37.95436 55.699352,37.954312 55.699405,37.954314 55.699444,37.954432 55.699585,37.955505 55.700623,37.955932 55.70098,37.956832 55.700757,37.956973 55.700722,37.959621 55.700064,37.959692 55.699955,37.959645 55.699876,37.95778 55.698492)</v>
          </cell>
          <cell r="F242" t="str">
            <v>Утвержден</v>
          </cell>
          <cell r="G242">
            <v>39456</v>
          </cell>
          <cell r="H242">
            <v>39553.160000000003</v>
          </cell>
          <cell r="I242">
            <v>39456</v>
          </cell>
          <cell r="J242">
            <v>10664.4</v>
          </cell>
          <cell r="K242">
            <v>17954.7</v>
          </cell>
          <cell r="L242">
            <v>28791.599999999999</v>
          </cell>
          <cell r="M242">
            <v>7</v>
          </cell>
          <cell r="N242">
            <v>1497.3</v>
          </cell>
          <cell r="O242">
            <v>1501.5229999999999</v>
          </cell>
          <cell r="P242">
            <v>0</v>
          </cell>
          <cell r="Q242">
            <v>0</v>
          </cell>
          <cell r="R242">
            <v>1497.3</v>
          </cell>
          <cell r="S242">
            <v>0</v>
          </cell>
          <cell r="T242">
            <v>0</v>
          </cell>
          <cell r="U242">
            <v>0</v>
          </cell>
          <cell r="V242">
            <v>0</v>
          </cell>
          <cell r="W242">
            <v>0</v>
          </cell>
          <cell r="X242">
            <v>0</v>
          </cell>
          <cell r="Y242">
            <v>0</v>
          </cell>
          <cell r="Z242">
            <v>4</v>
          </cell>
          <cell r="AA242">
            <v>1129.5</v>
          </cell>
          <cell r="AB242">
            <v>1132.78</v>
          </cell>
          <cell r="AC242">
            <v>0</v>
          </cell>
          <cell r="AD242">
            <v>0</v>
          </cell>
          <cell r="AE242">
            <v>1129.5</v>
          </cell>
          <cell r="AF242">
            <v>0</v>
          </cell>
          <cell r="AG242">
            <v>0</v>
          </cell>
          <cell r="AH242">
            <v>0</v>
          </cell>
          <cell r="AI242">
            <v>0</v>
          </cell>
          <cell r="AJ242">
            <v>0</v>
          </cell>
          <cell r="AK242">
            <v>4</v>
          </cell>
          <cell r="AL242">
            <v>4</v>
          </cell>
          <cell r="AM242">
            <v>12318.6</v>
          </cell>
          <cell r="AN242">
            <v>12349.803</v>
          </cell>
          <cell r="AO242">
            <v>12317.6</v>
          </cell>
          <cell r="AP242">
            <v>10</v>
          </cell>
          <cell r="AQ242">
            <v>0</v>
          </cell>
          <cell r="AR242">
            <v>0</v>
          </cell>
          <cell r="AS242">
            <v>0</v>
          </cell>
          <cell r="AT242">
            <v>0</v>
          </cell>
          <cell r="AU242">
            <v>0</v>
          </cell>
          <cell r="AV242">
            <v>4</v>
          </cell>
          <cell r="AW242">
            <v>157.19999999999999</v>
          </cell>
          <cell r="AX242">
            <v>0</v>
          </cell>
          <cell r="AY242">
            <v>157.19999999999999</v>
          </cell>
          <cell r="AZ242">
            <v>0</v>
          </cell>
          <cell r="BA242">
            <v>0</v>
          </cell>
          <cell r="BB242">
            <v>0</v>
          </cell>
          <cell r="BC242">
            <v>4</v>
          </cell>
          <cell r="BD242">
            <v>4</v>
          </cell>
          <cell r="BE242">
            <v>26</v>
          </cell>
          <cell r="BF242">
            <v>3525.8</v>
          </cell>
          <cell r="BG242">
            <v>3534.5949999999998</v>
          </cell>
          <cell r="BH242">
            <v>0</v>
          </cell>
          <cell r="BI242">
            <v>3525.8</v>
          </cell>
          <cell r="BJ242">
            <v>0</v>
          </cell>
          <cell r="BK242">
            <v>269</v>
          </cell>
          <cell r="BL242">
            <v>1</v>
          </cell>
          <cell r="BM242">
            <v>10198</v>
          </cell>
          <cell r="BN242">
            <v>10222.031000000001</v>
          </cell>
          <cell r="BO242">
            <v>0</v>
          </cell>
          <cell r="BP242">
            <v>10198</v>
          </cell>
          <cell r="BQ242">
            <v>0</v>
          </cell>
          <cell r="BR242">
            <v>2039.6</v>
          </cell>
          <cell r="BS242">
            <v>0</v>
          </cell>
          <cell r="BT242">
            <v>5</v>
          </cell>
          <cell r="BU242">
            <v>0</v>
          </cell>
          <cell r="BV242">
            <v>18</v>
          </cell>
          <cell r="BW242">
            <v>10784.2</v>
          </cell>
          <cell r="BX242">
            <v>10813.362999999999</v>
          </cell>
          <cell r="BY242">
            <v>0</v>
          </cell>
          <cell r="BZ242">
            <v>10784.2</v>
          </cell>
          <cell r="CA242">
            <v>0</v>
          </cell>
          <cell r="CB242">
            <v>5.89</v>
          </cell>
          <cell r="CC242">
            <v>0</v>
          </cell>
          <cell r="CD242">
            <v>1.69444444444444</v>
          </cell>
          <cell r="CE242">
            <v>0</v>
          </cell>
          <cell r="CF242">
            <v>0</v>
          </cell>
          <cell r="CG242">
            <v>0</v>
          </cell>
          <cell r="CH242">
            <v>0</v>
          </cell>
          <cell r="CI242">
            <v>0</v>
          </cell>
          <cell r="CJ242">
            <v>0</v>
          </cell>
          <cell r="CK242">
            <v>0</v>
          </cell>
          <cell r="CL242">
            <v>0</v>
          </cell>
          <cell r="CM242">
            <v>0</v>
          </cell>
          <cell r="CN242">
            <v>0</v>
          </cell>
          <cell r="CO242">
            <v>0</v>
          </cell>
          <cell r="CP242">
            <v>24665.200000000001</v>
          </cell>
          <cell r="CQ242">
            <v>39609.599999999999</v>
          </cell>
          <cell r="CR242">
            <v>0</v>
          </cell>
          <cell r="CS242">
            <v>0</v>
          </cell>
          <cell r="CT242">
            <v>0</v>
          </cell>
        </row>
        <row r="243">
          <cell r="B243">
            <v>247694080</v>
          </cell>
          <cell r="C243" t="str">
            <v>г. Люберцы, ул. Парковая, д. 1/18</v>
          </cell>
          <cell r="D243" t="str">
            <v>{"type":"Polygon","coordinates":[[[37.866706,55.695053],[37.866635,55.695093],[37.866599,55.6951],[37.866684,55.695149],[37.867181,55.695433],[37.867258,55.695476],[37.867493,55.69561],[37.867654,55.695522],[37.867625,55.695506],[37.867867,55.695382],[37.867897,55.695401],[37.868363,55.695162],[37.868326,55.695138],[37.868463,55.695072],[37.868009,55.694812],[37.867971,55.694833],[37.867429,55.694535],[37.866617,55.695004],[37.866706,55.695053]],[[37.867574,55.695425],[37.867387,55.695314],[37.866915,55.695048],[37.867107,55.694934],[37.867595,55.695209],[37.868048,55.694962],[37.86825,55.695077],[37.867682,55.695372],[37.867574,55.695425]],[[37.867753,55.694814],[37.867826,55.694853],[37.867885,55.69482],[37.867814,55.694781],[37.867753,55.694814]],[[37.867118,55.694766],[37.867164,55.694792],[37.867223,55.694826],[37.867274,55.694839],[37.867309,55.694839],[37.867313,55.694828],[37.867357,55.694821],[37.867393,55.694808],[37.867413,55.69479],[37.867425,55.694765],[37.867423,55.694747],[37.86741,55.694725],[37.867386,55.69471],[37.867356,55.694696],[37.867327,55.694693],[37.867287,55.694669],[37.867118,55.694766]],[[37.867043,55.694758],[37.86709,55.694782],[37.867118,55.694766],[37.867168,55.694737],[37.867123,55.694712],[37.867043,55.694758]]]}</v>
          </cell>
          <cell r="E243" t="str">
            <v>LINESTRING(37.867429 55.694535,37.866617 55.695004,37.866599 55.6951,37.866684 55.695149,37.867181 55.695433,37.867493 55.69561,37.868363 55.695162,37.868463 55.695072,37.868009 55.694812,37.867429 55.694535)</v>
          </cell>
          <cell r="F243" t="str">
            <v>Утвержден</v>
          </cell>
          <cell r="G243">
            <v>5231</v>
          </cell>
          <cell r="H243">
            <v>5244.0860000000002</v>
          </cell>
          <cell r="I243">
            <v>5231</v>
          </cell>
          <cell r="J243">
            <v>1431.7</v>
          </cell>
          <cell r="K243">
            <v>1208</v>
          </cell>
          <cell r="L243">
            <v>3799.3</v>
          </cell>
          <cell r="M243">
            <v>1</v>
          </cell>
          <cell r="N243">
            <v>392</v>
          </cell>
          <cell r="O243">
            <v>393.15</v>
          </cell>
          <cell r="P243">
            <v>0</v>
          </cell>
          <cell r="Q243">
            <v>0</v>
          </cell>
          <cell r="R243">
            <v>392</v>
          </cell>
          <cell r="S243">
            <v>0</v>
          </cell>
          <cell r="T243">
            <v>0</v>
          </cell>
          <cell r="U243">
            <v>0</v>
          </cell>
          <cell r="V243">
            <v>0</v>
          </cell>
          <cell r="W243">
            <v>6</v>
          </cell>
          <cell r="X243">
            <v>9</v>
          </cell>
          <cell r="Y243">
            <v>6</v>
          </cell>
          <cell r="Z243">
            <v>1</v>
          </cell>
          <cell r="AA243">
            <v>37.799999999999997</v>
          </cell>
          <cell r="AB243">
            <v>37.866</v>
          </cell>
          <cell r="AC243">
            <v>0</v>
          </cell>
          <cell r="AD243">
            <v>0</v>
          </cell>
          <cell r="AE243">
            <v>37.799999999999997</v>
          </cell>
          <cell r="AF243">
            <v>0</v>
          </cell>
          <cell r="AG243">
            <v>0</v>
          </cell>
          <cell r="AH243">
            <v>0</v>
          </cell>
          <cell r="AI243">
            <v>0</v>
          </cell>
          <cell r="AJ243">
            <v>0</v>
          </cell>
          <cell r="AK243">
            <v>0</v>
          </cell>
          <cell r="AL243">
            <v>0</v>
          </cell>
          <cell r="AM243">
            <v>1491.5</v>
          </cell>
          <cell r="AN243">
            <v>1495.3889999999999</v>
          </cell>
          <cell r="AO243">
            <v>1490.5</v>
          </cell>
          <cell r="AP243">
            <v>7</v>
          </cell>
          <cell r="AQ243">
            <v>0</v>
          </cell>
          <cell r="AR243">
            <v>0</v>
          </cell>
          <cell r="AS243">
            <v>0</v>
          </cell>
          <cell r="AT243">
            <v>0</v>
          </cell>
          <cell r="AU243">
            <v>0</v>
          </cell>
          <cell r="AV243">
            <v>1</v>
          </cell>
          <cell r="AW243">
            <v>28.4</v>
          </cell>
          <cell r="AX243">
            <v>0</v>
          </cell>
          <cell r="AY243">
            <v>28.4</v>
          </cell>
          <cell r="AZ243">
            <v>0</v>
          </cell>
          <cell r="BA243">
            <v>10</v>
          </cell>
          <cell r="BB243">
            <v>4</v>
          </cell>
          <cell r="BC243">
            <v>4</v>
          </cell>
          <cell r="BD243">
            <v>4</v>
          </cell>
          <cell r="BE243">
            <v>6</v>
          </cell>
          <cell r="BF243">
            <v>586.1</v>
          </cell>
          <cell r="BG243">
            <v>588.26</v>
          </cell>
          <cell r="BH243">
            <v>0</v>
          </cell>
          <cell r="BI243">
            <v>586.1</v>
          </cell>
          <cell r="BJ243">
            <v>0</v>
          </cell>
          <cell r="BK243">
            <v>44</v>
          </cell>
          <cell r="BL243">
            <v>1</v>
          </cell>
          <cell r="BM243">
            <v>1208</v>
          </cell>
          <cell r="BN243">
            <v>1210.6289999999999</v>
          </cell>
          <cell r="BO243">
            <v>0</v>
          </cell>
          <cell r="BP243">
            <v>1208</v>
          </cell>
          <cell r="BQ243">
            <v>0</v>
          </cell>
          <cell r="BR243">
            <v>241.8</v>
          </cell>
          <cell r="BS243">
            <v>0</v>
          </cell>
          <cell r="BT243">
            <v>5</v>
          </cell>
          <cell r="BU243">
            <v>0</v>
          </cell>
          <cell r="BV243">
            <v>3</v>
          </cell>
          <cell r="BW243">
            <v>1514.8</v>
          </cell>
          <cell r="BX243">
            <v>1517.7909999999999</v>
          </cell>
          <cell r="BY243">
            <v>0</v>
          </cell>
          <cell r="BZ243">
            <v>1514.8</v>
          </cell>
          <cell r="CA243">
            <v>0</v>
          </cell>
          <cell r="CB243">
            <v>1.0089999999999999</v>
          </cell>
          <cell r="CC243">
            <v>0</v>
          </cell>
          <cell r="CD243">
            <v>1.5</v>
          </cell>
          <cell r="CE243">
            <v>0</v>
          </cell>
          <cell r="CF243">
            <v>0</v>
          </cell>
          <cell r="CG243">
            <v>0</v>
          </cell>
          <cell r="CH243">
            <v>0</v>
          </cell>
          <cell r="CI243">
            <v>0</v>
          </cell>
          <cell r="CJ243">
            <v>0</v>
          </cell>
          <cell r="CK243">
            <v>0</v>
          </cell>
          <cell r="CL243">
            <v>0</v>
          </cell>
          <cell r="CM243">
            <v>0</v>
          </cell>
          <cell r="CN243">
            <v>0</v>
          </cell>
          <cell r="CO243">
            <v>0</v>
          </cell>
          <cell r="CP243">
            <v>3337.3</v>
          </cell>
          <cell r="CQ243">
            <v>5257.6</v>
          </cell>
          <cell r="CR243">
            <v>0</v>
          </cell>
          <cell r="CS243">
            <v>0</v>
          </cell>
          <cell r="CT243">
            <v>0</v>
          </cell>
        </row>
        <row r="244">
          <cell r="B244">
            <v>8688388778</v>
          </cell>
          <cell r="C244" t="str">
            <v>г. Люберцы, ул. Парковая, д. 3</v>
          </cell>
          <cell r="D244" t="str">
            <v>{"type":"Polygon","coordinates":[[[37.866617,55.695004],[37.866415,55.694892],[37.866349,55.694855],[37.866266,55.694809],[37.866232,55.69479],[37.866145,55.694742],[37.866077,55.694704],[37.866,55.694661],[37.865965,55.694642],[37.865876,55.694592],[37.865808,55.694554],[37.865774,55.694535],[37.865757,55.694526],[37.865555,55.694414],[37.865889,55.694211],[37.865944,55.694178],[37.86601,55.694138],[37.867004,55.694691],[37.866962,55.694716],[37.867043,55.694758],[37.866964,55.694804],[37.866617,55.695004]],[[37.866,55.694346],[37.866835,55.694806],[37.866703,55.694884],[37.866564,55.694807],[37.866508,55.694839],[37.866441,55.694802],[37.866495,55.69477],[37.866289,55.694658],[37.866234,55.69469],[37.866165,55.694653],[37.86622,55.69462],[37.866018,55.69451],[37.865963,55.694542],[37.865894,55.694505],[37.865949,55.694472],[37.865862,55.694426],[37.866,55.694346]]]}</v>
          </cell>
          <cell r="E244" t="str">
            <v>LINESTRING(37.86601 55.694138,37.865889 55.694211,37.865555 55.694414,37.865965 55.694642,37.866415 55.694892,37.866617 55.695004,37.866964 55.694804,37.867043 55.694758,37.867004 55.694691,37.86601 55.694138)</v>
          </cell>
          <cell r="F244" t="str">
            <v>Утвержден</v>
          </cell>
          <cell r="G244">
            <v>1</v>
          </cell>
          <cell r="H244">
            <v>2942.6819999999998</v>
          </cell>
          <cell r="I244">
            <v>1</v>
          </cell>
          <cell r="J244">
            <v>1</v>
          </cell>
          <cell r="K244">
            <v>752.6</v>
          </cell>
          <cell r="L244">
            <v>1</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1645.9</v>
          </cell>
          <cell r="AN244">
            <v>1649.231</v>
          </cell>
          <cell r="AO244">
            <v>1645.9</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1</v>
          </cell>
          <cell r="BF244">
            <v>516</v>
          </cell>
          <cell r="BG244">
            <v>517.45799999999997</v>
          </cell>
          <cell r="BH244">
            <v>0</v>
          </cell>
          <cell r="BI244">
            <v>516</v>
          </cell>
          <cell r="BJ244">
            <v>0</v>
          </cell>
          <cell r="BK244">
            <v>40</v>
          </cell>
          <cell r="BL244">
            <v>1</v>
          </cell>
          <cell r="BM244">
            <v>489</v>
          </cell>
          <cell r="BN244">
            <v>488.017</v>
          </cell>
          <cell r="BO244">
            <v>0</v>
          </cell>
          <cell r="BP244">
            <v>489</v>
          </cell>
          <cell r="BQ244">
            <v>0</v>
          </cell>
          <cell r="BR244">
            <v>85</v>
          </cell>
          <cell r="BS244">
            <v>0</v>
          </cell>
          <cell r="BT244">
            <v>5</v>
          </cell>
          <cell r="BU244">
            <v>0</v>
          </cell>
          <cell r="BV244">
            <v>6</v>
          </cell>
          <cell r="BW244">
            <v>282.39999999999998</v>
          </cell>
          <cell r="BX244">
            <v>287.63200000000001</v>
          </cell>
          <cell r="BY244">
            <v>2</v>
          </cell>
          <cell r="BZ244">
            <v>282.39999999999998</v>
          </cell>
          <cell r="CA244">
            <v>0</v>
          </cell>
          <cell r="CB244">
            <v>7.2999999999999995E-2</v>
          </cell>
          <cell r="CC244">
            <v>0</v>
          </cell>
          <cell r="CD244">
            <v>4.25</v>
          </cell>
          <cell r="CE244">
            <v>0</v>
          </cell>
          <cell r="CF244">
            <v>0</v>
          </cell>
          <cell r="CG244">
            <v>0</v>
          </cell>
          <cell r="CH244">
            <v>0</v>
          </cell>
          <cell r="CI244">
            <v>0</v>
          </cell>
          <cell r="CJ244">
            <v>0</v>
          </cell>
          <cell r="CK244">
            <v>0</v>
          </cell>
          <cell r="CL244">
            <v>0</v>
          </cell>
          <cell r="CM244">
            <v>0</v>
          </cell>
          <cell r="CN244">
            <v>0</v>
          </cell>
          <cell r="CO244">
            <v>0</v>
          </cell>
          <cell r="CP244">
            <v>1287.4000000000001</v>
          </cell>
          <cell r="CQ244">
            <v>2933.3</v>
          </cell>
          <cell r="CR244">
            <v>0</v>
          </cell>
          <cell r="CS244">
            <v>0</v>
          </cell>
          <cell r="CT244">
            <v>0</v>
          </cell>
        </row>
        <row r="245">
          <cell r="B245">
            <v>1055079282</v>
          </cell>
          <cell r="C245" t="str">
            <v>г. Люберцы, ул. Парковая, д. 4</v>
          </cell>
          <cell r="D245" t="str">
            <v>{"type":"Polygon","coordinates":[[[37.8667,55.695963],[37.866156,55.696262],[37.866085,55.69635],[37.866038,55.696327],[37.865962,55.696287],[37.865983,55.69625],[37.865992,55.696158],[37.864542,55.695384],[37.864665,55.695306],[37.864515,55.695228],[37.86549,55.694632],[37.867292,55.69564],[37.8667,55.695963]],[[37.865503,55.694836],[37.864893,55.695198],[37.864984,55.695245],[37.864814,55.695347],[37.866034,55.696013],[37.866195,55.695912],[37.866312,55.695972],[37.866942,55.695613],[37.866759,55.695512],[37.866152,55.695864],[37.865085,55.69528],[37.865674,55.694928],[37.865503,55.694836]],[[37.867077,55.695582],[37.86712,55.695605],[37.867147,55.69559],[37.867104,55.695566],[37.867077,55.695582]],[[37.866041,55.696161],[37.865992,55.696158],[37.865983,55.69625],[37.866029,55.696251],[37.866041,55.696161]]]}</v>
          </cell>
          <cell r="E245" t="str">
            <v>LINESTRING(37.86549 55.694632,37.864515 55.695228,37.864542 55.695384,37.865962 55.696287,37.866038 55.696327,37.866085 55.69635,37.867292 55.69564,37.86549 55.694632)</v>
          </cell>
          <cell r="F245" t="str">
            <v>Утвержден</v>
          </cell>
          <cell r="G245">
            <v>12056</v>
          </cell>
          <cell r="H245">
            <v>12115.696</v>
          </cell>
          <cell r="I245">
            <v>12056</v>
          </cell>
          <cell r="J245">
            <v>3942</v>
          </cell>
          <cell r="K245">
            <v>3079.9</v>
          </cell>
          <cell r="L245">
            <v>8114</v>
          </cell>
          <cell r="M245">
            <v>2</v>
          </cell>
          <cell r="N245">
            <v>391</v>
          </cell>
          <cell r="O245">
            <v>391.58699999999999</v>
          </cell>
          <cell r="P245">
            <v>0</v>
          </cell>
          <cell r="Q245">
            <v>0</v>
          </cell>
          <cell r="R245">
            <v>391</v>
          </cell>
          <cell r="S245">
            <v>0</v>
          </cell>
          <cell r="T245">
            <v>0</v>
          </cell>
          <cell r="U245">
            <v>0</v>
          </cell>
          <cell r="V245">
            <v>0</v>
          </cell>
          <cell r="W245">
            <v>0</v>
          </cell>
          <cell r="X245">
            <v>0</v>
          </cell>
          <cell r="Y245">
            <v>0</v>
          </cell>
          <cell r="Z245">
            <v>1</v>
          </cell>
          <cell r="AA245">
            <v>183</v>
          </cell>
          <cell r="AB245">
            <v>182.98599999999999</v>
          </cell>
          <cell r="AC245">
            <v>0</v>
          </cell>
          <cell r="AD245">
            <v>0</v>
          </cell>
          <cell r="AE245">
            <v>183</v>
          </cell>
          <cell r="AF245">
            <v>0</v>
          </cell>
          <cell r="AG245">
            <v>0</v>
          </cell>
          <cell r="AH245">
            <v>0</v>
          </cell>
          <cell r="AI245">
            <v>0</v>
          </cell>
          <cell r="AJ245">
            <v>0</v>
          </cell>
          <cell r="AK245">
            <v>0</v>
          </cell>
          <cell r="AL245">
            <v>0</v>
          </cell>
          <cell r="AM245">
            <v>5460.4</v>
          </cell>
          <cell r="AN245">
            <v>5476.0129999999999</v>
          </cell>
          <cell r="AO245">
            <v>5460.4</v>
          </cell>
          <cell r="AP245">
            <v>0</v>
          </cell>
          <cell r="AQ245">
            <v>0</v>
          </cell>
          <cell r="AR245">
            <v>0</v>
          </cell>
          <cell r="AS245">
            <v>0</v>
          </cell>
          <cell r="AT245">
            <v>0</v>
          </cell>
          <cell r="AU245">
            <v>0</v>
          </cell>
          <cell r="AV245">
            <v>1</v>
          </cell>
          <cell r="AW245">
            <v>30</v>
          </cell>
          <cell r="AX245">
            <v>0</v>
          </cell>
          <cell r="AY245">
            <v>30</v>
          </cell>
          <cell r="AZ245">
            <v>0</v>
          </cell>
          <cell r="BA245">
            <v>5</v>
          </cell>
          <cell r="BB245">
            <v>0</v>
          </cell>
          <cell r="BC245">
            <v>4</v>
          </cell>
          <cell r="BD245">
            <v>3</v>
          </cell>
          <cell r="BE245">
            <v>6</v>
          </cell>
          <cell r="BF245">
            <v>2007</v>
          </cell>
          <cell r="BG245">
            <v>2011.616</v>
          </cell>
          <cell r="BH245">
            <v>0</v>
          </cell>
          <cell r="BI245">
            <v>2007</v>
          </cell>
          <cell r="BJ245">
            <v>0</v>
          </cell>
          <cell r="BK245">
            <v>158</v>
          </cell>
          <cell r="BL245">
            <v>1</v>
          </cell>
          <cell r="BM245">
            <v>2764</v>
          </cell>
          <cell r="BN245">
            <v>2770.43</v>
          </cell>
          <cell r="BO245">
            <v>0</v>
          </cell>
          <cell r="BP245">
            <v>2764</v>
          </cell>
          <cell r="BQ245">
            <v>0</v>
          </cell>
          <cell r="BR245">
            <v>552.6</v>
          </cell>
          <cell r="BS245">
            <v>0</v>
          </cell>
          <cell r="BT245">
            <v>5</v>
          </cell>
          <cell r="BU245">
            <v>0</v>
          </cell>
          <cell r="BV245">
            <v>8</v>
          </cell>
          <cell r="BW245">
            <v>1249.3</v>
          </cell>
          <cell r="BX245">
            <v>1252.577</v>
          </cell>
          <cell r="BY245">
            <v>0</v>
          </cell>
          <cell r="BZ245">
            <v>1249.3</v>
          </cell>
          <cell r="CA245">
            <v>0</v>
          </cell>
          <cell r="CB245">
            <v>0.68700000000000006</v>
          </cell>
          <cell r="CC245">
            <v>0</v>
          </cell>
          <cell r="CD245">
            <v>3.3125</v>
          </cell>
          <cell r="CE245">
            <v>0</v>
          </cell>
          <cell r="CF245">
            <v>0</v>
          </cell>
          <cell r="CG245">
            <v>0</v>
          </cell>
          <cell r="CH245">
            <v>0</v>
          </cell>
          <cell r="CI245">
            <v>0</v>
          </cell>
          <cell r="CJ245">
            <v>0</v>
          </cell>
          <cell r="CK245">
            <v>0</v>
          </cell>
          <cell r="CL245">
            <v>0</v>
          </cell>
          <cell r="CM245">
            <v>0</v>
          </cell>
          <cell r="CN245">
            <v>0</v>
          </cell>
          <cell r="CO245">
            <v>0</v>
          </cell>
          <cell r="CP245">
            <v>6050.3</v>
          </cell>
          <cell r="CQ245">
            <v>12084.7</v>
          </cell>
          <cell r="CR245">
            <v>0</v>
          </cell>
          <cell r="CS245">
            <v>0</v>
          </cell>
          <cell r="CT245">
            <v>0</v>
          </cell>
        </row>
        <row r="246">
          <cell r="B246">
            <v>247693887</v>
          </cell>
          <cell r="C246" t="str">
            <v>г. Люберцы, ул. Побратимов, д.10, д. 12, д. 14, д. 16</v>
          </cell>
          <cell r="D246" t="str">
            <v>{"type":"Polygon","coordinates":[[[37.892999,55.691233],[37.892643,55.691439],[37.894911,55.69153],[37.895217,55.691508],[37.895448,55.691471],[37.895701,55.691418],[37.895994,55.691337],[37.896775,55.690923],[37.896656,55.690852],[37.896486,55.690763],[37.896289,55.69079],[37.896213,55.690832],[37.894893,55.690035],[37.894783,55.690087],[37.89449,55.690223],[37.894477,55.690174],[37.894397,55.690165],[37.894288,55.690152],[37.893991,55.690116],[37.893876,55.690861],[37.893869,55.690893],[37.893766,55.690889],[37.892999,55.691233]],[[37.893751,55.69098],[37.894006,55.690994],[37.893966,55.691258],[37.893708,55.691247],[37.893751,55.69098]],[[37.893062,55.691206],[37.893607,55.691227],[37.893576,55.691476],[37.893034,55.691454],[37.893062,55.691206]],[[37.894782,55.69139],[37.894848,55.691392],[37.894847,55.691404],[37.894976,55.691407],[37.894977,55.691396],[37.895086,55.691398],[37.895101,55.691247],[37.895028,55.691245],[37.89503,55.69123],[37.894887,55.691226],[37.894886,55.691239],[37.894804,55.691237],[37.894799,55.69129],[37.89477,55.69129],[37.894765,55.691335],[37.894787,55.691336],[37.894782,55.69139]],[[37.895107,55.691174],[37.895182,55.691175],[37.895181,55.69119],[37.895304,55.691192],[37.895304,55.69118],[37.895418,55.691183],[37.89543,55.69103],[37.895348,55.691028],[37.895349,55.691015],[37.895212,55.691012],[37.895211,55.691022],[37.895121,55.69102],[37.895107,55.691174]],[[37.894611,55.690207],[37.895727,55.690887],[37.895857,55.690818],[37.894751,55.69014],[37.894611,55.690207]],[[37.896059,55.690934],[37.896251,55.691048],[37.896363,55.690989],[37.896169,55.690876],[37.896059,55.690934]],[[37.894549,55.691515],[37.89469,55.691521],[37.894697,55.691469],[37.894555,55.691463],[37.894549,55.691515]],[[37.894034,55.690274],[37.893968,55.690271],[37.89392,55.690583],[37.894112,55.690591],[37.894164,55.690254],[37.894215,55.690256],[37.894226,55.690191],[37.894049,55.690182],[37.894034,55.690274]],[[37.894344,55.690601],[37.894417,55.690603],[37.894423,55.690541],[37.894351,55.690538],[37.894344,55.690601]],[[37.896612,55.690973],[37.89663,55.690985],[37.896546,55.691029],[37.896213,55.690832],[37.896289,55.69079],[37.896514,55.690921],[37.896656,55.690852],[37.896748,55.690907],[37.896612,55.690973]],[[37.894437,55.691203],[37.894489,55.691235],[37.894564,55.691196],[37.894517,55.691165],[37.894437,55.691203]]]}</v>
          </cell>
          <cell r="E246" t="str">
            <v>LINESTRING(37.894893 55.690035,37.893991 55.690116,37.892643 55.691439,37.894911 55.69153,37.895217 55.691508,37.895448 55.691471,37.895701 55.691418,37.895994 55.691337,37.896775 55.690923,37.896656 55.690852,37.896486 55.690763,37.894893 55.690035)</v>
          </cell>
          <cell r="F246" t="str">
            <v>Утвержден</v>
          </cell>
          <cell r="G246">
            <v>18136</v>
          </cell>
          <cell r="H246">
            <v>18487.055</v>
          </cell>
          <cell r="I246">
            <v>18136</v>
          </cell>
          <cell r="J246">
            <v>4056.7</v>
          </cell>
          <cell r="K246">
            <v>2681.9</v>
          </cell>
          <cell r="L246">
            <v>14079.3</v>
          </cell>
          <cell r="M246">
            <v>1</v>
          </cell>
          <cell r="N246">
            <v>289</v>
          </cell>
          <cell r="O246">
            <v>289.22899999999998</v>
          </cell>
          <cell r="P246">
            <v>0</v>
          </cell>
          <cell r="Q246">
            <v>0</v>
          </cell>
          <cell r="R246">
            <v>289</v>
          </cell>
          <cell r="S246">
            <v>0</v>
          </cell>
          <cell r="T246">
            <v>0</v>
          </cell>
          <cell r="U246">
            <v>0</v>
          </cell>
          <cell r="V246">
            <v>0</v>
          </cell>
          <cell r="W246">
            <v>0</v>
          </cell>
          <cell r="X246">
            <v>0</v>
          </cell>
          <cell r="Y246">
            <v>0</v>
          </cell>
          <cell r="Z246">
            <v>1</v>
          </cell>
          <cell r="AA246">
            <v>310</v>
          </cell>
          <cell r="AB246">
            <v>311.113</v>
          </cell>
          <cell r="AC246">
            <v>0</v>
          </cell>
          <cell r="AD246">
            <v>0</v>
          </cell>
          <cell r="AE246">
            <v>310</v>
          </cell>
          <cell r="AF246">
            <v>0</v>
          </cell>
          <cell r="AG246">
            <v>0</v>
          </cell>
          <cell r="AH246">
            <v>0</v>
          </cell>
          <cell r="AI246">
            <v>0</v>
          </cell>
          <cell r="AJ246">
            <v>0</v>
          </cell>
          <cell r="AK246">
            <v>1</v>
          </cell>
          <cell r="AL246">
            <v>1</v>
          </cell>
          <cell r="AM246">
            <v>11377.1</v>
          </cell>
          <cell r="AN246">
            <v>11401.536</v>
          </cell>
          <cell r="AO246">
            <v>11376.1</v>
          </cell>
          <cell r="AP246">
            <v>298</v>
          </cell>
          <cell r="AQ246">
            <v>0</v>
          </cell>
          <cell r="AR246">
            <v>0</v>
          </cell>
          <cell r="AS246">
            <v>0</v>
          </cell>
          <cell r="AT246">
            <v>0</v>
          </cell>
          <cell r="AU246">
            <v>0</v>
          </cell>
          <cell r="AV246">
            <v>1</v>
          </cell>
          <cell r="AW246">
            <v>30.5</v>
          </cell>
          <cell r="AX246">
            <v>0</v>
          </cell>
          <cell r="AY246">
            <v>30.5</v>
          </cell>
          <cell r="AZ246">
            <v>0</v>
          </cell>
          <cell r="BA246">
            <v>15</v>
          </cell>
          <cell r="BB246">
            <v>16</v>
          </cell>
          <cell r="BC246">
            <v>4</v>
          </cell>
          <cell r="BD246">
            <v>1</v>
          </cell>
          <cell r="BE246">
            <v>13</v>
          </cell>
          <cell r="BF246">
            <v>2214.3000000000002</v>
          </cell>
          <cell r="BG246">
            <v>2219.61</v>
          </cell>
          <cell r="BH246">
            <v>0</v>
          </cell>
          <cell r="BI246">
            <v>2214.3000000000002</v>
          </cell>
          <cell r="BJ246">
            <v>0</v>
          </cell>
          <cell r="BK246">
            <v>171</v>
          </cell>
          <cell r="BL246">
            <v>2</v>
          </cell>
          <cell r="BM246">
            <v>2789</v>
          </cell>
          <cell r="BN246">
            <v>2796.498</v>
          </cell>
          <cell r="BO246">
            <v>0</v>
          </cell>
          <cell r="BP246">
            <v>2632</v>
          </cell>
          <cell r="BQ246">
            <v>157</v>
          </cell>
          <cell r="BR246">
            <v>526.4</v>
          </cell>
          <cell r="BS246">
            <v>31.4</v>
          </cell>
          <cell r="BT246">
            <v>5</v>
          </cell>
          <cell r="BU246">
            <v>5</v>
          </cell>
          <cell r="BV246">
            <v>10</v>
          </cell>
          <cell r="BW246">
            <v>1055</v>
          </cell>
          <cell r="BX246">
            <v>1056.952</v>
          </cell>
          <cell r="BY246">
            <v>0</v>
          </cell>
          <cell r="BZ246">
            <v>1016.8</v>
          </cell>
          <cell r="CA246">
            <v>38.200000000000003</v>
          </cell>
          <cell r="CB246">
            <v>0.66400000000000003</v>
          </cell>
          <cell r="CC246">
            <v>2.5000000000000001E-2</v>
          </cell>
          <cell r="CD246">
            <v>1.6111111111111101</v>
          </cell>
          <cell r="CE246">
            <v>1.5</v>
          </cell>
          <cell r="CF246">
            <v>0</v>
          </cell>
          <cell r="CG246">
            <v>0</v>
          </cell>
          <cell r="CH246">
            <v>0</v>
          </cell>
          <cell r="CI246">
            <v>0</v>
          </cell>
          <cell r="CJ246">
            <v>0</v>
          </cell>
          <cell r="CK246">
            <v>0</v>
          </cell>
          <cell r="CL246">
            <v>0</v>
          </cell>
          <cell r="CM246">
            <v>0</v>
          </cell>
          <cell r="CN246">
            <v>0</v>
          </cell>
          <cell r="CO246">
            <v>0</v>
          </cell>
          <cell r="CP246">
            <v>5893.6</v>
          </cell>
          <cell r="CQ246">
            <v>18063.900000000001</v>
          </cell>
          <cell r="CR246">
            <v>0</v>
          </cell>
          <cell r="CS246">
            <v>0</v>
          </cell>
          <cell r="CT246">
            <v>0</v>
          </cell>
        </row>
        <row r="247">
          <cell r="B247">
            <v>247693863</v>
          </cell>
          <cell r="C247" t="str">
            <v>г. Люберцы, ул. Побратимов, д. 13</v>
          </cell>
          <cell r="D247" t="str">
            <v>{"type":"Polygon","coordinates":[[[37.897592,55.691689],[37.896858,55.691207],[37.896834,55.691216],[37.896811,55.691197],[37.896816,55.691178],[37.89669,55.691234],[37.896737,55.691246],[37.896995,55.691411],[37.897009,55.691402],[37.897297,55.691589],[37.897298,55.691623],[37.897412,55.691696],[37.897004,55.692861],[37.897002,55.692869],[37.897163,55.6929],[37.897312,55.693138],[37.897497,55.693187],[37.897391,55.692901],[37.897388,55.692882],[37.897589,55.692785],[37.897889,55.692658],[37.898234,55.69252],[37.898514,55.692476],[37.898407,55.692001],[37.898297,55.692004],[37.898265,55.691997],[37.898149,55.691936],[37.898115,55.691941],[37.898068,55.691939],[37.898039,55.691924],[37.89803,55.691909],[37.898034,55.691891],[37.897933,55.691836],[37.897886,55.691861],[37.897806,55.69184],[37.897572,55.691699],[37.897592,55.691689]],[[37.897753,55.691887],[37.897388,55.692792],[37.897214,55.69277],[37.897575,55.69186],[37.897753,55.691887]],[[37.898161,55.692481],[37.89836,55.692469],[37.898339,55.692347],[37.898138,55.692356],[37.898161,55.692481]],[[37.898208,55.692223],[37.898399,55.692208],[37.89838,55.692119],[37.898186,55.692132],[37.898208,55.692223]],[[37.898256,55.692317],[37.898301,55.692314],[37.898283,55.692217],[37.898239,55.692221],[37.898256,55.692317]]]}</v>
          </cell>
          <cell r="E247" t="str">
            <v>LINESTRING(37.896816 55.691178,37.89669 55.691234,37.897002 55.692869,37.897312 55.693138,37.897497 55.693187,37.898514 55.692476,37.898407 55.692001,37.896816 55.691178)</v>
          </cell>
          <cell r="F247" t="str">
            <v>Утвержден</v>
          </cell>
          <cell r="G247">
            <v>6244</v>
          </cell>
          <cell r="H247">
            <v>6961.5169999999998</v>
          </cell>
          <cell r="I247">
            <v>6244</v>
          </cell>
          <cell r="J247">
            <v>1308.0999999999999</v>
          </cell>
          <cell r="K247">
            <v>1506</v>
          </cell>
          <cell r="L247">
            <v>4592.8999999999996</v>
          </cell>
          <cell r="M247">
            <v>1</v>
          </cell>
          <cell r="N247">
            <v>185</v>
          </cell>
          <cell r="O247">
            <v>184.98</v>
          </cell>
          <cell r="P247">
            <v>0</v>
          </cell>
          <cell r="Q247">
            <v>0</v>
          </cell>
          <cell r="R247">
            <v>185</v>
          </cell>
          <cell r="S247">
            <v>0</v>
          </cell>
          <cell r="T247">
            <v>0</v>
          </cell>
          <cell r="U247">
            <v>0</v>
          </cell>
          <cell r="V247">
            <v>0</v>
          </cell>
          <cell r="W247">
            <v>6</v>
          </cell>
          <cell r="X247">
            <v>2</v>
          </cell>
          <cell r="Y247">
            <v>2</v>
          </cell>
          <cell r="Z247">
            <v>1</v>
          </cell>
          <cell r="AA247">
            <v>86.1</v>
          </cell>
          <cell r="AB247">
            <v>86.295000000000002</v>
          </cell>
          <cell r="AC247">
            <v>0</v>
          </cell>
          <cell r="AD247">
            <v>0</v>
          </cell>
          <cell r="AE247">
            <v>86.1</v>
          </cell>
          <cell r="AF247">
            <v>0</v>
          </cell>
          <cell r="AG247">
            <v>0</v>
          </cell>
          <cell r="AH247">
            <v>0</v>
          </cell>
          <cell r="AI247">
            <v>0</v>
          </cell>
          <cell r="AJ247">
            <v>0</v>
          </cell>
          <cell r="AK247">
            <v>2</v>
          </cell>
          <cell r="AL247">
            <v>1</v>
          </cell>
          <cell r="AM247">
            <v>3850.5</v>
          </cell>
          <cell r="AN247">
            <v>3861.375</v>
          </cell>
          <cell r="AO247">
            <v>3849.5</v>
          </cell>
          <cell r="AP247">
            <v>93</v>
          </cell>
          <cell r="AQ247">
            <v>0</v>
          </cell>
          <cell r="AR247">
            <v>0</v>
          </cell>
          <cell r="AS247">
            <v>0</v>
          </cell>
          <cell r="AT247">
            <v>0</v>
          </cell>
          <cell r="AU247">
            <v>0</v>
          </cell>
          <cell r="AV247">
            <v>1</v>
          </cell>
          <cell r="AW247">
            <v>30.3</v>
          </cell>
          <cell r="AX247">
            <v>0</v>
          </cell>
          <cell r="AY247">
            <v>30.3</v>
          </cell>
          <cell r="AZ247">
            <v>0</v>
          </cell>
          <cell r="BA247">
            <v>4</v>
          </cell>
          <cell r="BB247">
            <v>4</v>
          </cell>
          <cell r="BC247">
            <v>4</v>
          </cell>
          <cell r="BD247">
            <v>0</v>
          </cell>
          <cell r="BE247">
            <v>5</v>
          </cell>
          <cell r="BF247">
            <v>743.2</v>
          </cell>
          <cell r="BG247">
            <v>745.47799999999995</v>
          </cell>
          <cell r="BH247">
            <v>0</v>
          </cell>
          <cell r="BI247">
            <v>743.2</v>
          </cell>
          <cell r="BJ247">
            <v>0</v>
          </cell>
          <cell r="BK247">
            <v>57</v>
          </cell>
          <cell r="BL247">
            <v>2</v>
          </cell>
          <cell r="BM247">
            <v>1506</v>
          </cell>
          <cell r="BN247">
            <v>1511.1010000000001</v>
          </cell>
          <cell r="BO247">
            <v>0</v>
          </cell>
          <cell r="BP247">
            <v>1506</v>
          </cell>
          <cell r="BQ247">
            <v>0</v>
          </cell>
          <cell r="BR247">
            <v>333.85</v>
          </cell>
          <cell r="BS247">
            <v>0</v>
          </cell>
          <cell r="BT247">
            <v>5.25</v>
          </cell>
          <cell r="BU247">
            <v>0</v>
          </cell>
          <cell r="BV247">
            <v>4</v>
          </cell>
          <cell r="BW247">
            <v>569.9</v>
          </cell>
          <cell r="BX247">
            <v>571.77200000000005</v>
          </cell>
          <cell r="BY247">
            <v>0</v>
          </cell>
          <cell r="BZ247">
            <v>566.79999999999995</v>
          </cell>
          <cell r="CA247">
            <v>3.1</v>
          </cell>
          <cell r="CB247">
            <v>0.34200000000000003</v>
          </cell>
          <cell r="CC247">
            <v>2E-3</v>
          </cell>
          <cell r="CD247">
            <v>1.5</v>
          </cell>
          <cell r="CE247">
            <v>1.5</v>
          </cell>
          <cell r="CF247">
            <v>0</v>
          </cell>
          <cell r="CG247">
            <v>0</v>
          </cell>
          <cell r="CH247">
            <v>0</v>
          </cell>
          <cell r="CI247">
            <v>0</v>
          </cell>
          <cell r="CJ247">
            <v>0</v>
          </cell>
          <cell r="CK247">
            <v>0</v>
          </cell>
          <cell r="CL247">
            <v>0</v>
          </cell>
          <cell r="CM247">
            <v>0</v>
          </cell>
          <cell r="CN247">
            <v>0</v>
          </cell>
          <cell r="CO247">
            <v>0</v>
          </cell>
          <cell r="CP247">
            <v>2846.3</v>
          </cell>
          <cell r="CQ247">
            <v>6970</v>
          </cell>
          <cell r="CR247">
            <v>0</v>
          </cell>
          <cell r="CS247">
            <v>0</v>
          </cell>
          <cell r="CT247">
            <v>0</v>
          </cell>
        </row>
        <row r="248">
          <cell r="B248">
            <v>247693836</v>
          </cell>
          <cell r="C248" t="str">
            <v>г. Люберцы, ул. Побратимов, д. 15, д. 17, пр-кт Комсомольский, д. 9</v>
          </cell>
          <cell r="D248" t="str">
            <v>{"type":"Polygon","coordinates":[[[37.897885,55.691861],[37.897933,55.691836],[37.898034,55.691891],[37.89803,55.691909],[37.898039,55.691924],[37.898068,55.691939],[37.898115,55.691941],[37.898149,55.691936],[37.898265,55.691997],[37.898297,55.692004],[37.898407,55.692001],[37.89838,55.691869],[37.900574,55.690716],[37.901117,55.690696],[37.90192,55.691168],[37.901949,55.691154],[37.902028,55.691114],[37.9021,55.691079],[37.902136,55.69101],[37.902184,55.690963],[37.902293,55.690908],[37.902171,55.690832],[37.902285,55.690773],[37.90241,55.690849],[37.902498,55.690805],[37.902545,55.690782],[37.901129,55.689904],[37.901082,55.689879],[37.900818,55.690016],[37.900779,55.690025],[37.900744,55.690031],[37.900718,55.690034],[37.900034,55.689593],[37.899969,55.689621],[37.900695,55.690068],[37.900649,55.690092],[37.900614,55.690068],[37.897547,55.69166],[37.897592,55.691689],[37.897572,55.691699],[37.897806,55.69184],[37.897885,55.691861]],[[37.897714,55.691739],[37.897824,55.69181],[37.900845,55.690253],[37.900722,55.69018],[37.897714,55.691739]],[[37.901035,55.69015],[37.902147,55.690844],[37.902285,55.690773],[37.901172,55.69008],[37.901035,55.69015]],[[37.898981,55.691368],[37.899024,55.691394],[37.899113,55.691348],[37.899071,55.691322],[37.898981,55.691368]],[[37.899714,55.690993],[37.899753,55.691018],[37.899849,55.690968],[37.89981,55.690944],[37.899714,55.690993]],[[37.902044,55.691081],[37.902067,55.691095],[37.9021,55.691079],[37.902136,55.69101],[37.902146,55.691],[37.902113,55.69098],[37.902098,55.690988],[37.902044,55.691081]]]}</v>
          </cell>
          <cell r="E248" t="str">
            <v>LINESTRING(37.900034 55.689593,37.899969 55.689621,37.897547 55.69166,37.897572 55.691699,37.897806 55.69184,37.898068 55.691939,37.898265 55.691997,37.898297 55.692004,37.898407 55.692001,37.90192 55.691168,37.901949 55.691154,37.9021 55.691079,37.902545 55.690782,37.901129 55.689904,37.901082 55.689879,37.900034 55.689593)</v>
          </cell>
          <cell r="F248" t="str">
            <v>Утвержден</v>
          </cell>
          <cell r="G248">
            <v>16582</v>
          </cell>
          <cell r="H248">
            <v>17144.545999999998</v>
          </cell>
          <cell r="I248">
            <v>16582</v>
          </cell>
          <cell r="J248">
            <v>4153.6000000000004</v>
          </cell>
          <cell r="K248">
            <v>4382</v>
          </cell>
          <cell r="L248">
            <v>12428.4</v>
          </cell>
          <cell r="M248">
            <v>3</v>
          </cell>
          <cell r="N248">
            <v>389</v>
          </cell>
          <cell r="O248">
            <v>389.93</v>
          </cell>
          <cell r="P248">
            <v>0</v>
          </cell>
          <cell r="Q248">
            <v>0</v>
          </cell>
          <cell r="R248">
            <v>374</v>
          </cell>
          <cell r="S248">
            <v>15</v>
          </cell>
          <cell r="T248">
            <v>0</v>
          </cell>
          <cell r="U248">
            <v>0</v>
          </cell>
          <cell r="V248">
            <v>0</v>
          </cell>
          <cell r="W248">
            <v>0</v>
          </cell>
          <cell r="X248">
            <v>0</v>
          </cell>
          <cell r="Y248">
            <v>0</v>
          </cell>
          <cell r="Z248">
            <v>1</v>
          </cell>
          <cell r="AA248">
            <v>134</v>
          </cell>
          <cell r="AB248">
            <v>134.74199999999999</v>
          </cell>
          <cell r="AC248">
            <v>1</v>
          </cell>
          <cell r="AD248">
            <v>0</v>
          </cell>
          <cell r="AE248">
            <v>134</v>
          </cell>
          <cell r="AF248">
            <v>0</v>
          </cell>
          <cell r="AG248">
            <v>0</v>
          </cell>
          <cell r="AH248">
            <v>0</v>
          </cell>
          <cell r="AI248">
            <v>0</v>
          </cell>
          <cell r="AJ248">
            <v>0</v>
          </cell>
          <cell r="AK248">
            <v>2</v>
          </cell>
          <cell r="AL248">
            <v>2</v>
          </cell>
          <cell r="AM248">
            <v>8916.1</v>
          </cell>
          <cell r="AN248">
            <v>8931.7639999999992</v>
          </cell>
          <cell r="AO248">
            <v>8915.1</v>
          </cell>
          <cell r="AP248">
            <v>172</v>
          </cell>
          <cell r="AQ248">
            <v>0</v>
          </cell>
          <cell r="AR248">
            <v>0</v>
          </cell>
          <cell r="AS248">
            <v>0</v>
          </cell>
          <cell r="AT248">
            <v>0</v>
          </cell>
          <cell r="AU248">
            <v>0</v>
          </cell>
          <cell r="AV248">
            <v>3</v>
          </cell>
          <cell r="AW248">
            <v>96.4</v>
          </cell>
          <cell r="AX248">
            <v>0</v>
          </cell>
          <cell r="AY248">
            <v>96.4</v>
          </cell>
          <cell r="AZ248">
            <v>0</v>
          </cell>
          <cell r="BA248">
            <v>15</v>
          </cell>
          <cell r="BB248">
            <v>15</v>
          </cell>
          <cell r="BC248">
            <v>8</v>
          </cell>
          <cell r="BD248">
            <v>2</v>
          </cell>
          <cell r="BE248">
            <v>4</v>
          </cell>
          <cell r="BF248">
            <v>1425</v>
          </cell>
          <cell r="BG248">
            <v>1428.0260000000001</v>
          </cell>
          <cell r="BH248">
            <v>0</v>
          </cell>
          <cell r="BI248">
            <v>1425</v>
          </cell>
          <cell r="BJ248">
            <v>0</v>
          </cell>
          <cell r="BK248">
            <v>112</v>
          </cell>
          <cell r="BL248">
            <v>5</v>
          </cell>
          <cell r="BM248">
            <v>4382</v>
          </cell>
          <cell r="BN248">
            <v>4392.518</v>
          </cell>
          <cell r="BO248">
            <v>0</v>
          </cell>
          <cell r="BP248">
            <v>4382</v>
          </cell>
          <cell r="BQ248">
            <v>0</v>
          </cell>
          <cell r="BR248">
            <v>916.11</v>
          </cell>
          <cell r="BS248">
            <v>0</v>
          </cell>
          <cell r="BT248">
            <v>4.4000000000000004</v>
          </cell>
          <cell r="BU248">
            <v>0</v>
          </cell>
          <cell r="BV248">
            <v>8</v>
          </cell>
          <cell r="BW248">
            <v>1830.4</v>
          </cell>
          <cell r="BX248">
            <v>1834.826</v>
          </cell>
          <cell r="BY248">
            <v>0</v>
          </cell>
          <cell r="BZ248">
            <v>1830.4</v>
          </cell>
          <cell r="CA248">
            <v>0</v>
          </cell>
          <cell r="CB248">
            <v>1.2170000000000001</v>
          </cell>
          <cell r="CC248">
            <v>0</v>
          </cell>
          <cell r="CD248">
            <v>1.5</v>
          </cell>
          <cell r="CE248">
            <v>0</v>
          </cell>
          <cell r="CF248">
            <v>0</v>
          </cell>
          <cell r="CG248">
            <v>0</v>
          </cell>
          <cell r="CH248">
            <v>0</v>
          </cell>
          <cell r="CI248">
            <v>0</v>
          </cell>
          <cell r="CJ248">
            <v>0</v>
          </cell>
          <cell r="CK248">
            <v>0</v>
          </cell>
          <cell r="CL248">
            <v>0</v>
          </cell>
          <cell r="CM248">
            <v>0</v>
          </cell>
          <cell r="CN248">
            <v>0</v>
          </cell>
          <cell r="CO248">
            <v>0</v>
          </cell>
          <cell r="CP248">
            <v>7733.8</v>
          </cell>
          <cell r="CQ248">
            <v>17171.900000000001</v>
          </cell>
          <cell r="CR248">
            <v>0</v>
          </cell>
          <cell r="CS248">
            <v>0</v>
          </cell>
          <cell r="CT248">
            <v>0</v>
          </cell>
        </row>
        <row r="249">
          <cell r="B249">
            <v>247693837</v>
          </cell>
          <cell r="C249" t="str">
            <v>г. Люберцы, ул. Побратимов, д. 19 А</v>
          </cell>
          <cell r="D249" t="str">
            <v>{"type":"Polygon","coordinates":[[[37.899741,55.694059],[37.899796,55.694091],[37.89985,55.694122],[37.899863,55.69413],[37.900435,55.694479],[37.901087,55.694905],[37.901193,55.694684],[37.901373,55.69479],[37.901705,55.694823],[37.901733,55.694796],[37.901763,55.694765],[37.901772,55.694735],[37.901758,55.69469],[37.901614,55.694254],[37.901571,55.694237],[37.901528,55.694235],[37.901365,55.694317],[37.900917,55.694037],[37.901197,55.693894],[37.900752,55.69362],[37.900537,55.693739],[37.900478,55.693702],[37.90042,55.693737],[37.900348,55.693693],[37.899884,55.693983],[37.899777,55.694051],[37.899741,55.694059]],[[37.900386,55.693928],[37.90149,55.69461],[37.901367,55.694681],[37.90025,55.693999],[37.900386,55.693928]],[[37.899821,55.694052],[37.899863,55.694076],[37.899952,55.69402],[37.89991,55.693997],[37.899821,55.694052]]]}</v>
          </cell>
          <cell r="E249" t="str">
            <v>LINESTRING(37.900752 55.69362,37.900348 55.693693,37.899741 55.694059,37.901087 55.694905,37.901705 55.694823,37.901733 55.694796,37.901763 55.694765,37.901772 55.694735,37.901758 55.69469,37.901614 55.694254,37.901197 55.693894,37.900752 55.69362)</v>
          </cell>
          <cell r="F249" t="str">
            <v>Утвержден</v>
          </cell>
          <cell r="G249">
            <v>7486</v>
          </cell>
          <cell r="H249">
            <v>7504.3689999999997</v>
          </cell>
          <cell r="I249">
            <v>7486</v>
          </cell>
          <cell r="J249">
            <v>1129</v>
          </cell>
          <cell r="K249">
            <v>700</v>
          </cell>
          <cell r="L249">
            <v>6357</v>
          </cell>
          <cell r="M249">
            <v>2</v>
          </cell>
          <cell r="N249">
            <v>338.4</v>
          </cell>
          <cell r="O249">
            <v>339.17500000000001</v>
          </cell>
          <cell r="P249">
            <v>0</v>
          </cell>
          <cell r="Q249">
            <v>77.400000000000006</v>
          </cell>
          <cell r="R249">
            <v>261</v>
          </cell>
          <cell r="S249">
            <v>0</v>
          </cell>
          <cell r="T249">
            <v>0</v>
          </cell>
          <cell r="U249">
            <v>0</v>
          </cell>
          <cell r="V249">
            <v>0</v>
          </cell>
          <cell r="W249">
            <v>0</v>
          </cell>
          <cell r="X249">
            <v>0</v>
          </cell>
          <cell r="Y249">
            <v>0</v>
          </cell>
          <cell r="Z249">
            <v>1</v>
          </cell>
          <cell r="AA249">
            <v>225</v>
          </cell>
          <cell r="AB249">
            <v>225.30500000000001</v>
          </cell>
          <cell r="AC249">
            <v>0</v>
          </cell>
          <cell r="AD249">
            <v>0</v>
          </cell>
          <cell r="AE249">
            <v>225</v>
          </cell>
          <cell r="AF249">
            <v>0</v>
          </cell>
          <cell r="AG249">
            <v>0</v>
          </cell>
          <cell r="AH249">
            <v>0</v>
          </cell>
          <cell r="AI249">
            <v>0</v>
          </cell>
          <cell r="AJ249">
            <v>0</v>
          </cell>
          <cell r="AK249">
            <v>0</v>
          </cell>
          <cell r="AL249">
            <v>0</v>
          </cell>
          <cell r="AM249">
            <v>5060.6000000000004</v>
          </cell>
          <cell r="AN249">
            <v>5071.9319999999998</v>
          </cell>
          <cell r="AO249">
            <v>5058.6000000000004</v>
          </cell>
          <cell r="AP249">
            <v>94</v>
          </cell>
          <cell r="AQ249">
            <v>0</v>
          </cell>
          <cell r="AR249">
            <v>0</v>
          </cell>
          <cell r="AS249">
            <v>0</v>
          </cell>
          <cell r="AT249">
            <v>0</v>
          </cell>
          <cell r="AU249">
            <v>0</v>
          </cell>
          <cell r="AV249">
            <v>1</v>
          </cell>
          <cell r="AW249">
            <v>30</v>
          </cell>
          <cell r="AX249">
            <v>0</v>
          </cell>
          <cell r="AY249">
            <v>30</v>
          </cell>
          <cell r="AZ249">
            <v>0</v>
          </cell>
          <cell r="BA249">
            <v>4</v>
          </cell>
          <cell r="BB249">
            <v>4</v>
          </cell>
          <cell r="BC249">
            <v>4</v>
          </cell>
          <cell r="BD249">
            <v>0</v>
          </cell>
          <cell r="BE249">
            <v>4</v>
          </cell>
          <cell r="BF249">
            <v>639</v>
          </cell>
          <cell r="BG249">
            <v>640.34400000000005</v>
          </cell>
          <cell r="BH249">
            <v>0</v>
          </cell>
          <cell r="BI249">
            <v>639</v>
          </cell>
          <cell r="BJ249">
            <v>0</v>
          </cell>
          <cell r="BK249">
            <v>48</v>
          </cell>
          <cell r="BL249">
            <v>1</v>
          </cell>
          <cell r="BM249">
            <v>700</v>
          </cell>
          <cell r="BN249">
            <v>701.24800000000005</v>
          </cell>
          <cell r="BO249">
            <v>0</v>
          </cell>
          <cell r="BP249">
            <v>700</v>
          </cell>
          <cell r="BQ249">
            <v>0</v>
          </cell>
          <cell r="BR249">
            <v>200</v>
          </cell>
          <cell r="BS249">
            <v>0</v>
          </cell>
          <cell r="BT249">
            <v>3.5</v>
          </cell>
          <cell r="BU249">
            <v>0</v>
          </cell>
          <cell r="BV249">
            <v>6</v>
          </cell>
          <cell r="BW249">
            <v>524.70000000000005</v>
          </cell>
          <cell r="BX249">
            <v>525.74199999999996</v>
          </cell>
          <cell r="BY249">
            <v>0</v>
          </cell>
          <cell r="BZ249">
            <v>524.70000000000005</v>
          </cell>
          <cell r="CA249">
            <v>0</v>
          </cell>
          <cell r="CB249">
            <v>0.34699999999999998</v>
          </cell>
          <cell r="CC249">
            <v>0</v>
          </cell>
          <cell r="CD249">
            <v>1.5</v>
          </cell>
          <cell r="CE249">
            <v>0</v>
          </cell>
          <cell r="CF249">
            <v>0</v>
          </cell>
          <cell r="CG249">
            <v>0</v>
          </cell>
          <cell r="CH249">
            <v>0</v>
          </cell>
          <cell r="CI249">
            <v>0</v>
          </cell>
          <cell r="CJ249">
            <v>0</v>
          </cell>
          <cell r="CK249">
            <v>0</v>
          </cell>
          <cell r="CL249">
            <v>0</v>
          </cell>
          <cell r="CM249">
            <v>0</v>
          </cell>
          <cell r="CN249">
            <v>0</v>
          </cell>
          <cell r="CO249">
            <v>0</v>
          </cell>
          <cell r="CP249">
            <v>1971.1</v>
          </cell>
          <cell r="CQ249">
            <v>7515.7</v>
          </cell>
          <cell r="CR249">
            <v>0</v>
          </cell>
          <cell r="CS249">
            <v>0</v>
          </cell>
          <cell r="CT249">
            <v>0</v>
          </cell>
        </row>
        <row r="250">
          <cell r="B250">
            <v>247693839</v>
          </cell>
          <cell r="C250" t="str">
            <v>г. Люберцы, ул. Побратимов, д. 25, д. 25А, д. 27А, д. 27, д. 29А, д. 29</v>
          </cell>
          <cell r="D250" t="str">
            <v>{"type":"Polygon","coordinates":[[[37.90099,55.693676],[37.90162,55.694069],[37.901617,55.694254],[37.901697,55.694497],[37.901776,55.694735],[37.901767,55.69477],[37.901696,55.694835],[37.901962,55.694871],[37.902019,55.694808],[37.90191,55.694791],[37.901813,55.694411],[37.901778,55.694277],[37.90177,55.694235],[37.901762,55.694146],[37.901792,55.6941],[37.901885,55.694044],[37.902309,55.693841],[37.902452,55.693754],[37.902508,55.693664],[37.902918,55.693635],[37.902907,55.693569],[37.902792,55.693582],[37.90273,55.69341],[37.902646,55.693359],[37.903083,55.693235],[37.903176,55.693205],[37.903388,55.693216],[37.903555,55.693032],[37.902542,55.692401],[37.902461,55.692325],[37.902313,55.691822],[37.90222,55.69146],[37.902389,55.69137],[37.902318,55.691307],[37.902205,55.69112],[37.902188,55.691093],[37.902137,55.69101],[37.9021,55.691079],[37.901917,55.69117],[37.901406,55.691447],[37.900718,55.691817],[37.900682,55.691832],[37.900103,55.692181],[37.899982,55.692238],[37.900068,55.692295],[37.900422,55.69335],[37.90099,55.693676]],[[37.900448,55.692291],[37.900713,55.693193],[37.900536,55.693212],[37.900281,55.692306],[37.900448,55.692291]],[[37.900751,55.693224],[37.90184,55.693915],[37.901706,55.693978],[37.900619,55.693293],[37.900751,55.693224]],[[37.901547,55.692809],[37.902613,55.693476],[37.902466,55.693552],[37.901389,55.692897],[37.901547,55.692809]],[[37.902121,55.693776],[37.901959,55.693673],[37.90209,55.693605],[37.902254,55.693712],[37.902121,55.693776]],[[37.901515,55.692744],[37.901275,55.691889],[37.901068,55.691908],[37.901315,55.692766],[37.901515,55.692744]],[[37.900949,55.692851],[37.901,55.692849],[37.901015,55.692915],[37.900963,55.692918],[37.900949,55.692851]],[[37.902149,55.692353],[37.902326,55.692337],[37.902056,55.691416],[37.901881,55.691431],[37.902149,55.692353]],[[37.902224,55.692445],[37.903329,55.693133],[37.903469,55.693067],[37.902353,55.692374],[37.902224,55.692445]],[[37.901932,55.69244],[37.902001,55.692428],[37.901992,55.692401],[37.901921,55.692414],[37.901932,55.69244]]]}</v>
          </cell>
          <cell r="E250" t="str">
            <v>LINESTRING(37.902137 55.69101,37.900682 55.691832,37.899982 55.692238,37.900422 55.69335,37.901696 55.694835,37.901962 55.694871,37.902019 55.694808,37.903555 55.693032,37.902137 55.69101)</v>
          </cell>
          <cell r="F250" t="str">
            <v>Утвержден</v>
          </cell>
          <cell r="G250">
            <v>32699</v>
          </cell>
          <cell r="H250">
            <v>32779.341</v>
          </cell>
          <cell r="I250">
            <v>32699</v>
          </cell>
          <cell r="J250">
            <v>0</v>
          </cell>
          <cell r="K250">
            <v>9398.2000000000007</v>
          </cell>
          <cell r="L250">
            <v>5312.22</v>
          </cell>
          <cell r="M250">
            <v>4</v>
          </cell>
          <cell r="N250">
            <v>803</v>
          </cell>
          <cell r="O250">
            <v>805.92200000000003</v>
          </cell>
          <cell r="P250">
            <v>0</v>
          </cell>
          <cell r="Q250">
            <v>0</v>
          </cell>
          <cell r="R250">
            <v>747</v>
          </cell>
          <cell r="S250">
            <v>0</v>
          </cell>
          <cell r="T250">
            <v>56</v>
          </cell>
          <cell r="U250">
            <v>0</v>
          </cell>
          <cell r="V250">
            <v>0</v>
          </cell>
          <cell r="W250">
            <v>0</v>
          </cell>
          <cell r="X250">
            <v>0</v>
          </cell>
          <cell r="Y250">
            <v>0</v>
          </cell>
          <cell r="Z250">
            <v>4</v>
          </cell>
          <cell r="AA250">
            <v>806.29</v>
          </cell>
          <cell r="AB250">
            <v>765.524</v>
          </cell>
          <cell r="AC250">
            <v>5</v>
          </cell>
          <cell r="AD250">
            <v>0</v>
          </cell>
          <cell r="AE250">
            <v>806.29</v>
          </cell>
          <cell r="AF250">
            <v>0</v>
          </cell>
          <cell r="AG250">
            <v>0</v>
          </cell>
          <cell r="AH250">
            <v>0</v>
          </cell>
          <cell r="AI250">
            <v>0</v>
          </cell>
          <cell r="AJ250">
            <v>0</v>
          </cell>
          <cell r="AK250">
            <v>6</v>
          </cell>
          <cell r="AL250">
            <v>6</v>
          </cell>
          <cell r="AM250">
            <v>13845.1</v>
          </cell>
          <cell r="AN250">
            <v>16100.893</v>
          </cell>
          <cell r="AO250">
            <v>13845.1</v>
          </cell>
          <cell r="AP250">
            <v>292</v>
          </cell>
          <cell r="AQ250">
            <v>0</v>
          </cell>
          <cell r="AR250">
            <v>0</v>
          </cell>
          <cell r="AS250">
            <v>0</v>
          </cell>
          <cell r="AT250">
            <v>110</v>
          </cell>
          <cell r="AU250">
            <v>460</v>
          </cell>
          <cell r="AV250">
            <v>2</v>
          </cell>
          <cell r="AW250">
            <v>48</v>
          </cell>
          <cell r="AX250">
            <v>0</v>
          </cell>
          <cell r="AY250">
            <v>48</v>
          </cell>
          <cell r="AZ250">
            <v>0</v>
          </cell>
          <cell r="BA250">
            <v>9</v>
          </cell>
          <cell r="BB250">
            <v>10</v>
          </cell>
          <cell r="BC250">
            <v>8</v>
          </cell>
          <cell r="BD250">
            <v>6</v>
          </cell>
          <cell r="BE250">
            <v>8</v>
          </cell>
          <cell r="BF250">
            <v>2492</v>
          </cell>
          <cell r="BG250">
            <v>2497.3829999999998</v>
          </cell>
          <cell r="BH250">
            <v>0</v>
          </cell>
          <cell r="BI250">
            <v>2492</v>
          </cell>
          <cell r="BJ250">
            <v>0</v>
          </cell>
          <cell r="BK250">
            <v>206</v>
          </cell>
          <cell r="BL250">
            <v>9</v>
          </cell>
          <cell r="BM250">
            <v>9206</v>
          </cell>
          <cell r="BN250">
            <v>9231.2720000000008</v>
          </cell>
          <cell r="BO250">
            <v>0</v>
          </cell>
          <cell r="BP250">
            <v>9206</v>
          </cell>
          <cell r="BQ250">
            <v>0</v>
          </cell>
          <cell r="BR250">
            <v>1499</v>
          </cell>
          <cell r="BS250">
            <v>0</v>
          </cell>
          <cell r="BT250">
            <v>5.3333333333333304</v>
          </cell>
          <cell r="BU250">
            <v>0</v>
          </cell>
          <cell r="BV250">
            <v>40</v>
          </cell>
          <cell r="BW250">
            <v>3275.8</v>
          </cell>
          <cell r="BX250">
            <v>3296.902</v>
          </cell>
          <cell r="BY250">
            <v>1</v>
          </cell>
          <cell r="BZ250">
            <v>3275.8</v>
          </cell>
          <cell r="CA250">
            <v>0</v>
          </cell>
          <cell r="CB250">
            <v>1.103</v>
          </cell>
          <cell r="CC250">
            <v>0</v>
          </cell>
          <cell r="CD250">
            <v>1.575</v>
          </cell>
          <cell r="CE250">
            <v>0</v>
          </cell>
          <cell r="CF250">
            <v>0</v>
          </cell>
          <cell r="CG250">
            <v>0</v>
          </cell>
          <cell r="CH250">
            <v>0</v>
          </cell>
          <cell r="CI250">
            <v>0</v>
          </cell>
          <cell r="CJ250">
            <v>0</v>
          </cell>
          <cell r="CK250">
            <v>0</v>
          </cell>
          <cell r="CL250">
            <v>0</v>
          </cell>
          <cell r="CM250">
            <v>0</v>
          </cell>
          <cell r="CN250">
            <v>0</v>
          </cell>
          <cell r="CO250">
            <v>0</v>
          </cell>
          <cell r="CP250">
            <v>15021.8</v>
          </cell>
          <cell r="CQ250">
            <v>30476.19</v>
          </cell>
          <cell r="CR250">
            <v>0</v>
          </cell>
          <cell r="CS250">
            <v>0</v>
          </cell>
          <cell r="CT250">
            <v>0</v>
          </cell>
        </row>
        <row r="251">
          <cell r="B251">
            <v>247693861</v>
          </cell>
          <cell r="C251" t="str">
            <v>г. Люберцы, ул. Побратимов, д. 9</v>
          </cell>
          <cell r="D251" t="str">
            <v>{"type":"Polygon","coordinates":[[[37.89776,55.693909],[37.897824,55.693857],[37.897937,55.693823],[37.898095,55.693698],[37.898116,55.693598],[37.897718,55.693445],[37.897708,55.693393],[37.897352,55.693265],[37.897293,55.693249],[37.897274,55.693248],[37.897252,55.69327],[37.897163,55.693243],[37.897019,55.693392],[37.89699,55.693425],[37.896945,55.693415],[37.896931,55.693436],[37.896865,55.693427],[37.896834,55.693506],[37.8969,55.693515],[37.896882,55.69356],[37.896925,55.693565],[37.896885,55.693685],[37.896868,55.69374],[37.896856,55.69378],[37.896823,55.69391],[37.896778,55.694245],[37.896766,55.694307],[37.896878,55.694314],[37.8969,55.69427],[37.897097,55.694144],[37.897355,55.693931],[37.897472,55.693833],[37.897723,55.693936],[37.89776,55.693909]],[[37.897121,55.69357],[37.89717,55.693446],[37.897597,55.6935],[37.897567,55.693561],[37.897613,55.693573],[37.897681,55.69352],[37.898039,55.69367],[37.897912,55.693771],[37.897549,55.693622],[37.897121,55.69357]],[[37.896834,55.693506],[37.8969,55.693515],[37.896931,55.693436],[37.896865,55.693427],[37.896834,55.693506]]]}</v>
          </cell>
          <cell r="E251" t="str">
            <v>LINESTRING(37.897163 55.693243,37.896865 55.693427,37.896834 55.693506,37.896766 55.694307,37.896878 55.694314,37.897723 55.693936,37.897937 55.693823,37.898095 55.693698,37.898116 55.693598,37.897708 55.693393,37.897352 55.693265,37.897293 55.693249,37.897274 55.693248,37.897163 55.693243)</v>
          </cell>
          <cell r="F251" t="str">
            <v>Утвержден</v>
          </cell>
          <cell r="G251">
            <v>4296</v>
          </cell>
          <cell r="H251">
            <v>4345.1639999999998</v>
          </cell>
          <cell r="I251">
            <v>4296</v>
          </cell>
          <cell r="J251">
            <v>813.1</v>
          </cell>
          <cell r="K251">
            <v>745</v>
          </cell>
          <cell r="L251">
            <v>3482.9</v>
          </cell>
          <cell r="M251">
            <v>1</v>
          </cell>
          <cell r="N251">
            <v>167</v>
          </cell>
          <cell r="O251">
            <v>166.96899999999999</v>
          </cell>
          <cell r="P251">
            <v>0</v>
          </cell>
          <cell r="Q251">
            <v>0</v>
          </cell>
          <cell r="R251">
            <v>167</v>
          </cell>
          <cell r="S251">
            <v>0</v>
          </cell>
          <cell r="T251">
            <v>0</v>
          </cell>
          <cell r="U251">
            <v>0</v>
          </cell>
          <cell r="V251">
            <v>0</v>
          </cell>
          <cell r="W251">
            <v>4</v>
          </cell>
          <cell r="X251">
            <v>2</v>
          </cell>
          <cell r="Y251">
            <v>1</v>
          </cell>
          <cell r="Z251">
            <v>1</v>
          </cell>
          <cell r="AA251">
            <v>158</v>
          </cell>
          <cell r="AB251">
            <v>158.49299999999999</v>
          </cell>
          <cell r="AC251">
            <v>0</v>
          </cell>
          <cell r="AD251">
            <v>0</v>
          </cell>
          <cell r="AE251">
            <v>158</v>
          </cell>
          <cell r="AF251">
            <v>0</v>
          </cell>
          <cell r="AG251">
            <v>0</v>
          </cell>
          <cell r="AH251">
            <v>0</v>
          </cell>
          <cell r="AI251">
            <v>0</v>
          </cell>
          <cell r="AJ251">
            <v>0</v>
          </cell>
          <cell r="AK251">
            <v>2</v>
          </cell>
          <cell r="AL251">
            <v>2</v>
          </cell>
          <cell r="AM251">
            <v>2423.4</v>
          </cell>
          <cell r="AN251">
            <v>2428.866</v>
          </cell>
          <cell r="AO251">
            <v>2422.4</v>
          </cell>
          <cell r="AP251">
            <v>13</v>
          </cell>
          <cell r="AQ251">
            <v>0</v>
          </cell>
          <cell r="AR251">
            <v>0</v>
          </cell>
          <cell r="AS251">
            <v>0</v>
          </cell>
          <cell r="AT251">
            <v>0</v>
          </cell>
          <cell r="AU251">
            <v>0</v>
          </cell>
          <cell r="AV251">
            <v>1</v>
          </cell>
          <cell r="AW251">
            <v>38.4</v>
          </cell>
          <cell r="AX251">
            <v>0</v>
          </cell>
          <cell r="AY251">
            <v>38.4</v>
          </cell>
          <cell r="AZ251">
            <v>0</v>
          </cell>
          <cell r="BA251">
            <v>8</v>
          </cell>
          <cell r="BB251">
            <v>8</v>
          </cell>
          <cell r="BC251">
            <v>2</v>
          </cell>
          <cell r="BD251">
            <v>2</v>
          </cell>
          <cell r="BE251">
            <v>3</v>
          </cell>
          <cell r="BF251">
            <v>291.60000000000002</v>
          </cell>
          <cell r="BG251">
            <v>292.14499999999998</v>
          </cell>
          <cell r="BH251">
            <v>0</v>
          </cell>
          <cell r="BI251">
            <v>291.60000000000002</v>
          </cell>
          <cell r="BJ251">
            <v>0</v>
          </cell>
          <cell r="BK251">
            <v>22</v>
          </cell>
          <cell r="BL251">
            <v>1</v>
          </cell>
          <cell r="BM251">
            <v>745</v>
          </cell>
          <cell r="BN251">
            <v>746.68200000000002</v>
          </cell>
          <cell r="BO251">
            <v>0</v>
          </cell>
          <cell r="BP251">
            <v>745</v>
          </cell>
          <cell r="BQ251">
            <v>0</v>
          </cell>
          <cell r="BR251">
            <v>149</v>
          </cell>
          <cell r="BS251">
            <v>0</v>
          </cell>
          <cell r="BT251">
            <v>5</v>
          </cell>
          <cell r="BU251">
            <v>0</v>
          </cell>
          <cell r="BV251">
            <v>4</v>
          </cell>
          <cell r="BW251">
            <v>511.5</v>
          </cell>
          <cell r="BX251">
            <v>512.51700000000005</v>
          </cell>
          <cell r="BY251">
            <v>0</v>
          </cell>
          <cell r="BZ251">
            <v>511.5</v>
          </cell>
          <cell r="CA251">
            <v>0</v>
          </cell>
          <cell r="CB251">
            <v>0.33800000000000002</v>
          </cell>
          <cell r="CC251">
            <v>0</v>
          </cell>
          <cell r="CD251">
            <v>1.5</v>
          </cell>
          <cell r="CE251">
            <v>0</v>
          </cell>
          <cell r="CF251">
            <v>0</v>
          </cell>
          <cell r="CG251">
            <v>0</v>
          </cell>
          <cell r="CH251">
            <v>0</v>
          </cell>
          <cell r="CI251">
            <v>0</v>
          </cell>
          <cell r="CJ251">
            <v>0</v>
          </cell>
          <cell r="CK251">
            <v>0</v>
          </cell>
          <cell r="CL251">
            <v>0</v>
          </cell>
          <cell r="CM251">
            <v>0</v>
          </cell>
          <cell r="CN251">
            <v>0</v>
          </cell>
          <cell r="CO251">
            <v>0</v>
          </cell>
          <cell r="CP251">
            <v>1586.5</v>
          </cell>
          <cell r="CQ251">
            <v>4333.8999999999996</v>
          </cell>
          <cell r="CR251">
            <v>0</v>
          </cell>
          <cell r="CS251">
            <v>0</v>
          </cell>
          <cell r="CT251">
            <v>0</v>
          </cell>
        </row>
        <row r="252">
          <cell r="B252">
            <v>1055182430</v>
          </cell>
          <cell r="C252" t="str">
            <v>г.Люберцы, ул.Преображенская, д.13</v>
          </cell>
          <cell r="D252" t="str">
            <v>{"type":"Polygon","coordinates":[[[37.91012,55.685266],[37.910187,55.685269],[37.910378,55.685151],[37.911007,55.685185],[37.911343,55.685399],[37.912469,55.684831],[37.912602,55.684739],[37.912755,55.684352],[37.91254,55.684237],[37.912292,55.684242],[37.91244,55.683976],[37.91228,55.684055],[37.912134,55.684125],[37.912056,55.684137],[37.911989,55.684123],[37.911929,55.684085],[37.911632,55.684236],[37.911518,55.684163],[37.910875,55.684132],[37.910281,55.684439],[37.91012,55.685266]],[[37.912043,55.684882],[37.911962,55.684832],[37.911884,55.684872],[37.911754,55.684792],[37.91181,55.684762],[37.911756,55.684732],[37.911779,55.68472],[37.911687,55.684664],[37.911608,55.684705],[37.91147,55.684621],[37.911526,55.684592],[37.911481,55.684564],[37.911501,55.684554],[37.911409,55.684498],[37.911331,55.684538],[37.911197,55.684453],[37.911227,55.684437],[37.911133,55.684379],[37.911103,55.684394],[37.911145,55.684419],[37.91101,55.684488],[37.910968,55.684463],[37.910917,55.684488],[37.910891,55.684471],[37.910791,55.684521],[37.910862,55.684564],[37.910717,55.684638],[37.910675,55.684615],[37.91063,55.684639],[37.910602,55.684622],[37.910574,55.684636],[37.910417,55.68454],[37.910478,55.684508],[37.910472,55.684493],[37.910483,55.684481],[37.910473,55.684474],[37.910569,55.684427],[37.91058,55.684433],[37.910625,55.684437],[37.910775,55.68436],[37.910776,55.684333],[37.910763,55.684326],[37.910852,55.684282],[37.910863,55.684289],[37.910877,55.684283],[37.910924,55.684278],[37.910942,55.684286],[37.91104,55.68424],[37.91117,55.684326],[37.911197,55.684313],[37.911217,55.684325],[37.911334,55.684262],[37.911463,55.684341],[37.911517,55.684314],[37.91161,55.684374],[37.911555,55.684403],[37.911676,55.684475],[37.911718,55.684478],[37.911759,55.6845],[37.911788,55.684484],[37.911844,55.684517],[37.911874,55.684535],[37.91185,55.684547],[37.911868,55.684557],[37.911835,55.684574],[37.911943,55.684641],[37.911977,55.684644],[37.912014,55.684665],[37.912053,55.684648],[37.912143,55.684704],[37.912111,55.684719],[37.912131,55.684732],[37.912107,55.684743],[37.9122,55.684801],[37.912043,55.684882]],[[37.911522,55.684871],[37.911437,55.68482],[37.911517,55.68478],[37.911601,55.684831],[37.911522,55.684871]],[[37.910761,55.684793],[37.910824,55.684762],[37.910916,55.684819],[37.910854,55.684851],[37.910761,55.684793]]]}</v>
          </cell>
          <cell r="E252" t="str">
            <v>LINESTRING(37.91244 55.683976,37.910875 55.684132,37.910281 55.684439,37.91012 55.685266,37.911343 55.685399,37.912469 55.684831,37.912602 55.684739,37.912755 55.684352,37.91244 55.683976)</v>
          </cell>
          <cell r="F252" t="str">
            <v>Утвержден</v>
          </cell>
          <cell r="G252">
            <v>13507</v>
          </cell>
          <cell r="H252">
            <v>13539.879000000001</v>
          </cell>
          <cell r="I252">
            <v>13507</v>
          </cell>
          <cell r="J252">
            <v>3888.7</v>
          </cell>
          <cell r="K252">
            <v>3081</v>
          </cell>
          <cell r="L252">
            <v>9646.1</v>
          </cell>
          <cell r="M252">
            <v>4</v>
          </cell>
          <cell r="N252">
            <v>1314</v>
          </cell>
          <cell r="O252">
            <v>1317.8920000000001</v>
          </cell>
          <cell r="P252">
            <v>0</v>
          </cell>
          <cell r="Q252">
            <v>0</v>
          </cell>
          <cell r="R252">
            <v>1314</v>
          </cell>
          <cell r="S252">
            <v>0</v>
          </cell>
          <cell r="T252">
            <v>0</v>
          </cell>
          <cell r="U252">
            <v>0</v>
          </cell>
          <cell r="V252">
            <v>0</v>
          </cell>
          <cell r="W252">
            <v>0</v>
          </cell>
          <cell r="X252">
            <v>0</v>
          </cell>
          <cell r="Y252">
            <v>0</v>
          </cell>
          <cell r="Z252">
            <v>2</v>
          </cell>
          <cell r="AA252">
            <v>548</v>
          </cell>
          <cell r="AB252">
            <v>548.87599999999998</v>
          </cell>
          <cell r="AC252">
            <v>0</v>
          </cell>
          <cell r="AD252">
            <v>0</v>
          </cell>
          <cell r="AE252">
            <v>548</v>
          </cell>
          <cell r="AF252">
            <v>0</v>
          </cell>
          <cell r="AG252">
            <v>0</v>
          </cell>
          <cell r="AH252">
            <v>0</v>
          </cell>
          <cell r="AI252">
            <v>0</v>
          </cell>
          <cell r="AJ252">
            <v>0</v>
          </cell>
          <cell r="AK252">
            <v>4</v>
          </cell>
          <cell r="AL252">
            <v>0</v>
          </cell>
          <cell r="AM252">
            <v>4278.7</v>
          </cell>
          <cell r="AN252">
            <v>4148.6189999999997</v>
          </cell>
          <cell r="AO252">
            <v>4139.7</v>
          </cell>
          <cell r="AP252">
            <v>28</v>
          </cell>
          <cell r="AQ252">
            <v>0</v>
          </cell>
          <cell r="AR252">
            <v>0</v>
          </cell>
          <cell r="AS252">
            <v>0</v>
          </cell>
          <cell r="AT252">
            <v>0</v>
          </cell>
          <cell r="AU252">
            <v>0</v>
          </cell>
          <cell r="AV252">
            <v>1</v>
          </cell>
          <cell r="AW252">
            <v>45</v>
          </cell>
          <cell r="AX252">
            <v>0</v>
          </cell>
          <cell r="AY252">
            <v>45</v>
          </cell>
          <cell r="AZ252">
            <v>0</v>
          </cell>
          <cell r="BA252">
            <v>4</v>
          </cell>
          <cell r="BB252">
            <v>4</v>
          </cell>
          <cell r="BC252">
            <v>2</v>
          </cell>
          <cell r="BD252">
            <v>2</v>
          </cell>
          <cell r="BE252">
            <v>9</v>
          </cell>
          <cell r="BF252">
            <v>1732</v>
          </cell>
          <cell r="BG252">
            <v>1737.921</v>
          </cell>
          <cell r="BH252">
            <v>0</v>
          </cell>
          <cell r="BI252">
            <v>1732</v>
          </cell>
          <cell r="BJ252">
            <v>0</v>
          </cell>
          <cell r="BK252">
            <v>134</v>
          </cell>
          <cell r="BL252">
            <v>1</v>
          </cell>
          <cell r="BM252">
            <v>3081</v>
          </cell>
          <cell r="BN252">
            <v>3088.9110000000001</v>
          </cell>
          <cell r="BO252">
            <v>0</v>
          </cell>
          <cell r="BP252">
            <v>3081</v>
          </cell>
          <cell r="BQ252">
            <v>0</v>
          </cell>
          <cell r="BR252">
            <v>1027</v>
          </cell>
          <cell r="BS252">
            <v>0</v>
          </cell>
          <cell r="BT252">
            <v>3081</v>
          </cell>
          <cell r="BU252">
            <v>0</v>
          </cell>
          <cell r="BV252">
            <v>10</v>
          </cell>
          <cell r="BW252">
            <v>2675.6</v>
          </cell>
          <cell r="BX252">
            <v>2680.6619999999998</v>
          </cell>
          <cell r="BY252">
            <v>0</v>
          </cell>
          <cell r="BZ252">
            <v>2675.6</v>
          </cell>
          <cell r="CA252">
            <v>0</v>
          </cell>
          <cell r="CB252">
            <v>1.7849999999999999</v>
          </cell>
          <cell r="CC252">
            <v>0</v>
          </cell>
          <cell r="CD252">
            <v>1.5</v>
          </cell>
          <cell r="CE252">
            <v>0</v>
          </cell>
          <cell r="CF252">
            <v>0</v>
          </cell>
          <cell r="CG252">
            <v>0</v>
          </cell>
          <cell r="CH252">
            <v>0</v>
          </cell>
          <cell r="CI252">
            <v>0</v>
          </cell>
          <cell r="CJ252">
            <v>0</v>
          </cell>
          <cell r="CK252">
            <v>0</v>
          </cell>
          <cell r="CL252">
            <v>0</v>
          </cell>
          <cell r="CM252">
            <v>0</v>
          </cell>
          <cell r="CN252">
            <v>0</v>
          </cell>
          <cell r="CO252">
            <v>0</v>
          </cell>
          <cell r="CP252">
            <v>7533.6</v>
          </cell>
          <cell r="CQ252">
            <v>13535.3</v>
          </cell>
          <cell r="CR252">
            <v>0</v>
          </cell>
          <cell r="CS252">
            <v>0</v>
          </cell>
          <cell r="CT252">
            <v>0</v>
          </cell>
        </row>
        <row r="253">
          <cell r="B253">
            <v>1055182500</v>
          </cell>
          <cell r="C253" t="str">
            <v>г. Люберцы, ул. Преображенская, д.17, корп.1, д.17, корп. 2</v>
          </cell>
          <cell r="D253" t="str">
            <v>{"type":"Polygon","coordinates":[[[37.910281,55.684439],[37.910875,55.684132],[37.911518,55.684163],[37.911632,55.684236],[37.911929,55.684085],[37.91199,55.684123],[37.912056,55.684137],[37.912133,55.684125],[37.912214,55.684088],[37.91244,55.683975],[37.912494,55.683882],[37.91254,55.683892],[37.912766,55.683616],[37.912585,55.68346],[37.912763,55.683388],[37.91283,55.683114],[37.912161,55.683055],[37.910605,55.682953],[37.910399,55.683893],[37.910281,55.684439]],[[37.91101,55.68346],[37.911035,55.683477],[37.910991,55.683497],[37.91103,55.683527],[37.910942,55.683572],[37.910897,55.683545],[37.910853,55.683571],[37.910825,55.683554],[37.910786,55.683576],[37.910628,55.683483],[37.91071,55.68344],[37.910677,55.683419],[37.910797,55.683357],[37.910829,55.683376],[37.911003,55.68329],[37.910974,55.683274],[37.9111,55.683211],[37.911129,55.683228],[37.911146,55.683219],[37.911157,55.683226],[37.911256,55.683176],[37.911426,55.683279],[37.911577,55.683198],[37.911683,55.683269],[37.911725,55.683246],[37.911821,55.683311],[37.911773,55.683333],[37.911879,55.683402],[37.911711,55.683486],[37.911631,55.683437],[37.91161,55.683447],[37.911576,55.683426],[37.911517,55.683454],[37.911412,55.683389],[37.911445,55.683371],[37.911349,55.683314],[37.911282,55.683345],[37.911325,55.683375],[37.911227,55.683423],[37.911186,55.683397],[37.911135,55.683424],[37.911115,55.68341],[37.91101,55.68346]],[[37.91176,55.683599],[37.911789,55.683589],[37.911847,55.683621],[37.911874,55.683607],[37.911941,55.683649],[37.911917,55.683662],[37.911939,55.683678],[37.911912,55.683693],[37.912027,55.683763],[37.912051,55.68375],[37.912108,55.683782],[37.912137,55.683766],[37.912225,55.683819],[37.912201,55.683833],[37.9122,55.683863],[37.912288,55.683916],[37.912137,55.683996],[37.912049,55.683946],[37.912025,55.683959],[37.911986,55.683938],[37.911953,55.683955],[37.911854,55.683894],[37.911889,55.683875],[37.911856,55.683855],[37.911878,55.683842],[37.911779,55.683782],[37.911757,55.683794],[37.91172,55.683772],[37.911685,55.683792],[37.911581,55.683726],[37.91162,55.683705],[37.911586,55.683686],[37.911607,55.683674],[37.911568,55.683651],[37.911715,55.683573],[37.91176,55.683599]],[[37.910549,55.68396],[37.910624,55.683965],[37.910616,55.683997],[37.910722,55.684004],[37.910726,55.683989],[37.910754,55.683991],[37.910758,55.683972],[37.910856,55.683979],[37.910944,55.683611],[37.910829,55.683602],[37.910645,55.683494],[37.910549,55.68396]],[[37.911622,55.684087],[37.911681,55.684092],[37.911702,55.684008],[37.911645,55.684003],[37.911622,55.684087]],[[37.911089,55.683745],[37.911175,55.683751],[37.911182,55.683726],[37.911217,55.683729],[37.911226,55.683692],[37.911115,55.683683],[37.9111,55.683695],[37.911089,55.683745]]]}</v>
          </cell>
          <cell r="E253" t="str">
            <v>LINESTRING(37.910605 55.682953,37.910399 55.683893,37.910281 55.684439,37.911632 55.684236,37.912133 55.684125,37.912214 55.684088,37.91244 55.683975,37.91254 55.683892,37.912766 55.683616,37.91283 55.683114,37.912161 55.683055,37.910605 55.682953)</v>
          </cell>
          <cell r="F253" t="str">
            <v>Утвержден</v>
          </cell>
          <cell r="G253">
            <v>14072</v>
          </cell>
          <cell r="H253">
            <v>14106.397999999999</v>
          </cell>
          <cell r="I253">
            <v>14072</v>
          </cell>
          <cell r="J253">
            <v>5488.6</v>
          </cell>
          <cell r="K253">
            <v>4585</v>
          </cell>
          <cell r="L253">
            <v>8559</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5321.7</v>
          </cell>
          <cell r="AN253">
            <v>5063.9830000000002</v>
          </cell>
          <cell r="AO253">
            <v>5051.7</v>
          </cell>
          <cell r="AP253">
            <v>41</v>
          </cell>
          <cell r="AQ253">
            <v>0</v>
          </cell>
          <cell r="AR253">
            <v>0</v>
          </cell>
          <cell r="AS253">
            <v>0</v>
          </cell>
          <cell r="AT253">
            <v>0</v>
          </cell>
          <cell r="AU253">
            <v>0</v>
          </cell>
          <cell r="AV253">
            <v>1</v>
          </cell>
          <cell r="AW253">
            <v>18</v>
          </cell>
          <cell r="AX253">
            <v>0</v>
          </cell>
          <cell r="AY253">
            <v>18</v>
          </cell>
          <cell r="AZ253">
            <v>0</v>
          </cell>
          <cell r="BA253">
            <v>0</v>
          </cell>
          <cell r="BB253">
            <v>0</v>
          </cell>
          <cell r="BC253">
            <v>0</v>
          </cell>
          <cell r="BD253">
            <v>0</v>
          </cell>
          <cell r="BE253">
            <v>12</v>
          </cell>
          <cell r="BF253">
            <v>2279.1</v>
          </cell>
          <cell r="BG253">
            <v>2286.1480000000001</v>
          </cell>
          <cell r="BH253">
            <v>0</v>
          </cell>
          <cell r="BI253">
            <v>2279.1</v>
          </cell>
          <cell r="BJ253">
            <v>0</v>
          </cell>
          <cell r="BK253">
            <v>176</v>
          </cell>
          <cell r="BL253">
            <v>1</v>
          </cell>
          <cell r="BM253">
            <v>4585</v>
          </cell>
          <cell r="BN253">
            <v>4595.1589999999997</v>
          </cell>
          <cell r="BO253">
            <v>0</v>
          </cell>
          <cell r="BP253">
            <v>4585</v>
          </cell>
          <cell r="BQ253">
            <v>0</v>
          </cell>
          <cell r="BR253">
            <v>1528.3330000000001</v>
          </cell>
          <cell r="BS253">
            <v>0</v>
          </cell>
          <cell r="BT253">
            <v>3</v>
          </cell>
          <cell r="BU253">
            <v>0</v>
          </cell>
          <cell r="BV253">
            <v>9</v>
          </cell>
          <cell r="BW253">
            <v>2131.8000000000002</v>
          </cell>
          <cell r="BX253">
            <v>2137.4520000000002</v>
          </cell>
          <cell r="BY253">
            <v>0</v>
          </cell>
          <cell r="BZ253">
            <v>2131.8000000000002</v>
          </cell>
          <cell r="CA253">
            <v>0</v>
          </cell>
          <cell r="CB253">
            <v>1.4219999999999999</v>
          </cell>
          <cell r="CC253">
            <v>0</v>
          </cell>
          <cell r="CD253">
            <v>1.5</v>
          </cell>
          <cell r="CE253">
            <v>0</v>
          </cell>
          <cell r="CF253">
            <v>0</v>
          </cell>
          <cell r="CG253">
            <v>0</v>
          </cell>
          <cell r="CH253">
            <v>0</v>
          </cell>
          <cell r="CI253">
            <v>0</v>
          </cell>
          <cell r="CJ253">
            <v>0</v>
          </cell>
          <cell r="CK253">
            <v>0</v>
          </cell>
          <cell r="CL253">
            <v>0</v>
          </cell>
          <cell r="CM253">
            <v>0</v>
          </cell>
          <cell r="CN253">
            <v>0</v>
          </cell>
          <cell r="CO253">
            <v>0</v>
          </cell>
          <cell r="CP253">
            <v>9013.9</v>
          </cell>
          <cell r="CQ253">
            <v>14065.6</v>
          </cell>
          <cell r="CR253">
            <v>0</v>
          </cell>
          <cell r="CS253">
            <v>0</v>
          </cell>
          <cell r="CT253">
            <v>0</v>
          </cell>
        </row>
        <row r="254">
          <cell r="B254">
            <v>1055182639</v>
          </cell>
          <cell r="C254" t="str">
            <v>г. Люберцы, ул. Преображенская, д. 4, д. 6к2, пр-кт. Комсомольский, д. 8/2</v>
          </cell>
          <cell r="D254" t="str">
            <v>{"type":"Polygon","coordinates":[[[37.902509,55.688246],[37.902102,55.688457],[37.902089,55.688482],[37.9021,55.688516],[37.902124,55.688552],[37.902289,55.688656],[37.902318,55.68869],[37.902348,55.688715],[37.902388,55.688739],[37.902454,55.688759],[37.902784,55.688969],[37.902827,55.688986],[37.902891,55.688992],[37.902953,55.68898],[37.903658,55.688619],[37.904605,55.688134],[37.906025,55.687407],[37.905173,55.68688],[37.903766,55.687602],[37.902643,55.688179],[37.902509,55.688246]],[[37.904085,55.687985],[37.903685,55.688091],[37.903508,55.68789],[37.903908,55.687776],[37.904085,55.687985]],[[37.90362,55.688491],[37.903682,55.688456],[37.903596,55.688407],[37.903531,55.688443],[37.90362,55.688491]],[[37.902511,55.688592],[37.902446,55.688611],[37.902481,55.688648],[37.902545,55.688631],[37.902609,55.688706],[37.902939,55.68862],[37.902781,55.688422],[37.902446,55.688517],[37.902511,55.688592]],[[37.903541,55.68855],[37.903563,55.68855],[37.903584,55.688545],[37.903616,55.688529],[37.903667,55.68856],[37.903636,55.688578],[37.903629,55.688589],[37.903628,55.688601],[37.903628,55.688601],[37.903541,55.68855]],[[37.904361,55.688104],[37.904398,55.688128],[37.904452,55.688162],[37.904535,55.68812],[37.904548,55.688115],[37.904561,55.688114],[37.904574,55.688114],[37.90445,55.688035],[37.904451,55.688046],[37.904447,55.688056],[37.904437,55.688064],[37.904361,55.688104]],[[37.905073,55.686967],[37.905119,55.686997],[37.905165,55.686974],[37.905118,55.686944],[37.905073,55.686967]],[[37.905216,55.687062],[37.905295,55.68711],[37.905362,55.687074],[37.905281,55.687026],[37.905216,55.687062]],[[37.905336,55.687262],[37.905172,55.68716],[37.904207,55.687659],[37.90438,55.68777],[37.905336,55.687262]],[[37.905192,55.687056],[37.905166,55.687039],[37.905192,55.687056]]]}</v>
          </cell>
          <cell r="E254" t="str">
            <v>LINESTRING(37.905173 55.68688,37.902509 55.688246,37.902102 55.688457,37.902089 55.688482,37.9021 55.688516,37.902124 55.688552,37.902348 55.688715,37.902388 55.688739,37.902784 55.688969,37.902827 55.688986,37.902891 55.688992,37.902953 55.68898,37.906025 55.687407,37.905173 55.68688)</v>
          </cell>
          <cell r="F254" t="str">
            <v>Утвержден</v>
          </cell>
          <cell r="G254">
            <v>18337</v>
          </cell>
          <cell r="H254">
            <v>18381.457999999999</v>
          </cell>
          <cell r="I254">
            <v>18337</v>
          </cell>
          <cell r="J254">
            <v>4966.3</v>
          </cell>
          <cell r="K254">
            <v>5047.2</v>
          </cell>
          <cell r="L254">
            <v>13370.7</v>
          </cell>
          <cell r="M254">
            <v>6</v>
          </cell>
          <cell r="N254">
            <v>1598</v>
          </cell>
          <cell r="O254">
            <v>1600.423</v>
          </cell>
          <cell r="P254">
            <v>0</v>
          </cell>
          <cell r="Q254">
            <v>0</v>
          </cell>
          <cell r="R254">
            <v>1184</v>
          </cell>
          <cell r="S254">
            <v>414</v>
          </cell>
          <cell r="T254">
            <v>0</v>
          </cell>
          <cell r="U254">
            <v>0</v>
          </cell>
          <cell r="V254">
            <v>0</v>
          </cell>
          <cell r="W254">
            <v>0</v>
          </cell>
          <cell r="X254">
            <v>0</v>
          </cell>
          <cell r="Y254">
            <v>0</v>
          </cell>
          <cell r="Z254">
            <v>3</v>
          </cell>
          <cell r="AA254">
            <v>817</v>
          </cell>
          <cell r="AB254">
            <v>819.55799999999999</v>
          </cell>
          <cell r="AC254">
            <v>0</v>
          </cell>
          <cell r="AD254">
            <v>0</v>
          </cell>
          <cell r="AE254">
            <v>691</v>
          </cell>
          <cell r="AF254">
            <v>0</v>
          </cell>
          <cell r="AG254">
            <v>0</v>
          </cell>
          <cell r="AH254">
            <v>0</v>
          </cell>
          <cell r="AI254">
            <v>126</v>
          </cell>
          <cell r="AJ254">
            <v>0</v>
          </cell>
          <cell r="AK254">
            <v>3</v>
          </cell>
          <cell r="AL254">
            <v>3</v>
          </cell>
          <cell r="AM254">
            <v>6464</v>
          </cell>
          <cell r="AN254">
            <v>6480.5680000000002</v>
          </cell>
          <cell r="AO254">
            <v>6464</v>
          </cell>
          <cell r="AP254">
            <v>11</v>
          </cell>
          <cell r="AQ254">
            <v>0</v>
          </cell>
          <cell r="AR254">
            <v>0</v>
          </cell>
          <cell r="AS254">
            <v>0</v>
          </cell>
          <cell r="AT254">
            <v>0</v>
          </cell>
          <cell r="AU254">
            <v>0</v>
          </cell>
          <cell r="AV254">
            <v>3</v>
          </cell>
          <cell r="AW254">
            <v>140</v>
          </cell>
          <cell r="AX254">
            <v>0</v>
          </cell>
          <cell r="AY254">
            <v>140</v>
          </cell>
          <cell r="AZ254">
            <v>0</v>
          </cell>
          <cell r="BA254">
            <v>0</v>
          </cell>
          <cell r="BB254">
            <v>0</v>
          </cell>
          <cell r="BC254">
            <v>0</v>
          </cell>
          <cell r="BD254">
            <v>0</v>
          </cell>
          <cell r="BE254">
            <v>10</v>
          </cell>
          <cell r="BF254">
            <v>2300</v>
          </cell>
          <cell r="BG254">
            <v>2307.951</v>
          </cell>
          <cell r="BH254">
            <v>0</v>
          </cell>
          <cell r="BI254">
            <v>2300</v>
          </cell>
          <cell r="BJ254">
            <v>0</v>
          </cell>
          <cell r="BK254">
            <v>182</v>
          </cell>
          <cell r="BL254">
            <v>4</v>
          </cell>
          <cell r="BM254">
            <v>4188.3</v>
          </cell>
          <cell r="BN254">
            <v>4198.826</v>
          </cell>
          <cell r="BO254">
            <v>0</v>
          </cell>
          <cell r="BP254">
            <v>4188.3</v>
          </cell>
          <cell r="BQ254">
            <v>0</v>
          </cell>
          <cell r="BR254">
            <v>736</v>
          </cell>
          <cell r="BS254">
            <v>0</v>
          </cell>
          <cell r="BT254">
            <v>4.5</v>
          </cell>
          <cell r="BU254">
            <v>0</v>
          </cell>
          <cell r="BV254">
            <v>13</v>
          </cell>
          <cell r="BW254">
            <v>2849.1</v>
          </cell>
          <cell r="BX254">
            <v>2856.8380000000002</v>
          </cell>
          <cell r="BY254">
            <v>0</v>
          </cell>
          <cell r="BZ254">
            <v>2849.1</v>
          </cell>
          <cell r="CA254">
            <v>0</v>
          </cell>
          <cell r="CB254">
            <v>1.3069999999999999</v>
          </cell>
          <cell r="CC254">
            <v>0</v>
          </cell>
          <cell r="CD254">
            <v>2.1153846153846199</v>
          </cell>
          <cell r="CE254">
            <v>0</v>
          </cell>
          <cell r="CF254">
            <v>0</v>
          </cell>
          <cell r="CG254">
            <v>0</v>
          </cell>
          <cell r="CH254">
            <v>0</v>
          </cell>
          <cell r="CI254">
            <v>0</v>
          </cell>
          <cell r="CJ254">
            <v>0</v>
          </cell>
          <cell r="CK254">
            <v>0</v>
          </cell>
          <cell r="CL254">
            <v>0</v>
          </cell>
          <cell r="CM254">
            <v>0</v>
          </cell>
          <cell r="CN254">
            <v>0</v>
          </cell>
          <cell r="CO254">
            <v>0</v>
          </cell>
          <cell r="CP254">
            <v>9477.4</v>
          </cell>
          <cell r="CQ254">
            <v>18356.400000000001</v>
          </cell>
          <cell r="CR254">
            <v>0</v>
          </cell>
          <cell r="CS254">
            <v>0</v>
          </cell>
          <cell r="CT254">
            <v>0</v>
          </cell>
        </row>
        <row r="255">
          <cell r="B255">
            <v>1055182424</v>
          </cell>
          <cell r="C255" t="str">
            <v>г. Люберцы, ул. Преображенская, д.9</v>
          </cell>
          <cell r="D255" t="str">
            <v>{"type":"Polygon","coordinates":[[[37.910074,55.685381],[37.910112,55.685319],[37.91012,55.685267],[37.910187,55.685269],[37.910377,55.685151],[37.911007,55.685185],[37.911344,55.685399],[37.912206,55.685923],[37.9122,55.686018],[37.911854,55.686203],[37.910726,55.686187],[37.910514,55.686297],[37.910038,55.686019],[37.910043,55.685975],[37.91014,55.685917],[37.909963,55.68582],[37.909896,55.68586],[37.90988,55.685852],[37.909787,55.685905],[37.909649,55.685825],[37.909806,55.685707],[37.909939,55.685561],[37.910074,55.685381]],[[37.910211,55.68542],[37.910262,55.685393],[37.910266,55.685359],[37.910368,55.685301],[37.910388,55.685313],[37.910456,55.68531],[37.910538,55.685266],[37.910686,55.685359],[37.910832,55.685282],[37.910969,55.685367],[37.911018,55.685343],[37.911101,55.685395],[37.91105,55.68542],[37.911178,55.6855],[37.911217,55.685505],[37.91125,55.685526],[37.911285,55.685509],[37.911376,55.685566],[37.911343,55.685587],[37.911347,55.685612],[37.911445,55.685672],[37.911482,55.685674],[37.911522,55.685698],[37.911559,55.68568],[37.911642,55.68573],[37.911616,55.685746],[37.911626,55.685757],[37.91162,55.68578],[37.911718,55.68584],[37.911754,55.685843],[37.911793,55.685865],[37.911838,55.685843],[37.911919,55.685894],[37.911887,55.685913],[37.911891,55.685941],[37.911984,55.685997],[37.911824,55.686082],[37.911743,55.686033],[37.911723,55.686044],[37.9117,55.686029],[37.911648,55.686059],[37.911514,55.685977],[37.911573,55.685948],[37.911438,55.685866],[37.911382,55.685895],[37.911243,55.685808],[37.911296,55.68578],[37.911162,55.685697],[37.911103,55.685726],[37.910961,55.685641],[37.911021,55.68561],[37.910885,55.685527],[37.910828,55.68556],[37.91069,55.685478],[37.910728,55.685458],[37.910641,55.685405],[37.910605,55.685424],[37.910591,55.685417],[37.910569,55.685428],[37.910612,55.685455],[37.91051,55.68551],[37.910471,55.685489],[37.91043,55.685511],[37.910399,55.685493],[37.910362,55.685511],[37.910211,55.68542]],[[37.910538,55.685985],[37.910321,55.685857],[37.910476,55.685773],[37.910691,55.685902],[37.910691,55.685902],[37.910538,55.685985]],[[37.911393,55.686132],[37.911353,55.686109],[37.91138,55.686095],[37.911343,55.686074],[37.911405,55.686043],[37.911478,55.686088],[37.911393,55.686132]],[[37.910247,55.685652],[37.910331,55.685607],[37.910434,55.685669],[37.910352,55.685713],[37.910352,55.685713],[37.910247,55.685652]]]}</v>
          </cell>
          <cell r="E255" t="str">
            <v>LINESTRING(37.910377 55.685151,37.91012 55.685267,37.909649 55.685825,37.909787 55.685905,37.910514 55.686297,37.911854 55.686203,37.9122 55.686018,37.912206 55.685923,37.911007 55.685185,37.910377 55.685151)</v>
          </cell>
          <cell r="F255" t="str">
            <v>Утвержден</v>
          </cell>
          <cell r="G255">
            <v>9395</v>
          </cell>
          <cell r="H255">
            <v>9417.8770000000004</v>
          </cell>
          <cell r="I255">
            <v>9395</v>
          </cell>
          <cell r="J255">
            <v>2339.8000000000002</v>
          </cell>
          <cell r="K255">
            <v>2463</v>
          </cell>
          <cell r="L255">
            <v>7126.5</v>
          </cell>
          <cell r="M255">
            <v>4</v>
          </cell>
          <cell r="N255">
            <v>575.20000000000005</v>
          </cell>
          <cell r="O255">
            <v>575.31299999999999</v>
          </cell>
          <cell r="P255">
            <v>0</v>
          </cell>
          <cell r="Q255">
            <v>0</v>
          </cell>
          <cell r="R255">
            <v>575.20000000000005</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3728.6</v>
          </cell>
          <cell r="AN255">
            <v>3597.393</v>
          </cell>
          <cell r="AO255">
            <v>3588.6</v>
          </cell>
          <cell r="AP255">
            <v>28</v>
          </cell>
          <cell r="AQ255">
            <v>0</v>
          </cell>
          <cell r="AR255">
            <v>0</v>
          </cell>
          <cell r="AS255">
            <v>0</v>
          </cell>
          <cell r="AT255">
            <v>0</v>
          </cell>
          <cell r="AU255">
            <v>0</v>
          </cell>
          <cell r="AV255">
            <v>1</v>
          </cell>
          <cell r="AW255">
            <v>72</v>
          </cell>
          <cell r="AX255">
            <v>0</v>
          </cell>
          <cell r="AY255">
            <v>72</v>
          </cell>
          <cell r="AZ255">
            <v>0</v>
          </cell>
          <cell r="BA255">
            <v>8</v>
          </cell>
          <cell r="BB255">
            <v>8</v>
          </cell>
          <cell r="BC255">
            <v>4</v>
          </cell>
          <cell r="BD255">
            <v>4</v>
          </cell>
          <cell r="BE255">
            <v>5</v>
          </cell>
          <cell r="BF255">
            <v>615.70000000000005</v>
          </cell>
          <cell r="BG255">
            <v>617.33399999999995</v>
          </cell>
          <cell r="BH255">
            <v>0</v>
          </cell>
          <cell r="BI255">
            <v>615.70000000000005</v>
          </cell>
          <cell r="BJ255">
            <v>0</v>
          </cell>
          <cell r="BK255">
            <v>47</v>
          </cell>
          <cell r="BL255">
            <v>1</v>
          </cell>
          <cell r="BM255">
            <v>2463</v>
          </cell>
          <cell r="BN255">
            <v>2468.5639999999999</v>
          </cell>
          <cell r="BO255">
            <v>0</v>
          </cell>
          <cell r="BP255">
            <v>2463</v>
          </cell>
          <cell r="BQ255">
            <v>0</v>
          </cell>
          <cell r="BR255">
            <v>821</v>
          </cell>
          <cell r="BS255">
            <v>0</v>
          </cell>
          <cell r="BT255">
            <v>3</v>
          </cell>
          <cell r="BU255">
            <v>0</v>
          </cell>
          <cell r="BV255">
            <v>4</v>
          </cell>
          <cell r="BW255">
            <v>2151.8000000000002</v>
          </cell>
          <cell r="BX255">
            <v>2156.9349999999999</v>
          </cell>
          <cell r="BY255">
            <v>0</v>
          </cell>
          <cell r="BZ255">
            <v>2151.8000000000002</v>
          </cell>
          <cell r="CA255">
            <v>0</v>
          </cell>
          <cell r="CB255">
            <v>1.4339999999999999</v>
          </cell>
          <cell r="CC255">
            <v>0</v>
          </cell>
          <cell r="CD255">
            <v>1.5</v>
          </cell>
          <cell r="CE255">
            <v>0</v>
          </cell>
          <cell r="CF255">
            <v>0</v>
          </cell>
          <cell r="CG255">
            <v>0</v>
          </cell>
          <cell r="CH255">
            <v>0</v>
          </cell>
          <cell r="CI255">
            <v>0</v>
          </cell>
          <cell r="CJ255">
            <v>0</v>
          </cell>
          <cell r="CK255">
            <v>0</v>
          </cell>
          <cell r="CL255">
            <v>0</v>
          </cell>
          <cell r="CM255">
            <v>0</v>
          </cell>
          <cell r="CN255">
            <v>0</v>
          </cell>
          <cell r="CO255">
            <v>0</v>
          </cell>
          <cell r="CP255">
            <v>5302.5</v>
          </cell>
          <cell r="CQ255">
            <v>9466.2999999999993</v>
          </cell>
          <cell r="CR255">
            <v>0</v>
          </cell>
          <cell r="CS255">
            <v>0</v>
          </cell>
          <cell r="CT255">
            <v>0</v>
          </cell>
        </row>
        <row r="256">
          <cell r="B256">
            <v>7674438530</v>
          </cell>
          <cell r="C256" t="str">
            <v>г. Люберцы, ул. Рождественская, д.10 ЖК "Первый Лермонтовский"</v>
          </cell>
          <cell r="D256" t="str">
            <v>{"type":"Polygon","coordinates":[[[37.917214,55.67923],[37.917575,55.678264],[37.91944,55.678494],[37.91909,55.679449],[37.917214,55.67923]],[[37.917767,55.678449],[37.918002,55.678473],[37.917781,55.679093],[37.918843,55.679212],[37.919062,55.678599],[37.919318,55.678629],[37.919056,55.679342],[37.918854,55.67932],[37.918841,55.679356],[37.917697,55.679225],[37.917708,55.679181],[37.917516,55.679158],[37.917767,55.678449]],[[37.918437,55.67858],[37.918416,55.678643],[37.918559,55.678659],[37.918583,55.678607],[37.918664,55.678614],[37.918694,55.678531],[37.91862,55.678522],[37.918625,55.678495],[37.91848,55.678477],[37.918459,55.678534],[37.918319,55.678519],[37.918303,55.678561],[37.918437,55.67858]]]}</v>
          </cell>
          <cell r="E256" t="str">
            <v>LINESTRING(37.917575 55.678264,37.917214 55.67923,37.91909 55.679449,37.91944 55.678494,37.917575 55.678264)</v>
          </cell>
          <cell r="F256" t="str">
            <v>Утвержден</v>
          </cell>
          <cell r="G256">
            <v>9327</v>
          </cell>
          <cell r="H256">
            <v>9259.9040000000005</v>
          </cell>
          <cell r="I256">
            <v>9327</v>
          </cell>
          <cell r="J256">
            <v>3052</v>
          </cell>
          <cell r="K256">
            <v>4360</v>
          </cell>
          <cell r="L256">
            <v>6273</v>
          </cell>
          <cell r="M256">
            <v>2</v>
          </cell>
          <cell r="N256">
            <v>761</v>
          </cell>
          <cell r="O256">
            <v>763.14700000000005</v>
          </cell>
          <cell r="P256">
            <v>0</v>
          </cell>
          <cell r="Q256">
            <v>0</v>
          </cell>
          <cell r="R256">
            <v>761</v>
          </cell>
          <cell r="S256">
            <v>0</v>
          </cell>
          <cell r="T256">
            <v>0</v>
          </cell>
          <cell r="U256">
            <v>0</v>
          </cell>
          <cell r="V256">
            <v>0</v>
          </cell>
          <cell r="W256">
            <v>0</v>
          </cell>
          <cell r="X256">
            <v>0</v>
          </cell>
          <cell r="Y256">
            <v>0</v>
          </cell>
          <cell r="Z256">
            <v>1</v>
          </cell>
          <cell r="AA256">
            <v>126</v>
          </cell>
          <cell r="AB256">
            <v>126.66500000000001</v>
          </cell>
          <cell r="AC256">
            <v>1</v>
          </cell>
          <cell r="AD256">
            <v>0</v>
          </cell>
          <cell r="AE256">
            <v>126</v>
          </cell>
          <cell r="AF256">
            <v>0</v>
          </cell>
          <cell r="AG256">
            <v>0</v>
          </cell>
          <cell r="AH256">
            <v>0</v>
          </cell>
          <cell r="AI256">
            <v>0</v>
          </cell>
          <cell r="AJ256">
            <v>0</v>
          </cell>
          <cell r="AK256">
            <v>0</v>
          </cell>
          <cell r="AL256">
            <v>0</v>
          </cell>
          <cell r="AM256">
            <v>4891.3</v>
          </cell>
          <cell r="AN256">
            <v>3993.3919999999998</v>
          </cell>
          <cell r="AO256">
            <v>4891.3</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3</v>
          </cell>
          <cell r="BD256">
            <v>0</v>
          </cell>
          <cell r="BE256">
            <v>0</v>
          </cell>
          <cell r="BF256">
            <v>0</v>
          </cell>
          <cell r="BG256">
            <v>0</v>
          </cell>
          <cell r="BH256">
            <v>0</v>
          </cell>
          <cell r="BI256">
            <v>0</v>
          </cell>
          <cell r="BJ256">
            <v>0</v>
          </cell>
          <cell r="BK256">
            <v>0</v>
          </cell>
          <cell r="BL256">
            <v>1</v>
          </cell>
          <cell r="BM256">
            <v>1408</v>
          </cell>
          <cell r="BN256">
            <v>1411.066</v>
          </cell>
          <cell r="BO256">
            <v>0</v>
          </cell>
          <cell r="BP256">
            <v>1408</v>
          </cell>
          <cell r="BQ256">
            <v>0</v>
          </cell>
          <cell r="BR256">
            <v>234</v>
          </cell>
          <cell r="BS256">
            <v>0</v>
          </cell>
          <cell r="BT256">
            <v>6</v>
          </cell>
          <cell r="BU256">
            <v>0</v>
          </cell>
          <cell r="BV256">
            <v>1</v>
          </cell>
          <cell r="BW256">
            <v>2952</v>
          </cell>
          <cell r="BX256">
            <v>2960.4740000000002</v>
          </cell>
          <cell r="BY256">
            <v>0</v>
          </cell>
          <cell r="BZ256">
            <v>2952</v>
          </cell>
          <cell r="CA256">
            <v>0</v>
          </cell>
          <cell r="CB256">
            <v>984</v>
          </cell>
          <cell r="CC256">
            <v>0</v>
          </cell>
          <cell r="CD256">
            <v>3</v>
          </cell>
          <cell r="CE256">
            <v>0</v>
          </cell>
          <cell r="CF256">
            <v>0</v>
          </cell>
          <cell r="CG256">
            <v>0</v>
          </cell>
          <cell r="CH256">
            <v>0</v>
          </cell>
          <cell r="CI256">
            <v>0</v>
          </cell>
          <cell r="CJ256">
            <v>0</v>
          </cell>
          <cell r="CK256">
            <v>0</v>
          </cell>
          <cell r="CL256">
            <v>0</v>
          </cell>
          <cell r="CM256">
            <v>0</v>
          </cell>
          <cell r="CN256">
            <v>0</v>
          </cell>
          <cell r="CO256">
            <v>0</v>
          </cell>
          <cell r="CP256">
            <v>4360</v>
          </cell>
          <cell r="CQ256">
            <v>10138.299999999999</v>
          </cell>
          <cell r="CR256">
            <v>0</v>
          </cell>
          <cell r="CS256">
            <v>0</v>
          </cell>
          <cell r="CT256">
            <v>0</v>
          </cell>
        </row>
        <row r="257">
          <cell r="B257">
            <v>7674438190</v>
          </cell>
          <cell r="C257" t="str">
            <v>г. Люберцы, ул. Рождественская, д.8 ЖК "Первый Лермонтовский"</v>
          </cell>
          <cell r="D257" t="str">
            <v>{"type":"Polygon","coordinates":[[[37.917159,55.680869],[37.917147,55.680843],[37.917014,55.680543],[37.916776,55.680009],[37.91684,55.679984],[37.917017,55.679895],[37.917086,55.679737],[37.917288,55.679239],[37.919089,55.679449],[37.918716,55.680458],[37.918278,55.680671],[37.917159,55.680869]],[[37.917451,55.679377],[37.917691,55.679405],[37.917459,55.680054],[37.918501,55.68018],[37.918755,55.679512],[37.918994,55.679539],[37.91871,55.680301],[37.918482,55.680273],[37.918466,55.680313],[37.917404,55.680189],[37.917423,55.680138],[37.917185,55.680104],[37.917451,55.679377]],[[37.918275,55.680539],[37.918297,55.680471],[37.918457,55.680491],[37.918433,55.680556],[37.918275,55.680539]],[[37.918078,55.679438],[37.91834,55.679469],[37.918291,55.679601],[37.918032,55.679573],[37.918078,55.679438]],[[37.917148,55.680843],[37.917119,55.680776],[37.917182,55.680768],[37.917213,55.680831],[37.917148,55.680843]]]}</v>
          </cell>
          <cell r="E257" t="str">
            <v>LINESTRING(37.917288 55.679239,37.916776 55.680009,37.917147 55.680843,37.917159 55.680869,37.918278 55.680671,37.918716 55.680458,37.919089 55.679449,37.917288 55.679239)</v>
          </cell>
          <cell r="F257" t="str">
            <v>Утвержден</v>
          </cell>
          <cell r="G257">
            <v>13931</v>
          </cell>
          <cell r="H257">
            <v>13964.537</v>
          </cell>
          <cell r="I257">
            <v>13931</v>
          </cell>
          <cell r="J257">
            <v>4575.2</v>
          </cell>
          <cell r="K257">
            <v>6536</v>
          </cell>
          <cell r="L257">
            <v>9355.7999999999993</v>
          </cell>
          <cell r="M257">
            <v>3</v>
          </cell>
          <cell r="N257">
            <v>936</v>
          </cell>
          <cell r="O257">
            <v>939.43</v>
          </cell>
          <cell r="P257">
            <v>0</v>
          </cell>
          <cell r="Q257">
            <v>0</v>
          </cell>
          <cell r="R257">
            <v>936</v>
          </cell>
          <cell r="S257">
            <v>0</v>
          </cell>
          <cell r="T257">
            <v>0</v>
          </cell>
          <cell r="U257">
            <v>0</v>
          </cell>
          <cell r="V257">
            <v>0</v>
          </cell>
          <cell r="W257">
            <v>0</v>
          </cell>
          <cell r="X257">
            <v>0</v>
          </cell>
          <cell r="Y257">
            <v>0</v>
          </cell>
          <cell r="Z257">
            <v>1</v>
          </cell>
          <cell r="AA257">
            <v>122</v>
          </cell>
          <cell r="AB257">
            <v>122.22499999999999</v>
          </cell>
          <cell r="AC257">
            <v>0</v>
          </cell>
          <cell r="AD257">
            <v>0</v>
          </cell>
          <cell r="AE257">
            <v>122</v>
          </cell>
          <cell r="AF257">
            <v>0</v>
          </cell>
          <cell r="AG257">
            <v>0</v>
          </cell>
          <cell r="AH257">
            <v>0</v>
          </cell>
          <cell r="AI257">
            <v>0</v>
          </cell>
          <cell r="AJ257">
            <v>0</v>
          </cell>
          <cell r="AK257">
            <v>0</v>
          </cell>
          <cell r="AL257">
            <v>0</v>
          </cell>
          <cell r="AM257">
            <v>6334</v>
          </cell>
          <cell r="AN257">
            <v>6353.3869999999997</v>
          </cell>
          <cell r="AO257">
            <v>6334</v>
          </cell>
          <cell r="AP257">
            <v>1</v>
          </cell>
          <cell r="AQ257">
            <v>0</v>
          </cell>
          <cell r="AR257">
            <v>0</v>
          </cell>
          <cell r="AS257">
            <v>0</v>
          </cell>
          <cell r="AT257">
            <v>0</v>
          </cell>
          <cell r="AU257">
            <v>0</v>
          </cell>
          <cell r="AV257">
            <v>1</v>
          </cell>
          <cell r="AW257">
            <v>30</v>
          </cell>
          <cell r="AX257">
            <v>0</v>
          </cell>
          <cell r="AY257">
            <v>30</v>
          </cell>
          <cell r="AZ257">
            <v>0</v>
          </cell>
          <cell r="BA257">
            <v>0</v>
          </cell>
          <cell r="BB257">
            <v>0</v>
          </cell>
          <cell r="BC257">
            <v>0</v>
          </cell>
          <cell r="BD257">
            <v>0</v>
          </cell>
          <cell r="BE257">
            <v>0</v>
          </cell>
          <cell r="BF257">
            <v>0</v>
          </cell>
          <cell r="BG257">
            <v>0</v>
          </cell>
          <cell r="BH257">
            <v>0</v>
          </cell>
          <cell r="BI257">
            <v>0</v>
          </cell>
          <cell r="BJ257">
            <v>0</v>
          </cell>
          <cell r="BK257">
            <v>0</v>
          </cell>
          <cell r="BL257">
            <v>1</v>
          </cell>
          <cell r="BM257">
            <v>2123</v>
          </cell>
          <cell r="BN257">
            <v>2126.6320000000001</v>
          </cell>
          <cell r="BO257">
            <v>0</v>
          </cell>
          <cell r="BP257">
            <v>2123</v>
          </cell>
          <cell r="BQ257">
            <v>0</v>
          </cell>
          <cell r="BR257">
            <v>353.8</v>
          </cell>
          <cell r="BS257">
            <v>0</v>
          </cell>
          <cell r="BT257">
            <v>6</v>
          </cell>
          <cell r="BU257">
            <v>0</v>
          </cell>
          <cell r="BV257">
            <v>2</v>
          </cell>
          <cell r="BW257">
            <v>4413</v>
          </cell>
          <cell r="BX257">
            <v>4419.1170000000002</v>
          </cell>
          <cell r="BY257">
            <v>0</v>
          </cell>
          <cell r="BZ257">
            <v>4413</v>
          </cell>
          <cell r="CA257">
            <v>0</v>
          </cell>
          <cell r="CB257">
            <v>1.47</v>
          </cell>
          <cell r="CC257">
            <v>0</v>
          </cell>
          <cell r="CD257">
            <v>3</v>
          </cell>
          <cell r="CE257">
            <v>0</v>
          </cell>
          <cell r="CF257">
            <v>0</v>
          </cell>
          <cell r="CG257">
            <v>0</v>
          </cell>
          <cell r="CH257">
            <v>0</v>
          </cell>
          <cell r="CI257">
            <v>0</v>
          </cell>
          <cell r="CJ257">
            <v>0</v>
          </cell>
          <cell r="CK257">
            <v>0</v>
          </cell>
          <cell r="CL257">
            <v>0</v>
          </cell>
          <cell r="CM257">
            <v>0</v>
          </cell>
          <cell r="CN257">
            <v>0</v>
          </cell>
          <cell r="CO257">
            <v>0</v>
          </cell>
          <cell r="CP257">
            <v>6566</v>
          </cell>
          <cell r="CQ257">
            <v>13958</v>
          </cell>
          <cell r="CR257">
            <v>0</v>
          </cell>
          <cell r="CS257">
            <v>0</v>
          </cell>
          <cell r="CT257">
            <v>0</v>
          </cell>
        </row>
        <row r="258">
          <cell r="B258">
            <v>247693888</v>
          </cell>
          <cell r="C258" t="str">
            <v>г. Люберцы, ул. Смирновская, д. 19, д. 21, д. 21к2, ул. Волковская, д. 9</v>
          </cell>
          <cell r="D258" t="str">
            <v>{"type":"Polygon","coordinates":[[[37.893557,55.680722],[37.893081,55.680874],[37.893211,55.680991],[37.89338,55.68094],[37.893641,55.681203],[37.893713,55.681179],[37.894134,55.681556],[37.894171,55.681701],[37.894448,55.6819],[37.895732,55.68133],[37.895654,55.681267],[37.895511,55.681169],[37.895483,55.681082],[37.895008,55.681261],[37.894879,55.681154],[37.895365,55.680986],[37.89532,55.680942],[37.895223,55.680855],[37.894718,55.68035],[37.894622,55.680258],[37.894563,55.680225],[37.894264,55.680322],[37.89413,55.6802],[37.894434,55.680086],[37.894064,55.679742],[37.893889,55.679808],[37.893819,55.679832],[37.893865,55.679874],[37.89379,55.679899],[37.893935,55.680035],[37.894005,55.680011],[37.894096,55.680095],[37.894087,55.680132],[37.893801,55.680667],[37.893557,55.680722]],[[37.894391,55.680047],[37.894209,55.680113],[37.893889,55.679808],[37.894064,55.679742],[37.894391,55.680047]],[[37.895511,55.681169],[37.895654,55.681267],[37.894533,55.681772],[37.894394,55.681675],[37.895511,55.681169]],[[37.894242,55.680456],[37.894387,55.680406],[37.894335,55.680353],[37.894622,55.680258],[37.894718,55.68035],[37.894458,55.68044],[37.894976,55.680936],[37.895223,55.680855],[37.89532,55.680942],[37.89505,55.681037],[37.894997,55.680992],[37.894856,55.681035],[37.894242,55.680456]],[[37.894375,55.681219],[37.894197,55.681273],[37.894177,55.681255],[37.894087,55.681284],[37.893913,55.681116],[37.893933,55.68111],[37.893801,55.680976],[37.893902,55.680941],[37.893916,55.680951],[37.894085,55.680896],[37.894255,55.681044],[37.894217,55.681054],[37.894304,55.681134],[37.894283,55.68114],[37.894375,55.681219]],[[37.893994,55.680811],[37.89394,55.680753],[37.894048,55.68072],[37.894104,55.680776],[37.893994,55.680811]]]}</v>
          </cell>
          <cell r="E258" t="str">
            <v>LINESTRING(37.894064 55.679742,37.893819 55.679832,37.893081 55.680874,37.893211 55.680991,37.894171 55.681701,37.894448 55.6819,37.895732 55.68133,37.895483 55.681082,37.894622 55.680258,37.894064 55.679742)</v>
          </cell>
          <cell r="F258" t="str">
            <v>Утвержден</v>
          </cell>
          <cell r="G258">
            <v>11537</v>
          </cell>
          <cell r="H258">
            <v>14759.941000000001</v>
          </cell>
          <cell r="I258">
            <v>11556</v>
          </cell>
          <cell r="J258">
            <v>3441.4</v>
          </cell>
          <cell r="K258">
            <v>4833.5</v>
          </cell>
          <cell r="L258">
            <v>8115.5</v>
          </cell>
          <cell r="M258">
            <v>1</v>
          </cell>
          <cell r="N258">
            <v>100</v>
          </cell>
          <cell r="O258">
            <v>100.187</v>
          </cell>
          <cell r="P258">
            <v>0</v>
          </cell>
          <cell r="Q258">
            <v>0</v>
          </cell>
          <cell r="R258">
            <v>100</v>
          </cell>
          <cell r="S258">
            <v>0</v>
          </cell>
          <cell r="T258">
            <v>0</v>
          </cell>
          <cell r="U258">
            <v>0</v>
          </cell>
          <cell r="V258">
            <v>0</v>
          </cell>
          <cell r="W258">
            <v>4</v>
          </cell>
          <cell r="X258">
            <v>3</v>
          </cell>
          <cell r="Y258">
            <v>3</v>
          </cell>
          <cell r="Z258">
            <v>1</v>
          </cell>
          <cell r="AA258">
            <v>100</v>
          </cell>
          <cell r="AB258">
            <v>100.467</v>
          </cell>
          <cell r="AC258">
            <v>0</v>
          </cell>
          <cell r="AD258">
            <v>0</v>
          </cell>
          <cell r="AE258">
            <v>100</v>
          </cell>
          <cell r="AF258">
            <v>0</v>
          </cell>
          <cell r="AG258">
            <v>0</v>
          </cell>
          <cell r="AH258">
            <v>0</v>
          </cell>
          <cell r="AI258">
            <v>0</v>
          </cell>
          <cell r="AJ258">
            <v>0</v>
          </cell>
          <cell r="AK258">
            <v>0</v>
          </cell>
          <cell r="AL258">
            <v>0</v>
          </cell>
          <cell r="AM258">
            <v>9442.4</v>
          </cell>
          <cell r="AN258">
            <v>4724.9790000000003</v>
          </cell>
          <cell r="AO258">
            <v>4711.2</v>
          </cell>
          <cell r="AP258">
            <v>50</v>
          </cell>
          <cell r="AQ258">
            <v>0</v>
          </cell>
          <cell r="AR258">
            <v>0</v>
          </cell>
          <cell r="AS258">
            <v>0</v>
          </cell>
          <cell r="AT258">
            <v>0</v>
          </cell>
          <cell r="AU258">
            <v>0</v>
          </cell>
          <cell r="AV258">
            <v>1</v>
          </cell>
          <cell r="AW258">
            <v>62</v>
          </cell>
          <cell r="AX258">
            <v>0</v>
          </cell>
          <cell r="AY258">
            <v>62</v>
          </cell>
          <cell r="AZ258">
            <v>0</v>
          </cell>
          <cell r="BA258">
            <v>10</v>
          </cell>
          <cell r="BB258">
            <v>10</v>
          </cell>
          <cell r="BC258">
            <v>4</v>
          </cell>
          <cell r="BD258">
            <v>1</v>
          </cell>
          <cell r="BE258">
            <v>7</v>
          </cell>
          <cell r="BF258">
            <v>1593.2</v>
          </cell>
          <cell r="BG258">
            <v>1594.528</v>
          </cell>
          <cell r="BH258">
            <v>0</v>
          </cell>
          <cell r="BI258">
            <v>1593.2</v>
          </cell>
          <cell r="BJ258">
            <v>0</v>
          </cell>
          <cell r="BK258">
            <v>124</v>
          </cell>
          <cell r="BL258">
            <v>1</v>
          </cell>
          <cell r="BM258">
            <v>3642</v>
          </cell>
          <cell r="BN258">
            <v>3648.9479999999999</v>
          </cell>
          <cell r="BO258">
            <v>0</v>
          </cell>
          <cell r="BP258">
            <v>3642</v>
          </cell>
          <cell r="BQ258">
            <v>0</v>
          </cell>
          <cell r="BR258">
            <v>662</v>
          </cell>
          <cell r="BS258">
            <v>0</v>
          </cell>
          <cell r="BT258">
            <v>5</v>
          </cell>
          <cell r="BU258">
            <v>0</v>
          </cell>
          <cell r="BV258">
            <v>13</v>
          </cell>
          <cell r="BW258">
            <v>1392.5</v>
          </cell>
          <cell r="BX258">
            <v>1396.5260000000001</v>
          </cell>
          <cell r="BY258">
            <v>0</v>
          </cell>
          <cell r="BZ258">
            <v>1392.5</v>
          </cell>
          <cell r="CA258">
            <v>0</v>
          </cell>
          <cell r="CB258">
            <v>0.247</v>
          </cell>
          <cell r="CC258">
            <v>0</v>
          </cell>
          <cell r="CD258">
            <v>3.37692307692308</v>
          </cell>
          <cell r="CE258">
            <v>0</v>
          </cell>
          <cell r="CF258">
            <v>0</v>
          </cell>
          <cell r="CG258">
            <v>0</v>
          </cell>
          <cell r="CH258">
            <v>0</v>
          </cell>
          <cell r="CI258">
            <v>0</v>
          </cell>
          <cell r="CJ258">
            <v>0</v>
          </cell>
          <cell r="CK258">
            <v>0</v>
          </cell>
          <cell r="CL258">
            <v>0</v>
          </cell>
          <cell r="CM258">
            <v>0</v>
          </cell>
          <cell r="CN258">
            <v>0</v>
          </cell>
          <cell r="CO258">
            <v>0</v>
          </cell>
          <cell r="CP258">
            <v>6689.7</v>
          </cell>
          <cell r="CQ258">
            <v>11600.9</v>
          </cell>
          <cell r="CR258">
            <v>0</v>
          </cell>
          <cell r="CS258">
            <v>0</v>
          </cell>
          <cell r="CT258">
            <v>0</v>
          </cell>
        </row>
        <row r="259">
          <cell r="B259">
            <v>247693934</v>
          </cell>
          <cell r="C259" t="str">
            <v>г.Люберцы, ул .Смирновская, д. 1А, д. 1Б, ул. Калараш, д.1В</v>
          </cell>
          <cell r="D259" t="str">
            <v>{"type":"Polygon","coordinates":[[[37.889109,55.674853],[37.889118,55.674901],[37.889278,55.674892],[37.889406,55.675548],[37.889555,55.675537],[37.889568,55.675598],[37.890171,55.675567],[37.88988,55.674057],[37.889783,55.674064],[37.889626,55.673266],[37.889606,55.673256],[37.889583,55.673251],[37.889556,55.673249],[37.889522,55.673254],[37.888203,55.673896],[37.888125,55.673932],[37.888155,55.673939],[37.888423,55.67411],[37.888475,55.674082],[37.888708,55.674234],[37.889035,55.674421],[37.889109,55.674853]],[[37.889067,55.673934],[37.889017,55.673684],[37.889255,55.673669],[37.889307,55.67392],[37.889067,55.673934]],[[37.889426,55.674789],[37.889312,55.674166],[37.88953,55.674154],[37.889638,55.674778],[37.889426,55.674789]],[[37.889552,55.674936],[37.889652,55.67545],[37.889864,55.675436],[37.889767,55.674924],[37.889552,55.674936]],[[37.888847,55.674193],[37.888857,55.674254],[37.889007,55.674247],[37.888996,55.674187],[37.888847,55.674193]],[[37.889203,55.674848],[37.88921,55.674886],[37.889276,55.674882],[37.889319,55.67488],[37.889312,55.674843],[37.889203,55.674848]],[[37.88847,55.673766],[37.888507,55.67379],[37.888609,55.673741],[37.88857,55.673717],[37.88847,55.673766]]]}</v>
          </cell>
          <cell r="E259" t="str">
            <v>LINESTRING(37.889556 55.673249,37.889522 55.673254,37.888125 55.673932,37.889406 55.675548,37.889568 55.675598,37.890171 55.675567,37.88988 55.674057,37.889626 55.673266,37.889606 55.673256,37.889583 55.673251,37.889556 55.673249)</v>
          </cell>
          <cell r="F259" t="str">
            <v>Утвержден</v>
          </cell>
          <cell r="G259">
            <v>12884</v>
          </cell>
          <cell r="H259">
            <v>12915.35</v>
          </cell>
          <cell r="I259">
            <v>12884</v>
          </cell>
          <cell r="J259">
            <v>2183.1999999999998</v>
          </cell>
          <cell r="K259">
            <v>1610.1</v>
          </cell>
          <cell r="L259">
            <v>10700.8</v>
          </cell>
          <cell r="M259">
            <v>1</v>
          </cell>
          <cell r="N259">
            <v>199</v>
          </cell>
          <cell r="O259">
            <v>199.65899999999999</v>
          </cell>
          <cell r="P259">
            <v>0</v>
          </cell>
          <cell r="Q259">
            <v>0</v>
          </cell>
          <cell r="R259">
            <v>199</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9167.9</v>
          </cell>
          <cell r="AN259">
            <v>9193.2540000000008</v>
          </cell>
          <cell r="AO259">
            <v>9166.9</v>
          </cell>
          <cell r="AP259">
            <v>145</v>
          </cell>
          <cell r="AQ259">
            <v>0</v>
          </cell>
          <cell r="AR259">
            <v>0</v>
          </cell>
          <cell r="AS259">
            <v>0</v>
          </cell>
          <cell r="AT259">
            <v>0</v>
          </cell>
          <cell r="AU259">
            <v>0</v>
          </cell>
          <cell r="AV259">
            <v>2</v>
          </cell>
          <cell r="AW259">
            <v>58.7</v>
          </cell>
          <cell r="AX259">
            <v>0</v>
          </cell>
          <cell r="AY259">
            <v>58.7</v>
          </cell>
          <cell r="AZ259">
            <v>0</v>
          </cell>
          <cell r="BA259">
            <v>7</v>
          </cell>
          <cell r="BB259">
            <v>7</v>
          </cell>
          <cell r="BC259">
            <v>8</v>
          </cell>
          <cell r="BD259">
            <v>3</v>
          </cell>
          <cell r="BE259">
            <v>8</v>
          </cell>
          <cell r="BF259">
            <v>1393.3</v>
          </cell>
          <cell r="BG259">
            <v>1396.807</v>
          </cell>
          <cell r="BH259">
            <v>0</v>
          </cell>
          <cell r="BI259">
            <v>1111.3</v>
          </cell>
          <cell r="BJ259">
            <v>282</v>
          </cell>
          <cell r="BK259">
            <v>104</v>
          </cell>
          <cell r="BL259">
            <v>1</v>
          </cell>
          <cell r="BM259">
            <v>1531</v>
          </cell>
          <cell r="BN259">
            <v>1534.5550000000001</v>
          </cell>
          <cell r="BO259">
            <v>0</v>
          </cell>
          <cell r="BP259">
            <v>1531</v>
          </cell>
          <cell r="BQ259">
            <v>0</v>
          </cell>
          <cell r="BR259">
            <v>306.2</v>
          </cell>
          <cell r="BS259">
            <v>0</v>
          </cell>
          <cell r="BT259">
            <v>5</v>
          </cell>
          <cell r="BU259">
            <v>0</v>
          </cell>
          <cell r="BV259">
            <v>14</v>
          </cell>
          <cell r="BW259">
            <v>522.20000000000005</v>
          </cell>
          <cell r="BX259">
            <v>521.84</v>
          </cell>
          <cell r="BY259">
            <v>0</v>
          </cell>
          <cell r="BZ259">
            <v>515.20000000000005</v>
          </cell>
          <cell r="CA259">
            <v>7</v>
          </cell>
          <cell r="CB259">
            <v>0.318</v>
          </cell>
          <cell r="CC259">
            <v>4.0000000000000001E-3</v>
          </cell>
          <cell r="CD259">
            <v>1.92307692307692</v>
          </cell>
          <cell r="CE259">
            <v>1.5</v>
          </cell>
          <cell r="CF259">
            <v>0</v>
          </cell>
          <cell r="CG259">
            <v>0</v>
          </cell>
          <cell r="CH259">
            <v>0</v>
          </cell>
          <cell r="CI259">
            <v>0</v>
          </cell>
          <cell r="CJ259">
            <v>0</v>
          </cell>
          <cell r="CK259">
            <v>0</v>
          </cell>
          <cell r="CL259">
            <v>0</v>
          </cell>
          <cell r="CM259">
            <v>0</v>
          </cell>
          <cell r="CN259">
            <v>0</v>
          </cell>
          <cell r="CO259">
            <v>0</v>
          </cell>
          <cell r="CP259">
            <v>3216.2</v>
          </cell>
          <cell r="CQ259">
            <v>12871.1</v>
          </cell>
          <cell r="CR259">
            <v>0</v>
          </cell>
          <cell r="CS259">
            <v>0</v>
          </cell>
          <cell r="CT259">
            <v>0</v>
          </cell>
        </row>
        <row r="260">
          <cell r="B260">
            <v>247693939</v>
          </cell>
          <cell r="C260" t="str">
            <v>г. Люберцы, ул. Смирновская, д. 30к1</v>
          </cell>
          <cell r="D260" t="str">
            <v>{"type":"Polygon","coordinates":[[[37.889072,55.67329],[37.889129,55.673262],[37.889145,55.673255],[37.889152,55.673252],[37.889423,55.673122],[37.889583,55.673045],[37.889324,55.671882],[37.888455,55.672249],[37.888148,55.672379],[37.888157,55.672405],[37.888177,55.672468],[37.888223,55.672621],[37.888429,55.672604],[37.888425,55.672587],[37.888511,55.672583],[37.888558,55.672947],[37.888542,55.672954],[37.889055,55.673298],[37.889072,55.67329]],[[37.888846,55.672918],[37.888722,55.672227],[37.888936,55.672214],[37.889045,55.672906],[37.888846,55.672918]],[[37.889271,55.673028],[37.889405,55.673019],[37.889383,55.672925],[37.889248,55.672933],[37.889271,55.673028]],[[37.889259,55.672884],[37.889366,55.672877],[37.889351,55.672812],[37.889242,55.672819],[37.889259,55.672884]],[[37.888177,55.672468],[37.888157,55.672405],[37.888372,55.672382],[37.888425,55.672587],[37.888429,55.672604],[37.888223,55.672621],[37.888177,55.672468]],[[37.888417,55.672265],[37.888431,55.672332],[37.888471,55.672329],[37.888455,55.672249],[37.888417,55.672265]]]}</v>
          </cell>
          <cell r="E260" t="str">
            <v>LINESTRING(37.889324 55.671882,37.888417 55.672265,37.888148 55.672379,37.888223 55.672621,37.888542 55.672954,37.889055 55.673298,37.889072 55.67329,37.889152 55.673252,37.889423 55.673122,37.889583 55.673045,37.889324 55.671882)</v>
          </cell>
          <cell r="F260" t="str">
            <v>Утвержден</v>
          </cell>
          <cell r="G260">
            <v>6573</v>
          </cell>
          <cell r="H260">
            <v>6919.8</v>
          </cell>
          <cell r="I260">
            <v>6573</v>
          </cell>
          <cell r="J260">
            <v>2520</v>
          </cell>
          <cell r="K260">
            <v>1976.2</v>
          </cell>
          <cell r="L260">
            <v>4053</v>
          </cell>
          <cell r="M260">
            <v>1</v>
          </cell>
          <cell r="N260">
            <v>205</v>
          </cell>
          <cell r="O260">
            <v>205.46100000000001</v>
          </cell>
          <cell r="P260">
            <v>0</v>
          </cell>
          <cell r="Q260">
            <v>0</v>
          </cell>
          <cell r="R260">
            <v>205</v>
          </cell>
          <cell r="S260">
            <v>0</v>
          </cell>
          <cell r="T260">
            <v>0</v>
          </cell>
          <cell r="U260">
            <v>0</v>
          </cell>
          <cell r="V260">
            <v>0</v>
          </cell>
          <cell r="W260">
            <v>3</v>
          </cell>
          <cell r="X260">
            <v>2</v>
          </cell>
          <cell r="Y260">
            <v>2</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2749.2</v>
          </cell>
          <cell r="AN260">
            <v>2754.4090000000001</v>
          </cell>
          <cell r="AO260">
            <v>2748.2</v>
          </cell>
          <cell r="AP260">
            <v>168</v>
          </cell>
          <cell r="AQ260">
            <v>0</v>
          </cell>
          <cell r="AR260">
            <v>0</v>
          </cell>
          <cell r="AS260">
            <v>0</v>
          </cell>
          <cell r="AT260">
            <v>0</v>
          </cell>
          <cell r="AU260">
            <v>0</v>
          </cell>
          <cell r="AV260">
            <v>0</v>
          </cell>
          <cell r="AW260">
            <v>0</v>
          </cell>
          <cell r="AX260">
            <v>0</v>
          </cell>
          <cell r="AY260">
            <v>0</v>
          </cell>
          <cell r="AZ260">
            <v>0</v>
          </cell>
          <cell r="BA260">
            <v>0</v>
          </cell>
          <cell r="BB260">
            <v>0</v>
          </cell>
          <cell r="BC260">
            <v>2</v>
          </cell>
          <cell r="BD260">
            <v>0</v>
          </cell>
          <cell r="BE260">
            <v>5</v>
          </cell>
          <cell r="BF260">
            <v>1190</v>
          </cell>
          <cell r="BG260">
            <v>1192.8119999999999</v>
          </cell>
          <cell r="BH260">
            <v>0</v>
          </cell>
          <cell r="BI260">
            <v>1190</v>
          </cell>
          <cell r="BJ260">
            <v>0</v>
          </cell>
          <cell r="BK260">
            <v>94</v>
          </cell>
          <cell r="BL260">
            <v>1</v>
          </cell>
          <cell r="BM260">
            <v>1900</v>
          </cell>
          <cell r="BN260">
            <v>1904.644</v>
          </cell>
          <cell r="BO260">
            <v>0</v>
          </cell>
          <cell r="BP260">
            <v>1900</v>
          </cell>
          <cell r="BQ260">
            <v>0</v>
          </cell>
          <cell r="BR260">
            <v>379.8</v>
          </cell>
          <cell r="BS260">
            <v>0</v>
          </cell>
          <cell r="BT260">
            <v>5</v>
          </cell>
          <cell r="BU260">
            <v>0</v>
          </cell>
          <cell r="BV260">
            <v>7</v>
          </cell>
          <cell r="BW260">
            <v>530.29999999999995</v>
          </cell>
          <cell r="BX260">
            <v>531.54300000000001</v>
          </cell>
          <cell r="BY260">
            <v>0</v>
          </cell>
          <cell r="BZ260">
            <v>530.29999999999995</v>
          </cell>
          <cell r="CA260">
            <v>0</v>
          </cell>
          <cell r="CB260">
            <v>0.31900000000000001</v>
          </cell>
          <cell r="CC260">
            <v>0</v>
          </cell>
          <cell r="CD260">
            <v>2.5714285714285698</v>
          </cell>
          <cell r="CE260">
            <v>0</v>
          </cell>
          <cell r="CF260">
            <v>0</v>
          </cell>
          <cell r="CG260">
            <v>0</v>
          </cell>
          <cell r="CH260">
            <v>0</v>
          </cell>
          <cell r="CI260">
            <v>0</v>
          </cell>
          <cell r="CJ260">
            <v>0</v>
          </cell>
          <cell r="CK260">
            <v>0</v>
          </cell>
          <cell r="CL260">
            <v>0</v>
          </cell>
          <cell r="CM260">
            <v>0</v>
          </cell>
          <cell r="CN260">
            <v>0</v>
          </cell>
          <cell r="CO260">
            <v>0</v>
          </cell>
          <cell r="CP260">
            <v>3620.3</v>
          </cell>
          <cell r="CQ260">
            <v>6573.5</v>
          </cell>
          <cell r="CR260">
            <v>0</v>
          </cell>
          <cell r="CS260">
            <v>0</v>
          </cell>
          <cell r="CT260">
            <v>0</v>
          </cell>
        </row>
        <row r="261">
          <cell r="B261">
            <v>247693946</v>
          </cell>
          <cell r="C261" t="str">
            <v>г. Люберцы, ул. Смирновская, д. 32</v>
          </cell>
          <cell r="D261" t="str">
            <v>{"type":"Polygon","coordinates":[[[37.887796,55.673394],[37.88808,55.67352],[37.888344,55.673392],[37.888596,55.673532],[37.889055,55.673298],[37.888542,55.672954],[37.888558,55.672947],[37.888511,55.672583],[37.888425,55.672587],[37.888429,55.672604],[37.888309,55.672614],[37.888223,55.672621],[37.888165,55.672429],[37.888157,55.672404],[37.888148,55.672379],[37.887667,55.672548],[37.886877,55.672845],[37.886827,55.67303],[37.88746,55.673471],[37.887796,55.673394]],[[37.887636,55.673263],[37.887632,55.673294],[37.887462,55.673361],[37.886956,55.672942],[37.886961,55.672903],[37.887314,55.672772],[37.887328,55.672782],[37.887412,55.672749],[37.8874,55.672739],[37.887663,55.672644],[37.887675,55.672655],[37.887751,55.672627],[37.887844,55.672707],[37.887833,55.67274],[37.887797,55.672788],[37.887499,55.672897],[37.887486,55.672887],[37.887274,55.672969],[37.887388,55.67306],[37.887423,55.673068],[37.887619,55.673231],[37.887636,55.673263]],[[37.888765,55.673353],[37.888867,55.673302],[37.888812,55.673266],[37.888708,55.673317],[37.888765,55.673353]],[[37.888022,55.672978],[37.888174,55.67308],[37.888202,55.673067],[37.888333,55.673155],[37.888305,55.673169],[37.888461,55.673276],[37.888682,55.673167],[37.888249,55.672869],[37.888022,55.672978]],[[37.888309,55.672614],[37.888319,55.672646],[37.888439,55.672636],[37.888429,55.672604],[37.888309,55.672614]]]}</v>
          </cell>
          <cell r="E261" t="str">
            <v>LINESTRING(37.888148 55.672379,37.887667 55.672548,37.886877 55.672845,37.886827 55.67303,37.88746 55.673471,37.88808 55.67352,37.888596 55.673532,37.889055 55.673298,37.888511 55.672583,37.888148 55.672379)</v>
          </cell>
          <cell r="F261" t="str">
            <v>Утвержден</v>
          </cell>
          <cell r="G261">
            <v>7665</v>
          </cell>
          <cell r="H261">
            <v>7711.4530000000004</v>
          </cell>
          <cell r="I261">
            <v>7665</v>
          </cell>
          <cell r="J261">
            <v>3294.9</v>
          </cell>
          <cell r="K261">
            <v>1791</v>
          </cell>
          <cell r="L261">
            <v>4370.1000000000004</v>
          </cell>
          <cell r="M261">
            <v>1</v>
          </cell>
          <cell r="N261">
            <v>381</v>
          </cell>
          <cell r="O261">
            <v>382.202</v>
          </cell>
          <cell r="P261">
            <v>0</v>
          </cell>
          <cell r="Q261">
            <v>0</v>
          </cell>
          <cell r="R261">
            <v>381</v>
          </cell>
          <cell r="S261">
            <v>0</v>
          </cell>
          <cell r="T261">
            <v>0</v>
          </cell>
          <cell r="U261">
            <v>0</v>
          </cell>
          <cell r="V261">
            <v>0</v>
          </cell>
          <cell r="W261">
            <v>5</v>
          </cell>
          <cell r="X261">
            <v>2</v>
          </cell>
          <cell r="Y261">
            <v>2</v>
          </cell>
          <cell r="Z261">
            <v>1</v>
          </cell>
          <cell r="AA261">
            <v>140</v>
          </cell>
          <cell r="AB261">
            <v>140.57</v>
          </cell>
          <cell r="AC261">
            <v>0</v>
          </cell>
          <cell r="AD261">
            <v>0</v>
          </cell>
          <cell r="AE261">
            <v>140</v>
          </cell>
          <cell r="AF261">
            <v>0</v>
          </cell>
          <cell r="AG261">
            <v>0</v>
          </cell>
          <cell r="AH261">
            <v>0</v>
          </cell>
          <cell r="AI261">
            <v>0</v>
          </cell>
          <cell r="AJ261">
            <v>0</v>
          </cell>
          <cell r="AK261">
            <v>2</v>
          </cell>
          <cell r="AL261">
            <v>2</v>
          </cell>
          <cell r="AM261">
            <v>2688.5</v>
          </cell>
          <cell r="AN261">
            <v>2692.4290000000001</v>
          </cell>
          <cell r="AO261">
            <v>2687.5</v>
          </cell>
          <cell r="AP261">
            <v>16</v>
          </cell>
          <cell r="AQ261">
            <v>0</v>
          </cell>
          <cell r="AR261">
            <v>0</v>
          </cell>
          <cell r="AS261">
            <v>0</v>
          </cell>
          <cell r="AT261">
            <v>0</v>
          </cell>
          <cell r="AU261">
            <v>0</v>
          </cell>
          <cell r="AV261">
            <v>1</v>
          </cell>
          <cell r="AW261">
            <v>27.6</v>
          </cell>
          <cell r="AX261">
            <v>0</v>
          </cell>
          <cell r="AY261">
            <v>27.6</v>
          </cell>
          <cell r="AZ261">
            <v>0</v>
          </cell>
          <cell r="BA261">
            <v>3</v>
          </cell>
          <cell r="BB261">
            <v>16</v>
          </cell>
          <cell r="BC261">
            <v>3</v>
          </cell>
          <cell r="BD261">
            <v>3</v>
          </cell>
          <cell r="BE261">
            <v>6</v>
          </cell>
          <cell r="BF261">
            <v>2040.9</v>
          </cell>
          <cell r="BG261">
            <v>2045.8510000000001</v>
          </cell>
          <cell r="BH261">
            <v>0</v>
          </cell>
          <cell r="BI261">
            <v>2040.9</v>
          </cell>
          <cell r="BJ261">
            <v>0</v>
          </cell>
          <cell r="BK261">
            <v>161</v>
          </cell>
          <cell r="BL261">
            <v>1</v>
          </cell>
          <cell r="BM261">
            <v>1791</v>
          </cell>
          <cell r="BN261">
            <v>1795.3219999999999</v>
          </cell>
          <cell r="BO261">
            <v>0</v>
          </cell>
          <cell r="BP261">
            <v>1791</v>
          </cell>
          <cell r="BQ261">
            <v>0</v>
          </cell>
          <cell r="BR261">
            <v>358.2</v>
          </cell>
          <cell r="BS261">
            <v>0</v>
          </cell>
          <cell r="BT261">
            <v>5</v>
          </cell>
          <cell r="BU261">
            <v>0</v>
          </cell>
          <cell r="BV261">
            <v>3</v>
          </cell>
          <cell r="BW261">
            <v>626.29999999999995</v>
          </cell>
          <cell r="BX261">
            <v>627.73900000000003</v>
          </cell>
          <cell r="BY261">
            <v>0</v>
          </cell>
          <cell r="BZ261">
            <v>626.29999999999995</v>
          </cell>
          <cell r="CA261">
            <v>0</v>
          </cell>
          <cell r="CB261">
            <v>0.41699999999999998</v>
          </cell>
          <cell r="CC261">
            <v>0</v>
          </cell>
          <cell r="CD261">
            <v>1.5</v>
          </cell>
          <cell r="CE261">
            <v>0</v>
          </cell>
          <cell r="CF261">
            <v>0</v>
          </cell>
          <cell r="CG261">
            <v>0</v>
          </cell>
          <cell r="CH261">
            <v>0</v>
          </cell>
          <cell r="CI261">
            <v>0</v>
          </cell>
          <cell r="CJ261">
            <v>0</v>
          </cell>
          <cell r="CK261">
            <v>0</v>
          </cell>
          <cell r="CL261">
            <v>0</v>
          </cell>
          <cell r="CM261">
            <v>0</v>
          </cell>
          <cell r="CN261">
            <v>0</v>
          </cell>
          <cell r="CO261">
            <v>0</v>
          </cell>
          <cell r="CP261">
            <v>4485.8</v>
          </cell>
          <cell r="CQ261">
            <v>7694.3</v>
          </cell>
          <cell r="CR261">
            <v>0</v>
          </cell>
          <cell r="CS261">
            <v>0</v>
          </cell>
          <cell r="CT261">
            <v>0</v>
          </cell>
        </row>
        <row r="262">
          <cell r="B262">
            <v>247693918</v>
          </cell>
          <cell r="C262" t="str">
            <v>г. Люберцы, ул. Смирновская, д. 3, д. 5</v>
          </cell>
          <cell r="D262" t="str">
            <v>{"type":"Polygon","coordinates":[[[37.892124,55.678179],[37.8921,55.67816],[37.892168,55.678133],[37.890975,55.677204],[37.890408,55.677472],[37.891116,55.678007],[37.891026,55.678044],[37.891516,55.678414],[37.892124,55.678179]],[[37.891348,55.677791],[37.890766,55.677351],[37.890928,55.677284],[37.8915,55.677723],[37.891348,55.677791]],[[37.892103,55.678187],[37.892067,55.678201],[37.892058,55.678193],[37.891911,55.678249],[37.891433,55.677889],[37.891612,55.677814],[37.892079,55.678168],[37.892103,55.678187]],[[37.891374,55.678279],[37.891539,55.678405],[37.891642,55.678365],[37.891562,55.678307],[37.891474,55.678241],[37.891374,55.678279]],[[37.891303,55.677853],[37.891293,55.677896],[37.891349,55.6779],[37.891359,55.677857],[37.891303,55.677853]]]}</v>
          </cell>
          <cell r="E262" t="str">
            <v>LINESTRING(37.890975 55.677204,37.890408 55.677472,37.891026 55.678044,37.891516 55.678414,37.892124 55.678179,37.892168 55.678133,37.890975 55.677204)</v>
          </cell>
          <cell r="F262" t="str">
            <v>Утвержден</v>
          </cell>
          <cell r="G262">
            <v>4557</v>
          </cell>
          <cell r="H262">
            <v>4568.4139999999998</v>
          </cell>
          <cell r="I262">
            <v>4557</v>
          </cell>
          <cell r="J262">
            <v>594.20000000000005</v>
          </cell>
          <cell r="K262">
            <v>774.5</v>
          </cell>
          <cell r="L262">
            <v>3962.8</v>
          </cell>
          <cell r="M262">
            <v>1</v>
          </cell>
          <cell r="N262">
            <v>65.900000000000006</v>
          </cell>
          <cell r="O262">
            <v>66.028000000000006</v>
          </cell>
          <cell r="P262">
            <v>0</v>
          </cell>
          <cell r="Q262">
            <v>0</v>
          </cell>
          <cell r="R262">
            <v>65.900000000000006</v>
          </cell>
          <cell r="S262">
            <v>0</v>
          </cell>
          <cell r="T262">
            <v>0</v>
          </cell>
          <cell r="U262">
            <v>0</v>
          </cell>
          <cell r="V262">
            <v>0</v>
          </cell>
          <cell r="W262">
            <v>0</v>
          </cell>
          <cell r="X262">
            <v>0</v>
          </cell>
          <cell r="Y262">
            <v>0</v>
          </cell>
          <cell r="Z262">
            <v>1</v>
          </cell>
          <cell r="AA262">
            <v>119</v>
          </cell>
          <cell r="AB262">
            <v>119.008</v>
          </cell>
          <cell r="AC262">
            <v>0</v>
          </cell>
          <cell r="AD262">
            <v>0</v>
          </cell>
          <cell r="AE262">
            <v>119</v>
          </cell>
          <cell r="AF262">
            <v>0</v>
          </cell>
          <cell r="AG262">
            <v>0</v>
          </cell>
          <cell r="AH262">
            <v>0</v>
          </cell>
          <cell r="AI262">
            <v>0</v>
          </cell>
          <cell r="AJ262">
            <v>0</v>
          </cell>
          <cell r="AK262">
            <v>1</v>
          </cell>
          <cell r="AL262">
            <v>1</v>
          </cell>
          <cell r="AM262">
            <v>3424.1</v>
          </cell>
          <cell r="AN262">
            <v>3431.527</v>
          </cell>
          <cell r="AO262">
            <v>3423.1</v>
          </cell>
          <cell r="AP262">
            <v>68</v>
          </cell>
          <cell r="AQ262">
            <v>0</v>
          </cell>
          <cell r="AR262">
            <v>0</v>
          </cell>
          <cell r="AS262">
            <v>0</v>
          </cell>
          <cell r="AT262">
            <v>0</v>
          </cell>
          <cell r="AU262">
            <v>0</v>
          </cell>
          <cell r="AV262">
            <v>1</v>
          </cell>
          <cell r="AW262">
            <v>17.3</v>
          </cell>
          <cell r="AX262">
            <v>0</v>
          </cell>
          <cell r="AY262">
            <v>17.3</v>
          </cell>
          <cell r="AZ262">
            <v>0</v>
          </cell>
          <cell r="BA262">
            <v>3</v>
          </cell>
          <cell r="BB262">
            <v>3</v>
          </cell>
          <cell r="BC262">
            <v>1</v>
          </cell>
          <cell r="BD262">
            <v>2</v>
          </cell>
          <cell r="BE262">
            <v>1</v>
          </cell>
          <cell r="BF262">
            <v>74.099999999999994</v>
          </cell>
          <cell r="BG262">
            <v>74.317999999999998</v>
          </cell>
          <cell r="BH262">
            <v>0</v>
          </cell>
          <cell r="BI262">
            <v>74.099999999999994</v>
          </cell>
          <cell r="BJ262">
            <v>0</v>
          </cell>
          <cell r="BK262">
            <v>5</v>
          </cell>
          <cell r="BL262">
            <v>1</v>
          </cell>
          <cell r="BM262">
            <v>743</v>
          </cell>
          <cell r="BN262">
            <v>744.90800000000002</v>
          </cell>
          <cell r="BO262">
            <v>0</v>
          </cell>
          <cell r="BP262">
            <v>743</v>
          </cell>
          <cell r="BQ262">
            <v>0</v>
          </cell>
          <cell r="BR262">
            <v>148.6</v>
          </cell>
          <cell r="BS262">
            <v>0</v>
          </cell>
          <cell r="BT262">
            <v>5</v>
          </cell>
          <cell r="BU262">
            <v>0</v>
          </cell>
          <cell r="BV262">
            <v>9</v>
          </cell>
          <cell r="BW262">
            <v>132.5</v>
          </cell>
          <cell r="BX262">
            <v>132.655</v>
          </cell>
          <cell r="BY262">
            <v>0</v>
          </cell>
          <cell r="BZ262">
            <v>132.5</v>
          </cell>
          <cell r="CA262">
            <v>0</v>
          </cell>
          <cell r="CB262">
            <v>7.9000000000000001E-2</v>
          </cell>
          <cell r="CC262">
            <v>0</v>
          </cell>
          <cell r="CD262">
            <v>1.6666666666666701</v>
          </cell>
          <cell r="CE262">
            <v>0</v>
          </cell>
          <cell r="CF262">
            <v>0</v>
          </cell>
          <cell r="CG262">
            <v>0</v>
          </cell>
          <cell r="CH262">
            <v>0</v>
          </cell>
          <cell r="CI262">
            <v>0</v>
          </cell>
          <cell r="CJ262">
            <v>0</v>
          </cell>
          <cell r="CK262">
            <v>0</v>
          </cell>
          <cell r="CL262">
            <v>0</v>
          </cell>
          <cell r="CM262">
            <v>0</v>
          </cell>
          <cell r="CN262">
            <v>0</v>
          </cell>
          <cell r="CO262">
            <v>0</v>
          </cell>
          <cell r="CP262">
            <v>966.9</v>
          </cell>
          <cell r="CQ262">
            <v>4574.8999999999996</v>
          </cell>
          <cell r="CR262">
            <v>0</v>
          </cell>
          <cell r="CS262">
            <v>0</v>
          </cell>
          <cell r="CT262">
            <v>0</v>
          </cell>
        </row>
        <row r="263">
          <cell r="B263">
            <v>247694088</v>
          </cell>
          <cell r="C263" t="str">
            <v>г. Люберцы, ул. Смирновская, д. 6, д. 8</v>
          </cell>
          <cell r="D263" t="str">
            <v>{"type":"Polygon","coordinates":[[[37.892764,55.677307],[37.892259,55.676912],[37.89184,55.676575],[37.891702,55.676631],[37.891678,55.676612],[37.891054,55.676862],[37.892654,55.67813],[37.892716,55.678138],[37.893428,55.677855],[37.892718,55.677326],[37.892764,55.677307]],[[37.892974,55.677842],[37.892516,55.67802],[37.892057,55.677657],[37.892249,55.677579],[37.892581,55.677848],[37.892846,55.67774],[37.892974,55.677842]],[[37.892595,55.677511],[37.892662,55.677484],[37.89262,55.677453],[37.892554,55.677481],[37.892595,55.677511]],[[37.891917,55.677531],[37.892146,55.677438],[37.891708,55.677097],[37.891721,55.677067],[37.892082,55.676934],[37.891921,55.676805],[37.891645,55.676918],[37.891666,55.676936],[37.891641,55.676946],[37.891611,55.676933],[37.891559,55.676953],[37.891556,55.676976],[37.891531,55.676987],[37.891486,55.676979],[37.891451,55.676994],[37.891447,55.677021],[37.891392,55.677044],[37.891422,55.67707],[37.891403,55.677115],[37.891478,55.677169],[37.891473,55.677181],[37.891917,55.677531]],[[37.892641,55.677446],[37.89268,55.677476],[37.892731,55.677456],[37.892691,55.677426],[37.892641,55.677446]],[[37.892461,55.677519],[37.8925,55.677549],[37.892595,55.677511],[37.892554,55.677481],[37.892461,55.677519]],[[37.891746,55.676613],[37.891811,55.676666],[37.891866,55.676645],[37.8918,55.676591],[37.891746,55.676613]]]}</v>
          </cell>
          <cell r="E263" t="str">
            <v>LINESTRING(37.89184 55.676575,37.891678 55.676612,37.891054 55.676862,37.892057 55.677657,37.892654 55.67813,37.892716 55.678138,37.893428 55.677855,37.892764 55.677307,37.89184 55.676575)</v>
          </cell>
          <cell r="F263" t="str">
            <v>Утвержден</v>
          </cell>
          <cell r="G263">
            <v>7434</v>
          </cell>
          <cell r="H263">
            <v>7452.0919999999996</v>
          </cell>
          <cell r="I263">
            <v>7434</v>
          </cell>
          <cell r="J263">
            <v>1919.8</v>
          </cell>
          <cell r="K263">
            <v>1720</v>
          </cell>
          <cell r="L263">
            <v>5514.2</v>
          </cell>
          <cell r="M263">
            <v>2</v>
          </cell>
          <cell r="N263">
            <v>200.2</v>
          </cell>
          <cell r="O263">
            <v>200.19399999999999</v>
          </cell>
          <cell r="P263">
            <v>0</v>
          </cell>
          <cell r="Q263">
            <v>0</v>
          </cell>
          <cell r="R263">
            <v>74.2</v>
          </cell>
          <cell r="S263">
            <v>0</v>
          </cell>
          <cell r="T263">
            <v>126</v>
          </cell>
          <cell r="U263">
            <v>0</v>
          </cell>
          <cell r="V263">
            <v>0</v>
          </cell>
          <cell r="W263">
            <v>6</v>
          </cell>
          <cell r="X263">
            <v>2</v>
          </cell>
          <cell r="Y263">
            <v>1</v>
          </cell>
          <cell r="Z263">
            <v>1</v>
          </cell>
          <cell r="AA263">
            <v>75.7</v>
          </cell>
          <cell r="AB263">
            <v>75.923000000000002</v>
          </cell>
          <cell r="AC263">
            <v>0</v>
          </cell>
          <cell r="AD263">
            <v>0</v>
          </cell>
          <cell r="AE263">
            <v>75.7</v>
          </cell>
          <cell r="AF263">
            <v>0</v>
          </cell>
          <cell r="AG263">
            <v>0</v>
          </cell>
          <cell r="AH263">
            <v>0</v>
          </cell>
          <cell r="AI263">
            <v>0</v>
          </cell>
          <cell r="AJ263">
            <v>0</v>
          </cell>
          <cell r="AK263">
            <v>2</v>
          </cell>
          <cell r="AL263">
            <v>2</v>
          </cell>
          <cell r="AM263">
            <v>4005.5</v>
          </cell>
          <cell r="AN263">
            <v>4013.8449999999998</v>
          </cell>
          <cell r="AO263">
            <v>4004.5</v>
          </cell>
          <cell r="AP263">
            <v>113</v>
          </cell>
          <cell r="AQ263">
            <v>0</v>
          </cell>
          <cell r="AR263">
            <v>0</v>
          </cell>
          <cell r="AS263">
            <v>0</v>
          </cell>
          <cell r="AT263">
            <v>0</v>
          </cell>
          <cell r="AU263">
            <v>0</v>
          </cell>
          <cell r="AV263">
            <v>2</v>
          </cell>
          <cell r="AW263">
            <v>60</v>
          </cell>
          <cell r="AX263">
            <v>0</v>
          </cell>
          <cell r="AY263">
            <v>60</v>
          </cell>
          <cell r="AZ263">
            <v>0</v>
          </cell>
          <cell r="BA263">
            <v>3</v>
          </cell>
          <cell r="BB263">
            <v>2</v>
          </cell>
          <cell r="BC263">
            <v>2</v>
          </cell>
          <cell r="BD263">
            <v>2</v>
          </cell>
          <cell r="BE263">
            <v>4</v>
          </cell>
          <cell r="BF263">
            <v>715.8</v>
          </cell>
          <cell r="BG263">
            <v>718.25199999999995</v>
          </cell>
          <cell r="BH263">
            <v>0</v>
          </cell>
          <cell r="BI263">
            <v>715.8</v>
          </cell>
          <cell r="BJ263">
            <v>0</v>
          </cell>
          <cell r="BK263">
            <v>55</v>
          </cell>
          <cell r="BL263">
            <v>1</v>
          </cell>
          <cell r="BM263">
            <v>1720</v>
          </cell>
          <cell r="BN263">
            <v>1724.18</v>
          </cell>
          <cell r="BO263">
            <v>0</v>
          </cell>
          <cell r="BP263">
            <v>1720</v>
          </cell>
          <cell r="BQ263">
            <v>0</v>
          </cell>
          <cell r="BR263">
            <v>344</v>
          </cell>
          <cell r="BS263">
            <v>0</v>
          </cell>
          <cell r="BT263">
            <v>5</v>
          </cell>
          <cell r="BU263">
            <v>0</v>
          </cell>
          <cell r="BV263">
            <v>9</v>
          </cell>
          <cell r="BW263">
            <v>715.4</v>
          </cell>
          <cell r="BX263">
            <v>716.92700000000002</v>
          </cell>
          <cell r="BY263">
            <v>0</v>
          </cell>
          <cell r="BZ263">
            <v>707</v>
          </cell>
          <cell r="CA263">
            <v>8.4</v>
          </cell>
          <cell r="CB263">
            <v>0.46899999999999997</v>
          </cell>
          <cell r="CC263">
            <v>5.0000000000000001E-3</v>
          </cell>
          <cell r="CD263">
            <v>1.5</v>
          </cell>
          <cell r="CE263">
            <v>1.5</v>
          </cell>
          <cell r="CF263">
            <v>0</v>
          </cell>
          <cell r="CG263">
            <v>0</v>
          </cell>
          <cell r="CH263">
            <v>0</v>
          </cell>
          <cell r="CI263">
            <v>0</v>
          </cell>
          <cell r="CJ263">
            <v>0</v>
          </cell>
          <cell r="CK263">
            <v>0</v>
          </cell>
          <cell r="CL263">
            <v>0</v>
          </cell>
          <cell r="CM263">
            <v>0</v>
          </cell>
          <cell r="CN263">
            <v>0</v>
          </cell>
          <cell r="CO263">
            <v>0</v>
          </cell>
          <cell r="CP263">
            <v>3202.8</v>
          </cell>
          <cell r="CQ263">
            <v>7491.6</v>
          </cell>
          <cell r="CR263">
            <v>0</v>
          </cell>
          <cell r="CS263">
            <v>0</v>
          </cell>
          <cell r="CT263">
            <v>0</v>
          </cell>
        </row>
        <row r="264">
          <cell r="B264">
            <v>9728942802</v>
          </cell>
          <cell r="C264" t="str">
            <v>г. Люберцы, ул. Солнечная, д. 6</v>
          </cell>
          <cell r="D264" t="str">
            <v>{"type":"Polygon","coordinates":[[[37.911404,55.678649],[37.911168,55.678465],[37.910964,55.678555],[37.911066,55.678664],[37.911163,55.678694],[37.911201,55.678731],[37.91127,55.678746],[37.911378,55.678755],[37.91178,55.679082],[37.912257,55.679417],[37.912332,55.679484],[37.913711,55.678864],[37.913797,55.678791],[37.913057,55.67795],[37.911404,55.678649]],[[37.912413,55.67933],[37.911558,55.678706],[37.911766,55.678618],[37.912588,55.679226],[37.912508,55.679258],[37.912536,55.67928],[37.912413,55.67933]],[[37.912646,55.679038],[37.913026,55.678683],[37.912666,55.678254],[37.912758,55.678231],[37.912746,55.678216],[37.912881,55.67818],[37.913314,55.678713],[37.912831,55.679153],[37.912713,55.679115],[37.912754,55.679073],[37.912646,55.679038]],[[37.912381,55.678649],[37.912139,55.678483],[37.912261,55.678428],[37.912498,55.678596],[37.912381,55.678649]],[[37.913439,55.678909],[37.913493,55.678944],[37.913581,55.678893],[37.913526,55.678857],[37.913439,55.678909]],[[37.913681,55.678704],[37.913741,55.678771],[37.913769,55.678759],[37.913712,55.678694],[37.913681,55.678704]],[[37.91212,55.678346],[37.912147,55.678366],[37.912303,55.678302],[37.912276,55.67828],[37.91212,55.678346]]]}</v>
          </cell>
          <cell r="E264" t="str">
            <v>LINESTRING(37.913057 55.67795,37.911168 55.678465,37.910964 55.678555,37.911066 55.678664,37.912332 55.679484,37.913711 55.678864,37.913797 55.678791,37.913769 55.678759,37.913712 55.678694,37.913057 55.67795)</v>
          </cell>
          <cell r="F264" t="str">
            <v>Утвержден</v>
          </cell>
          <cell r="G264">
            <v>10877</v>
          </cell>
          <cell r="H264">
            <v>10824.761</v>
          </cell>
          <cell r="I264">
            <v>10877</v>
          </cell>
          <cell r="J264">
            <v>0</v>
          </cell>
          <cell r="K264">
            <v>5988.3</v>
          </cell>
          <cell r="L264">
            <v>0</v>
          </cell>
          <cell r="M264">
            <v>1</v>
          </cell>
          <cell r="N264">
            <v>895</v>
          </cell>
          <cell r="O264">
            <v>897.202</v>
          </cell>
          <cell r="P264">
            <v>0</v>
          </cell>
          <cell r="Q264">
            <v>0</v>
          </cell>
          <cell r="R264">
            <v>895</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3774.3</v>
          </cell>
          <cell r="AN264">
            <v>3788.2</v>
          </cell>
          <cell r="AO264">
            <v>3773.3</v>
          </cell>
          <cell r="AP264">
            <v>10</v>
          </cell>
          <cell r="AQ264">
            <v>0</v>
          </cell>
          <cell r="AR264">
            <v>0</v>
          </cell>
          <cell r="AS264">
            <v>0</v>
          </cell>
          <cell r="AT264">
            <v>0</v>
          </cell>
          <cell r="AU264">
            <v>0</v>
          </cell>
          <cell r="AV264">
            <v>2</v>
          </cell>
          <cell r="AW264">
            <v>53.2</v>
          </cell>
          <cell r="AX264">
            <v>0</v>
          </cell>
          <cell r="AY264">
            <v>53.2</v>
          </cell>
          <cell r="AZ264">
            <v>0</v>
          </cell>
          <cell r="BA264">
            <v>0</v>
          </cell>
          <cell r="BB264">
            <v>0</v>
          </cell>
          <cell r="BC264">
            <v>0</v>
          </cell>
          <cell r="BD264">
            <v>0</v>
          </cell>
          <cell r="BE264">
            <v>3</v>
          </cell>
          <cell r="BF264">
            <v>141.4</v>
          </cell>
          <cell r="BG264">
            <v>141.649</v>
          </cell>
          <cell r="BH264">
            <v>0</v>
          </cell>
          <cell r="BI264">
            <v>141.4</v>
          </cell>
          <cell r="BJ264">
            <v>0</v>
          </cell>
          <cell r="BK264">
            <v>10</v>
          </cell>
          <cell r="BL264">
            <v>1</v>
          </cell>
          <cell r="BM264">
            <v>1567</v>
          </cell>
          <cell r="BN264">
            <v>1568.67</v>
          </cell>
          <cell r="BO264">
            <v>0</v>
          </cell>
          <cell r="BP264">
            <v>1567</v>
          </cell>
          <cell r="BQ264">
            <v>0</v>
          </cell>
          <cell r="BR264">
            <v>261.17</v>
          </cell>
          <cell r="BS264">
            <v>0</v>
          </cell>
          <cell r="BT264">
            <v>6</v>
          </cell>
          <cell r="BU264">
            <v>0</v>
          </cell>
          <cell r="BV264">
            <v>3</v>
          </cell>
          <cell r="BW264">
            <v>4421.3</v>
          </cell>
          <cell r="BX264">
            <v>4431.92</v>
          </cell>
          <cell r="BY264">
            <v>0</v>
          </cell>
          <cell r="BZ264">
            <v>4421.3</v>
          </cell>
          <cell r="CA264">
            <v>0</v>
          </cell>
          <cell r="CB264">
            <v>2.1469999999999998</v>
          </cell>
          <cell r="CC264">
            <v>0</v>
          </cell>
          <cell r="CD264">
            <v>6</v>
          </cell>
          <cell r="CE264">
            <v>0</v>
          </cell>
          <cell r="CF264">
            <v>0</v>
          </cell>
          <cell r="CG264">
            <v>0</v>
          </cell>
          <cell r="CH264">
            <v>0</v>
          </cell>
          <cell r="CI264">
            <v>0</v>
          </cell>
          <cell r="CJ264">
            <v>0</v>
          </cell>
          <cell r="CK264">
            <v>0</v>
          </cell>
          <cell r="CL264">
            <v>0</v>
          </cell>
          <cell r="CM264">
            <v>0</v>
          </cell>
          <cell r="CN264">
            <v>0</v>
          </cell>
          <cell r="CO264">
            <v>0</v>
          </cell>
          <cell r="CP264">
            <v>6182.9</v>
          </cell>
          <cell r="CQ264">
            <v>10851.2</v>
          </cell>
          <cell r="CR264">
            <v>0</v>
          </cell>
          <cell r="CS264">
            <v>0</v>
          </cell>
          <cell r="CT264">
            <v>0</v>
          </cell>
        </row>
        <row r="265">
          <cell r="B265">
            <v>1055182536</v>
          </cell>
          <cell r="C265" t="str">
            <v>г. Люберцы, ул. Спортивная, д. 1</v>
          </cell>
          <cell r="D265" t="str">
            <v>{"type":"Polygon","coordinates":[[[37.969795,55.608326],[37.969767,55.608367],[37.969726,55.608358],[37.969694,55.608402],[37.969736,55.608411],[37.969665,55.608515],[37.969321,55.608435],[37.968731,55.609267],[37.969511,55.609435],[37.969564,55.60936],[37.969725,55.609395],[37.969671,55.609469],[37.969876,55.609514],[37.970555,55.608481],[37.969795,55.608326]],[[37.969144,55.609025],[37.969617,55.609124],[37.970011,55.608526],[37.970279,55.608582],[37.969824,55.609275],[37.969501,55.609207],[37.969483,55.609234],[37.969065,55.609146],[37.969144,55.609025]]]}</v>
          </cell>
          <cell r="E265" t="str">
            <v>LINESTRING(37.969795 55.608326,37.969321 55.608435,37.968731 55.609267,37.969876 55.609514,37.970555 55.608481,37.969795 55.608326)</v>
          </cell>
          <cell r="F265" t="str">
            <v>Утвержден</v>
          </cell>
          <cell r="G265">
            <v>8821</v>
          </cell>
          <cell r="H265">
            <v>6704.2290000000003</v>
          </cell>
          <cell r="I265">
            <v>3093.37</v>
          </cell>
          <cell r="J265">
            <v>0</v>
          </cell>
          <cell r="K265">
            <v>3118.5</v>
          </cell>
          <cell r="L265">
            <v>8821</v>
          </cell>
          <cell r="M265">
            <v>1</v>
          </cell>
          <cell r="N265">
            <v>625</v>
          </cell>
          <cell r="O265">
            <v>627.05499999999995</v>
          </cell>
          <cell r="P265">
            <v>0</v>
          </cell>
          <cell r="Q265">
            <v>0</v>
          </cell>
          <cell r="R265">
            <v>625</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712.5</v>
          </cell>
          <cell r="AN265">
            <v>714.202</v>
          </cell>
          <cell r="AO265">
            <v>712.5</v>
          </cell>
          <cell r="AP265">
            <v>16</v>
          </cell>
          <cell r="AQ265">
            <v>0</v>
          </cell>
          <cell r="AR265">
            <v>0</v>
          </cell>
          <cell r="AS265">
            <v>0</v>
          </cell>
          <cell r="AT265">
            <v>5</v>
          </cell>
          <cell r="AU265">
            <v>5</v>
          </cell>
          <cell r="AV265">
            <v>1</v>
          </cell>
          <cell r="AW265">
            <v>34.5</v>
          </cell>
          <cell r="AX265">
            <v>0</v>
          </cell>
          <cell r="AY265">
            <v>34.5</v>
          </cell>
          <cell r="AZ265">
            <v>0</v>
          </cell>
          <cell r="BA265">
            <v>0</v>
          </cell>
          <cell r="BB265">
            <v>0</v>
          </cell>
          <cell r="BC265">
            <v>0</v>
          </cell>
          <cell r="BD265">
            <v>0</v>
          </cell>
          <cell r="BE265">
            <v>5</v>
          </cell>
          <cell r="BF265">
            <v>2232.8000000000002</v>
          </cell>
          <cell r="BG265">
            <v>2239.2220000000002</v>
          </cell>
          <cell r="BH265">
            <v>0</v>
          </cell>
          <cell r="BI265">
            <v>2232.8000000000002</v>
          </cell>
          <cell r="BJ265">
            <v>0</v>
          </cell>
          <cell r="BK265">
            <v>179</v>
          </cell>
          <cell r="BL265">
            <v>1</v>
          </cell>
          <cell r="BM265">
            <v>1996</v>
          </cell>
          <cell r="BN265">
            <v>2000.635</v>
          </cell>
          <cell r="BO265">
            <v>0</v>
          </cell>
          <cell r="BP265">
            <v>1996</v>
          </cell>
          <cell r="BQ265">
            <v>0</v>
          </cell>
          <cell r="BR265">
            <v>335</v>
          </cell>
          <cell r="BS265">
            <v>0</v>
          </cell>
          <cell r="BT265">
            <v>6</v>
          </cell>
          <cell r="BU265">
            <v>0</v>
          </cell>
          <cell r="BV265">
            <v>2</v>
          </cell>
          <cell r="BW265">
            <v>1122.5</v>
          </cell>
          <cell r="BX265">
            <v>1122.463</v>
          </cell>
          <cell r="BY265">
            <v>0</v>
          </cell>
          <cell r="BZ265">
            <v>1122.5</v>
          </cell>
          <cell r="CA265">
            <v>0</v>
          </cell>
          <cell r="CB265">
            <v>0.32600000000000001</v>
          </cell>
          <cell r="CC265">
            <v>0</v>
          </cell>
          <cell r="CD265">
            <v>3.85</v>
          </cell>
          <cell r="CE265">
            <v>0</v>
          </cell>
          <cell r="CF265">
            <v>0</v>
          </cell>
          <cell r="CG265">
            <v>0</v>
          </cell>
          <cell r="CH265">
            <v>0</v>
          </cell>
          <cell r="CI265">
            <v>0</v>
          </cell>
          <cell r="CJ265">
            <v>0</v>
          </cell>
          <cell r="CK265">
            <v>0</v>
          </cell>
          <cell r="CL265">
            <v>0</v>
          </cell>
          <cell r="CM265">
            <v>0</v>
          </cell>
          <cell r="CN265">
            <v>0</v>
          </cell>
          <cell r="CO265">
            <v>0</v>
          </cell>
          <cell r="CP265">
            <v>5385.8</v>
          </cell>
          <cell r="CQ265">
            <v>6723.3</v>
          </cell>
          <cell r="CR265">
            <v>0</v>
          </cell>
          <cell r="CS265">
            <v>0</v>
          </cell>
          <cell r="CT265">
            <v>0</v>
          </cell>
        </row>
        <row r="266">
          <cell r="B266">
            <v>247693605</v>
          </cell>
          <cell r="C266" t="str">
            <v>г. Люберцы, ул. Спортивная, д. 2</v>
          </cell>
          <cell r="D266" t="str">
            <v>{"type":"Polygon","coordinates":[[[37.968751,55.609337],[37.968779,55.609347],[37.968368,55.609983],[37.968289,55.609968],[37.968173,55.610138],[37.968304,55.610165],[37.968324,55.610194],[37.968273,55.610277],[37.968245,55.610319],[37.968335,55.610339],[37.970034,55.6107],[37.970626,55.609792],[37.97066,55.609741],[37.970693,55.60969],[37.968791,55.60928],[37.968751,55.609337]],[[37.969123,55.609491],[37.9694,55.609553],[37.969027,55.610101],[37.969851,55.610275],[37.970225,55.609727],[37.970495,55.609783],[37.970001,55.610479],[37.968627,55.610177],[37.969123,55.609491]],[[37.968273,55.610277],[37.968245,55.610319],[37.968335,55.610339],[37.968365,55.610297],[37.968273,55.610277]]]}</v>
          </cell>
          <cell r="E266" t="str">
            <v>LINESTRING(37.968791 55.60928,37.968289 55.609968,37.968173 55.610138,37.968245 55.610319,37.968335 55.610339,37.970034 55.6107,37.97066 55.609741,37.970693 55.60969,37.968791 55.60928)</v>
          </cell>
          <cell r="F266" t="str">
            <v>Утвержден</v>
          </cell>
          <cell r="G266">
            <v>11094</v>
          </cell>
          <cell r="H266">
            <v>11151.672</v>
          </cell>
          <cell r="I266">
            <v>11094</v>
          </cell>
          <cell r="J266">
            <v>6519</v>
          </cell>
          <cell r="K266">
            <v>2882</v>
          </cell>
          <cell r="L266">
            <v>4575</v>
          </cell>
          <cell r="M266">
            <v>1</v>
          </cell>
          <cell r="N266">
            <v>461</v>
          </cell>
          <cell r="O266">
            <v>462.39699999999999</v>
          </cell>
          <cell r="P266">
            <v>0</v>
          </cell>
          <cell r="Q266">
            <v>0</v>
          </cell>
          <cell r="R266">
            <v>461</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2624.3</v>
          </cell>
          <cell r="AN266">
            <v>2629.8739999999998</v>
          </cell>
          <cell r="AO266">
            <v>2623.3</v>
          </cell>
          <cell r="AP266">
            <v>20</v>
          </cell>
          <cell r="AQ266">
            <v>0</v>
          </cell>
          <cell r="AR266">
            <v>0</v>
          </cell>
          <cell r="AS266">
            <v>0</v>
          </cell>
          <cell r="AT266">
            <v>0</v>
          </cell>
          <cell r="AU266">
            <v>0</v>
          </cell>
          <cell r="AV266">
            <v>1</v>
          </cell>
          <cell r="AW266">
            <v>31</v>
          </cell>
          <cell r="AX266">
            <v>0</v>
          </cell>
          <cell r="AY266">
            <v>31</v>
          </cell>
          <cell r="AZ266">
            <v>0</v>
          </cell>
          <cell r="BA266">
            <v>12</v>
          </cell>
          <cell r="BB266">
            <v>12</v>
          </cell>
          <cell r="BC266">
            <v>5</v>
          </cell>
          <cell r="BD266">
            <v>5</v>
          </cell>
          <cell r="BE266">
            <v>7</v>
          </cell>
          <cell r="BF266">
            <v>3637</v>
          </cell>
          <cell r="BG266">
            <v>3644.7689999999998</v>
          </cell>
          <cell r="BH266">
            <v>0</v>
          </cell>
          <cell r="BI266">
            <v>3637</v>
          </cell>
          <cell r="BJ266">
            <v>0</v>
          </cell>
          <cell r="BK266">
            <v>287</v>
          </cell>
          <cell r="BL266">
            <v>1</v>
          </cell>
          <cell r="BM266">
            <v>2882</v>
          </cell>
          <cell r="BN266">
            <v>2889.48</v>
          </cell>
          <cell r="BO266">
            <v>0</v>
          </cell>
          <cell r="BP266">
            <v>2882</v>
          </cell>
          <cell r="BQ266">
            <v>0</v>
          </cell>
          <cell r="BR266">
            <v>576.79999999999995</v>
          </cell>
          <cell r="BS266">
            <v>0</v>
          </cell>
          <cell r="BT266">
            <v>5</v>
          </cell>
          <cell r="BU266">
            <v>0</v>
          </cell>
          <cell r="BV266">
            <v>5</v>
          </cell>
          <cell r="BW266">
            <v>1485</v>
          </cell>
          <cell r="BX266">
            <v>1488.7909999999999</v>
          </cell>
          <cell r="BY266">
            <v>0</v>
          </cell>
          <cell r="BZ266">
            <v>1485</v>
          </cell>
          <cell r="CA266">
            <v>0</v>
          </cell>
          <cell r="CB266">
            <v>0.98599999999999999</v>
          </cell>
          <cell r="CC266">
            <v>0</v>
          </cell>
          <cell r="CD266">
            <v>1.5</v>
          </cell>
          <cell r="CE266">
            <v>0</v>
          </cell>
          <cell r="CF266">
            <v>0</v>
          </cell>
          <cell r="CG266">
            <v>0</v>
          </cell>
          <cell r="CH266">
            <v>0</v>
          </cell>
          <cell r="CI266">
            <v>0</v>
          </cell>
          <cell r="CJ266">
            <v>0</v>
          </cell>
          <cell r="CK266">
            <v>0</v>
          </cell>
          <cell r="CL266">
            <v>0</v>
          </cell>
          <cell r="CM266">
            <v>0</v>
          </cell>
          <cell r="CN266">
            <v>0</v>
          </cell>
          <cell r="CO266">
            <v>0</v>
          </cell>
          <cell r="CP266">
            <v>8035</v>
          </cell>
          <cell r="CQ266">
            <v>11119.3</v>
          </cell>
          <cell r="CR266">
            <v>0</v>
          </cell>
          <cell r="CS266">
            <v>0</v>
          </cell>
          <cell r="CT266">
            <v>0</v>
          </cell>
        </row>
        <row r="267">
          <cell r="B267">
            <v>247693780</v>
          </cell>
          <cell r="C267" t="str">
            <v>г. Люберцы, ул. Строителей, д. 13, д. 15, ул. Южная, д. 5, д. 7</v>
          </cell>
          <cell r="D267" t="str">
            <v>{"type":"Polygon","coordinates":[[[37.907909,55.661361],[37.908204,55.661077],[37.908132,55.661052],[37.908301,55.660888],[37.90815,55.66084],[37.908314,55.660677],[37.908133,55.660493],[37.908131,55.660429],[37.908203,55.660327],[37.90819,55.66026],[37.908308,55.660225],[37.908048,55.660188],[37.907791,55.660505],[37.907667,55.660464],[37.907567,55.660556],[37.907019,55.660384],[37.907239,55.660145],[37.907172,55.660126],[37.907427,55.659858],[37.907459,55.659824],[37.907514,55.659752],[37.907535,55.659715],[37.907588,55.659641],[37.907653,55.659548],[37.907019,55.659342],[37.906951,55.659388],[37.906474,55.659839],[37.906542,55.659867],[37.906387,55.660017],[37.90633,55.659997],[37.905654,55.660654],[37.907909,55.661361]],[[37.90667,55.660945],[37.907107,55.660527],[37.907133,55.660505],[37.90723,55.660536],[37.907204,55.660558],[37.907303,55.660587],[37.906867,55.661005],[37.90667,55.660945]],[[37.907384,55.661168],[37.907944,55.660599],[37.908132,55.660657],[37.907574,55.661226],[37.907384,55.661168]],[[37.905844,55.660685],[37.906027,55.660743],[37.906627,55.660173],[37.906438,55.660112],[37.905844,55.660685]],[[37.907975,55.660381],[37.908085,55.660401],[37.908128,55.660324],[37.908019,55.660306],[37.907975,55.660381]],[[37.90762,55.660508],[37.907719,55.66054],[37.907763,55.660496],[37.907667,55.660464],[37.90762,55.660508]],[[37.906567,55.659995],[37.906763,55.660061],[37.907352,55.659489],[37.907165,55.659428],[37.906567,55.659995]],[[37.907468,55.659488],[37.907488,55.659494],[37.907468,55.659488]]]}</v>
          </cell>
          <cell r="E267" t="str">
            <v>LINESTRING(37.907019 55.659342,37.906951 55.659388,37.906474 55.659839,37.905654 55.660654,37.907909 55.661361,37.908204 55.661077,37.908301 55.660888,37.908314 55.660677,37.908308 55.660225,37.907653 55.659548,37.907019 55.659342)</v>
          </cell>
          <cell r="F267" t="str">
            <v>Утвержден</v>
          </cell>
          <cell r="G267">
            <v>13500</v>
          </cell>
          <cell r="H267">
            <v>13533.103999999999</v>
          </cell>
          <cell r="I267">
            <v>13500</v>
          </cell>
          <cell r="J267">
            <v>2416.6</v>
          </cell>
          <cell r="K267">
            <v>1985.6</v>
          </cell>
          <cell r="L267">
            <v>11083.4</v>
          </cell>
          <cell r="M267">
            <v>2</v>
          </cell>
          <cell r="N267">
            <v>378.3</v>
          </cell>
          <cell r="O267">
            <v>380.18299999999999</v>
          </cell>
          <cell r="P267">
            <v>0</v>
          </cell>
          <cell r="Q267">
            <v>0</v>
          </cell>
          <cell r="R267">
            <v>328</v>
          </cell>
          <cell r="S267">
            <v>0</v>
          </cell>
          <cell r="T267">
            <v>50.3</v>
          </cell>
          <cell r="U267">
            <v>0</v>
          </cell>
          <cell r="V267">
            <v>0</v>
          </cell>
          <cell r="W267">
            <v>0</v>
          </cell>
          <cell r="X267">
            <v>0</v>
          </cell>
          <cell r="Y267">
            <v>0</v>
          </cell>
          <cell r="Z267">
            <v>1</v>
          </cell>
          <cell r="AA267">
            <v>160</v>
          </cell>
          <cell r="AB267">
            <v>160.27500000000001</v>
          </cell>
          <cell r="AC267">
            <v>0</v>
          </cell>
          <cell r="AD267">
            <v>0</v>
          </cell>
          <cell r="AE267">
            <v>160</v>
          </cell>
          <cell r="AF267">
            <v>0</v>
          </cell>
          <cell r="AG267">
            <v>0</v>
          </cell>
          <cell r="AH267">
            <v>0</v>
          </cell>
          <cell r="AI267">
            <v>0</v>
          </cell>
          <cell r="AJ267">
            <v>0</v>
          </cell>
          <cell r="AK267">
            <v>3</v>
          </cell>
          <cell r="AL267">
            <v>3</v>
          </cell>
          <cell r="AM267">
            <v>8875.7999999999993</v>
          </cell>
          <cell r="AN267">
            <v>8892.1880000000001</v>
          </cell>
          <cell r="AO267">
            <v>8874.7999999999993</v>
          </cell>
          <cell r="AP267">
            <v>100</v>
          </cell>
          <cell r="AQ267">
            <v>0</v>
          </cell>
          <cell r="AR267">
            <v>0</v>
          </cell>
          <cell r="AS267">
            <v>0</v>
          </cell>
          <cell r="AT267">
            <v>0</v>
          </cell>
          <cell r="AU267">
            <v>0</v>
          </cell>
          <cell r="AV267">
            <v>0</v>
          </cell>
          <cell r="AW267">
            <v>0</v>
          </cell>
          <cell r="AX267">
            <v>0</v>
          </cell>
          <cell r="AY267">
            <v>0</v>
          </cell>
          <cell r="AZ267">
            <v>0</v>
          </cell>
          <cell r="BA267">
            <v>2</v>
          </cell>
          <cell r="BB267">
            <v>6</v>
          </cell>
          <cell r="BC267">
            <v>5</v>
          </cell>
          <cell r="BD267">
            <v>4</v>
          </cell>
          <cell r="BE267">
            <v>12</v>
          </cell>
          <cell r="BF267">
            <v>1061.4000000000001</v>
          </cell>
          <cell r="BG267">
            <v>1064.1559999999999</v>
          </cell>
          <cell r="BH267">
            <v>0</v>
          </cell>
          <cell r="BI267">
            <v>1061.4000000000001</v>
          </cell>
          <cell r="BJ267">
            <v>0</v>
          </cell>
          <cell r="BK267">
            <v>79</v>
          </cell>
          <cell r="BL267">
            <v>1</v>
          </cell>
          <cell r="BM267">
            <v>1936</v>
          </cell>
          <cell r="BN267">
            <v>1941.0930000000001</v>
          </cell>
          <cell r="BO267">
            <v>0</v>
          </cell>
          <cell r="BP267">
            <v>1936</v>
          </cell>
          <cell r="BQ267">
            <v>0</v>
          </cell>
          <cell r="BR267">
            <v>553.14</v>
          </cell>
          <cell r="BS267">
            <v>0</v>
          </cell>
          <cell r="BT267">
            <v>3.5</v>
          </cell>
          <cell r="BU267">
            <v>0</v>
          </cell>
          <cell r="BV267">
            <v>15</v>
          </cell>
          <cell r="BW267">
            <v>1047.2</v>
          </cell>
          <cell r="BX267">
            <v>1050.9880000000001</v>
          </cell>
          <cell r="BY267">
            <v>0</v>
          </cell>
          <cell r="BZ267">
            <v>896.3</v>
          </cell>
          <cell r="CA267">
            <v>150.9</v>
          </cell>
          <cell r="CB267">
            <v>0.58499999999999996</v>
          </cell>
          <cell r="CC267">
            <v>9.9000000000000005E-2</v>
          </cell>
          <cell r="CD267">
            <v>1.6666666666666701</v>
          </cell>
          <cell r="CE267">
            <v>1.5</v>
          </cell>
          <cell r="CF267">
            <v>0</v>
          </cell>
          <cell r="CG267">
            <v>0</v>
          </cell>
          <cell r="CH267">
            <v>0</v>
          </cell>
          <cell r="CI267">
            <v>0</v>
          </cell>
          <cell r="CJ267">
            <v>0</v>
          </cell>
          <cell r="CK267">
            <v>0</v>
          </cell>
          <cell r="CL267">
            <v>0</v>
          </cell>
          <cell r="CM267">
            <v>0</v>
          </cell>
          <cell r="CN267">
            <v>0</v>
          </cell>
          <cell r="CO267">
            <v>0</v>
          </cell>
          <cell r="CP267">
            <v>3893.7</v>
          </cell>
          <cell r="CQ267">
            <v>13457.7</v>
          </cell>
          <cell r="CR267">
            <v>0</v>
          </cell>
          <cell r="CS267">
            <v>0</v>
          </cell>
          <cell r="CT267">
            <v>0</v>
          </cell>
        </row>
        <row r="268">
          <cell r="B268">
            <v>247693776</v>
          </cell>
          <cell r="C268" t="str">
            <v>г. Люберцы, ул. Строителей, д. 2/1, д. 2/2, д. 2/3, д. 4А, д. 4Б</v>
          </cell>
          <cell r="D268" t="str">
            <v>{"type":"Polygon","coordinates":[[[37.907074,55.661696],[37.907058,55.661714],[37.905322,55.66346],[37.905123,55.663397],[37.905099,55.663421],[37.905041,55.663478],[37.905276,55.663549],[37.90564,55.663662],[37.906193,55.663832],[37.906245,55.66385],[37.90627,55.663859],[37.906265,55.66373],[37.906693,55.66327],[37.906753,55.663288],[37.90686,55.66332],[37.907289,55.663454],[37.907443,55.663295],[37.908282,55.663552],[37.909181,55.662544],[37.909041,55.662505],[37.90943,55.662072],[37.907368,55.661428],[37.907343,55.66142],[37.907074,55.661696]],[[37.907287,55.661544],[37.909098,55.662107],[37.908998,55.662214],[37.907187,55.661646],[37.907287,55.661544]],[[37.905684,55.663601],[37.905332,55.663494],[37.905277,55.663549],[37.905627,55.663658],[37.905684,55.663601]],[[37.906411,55.662961],[37.906981,55.66239],[37.907158,55.662446],[37.906595,55.663019],[37.906411,55.662961]],[[37.906992,55.663177],[37.907749,55.662411],[37.907934,55.662468],[37.907171,55.663236],[37.906992,55.663177]],[[37.907765,55.663237],[37.908516,55.662465],[37.908701,55.66252],[37.907944,55.663295],[37.907765,55.663237]],[[37.906029,55.663593],[37.905836,55.663535],[37.906411,55.662961],[37.906595,55.663019],[37.906029,55.663593]],[[37.908966,55.662424],[37.90891,55.662484],[37.909029,55.662519],[37.909041,55.662505],[37.909083,55.662458],[37.908966,55.662424]]]}</v>
          </cell>
          <cell r="E268" t="str">
            <v>LINESTRING(37.907343 55.66142,37.905123 55.663397,37.905041 55.663478,37.90627 55.663859,37.908282 55.663552,37.909181 55.662544,37.90943 55.662072,37.907343 55.66142)</v>
          </cell>
          <cell r="F268" t="str">
            <v>Утвержден</v>
          </cell>
          <cell r="G268">
            <v>29270</v>
          </cell>
          <cell r="H268">
            <v>29340.892</v>
          </cell>
          <cell r="I268">
            <v>29270</v>
          </cell>
          <cell r="J268">
            <v>4092.5</v>
          </cell>
          <cell r="K268">
            <v>2693</v>
          </cell>
          <cell r="L268">
            <v>25177.5</v>
          </cell>
          <cell r="M268">
            <v>2</v>
          </cell>
          <cell r="N268">
            <v>305.7</v>
          </cell>
          <cell r="O268">
            <v>306.13299999999998</v>
          </cell>
          <cell r="P268">
            <v>0</v>
          </cell>
          <cell r="Q268">
            <v>0</v>
          </cell>
          <cell r="R268">
            <v>297</v>
          </cell>
          <cell r="S268">
            <v>8.6999999999999993</v>
          </cell>
          <cell r="T268">
            <v>0</v>
          </cell>
          <cell r="U268">
            <v>0</v>
          </cell>
          <cell r="V268">
            <v>0</v>
          </cell>
          <cell r="W268">
            <v>7</v>
          </cell>
          <cell r="X268">
            <v>2</v>
          </cell>
          <cell r="Y268">
            <v>2</v>
          </cell>
          <cell r="Z268">
            <v>1</v>
          </cell>
          <cell r="AA268">
            <v>202</v>
          </cell>
          <cell r="AB268">
            <v>202.608</v>
          </cell>
          <cell r="AC268">
            <v>0</v>
          </cell>
          <cell r="AD268">
            <v>0</v>
          </cell>
          <cell r="AE268">
            <v>202</v>
          </cell>
          <cell r="AF268">
            <v>0</v>
          </cell>
          <cell r="AG268">
            <v>0</v>
          </cell>
          <cell r="AH268">
            <v>0</v>
          </cell>
          <cell r="AI268">
            <v>0</v>
          </cell>
          <cell r="AJ268">
            <v>0</v>
          </cell>
          <cell r="AK268">
            <v>2</v>
          </cell>
          <cell r="AL268">
            <v>2</v>
          </cell>
          <cell r="AM268">
            <v>21167.200000000001</v>
          </cell>
          <cell r="AN268">
            <v>21220.543000000001</v>
          </cell>
          <cell r="AO268">
            <v>21166.2</v>
          </cell>
          <cell r="AP268">
            <v>244</v>
          </cell>
          <cell r="AQ268">
            <v>0</v>
          </cell>
          <cell r="AR268">
            <v>0</v>
          </cell>
          <cell r="AS268">
            <v>0</v>
          </cell>
          <cell r="AT268">
            <v>0</v>
          </cell>
          <cell r="AU268">
            <v>0</v>
          </cell>
          <cell r="AV268">
            <v>1</v>
          </cell>
          <cell r="AW268">
            <v>63.1</v>
          </cell>
          <cell r="AX268">
            <v>0</v>
          </cell>
          <cell r="AY268">
            <v>63.1</v>
          </cell>
          <cell r="AZ268">
            <v>0</v>
          </cell>
          <cell r="BA268">
            <v>18</v>
          </cell>
          <cell r="BB268">
            <v>35</v>
          </cell>
          <cell r="BC268">
            <v>25</v>
          </cell>
          <cell r="BD268">
            <v>20</v>
          </cell>
          <cell r="BE268">
            <v>11</v>
          </cell>
          <cell r="BF268">
            <v>2678.1</v>
          </cell>
          <cell r="BG268">
            <v>2685.46</v>
          </cell>
          <cell r="BH268">
            <v>0</v>
          </cell>
          <cell r="BI268">
            <v>2208.1</v>
          </cell>
          <cell r="BJ268">
            <v>470</v>
          </cell>
          <cell r="BK268">
            <v>209</v>
          </cell>
          <cell r="BL268">
            <v>5</v>
          </cell>
          <cell r="BM268">
            <v>2693</v>
          </cell>
          <cell r="BN268">
            <v>2709.5230000000001</v>
          </cell>
          <cell r="BO268">
            <v>1</v>
          </cell>
          <cell r="BP268">
            <v>2693</v>
          </cell>
          <cell r="BQ268">
            <v>0</v>
          </cell>
          <cell r="BR268">
            <v>737.71</v>
          </cell>
          <cell r="BS268">
            <v>0</v>
          </cell>
          <cell r="BT268">
            <v>3.8</v>
          </cell>
          <cell r="BU268">
            <v>0</v>
          </cell>
          <cell r="BV268">
            <v>13</v>
          </cell>
          <cell r="BW268">
            <v>2192.6999999999998</v>
          </cell>
          <cell r="BX268">
            <v>2196.7280000000001</v>
          </cell>
          <cell r="BY268">
            <v>0</v>
          </cell>
          <cell r="BZ268">
            <v>2190.1999999999998</v>
          </cell>
          <cell r="CA268">
            <v>2.5</v>
          </cell>
          <cell r="CB268">
            <v>1.456</v>
          </cell>
          <cell r="CC268">
            <v>2E-3</v>
          </cell>
          <cell r="CD268">
            <v>1.5</v>
          </cell>
          <cell r="CE268">
            <v>1</v>
          </cell>
          <cell r="CF268">
            <v>0</v>
          </cell>
          <cell r="CG268">
            <v>0</v>
          </cell>
          <cell r="CH268">
            <v>0</v>
          </cell>
          <cell r="CI268">
            <v>0</v>
          </cell>
          <cell r="CJ268">
            <v>0</v>
          </cell>
          <cell r="CK268">
            <v>0</v>
          </cell>
          <cell r="CL268">
            <v>0</v>
          </cell>
          <cell r="CM268">
            <v>0</v>
          </cell>
          <cell r="CN268">
            <v>0</v>
          </cell>
          <cell r="CO268">
            <v>0</v>
          </cell>
          <cell r="CP268">
            <v>7154.4</v>
          </cell>
          <cell r="CQ268">
            <v>29300.799999999999</v>
          </cell>
          <cell r="CR268">
            <v>0</v>
          </cell>
          <cell r="CS268">
            <v>0</v>
          </cell>
          <cell r="CT268">
            <v>0</v>
          </cell>
        </row>
        <row r="269">
          <cell r="B269">
            <v>247693777</v>
          </cell>
          <cell r="C269" t="str">
            <v>г. Люберцы, ул. Строителей, д. 9, д. 11, ул. Мира, д. 2, д. 4</v>
          </cell>
          <cell r="D269" t="str">
            <v>{"type":"Polygon","coordinates":[[[37.909688,55.661918],[37.910477,55.660981],[37.910366,55.660951],[37.910399,55.660915],[37.910187,55.660854],[37.910154,55.66089],[37.909771,55.660786],[37.909736,55.660757],[37.909591,55.660718],[37.909261,55.661096],[37.908588,55.660877],[37.908314,55.660677],[37.90821,55.66078],[37.90815,55.66084],[37.908301,55.660888],[37.908132,55.661052],[37.908204,55.661077],[37.907909,55.661361],[37.909688,55.661918]],[[37.908497,55.660955],[37.908682,55.661017],[37.908254,55.661445],[37.908066,55.661384],[37.908497,55.660955]],[[37.908593,55.661546],[37.909015,55.661114],[37.909204,55.661178],[37.908783,55.661608],[37.908593,55.661546]],[[37.909433,55.6618],[37.90963,55.661857],[37.909996,55.661422],[37.909795,55.661365],[37.909433,55.6618]],[[37.909406,55.661331],[37.909603,55.661381],[37.909965,55.660935],[37.909766,55.660885],[37.909406,55.661331]],[[37.910229,55.661172],[37.910154,55.661153],[37.910208,55.661089],[37.910282,55.661109],[37.910229,55.661172]]]}</v>
          </cell>
          <cell r="E269" t="str">
            <v>LINESTRING(37.908314 55.660677,37.90821 55.66078,37.90815 55.66084,37.907909 55.661361,37.909688 55.661918,37.910477 55.660981,37.910399 55.660915,37.910187 55.660854,37.909591 55.660718,37.908314 55.660677)</v>
          </cell>
          <cell r="F269" t="str">
            <v>Утвержден</v>
          </cell>
          <cell r="G269">
            <v>8820</v>
          </cell>
          <cell r="H269">
            <v>8841.6329999999998</v>
          </cell>
          <cell r="I269">
            <v>8820</v>
          </cell>
          <cell r="J269">
            <v>1777.1</v>
          </cell>
          <cell r="K269">
            <v>1718.8</v>
          </cell>
          <cell r="L269">
            <v>7042.9</v>
          </cell>
          <cell r="M269">
            <v>2</v>
          </cell>
          <cell r="N269">
            <v>187</v>
          </cell>
          <cell r="O269">
            <v>186.32900000000001</v>
          </cell>
          <cell r="P269">
            <v>0</v>
          </cell>
          <cell r="Q269">
            <v>0</v>
          </cell>
          <cell r="R269">
            <v>161</v>
          </cell>
          <cell r="S269">
            <v>26</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5936.4</v>
          </cell>
          <cell r="AN269">
            <v>5948.2920000000004</v>
          </cell>
          <cell r="AO269">
            <v>5935.4</v>
          </cell>
          <cell r="AP269">
            <v>100</v>
          </cell>
          <cell r="AQ269">
            <v>0</v>
          </cell>
          <cell r="AR269">
            <v>0</v>
          </cell>
          <cell r="AS269">
            <v>0</v>
          </cell>
          <cell r="AT269">
            <v>0</v>
          </cell>
          <cell r="AU269">
            <v>0</v>
          </cell>
          <cell r="AV269">
            <v>1</v>
          </cell>
          <cell r="AW269">
            <v>40.1</v>
          </cell>
          <cell r="AX269">
            <v>0</v>
          </cell>
          <cell r="AY269">
            <v>40.1</v>
          </cell>
          <cell r="AZ269">
            <v>0</v>
          </cell>
          <cell r="BA269">
            <v>2</v>
          </cell>
          <cell r="BB269">
            <v>3</v>
          </cell>
          <cell r="BC269">
            <v>0</v>
          </cell>
          <cell r="BD269">
            <v>0</v>
          </cell>
          <cell r="BE269">
            <v>7</v>
          </cell>
          <cell r="BF269">
            <v>758.6</v>
          </cell>
          <cell r="BG269">
            <v>761.452</v>
          </cell>
          <cell r="BH269">
            <v>0</v>
          </cell>
          <cell r="BI269">
            <v>758.6</v>
          </cell>
          <cell r="BJ269">
            <v>0</v>
          </cell>
          <cell r="BK269">
            <v>57</v>
          </cell>
          <cell r="BL269">
            <v>1</v>
          </cell>
          <cell r="BM269">
            <v>1455</v>
          </cell>
          <cell r="BN269">
            <v>1458.675</v>
          </cell>
          <cell r="BO269">
            <v>0</v>
          </cell>
          <cell r="BP269">
            <v>1455</v>
          </cell>
          <cell r="BQ269">
            <v>0</v>
          </cell>
          <cell r="BR269">
            <v>415.71</v>
          </cell>
          <cell r="BS269">
            <v>0</v>
          </cell>
          <cell r="BT269">
            <v>3.5</v>
          </cell>
          <cell r="BU269">
            <v>0</v>
          </cell>
          <cell r="BV269">
            <v>17</v>
          </cell>
          <cell r="BW269">
            <v>462.6</v>
          </cell>
          <cell r="BX269">
            <v>461.72399999999999</v>
          </cell>
          <cell r="BY269">
            <v>0</v>
          </cell>
          <cell r="BZ269">
            <v>439</v>
          </cell>
          <cell r="CA269">
            <v>23.6</v>
          </cell>
          <cell r="CB269">
            <v>0.24099999999999999</v>
          </cell>
          <cell r="CC269">
            <v>1.4999999999999999E-2</v>
          </cell>
          <cell r="CD269">
            <v>1.9</v>
          </cell>
          <cell r="CE269">
            <v>1.5</v>
          </cell>
          <cell r="CF269">
            <v>0</v>
          </cell>
          <cell r="CG269">
            <v>0</v>
          </cell>
          <cell r="CH269">
            <v>0</v>
          </cell>
          <cell r="CI269">
            <v>0</v>
          </cell>
          <cell r="CJ269">
            <v>0</v>
          </cell>
          <cell r="CK269">
            <v>0</v>
          </cell>
          <cell r="CL269">
            <v>0</v>
          </cell>
          <cell r="CM269">
            <v>0</v>
          </cell>
          <cell r="CN269">
            <v>0</v>
          </cell>
          <cell r="CO269">
            <v>0</v>
          </cell>
          <cell r="CP269">
            <v>2692.7</v>
          </cell>
          <cell r="CQ269">
            <v>8838.7000000000007</v>
          </cell>
          <cell r="CR269">
            <v>0</v>
          </cell>
          <cell r="CS269">
            <v>0</v>
          </cell>
          <cell r="CT269">
            <v>0</v>
          </cell>
        </row>
        <row r="270">
          <cell r="B270">
            <v>247693607</v>
          </cell>
          <cell r="C270" t="str">
            <v>г. Люберцы, ул. Текстильщиков, д. 7а, д. 7, д. 6</v>
          </cell>
          <cell r="D270" t="str">
            <v>{"type":"Polygon","coordinates":[[[37.968203,55.6064],[37.968169,55.606454],[37.967591,55.607371],[37.967611,55.607408],[37.967712,55.607512],[37.96813,55.607593],[37.968085,55.607673],[37.969542,55.607967],[37.969593,55.607972],[37.969634,55.607954],[37.969655,55.607907],[37.969789,55.607688],[37.969851,55.607656],[37.969909,55.607565],[37.97015,55.607192],[37.970236,55.607209],[37.970248,55.607226],[37.970226,55.607259],[37.971043,55.607418],[37.971279,55.60706],[37.971153,55.607034],[37.97118,55.606992],[37.971049,55.606965],[37.969559,55.606671],[37.969551,55.606684],[37.969468,55.606666],[37.968361,55.606429],[37.968203,55.6064]],[[37.968547,55.607238],[37.968702,55.607273],[37.968748,55.607205],[37.968595,55.60717],[37.968547,55.607238]],[[37.968798,55.60672],[37.968863,55.606635],[37.968954,55.606616],[37.970714,55.606962],[37.970753,55.607002],[37.970685,55.60711],[37.970612,55.607123],[37.968821,55.606776],[37.968798,55.60672]],[[37.970266,55.607056],[37.970217,55.607135],[37.970303,55.607151],[37.970354,55.607073],[37.970266,55.607056]],[[37.969573,55.607599],[37.969741,55.607633],[37.969781,55.60757],[37.969614,55.607536],[37.969573,55.607599]],[[37.969016,55.607449],[37.969395,55.607525],[37.969534,55.607308],[37.969156,55.607229],[37.969016,55.607449]],[[37.968252,55.607508],[37.968178,55.607619],[37.969542,55.60789],[37.969612,55.607778],[37.968252,55.607508]],[[37.968574,55.606719],[37.968646,55.606602],[37.968644,55.606577],[37.968611,55.606559],[37.968162,55.606468],[37.968074,55.606609],[37.968313,55.606656],[37.967777,55.607517],[37.967995,55.607559],[37.968527,55.606709],[37.968574,55.606719]]]}</v>
          </cell>
          <cell r="E270" t="str">
            <v>LINESTRING(37.968203 55.6064,37.967591 55.607371,37.967611 55.607408,37.967712 55.607512,37.968085 55.607673,37.969542 55.607967,37.969593 55.607972,37.971043 55.607418,37.971279 55.60706,37.97118 55.606992,37.971049 55.606965,37.968361 55.606429,37.968203 55.6064)</v>
          </cell>
          <cell r="F270" t="str">
            <v>Утвержден</v>
          </cell>
          <cell r="G270">
            <v>15760</v>
          </cell>
          <cell r="H270">
            <v>15532.800999999999</v>
          </cell>
          <cell r="I270">
            <v>15760</v>
          </cell>
          <cell r="J270">
            <v>4930.1000000000004</v>
          </cell>
          <cell r="K270">
            <v>3509</v>
          </cell>
          <cell r="L270">
            <v>10829.9</v>
          </cell>
          <cell r="M270">
            <v>3</v>
          </cell>
          <cell r="N270">
            <v>821.3</v>
          </cell>
          <cell r="O270">
            <v>824.06100000000004</v>
          </cell>
          <cell r="P270">
            <v>0</v>
          </cell>
          <cell r="Q270">
            <v>0</v>
          </cell>
          <cell r="R270">
            <v>643</v>
          </cell>
          <cell r="S270">
            <v>0</v>
          </cell>
          <cell r="T270">
            <v>178.3</v>
          </cell>
          <cell r="U270">
            <v>0</v>
          </cell>
          <cell r="V270">
            <v>0</v>
          </cell>
          <cell r="W270">
            <v>0</v>
          </cell>
          <cell r="X270">
            <v>0</v>
          </cell>
          <cell r="Y270">
            <v>0</v>
          </cell>
          <cell r="Z270">
            <v>2</v>
          </cell>
          <cell r="AA270">
            <v>456</v>
          </cell>
          <cell r="AB270">
            <v>458.53899999999999</v>
          </cell>
          <cell r="AC270">
            <v>1</v>
          </cell>
          <cell r="AD270">
            <v>0</v>
          </cell>
          <cell r="AE270">
            <v>331</v>
          </cell>
          <cell r="AF270">
            <v>0</v>
          </cell>
          <cell r="AG270">
            <v>125</v>
          </cell>
          <cell r="AH270">
            <v>0</v>
          </cell>
          <cell r="AI270">
            <v>0</v>
          </cell>
          <cell r="AJ270">
            <v>0</v>
          </cell>
          <cell r="AK270">
            <v>0</v>
          </cell>
          <cell r="AL270">
            <v>0</v>
          </cell>
          <cell r="AM270">
            <v>6752.5</v>
          </cell>
          <cell r="AN270">
            <v>6767.1059999999998</v>
          </cell>
          <cell r="AO270">
            <v>6751.5</v>
          </cell>
          <cell r="AP270">
            <v>30</v>
          </cell>
          <cell r="AQ270">
            <v>0</v>
          </cell>
          <cell r="AR270">
            <v>0</v>
          </cell>
          <cell r="AS270">
            <v>0</v>
          </cell>
          <cell r="AT270">
            <v>0</v>
          </cell>
          <cell r="AU270">
            <v>0</v>
          </cell>
          <cell r="AV270">
            <v>1</v>
          </cell>
          <cell r="AW270">
            <v>40</v>
          </cell>
          <cell r="AX270">
            <v>0</v>
          </cell>
          <cell r="AY270">
            <v>40</v>
          </cell>
          <cell r="AZ270">
            <v>0</v>
          </cell>
          <cell r="BA270">
            <v>10</v>
          </cell>
          <cell r="BB270">
            <v>10</v>
          </cell>
          <cell r="BC270">
            <v>4</v>
          </cell>
          <cell r="BD270">
            <v>4</v>
          </cell>
          <cell r="BE270">
            <v>12</v>
          </cell>
          <cell r="BF270">
            <v>2317.5</v>
          </cell>
          <cell r="BG270">
            <v>2323.7220000000002</v>
          </cell>
          <cell r="BH270">
            <v>0</v>
          </cell>
          <cell r="BI270">
            <v>2317.5</v>
          </cell>
          <cell r="BJ270">
            <v>0</v>
          </cell>
          <cell r="BK270">
            <v>174</v>
          </cell>
          <cell r="BL270">
            <v>3</v>
          </cell>
          <cell r="BM270">
            <v>3441</v>
          </cell>
          <cell r="BN270">
            <v>8009.4840000000004</v>
          </cell>
          <cell r="BO270">
            <v>57</v>
          </cell>
          <cell r="BP270">
            <v>3441</v>
          </cell>
          <cell r="BQ270">
            <v>0</v>
          </cell>
          <cell r="BR270">
            <v>729.6</v>
          </cell>
          <cell r="BS270">
            <v>0</v>
          </cell>
          <cell r="BT270">
            <v>5</v>
          </cell>
          <cell r="BU270">
            <v>0</v>
          </cell>
          <cell r="BV270">
            <v>11</v>
          </cell>
          <cell r="BW270">
            <v>1696.7</v>
          </cell>
          <cell r="BX270">
            <v>1701.9839999999999</v>
          </cell>
          <cell r="BY270">
            <v>0</v>
          </cell>
          <cell r="BZ270">
            <v>1684.7</v>
          </cell>
          <cell r="CA270">
            <v>12</v>
          </cell>
          <cell r="CB270">
            <v>1.107</v>
          </cell>
          <cell r="CC270">
            <v>8.0000000000000002E-3</v>
          </cell>
          <cell r="CD270">
            <v>1.7</v>
          </cell>
          <cell r="CE270">
            <v>1.5</v>
          </cell>
          <cell r="CF270">
            <v>0</v>
          </cell>
          <cell r="CG270">
            <v>0</v>
          </cell>
          <cell r="CH270">
            <v>0</v>
          </cell>
          <cell r="CI270">
            <v>0</v>
          </cell>
          <cell r="CJ270">
            <v>0</v>
          </cell>
          <cell r="CK270">
            <v>0</v>
          </cell>
          <cell r="CL270">
            <v>0</v>
          </cell>
          <cell r="CM270">
            <v>0</v>
          </cell>
          <cell r="CN270">
            <v>0</v>
          </cell>
          <cell r="CO270">
            <v>0</v>
          </cell>
          <cell r="CP270">
            <v>7483.2</v>
          </cell>
          <cell r="CQ270">
            <v>15524</v>
          </cell>
          <cell r="CR270">
            <v>0</v>
          </cell>
          <cell r="CS270">
            <v>0</v>
          </cell>
          <cell r="CT270">
            <v>0</v>
          </cell>
        </row>
        <row r="271">
          <cell r="B271">
            <v>247693881</v>
          </cell>
          <cell r="C271" t="str">
            <v>г. Люберцы, ул. Толстого, д. 10/1</v>
          </cell>
          <cell r="D271" t="str">
            <v>{"type":"Polygon","coordinates":[[[37.895208,55.701905],[37.895574,55.702007],[37.895609,55.701966],[37.895696,55.701992],[37.896417,55.701236],[37.895708,55.701032],[37.895589,55.701168],[37.89529,55.701081],[37.895392,55.701457],[37.895377,55.701506],[37.895324,55.701521],[37.895252,55.701502],[37.895142,55.701636],[37.89526,55.701666],[37.895132,55.701811],[37.895261,55.701849],[37.895208,55.701905]],[[37.895554,55.70184],[37.895358,55.701785],[37.895917,55.701163],[37.896107,55.701216],[37.895554,55.70184]]]}</v>
          </cell>
          <cell r="E271" t="str">
            <v>LINESTRING(37.895708 55.701032,37.89529 55.701081,37.895142 55.701636,37.895132 55.701811,37.895208 55.701905,37.895574 55.702007,37.895696 55.701992,37.896417 55.701236,37.895708 55.701032)</v>
          </cell>
          <cell r="F271" t="str">
            <v>Утвержден</v>
          </cell>
          <cell r="G271">
            <v>3871</v>
          </cell>
          <cell r="H271">
            <v>3880.529</v>
          </cell>
          <cell r="I271">
            <v>3871</v>
          </cell>
          <cell r="J271">
            <v>1519.8</v>
          </cell>
          <cell r="K271">
            <v>1220</v>
          </cell>
          <cell r="L271">
            <v>2351.1999999999998</v>
          </cell>
          <cell r="M271">
            <v>1</v>
          </cell>
          <cell r="N271">
            <v>56.7</v>
          </cell>
          <cell r="O271">
            <v>56.819000000000003</v>
          </cell>
          <cell r="P271">
            <v>0</v>
          </cell>
          <cell r="Q271">
            <v>0</v>
          </cell>
          <cell r="R271">
            <v>0</v>
          </cell>
          <cell r="S271">
            <v>56.7</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1581</v>
          </cell>
          <cell r="AN271">
            <v>1582.2159999999999</v>
          </cell>
          <cell r="AO271">
            <v>1580</v>
          </cell>
          <cell r="AP271">
            <v>4</v>
          </cell>
          <cell r="AQ271">
            <v>0</v>
          </cell>
          <cell r="AR271">
            <v>0</v>
          </cell>
          <cell r="AS271">
            <v>0</v>
          </cell>
          <cell r="AT271">
            <v>0</v>
          </cell>
          <cell r="AU271">
            <v>0</v>
          </cell>
          <cell r="AV271">
            <v>0</v>
          </cell>
          <cell r="AW271">
            <v>0</v>
          </cell>
          <cell r="AX271">
            <v>0</v>
          </cell>
          <cell r="AY271">
            <v>0</v>
          </cell>
          <cell r="AZ271">
            <v>0</v>
          </cell>
          <cell r="BA271">
            <v>2</v>
          </cell>
          <cell r="BB271">
            <v>2</v>
          </cell>
          <cell r="BC271">
            <v>3</v>
          </cell>
          <cell r="BD271">
            <v>0</v>
          </cell>
          <cell r="BE271">
            <v>4</v>
          </cell>
          <cell r="BF271">
            <v>665.8</v>
          </cell>
          <cell r="BG271">
            <v>667.32299999999998</v>
          </cell>
          <cell r="BH271">
            <v>0</v>
          </cell>
          <cell r="BI271">
            <v>665.8</v>
          </cell>
          <cell r="BJ271">
            <v>0</v>
          </cell>
          <cell r="BK271">
            <v>52</v>
          </cell>
          <cell r="BL271">
            <v>1</v>
          </cell>
          <cell r="BM271">
            <v>1220</v>
          </cell>
          <cell r="BN271">
            <v>1222.835</v>
          </cell>
          <cell r="BO271">
            <v>0</v>
          </cell>
          <cell r="BP271">
            <v>1220</v>
          </cell>
          <cell r="BQ271">
            <v>0</v>
          </cell>
          <cell r="BR271">
            <v>243.8</v>
          </cell>
          <cell r="BS271">
            <v>0</v>
          </cell>
          <cell r="BT271">
            <v>5</v>
          </cell>
          <cell r="BU271">
            <v>0</v>
          </cell>
          <cell r="BV271">
            <v>3</v>
          </cell>
          <cell r="BW271">
            <v>349.8</v>
          </cell>
          <cell r="BX271">
            <v>351.05</v>
          </cell>
          <cell r="BY271">
            <v>0</v>
          </cell>
          <cell r="BZ271">
            <v>349.8</v>
          </cell>
          <cell r="CA271">
            <v>0</v>
          </cell>
          <cell r="CB271">
            <v>0.23200000000000001</v>
          </cell>
          <cell r="CC271">
            <v>0</v>
          </cell>
          <cell r="CD271">
            <v>1.5</v>
          </cell>
          <cell r="CE271">
            <v>0</v>
          </cell>
          <cell r="CF271">
            <v>0</v>
          </cell>
          <cell r="CG271">
            <v>0</v>
          </cell>
          <cell r="CH271">
            <v>0</v>
          </cell>
          <cell r="CI271">
            <v>0</v>
          </cell>
          <cell r="CJ271">
            <v>0</v>
          </cell>
          <cell r="CK271">
            <v>0</v>
          </cell>
          <cell r="CL271">
            <v>0</v>
          </cell>
          <cell r="CM271">
            <v>0</v>
          </cell>
          <cell r="CN271">
            <v>0</v>
          </cell>
          <cell r="CO271">
            <v>0</v>
          </cell>
          <cell r="CP271">
            <v>2235.6</v>
          </cell>
          <cell r="CQ271">
            <v>3872.3</v>
          </cell>
          <cell r="CR271">
            <v>0</v>
          </cell>
          <cell r="CS271">
            <v>0</v>
          </cell>
          <cell r="CT271">
            <v>0</v>
          </cell>
        </row>
        <row r="272">
          <cell r="B272">
            <v>247693864</v>
          </cell>
          <cell r="C272" t="str">
            <v>г. Люберцы, ул. Толстого, д. 11к2, д. 13, д. 15</v>
          </cell>
          <cell r="D272" t="str">
            <v>{"type":"Polygon","coordinates":[[[37.895872,55.702119],[37.896672,55.702361],[37.896652,55.702383],[37.897299,55.702573],[37.897317,55.702554],[37.898229,55.702825],[37.898229,55.702886],[37.898557,55.702981],[37.898529,55.703011],[37.898591,55.703029],[37.898656,55.702952],[37.898702,55.702967],[37.898735,55.702931],[37.898788,55.702873],[37.898773,55.702818],[37.898891,55.702685],[37.898926,55.702645],[37.898731,55.70259],[37.897724,55.702307],[37.897751,55.702277],[37.897779,55.702246],[37.897809,55.702213],[37.898037,55.701959],[37.897832,55.701904],[37.897748,55.701882],[37.897667,55.701857],[37.897396,55.701812],[37.897368,55.701804],[37.897053,55.701717],[37.896968,55.701693],[37.896926,55.701741],[37.896864,55.701742],[37.896373,55.701601],[37.895872,55.702119]],[[37.896199,55.702048],[37.896294,55.70208],[37.896275,55.7021],[37.89638,55.702173],[37.896419,55.702178],[37.896447,55.702172],[37.896494,55.702124],[37.89651,55.702128],[37.896628,55.702012],[37.896648,55.701986],[37.896628,55.70198],[37.896696,55.701884],[37.896703,55.701861],[37.896709,55.701838],[37.896698,55.701822],[37.896667,55.70181],[37.896636,55.701803],[37.896612,55.701805],[37.896596,55.701814],[37.896583,55.701811],[37.896542,55.701798],[37.896527,55.701812],[37.89645,55.701788],[37.896199,55.702048]],[[37.896612,55.702284],[37.896713,55.702316],[37.896787,55.702235],[37.896688,55.702203],[37.896612,55.702284]],[[37.897229,55.702201],[37.897489,55.702206],[37.897501,55.702045],[37.897623,55.702046],[37.89763,55.701897],[37.897348,55.701887],[37.897338,55.702056],[37.897232,55.702055],[37.897229,55.702201]],[[37.896864,55.701742],[37.896877,55.701795],[37.896933,55.701809],[37.89696,55.701751],[37.896926,55.701741],[37.896864,55.701742]],[[37.897335,55.702453],[37.897425,55.702346],[37.898747,55.702732],[37.898654,55.702842],[37.897335,55.702453]],[[37.895919,55.702133],[37.896052,55.702173],[37.896059,55.702165],[37.895926,55.702125],[37.895919,55.702133]]]}</v>
          </cell>
          <cell r="E272" t="str">
            <v>LINESTRING(37.896373 55.701601,37.895872 55.702119,37.896652 55.702383,37.898529 55.703011,37.898591 55.703029,37.898702 55.702967,37.898735 55.702931,37.898788 55.702873,37.898926 55.702645,37.898037 55.701959,37.897667 55.701857,37.896968 55.701693,37.896373 55.701601)</v>
          </cell>
          <cell r="F272" t="str">
            <v>Утвержден</v>
          </cell>
          <cell r="G272">
            <v>8963</v>
          </cell>
          <cell r="H272">
            <v>9012.3979999999992</v>
          </cell>
          <cell r="I272">
            <v>8963</v>
          </cell>
          <cell r="J272">
            <v>3359.3</v>
          </cell>
          <cell r="K272">
            <v>3395.4</v>
          </cell>
          <cell r="L272">
            <v>5603.7</v>
          </cell>
          <cell r="M272">
            <v>1</v>
          </cell>
          <cell r="N272">
            <v>192</v>
          </cell>
          <cell r="O272">
            <v>192.29</v>
          </cell>
          <cell r="P272">
            <v>0</v>
          </cell>
          <cell r="Q272">
            <v>0</v>
          </cell>
          <cell r="R272">
            <v>192</v>
          </cell>
          <cell r="S272">
            <v>0</v>
          </cell>
          <cell r="T272">
            <v>0</v>
          </cell>
          <cell r="U272">
            <v>0</v>
          </cell>
          <cell r="V272">
            <v>0</v>
          </cell>
          <cell r="W272">
            <v>6</v>
          </cell>
          <cell r="X272">
            <v>2</v>
          </cell>
          <cell r="Y272">
            <v>1</v>
          </cell>
          <cell r="Z272">
            <v>1</v>
          </cell>
          <cell r="AA272">
            <v>89.5</v>
          </cell>
          <cell r="AB272">
            <v>89.671999999999997</v>
          </cell>
          <cell r="AC272">
            <v>0</v>
          </cell>
          <cell r="AD272">
            <v>0</v>
          </cell>
          <cell r="AE272">
            <v>89.5</v>
          </cell>
          <cell r="AF272">
            <v>0</v>
          </cell>
          <cell r="AG272">
            <v>0</v>
          </cell>
          <cell r="AH272">
            <v>0</v>
          </cell>
          <cell r="AI272">
            <v>0</v>
          </cell>
          <cell r="AJ272">
            <v>0</v>
          </cell>
          <cell r="AK272">
            <v>4</v>
          </cell>
          <cell r="AL272">
            <v>1</v>
          </cell>
          <cell r="AM272">
            <v>3315.7</v>
          </cell>
          <cell r="AN272">
            <v>3323.7849999999999</v>
          </cell>
          <cell r="AO272">
            <v>3314.7</v>
          </cell>
          <cell r="AP272">
            <v>109</v>
          </cell>
          <cell r="AQ272">
            <v>0</v>
          </cell>
          <cell r="AR272">
            <v>0</v>
          </cell>
          <cell r="AS272">
            <v>0</v>
          </cell>
          <cell r="AT272">
            <v>0</v>
          </cell>
          <cell r="AU272">
            <v>0</v>
          </cell>
          <cell r="AV272">
            <v>2</v>
          </cell>
          <cell r="AW272">
            <v>62</v>
          </cell>
          <cell r="AX272">
            <v>0</v>
          </cell>
          <cell r="AY272">
            <v>62</v>
          </cell>
          <cell r="AZ272">
            <v>0</v>
          </cell>
          <cell r="BA272">
            <v>10</v>
          </cell>
          <cell r="BB272">
            <v>10</v>
          </cell>
          <cell r="BC272">
            <v>5</v>
          </cell>
          <cell r="BD272">
            <v>5</v>
          </cell>
          <cell r="BE272">
            <v>12</v>
          </cell>
          <cell r="BF272">
            <v>1325.4</v>
          </cell>
          <cell r="BG272">
            <v>1329.123</v>
          </cell>
          <cell r="BH272">
            <v>0</v>
          </cell>
          <cell r="BI272">
            <v>1325.4</v>
          </cell>
          <cell r="BJ272">
            <v>0</v>
          </cell>
          <cell r="BK272">
            <v>101</v>
          </cell>
          <cell r="BL272">
            <v>4</v>
          </cell>
          <cell r="BM272">
            <v>2897</v>
          </cell>
          <cell r="BN272">
            <v>2901.9760000000001</v>
          </cell>
          <cell r="BO272">
            <v>0</v>
          </cell>
          <cell r="BP272">
            <v>2897</v>
          </cell>
          <cell r="BQ272">
            <v>0</v>
          </cell>
          <cell r="BR272">
            <v>791.57</v>
          </cell>
          <cell r="BS272">
            <v>0</v>
          </cell>
          <cell r="BT272">
            <v>4.25</v>
          </cell>
          <cell r="BU272">
            <v>0</v>
          </cell>
          <cell r="BV272">
            <v>8</v>
          </cell>
          <cell r="BW272">
            <v>1133.5</v>
          </cell>
          <cell r="BX272">
            <v>1136.213</v>
          </cell>
          <cell r="BY272">
            <v>0</v>
          </cell>
          <cell r="BZ272">
            <v>1133.5</v>
          </cell>
          <cell r="CA272">
            <v>0</v>
          </cell>
          <cell r="CB272">
            <v>0.66700000000000004</v>
          </cell>
          <cell r="CC272">
            <v>0</v>
          </cell>
          <cell r="CD272">
            <v>1.8125</v>
          </cell>
          <cell r="CE272">
            <v>0</v>
          </cell>
          <cell r="CF272">
            <v>0</v>
          </cell>
          <cell r="CG272">
            <v>0</v>
          </cell>
          <cell r="CH272">
            <v>0</v>
          </cell>
          <cell r="CI272">
            <v>0</v>
          </cell>
          <cell r="CJ272">
            <v>0</v>
          </cell>
          <cell r="CK272">
            <v>0</v>
          </cell>
          <cell r="CL272">
            <v>0</v>
          </cell>
          <cell r="CM272">
            <v>0</v>
          </cell>
          <cell r="CN272">
            <v>0</v>
          </cell>
          <cell r="CO272">
            <v>0</v>
          </cell>
          <cell r="CP272">
            <v>5417.9</v>
          </cell>
          <cell r="CQ272">
            <v>9014.1</v>
          </cell>
          <cell r="CR272">
            <v>0</v>
          </cell>
          <cell r="CS272">
            <v>0</v>
          </cell>
          <cell r="CT272">
            <v>0</v>
          </cell>
        </row>
        <row r="273">
          <cell r="B273">
            <v>247693857</v>
          </cell>
          <cell r="C273" t="str">
            <v>г. Люберцы, ул. Толстого, д. 25, д. 27</v>
          </cell>
          <cell r="D273" t="str">
            <v>{"type":"Polygon","coordinates":[[[37.89928,55.699617],[37.899328,55.699561],[37.899053,55.699491],[37.898842,55.699434],[37.898788,55.699419],[37.898514,55.699344],[37.898278,55.699623],[37.897796,55.70013],[37.89871,55.700382],[37.898852,55.700446],[37.898878,55.700426],[37.899074,55.700279],[37.899695,55.700147],[37.899219,55.700021],[37.899505,55.699674],[37.89928,55.699617]],[[37.898778,55.699775],[37.898342,55.69965],[37.898545,55.699414],[37.898764,55.699473],[37.898754,55.699485],[37.898979,55.699547],[37.898778,55.699775]],[[37.898746,55.699783],[37.898946,55.69984],[37.898876,55.699919],[37.898963,55.699945],[37.898915,55.699997],[37.898829,55.699972],[37.898685,55.700129],[37.898764,55.700153],[37.898716,55.700204],[37.898638,55.700182],[37.898566,55.700261],[37.898367,55.700204],[37.898746,55.699783]],[[37.898788,55.699419],[37.898756,55.699455],[37.898831,55.699475],[37.898851,55.699451],[37.898842,55.699434],[37.898788,55.699419]]]}</v>
          </cell>
          <cell r="E273" t="str">
            <v>LINESTRING(37.898514 55.699344,37.897796 55.70013,37.898852 55.700446,37.899695 55.700147,37.899505 55.699674,37.899328 55.699561,37.898514 55.699344)</v>
          </cell>
          <cell r="F273" t="str">
            <v>Утвержден</v>
          </cell>
          <cell r="G273">
            <v>6009</v>
          </cell>
          <cell r="H273">
            <v>6045.1869999999999</v>
          </cell>
          <cell r="I273">
            <v>6009</v>
          </cell>
          <cell r="J273">
            <v>985.99</v>
          </cell>
          <cell r="K273">
            <v>814</v>
          </cell>
          <cell r="L273">
            <v>5023.01</v>
          </cell>
          <cell r="M273">
            <v>1</v>
          </cell>
          <cell r="N273">
            <v>89.9</v>
          </cell>
          <cell r="O273">
            <v>90.07</v>
          </cell>
          <cell r="P273">
            <v>0</v>
          </cell>
          <cell r="Q273">
            <v>0</v>
          </cell>
          <cell r="R273">
            <v>89.9</v>
          </cell>
          <cell r="S273">
            <v>0</v>
          </cell>
          <cell r="T273">
            <v>0</v>
          </cell>
          <cell r="U273">
            <v>0</v>
          </cell>
          <cell r="V273">
            <v>0</v>
          </cell>
          <cell r="W273">
            <v>5</v>
          </cell>
          <cell r="X273">
            <v>2</v>
          </cell>
          <cell r="Y273">
            <v>2</v>
          </cell>
          <cell r="Z273">
            <v>1</v>
          </cell>
          <cell r="AA273">
            <v>133</v>
          </cell>
          <cell r="AB273">
            <v>133.26499999999999</v>
          </cell>
          <cell r="AC273">
            <v>0</v>
          </cell>
          <cell r="AD273">
            <v>0</v>
          </cell>
          <cell r="AE273">
            <v>133</v>
          </cell>
          <cell r="AF273">
            <v>0</v>
          </cell>
          <cell r="AG273">
            <v>0</v>
          </cell>
          <cell r="AH273">
            <v>0</v>
          </cell>
          <cell r="AI273">
            <v>0</v>
          </cell>
          <cell r="AJ273">
            <v>0</v>
          </cell>
          <cell r="AK273">
            <v>0</v>
          </cell>
          <cell r="AL273">
            <v>0</v>
          </cell>
          <cell r="AM273">
            <v>3799.3</v>
          </cell>
          <cell r="AN273">
            <v>3807.01</v>
          </cell>
          <cell r="AO273">
            <v>3798.3</v>
          </cell>
          <cell r="AP273">
            <v>144</v>
          </cell>
          <cell r="AQ273">
            <v>0</v>
          </cell>
          <cell r="AR273">
            <v>0</v>
          </cell>
          <cell r="AS273">
            <v>0</v>
          </cell>
          <cell r="AT273">
            <v>0</v>
          </cell>
          <cell r="AU273">
            <v>0</v>
          </cell>
          <cell r="AV273">
            <v>0</v>
          </cell>
          <cell r="AW273">
            <v>0</v>
          </cell>
          <cell r="AX273">
            <v>0</v>
          </cell>
          <cell r="AY273">
            <v>0</v>
          </cell>
          <cell r="AZ273">
            <v>0</v>
          </cell>
          <cell r="BA273">
            <v>18</v>
          </cell>
          <cell r="BB273">
            <v>18</v>
          </cell>
          <cell r="BC273">
            <v>13</v>
          </cell>
          <cell r="BD273">
            <v>3</v>
          </cell>
          <cell r="BE273">
            <v>4</v>
          </cell>
          <cell r="BF273">
            <v>428.2</v>
          </cell>
          <cell r="BG273">
            <v>429.85199999999998</v>
          </cell>
          <cell r="BH273">
            <v>0</v>
          </cell>
          <cell r="BI273">
            <v>428.2</v>
          </cell>
          <cell r="BJ273">
            <v>0</v>
          </cell>
          <cell r="BK273">
            <v>32</v>
          </cell>
          <cell r="BL273">
            <v>3</v>
          </cell>
          <cell r="BM273">
            <v>796.7</v>
          </cell>
          <cell r="BN273">
            <v>798.505</v>
          </cell>
          <cell r="BO273">
            <v>0</v>
          </cell>
          <cell r="BP273">
            <v>796.7</v>
          </cell>
          <cell r="BQ273">
            <v>0</v>
          </cell>
          <cell r="BR273">
            <v>159.18</v>
          </cell>
          <cell r="BS273">
            <v>0</v>
          </cell>
          <cell r="BT273">
            <v>5</v>
          </cell>
          <cell r="BU273">
            <v>0</v>
          </cell>
          <cell r="BV273">
            <v>6</v>
          </cell>
          <cell r="BW273">
            <v>761.4</v>
          </cell>
          <cell r="BX273">
            <v>763.57899999999995</v>
          </cell>
          <cell r="BY273">
            <v>0</v>
          </cell>
          <cell r="BZ273">
            <v>761.4</v>
          </cell>
          <cell r="CA273">
            <v>0</v>
          </cell>
          <cell r="CB273">
            <v>0.501</v>
          </cell>
          <cell r="CC273">
            <v>0</v>
          </cell>
          <cell r="CD273">
            <v>1.6666666666666701</v>
          </cell>
          <cell r="CE273">
            <v>0</v>
          </cell>
          <cell r="CF273">
            <v>0</v>
          </cell>
          <cell r="CG273">
            <v>0</v>
          </cell>
          <cell r="CH273">
            <v>0</v>
          </cell>
          <cell r="CI273">
            <v>0</v>
          </cell>
          <cell r="CJ273">
            <v>0</v>
          </cell>
          <cell r="CK273">
            <v>0</v>
          </cell>
          <cell r="CL273">
            <v>0</v>
          </cell>
          <cell r="CM273">
            <v>0</v>
          </cell>
          <cell r="CN273">
            <v>0</v>
          </cell>
          <cell r="CO273">
            <v>0</v>
          </cell>
          <cell r="CP273">
            <v>1986.3</v>
          </cell>
          <cell r="CQ273">
            <v>6007.5</v>
          </cell>
          <cell r="CR273">
            <v>0</v>
          </cell>
          <cell r="CS273">
            <v>0</v>
          </cell>
          <cell r="CT273">
            <v>0</v>
          </cell>
        </row>
        <row r="274">
          <cell r="B274">
            <v>247693879</v>
          </cell>
          <cell r="C274" t="str">
            <v>г. Люберцы, ул. Толстого, д. 5, д. 7</v>
          </cell>
          <cell r="D274" t="str">
            <v>{"type":"Polygon","coordinates":[[[37.896819,55.704051],[37.896918,55.703977],[37.896975,55.703904],[37.897061,55.703773],[37.89637,55.703569],[37.895396,55.702662],[37.894025,55.70408],[37.894397,55.704191],[37.894464,55.704195],[37.894511,55.704176],[37.894646,55.704218],[37.895029,55.704236],[37.895661,55.704413],[37.895675,55.704459],[37.8965,55.704703],[37.896773,55.704498],[37.896479,55.704418],[37.896464,55.704365],[37.896432,55.704337],[37.896569,55.704296],[37.896735,55.704101],[37.896819,55.704051]],[[37.894922,55.703319],[37.895105,55.703375],[37.894922,55.703572],[37.89483,55.703674],[37.894984,55.703718],[37.895025,55.703672],[37.895375,55.703779],[37.895307,55.703849],[37.895357,55.703866],[37.895334,55.703891],[37.895282,55.703874],[37.895245,55.703913],[37.8949,55.703807],[37.89494,55.703761],[37.894785,55.703718],[37.894371,55.704157],[37.89417,55.704095],[37.894922,55.703319]],[[37.895142,55.702991],[37.896368,55.704105],[37.89655,55.704037],[37.895314,55.702929],[37.895142,55.702991]],[[37.895869,55.704362],[37.896304,55.704498],[37.896357,55.704444],[37.895924,55.704306],[37.895869,55.704362]],[[37.896414,55.704566],[37.896443,55.704523],[37.896496,55.704534],[37.896467,55.704577],[37.896414,55.704566]]]}</v>
          </cell>
          <cell r="E274" t="str">
            <v>LINESTRING(37.895396 55.702662,37.894025 55.70408,37.894397 55.704191,37.8965 55.704703,37.896773 55.704498,37.897061 55.703773,37.895396 55.702662)</v>
          </cell>
          <cell r="F274" t="str">
            <v>Утвержден</v>
          </cell>
          <cell r="G274">
            <v>17801</v>
          </cell>
          <cell r="H274">
            <v>16312.62</v>
          </cell>
          <cell r="I274">
            <v>17801</v>
          </cell>
          <cell r="J274">
            <v>1130</v>
          </cell>
          <cell r="K274">
            <v>2084</v>
          </cell>
          <cell r="L274">
            <v>16671</v>
          </cell>
          <cell r="M274">
            <v>1</v>
          </cell>
          <cell r="N274">
            <v>196</v>
          </cell>
          <cell r="O274">
            <v>196.06899999999999</v>
          </cell>
          <cell r="P274">
            <v>0</v>
          </cell>
          <cell r="Q274">
            <v>0</v>
          </cell>
          <cell r="R274">
            <v>196</v>
          </cell>
          <cell r="S274">
            <v>0</v>
          </cell>
          <cell r="T274">
            <v>0</v>
          </cell>
          <cell r="U274">
            <v>0</v>
          </cell>
          <cell r="V274">
            <v>0</v>
          </cell>
          <cell r="W274">
            <v>5</v>
          </cell>
          <cell r="X274">
            <v>2</v>
          </cell>
          <cell r="Y274">
            <v>0</v>
          </cell>
          <cell r="Z274">
            <v>1</v>
          </cell>
          <cell r="AA274">
            <v>190</v>
          </cell>
          <cell r="AB274">
            <v>190.36699999999999</v>
          </cell>
          <cell r="AC274">
            <v>0</v>
          </cell>
          <cell r="AD274">
            <v>0</v>
          </cell>
          <cell r="AE274">
            <v>190</v>
          </cell>
          <cell r="AF274">
            <v>0</v>
          </cell>
          <cell r="AG274">
            <v>0</v>
          </cell>
          <cell r="AH274">
            <v>0</v>
          </cell>
          <cell r="AI274">
            <v>0</v>
          </cell>
          <cell r="AJ274">
            <v>0</v>
          </cell>
          <cell r="AK274">
            <v>0</v>
          </cell>
          <cell r="AL274">
            <v>0</v>
          </cell>
          <cell r="AM274">
            <v>11969</v>
          </cell>
          <cell r="AN274">
            <v>11994.414000000001</v>
          </cell>
          <cell r="AO274">
            <v>11969</v>
          </cell>
          <cell r="AP274">
            <v>210</v>
          </cell>
          <cell r="AQ274">
            <v>0</v>
          </cell>
          <cell r="AR274">
            <v>0</v>
          </cell>
          <cell r="AS274">
            <v>0</v>
          </cell>
          <cell r="AT274">
            <v>0</v>
          </cell>
          <cell r="AU274">
            <v>250</v>
          </cell>
          <cell r="AV274">
            <v>1</v>
          </cell>
          <cell r="AW274">
            <v>20</v>
          </cell>
          <cell r="AX274">
            <v>0</v>
          </cell>
          <cell r="AY274">
            <v>20</v>
          </cell>
          <cell r="AZ274">
            <v>0</v>
          </cell>
          <cell r="BA274">
            <v>25</v>
          </cell>
          <cell r="BB274">
            <v>25</v>
          </cell>
          <cell r="BC274">
            <v>20</v>
          </cell>
          <cell r="BD274">
            <v>2</v>
          </cell>
          <cell r="BE274">
            <v>8</v>
          </cell>
          <cell r="BF274">
            <v>945.5</v>
          </cell>
          <cell r="BG274">
            <v>947.50300000000004</v>
          </cell>
          <cell r="BH274">
            <v>0</v>
          </cell>
          <cell r="BI274">
            <v>762.5</v>
          </cell>
          <cell r="BJ274">
            <v>183</v>
          </cell>
          <cell r="BK274">
            <v>77</v>
          </cell>
          <cell r="BL274">
            <v>3</v>
          </cell>
          <cell r="BM274">
            <v>2084</v>
          </cell>
          <cell r="BN274">
            <v>2089.8719999999998</v>
          </cell>
          <cell r="BO274">
            <v>0</v>
          </cell>
          <cell r="BP274">
            <v>2084</v>
          </cell>
          <cell r="BQ274">
            <v>0</v>
          </cell>
          <cell r="BR274">
            <v>470</v>
          </cell>
          <cell r="BS274">
            <v>0</v>
          </cell>
          <cell r="BT274">
            <v>4</v>
          </cell>
          <cell r="BU274">
            <v>0</v>
          </cell>
          <cell r="BV274">
            <v>5</v>
          </cell>
          <cell r="BW274">
            <v>891</v>
          </cell>
          <cell r="BX274">
            <v>893.46900000000005</v>
          </cell>
          <cell r="BY274">
            <v>0</v>
          </cell>
          <cell r="BZ274">
            <v>891</v>
          </cell>
          <cell r="CA274">
            <v>0</v>
          </cell>
          <cell r="CB274">
            <v>0.56200000000000006</v>
          </cell>
          <cell r="CC274">
            <v>0</v>
          </cell>
          <cell r="CD274">
            <v>1.5</v>
          </cell>
          <cell r="CE274">
            <v>0</v>
          </cell>
          <cell r="CF274">
            <v>0</v>
          </cell>
          <cell r="CG274">
            <v>0</v>
          </cell>
          <cell r="CH274">
            <v>0</v>
          </cell>
          <cell r="CI274">
            <v>0</v>
          </cell>
          <cell r="CJ274">
            <v>0</v>
          </cell>
          <cell r="CK274">
            <v>0</v>
          </cell>
          <cell r="CL274">
            <v>0</v>
          </cell>
          <cell r="CM274">
            <v>0</v>
          </cell>
          <cell r="CN274">
            <v>0</v>
          </cell>
          <cell r="CO274">
            <v>0</v>
          </cell>
          <cell r="CP274">
            <v>3757.5</v>
          </cell>
          <cell r="CQ274">
            <v>16295.5</v>
          </cell>
          <cell r="CR274">
            <v>0</v>
          </cell>
          <cell r="CS274">
            <v>0</v>
          </cell>
          <cell r="CT274">
            <v>0</v>
          </cell>
        </row>
        <row r="275">
          <cell r="B275">
            <v>247693893</v>
          </cell>
          <cell r="C275" t="str">
            <v>г. Люберцы, ул. Урицкого, д. 19, д. 23, д. 25, д. 27</v>
          </cell>
          <cell r="D275" t="str">
            <v>{"type":"Polygon","coordinates":[[[37.895068,55.700963],[37.895109,55.700975],[37.895348,55.700711],[37.895546,55.700668],[37.895135,55.700564],[37.895186,55.700499],[37.894957,55.700444],[37.895025,55.700359],[37.894941,55.700338],[37.895041,55.70022],[37.895064,55.700226],[37.895233,55.700007],[37.895392,55.700048],[37.895477,55.699946],[37.895242,55.699883],[37.894514,55.699677],[37.894824,55.699327],[37.893967,55.699079],[37.892938,55.700215],[37.892977,55.700231],[37.892928,55.700281],[37.892878,55.700274],[37.892645,55.700535],[37.893006,55.700631],[37.893098,55.700655],[37.893424,55.700735],[37.893637,55.700749],[37.893841,55.700623],[37.893854,55.700617],[37.894296,55.700734],[37.895068,55.700963]],[[37.893623,55.699695],[37.893821,55.699756],[37.893102,55.700543],[37.89291,55.700487],[37.893623,55.699695]],[[37.894221,55.699714],[37.895068,55.699947],[37.894971,55.700064],[37.894124,55.699822],[37.894221,55.699714]],[[37.894697,55.700371],[37.894604,55.700491],[37.893751,55.700255],[37.893856,55.700145],[37.894697,55.700371]],[[37.893952,55.699594],[37.894218,55.699591],[37.89422,55.699482],[37.894267,55.699482],[37.894266,55.699412],[37.894144,55.699412],[37.894145,55.699309],[37.894179,55.699309],[37.894176,55.699253],[37.893896,55.699252],[37.8939,55.69936],[37.893873,55.699359],[37.893874,55.699432],[37.893981,55.699432],[37.893981,55.69951],[37.893953,55.69951],[37.893952,55.699594]],[[37.894002,55.69909],[37.893973,55.699081],[37.894002,55.69909]]]}</v>
          </cell>
          <cell r="E275" t="str">
            <v>LINESTRING(37.893967 55.699079,37.892878 55.700274,37.892645 55.700535,37.893006 55.700631,37.893098 55.700655,37.893424 55.700735,37.895109 55.700975,37.895546 55.700668,37.895477 55.699946,37.894824 55.699327,37.893967 55.699079)</v>
          </cell>
          <cell r="F275" t="str">
            <v>Утвержден</v>
          </cell>
          <cell r="G275">
            <v>15970</v>
          </cell>
          <cell r="H275">
            <v>16008.739</v>
          </cell>
          <cell r="I275">
            <v>15970</v>
          </cell>
          <cell r="J275">
            <v>3093.1</v>
          </cell>
          <cell r="K275">
            <v>3370.3</v>
          </cell>
          <cell r="L275">
            <v>9994.9</v>
          </cell>
          <cell r="M275">
            <v>3</v>
          </cell>
          <cell r="N275">
            <v>442.6</v>
          </cell>
          <cell r="O275">
            <v>443.214</v>
          </cell>
          <cell r="P275">
            <v>0</v>
          </cell>
          <cell r="Q275">
            <v>0</v>
          </cell>
          <cell r="R275">
            <v>442.6</v>
          </cell>
          <cell r="S275">
            <v>0</v>
          </cell>
          <cell r="T275">
            <v>0</v>
          </cell>
          <cell r="U275">
            <v>0</v>
          </cell>
          <cell r="V275">
            <v>0</v>
          </cell>
          <cell r="W275">
            <v>0</v>
          </cell>
          <cell r="X275">
            <v>0</v>
          </cell>
          <cell r="Y275">
            <v>0</v>
          </cell>
          <cell r="Z275">
            <v>1</v>
          </cell>
          <cell r="AA275">
            <v>134</v>
          </cell>
          <cell r="AB275">
            <v>134.42500000000001</v>
          </cell>
          <cell r="AC275">
            <v>0</v>
          </cell>
          <cell r="AD275">
            <v>0</v>
          </cell>
          <cell r="AE275">
            <v>134</v>
          </cell>
          <cell r="AF275">
            <v>0</v>
          </cell>
          <cell r="AG275">
            <v>0</v>
          </cell>
          <cell r="AH275">
            <v>0</v>
          </cell>
          <cell r="AI275">
            <v>0</v>
          </cell>
          <cell r="AJ275">
            <v>0</v>
          </cell>
          <cell r="AK275">
            <v>0</v>
          </cell>
          <cell r="AL275">
            <v>0</v>
          </cell>
          <cell r="AM275">
            <v>9453</v>
          </cell>
          <cell r="AN275">
            <v>9478.402</v>
          </cell>
          <cell r="AO275">
            <v>9453</v>
          </cell>
          <cell r="AP275">
            <v>160</v>
          </cell>
          <cell r="AQ275">
            <v>0</v>
          </cell>
          <cell r="AR275">
            <v>0</v>
          </cell>
          <cell r="AS275">
            <v>0</v>
          </cell>
          <cell r="AT275">
            <v>0</v>
          </cell>
          <cell r="AU275">
            <v>0</v>
          </cell>
          <cell r="AV275">
            <v>0</v>
          </cell>
          <cell r="AW275">
            <v>0</v>
          </cell>
          <cell r="AX275">
            <v>0</v>
          </cell>
          <cell r="AY275">
            <v>0</v>
          </cell>
          <cell r="AZ275">
            <v>0</v>
          </cell>
          <cell r="BA275">
            <v>5</v>
          </cell>
          <cell r="BB275">
            <v>5</v>
          </cell>
          <cell r="BC275">
            <v>14</v>
          </cell>
          <cell r="BD275">
            <v>2</v>
          </cell>
          <cell r="BE275">
            <v>12</v>
          </cell>
          <cell r="BF275">
            <v>1926.2</v>
          </cell>
          <cell r="BG275">
            <v>1930.5930000000001</v>
          </cell>
          <cell r="BH275">
            <v>0</v>
          </cell>
          <cell r="BI275">
            <v>1926.2</v>
          </cell>
          <cell r="BJ275">
            <v>0</v>
          </cell>
          <cell r="BK275">
            <v>148</v>
          </cell>
          <cell r="BL275">
            <v>3</v>
          </cell>
          <cell r="BM275">
            <v>2901</v>
          </cell>
          <cell r="BN275">
            <v>2908.9989999999998</v>
          </cell>
          <cell r="BO275">
            <v>0</v>
          </cell>
          <cell r="BP275">
            <v>2901</v>
          </cell>
          <cell r="BQ275">
            <v>0</v>
          </cell>
          <cell r="BR275">
            <v>592.71</v>
          </cell>
          <cell r="BS275">
            <v>0</v>
          </cell>
          <cell r="BT275">
            <v>4.5</v>
          </cell>
          <cell r="BU275">
            <v>0</v>
          </cell>
          <cell r="BV275">
            <v>9</v>
          </cell>
          <cell r="BW275">
            <v>1108.2</v>
          </cell>
          <cell r="BX275">
            <v>1109.373</v>
          </cell>
          <cell r="BY275">
            <v>0</v>
          </cell>
          <cell r="BZ275">
            <v>1108.2</v>
          </cell>
          <cell r="CA275">
            <v>0</v>
          </cell>
          <cell r="CB275">
            <v>0.60099999999999998</v>
          </cell>
          <cell r="CC275">
            <v>0</v>
          </cell>
          <cell r="CD275">
            <v>1.8333333333333299</v>
          </cell>
          <cell r="CE275">
            <v>0</v>
          </cell>
          <cell r="CF275">
            <v>0</v>
          </cell>
          <cell r="CG275">
            <v>0</v>
          </cell>
          <cell r="CH275">
            <v>0</v>
          </cell>
          <cell r="CI275">
            <v>0</v>
          </cell>
          <cell r="CJ275">
            <v>0</v>
          </cell>
          <cell r="CK275">
            <v>0</v>
          </cell>
          <cell r="CL275">
            <v>0</v>
          </cell>
          <cell r="CM275">
            <v>0</v>
          </cell>
          <cell r="CN275">
            <v>0</v>
          </cell>
          <cell r="CO275">
            <v>0</v>
          </cell>
          <cell r="CP275">
            <v>5935.4</v>
          </cell>
          <cell r="CQ275">
            <v>15965</v>
          </cell>
          <cell r="CR275">
            <v>0</v>
          </cell>
          <cell r="CS275">
            <v>0</v>
          </cell>
          <cell r="CT275">
            <v>0</v>
          </cell>
        </row>
        <row r="276">
          <cell r="B276">
            <v>247693945</v>
          </cell>
          <cell r="C276" t="str">
            <v>г. Люберцы, ул. Урицкого, д. 2</v>
          </cell>
          <cell r="D276" t="str">
            <v>{"type":"Polygon","coordinates":[[[37.888239,55.704986],[37.888583,55.704634],[37.888622,55.704595],[37.888699,55.704516],[37.888502,55.704458],[37.888478,55.704451],[37.888143,55.704353],[37.888121,55.704347],[37.887865,55.704272],[37.887513,55.704488],[37.887792,55.704732],[37.887704,55.704836],[37.888239,55.704986]],[[37.888224,55.704896],[37.888036,55.704842],[37.888278,55.704568],[37.888468,55.704624],[37.888224,55.704896]]]}</v>
          </cell>
          <cell r="E276" t="str">
            <v>LINESTRING(37.887865 55.704272,37.887513 55.704488,37.887704 55.704836,37.888239 55.704986,37.888622 55.704595,37.888699 55.704516,37.888502 55.704458,37.888143 55.704353,37.887865 55.704272)</v>
          </cell>
          <cell r="F276" t="str">
            <v>Утвержден</v>
          </cell>
          <cell r="G276">
            <v>1789</v>
          </cell>
          <cell r="H276">
            <v>2847.3290000000002</v>
          </cell>
          <cell r="I276">
            <v>1792</v>
          </cell>
          <cell r="J276">
            <v>190</v>
          </cell>
          <cell r="K276">
            <v>402</v>
          </cell>
          <cell r="L276">
            <v>1599</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2277.9</v>
          </cell>
          <cell r="AN276">
            <v>2262.8319999999999</v>
          </cell>
          <cell r="AO276">
            <v>2257.9</v>
          </cell>
          <cell r="AP276">
            <v>20</v>
          </cell>
          <cell r="AQ276">
            <v>0</v>
          </cell>
          <cell r="AR276">
            <v>0</v>
          </cell>
          <cell r="AS276">
            <v>0</v>
          </cell>
          <cell r="AT276">
            <v>0</v>
          </cell>
          <cell r="AU276">
            <v>0</v>
          </cell>
          <cell r="AV276">
            <v>0</v>
          </cell>
          <cell r="AW276">
            <v>0</v>
          </cell>
          <cell r="AX276">
            <v>0</v>
          </cell>
          <cell r="AY276">
            <v>0</v>
          </cell>
          <cell r="AZ276">
            <v>0</v>
          </cell>
          <cell r="BA276">
            <v>1</v>
          </cell>
          <cell r="BB276">
            <v>1</v>
          </cell>
          <cell r="BC276">
            <v>2</v>
          </cell>
          <cell r="BD276">
            <v>0</v>
          </cell>
          <cell r="BE276">
            <v>2</v>
          </cell>
          <cell r="BF276">
            <v>154</v>
          </cell>
          <cell r="BG276">
            <v>154.024</v>
          </cell>
          <cell r="BH276">
            <v>0</v>
          </cell>
          <cell r="BI276">
            <v>154</v>
          </cell>
          <cell r="BJ276">
            <v>0</v>
          </cell>
          <cell r="BK276">
            <v>12</v>
          </cell>
          <cell r="BL276">
            <v>1</v>
          </cell>
          <cell r="BM276">
            <v>392</v>
          </cell>
          <cell r="BN276">
            <v>392.66300000000001</v>
          </cell>
          <cell r="BO276">
            <v>0</v>
          </cell>
          <cell r="BP276">
            <v>392</v>
          </cell>
          <cell r="BQ276">
            <v>0</v>
          </cell>
          <cell r="BR276">
            <v>80</v>
          </cell>
          <cell r="BS276">
            <v>0</v>
          </cell>
          <cell r="BT276">
            <v>5</v>
          </cell>
          <cell r="BU276">
            <v>0</v>
          </cell>
          <cell r="BV276">
            <v>4</v>
          </cell>
          <cell r="BW276">
            <v>35.9</v>
          </cell>
          <cell r="BX276">
            <v>36.139000000000003</v>
          </cell>
          <cell r="BY276">
            <v>1</v>
          </cell>
          <cell r="BZ276">
            <v>35.9</v>
          </cell>
          <cell r="CA276">
            <v>0</v>
          </cell>
          <cell r="CB276">
            <v>0.02</v>
          </cell>
          <cell r="CC276">
            <v>0</v>
          </cell>
          <cell r="CD276">
            <v>1.75</v>
          </cell>
          <cell r="CE276">
            <v>0</v>
          </cell>
          <cell r="CF276">
            <v>0</v>
          </cell>
          <cell r="CG276">
            <v>0</v>
          </cell>
          <cell r="CH276">
            <v>0</v>
          </cell>
          <cell r="CI276">
            <v>0</v>
          </cell>
          <cell r="CJ276">
            <v>0</v>
          </cell>
          <cell r="CK276">
            <v>0</v>
          </cell>
          <cell r="CL276">
            <v>0</v>
          </cell>
          <cell r="CM276">
            <v>0</v>
          </cell>
          <cell r="CN276">
            <v>0</v>
          </cell>
          <cell r="CO276">
            <v>0</v>
          </cell>
          <cell r="CP276">
            <v>581.9</v>
          </cell>
          <cell r="CQ276">
            <v>2839.8</v>
          </cell>
          <cell r="CR276">
            <v>0</v>
          </cell>
          <cell r="CS276">
            <v>0</v>
          </cell>
          <cell r="CT276">
            <v>0</v>
          </cell>
        </row>
        <row r="277">
          <cell r="B277">
            <v>247693913</v>
          </cell>
          <cell r="C277" t="str">
            <v>г. Люберцы. ул. Урицкого, д. 3. ул. Толстого, д. 2, д. 4, д. 4А</v>
          </cell>
          <cell r="D277" t="str">
            <v>{"type":"MultiPolygon","coordinates":[[[[37.89339,55.703296],[37.893364,55.703288],[37.893377,55.703292],[37.89339,55.703296]]],[[[37.892605,55.703043],[37.890843,55.702536],[37.890546,55.702843],[37.890495,55.702901],[37.890567,55.702922],[37.890852,55.703002],[37.891028,55.703088],[37.891759,55.703307],[37.891604,55.703548],[37.89158,55.703593],[37.891486,55.703591],[37.891446,55.703746],[37.891411,55.703786],[37.891363,55.703782],[37.891242,55.703919],[37.892492,55.704294],[37.892511,55.704278],[37.893326,55.704521],[37.893737,55.7041],[37.893702,55.704101],[37.893662,55.704096],[37.893638,55.704089],[37.894206,55.703496],[37.893859,55.703394],[37.893829,55.703425],[37.893361,55.703288],[37.893385,55.703262],[37.892605,55.703043]],[[37.892729,55.703778],[37.892073,55.703569],[37.892579,55.703036],[37.893284,55.703235],[37.892729,55.703778]],[[37.891778,55.703458],[37.89189,55.703318],[37.892038,55.703355],[37.891921,55.703494],[37.891778,55.703458]],[[37.890828,55.70269],[37.892404,55.703154],[37.892306,55.703259],[37.892283,55.703265],[37.890736,55.702791],[37.890828,55.70269]],[[37.893643,55.704067],[37.893498,55.704021],[37.893893,55.703617],[37.894032,55.703658],[37.893643,55.704067]],[[37.893863,55.703395],[37.893878,55.7034],[37.893863,55.703395]],[[37.893134,55.703906],[37.892982,55.703856],[37.893376,55.703463],[37.893528,55.703516],[37.893134,55.703906]],[[37.891764,55.70387],[37.891803,55.703829],[37.891835,55.703839],[37.891899,55.703773],[37.89327,55.704194],[37.893171,55.704297],[37.891764,55.70387]],[[37.892235,55.703621],[37.892206,55.70365],[37.892322,55.703685],[37.892351,55.703658],[37.892235,55.703621]],[[37.892133,55.703506],[37.89209,55.703494],[37.892037,55.703558],[37.892073,55.703569],[37.892133,55.703506]],[[37.892207,55.703353],[37.892265,55.703367],[37.892325,55.703303],[37.892295,55.703295],[37.89224,55.703313],[37.892207,55.703353]]]]}</v>
          </cell>
          <cell r="E277" t="str">
            <v>LINESTRING(37.890843 55.702536,37.890546 55.702843,37.890495 55.702901,37.891242 55.703919,37.892492 55.704294,37.893326 55.704521,37.893737 55.7041,37.894206 55.703496,37.8938674634147 55.7033964878049,37.893859 55.703394,37.890843 55.702536)</v>
          </cell>
          <cell r="F277" t="str">
            <v>Утвержден</v>
          </cell>
          <cell r="G277">
            <v>15277</v>
          </cell>
          <cell r="H277">
            <v>15314.365</v>
          </cell>
          <cell r="I277">
            <v>15277</v>
          </cell>
          <cell r="J277">
            <v>2995.5</v>
          </cell>
          <cell r="K277">
            <v>3060.9</v>
          </cell>
          <cell r="L277">
            <v>12281.5</v>
          </cell>
          <cell r="M277">
            <v>2</v>
          </cell>
          <cell r="N277">
            <v>306</v>
          </cell>
          <cell r="O277">
            <v>306.803</v>
          </cell>
          <cell r="P277">
            <v>0</v>
          </cell>
          <cell r="Q277">
            <v>0</v>
          </cell>
          <cell r="R277">
            <v>306</v>
          </cell>
          <cell r="S277">
            <v>0</v>
          </cell>
          <cell r="T277">
            <v>0</v>
          </cell>
          <cell r="U277">
            <v>0</v>
          </cell>
          <cell r="V277">
            <v>0</v>
          </cell>
          <cell r="W277">
            <v>4</v>
          </cell>
          <cell r="X277">
            <v>1</v>
          </cell>
          <cell r="Y277">
            <v>1</v>
          </cell>
          <cell r="Z277">
            <v>2</v>
          </cell>
          <cell r="AA277">
            <v>390</v>
          </cell>
          <cell r="AB277">
            <v>390.68400000000003</v>
          </cell>
          <cell r="AC277">
            <v>0</v>
          </cell>
          <cell r="AD277">
            <v>0</v>
          </cell>
          <cell r="AE277">
            <v>180</v>
          </cell>
          <cell r="AF277">
            <v>0</v>
          </cell>
          <cell r="AG277">
            <v>210</v>
          </cell>
          <cell r="AH277">
            <v>0</v>
          </cell>
          <cell r="AI277">
            <v>0</v>
          </cell>
          <cell r="AJ277">
            <v>0</v>
          </cell>
          <cell r="AK277">
            <v>3</v>
          </cell>
          <cell r="AL277">
            <v>3</v>
          </cell>
          <cell r="AM277">
            <v>9686.5</v>
          </cell>
          <cell r="AN277">
            <v>9498.0329999999994</v>
          </cell>
          <cell r="AO277">
            <v>9472.5</v>
          </cell>
          <cell r="AP277">
            <v>176</v>
          </cell>
          <cell r="AQ277">
            <v>0</v>
          </cell>
          <cell r="AR277">
            <v>0</v>
          </cell>
          <cell r="AS277">
            <v>0</v>
          </cell>
          <cell r="AT277">
            <v>120</v>
          </cell>
          <cell r="AU277">
            <v>150</v>
          </cell>
          <cell r="AV277">
            <v>3</v>
          </cell>
          <cell r="AW277">
            <v>89</v>
          </cell>
          <cell r="AX277">
            <v>0</v>
          </cell>
          <cell r="AY277">
            <v>89</v>
          </cell>
          <cell r="AZ277">
            <v>0</v>
          </cell>
          <cell r="BA277">
            <v>13</v>
          </cell>
          <cell r="BB277">
            <v>13</v>
          </cell>
          <cell r="BC277">
            <v>13</v>
          </cell>
          <cell r="BD277">
            <v>0</v>
          </cell>
          <cell r="BE277">
            <v>8</v>
          </cell>
          <cell r="BF277">
            <v>1633</v>
          </cell>
          <cell r="BG277">
            <v>1636.4770000000001</v>
          </cell>
          <cell r="BH277">
            <v>0</v>
          </cell>
          <cell r="BI277">
            <v>1633</v>
          </cell>
          <cell r="BJ277">
            <v>0</v>
          </cell>
          <cell r="BK277">
            <v>134</v>
          </cell>
          <cell r="BL277">
            <v>5</v>
          </cell>
          <cell r="BM277">
            <v>2650</v>
          </cell>
          <cell r="BN277">
            <v>2654.6790000000001</v>
          </cell>
          <cell r="BO277">
            <v>0</v>
          </cell>
          <cell r="BP277">
            <v>2650</v>
          </cell>
          <cell r="BQ277">
            <v>0</v>
          </cell>
          <cell r="BR277">
            <v>690</v>
          </cell>
          <cell r="BS277">
            <v>0</v>
          </cell>
          <cell r="BT277">
            <v>4.0999999999999996</v>
          </cell>
          <cell r="BU277">
            <v>0</v>
          </cell>
          <cell r="BV277">
            <v>12</v>
          </cell>
          <cell r="BW277">
            <v>809.3</v>
          </cell>
          <cell r="BX277">
            <v>811.60799999999995</v>
          </cell>
          <cell r="BY277">
            <v>0</v>
          </cell>
          <cell r="BZ277">
            <v>809.3</v>
          </cell>
          <cell r="CA277">
            <v>0</v>
          </cell>
          <cell r="CB277">
            <v>0.44600000000000001</v>
          </cell>
          <cell r="CC277">
            <v>0</v>
          </cell>
          <cell r="CD277">
            <v>2.1669166666666699</v>
          </cell>
          <cell r="CE277">
            <v>0</v>
          </cell>
          <cell r="CF277">
            <v>0</v>
          </cell>
          <cell r="CG277">
            <v>0</v>
          </cell>
          <cell r="CH277">
            <v>0</v>
          </cell>
          <cell r="CI277">
            <v>0</v>
          </cell>
          <cell r="CJ277">
            <v>0</v>
          </cell>
          <cell r="CK277">
            <v>0</v>
          </cell>
          <cell r="CL277">
            <v>0</v>
          </cell>
          <cell r="CM277">
            <v>0</v>
          </cell>
          <cell r="CN277">
            <v>0</v>
          </cell>
          <cell r="CO277">
            <v>0</v>
          </cell>
          <cell r="CP277">
            <v>5181.3</v>
          </cell>
          <cell r="CQ277">
            <v>15349.8</v>
          </cell>
          <cell r="CR277">
            <v>0</v>
          </cell>
          <cell r="CS277">
            <v>0</v>
          </cell>
          <cell r="CT277">
            <v>0</v>
          </cell>
        </row>
        <row r="278">
          <cell r="B278">
            <v>247693908</v>
          </cell>
          <cell r="C278" t="str">
            <v>г. Люберцы, ул. Урицкого, д. 5</v>
          </cell>
          <cell r="D278" t="str">
            <v>{"type":"Polygon","coordinates":[[[37.890843,55.702536],[37.892605,55.703043],[37.893293,55.702261],[37.893086,55.702198],[37.893151,55.702131],[37.893157,55.702076],[37.893037,55.702038],[37.893011,55.702005],[37.892974,55.701975],[37.892897,55.701949],[37.89291,55.701932],[37.893208,55.701595],[37.89316,55.701502],[37.892055,55.701184],[37.890843,55.702536]],[[37.892664,55.701983],[37.892897,55.702048],[37.892283,55.702736],[37.892165,55.702703],[37.892155,55.702715],[37.891124,55.702418],[37.891138,55.702406],[37.891044,55.702379],[37.891941,55.701385],[37.892034,55.701414],[37.892043,55.701404],[37.892143,55.701433],[37.892154,55.70142],[37.892947,55.701647],[37.892822,55.701787],[37.892056,55.701569],[37.891372,55.702333],[37.892158,55.702558],[37.892664,55.701983]],[[37.892371,55.702905],[37.892341,55.702938],[37.892484,55.702978],[37.892512,55.702945],[37.892371,55.702905]]]}</v>
          </cell>
          <cell r="E278" t="str">
            <v>LINESTRING(37.892055 55.701184,37.890843 55.702536,37.892605 55.703043,37.893293 55.702261,37.893208 55.701595,37.89316 55.701502,37.892055 55.701184)</v>
          </cell>
          <cell r="F278" t="str">
            <v>Утвержден</v>
          </cell>
          <cell r="G278">
            <v>13243</v>
          </cell>
          <cell r="H278">
            <v>13275.58</v>
          </cell>
          <cell r="I278">
            <v>13243</v>
          </cell>
          <cell r="J278">
            <v>5111.3999999999996</v>
          </cell>
          <cell r="K278">
            <v>3052</v>
          </cell>
          <cell r="L278">
            <v>8131.6</v>
          </cell>
          <cell r="M278">
            <v>2</v>
          </cell>
          <cell r="N278">
            <v>731</v>
          </cell>
          <cell r="O278">
            <v>731.15800000000002</v>
          </cell>
          <cell r="P278">
            <v>0</v>
          </cell>
          <cell r="Q278">
            <v>0</v>
          </cell>
          <cell r="R278">
            <v>731</v>
          </cell>
          <cell r="S278">
            <v>0</v>
          </cell>
          <cell r="T278">
            <v>0</v>
          </cell>
          <cell r="U278">
            <v>0</v>
          </cell>
          <cell r="V278">
            <v>0</v>
          </cell>
          <cell r="W278">
            <v>0</v>
          </cell>
          <cell r="X278">
            <v>0</v>
          </cell>
          <cell r="Y278">
            <v>0</v>
          </cell>
          <cell r="Z278">
            <v>2</v>
          </cell>
          <cell r="AA278">
            <v>412</v>
          </cell>
          <cell r="AB278">
            <v>413.1</v>
          </cell>
          <cell r="AC278">
            <v>0</v>
          </cell>
          <cell r="AD278">
            <v>0</v>
          </cell>
          <cell r="AE278">
            <v>412</v>
          </cell>
          <cell r="AF278">
            <v>0</v>
          </cell>
          <cell r="AG278">
            <v>0</v>
          </cell>
          <cell r="AH278">
            <v>0</v>
          </cell>
          <cell r="AI278">
            <v>0</v>
          </cell>
          <cell r="AJ278">
            <v>0</v>
          </cell>
          <cell r="AK278">
            <v>11</v>
          </cell>
          <cell r="AL278">
            <v>8</v>
          </cell>
          <cell r="AM278">
            <v>4489.8</v>
          </cell>
          <cell r="AN278">
            <v>4496.7049999999999</v>
          </cell>
          <cell r="AO278">
            <v>4488.8</v>
          </cell>
          <cell r="AP278">
            <v>53</v>
          </cell>
          <cell r="AQ278">
            <v>0</v>
          </cell>
          <cell r="AR278">
            <v>0</v>
          </cell>
          <cell r="AS278">
            <v>0</v>
          </cell>
          <cell r="AT278">
            <v>0</v>
          </cell>
          <cell r="AU278">
            <v>0</v>
          </cell>
          <cell r="AV278">
            <v>0</v>
          </cell>
          <cell r="AW278">
            <v>0</v>
          </cell>
          <cell r="AX278">
            <v>0</v>
          </cell>
          <cell r="AY278">
            <v>0</v>
          </cell>
          <cell r="AZ278">
            <v>0</v>
          </cell>
          <cell r="BA278">
            <v>15</v>
          </cell>
          <cell r="BB278">
            <v>30</v>
          </cell>
          <cell r="BC278">
            <v>12</v>
          </cell>
          <cell r="BD278">
            <v>11</v>
          </cell>
          <cell r="BE278">
            <v>13</v>
          </cell>
          <cell r="BF278">
            <v>2975</v>
          </cell>
          <cell r="BG278">
            <v>2986.9720000000002</v>
          </cell>
          <cell r="BH278">
            <v>0</v>
          </cell>
          <cell r="BI278">
            <v>2975</v>
          </cell>
          <cell r="BJ278">
            <v>0</v>
          </cell>
          <cell r="BK278">
            <v>233</v>
          </cell>
          <cell r="BL278">
            <v>1</v>
          </cell>
          <cell r="BM278">
            <v>3052</v>
          </cell>
          <cell r="BN278">
            <v>3058.797</v>
          </cell>
          <cell r="BO278">
            <v>0</v>
          </cell>
          <cell r="BP278">
            <v>3052</v>
          </cell>
          <cell r="BQ278">
            <v>0</v>
          </cell>
          <cell r="BR278">
            <v>610.4</v>
          </cell>
          <cell r="BS278">
            <v>0</v>
          </cell>
          <cell r="BT278">
            <v>5</v>
          </cell>
          <cell r="BU278">
            <v>0</v>
          </cell>
          <cell r="BV278">
            <v>11</v>
          </cell>
          <cell r="BW278">
            <v>1578.4</v>
          </cell>
          <cell r="BX278">
            <v>1581.22</v>
          </cell>
          <cell r="BY278">
            <v>0</v>
          </cell>
          <cell r="BZ278">
            <v>1578.4</v>
          </cell>
          <cell r="CA278">
            <v>0</v>
          </cell>
          <cell r="CB278">
            <v>1.048</v>
          </cell>
          <cell r="CC278">
            <v>0</v>
          </cell>
          <cell r="CD278">
            <v>1.5</v>
          </cell>
          <cell r="CE278">
            <v>0</v>
          </cell>
          <cell r="CF278">
            <v>0</v>
          </cell>
          <cell r="CG278">
            <v>0</v>
          </cell>
          <cell r="CH278">
            <v>0</v>
          </cell>
          <cell r="CI278">
            <v>0</v>
          </cell>
          <cell r="CJ278">
            <v>0</v>
          </cell>
          <cell r="CK278">
            <v>0</v>
          </cell>
          <cell r="CL278">
            <v>0</v>
          </cell>
          <cell r="CM278">
            <v>0</v>
          </cell>
          <cell r="CN278">
            <v>0</v>
          </cell>
          <cell r="CO278">
            <v>0</v>
          </cell>
          <cell r="CP278">
            <v>7605.4</v>
          </cell>
          <cell r="CQ278">
            <v>13237.2</v>
          </cell>
          <cell r="CR278">
            <v>0</v>
          </cell>
          <cell r="CS278">
            <v>0</v>
          </cell>
          <cell r="CT278">
            <v>0</v>
          </cell>
        </row>
        <row r="279">
          <cell r="B279">
            <v>247693931</v>
          </cell>
          <cell r="C279" t="str">
            <v>г. Люберцы, ул. Урицкого, д. 6, д.6А, ул. 8 Марта, д. 26к1, д. 32, д. 30А, д. 30Б</v>
          </cell>
          <cell r="D279" t="str">
            <v>{"type":"Polygon","coordinates":[[[37.889837,55.70245],[37.889744,55.702425],[37.88961,55.702571],[37.889058,55.702404],[37.888396,55.702312],[37.888421,55.702259],[37.888421,55.70209],[37.888135,55.702048],[37.888026,55.70205],[37.887975,55.702111],[37.887686,55.702032],[37.887724,55.701991],[37.887576,55.701957],[37.887553,55.701951],[37.887578,55.701988],[37.887501,55.702179],[37.887358,55.702478],[37.887433,55.702488],[37.887288,55.702615],[37.887199,55.702583],[37.88713,55.702574],[37.886972,55.702555],[37.886689,55.702824],[37.887749,55.703192],[37.887786,55.703159],[37.888478,55.7034],[37.888445,55.703433],[37.88924,55.703712],[37.889324,55.703724],[37.889416,55.703713],[37.889485,55.703692],[37.889526,55.703651],[37.890314,55.70279],[37.890251,55.702771],[37.890317,55.702704],[37.89038,55.702725],[37.890916,55.702131],[37.890092,55.701886],[37.889975,55.701856],[37.889933,55.701899],[37.889911,55.701923],[37.889881,55.701955],[37.890205,55.702046],[37.889837,55.70245]],[[37.889629,55.703368],[37.889437,55.703311],[37.88996,55.702728],[37.890156,55.702785],[37.889629,55.703368]],[[37.88986,55.702617],[37.890375,55.702048],[37.890554,55.702098],[37.89003,55.702668],[37.88986,55.702617]],[[37.888637,55.703374],[37.889198,55.703573],[37.889212,55.703558],[37.88933,55.7036],[37.889448,55.703485],[37.888769,55.703246],[37.888637,55.703374]],[[37.888718,55.703124],[37.888917,55.703155],[37.889202,55.702522],[37.888996,55.70249],[37.888718,55.703124]],[[37.889453,55.702747],[37.889558,55.702774],[37.889601,55.702719],[37.889495,55.702689],[37.889453,55.702747]],[[37.888337,55.703351],[37.888442,55.703254],[37.888502,55.703198],[37.888412,55.703167],[37.888496,55.703092],[37.888107,55.702955],[37.88805,55.702953],[37.887997,55.70297],[37.887786,55.703159],[37.888337,55.703351]],[[37.887821,55.702921],[37.886939,55.702609],[37.886831,55.702711],[37.886928,55.702744],[37.88691,55.70276],[37.887694,55.703037],[37.887821,55.702921]],[[37.887857,55.70274],[37.888061,55.702769],[37.888343,55.702139],[37.888136,55.702109],[37.887857,55.70274]],[[37.887709,55.703039],[37.887739,55.70305],[37.887792,55.703],[37.887763,55.70299],[37.887709,55.703039]],[[37.888442,55.703254],[37.888512,55.703277],[37.888571,55.703222],[37.888502,55.703198],[37.888442,55.703254]],[[37.889911,55.701923],[37.889987,55.701944],[37.890009,55.70192],[37.889933,55.701899],[37.889911,55.701923]]]}</v>
          </cell>
          <cell r="E279" t="str">
            <v>LINESTRING(37.889975 55.701856,37.887553 55.701951,37.886689 55.702824,37.88924 55.703712,37.889324 55.703724,37.889416 55.703713,37.889485 55.703692,37.889526 55.703651,37.89038 55.702725,37.890916 55.702131,37.890092 55.701886,37.889975 55.701856)</v>
          </cell>
          <cell r="F279" t="str">
            <v>Утвержден</v>
          </cell>
          <cell r="G279">
            <v>19170</v>
          </cell>
          <cell r="H279">
            <v>19233.228999999999</v>
          </cell>
          <cell r="I279">
            <v>19170</v>
          </cell>
          <cell r="J279">
            <v>6100.3</v>
          </cell>
          <cell r="K279">
            <v>4680.6000000000004</v>
          </cell>
          <cell r="L279">
            <v>13069.7</v>
          </cell>
          <cell r="M279">
            <v>3</v>
          </cell>
          <cell r="N279">
            <v>879</v>
          </cell>
          <cell r="O279">
            <v>880.96799999999996</v>
          </cell>
          <cell r="P279">
            <v>0</v>
          </cell>
          <cell r="Q279">
            <v>0</v>
          </cell>
          <cell r="R279">
            <v>879</v>
          </cell>
          <cell r="S279">
            <v>0</v>
          </cell>
          <cell r="T279">
            <v>0</v>
          </cell>
          <cell r="U279">
            <v>0</v>
          </cell>
          <cell r="V279">
            <v>0</v>
          </cell>
          <cell r="W279">
            <v>0</v>
          </cell>
          <cell r="X279">
            <v>0</v>
          </cell>
          <cell r="Y279">
            <v>0</v>
          </cell>
          <cell r="Z279">
            <v>1</v>
          </cell>
          <cell r="AA279">
            <v>172</v>
          </cell>
          <cell r="AB279">
            <v>173.26400000000001</v>
          </cell>
          <cell r="AC279">
            <v>1</v>
          </cell>
          <cell r="AD279">
            <v>0</v>
          </cell>
          <cell r="AE279">
            <v>172</v>
          </cell>
          <cell r="AF279">
            <v>0</v>
          </cell>
          <cell r="AG279">
            <v>0</v>
          </cell>
          <cell r="AH279">
            <v>0</v>
          </cell>
          <cell r="AI279">
            <v>0</v>
          </cell>
          <cell r="AJ279">
            <v>0</v>
          </cell>
          <cell r="AK279">
            <v>0</v>
          </cell>
          <cell r="AL279">
            <v>0</v>
          </cell>
          <cell r="AM279">
            <v>8416.6</v>
          </cell>
          <cell r="AN279">
            <v>8434.1209999999992</v>
          </cell>
          <cell r="AO279">
            <v>8415.6</v>
          </cell>
          <cell r="AP279">
            <v>20</v>
          </cell>
          <cell r="AQ279">
            <v>0</v>
          </cell>
          <cell r="AR279">
            <v>0</v>
          </cell>
          <cell r="AS279">
            <v>0</v>
          </cell>
          <cell r="AT279">
            <v>0</v>
          </cell>
          <cell r="AU279">
            <v>0</v>
          </cell>
          <cell r="AV279">
            <v>3</v>
          </cell>
          <cell r="AW279">
            <v>66.7</v>
          </cell>
          <cell r="AX279">
            <v>0</v>
          </cell>
          <cell r="AY279">
            <v>66.7</v>
          </cell>
          <cell r="AZ279">
            <v>0</v>
          </cell>
          <cell r="BA279">
            <v>0</v>
          </cell>
          <cell r="BB279">
            <v>0</v>
          </cell>
          <cell r="BC279">
            <v>7</v>
          </cell>
          <cell r="BD279">
            <v>3</v>
          </cell>
          <cell r="BE279">
            <v>17</v>
          </cell>
          <cell r="BF279">
            <v>3047.6</v>
          </cell>
          <cell r="BG279">
            <v>3057.2930000000001</v>
          </cell>
          <cell r="BH279">
            <v>0</v>
          </cell>
          <cell r="BI279">
            <v>3047.6</v>
          </cell>
          <cell r="BJ279">
            <v>0</v>
          </cell>
          <cell r="BK279">
            <v>237</v>
          </cell>
          <cell r="BL279">
            <v>3</v>
          </cell>
          <cell r="BM279">
            <v>4360</v>
          </cell>
          <cell r="BN279">
            <v>4374.2120000000004</v>
          </cell>
          <cell r="BO279">
            <v>0</v>
          </cell>
          <cell r="BP279">
            <v>4360</v>
          </cell>
          <cell r="BQ279">
            <v>0</v>
          </cell>
          <cell r="BR279">
            <v>878.4</v>
          </cell>
          <cell r="BS279">
            <v>0</v>
          </cell>
          <cell r="BT279">
            <v>5</v>
          </cell>
          <cell r="BU279">
            <v>0</v>
          </cell>
          <cell r="BV279">
            <v>27</v>
          </cell>
          <cell r="BW279">
            <v>2294.6999999999998</v>
          </cell>
          <cell r="BX279">
            <v>2300.1060000000002</v>
          </cell>
          <cell r="BY279">
            <v>0</v>
          </cell>
          <cell r="BZ279">
            <v>2294.6999999999998</v>
          </cell>
          <cell r="CA279">
            <v>0</v>
          </cell>
          <cell r="CB279">
            <v>1.4710000000000001</v>
          </cell>
          <cell r="CC279">
            <v>0</v>
          </cell>
          <cell r="CD279">
            <v>1.7962962962963001</v>
          </cell>
          <cell r="CE279">
            <v>0</v>
          </cell>
          <cell r="CF279">
            <v>0</v>
          </cell>
          <cell r="CG279">
            <v>0</v>
          </cell>
          <cell r="CH279">
            <v>0</v>
          </cell>
          <cell r="CI279">
            <v>0</v>
          </cell>
          <cell r="CJ279">
            <v>0</v>
          </cell>
          <cell r="CK279">
            <v>0</v>
          </cell>
          <cell r="CL279">
            <v>0</v>
          </cell>
          <cell r="CM279">
            <v>0</v>
          </cell>
          <cell r="CN279">
            <v>0</v>
          </cell>
          <cell r="CO279">
            <v>0</v>
          </cell>
          <cell r="CP279">
            <v>9769</v>
          </cell>
          <cell r="CQ279">
            <v>19235.599999999999</v>
          </cell>
          <cell r="CR279">
            <v>0</v>
          </cell>
          <cell r="CS279">
            <v>0</v>
          </cell>
          <cell r="CT279">
            <v>0</v>
          </cell>
        </row>
        <row r="280">
          <cell r="B280">
            <v>247693904</v>
          </cell>
          <cell r="C280" t="str">
            <v>г. Люберцы, ул. Урицкого, д. 8, д. 14</v>
          </cell>
          <cell r="D280" t="str">
            <v>{"type":"Polygon","coordinates":[[[37.891241,55.700307],[37.892276,55.700598],[37.892314,55.700558],[37.892343,55.700558],[37.892371,55.700549],[37.89239,55.700526],[37.892392,55.700513],[37.892326,55.700469],[37.89299,55.699735],[37.89279,55.699675],[37.892926,55.69953],[37.893199,55.69961],[37.893375,55.699412],[37.892813,55.699249],[37.892838,55.699221],[37.892802,55.699212],[37.892742,55.699279],[37.892269,55.699146],[37.892233,55.699186],[37.892276,55.699198],[37.891241,55.700307]],[[37.891899,55.699766],[37.892107,55.699826],[37.892527,55.699364],[37.89232,55.699307],[37.891899,55.699766]],[[37.891626,55.700283],[37.892227,55.700458],[37.892326,55.700469],[37.892942,55.699787],[37.892672,55.699712],[37.892138,55.700292],[37.891987,55.700247],[37.892017,55.700214],[37.891808,55.700154],[37.891779,55.700186],[37.891728,55.700171],[37.891626,55.700283]],[[37.89131,55.700247],[37.891387,55.700269],[37.891456,55.700194],[37.891379,55.700171],[37.89131,55.700247]]]}</v>
          </cell>
          <cell r="E280" t="str">
            <v>LINESTRING(37.892269 55.699146,37.892233 55.699186,37.891241 55.700307,37.892276 55.700598,37.892371 55.700549,37.893375 55.699412,37.892838 55.699221,37.892802 55.699212,37.892269 55.699146)</v>
          </cell>
          <cell r="F280" t="str">
            <v>Утвержден</v>
          </cell>
          <cell r="G280">
            <v>6931</v>
          </cell>
          <cell r="H280">
            <v>6947.89</v>
          </cell>
          <cell r="I280">
            <v>6931</v>
          </cell>
          <cell r="J280">
            <v>1957.4</v>
          </cell>
          <cell r="K280">
            <v>1835.6</v>
          </cell>
          <cell r="L280">
            <v>4973.6000000000004</v>
          </cell>
          <cell r="M280">
            <v>1</v>
          </cell>
          <cell r="N280">
            <v>257</v>
          </cell>
          <cell r="O280">
            <v>257.26799999999997</v>
          </cell>
          <cell r="P280">
            <v>0</v>
          </cell>
          <cell r="Q280">
            <v>0</v>
          </cell>
          <cell r="R280">
            <v>257</v>
          </cell>
          <cell r="S280">
            <v>0</v>
          </cell>
          <cell r="T280">
            <v>0</v>
          </cell>
          <cell r="U280">
            <v>0</v>
          </cell>
          <cell r="V280">
            <v>0</v>
          </cell>
          <cell r="W280">
            <v>0</v>
          </cell>
          <cell r="X280">
            <v>0</v>
          </cell>
          <cell r="Y280">
            <v>0</v>
          </cell>
          <cell r="Z280">
            <v>1</v>
          </cell>
          <cell r="AA280">
            <v>62.1</v>
          </cell>
          <cell r="AB280">
            <v>62.204999999999998</v>
          </cell>
          <cell r="AC280">
            <v>0</v>
          </cell>
          <cell r="AD280">
            <v>0</v>
          </cell>
          <cell r="AE280">
            <v>62.1</v>
          </cell>
          <cell r="AF280">
            <v>0</v>
          </cell>
          <cell r="AG280">
            <v>0</v>
          </cell>
          <cell r="AH280">
            <v>0</v>
          </cell>
          <cell r="AI280">
            <v>0</v>
          </cell>
          <cell r="AJ280">
            <v>0</v>
          </cell>
          <cell r="AK280">
            <v>1</v>
          </cell>
          <cell r="AL280">
            <v>1</v>
          </cell>
          <cell r="AM280">
            <v>2566.8000000000002</v>
          </cell>
          <cell r="AN280">
            <v>2572.3139999999999</v>
          </cell>
          <cell r="AO280">
            <v>2565.8000000000002</v>
          </cell>
          <cell r="AP280">
            <v>20</v>
          </cell>
          <cell r="AQ280">
            <v>0</v>
          </cell>
          <cell r="AR280">
            <v>0</v>
          </cell>
          <cell r="AS280">
            <v>0</v>
          </cell>
          <cell r="AT280">
            <v>0</v>
          </cell>
          <cell r="AU280">
            <v>0</v>
          </cell>
          <cell r="AV280">
            <v>1</v>
          </cell>
          <cell r="AW280">
            <v>51.5</v>
          </cell>
          <cell r="AX280">
            <v>0</v>
          </cell>
          <cell r="AY280">
            <v>51.5</v>
          </cell>
          <cell r="AZ280">
            <v>0</v>
          </cell>
          <cell r="BA280">
            <v>5</v>
          </cell>
          <cell r="BB280">
            <v>9</v>
          </cell>
          <cell r="BC280">
            <v>5</v>
          </cell>
          <cell r="BD280">
            <v>5</v>
          </cell>
          <cell r="BE280">
            <v>5</v>
          </cell>
          <cell r="BF280">
            <v>1079.5</v>
          </cell>
          <cell r="BG280">
            <v>1081.3920000000001</v>
          </cell>
          <cell r="BH280">
            <v>0</v>
          </cell>
          <cell r="BI280">
            <v>1079.5</v>
          </cell>
          <cell r="BJ280">
            <v>0</v>
          </cell>
          <cell r="BK280">
            <v>84</v>
          </cell>
          <cell r="BL280">
            <v>2</v>
          </cell>
          <cell r="BM280">
            <v>1743</v>
          </cell>
          <cell r="BN280">
            <v>1747.3430000000001</v>
          </cell>
          <cell r="BO280">
            <v>0</v>
          </cell>
          <cell r="BP280">
            <v>1743</v>
          </cell>
          <cell r="BQ280">
            <v>0</v>
          </cell>
          <cell r="BR280">
            <v>389.6</v>
          </cell>
          <cell r="BS280">
            <v>0</v>
          </cell>
          <cell r="BT280">
            <v>4.25</v>
          </cell>
          <cell r="BU280">
            <v>0</v>
          </cell>
          <cell r="BV280">
            <v>8</v>
          </cell>
          <cell r="BW280">
            <v>1222.2</v>
          </cell>
          <cell r="BX280">
            <v>1225.069</v>
          </cell>
          <cell r="BY280">
            <v>0</v>
          </cell>
          <cell r="BZ280">
            <v>1222.2</v>
          </cell>
          <cell r="CA280">
            <v>0</v>
          </cell>
          <cell r="CB280">
            <v>0.79600000000000004</v>
          </cell>
          <cell r="CC280">
            <v>0</v>
          </cell>
          <cell r="CD280">
            <v>1.8125</v>
          </cell>
          <cell r="CE280">
            <v>0</v>
          </cell>
          <cell r="CF280">
            <v>0</v>
          </cell>
          <cell r="CG280">
            <v>0</v>
          </cell>
          <cell r="CH280">
            <v>0</v>
          </cell>
          <cell r="CI280">
            <v>0</v>
          </cell>
          <cell r="CJ280">
            <v>0</v>
          </cell>
          <cell r="CK280">
            <v>0</v>
          </cell>
          <cell r="CL280">
            <v>0</v>
          </cell>
          <cell r="CM280">
            <v>0</v>
          </cell>
          <cell r="CN280">
            <v>0</v>
          </cell>
          <cell r="CO280">
            <v>0</v>
          </cell>
          <cell r="CP280">
            <v>4096.2</v>
          </cell>
          <cell r="CQ280">
            <v>6981.1</v>
          </cell>
          <cell r="CR280">
            <v>0</v>
          </cell>
          <cell r="CS280">
            <v>0</v>
          </cell>
          <cell r="CT280">
            <v>0</v>
          </cell>
        </row>
        <row r="281">
          <cell r="B281">
            <v>247693761</v>
          </cell>
          <cell r="C281" t="str">
            <v>г. Люберцы, ул. Черемухина, д. 12, д. 14, пр-кт Комсомольский, д. 21</v>
          </cell>
          <cell r="D281" t="str">
            <v>{"type":"Polygon","coordinates":[[[37.909064,55.696645],[37.909228,55.696558],[37.909487,55.696706],[37.909533,55.696679],[37.90968,55.696679],[37.909786,55.696679],[37.909772,55.696498],[37.909912,55.696433],[37.909945,55.696453],[37.910583,55.696125],[37.910485,55.696069],[37.910541,55.696038],[37.911151,55.695722],[37.910911,55.69557],[37.910955,55.695546],[37.90996,55.69492],[37.909924,55.694938],[37.909851,55.694895],[37.909856,55.694876],[37.909799,55.69484],[37.909739,55.694871],[37.909732,55.694892],[37.909707,55.694908],[37.9089,55.695307],[37.908846,55.695273],[37.908387,55.695503],[37.908432,55.695533],[37.908336,55.695617],[37.908242,55.695758],[37.908126,55.695831],[37.908018,55.695899],[37.908075,55.695933],[37.908115,55.695912],[37.908154,55.695915],[37.908176,55.695929],[37.908192,55.695948],[37.908206,55.696019],[37.908124,55.696026],[37.90817,55.696202],[37.908295,55.696203],[37.908313,55.696233],[37.908242,55.696279],[37.908572,55.69647],[37.90866,55.696438],[37.90878,55.696505],[37.908744,55.69658],[37.909064,55.696645]],[[37.90971,55.69629],[37.910321,55.695969],[37.910161,55.695872],[37.909543,55.696192],[37.90971,55.69629]],[[37.910544,55.696103],[37.910471,55.696141],[37.910509,55.696163],[37.910583,55.696125],[37.910544,55.696103]],[[37.910352,55.695904],[37.910669,55.695744],[37.910609,55.695711],[37.910614,55.695647],[37.910678,55.695613],[37.909836,55.695072],[37.909662,55.695162],[37.910475,55.69567],[37.910197,55.695812],[37.910352,55.695904]],[[37.909278,55.695391],[37.909363,55.695446],[37.909485,55.695382],[37.909401,55.695328],[37.909278,55.695391]],[[37.908982,55.695444],[37.909084,55.695505],[37.909219,55.695433],[37.909116,55.695371],[37.908982,55.695444]],[[37.909308,55.69645],[37.909583,55.696295],[37.909426,55.696199],[37.909162,55.696336],[37.908643,55.696024],[37.908648,55.695789],[37.908945,55.695629],[37.908785,55.69553],[37.908484,55.695701],[37.908527,55.695726],[37.908491,55.695755],[37.908491,55.695781],[37.908413,55.695781],[37.908406,55.696022],[37.90847,55.696022],[37.90848,55.696052],[37.908499,55.696073],[37.908449,55.696104],[37.908992,55.696439],[37.909076,55.696401],[37.909103,55.69642],[37.909195,55.696423],[37.909233,55.696405],[37.909308,55.69645]],[[37.909038,55.695324],[37.909116,55.695371],[37.909156,55.695395],[37.909223,55.695363],[37.909161,55.695324],[37.909107,55.695289],[37.909038,55.695324]],[[37.909373,55.69657],[37.909459,55.696619],[37.909544,55.69657],[37.909458,55.696523],[37.909373,55.69657]],[[37.909842,55.694926],[37.909889,55.694955],[37.909924,55.694938],[37.909851,55.694895],[37.909842,55.694926]]]}</v>
          </cell>
          <cell r="E281" t="str">
            <v>LINESTRING(37.909799 55.69484,37.908846 55.695273,37.908387 55.695503,37.908018 55.695899,37.90817 55.696202,37.908242 55.696279,37.908744 55.69658,37.909064 55.696645,37.909487 55.696706,37.909786 55.696679,37.910583 55.696125,37.911151 55.695722,37.910955 55.695546,37.90996 55.69492,37.909799 55.69484)</v>
          </cell>
          <cell r="F281" t="str">
            <v>Утвержден</v>
          </cell>
          <cell r="G281">
            <v>18198</v>
          </cell>
          <cell r="H281">
            <v>18258.47</v>
          </cell>
          <cell r="I281">
            <v>18198</v>
          </cell>
          <cell r="J281">
            <v>6871.2</v>
          </cell>
          <cell r="K281">
            <v>5106.8</v>
          </cell>
          <cell r="L281">
            <v>11326.8</v>
          </cell>
          <cell r="M281">
            <v>4</v>
          </cell>
          <cell r="N281">
            <v>604</v>
          </cell>
          <cell r="O281">
            <v>605.53099999999995</v>
          </cell>
          <cell r="P281">
            <v>0</v>
          </cell>
          <cell r="Q281">
            <v>0</v>
          </cell>
          <cell r="R281">
            <v>407</v>
          </cell>
          <cell r="S281">
            <v>0</v>
          </cell>
          <cell r="T281">
            <v>197</v>
          </cell>
          <cell r="U281">
            <v>0</v>
          </cell>
          <cell r="V281">
            <v>0</v>
          </cell>
          <cell r="W281">
            <v>0</v>
          </cell>
          <cell r="X281">
            <v>0</v>
          </cell>
          <cell r="Y281">
            <v>0</v>
          </cell>
          <cell r="Z281">
            <v>1</v>
          </cell>
          <cell r="AA281">
            <v>181</v>
          </cell>
          <cell r="AB281">
            <v>181.55</v>
          </cell>
          <cell r="AC281">
            <v>0</v>
          </cell>
          <cell r="AD281">
            <v>0</v>
          </cell>
          <cell r="AE281">
            <v>181</v>
          </cell>
          <cell r="AF281">
            <v>0</v>
          </cell>
          <cell r="AG281">
            <v>0</v>
          </cell>
          <cell r="AH281">
            <v>0</v>
          </cell>
          <cell r="AI281">
            <v>0</v>
          </cell>
          <cell r="AJ281">
            <v>0</v>
          </cell>
          <cell r="AK281">
            <v>2</v>
          </cell>
          <cell r="AL281">
            <v>2</v>
          </cell>
          <cell r="AM281">
            <v>6476.3</v>
          </cell>
          <cell r="AN281">
            <v>6487.1080000000002</v>
          </cell>
          <cell r="AO281">
            <v>6475.3</v>
          </cell>
          <cell r="AP281">
            <v>10</v>
          </cell>
          <cell r="AQ281">
            <v>0</v>
          </cell>
          <cell r="AR281">
            <v>0</v>
          </cell>
          <cell r="AS281">
            <v>0</v>
          </cell>
          <cell r="AT281">
            <v>0</v>
          </cell>
          <cell r="AU281">
            <v>0</v>
          </cell>
          <cell r="AV281">
            <v>2</v>
          </cell>
          <cell r="AW281">
            <v>37</v>
          </cell>
          <cell r="AX281">
            <v>0</v>
          </cell>
          <cell r="AY281">
            <v>37</v>
          </cell>
          <cell r="AZ281">
            <v>0</v>
          </cell>
          <cell r="BA281">
            <v>12</v>
          </cell>
          <cell r="BB281">
            <v>12</v>
          </cell>
          <cell r="BC281">
            <v>4</v>
          </cell>
          <cell r="BD281">
            <v>4</v>
          </cell>
          <cell r="BE281">
            <v>23</v>
          </cell>
          <cell r="BF281">
            <v>3314.5</v>
          </cell>
          <cell r="BG281">
            <v>3323.52</v>
          </cell>
          <cell r="BH281">
            <v>0</v>
          </cell>
          <cell r="BI281">
            <v>3314.5</v>
          </cell>
          <cell r="BJ281">
            <v>0</v>
          </cell>
          <cell r="BK281">
            <v>283</v>
          </cell>
          <cell r="BL281">
            <v>3</v>
          </cell>
          <cell r="BM281">
            <v>5083</v>
          </cell>
          <cell r="BN281">
            <v>5096.1760000000004</v>
          </cell>
          <cell r="BO281">
            <v>0</v>
          </cell>
          <cell r="BP281">
            <v>5083</v>
          </cell>
          <cell r="BQ281">
            <v>0</v>
          </cell>
          <cell r="BR281">
            <v>976.4</v>
          </cell>
          <cell r="BS281">
            <v>0</v>
          </cell>
          <cell r="BT281">
            <v>5.6666666666666696</v>
          </cell>
          <cell r="BU281">
            <v>0</v>
          </cell>
          <cell r="BV281">
            <v>6</v>
          </cell>
          <cell r="BW281">
            <v>2292.5</v>
          </cell>
          <cell r="BX281">
            <v>2298.047</v>
          </cell>
          <cell r="BY281">
            <v>0</v>
          </cell>
          <cell r="BZ281">
            <v>2292.5</v>
          </cell>
          <cell r="CA281">
            <v>0</v>
          </cell>
          <cell r="CB281">
            <v>1.518</v>
          </cell>
          <cell r="CC281">
            <v>0</v>
          </cell>
          <cell r="CD281">
            <v>1.75</v>
          </cell>
          <cell r="CE281">
            <v>0</v>
          </cell>
          <cell r="CF281">
            <v>0</v>
          </cell>
          <cell r="CG281">
            <v>0</v>
          </cell>
          <cell r="CH281">
            <v>0</v>
          </cell>
          <cell r="CI281">
            <v>0</v>
          </cell>
          <cell r="CJ281">
            <v>0</v>
          </cell>
          <cell r="CK281">
            <v>0</v>
          </cell>
          <cell r="CL281">
            <v>0</v>
          </cell>
          <cell r="CM281">
            <v>0</v>
          </cell>
          <cell r="CN281">
            <v>0</v>
          </cell>
          <cell r="CO281">
            <v>0</v>
          </cell>
          <cell r="CP281">
            <v>10727</v>
          </cell>
          <cell r="CQ281">
            <v>17987.3</v>
          </cell>
          <cell r="CR281">
            <v>0</v>
          </cell>
          <cell r="CS281">
            <v>0</v>
          </cell>
          <cell r="CT281">
            <v>0</v>
          </cell>
        </row>
        <row r="282">
          <cell r="B282">
            <v>5579237014</v>
          </cell>
          <cell r="C282" t="str">
            <v>г. Люберцы, ул. Черёмухина, д. 24/10, ул. Назаровская, д. 5/8</v>
          </cell>
          <cell r="D282" t="str">
            <v>{"type":"Polygon","coordinates":[[[37.917944,55.693736],[37.917705,55.693866],[37.917568,55.693857],[37.916957,55.694099],[37.916806,55.694162],[37.91613,55.69375],[37.916071,55.693736],[37.916002,55.693689],[37.915715,55.693512],[37.915347,55.693287],[37.915455,55.693234],[37.91645,55.692726],[37.916637,55.692731],[37.91811,55.693645],[37.917944,55.693736]],[[37.916892,55.693732],[37.916746,55.69373],[37.91675,55.693566],[37.91691,55.693568],[37.91691,55.693576],[37.916965,55.693577],[37.916966,55.693568],[37.917202,55.693574],[37.917201,55.693583],[37.917301,55.693585],[37.917302,55.693576],[37.917533,55.69358],[37.917533,55.693591],[37.917594,55.693593],[37.917594,55.693613],[37.917643,55.693614],[37.917643,55.693642],[37.917693,55.693645],[37.917689,55.693716],[37.9176,55.693715],[37.917598,55.693736],[37.917479,55.693734],[37.917478,55.693742],[37.917338,55.693739],[37.917339,55.69373],[37.917136,55.693725],[37.917136,55.693732],[37.916996,55.69373],[37.916996,55.693723],[37.91689,55.693721],[37.916892,55.693732]],[[37.916023,55.693261],[37.916197,55.693266],[37.916197,55.693251],[37.916264,55.693252],[37.916264,55.693258],[37.916411,55.693261],[37.916411,55.693255],[37.916607,55.69326],[37.916607,55.693267],[37.916741,55.69327],[37.916742,55.693263],[37.916871,55.693265],[37.916873,55.693242],[37.916959,55.693243],[37.916964,55.69317],[37.916908,55.693169],[37.916909,55.693139],[37.916869,55.693137],[37.916871,55.693116],[37.916802,55.693115],[37.916802,55.693108],[37.916566,55.693103],[37.916566,55.693113],[37.91647,55.693112],[37.91647,55.693102],[37.916233,55.693098],[37.916233,55.693106],[37.916187,55.693105],[37.916187,55.693095],[37.916029,55.693093],[37.916023,55.693261]],[[37.917601,55.693424],[37.917542,55.693388],[37.917603,55.693354],[37.917663,55.69339],[37.917601,55.693424]]]}</v>
          </cell>
          <cell r="E282" t="str">
            <v>LINESTRING(37.91645 55.692726,37.915347 55.693287,37.916071 55.693736,37.916806 55.694162,37.917705 55.693866,37.917944 55.693736,37.91811 55.693645,37.916637 55.692731,37.91645 55.692726)</v>
          </cell>
          <cell r="F282" t="str">
            <v>Утвержден</v>
          </cell>
          <cell r="G282">
            <v>12089</v>
          </cell>
          <cell r="H282">
            <v>12118.545</v>
          </cell>
          <cell r="I282">
            <v>12089</v>
          </cell>
          <cell r="J282">
            <v>7040</v>
          </cell>
          <cell r="K282">
            <v>4645</v>
          </cell>
          <cell r="L282">
            <v>17138</v>
          </cell>
          <cell r="M282">
            <v>2</v>
          </cell>
          <cell r="N282">
            <v>949</v>
          </cell>
          <cell r="O282">
            <v>951.65800000000002</v>
          </cell>
          <cell r="P282">
            <v>0</v>
          </cell>
          <cell r="Q282">
            <v>0</v>
          </cell>
          <cell r="R282">
            <v>949</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2883.7739999999999</v>
          </cell>
          <cell r="AO282">
            <v>0</v>
          </cell>
          <cell r="AP282">
            <v>1</v>
          </cell>
          <cell r="AQ282">
            <v>0</v>
          </cell>
          <cell r="AR282">
            <v>0</v>
          </cell>
          <cell r="AS282">
            <v>0</v>
          </cell>
          <cell r="AT282">
            <v>0</v>
          </cell>
          <cell r="AU282">
            <v>0</v>
          </cell>
          <cell r="AV282">
            <v>1</v>
          </cell>
          <cell r="AW282">
            <v>16</v>
          </cell>
          <cell r="AX282">
            <v>0</v>
          </cell>
          <cell r="AY282">
            <v>16</v>
          </cell>
          <cell r="AZ282">
            <v>0</v>
          </cell>
          <cell r="BA282">
            <v>0</v>
          </cell>
          <cell r="BB282">
            <v>0</v>
          </cell>
          <cell r="BC282">
            <v>0</v>
          </cell>
          <cell r="BD282">
            <v>0</v>
          </cell>
          <cell r="BE282">
            <v>14</v>
          </cell>
          <cell r="BF282">
            <v>2618</v>
          </cell>
          <cell r="BG282">
            <v>2616.7240000000002</v>
          </cell>
          <cell r="BH282">
            <v>0</v>
          </cell>
          <cell r="BI282">
            <v>2618</v>
          </cell>
          <cell r="BJ282">
            <v>0</v>
          </cell>
          <cell r="BK282">
            <v>199</v>
          </cell>
          <cell r="BL282">
            <v>1</v>
          </cell>
          <cell r="BM282">
            <v>3520</v>
          </cell>
          <cell r="BN282">
            <v>3528.248</v>
          </cell>
          <cell r="BO282">
            <v>0</v>
          </cell>
          <cell r="BP282">
            <v>3520</v>
          </cell>
          <cell r="BQ282">
            <v>0</v>
          </cell>
          <cell r="BR282">
            <v>450</v>
          </cell>
          <cell r="BS282">
            <v>0</v>
          </cell>
          <cell r="BT282">
            <v>5</v>
          </cell>
          <cell r="BU282">
            <v>0</v>
          </cell>
          <cell r="BV282">
            <v>16</v>
          </cell>
          <cell r="BW282">
            <v>2128</v>
          </cell>
          <cell r="BX282">
            <v>2134.3539999999998</v>
          </cell>
          <cell r="BY282">
            <v>0</v>
          </cell>
          <cell r="BZ282">
            <v>2128</v>
          </cell>
          <cell r="CA282">
            <v>0</v>
          </cell>
          <cell r="CB282">
            <v>0.54400000000000004</v>
          </cell>
          <cell r="CC282">
            <v>0</v>
          </cell>
          <cell r="CD282">
            <v>2.09375</v>
          </cell>
          <cell r="CE282">
            <v>0</v>
          </cell>
          <cell r="CF282">
            <v>0</v>
          </cell>
          <cell r="CG282">
            <v>0</v>
          </cell>
          <cell r="CH282">
            <v>0</v>
          </cell>
          <cell r="CI282">
            <v>0</v>
          </cell>
          <cell r="CJ282">
            <v>0</v>
          </cell>
          <cell r="CK282">
            <v>0</v>
          </cell>
          <cell r="CL282">
            <v>0</v>
          </cell>
          <cell r="CM282">
            <v>0</v>
          </cell>
          <cell r="CN282">
            <v>0</v>
          </cell>
          <cell r="CO282">
            <v>0</v>
          </cell>
          <cell r="CP282">
            <v>8282</v>
          </cell>
          <cell r="CQ282">
            <v>9231</v>
          </cell>
          <cell r="CR282">
            <v>0</v>
          </cell>
          <cell r="CS282">
            <v>0</v>
          </cell>
          <cell r="CT282">
            <v>0</v>
          </cell>
        </row>
        <row r="283">
          <cell r="B283">
            <v>247693791</v>
          </cell>
          <cell r="C283" t="str">
            <v>г. Люберцы, ул. Черемухина д. 4</v>
          </cell>
          <cell r="D283" t="str">
            <v>{"type":"Polygon","coordinates":[[[37.906759,55.697169],[37.906619,55.697245],[37.906303,55.697415],[37.905978,55.697585],[37.905794,55.697582],[37.905787,55.697672],[37.905788,55.697672],[37.905892,55.697789],[37.905958,55.697773],[37.906456,55.697876],[37.906489,55.697928],[37.906533,55.697958],[37.906564,55.697979],[37.906601,55.697997],[37.906814,55.698039],[37.906926,55.698054],[37.907211,55.698303],[37.907255,55.698286],[37.907196,55.698236],[37.907295,55.697614],[37.907386,55.697552],[37.906861,55.697246],[37.906759,55.697169]],[[37.906399,55.697818],[37.906255,55.697718],[37.906803,55.69744],[37.906952,55.697539],[37.906399,55.697818]]]}</v>
          </cell>
          <cell r="E283" t="str">
            <v>LINESTRING(37.906759 55.697169,37.905794 55.697582,37.905787 55.697672,37.905892 55.697789,37.907211 55.698303,37.907255 55.698286,37.907386 55.697552,37.906759 55.697169)</v>
          </cell>
          <cell r="F283" t="str">
            <v>Утвержден</v>
          </cell>
          <cell r="G283">
            <v>5168</v>
          </cell>
          <cell r="H283">
            <v>5180.5389999999998</v>
          </cell>
          <cell r="I283">
            <v>5143</v>
          </cell>
          <cell r="J283">
            <v>1492</v>
          </cell>
          <cell r="K283">
            <v>1853</v>
          </cell>
          <cell r="L283">
            <v>4596</v>
          </cell>
          <cell r="M283">
            <v>1</v>
          </cell>
          <cell r="N283">
            <v>281</v>
          </cell>
          <cell r="O283">
            <v>281.20299999999997</v>
          </cell>
          <cell r="P283">
            <v>0</v>
          </cell>
          <cell r="Q283">
            <v>0</v>
          </cell>
          <cell r="R283">
            <v>281</v>
          </cell>
          <cell r="S283">
            <v>0</v>
          </cell>
          <cell r="T283">
            <v>0</v>
          </cell>
          <cell r="U283">
            <v>0</v>
          </cell>
          <cell r="V283">
            <v>0</v>
          </cell>
          <cell r="W283">
            <v>6</v>
          </cell>
          <cell r="X283">
            <v>2</v>
          </cell>
          <cell r="Y283">
            <v>2</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2800</v>
          </cell>
          <cell r="AN283">
            <v>2701.0949999999998</v>
          </cell>
          <cell r="AO283">
            <v>2694</v>
          </cell>
          <cell r="AP283">
            <v>29</v>
          </cell>
          <cell r="AQ283">
            <v>0</v>
          </cell>
          <cell r="AR283">
            <v>0</v>
          </cell>
          <cell r="AS283">
            <v>0</v>
          </cell>
          <cell r="AT283">
            <v>0</v>
          </cell>
          <cell r="AU283">
            <v>80</v>
          </cell>
          <cell r="AV283">
            <v>1</v>
          </cell>
          <cell r="AW283">
            <v>20</v>
          </cell>
          <cell r="AX283">
            <v>0</v>
          </cell>
          <cell r="AY283">
            <v>20</v>
          </cell>
          <cell r="AZ283">
            <v>0</v>
          </cell>
          <cell r="BA283">
            <v>10</v>
          </cell>
          <cell r="BB283">
            <v>10</v>
          </cell>
          <cell r="BC283">
            <v>2</v>
          </cell>
          <cell r="BD283">
            <v>0</v>
          </cell>
          <cell r="BE283">
            <v>3</v>
          </cell>
          <cell r="BF283">
            <v>295</v>
          </cell>
          <cell r="BG283">
            <v>295.96899999999999</v>
          </cell>
          <cell r="BH283">
            <v>0</v>
          </cell>
          <cell r="BI283">
            <v>295</v>
          </cell>
          <cell r="BJ283">
            <v>0</v>
          </cell>
          <cell r="BK283">
            <v>22</v>
          </cell>
          <cell r="BL283">
            <v>1</v>
          </cell>
          <cell r="BM283">
            <v>1492</v>
          </cell>
          <cell r="BN283">
            <v>1495.4949999999999</v>
          </cell>
          <cell r="BO283">
            <v>0</v>
          </cell>
          <cell r="BP283">
            <v>1492</v>
          </cell>
          <cell r="BQ283">
            <v>0</v>
          </cell>
          <cell r="BR283">
            <v>290</v>
          </cell>
          <cell r="BS283">
            <v>0</v>
          </cell>
          <cell r="BT283">
            <v>5</v>
          </cell>
          <cell r="BU283">
            <v>0</v>
          </cell>
          <cell r="BV283">
            <v>7</v>
          </cell>
          <cell r="BW283">
            <v>398</v>
          </cell>
          <cell r="BX283">
            <v>401.01499999999999</v>
          </cell>
          <cell r="BY283">
            <v>1</v>
          </cell>
          <cell r="BZ283">
            <v>398</v>
          </cell>
          <cell r="CA283">
            <v>0</v>
          </cell>
          <cell r="CB283">
            <v>0.19</v>
          </cell>
          <cell r="CC283">
            <v>0</v>
          </cell>
          <cell r="CD283">
            <v>1.8571428571428601</v>
          </cell>
          <cell r="CE283">
            <v>0</v>
          </cell>
          <cell r="CF283">
            <v>0</v>
          </cell>
          <cell r="CG283">
            <v>0</v>
          </cell>
          <cell r="CH283">
            <v>0</v>
          </cell>
          <cell r="CI283">
            <v>0</v>
          </cell>
          <cell r="CJ283">
            <v>0</v>
          </cell>
          <cell r="CK283">
            <v>0</v>
          </cell>
          <cell r="CL283">
            <v>0</v>
          </cell>
          <cell r="CM283">
            <v>0</v>
          </cell>
          <cell r="CN283">
            <v>0</v>
          </cell>
          <cell r="CO283">
            <v>0</v>
          </cell>
          <cell r="CP283">
            <v>2205</v>
          </cell>
          <cell r="CQ283">
            <v>5180</v>
          </cell>
          <cell r="CR283">
            <v>0</v>
          </cell>
          <cell r="CS283">
            <v>0</v>
          </cell>
          <cell r="CT283">
            <v>0</v>
          </cell>
        </row>
        <row r="284">
          <cell r="B284">
            <v>247693774</v>
          </cell>
          <cell r="C284" t="str">
            <v>г. Люберцы, ул. Черемухина д.8 к.1, д.8 к.2, д.10</v>
          </cell>
          <cell r="D284" t="str">
            <v>{"type":"Polygon","coordinates":[[[37.907386,55.697552],[37.907648,55.697408],[37.908317,55.697801],[37.908388,55.697766],[37.908327,55.697646],[37.909598,55.696987],[37.90969,55.69696],[37.909786,55.696959],[37.909786,55.696679],[37.909533,55.696679],[37.909487,55.696706],[37.909228,55.696558],[37.909064,55.696645],[37.908744,55.69658],[37.90878,55.696505],[37.90866,55.696438],[37.908572,55.69647],[37.908242,55.696279],[37.908313,55.696233],[37.908295,55.696203],[37.90817,55.696202],[37.908124,55.696026],[37.908206,55.696019],[37.908192,55.695948],[37.908176,55.695929],[37.908154,55.695915],[37.908115,55.695912],[37.906997,55.696509],[37.906957,55.696542],[37.906942,55.69656],[37.90694,55.696577],[37.906897,55.696885],[37.906861,55.697246],[37.907386,55.697552]],[[37.909224,55.696808],[37.909193,55.696824],[37.909131,55.696789],[37.909161,55.696773],[37.909074,55.69672],[37.909097,55.696707],[37.909062,55.696688],[37.909203,55.696613],[37.909228,55.696628],[37.909253,55.696616],[37.909511,55.696765],[37.909482,55.69678],[37.90951,55.696798],[37.909452,55.696828],[37.909452,55.696877],[37.909527,55.69692],[37.909226,55.697081],[37.909202,55.697066],[37.909177,55.697078],[37.909044,55.696999],[37.909078,55.696983],[37.909059,55.696973],[37.909152,55.696924],[37.909124,55.696909],[37.909183,55.696877],[37.909211,55.696893],[37.909294,55.696848],[37.909224,55.696808]],[[37.907506,55.696539],[37.907521,55.696548],[37.907591,55.696512],[37.907575,55.696502],[37.907676,55.696448],[37.907651,55.696433],[37.907684,55.696416],[37.907548,55.696335],[37.907519,55.696349],[37.907496,55.696336],[37.90724,55.696472],[37.907272,55.69649],[37.907236,55.696509],[37.907272,55.696532],[37.907236,55.696553],[37.907227,55.696584],[37.907181,55.696585],[37.907181,55.696606],[37.907138,55.696607],[37.907131,55.696791],[37.90717,55.696791],[37.907171,55.696822],[37.907225,55.696823],[37.907223,55.69685],[37.907252,55.696878],[37.907209,55.696898],[37.907244,55.696919],[37.907211,55.696935],[37.907297,55.696985],[37.907264,55.697002],[37.907322,55.697036],[37.907353,55.697019],[37.907443,55.697072],[37.907475,55.697053],[37.907534,55.697087],[37.907502,55.697104],[37.907577,55.697149],[37.907544,55.697166],[37.907607,55.697204],[37.907639,55.697187],[37.907736,55.697247],[37.907765,55.697233],[37.907794,55.697251],[37.907934,55.697179],[37.907905,55.697163],[37.907941,55.697145],[37.907695,55.696995],[37.907666,55.69701],[37.907624,55.696986],[37.907655,55.696971],[37.907403,55.696826],[37.907394,55.696817],[37.907395,55.696732],[37.907431,55.696732],[37.907431,55.696671],[37.907395,55.696671],[37.907394,55.696598],[37.907506,55.696539]],[[37.908294,55.696795],[37.908415,55.696868],[37.908506,55.696821],[37.908388,55.696746],[37.908294,55.696795]],[[37.907943,55.697285],[37.908007,55.697253],[37.907994,55.697246],[37.908016,55.697234],[37.90803,55.697242],[37.908075,55.697219],[37.908102,55.697234],[37.908128,55.697221],[37.908345,55.69735],[37.908573,55.697225],[37.908602,55.697244],[37.908655,55.697216],[37.908628,55.697199],[37.908889,55.697065],[37.908906,55.697075],[37.908929,55.697063],[37.909059,55.697143],[37.909025,55.697158],[37.909056,55.697176],[37.908969,55.697223],[37.909,55.697241],[37.908917,55.697286],[37.908885,55.697267],[37.908801,55.697312],[37.908772,55.697296],[37.908725,55.697322],[37.908751,55.697338],[37.908658,55.697386],[37.908688,55.697403],[37.908612,55.697444],[37.908583,55.697427],[37.908496,55.697474],[37.908418,55.697428],[37.908394,55.697443],[37.908293,55.697443],[37.908261,55.697423],[37.908181,55.697464],[37.908093,55.697411],[37.908059,55.697428],[37.907986,55.697385],[37.90802,55.697368],[37.907941,55.697321],[37.907975,55.697304],[37.907943,55.697285]]]}</v>
          </cell>
          <cell r="E284" t="str">
            <v>LINESTRING(37.908115 55.695912,37.906997 55.696509,37.906957 55.696542,37.906942 55.69656,37.906897 55.696885,37.906861 55.697246,37.907386 55.697552,37.908317 55.697801,37.908388 55.697766,37.909786 55.696959,37.909786 55.696679,37.908154 55.695915,37.908115 55.695912)</v>
          </cell>
          <cell r="F284" t="str">
            <v>Утвержден</v>
          </cell>
          <cell r="G284">
            <v>17784</v>
          </cell>
          <cell r="H284">
            <v>15956.726000000001</v>
          </cell>
          <cell r="I284">
            <v>17784</v>
          </cell>
          <cell r="J284">
            <v>4532.3</v>
          </cell>
          <cell r="K284">
            <v>2643.7</v>
          </cell>
          <cell r="L284">
            <v>13206.1</v>
          </cell>
          <cell r="M284">
            <v>4</v>
          </cell>
          <cell r="N284">
            <v>962</v>
          </cell>
          <cell r="O284">
            <v>964.80600000000004</v>
          </cell>
          <cell r="P284">
            <v>0</v>
          </cell>
          <cell r="Q284">
            <v>0</v>
          </cell>
          <cell r="R284">
            <v>323</v>
          </cell>
          <cell r="S284">
            <v>0</v>
          </cell>
          <cell r="T284">
            <v>639</v>
          </cell>
          <cell r="U284">
            <v>0</v>
          </cell>
          <cell r="V284">
            <v>0</v>
          </cell>
          <cell r="W284">
            <v>0</v>
          </cell>
          <cell r="X284">
            <v>0</v>
          </cell>
          <cell r="Y284">
            <v>0</v>
          </cell>
          <cell r="Z284">
            <v>2</v>
          </cell>
          <cell r="AA284">
            <v>440</v>
          </cell>
          <cell r="AB284">
            <v>441.18400000000003</v>
          </cell>
          <cell r="AC284">
            <v>0</v>
          </cell>
          <cell r="AD284">
            <v>0</v>
          </cell>
          <cell r="AE284">
            <v>440</v>
          </cell>
          <cell r="AF284">
            <v>0</v>
          </cell>
          <cell r="AG284">
            <v>0</v>
          </cell>
          <cell r="AH284">
            <v>0</v>
          </cell>
          <cell r="AI284">
            <v>0</v>
          </cell>
          <cell r="AJ284">
            <v>0</v>
          </cell>
          <cell r="AK284">
            <v>0</v>
          </cell>
          <cell r="AL284">
            <v>0</v>
          </cell>
          <cell r="AM284">
            <v>8207.4</v>
          </cell>
          <cell r="AN284">
            <v>7281.99</v>
          </cell>
          <cell r="AO284">
            <v>7066.4</v>
          </cell>
          <cell r="AP284">
            <v>127</v>
          </cell>
          <cell r="AQ284">
            <v>0</v>
          </cell>
          <cell r="AR284">
            <v>0</v>
          </cell>
          <cell r="AS284">
            <v>0</v>
          </cell>
          <cell r="AT284">
            <v>0</v>
          </cell>
          <cell r="AU284">
            <v>0</v>
          </cell>
          <cell r="AV284">
            <v>0</v>
          </cell>
          <cell r="AW284">
            <v>0</v>
          </cell>
          <cell r="AX284">
            <v>0</v>
          </cell>
          <cell r="AY284">
            <v>0</v>
          </cell>
          <cell r="AZ284">
            <v>0</v>
          </cell>
          <cell r="BA284">
            <v>8</v>
          </cell>
          <cell r="BB284">
            <v>8</v>
          </cell>
          <cell r="BC284">
            <v>4</v>
          </cell>
          <cell r="BD284">
            <v>4</v>
          </cell>
          <cell r="BE284">
            <v>9</v>
          </cell>
          <cell r="BF284">
            <v>1455</v>
          </cell>
          <cell r="BG284">
            <v>1457.6</v>
          </cell>
          <cell r="BH284">
            <v>0</v>
          </cell>
          <cell r="BI284">
            <v>1455</v>
          </cell>
          <cell r="BJ284">
            <v>0</v>
          </cell>
          <cell r="BK284">
            <v>113</v>
          </cell>
          <cell r="BL284">
            <v>2</v>
          </cell>
          <cell r="BM284">
            <v>2593</v>
          </cell>
          <cell r="BN284">
            <v>2599.7379999999998</v>
          </cell>
          <cell r="BO284">
            <v>0</v>
          </cell>
          <cell r="BP284">
            <v>2593</v>
          </cell>
          <cell r="BQ284">
            <v>0</v>
          </cell>
          <cell r="BR284">
            <v>865</v>
          </cell>
          <cell r="BS284">
            <v>0</v>
          </cell>
          <cell r="BT284">
            <v>3</v>
          </cell>
          <cell r="BU284">
            <v>0</v>
          </cell>
          <cell r="BV284">
            <v>8</v>
          </cell>
          <cell r="BW284">
            <v>3184</v>
          </cell>
          <cell r="BX284">
            <v>3188.35</v>
          </cell>
          <cell r="BY284">
            <v>0</v>
          </cell>
          <cell r="BZ284">
            <v>3184</v>
          </cell>
          <cell r="CA284">
            <v>0</v>
          </cell>
          <cell r="CB284">
            <v>2.113</v>
          </cell>
          <cell r="CC284">
            <v>0</v>
          </cell>
          <cell r="CD284">
            <v>3.1875</v>
          </cell>
          <cell r="CE284">
            <v>0</v>
          </cell>
          <cell r="CF284">
            <v>0</v>
          </cell>
          <cell r="CG284">
            <v>0</v>
          </cell>
          <cell r="CH284">
            <v>0</v>
          </cell>
          <cell r="CI284">
            <v>0</v>
          </cell>
          <cell r="CJ284">
            <v>0</v>
          </cell>
          <cell r="CK284">
            <v>0</v>
          </cell>
          <cell r="CL284">
            <v>0</v>
          </cell>
          <cell r="CM284">
            <v>0</v>
          </cell>
          <cell r="CN284">
            <v>0</v>
          </cell>
          <cell r="CO284">
            <v>0</v>
          </cell>
          <cell r="CP284">
            <v>7232</v>
          </cell>
          <cell r="CQ284">
            <v>15700.4</v>
          </cell>
          <cell r="CR284">
            <v>0</v>
          </cell>
          <cell r="CS284">
            <v>0</v>
          </cell>
          <cell r="CT284">
            <v>0</v>
          </cell>
        </row>
        <row r="285">
          <cell r="B285">
            <v>247693957</v>
          </cell>
          <cell r="C285" t="str">
            <v>г. Люберцы, ул. Шевлякова, д. 1/26, ул.8 Марта, д. 28А к.1, д. 28</v>
          </cell>
          <cell r="D285" t="str">
            <v>{"type":"Polygon","coordinates":[[[37.887358,55.702478],[37.887502,55.702178],[37.887578,55.701988],[37.887551,55.701948],[37.887382,55.701899],[37.887374,55.701908],[37.887245,55.701872],[37.887182,55.701852],[37.887087,55.701896],[37.887006,55.701955],[37.88675,55.701862],[37.886754,55.701825],[37.886745,55.70179],[37.886725,55.701768],[37.88669,55.701748],[37.886661,55.701735],[37.886701,55.701693],[37.88646,55.70162],[37.885678,55.702412],[37.886737,55.702778],[37.886972,55.702555],[37.887052,55.702565],[37.887199,55.702583],[37.887288,55.702615],[37.887433,55.702488],[37.887358,55.702478]],[[37.886044,55.702354],[37.885858,55.702292],[37.886424,55.701721],[37.886614,55.701782],[37.886044,55.702354]],[[37.887161,55.70194],[37.887367,55.701968],[37.887128,55.702512],[37.886922,55.702483],[37.887161,55.70194]],[[37.886166,55.702514],[37.886256,55.702542],[37.886242,55.702556],[37.886273,55.702566],[37.886296,55.702598],[37.886357,55.702589],[37.886414,55.702605],[37.886433,55.702641],[37.886484,55.702632],[37.886526,55.702645],[37.886538,55.702632],[37.88663,55.702659],[37.88677,55.702521],[37.886306,55.702372],[37.886166,55.702514]]]}</v>
          </cell>
          <cell r="E285" t="str">
            <v>LINESTRING(37.88646 55.70162,37.885678 55.702412,37.886737 55.702778,37.887288 55.702615,37.887433 55.702488,37.887578 55.701988,37.887551 55.701948,37.88646 55.70162)</v>
          </cell>
          <cell r="F285" t="str">
            <v>Утвержден</v>
          </cell>
          <cell r="G285">
            <v>6090</v>
          </cell>
          <cell r="H285">
            <v>6104.9449999999997</v>
          </cell>
          <cell r="I285">
            <v>6090</v>
          </cell>
          <cell r="J285">
            <v>1262.7</v>
          </cell>
          <cell r="K285">
            <v>1090.8</v>
          </cell>
          <cell r="L285">
            <v>4827.3</v>
          </cell>
          <cell r="M285">
            <v>1</v>
          </cell>
          <cell r="N285">
            <v>136</v>
          </cell>
          <cell r="O285">
            <v>136.57599999999999</v>
          </cell>
          <cell r="P285">
            <v>0</v>
          </cell>
          <cell r="Q285">
            <v>0</v>
          </cell>
          <cell r="R285">
            <v>136</v>
          </cell>
          <cell r="S285">
            <v>0</v>
          </cell>
          <cell r="T285">
            <v>0</v>
          </cell>
          <cell r="U285">
            <v>0</v>
          </cell>
          <cell r="V285">
            <v>0</v>
          </cell>
          <cell r="W285">
            <v>4</v>
          </cell>
          <cell r="X285">
            <v>2</v>
          </cell>
          <cell r="Y285">
            <v>2</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3928</v>
          </cell>
          <cell r="AN285">
            <v>3935.924</v>
          </cell>
          <cell r="AO285">
            <v>3927</v>
          </cell>
          <cell r="AP285">
            <v>50</v>
          </cell>
          <cell r="AQ285">
            <v>0</v>
          </cell>
          <cell r="AR285">
            <v>0</v>
          </cell>
          <cell r="AS285">
            <v>0</v>
          </cell>
          <cell r="AT285">
            <v>0</v>
          </cell>
          <cell r="AU285">
            <v>0</v>
          </cell>
          <cell r="AV285">
            <v>0</v>
          </cell>
          <cell r="AW285">
            <v>0</v>
          </cell>
          <cell r="AX285">
            <v>0</v>
          </cell>
          <cell r="AY285">
            <v>0</v>
          </cell>
          <cell r="AZ285">
            <v>0</v>
          </cell>
          <cell r="BA285">
            <v>4</v>
          </cell>
          <cell r="BB285">
            <v>4</v>
          </cell>
          <cell r="BC285">
            <v>8</v>
          </cell>
          <cell r="BD285">
            <v>4</v>
          </cell>
          <cell r="BE285">
            <v>6</v>
          </cell>
          <cell r="BF285">
            <v>599.70000000000005</v>
          </cell>
          <cell r="BG285">
            <v>600.58900000000006</v>
          </cell>
          <cell r="BH285">
            <v>0</v>
          </cell>
          <cell r="BI285">
            <v>599.70000000000005</v>
          </cell>
          <cell r="BJ285">
            <v>0</v>
          </cell>
          <cell r="BK285">
            <v>46</v>
          </cell>
          <cell r="BL285">
            <v>1</v>
          </cell>
          <cell r="BM285">
            <v>947</v>
          </cell>
          <cell r="BN285">
            <v>949.14599999999996</v>
          </cell>
          <cell r="BO285">
            <v>0</v>
          </cell>
          <cell r="BP285">
            <v>947</v>
          </cell>
          <cell r="BQ285">
            <v>0</v>
          </cell>
          <cell r="BR285">
            <v>190</v>
          </cell>
          <cell r="BS285">
            <v>0</v>
          </cell>
          <cell r="BT285">
            <v>5</v>
          </cell>
          <cell r="BU285">
            <v>0</v>
          </cell>
          <cell r="BV285">
            <v>13</v>
          </cell>
          <cell r="BW285">
            <v>482.3</v>
          </cell>
          <cell r="BX285">
            <v>483.48599999999999</v>
          </cell>
          <cell r="BY285">
            <v>0</v>
          </cell>
          <cell r="BZ285">
            <v>482.3</v>
          </cell>
          <cell r="CA285">
            <v>0</v>
          </cell>
          <cell r="CB285">
            <v>0.28599999999999998</v>
          </cell>
          <cell r="CC285">
            <v>0</v>
          </cell>
          <cell r="CD285">
            <v>1.92307692307692</v>
          </cell>
          <cell r="CE285">
            <v>0</v>
          </cell>
          <cell r="CF285">
            <v>0</v>
          </cell>
          <cell r="CG285">
            <v>0</v>
          </cell>
          <cell r="CH285">
            <v>0</v>
          </cell>
          <cell r="CI285">
            <v>0</v>
          </cell>
          <cell r="CJ285">
            <v>0</v>
          </cell>
          <cell r="CK285">
            <v>0</v>
          </cell>
          <cell r="CL285">
            <v>0</v>
          </cell>
          <cell r="CM285">
            <v>0</v>
          </cell>
          <cell r="CN285">
            <v>0</v>
          </cell>
          <cell r="CO285">
            <v>0</v>
          </cell>
          <cell r="CP285">
            <v>2029</v>
          </cell>
          <cell r="CQ285">
            <v>6092</v>
          </cell>
          <cell r="CR285">
            <v>0</v>
          </cell>
          <cell r="CS285">
            <v>0</v>
          </cell>
          <cell r="CT285">
            <v>0</v>
          </cell>
        </row>
        <row r="286">
          <cell r="B286">
            <v>247693927</v>
          </cell>
          <cell r="C286" t="str">
            <v>г. Люберцы, ул. Шевлякова, д.17А, д.19, д.21, д.23, д.25, ул. Урицкого, д. 12А</v>
          </cell>
          <cell r="D286" t="str">
            <v>{"type":"Polygon","coordinates":[[[37.88797,55.700157],[37.888092,55.700194],[37.888219,55.700213],[37.88864,55.700262],[37.888829,55.70032],[37.88922,55.700438],[37.889182,55.700478],[37.889905,55.700716],[37.889936,55.700684],[37.889983,55.700698],[37.889993,55.700688],[37.890019,55.700681],[37.890181,55.700732],[37.890471,55.700817],[37.890534,55.700835],[37.890575,55.700791],[37.890663,55.700816],[37.891105,55.700323],[37.89054,55.700161],[37.890476,55.700228],[37.890366,55.700195],[37.890428,55.700129],[37.890349,55.700105],[37.890285,55.700173],[37.890173,55.700141],[37.890236,55.700074],[37.890086,55.700028],[37.890003,55.700117],[37.889904,55.700086],[37.889847,55.700143],[37.889603,55.700068],[37.890002,55.699631],[37.889358,55.699436],[37.889755,55.698992],[37.889172,55.698827],[37.889198,55.698801],[37.889144,55.698786],[37.887931,55.700144],[37.88797,55.700157]],[[37.889032,55.698988],[37.889247,55.698946],[37.889397,55.699189],[37.889172,55.699229],[37.889032,55.698988]],[[37.888669,55.699382],[37.88889,55.699343],[37.889032,55.699586],[37.888809,55.699626],[37.888669,55.699382]],[[37.888313,55.699792],[37.888524,55.699751],[37.888667,55.699987],[37.888445,55.700029],[37.888313,55.699792]],[[37.88928,55.700204],[37.890203,55.700484],[37.890102,55.70059],[37.889182,55.700306],[37.88928,55.700204]],[[37.889178,55.699994],[37.889599,55.699573],[37.88979,55.699634],[37.889382,55.70006],[37.889178,55.699994]],[[37.890391,55.700556],[37.890581,55.700609],[37.890836,55.700332],[37.890647,55.700276],[37.890391,55.700556]],[[37.890173,55.700141],[37.890285,55.700173],[37.890231,55.700232],[37.89012,55.700198],[37.890173,55.700141]],[[37.889247,55.699377],[37.889375,55.699358],[37.889341,55.69929],[37.889213,55.699309],[37.889247,55.699377]]]}</v>
          </cell>
          <cell r="E286" t="str">
            <v>LINESTRING(37.889144 55.698786,37.887931 55.700144,37.88797 55.700157,37.888092 55.700194,37.889905 55.700716,37.890534 55.700835,37.890663 55.700816,37.891105 55.700323,37.889755 55.698992,37.889198 55.698801,37.889144 55.698786)</v>
          </cell>
          <cell r="F286" t="str">
            <v>Утвержден</v>
          </cell>
          <cell r="G286">
            <v>14639</v>
          </cell>
          <cell r="H286">
            <v>14775.422</v>
          </cell>
          <cell r="I286">
            <v>14639</v>
          </cell>
          <cell r="J286">
            <v>3170.1</v>
          </cell>
          <cell r="K286">
            <v>2710.5</v>
          </cell>
          <cell r="L286">
            <v>11468.9</v>
          </cell>
          <cell r="M286">
            <v>1</v>
          </cell>
          <cell r="N286">
            <v>281</v>
          </cell>
          <cell r="O286">
            <v>281.66000000000003</v>
          </cell>
          <cell r="P286">
            <v>0</v>
          </cell>
          <cell r="Q286">
            <v>0</v>
          </cell>
          <cell r="R286">
            <v>281</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8815.7999999999993</v>
          </cell>
          <cell r="AN286">
            <v>8841.0810000000001</v>
          </cell>
          <cell r="AO286">
            <v>8814.7999999999993</v>
          </cell>
          <cell r="AP286">
            <v>193</v>
          </cell>
          <cell r="AQ286">
            <v>0</v>
          </cell>
          <cell r="AR286">
            <v>0</v>
          </cell>
          <cell r="AS286">
            <v>0</v>
          </cell>
          <cell r="AT286">
            <v>0</v>
          </cell>
          <cell r="AU286">
            <v>0</v>
          </cell>
          <cell r="AV286">
            <v>0</v>
          </cell>
          <cell r="AW286">
            <v>0</v>
          </cell>
          <cell r="AX286">
            <v>0</v>
          </cell>
          <cell r="AY286">
            <v>0</v>
          </cell>
          <cell r="AZ286">
            <v>0</v>
          </cell>
          <cell r="BA286">
            <v>13</v>
          </cell>
          <cell r="BB286">
            <v>13</v>
          </cell>
          <cell r="BC286">
            <v>10</v>
          </cell>
          <cell r="BD286">
            <v>2</v>
          </cell>
          <cell r="BE286">
            <v>12</v>
          </cell>
          <cell r="BF286">
            <v>1925.6</v>
          </cell>
          <cell r="BG286">
            <v>1930.924</v>
          </cell>
          <cell r="BH286">
            <v>0</v>
          </cell>
          <cell r="BI286">
            <v>1359.1</v>
          </cell>
          <cell r="BJ286">
            <v>566.5</v>
          </cell>
          <cell r="BK286">
            <v>145</v>
          </cell>
          <cell r="BL286">
            <v>5</v>
          </cell>
          <cell r="BM286">
            <v>2646</v>
          </cell>
          <cell r="BN286">
            <v>2651.8649999999998</v>
          </cell>
          <cell r="BO286">
            <v>0</v>
          </cell>
          <cell r="BP286">
            <v>2646</v>
          </cell>
          <cell r="BQ286">
            <v>0</v>
          </cell>
          <cell r="BR286">
            <v>512.71</v>
          </cell>
          <cell r="BS286">
            <v>0</v>
          </cell>
          <cell r="BT286">
            <v>4.5</v>
          </cell>
          <cell r="BU286">
            <v>0</v>
          </cell>
          <cell r="BV286">
            <v>13</v>
          </cell>
          <cell r="BW286">
            <v>991.9</v>
          </cell>
          <cell r="BX286">
            <v>991.36699999999996</v>
          </cell>
          <cell r="BY286">
            <v>0</v>
          </cell>
          <cell r="BZ286">
            <v>991.9</v>
          </cell>
          <cell r="CA286">
            <v>0</v>
          </cell>
          <cell r="CB286">
            <v>0.64100000000000001</v>
          </cell>
          <cell r="CC286">
            <v>0</v>
          </cell>
          <cell r="CD286">
            <v>1.7307692307692299</v>
          </cell>
          <cell r="CE286">
            <v>0</v>
          </cell>
          <cell r="CF286">
            <v>0</v>
          </cell>
          <cell r="CG286">
            <v>0</v>
          </cell>
          <cell r="CH286">
            <v>0</v>
          </cell>
          <cell r="CI286">
            <v>0</v>
          </cell>
          <cell r="CJ286">
            <v>0</v>
          </cell>
          <cell r="CK286">
            <v>0</v>
          </cell>
          <cell r="CL286">
            <v>0</v>
          </cell>
          <cell r="CM286">
            <v>0</v>
          </cell>
          <cell r="CN286">
            <v>0</v>
          </cell>
          <cell r="CO286">
            <v>0</v>
          </cell>
          <cell r="CP286">
            <v>4997</v>
          </cell>
          <cell r="CQ286">
            <v>14659.3</v>
          </cell>
          <cell r="CR286">
            <v>0</v>
          </cell>
          <cell r="CS286">
            <v>0</v>
          </cell>
          <cell r="CT286">
            <v>0</v>
          </cell>
        </row>
        <row r="287">
          <cell r="B287">
            <v>8318878478</v>
          </cell>
          <cell r="C287" t="str">
            <v>г. Люберцы, ул. Шевлякова, д. 17, ул. Урицкого, д. 10А</v>
          </cell>
          <cell r="D287" t="str">
            <v>{"type":"Polygon","coordinates":[[[37.888638,55.701905],[37.889568,55.702176],[37.889303,55.702472],[37.889345,55.702485],[37.889631,55.702163],[37.889704,55.702083],[37.889745,55.702095],[37.889833,55.702003],[37.889928,55.701903],[37.888982,55.701621],[37.889011,55.701592],[37.888995,55.701585],[37.888988,55.701568],[37.888987,55.701559],[37.889467,55.701074],[37.890008,55.701242],[37.890387,55.700853],[37.890376,55.700826],[37.889937,55.700685],[37.889906,55.700717],[37.889175,55.700478],[37.889212,55.700439],[37.888936,55.700353],[37.888829,55.70032],[37.888817,55.700362],[37.888548,55.700628],[37.888433,55.700593],[37.88811,55.700908],[37.888215,55.700941],[37.888205,55.70095],[37.888234,55.700959],[37.888311,55.700884],[37.888414,55.700915],[37.888336,55.70099],[37.888112,55.70121],[37.888058,55.701194],[37.88804,55.701212],[37.888064,55.701226],[37.888147,55.701251],[37.888001,55.701401],[37.88791,55.701371],[37.887887,55.701376],[37.887863,55.701387],[37.887859,55.701395],[37.887861,55.701403],[37.887879,55.701437],[37.887959,55.701422],[37.888851,55.701683],[37.888834,55.701706],[37.888638,55.701905]],[[37.888846,55.701846],[37.889619,55.70207],[37.889712,55.701969],[37.888944,55.701744],[37.888846,55.701846]],[[37.888136,55.701248],[37.888147,55.701251],[37.888455,55.701346],[37.888512,55.701364],[37.888663,55.70141],[37.888653,55.70142],[37.888984,55.701519],[37.889259,55.701243],[37.889257,55.701242],[37.889263,55.701195],[37.88933,55.701122],[37.888669,55.700913],[37.888529,55.701047],[37.888383,55.701002],[37.888136,55.701248]],[[37.888764,55.700531],[37.88868,55.700614],[37.890014,55.701047],[37.8901,55.70096],[37.888764,55.700531]]]}</v>
          </cell>
          <cell r="E287" t="str">
            <v>LINESTRING(37.888829 55.70032,37.888433 55.700593,37.88811 55.700908,37.887863 55.701387,37.887859 55.701395,37.887861 55.701403,37.887879 55.701437,37.889303 55.702472,37.889345 55.702485,37.889745 55.702095,37.889833 55.702003,37.889928 55.701903,37.890387 55.700853,37.890376 55.700826,37.889212 55.700439,37.888936 55.700353,37.888829 55.70032)</v>
          </cell>
          <cell r="F287" t="str">
            <v>Утвержден</v>
          </cell>
          <cell r="G287">
            <v>9690</v>
          </cell>
          <cell r="H287">
            <v>9714.1970000000001</v>
          </cell>
          <cell r="I287">
            <v>9690</v>
          </cell>
          <cell r="J287">
            <v>1972.7</v>
          </cell>
          <cell r="K287">
            <v>1676.5</v>
          </cell>
          <cell r="L287">
            <v>7717.3</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6200.4</v>
          </cell>
          <cell r="AN287">
            <v>6213.6890000000003</v>
          </cell>
          <cell r="AO287">
            <v>6199.4</v>
          </cell>
          <cell r="AP287">
            <v>30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8</v>
          </cell>
          <cell r="BF287">
            <v>920.6</v>
          </cell>
          <cell r="BG287">
            <v>925.12400000000002</v>
          </cell>
          <cell r="BH287">
            <v>0</v>
          </cell>
          <cell r="BI287">
            <v>720.4</v>
          </cell>
          <cell r="BJ287">
            <v>200.2</v>
          </cell>
          <cell r="BK287">
            <v>70</v>
          </cell>
          <cell r="BL287">
            <v>3</v>
          </cell>
          <cell r="BM287">
            <v>1789</v>
          </cell>
          <cell r="BN287">
            <v>1795.808</v>
          </cell>
          <cell r="BO287">
            <v>0</v>
          </cell>
          <cell r="BP287">
            <v>1631</v>
          </cell>
          <cell r="BQ287">
            <v>158</v>
          </cell>
          <cell r="BR287">
            <v>326.2</v>
          </cell>
          <cell r="BS287">
            <v>31.6</v>
          </cell>
          <cell r="BT287">
            <v>5</v>
          </cell>
          <cell r="BU287">
            <v>5</v>
          </cell>
          <cell r="BV287">
            <v>10</v>
          </cell>
          <cell r="BW287">
            <v>737.1</v>
          </cell>
          <cell r="BX287">
            <v>740.99599999999998</v>
          </cell>
          <cell r="BY287">
            <v>1</v>
          </cell>
          <cell r="BZ287">
            <v>599.1</v>
          </cell>
          <cell r="CA287">
            <v>138</v>
          </cell>
          <cell r="CB287">
            <v>0.38400000000000001</v>
          </cell>
          <cell r="CC287">
            <v>8.6999999999999994E-2</v>
          </cell>
          <cell r="CD287">
            <v>1.875</v>
          </cell>
          <cell r="CE287">
            <v>2.25</v>
          </cell>
          <cell r="CF287">
            <v>0</v>
          </cell>
          <cell r="CG287">
            <v>0</v>
          </cell>
          <cell r="CH287">
            <v>0</v>
          </cell>
          <cell r="CI287">
            <v>0</v>
          </cell>
          <cell r="CJ287">
            <v>0</v>
          </cell>
          <cell r="CK287">
            <v>0</v>
          </cell>
          <cell r="CL287">
            <v>0</v>
          </cell>
          <cell r="CM287">
            <v>0</v>
          </cell>
          <cell r="CN287">
            <v>0</v>
          </cell>
          <cell r="CO287">
            <v>0</v>
          </cell>
          <cell r="CP287">
            <v>2950.5</v>
          </cell>
          <cell r="CQ287">
            <v>9646.1</v>
          </cell>
          <cell r="CR287">
            <v>0</v>
          </cell>
          <cell r="CS287">
            <v>0</v>
          </cell>
          <cell r="CT287">
            <v>0</v>
          </cell>
        </row>
        <row r="288">
          <cell r="B288">
            <v>247693971</v>
          </cell>
          <cell r="C288" t="str">
            <v>г .Люберцы, ул. Шевлякова, д. 2/24, д. 8</v>
          </cell>
          <cell r="D288" t="str">
            <v>{"type":"Polygon","coordinates":[[[37.885763,55.701627],[37.88579,55.701598],[37.886079,55.70169],[37.887619,55.700064],[37.887619,55.700034],[37.887593,55.700011],[37.887572,55.699999],[37.88664,55.699715],[37.886342,55.700035],[37.885237,55.701231],[37.885429,55.701287],[37.885347,55.701372],[37.885184,55.701323],[37.885089,55.70142],[37.885763,55.701627]],[[37.885763,55.701627],[37.885536,55.701557],[37.885548,55.701544],[37.885505,55.701532],[37.885618,55.701416],[37.885655,55.701426],[37.885725,55.701348],[37.885687,55.701337],[37.885803,55.701217],[37.885834,55.701226],[37.885913,55.701138],[37.885879,55.701128],[37.885981,55.70102],[37.886011,55.701028],[37.886062,55.700972],[37.886031,55.700962],[37.886139,55.700843],[37.886214,55.700864],[37.886227,55.700854],[37.886255,55.700845],[37.886348,55.700872],[37.886353,55.700888],[37.886344,55.700904],[37.886406,55.700921],[37.885763,55.701627]],[[37.88536,55.701202],[37.885418,55.70122],[37.885451,55.701184],[37.885392,55.701167],[37.88536,55.701202]],[[37.885804,55.700646],[37.885885,55.700672],[37.885913,55.700642],[37.885832,55.700617],[37.885804,55.700646]],[[37.886476,55.700709],[37.886499,55.700689],[37.886528,55.700696],[37.886579,55.70068],[37.886611,55.70065],[37.886607,55.700634],[37.886695,55.700544],[37.88666,55.700533],[37.886701,55.700494],[37.886732,55.700505],[37.886868,55.700374],[37.886839,55.700365],[37.886875,55.700329],[37.886901,55.700337],[37.887077,55.700159],[37.88703,55.700145],[37.88703,55.700111],[37.886967,55.700092],[37.886943,55.700094],[37.886854,55.700065],[37.886754,55.700164],[37.886684,55.700144],[37.886629,55.7002],[37.886695,55.700222],[37.886583,55.700335],[37.886524,55.700315],[37.886467,55.700372],[37.886527,55.700391],[37.886416,55.700501],[37.886362,55.700482],[37.886304,55.70054],[37.886361,55.700557],[37.886272,55.700645],[37.886476,55.700709]],[[37.885843,55.700717],[37.885885,55.700672],[37.885804,55.700646],[37.885784,55.70064],[37.885741,55.700686],[37.885843,55.700717]],[[37.887351,55.700046],[37.887376,55.700019],[37.887503,55.700058],[37.887478,55.700084],[37.887351,55.700046]]]}</v>
          </cell>
          <cell r="E288" t="str">
            <v>LINESTRING(37.88664 55.699715,37.886342 55.700035,37.885237 55.701231,37.885089 55.70142,37.885763 55.701627,37.886079 55.70169,37.887619 55.700064,37.887619 55.700034,37.887593 55.700011,37.887572 55.699999,37.88664 55.699715)</v>
          </cell>
          <cell r="F288" t="str">
            <v>Утвержден</v>
          </cell>
          <cell r="G288">
            <v>11911</v>
          </cell>
          <cell r="H288">
            <v>11940.63</v>
          </cell>
          <cell r="I288">
            <v>11911</v>
          </cell>
          <cell r="J288">
            <v>3196.6</v>
          </cell>
          <cell r="K288">
            <v>4455</v>
          </cell>
          <cell r="L288">
            <v>8714.4</v>
          </cell>
          <cell r="M288">
            <v>4</v>
          </cell>
          <cell r="N288">
            <v>494.8</v>
          </cell>
          <cell r="O288">
            <v>496.76100000000002</v>
          </cell>
          <cell r="P288">
            <v>0</v>
          </cell>
          <cell r="Q288">
            <v>0</v>
          </cell>
          <cell r="R288">
            <v>478</v>
          </cell>
          <cell r="S288">
            <v>16.8</v>
          </cell>
          <cell r="T288">
            <v>0</v>
          </cell>
          <cell r="U288">
            <v>0</v>
          </cell>
          <cell r="V288">
            <v>0</v>
          </cell>
          <cell r="W288">
            <v>0</v>
          </cell>
          <cell r="X288">
            <v>0</v>
          </cell>
          <cell r="Y288">
            <v>0</v>
          </cell>
          <cell r="Z288">
            <v>3</v>
          </cell>
          <cell r="AA288">
            <v>289.3</v>
          </cell>
          <cell r="AB288">
            <v>290.363</v>
          </cell>
          <cell r="AC288">
            <v>0</v>
          </cell>
          <cell r="AD288">
            <v>21.3</v>
          </cell>
          <cell r="AE288">
            <v>268</v>
          </cell>
          <cell r="AF288">
            <v>0</v>
          </cell>
          <cell r="AG288">
            <v>0</v>
          </cell>
          <cell r="AH288">
            <v>0</v>
          </cell>
          <cell r="AI288">
            <v>0</v>
          </cell>
          <cell r="AJ288">
            <v>0</v>
          </cell>
          <cell r="AK288">
            <v>0</v>
          </cell>
          <cell r="AL288">
            <v>0</v>
          </cell>
          <cell r="AM288">
            <v>5089.3</v>
          </cell>
          <cell r="AN288">
            <v>5099.9989999999998</v>
          </cell>
          <cell r="AO288">
            <v>5088.3</v>
          </cell>
          <cell r="AP288">
            <v>50</v>
          </cell>
          <cell r="AQ288">
            <v>0</v>
          </cell>
          <cell r="AR288">
            <v>0</v>
          </cell>
          <cell r="AS288">
            <v>0</v>
          </cell>
          <cell r="AT288">
            <v>0</v>
          </cell>
          <cell r="AU288">
            <v>0</v>
          </cell>
          <cell r="AV288">
            <v>2</v>
          </cell>
          <cell r="AW288">
            <v>71.8</v>
          </cell>
          <cell r="AX288">
            <v>0</v>
          </cell>
          <cell r="AY288">
            <v>71.8</v>
          </cell>
          <cell r="AZ288">
            <v>0</v>
          </cell>
          <cell r="BA288">
            <v>0</v>
          </cell>
          <cell r="BB288">
            <v>0</v>
          </cell>
          <cell r="BC288">
            <v>0</v>
          </cell>
          <cell r="BD288">
            <v>0</v>
          </cell>
          <cell r="BE288">
            <v>6</v>
          </cell>
          <cell r="BF288">
            <v>937</v>
          </cell>
          <cell r="BG288">
            <v>939.43700000000001</v>
          </cell>
          <cell r="BH288">
            <v>0</v>
          </cell>
          <cell r="BI288">
            <v>937</v>
          </cell>
          <cell r="BJ288">
            <v>0</v>
          </cell>
          <cell r="BK288">
            <v>72</v>
          </cell>
          <cell r="BL288">
            <v>1</v>
          </cell>
          <cell r="BM288">
            <v>3230</v>
          </cell>
          <cell r="BN288">
            <v>3238.0149999999999</v>
          </cell>
          <cell r="BO288">
            <v>0</v>
          </cell>
          <cell r="BP288">
            <v>3230</v>
          </cell>
          <cell r="BQ288">
            <v>0</v>
          </cell>
          <cell r="BR288">
            <v>645.6</v>
          </cell>
          <cell r="BS288">
            <v>0</v>
          </cell>
          <cell r="BT288">
            <v>5</v>
          </cell>
          <cell r="BU288">
            <v>0</v>
          </cell>
          <cell r="BV288">
            <v>12</v>
          </cell>
          <cell r="BW288">
            <v>1832.9</v>
          </cell>
          <cell r="BX288">
            <v>1837.3889999999999</v>
          </cell>
          <cell r="BY288">
            <v>0</v>
          </cell>
          <cell r="BZ288">
            <v>1832.9</v>
          </cell>
          <cell r="CA288">
            <v>0</v>
          </cell>
          <cell r="CB288">
            <v>1.016</v>
          </cell>
          <cell r="CC288">
            <v>0</v>
          </cell>
          <cell r="CD288">
            <v>1.5833333333333299</v>
          </cell>
          <cell r="CE288">
            <v>0</v>
          </cell>
          <cell r="CF288">
            <v>0</v>
          </cell>
          <cell r="CG288">
            <v>0</v>
          </cell>
          <cell r="CH288">
            <v>0</v>
          </cell>
          <cell r="CI288">
            <v>0</v>
          </cell>
          <cell r="CJ288">
            <v>0</v>
          </cell>
          <cell r="CK288">
            <v>0</v>
          </cell>
          <cell r="CL288">
            <v>0</v>
          </cell>
          <cell r="CM288">
            <v>0</v>
          </cell>
          <cell r="CN288">
            <v>0</v>
          </cell>
          <cell r="CO288">
            <v>0</v>
          </cell>
          <cell r="CP288">
            <v>6093</v>
          </cell>
          <cell r="CQ288">
            <v>11944.1</v>
          </cell>
          <cell r="CR288">
            <v>0</v>
          </cell>
          <cell r="CS288">
            <v>0</v>
          </cell>
          <cell r="CT288">
            <v>0</v>
          </cell>
        </row>
        <row r="289">
          <cell r="B289">
            <v>247693923</v>
          </cell>
          <cell r="C289" t="str">
            <v>г. Люберцы, ул. Шевлякова, д. 27/1</v>
          </cell>
          <cell r="D289" t="str">
            <v>{"type":"Polygon","coordinates":[[[37.889898,55.697859],[37.88909,55.698772],[37.889198,55.698801],[37.889172,55.698827],[37.889908,55.699035],[37.890112,55.698789],[37.890156,55.698762],[37.890204,55.698741],[37.89025,55.698734],[37.890297,55.698733],[37.890342,55.698737],[37.890391,55.698747],[37.890916,55.698901],[37.890959,55.698905],[37.89099,55.698899],[37.891512,55.698305],[37.889898,55.697859]],[[37.89103,55.698356],[37.890931,55.698469],[37.890867,55.698452],[37.890851,55.698469],[37.890558,55.698386],[37.890574,55.698369],[37.890491,55.698347],[37.890476,55.698364],[37.890283,55.698312],[37.890298,55.698296],[37.890079,55.698236],[37.889672,55.698695],[37.889638,55.698683],[37.889607,55.698715],[37.889463,55.698673],[37.889475,55.69866],[37.889418,55.698644],[37.889933,55.698069],[37.889988,55.69806],[37.89103,55.698356]],[[37.889744,55.698967],[37.88987,55.699003],[37.889949,55.698913],[37.889846,55.698884],[37.889823,55.698878],[37.889744,55.698967]],[[37.891025,55.698657],[37.890966,55.698722],[37.891062,55.698748],[37.891131,55.698669],[37.891037,55.698643],[37.891025,55.698657]],[[37.889611,55.698929],[37.889596,55.698947],[37.889695,55.698975],[37.88971,55.698957],[37.889611,55.698929]]]}</v>
          </cell>
          <cell r="E289" t="str">
            <v>LINESTRING(37.889898 55.697859,37.88909 55.698772,37.889172 55.698827,37.889596 55.698947,37.889695 55.698975,37.889908 55.699035,37.890959 55.698905,37.89099 55.698899,37.891512 55.698305,37.889898 55.697859)</v>
          </cell>
          <cell r="F289" t="str">
            <v>Утвержден</v>
          </cell>
          <cell r="G289">
            <v>8612</v>
          </cell>
          <cell r="H289">
            <v>8633.1640000000007</v>
          </cell>
          <cell r="I289">
            <v>8612</v>
          </cell>
          <cell r="J289">
            <v>2019.6</v>
          </cell>
          <cell r="K289">
            <v>2048.6999999999998</v>
          </cell>
          <cell r="L289">
            <v>6592.4</v>
          </cell>
          <cell r="M289">
            <v>1</v>
          </cell>
          <cell r="N289">
            <v>323</v>
          </cell>
          <cell r="O289">
            <v>323.98500000000001</v>
          </cell>
          <cell r="P289">
            <v>0</v>
          </cell>
          <cell r="Q289">
            <v>0</v>
          </cell>
          <cell r="R289">
            <v>0</v>
          </cell>
          <cell r="S289">
            <v>0</v>
          </cell>
          <cell r="T289">
            <v>323</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4621.6000000000004</v>
          </cell>
          <cell r="AN289">
            <v>4633.6059999999998</v>
          </cell>
          <cell r="AO289">
            <v>4620.6000000000004</v>
          </cell>
          <cell r="AP289">
            <v>1</v>
          </cell>
          <cell r="AQ289">
            <v>0</v>
          </cell>
          <cell r="AR289">
            <v>0</v>
          </cell>
          <cell r="AS289">
            <v>0</v>
          </cell>
          <cell r="AT289">
            <v>0</v>
          </cell>
          <cell r="AU289">
            <v>0</v>
          </cell>
          <cell r="AV289">
            <v>1</v>
          </cell>
          <cell r="AW289">
            <v>15.2</v>
          </cell>
          <cell r="AX289">
            <v>0</v>
          </cell>
          <cell r="AY289">
            <v>15.2</v>
          </cell>
          <cell r="AZ289">
            <v>0</v>
          </cell>
          <cell r="BA289">
            <v>8</v>
          </cell>
          <cell r="BB289">
            <v>8</v>
          </cell>
          <cell r="BC289">
            <v>3</v>
          </cell>
          <cell r="BD289">
            <v>3</v>
          </cell>
          <cell r="BE289">
            <v>4</v>
          </cell>
          <cell r="BF289">
            <v>997.6</v>
          </cell>
          <cell r="BG289">
            <v>1000.072</v>
          </cell>
          <cell r="BH289">
            <v>0</v>
          </cell>
          <cell r="BI289">
            <v>654.6</v>
          </cell>
          <cell r="BJ289">
            <v>343</v>
          </cell>
          <cell r="BK289">
            <v>78</v>
          </cell>
          <cell r="BL289">
            <v>1</v>
          </cell>
          <cell r="BM289">
            <v>1950</v>
          </cell>
          <cell r="BN289">
            <v>1954.471</v>
          </cell>
          <cell r="BO289">
            <v>0</v>
          </cell>
          <cell r="BP289">
            <v>1950</v>
          </cell>
          <cell r="BQ289">
            <v>0</v>
          </cell>
          <cell r="BR289">
            <v>390</v>
          </cell>
          <cell r="BS289">
            <v>0</v>
          </cell>
          <cell r="BT289">
            <v>5</v>
          </cell>
          <cell r="BU289">
            <v>0</v>
          </cell>
          <cell r="BV289">
            <v>11</v>
          </cell>
          <cell r="BW289">
            <v>718</v>
          </cell>
          <cell r="BX289">
            <v>720.06500000000005</v>
          </cell>
          <cell r="BY289">
            <v>0</v>
          </cell>
          <cell r="BZ289">
            <v>718</v>
          </cell>
          <cell r="CA289">
            <v>0</v>
          </cell>
          <cell r="CB289">
            <v>0.44700000000000001</v>
          </cell>
          <cell r="CC289">
            <v>0</v>
          </cell>
          <cell r="CD289">
            <v>1.72727272727273</v>
          </cell>
          <cell r="CE289">
            <v>0</v>
          </cell>
          <cell r="CF289">
            <v>0</v>
          </cell>
          <cell r="CG289">
            <v>0</v>
          </cell>
          <cell r="CH289">
            <v>0</v>
          </cell>
          <cell r="CI289">
            <v>0</v>
          </cell>
          <cell r="CJ289">
            <v>0</v>
          </cell>
          <cell r="CK289">
            <v>0</v>
          </cell>
          <cell r="CL289">
            <v>0</v>
          </cell>
          <cell r="CM289">
            <v>0</v>
          </cell>
          <cell r="CN289">
            <v>0</v>
          </cell>
          <cell r="CO289">
            <v>0</v>
          </cell>
          <cell r="CP289">
            <v>3337.8</v>
          </cell>
          <cell r="CQ289">
            <v>8624.4</v>
          </cell>
          <cell r="CR289">
            <v>0</v>
          </cell>
          <cell r="CS289">
            <v>0</v>
          </cell>
          <cell r="CT289">
            <v>0</v>
          </cell>
        </row>
        <row r="290">
          <cell r="B290">
            <v>247693929</v>
          </cell>
          <cell r="C290" t="str">
            <v>г. Люберцы, ул. Шевлякова, д. 7, д. 9, д. 15</v>
          </cell>
          <cell r="D290" t="str">
            <v>{"type":"Polygon","coordinates":[[[37.887863,55.701387],[37.887887,55.701376],[37.88791,55.701371],[37.888001,55.701401],[37.888147,55.701251],[37.888136,55.701248],[37.888064,55.701226],[37.88804,55.701212],[37.888058,55.701194],[37.888112,55.70121],[37.888336,55.70099],[37.888234,55.700959],[37.888205,55.70095],[37.888215,55.700941],[37.88811,55.700908],[37.888433,55.700593],[37.888548,55.700628],[37.888817,55.700362],[37.888829,55.70032],[37.88864,55.700262],[37.888279,55.70022],[37.888219,55.700213],[37.888092,55.700194],[37.887971,55.700157],[37.887931,55.700144],[37.88646,55.70162],[37.886701,55.701693],[37.886661,55.701735],[37.88669,55.701748],[37.886725,55.701768],[37.886745,55.70179],[37.886754,55.701825],[37.88675,55.701862],[37.887006,55.701955],[37.887087,55.701896],[37.887182,55.701852],[37.887245,55.701872],[37.887374,55.701908],[37.887382,55.701899],[37.887585,55.701958],[37.887503,55.701767],[37.88779,55.701452],[37.887879,55.701437],[37.887861,55.701403],[37.887859,55.701395],[37.887863,55.701387]],[[37.88679,55.701836],[37.886988,55.7019],[37.887557,55.701328],[37.887356,55.701265],[37.88679,55.701836]],[[37.887006,55.701123],[37.887203,55.701182],[37.887633,55.700752],[37.88744,55.70069],[37.887006,55.701123]],[[37.88779,55.700808],[37.887991,55.700872],[37.888426,55.700442],[37.88823,55.700377],[37.88779,55.700808]],[[37.887971,55.700157],[37.887944,55.700184],[37.888065,55.700221],[37.888092,55.700194],[37.887971,55.700157]]]}</v>
          </cell>
          <cell r="E290" t="str">
            <v>LINESTRING(37.887931 55.700144,37.88646 55.70162,37.88675 55.701862,37.887006 55.701955,37.887585 55.701958,37.888147 55.701251,37.888817 55.700362,37.888829 55.70032,37.88864 55.700262,37.887931 55.700144)</v>
          </cell>
          <cell r="F290" t="str">
            <v>Утвержден</v>
          </cell>
          <cell r="G290">
            <v>9981</v>
          </cell>
          <cell r="H290">
            <v>10034.928</v>
          </cell>
          <cell r="I290">
            <v>9981</v>
          </cell>
          <cell r="J290">
            <v>2478.4</v>
          </cell>
          <cell r="K290">
            <v>1606</v>
          </cell>
          <cell r="L290">
            <v>7502.6</v>
          </cell>
          <cell r="M290">
            <v>2</v>
          </cell>
          <cell r="N290">
            <v>243</v>
          </cell>
          <cell r="O290">
            <v>242.66900000000001</v>
          </cell>
          <cell r="P290">
            <v>0</v>
          </cell>
          <cell r="Q290">
            <v>0</v>
          </cell>
          <cell r="R290">
            <v>238</v>
          </cell>
          <cell r="S290">
            <v>5</v>
          </cell>
          <cell r="T290">
            <v>0</v>
          </cell>
          <cell r="U290">
            <v>0</v>
          </cell>
          <cell r="V290">
            <v>0</v>
          </cell>
          <cell r="W290">
            <v>4</v>
          </cell>
          <cell r="X290">
            <v>1</v>
          </cell>
          <cell r="Y290">
            <v>1</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6694.3</v>
          </cell>
          <cell r="AN290">
            <v>6608.48</v>
          </cell>
          <cell r="AO290">
            <v>6594.3</v>
          </cell>
          <cell r="AP290">
            <v>1000</v>
          </cell>
          <cell r="AQ290">
            <v>0</v>
          </cell>
          <cell r="AR290">
            <v>0</v>
          </cell>
          <cell r="AS290">
            <v>0</v>
          </cell>
          <cell r="AT290">
            <v>0</v>
          </cell>
          <cell r="AU290">
            <v>0</v>
          </cell>
          <cell r="AV290">
            <v>1</v>
          </cell>
          <cell r="AW290">
            <v>30</v>
          </cell>
          <cell r="AX290">
            <v>0</v>
          </cell>
          <cell r="AY290">
            <v>30</v>
          </cell>
          <cell r="AZ290">
            <v>0</v>
          </cell>
          <cell r="BA290">
            <v>3</v>
          </cell>
          <cell r="BB290">
            <v>3</v>
          </cell>
          <cell r="BC290">
            <v>6</v>
          </cell>
          <cell r="BD290">
            <v>1</v>
          </cell>
          <cell r="BE290">
            <v>7</v>
          </cell>
          <cell r="BF290">
            <v>1354.2</v>
          </cell>
          <cell r="BG290">
            <v>1358.9290000000001</v>
          </cell>
          <cell r="BH290">
            <v>0</v>
          </cell>
          <cell r="BI290">
            <v>1354.2</v>
          </cell>
          <cell r="BJ290">
            <v>0</v>
          </cell>
          <cell r="BK290">
            <v>106</v>
          </cell>
          <cell r="BL290">
            <v>1</v>
          </cell>
          <cell r="BM290">
            <v>1606</v>
          </cell>
          <cell r="BN290">
            <v>1610.106</v>
          </cell>
          <cell r="BO290">
            <v>0</v>
          </cell>
          <cell r="BP290">
            <v>1606</v>
          </cell>
          <cell r="BQ290">
            <v>0</v>
          </cell>
          <cell r="BR290">
            <v>458.85</v>
          </cell>
          <cell r="BS290">
            <v>0</v>
          </cell>
          <cell r="BT290">
            <v>3.5</v>
          </cell>
          <cell r="BU290">
            <v>0</v>
          </cell>
          <cell r="BV290">
            <v>14</v>
          </cell>
          <cell r="BW290">
            <v>191.2</v>
          </cell>
          <cell r="BX290">
            <v>190.40700000000001</v>
          </cell>
          <cell r="BY290">
            <v>0</v>
          </cell>
          <cell r="BZ290">
            <v>188.3</v>
          </cell>
          <cell r="CA290">
            <v>2.9</v>
          </cell>
          <cell r="CB290">
            <v>0.12</v>
          </cell>
          <cell r="CC290">
            <v>1E-3</v>
          </cell>
          <cell r="CD290">
            <v>1.5</v>
          </cell>
          <cell r="CE290">
            <v>1.5</v>
          </cell>
          <cell r="CF290">
            <v>0</v>
          </cell>
          <cell r="CG290">
            <v>0</v>
          </cell>
          <cell r="CH290">
            <v>0</v>
          </cell>
          <cell r="CI290">
            <v>0</v>
          </cell>
          <cell r="CJ290">
            <v>0</v>
          </cell>
          <cell r="CK290">
            <v>0</v>
          </cell>
          <cell r="CL290">
            <v>0</v>
          </cell>
          <cell r="CM290">
            <v>0</v>
          </cell>
          <cell r="CN290">
            <v>0</v>
          </cell>
          <cell r="CO290">
            <v>0</v>
          </cell>
          <cell r="CP290">
            <v>3178.5</v>
          </cell>
          <cell r="CQ290">
            <v>10018.700000000001</v>
          </cell>
          <cell r="CR290">
            <v>0</v>
          </cell>
          <cell r="CS290">
            <v>0</v>
          </cell>
          <cell r="CT290">
            <v>0</v>
          </cell>
        </row>
        <row r="291">
          <cell r="B291">
            <v>247694032</v>
          </cell>
          <cell r="C291" t="str">
            <v>г. Люберцы, ул. Шоссейная д. 1, д. 3, ул. Московская д. 16, д. 18</v>
          </cell>
          <cell r="D291" t="str">
            <v>{"type":"Polygon","coordinates":[[[37.876639,55.673846],[37.876598,55.673783],[37.87506,55.672858],[37.874979,55.6729],[37.874934,55.672872],[37.874904,55.672864],[37.874882,55.672862],[37.874849,55.672866],[37.874675,55.672952],[37.874657,55.672961],[37.874606,55.672986],[37.874761,55.673087],[37.874708,55.673117],[37.875109,55.67338],[37.874955,55.673414],[37.874491,55.673486],[37.874527,55.673587],[37.874387,55.673606],[37.874417,55.673678],[37.874556,55.673775],[37.874575,55.673788],[37.874509,55.673799],[37.874605,55.674044],[37.874575,55.674048],[37.874913,55.674933],[37.874838,55.675056],[37.874781,55.675075],[37.874683,55.675113],[37.874601,55.67511],[37.874417,55.675383],[37.874796,55.675476],[37.874846,55.675488],[37.875184,55.675566],[37.875445,55.675212],[37.875379,55.675197],[37.875371,55.675185],[37.875328,55.675156],[37.875285,55.675145],[37.875325,55.675099],[37.875372,55.675088],[37.875407,55.67509],[37.875458,55.675104],[37.875634,55.674873],[37.876617,55.675105],[37.876646,55.675067],[37.875494,55.674792],[37.875496,55.674769],[37.875629,55.674414],[37.875686,55.674401],[37.875738,55.674372],[37.875883,55.674158],[37.876512,55.674019],[37.876716,55.673994],[37.876714,55.673979],[37.876508,55.674004],[37.876421,55.674023],[37.876501,55.673994],[37.876571,55.67396],[37.876625,55.673901],[37.876639,55.673846]],[[37.875129,55.674795],[37.875137,55.674842],[37.875409,55.674902],[37.875329,55.675006],[37.875294,55.675048],[37.875238,55.675116],[37.875071,55.675078],[37.875092,55.675051],[37.874917,55.675012],[37.875044,55.674841],[37.875039,55.674804],[37.874765,55.674117],[37.874951,55.674095],[37.874995,55.6742],[37.87509,55.674186],[37.875113,55.674253],[37.875022,55.674262],[37.875079,55.674405],[37.875172,55.674393],[37.875197,55.674459],[37.875102,55.674469],[37.875169,55.674636],[37.875264,55.674624],[37.875288,55.674686],[37.87519,55.674695],[37.87522,55.674781],[37.875129,55.674795]],[[37.87521,55.673801],[37.875165,55.673823],[37.875037,55.673883],[37.875011,55.673865],[37.874938,55.673897],[37.874817,55.673811],[37.874842,55.673796],[37.874811,55.673773],[37.875168,55.673613],[37.875203,55.673638],[37.875227,55.673625],[37.875335,55.67371],[37.875284,55.673733],[37.875309,55.673755],[37.87521,55.673801]],[[37.87491,55.675148],[37.875213,55.675219],[37.875087,55.675392],[37.874951,55.675361],[37.874905,55.675351],[37.874784,55.675324],[37.87491,55.675148]],[[37.875205,55.67318],[37.874957,55.673034],[37.874926,55.673016],[37.874801,55.672945],[37.874934,55.672872],[37.874979,55.6729],[37.876593,55.673896],[37.876467,55.673962],[37.876339,55.673882],[37.876306,55.673862],[37.876069,55.673715],[37.876038,55.673696],[37.875785,55.673539],[37.875754,55.67352],[37.875512,55.67337],[37.875478,55.673349],[37.875236,55.673199],[37.875205,55.67318]]]}</v>
          </cell>
          <cell r="E291" t="str">
            <v>LINESTRING(37.87506 55.672858,37.874882 55.672862,37.874849 55.672866,37.874606 55.672986,37.874387 55.673606,37.874417 55.675383,37.874796 55.675476,37.874846 55.675488,37.875184 55.675566,37.876617 55.675105,37.876646 55.675067,37.876716 55.673994,37.876714 55.673979,37.876639 55.673846,37.876598 55.673783,37.87506 55.672858)</v>
          </cell>
          <cell r="F291" t="str">
            <v>Утвержден</v>
          </cell>
          <cell r="G291">
            <v>15525</v>
          </cell>
          <cell r="H291">
            <v>17700.745999999999</v>
          </cell>
          <cell r="I291">
            <v>15525</v>
          </cell>
          <cell r="J291">
            <v>2072</v>
          </cell>
          <cell r="K291">
            <v>3474.7</v>
          </cell>
          <cell r="L291">
            <v>15108.5</v>
          </cell>
          <cell r="M291">
            <v>1</v>
          </cell>
          <cell r="N291">
            <v>210</v>
          </cell>
          <cell r="O291">
            <v>210.02799999999999</v>
          </cell>
          <cell r="P291">
            <v>0</v>
          </cell>
          <cell r="Q291">
            <v>0</v>
          </cell>
          <cell r="R291">
            <v>210</v>
          </cell>
          <cell r="S291">
            <v>0</v>
          </cell>
          <cell r="T291">
            <v>0</v>
          </cell>
          <cell r="U291">
            <v>0</v>
          </cell>
          <cell r="V291">
            <v>0</v>
          </cell>
          <cell r="W291">
            <v>7</v>
          </cell>
          <cell r="X291">
            <v>2</v>
          </cell>
          <cell r="Y291">
            <v>2</v>
          </cell>
          <cell r="Z291">
            <v>1</v>
          </cell>
          <cell r="AA291">
            <v>150</v>
          </cell>
          <cell r="AB291">
            <v>149.88300000000001</v>
          </cell>
          <cell r="AC291">
            <v>0</v>
          </cell>
          <cell r="AD291">
            <v>0</v>
          </cell>
          <cell r="AE291">
            <v>150</v>
          </cell>
          <cell r="AF291">
            <v>0</v>
          </cell>
          <cell r="AG291">
            <v>0</v>
          </cell>
          <cell r="AH291">
            <v>0</v>
          </cell>
          <cell r="AI291">
            <v>0</v>
          </cell>
          <cell r="AJ291">
            <v>0</v>
          </cell>
          <cell r="AK291">
            <v>2</v>
          </cell>
          <cell r="AL291">
            <v>2</v>
          </cell>
          <cell r="AM291">
            <v>7871.8</v>
          </cell>
          <cell r="AN291">
            <v>7840.9870000000001</v>
          </cell>
          <cell r="AO291">
            <v>7821.8</v>
          </cell>
          <cell r="AP291">
            <v>50</v>
          </cell>
          <cell r="AQ291">
            <v>0</v>
          </cell>
          <cell r="AR291">
            <v>0</v>
          </cell>
          <cell r="AS291">
            <v>0</v>
          </cell>
          <cell r="AT291">
            <v>0</v>
          </cell>
          <cell r="AU291">
            <v>0</v>
          </cell>
          <cell r="AV291">
            <v>0</v>
          </cell>
          <cell r="AW291">
            <v>0</v>
          </cell>
          <cell r="AX291">
            <v>0</v>
          </cell>
          <cell r="AY291">
            <v>0</v>
          </cell>
          <cell r="AZ291">
            <v>0</v>
          </cell>
          <cell r="BA291">
            <v>19</v>
          </cell>
          <cell r="BB291">
            <v>19</v>
          </cell>
          <cell r="BC291">
            <v>11</v>
          </cell>
          <cell r="BD291">
            <v>15</v>
          </cell>
          <cell r="BE291">
            <v>12</v>
          </cell>
          <cell r="BF291">
            <v>3109.6</v>
          </cell>
          <cell r="BG291">
            <v>3116.7489999999998</v>
          </cell>
          <cell r="BH291">
            <v>0</v>
          </cell>
          <cell r="BI291">
            <v>3109.6</v>
          </cell>
          <cell r="BJ291">
            <v>0</v>
          </cell>
          <cell r="BK291">
            <v>244</v>
          </cell>
          <cell r="BL291">
            <v>2</v>
          </cell>
          <cell r="BM291">
            <v>3434</v>
          </cell>
          <cell r="BN291">
            <v>3444.4969999999998</v>
          </cell>
          <cell r="BO291">
            <v>0</v>
          </cell>
          <cell r="BP291">
            <v>3434</v>
          </cell>
          <cell r="BQ291">
            <v>0</v>
          </cell>
          <cell r="BR291">
            <v>833</v>
          </cell>
          <cell r="BS291">
            <v>0</v>
          </cell>
          <cell r="BT291">
            <v>4.5</v>
          </cell>
          <cell r="BU291">
            <v>0</v>
          </cell>
          <cell r="BV291">
            <v>7</v>
          </cell>
          <cell r="BW291">
            <v>1269.7</v>
          </cell>
          <cell r="BX291">
            <v>1273.9849999999999</v>
          </cell>
          <cell r="BY291">
            <v>0</v>
          </cell>
          <cell r="BZ291">
            <v>1269.7</v>
          </cell>
          <cell r="CA291">
            <v>0</v>
          </cell>
          <cell r="CB291">
            <v>0.82799999999999996</v>
          </cell>
          <cell r="CC291">
            <v>0</v>
          </cell>
          <cell r="CD291">
            <v>2.21428571428571</v>
          </cell>
          <cell r="CE291">
            <v>0</v>
          </cell>
          <cell r="CF291">
            <v>0</v>
          </cell>
          <cell r="CG291">
            <v>0</v>
          </cell>
          <cell r="CH291">
            <v>0</v>
          </cell>
          <cell r="CI291">
            <v>0</v>
          </cell>
          <cell r="CJ291">
            <v>0</v>
          </cell>
          <cell r="CK291">
            <v>0</v>
          </cell>
          <cell r="CL291">
            <v>0</v>
          </cell>
          <cell r="CM291">
            <v>0</v>
          </cell>
          <cell r="CN291">
            <v>0</v>
          </cell>
          <cell r="CO291">
            <v>0</v>
          </cell>
          <cell r="CP291">
            <v>7813.3</v>
          </cell>
          <cell r="CQ291">
            <v>15995.1</v>
          </cell>
          <cell r="CR291">
            <v>0</v>
          </cell>
          <cell r="CS291">
            <v>0</v>
          </cell>
          <cell r="CT291">
            <v>0</v>
          </cell>
        </row>
        <row r="292">
          <cell r="B292">
            <v>10572820566</v>
          </cell>
          <cell r="C292" t="str">
            <v>г. Люберцы, ул. Шоссейная, д. 42</v>
          </cell>
          <cell r="D292" t="str">
            <v>{"type":"Polygon","coordinates":[[[37.867693,55.673937],[37.86767,55.673931],[37.867679,55.673947],[37.867676,55.673966],[37.867669,55.673978],[37.867523,55.673943],[37.867264,55.674909],[37.867388,55.674917],[37.867372,55.67499],[37.86731,55.674985],[37.867302,55.675031],[37.867151,55.67502],[37.867141,55.675074],[37.868291,55.675183],[37.868786,55.67531],[37.86947,55.674358],[37.867693,55.673937]],[[37.86764,55.674866],[37.868084,55.674894],[37.868045,55.675081],[37.867604,55.675052],[37.86764,55.674866]],[[37.86862,55.674359],[37.86855,55.674456],[37.868529,55.674451],[37.868502,55.67449],[37.868523,55.674495],[37.868511,55.674513],[37.868956,55.674611],[37.86886,55.674746],[37.869051,55.674786],[37.86926,55.674502],[37.86862,55.674359]],[[37.867807,55.674037],[37.868495,55.674191],[37.868368,55.674383],[37.868303,55.674369],[37.868314,55.674353],[37.868248,55.674338],[37.868256,55.674326],[37.868147,55.674301],[37.868158,55.674285],[37.867886,55.674224],[37.867896,55.67421],[37.867721,55.674172],[37.867807,55.674037]],[[37.867543,55.674354],[37.867439,55.674343],[37.867425,55.674396],[37.86753,55.674406],[37.867543,55.674354]]]}</v>
          </cell>
          <cell r="E292" t="str">
            <v>LINESTRING(37.86767 55.673931,37.867523 55.673943,37.867151 55.67502,37.867141 55.675074,37.868786 55.67531,37.86947 55.674358,37.86767 55.673931)</v>
          </cell>
          <cell r="F292" t="str">
            <v>Утвержден</v>
          </cell>
          <cell r="G292">
            <v>11383</v>
          </cell>
          <cell r="H292">
            <v>11411.093000000001</v>
          </cell>
          <cell r="I292">
            <v>11383</v>
          </cell>
          <cell r="J292">
            <v>3011.3</v>
          </cell>
          <cell r="K292">
            <v>6393</v>
          </cell>
          <cell r="L292">
            <v>8371.7000000000007</v>
          </cell>
          <cell r="M292">
            <v>4</v>
          </cell>
          <cell r="N292">
            <v>336</v>
          </cell>
          <cell r="O292">
            <v>337.79300000000001</v>
          </cell>
          <cell r="P292">
            <v>1</v>
          </cell>
          <cell r="Q292">
            <v>0</v>
          </cell>
          <cell r="R292">
            <v>336</v>
          </cell>
          <cell r="S292">
            <v>0</v>
          </cell>
          <cell r="T292">
            <v>0</v>
          </cell>
          <cell r="U292">
            <v>0</v>
          </cell>
          <cell r="V292">
            <v>0</v>
          </cell>
          <cell r="W292">
            <v>0</v>
          </cell>
          <cell r="X292">
            <v>0</v>
          </cell>
          <cell r="Y292">
            <v>0</v>
          </cell>
          <cell r="Z292">
            <v>1</v>
          </cell>
          <cell r="AA292">
            <v>60</v>
          </cell>
          <cell r="AB292">
            <v>60.188000000000002</v>
          </cell>
          <cell r="AC292">
            <v>0</v>
          </cell>
          <cell r="AD292">
            <v>0</v>
          </cell>
          <cell r="AE292">
            <v>60</v>
          </cell>
          <cell r="AF292">
            <v>0</v>
          </cell>
          <cell r="AG292">
            <v>0</v>
          </cell>
          <cell r="AH292">
            <v>0</v>
          </cell>
          <cell r="AI292">
            <v>0</v>
          </cell>
          <cell r="AJ292">
            <v>0</v>
          </cell>
          <cell r="AK292">
            <v>0</v>
          </cell>
          <cell r="AL292">
            <v>0</v>
          </cell>
          <cell r="AM292">
            <v>2811.7</v>
          </cell>
          <cell r="AN292">
            <v>2816.471</v>
          </cell>
          <cell r="AO292">
            <v>2811.7</v>
          </cell>
          <cell r="AP292">
            <v>0</v>
          </cell>
          <cell r="AQ292">
            <v>0</v>
          </cell>
          <cell r="AR292">
            <v>0</v>
          </cell>
          <cell r="AS292">
            <v>0</v>
          </cell>
          <cell r="AT292">
            <v>0</v>
          </cell>
          <cell r="AU292">
            <v>0</v>
          </cell>
          <cell r="AV292">
            <v>1</v>
          </cell>
          <cell r="AW292">
            <v>40</v>
          </cell>
          <cell r="AX292">
            <v>0</v>
          </cell>
          <cell r="AY292">
            <v>40</v>
          </cell>
          <cell r="AZ292">
            <v>0</v>
          </cell>
          <cell r="BA292">
            <v>0</v>
          </cell>
          <cell r="BB292">
            <v>0</v>
          </cell>
          <cell r="BC292">
            <v>0</v>
          </cell>
          <cell r="BD292">
            <v>0</v>
          </cell>
          <cell r="BE292">
            <v>8</v>
          </cell>
          <cell r="BF292">
            <v>1084.2</v>
          </cell>
          <cell r="BG292">
            <v>1087.1949999999999</v>
          </cell>
          <cell r="BH292">
            <v>0</v>
          </cell>
          <cell r="BI292">
            <v>1084.2</v>
          </cell>
          <cell r="BJ292">
            <v>0</v>
          </cell>
          <cell r="BK292">
            <v>84</v>
          </cell>
          <cell r="BL292">
            <v>1</v>
          </cell>
          <cell r="BM292">
            <v>2753</v>
          </cell>
          <cell r="BN292">
            <v>2759.7779999999998</v>
          </cell>
          <cell r="BO292">
            <v>0</v>
          </cell>
          <cell r="BP292">
            <v>2753</v>
          </cell>
          <cell r="BQ292">
            <v>0</v>
          </cell>
          <cell r="BR292">
            <v>550.6</v>
          </cell>
          <cell r="BS292">
            <v>0</v>
          </cell>
          <cell r="BT292">
            <v>5</v>
          </cell>
          <cell r="BU292">
            <v>0</v>
          </cell>
          <cell r="BV292">
            <v>8</v>
          </cell>
          <cell r="BW292">
            <v>4192.8</v>
          </cell>
          <cell r="BX292">
            <v>4204.3370000000004</v>
          </cell>
          <cell r="BY292">
            <v>0</v>
          </cell>
          <cell r="BZ292">
            <v>4054</v>
          </cell>
          <cell r="CA292">
            <v>138.80000000000001</v>
          </cell>
          <cell r="CB292">
            <v>1.7430000000000001</v>
          </cell>
          <cell r="CC292">
            <v>9.0999999999999998E-2</v>
          </cell>
          <cell r="CD292">
            <v>3.3333333333333299</v>
          </cell>
          <cell r="CE292">
            <v>1.5</v>
          </cell>
          <cell r="CF292">
            <v>0</v>
          </cell>
          <cell r="CG292">
            <v>0</v>
          </cell>
          <cell r="CH292">
            <v>0</v>
          </cell>
          <cell r="CI292">
            <v>0</v>
          </cell>
          <cell r="CJ292">
            <v>0</v>
          </cell>
          <cell r="CK292">
            <v>0</v>
          </cell>
          <cell r="CL292">
            <v>0</v>
          </cell>
          <cell r="CM292">
            <v>0</v>
          </cell>
          <cell r="CN292">
            <v>0</v>
          </cell>
          <cell r="CO292">
            <v>0</v>
          </cell>
          <cell r="CP292">
            <v>7931.2</v>
          </cell>
          <cell r="CQ292">
            <v>11277.7</v>
          </cell>
          <cell r="CR292">
            <v>0</v>
          </cell>
          <cell r="CS292">
            <v>0</v>
          </cell>
          <cell r="CT292">
            <v>0</v>
          </cell>
        </row>
        <row r="293">
          <cell r="B293">
            <v>247694042</v>
          </cell>
          <cell r="C293" t="str">
            <v>г. Люберцы, ул. Шоссейная, д. 4, д. 7</v>
          </cell>
          <cell r="D293" t="str">
            <v>{"type":"Polygon","coordinates":[[[37.873454,55.675123],[37.873517,55.675142],[37.873568,55.675179],[37.874129,55.675314],[37.874154,55.67532],[37.874417,55.675383],[37.874601,55.67511],[37.874683,55.675113],[37.874781,55.675075],[37.874803,55.675068],[37.874816,55.675063],[37.874838,55.675056],[37.874887,55.674975],[37.874611,55.674973],[37.874272,55.674143],[37.874256,55.674145],[37.874019,55.674172],[37.874003,55.674174],[37.87373,55.674206],[37.873706,55.674209],[37.873688,55.674156],[37.873596,55.674166],[37.873535,55.674173],[37.873156,55.674215],[37.872976,55.673737],[37.872883,55.673746],[37.872693,55.673266],[37.872609,55.673276],[37.872699,55.673517],[37.872675,55.67352],[37.872186,55.673573],[37.872783,55.674981],[37.872942,55.675014],[37.873111,55.675049],[37.873184,55.675064],[37.873454,55.675123]],[[37.874225,55.675236],[37.874188,55.67514],[37.874182,55.675127],[37.874096,55.674906],[37.874091,55.674893],[37.874005,55.674674],[37.874,55.674661],[37.873914,55.674441],[37.873909,55.674427],[37.873866,55.674318],[37.87402,55.674299],[37.874383,55.675215],[37.874225,55.675236]],[[37.873128,55.67497],[37.873119,55.675019],[37.872957,55.67499],[37.872954,55.674935],[37.872436,55.673567],[37.872589,55.673551],[37.872639,55.67368],[37.872647,55.673701],[37.872729,55.673913],[37.872737,55.673934],[37.872815,55.674136],[37.872823,55.674157],[37.872905,55.674368],[37.872913,55.674388],[37.872987,55.67458],[37.872996,55.674603],[37.873078,55.674815],[37.873085,55.674835],[37.873116,55.674914],[37.873128,55.67497]],[[37.873563,55.674263],[37.873595,55.674261],[37.873624,55.674254],[37.873596,55.674166],[37.873535,55.674173],[37.873563,55.674263]]]}</v>
          </cell>
          <cell r="E293" t="str">
            <v>LINESTRING(37.872693 55.673266,37.872609 55.673276,37.872186 55.673573,37.872783 55.674981,37.873568 55.675179,37.874129 55.675314,37.874154 55.67532,37.874417 55.675383,37.874838 55.675056,37.874887 55.674975,37.874272 55.674143,37.872693 55.673266)</v>
          </cell>
          <cell r="F293" t="str">
            <v>Утвержден</v>
          </cell>
          <cell r="G293">
            <v>13527</v>
          </cell>
          <cell r="H293">
            <v>13599.913</v>
          </cell>
          <cell r="I293">
            <v>13525.4</v>
          </cell>
          <cell r="J293">
            <v>1501.5</v>
          </cell>
          <cell r="K293">
            <v>2197.5</v>
          </cell>
          <cell r="L293">
            <v>12023.9</v>
          </cell>
          <cell r="M293">
            <v>1</v>
          </cell>
          <cell r="N293">
            <v>200</v>
          </cell>
          <cell r="O293">
            <v>199.858</v>
          </cell>
          <cell r="P293">
            <v>0</v>
          </cell>
          <cell r="Q293">
            <v>0</v>
          </cell>
          <cell r="R293">
            <v>200</v>
          </cell>
          <cell r="S293">
            <v>0</v>
          </cell>
          <cell r="T293">
            <v>0</v>
          </cell>
          <cell r="U293">
            <v>0</v>
          </cell>
          <cell r="V293">
            <v>0</v>
          </cell>
          <cell r="W293">
            <v>0</v>
          </cell>
          <cell r="X293">
            <v>0</v>
          </cell>
          <cell r="Y293">
            <v>0</v>
          </cell>
          <cell r="Z293">
            <v>1</v>
          </cell>
          <cell r="AA293">
            <v>170</v>
          </cell>
          <cell r="AB293">
            <v>169.61699999999999</v>
          </cell>
          <cell r="AC293">
            <v>0</v>
          </cell>
          <cell r="AD293">
            <v>0</v>
          </cell>
          <cell r="AE293">
            <v>170</v>
          </cell>
          <cell r="AF293">
            <v>0</v>
          </cell>
          <cell r="AG293">
            <v>0</v>
          </cell>
          <cell r="AH293">
            <v>0</v>
          </cell>
          <cell r="AI293">
            <v>0</v>
          </cell>
          <cell r="AJ293">
            <v>0</v>
          </cell>
          <cell r="AK293">
            <v>2</v>
          </cell>
          <cell r="AL293">
            <v>1</v>
          </cell>
          <cell r="AM293">
            <v>8346.2999999999993</v>
          </cell>
          <cell r="AN293">
            <v>8370.2469999999994</v>
          </cell>
          <cell r="AO293">
            <v>8346.2999999999993</v>
          </cell>
          <cell r="AP293">
            <v>0</v>
          </cell>
          <cell r="AQ293">
            <v>0</v>
          </cell>
          <cell r="AR293">
            <v>0</v>
          </cell>
          <cell r="AS293">
            <v>0</v>
          </cell>
          <cell r="AT293">
            <v>0</v>
          </cell>
          <cell r="AU293">
            <v>0</v>
          </cell>
          <cell r="AV293">
            <v>1</v>
          </cell>
          <cell r="AW293">
            <v>40</v>
          </cell>
          <cell r="AX293">
            <v>0</v>
          </cell>
          <cell r="AY293">
            <v>40</v>
          </cell>
          <cell r="AZ293">
            <v>0</v>
          </cell>
          <cell r="BA293">
            <v>9</v>
          </cell>
          <cell r="BB293">
            <v>8</v>
          </cell>
          <cell r="BC293">
            <v>10</v>
          </cell>
          <cell r="BD293">
            <v>20</v>
          </cell>
          <cell r="BE293">
            <v>8</v>
          </cell>
          <cell r="BF293">
            <v>1801</v>
          </cell>
          <cell r="BG293">
            <v>1804.7070000000001</v>
          </cell>
          <cell r="BH293">
            <v>0</v>
          </cell>
          <cell r="BI293">
            <v>1751</v>
          </cell>
          <cell r="BJ293">
            <v>50</v>
          </cell>
          <cell r="BK293">
            <v>142</v>
          </cell>
          <cell r="BL293">
            <v>1</v>
          </cell>
          <cell r="BM293">
            <v>2145</v>
          </cell>
          <cell r="BN293">
            <v>2149.8710000000001</v>
          </cell>
          <cell r="BO293">
            <v>0</v>
          </cell>
          <cell r="BP293">
            <v>2145</v>
          </cell>
          <cell r="BQ293">
            <v>0</v>
          </cell>
          <cell r="BR293">
            <v>429</v>
          </cell>
          <cell r="BS293">
            <v>0</v>
          </cell>
          <cell r="BT293">
            <v>5</v>
          </cell>
          <cell r="BU293">
            <v>0</v>
          </cell>
          <cell r="BV293">
            <v>7</v>
          </cell>
          <cell r="BW293">
            <v>863.1</v>
          </cell>
          <cell r="BX293">
            <v>866.83699999999999</v>
          </cell>
          <cell r="BY293">
            <v>0</v>
          </cell>
          <cell r="BZ293">
            <v>642.1</v>
          </cell>
          <cell r="CA293">
            <v>221</v>
          </cell>
          <cell r="CB293">
            <v>0.41699999999999998</v>
          </cell>
          <cell r="CC293">
            <v>0.221</v>
          </cell>
          <cell r="CD293">
            <v>1.75</v>
          </cell>
          <cell r="CE293">
            <v>1</v>
          </cell>
          <cell r="CF293">
            <v>0</v>
          </cell>
          <cell r="CG293">
            <v>0</v>
          </cell>
          <cell r="CH293">
            <v>0</v>
          </cell>
          <cell r="CI293">
            <v>0</v>
          </cell>
          <cell r="CJ293">
            <v>0</v>
          </cell>
          <cell r="CK293">
            <v>0</v>
          </cell>
          <cell r="CL293">
            <v>0</v>
          </cell>
          <cell r="CM293">
            <v>0</v>
          </cell>
          <cell r="CN293">
            <v>0</v>
          </cell>
          <cell r="CO293">
            <v>0</v>
          </cell>
          <cell r="CP293">
            <v>4578.1000000000004</v>
          </cell>
          <cell r="CQ293">
            <v>13565.4</v>
          </cell>
          <cell r="CR293">
            <v>0</v>
          </cell>
          <cell r="CS293">
            <v>0</v>
          </cell>
          <cell r="CT293">
            <v>0</v>
          </cell>
        </row>
        <row r="294">
          <cell r="B294">
            <v>247694020</v>
          </cell>
          <cell r="C294" t="str">
            <v>г. Люберцы, ул. Шоссейная,  д. 5к1, д. 5к2, д. 6</v>
          </cell>
          <cell r="D294" t="str">
            <v>{"type":"Polygon","coordinates":[[[37.874761,55.673087],[37.874725,55.673064],[37.8746,55.672987],[37.874656,55.67296],[37.874557,55.672881],[37.874469,55.672636],[37.874402,55.672647],[37.874153,55.672119],[37.874087,55.672138],[37.873673,55.672252],[37.873588,55.672265],[37.873553,55.67227],[37.873202,55.672323],[37.873135,55.672334],[37.872677,55.672403],[37.872532,55.672501],[37.872507,55.672518],[37.872432,55.672569],[37.872411,55.672583],[37.872111,55.672786],[37.872127,55.672869],[37.871979,55.672913],[37.87199,55.672941],[37.872,55.67297],[37.872014,55.673007],[37.872368,55.673117],[37.872461,55.673292],[37.872628,55.673273],[37.872693,55.673266],[37.872704,55.673294],[37.87274,55.673386],[37.872749,55.673408],[37.872883,55.673746],[37.872976,55.673737],[37.873116,55.674109],[37.873121,55.674122],[37.873156,55.674215],[37.873688,55.674156],[37.873706,55.674209],[37.874272,55.674143],[37.874611,55.674973],[37.874832,55.674975],[37.874887,55.674975],[37.874913,55.674933],[37.874595,55.6741],[37.874575,55.674048],[37.874605,55.674044],[37.874509,55.673799],[37.874575,55.673788],[37.874552,55.673772],[37.874417,55.673678],[37.874387,55.673606],[37.874527,55.673587],[37.874491,55.673486],[37.874955,55.673414],[37.875109,55.67338],[37.874708,55.673117],[37.874761,55.673087]],[[37.873522,55.673194],[37.873664,55.673557],[37.873452,55.673584],[37.873427,55.673524],[37.873365,55.673531],[37.873361,55.673519],[37.873345,55.673471],[37.873341,55.67346],[37.873399,55.673451],[37.873364,55.673353],[37.873303,55.673361],[37.873297,55.673347],[37.873272,55.673283],[37.873333,55.673275],[37.87331,55.673224],[37.873522,55.673194]],[[37.873911,55.674002],[37.873886,55.673944],[37.873851,55.673948],[37.873844,55.673931],[37.873822,55.673875],[37.873816,55.673858],[37.873851,55.673852],[37.87379,55.673712],[37.873756,55.673715],[37.873749,55.673698],[37.873725,55.673634],[37.873758,55.67363],[37.87374,55.673584],[37.873965,55.673553],[37.873976,55.673581],[37.873997,55.673579],[37.874046,55.673711],[37.874021,55.673713],[37.874058,55.673814],[37.874082,55.673811],[37.874139,55.67395],[37.874122,55.673951],[37.87413,55.673976],[37.873911,55.674002]],[[37.874255,55.672811],[37.874217,55.672712],[37.873666,55.672784],[37.873653,55.672752],[37.873543,55.672767],[37.873553,55.672799],[37.873251,55.672838],[37.87324,55.67281],[37.873134,55.672823],[37.873144,55.672852],[37.872623,55.67292],[37.872663,55.673018],[37.874255,55.672811]],[[37.873254,55.673836],[37.873385,55.67382],[37.873356,55.673726],[37.873232,55.673738],[37.873223,55.673739],[37.873254,55.673836]],[[37.874527,55.673587],[37.874491,55.673486],[37.874353,55.673509],[37.874387,55.673606],[37.874527,55.673587]],[[37.872178,55.673004],[37.872194,55.672958],[37.872089,55.672948],[37.872072,55.672989],[37.872178,55.673004]]]}</v>
          </cell>
          <cell r="E294" t="str">
            <v>LINESTRING(37.874153 55.672119,37.872677 55.672403,37.872532 55.672501,37.872111 55.672786,37.871979 55.672913,37.872 55.67297,37.872014 55.673007,37.873156 55.674215,37.874611 55.674973,37.874832 55.674975,37.874887 55.674975,37.874913 55.674933,37.875109 55.67338,37.874153 55.672119)</v>
          </cell>
          <cell r="F294" t="str">
            <v>Утвержден</v>
          </cell>
          <cell r="G294">
            <v>24502</v>
          </cell>
          <cell r="H294">
            <v>25198.127</v>
          </cell>
          <cell r="I294">
            <v>24502</v>
          </cell>
          <cell r="J294">
            <v>2779</v>
          </cell>
          <cell r="K294">
            <v>6730.7</v>
          </cell>
          <cell r="L294">
            <v>21820.3</v>
          </cell>
          <cell r="M294">
            <v>4</v>
          </cell>
          <cell r="N294">
            <v>690</v>
          </cell>
          <cell r="O294">
            <v>691.10900000000004</v>
          </cell>
          <cell r="P294">
            <v>0</v>
          </cell>
          <cell r="Q294">
            <v>0</v>
          </cell>
          <cell r="R294">
            <v>300</v>
          </cell>
          <cell r="S294">
            <v>0</v>
          </cell>
          <cell r="T294">
            <v>390</v>
          </cell>
          <cell r="U294">
            <v>0</v>
          </cell>
          <cell r="V294">
            <v>0</v>
          </cell>
          <cell r="W294">
            <v>0</v>
          </cell>
          <cell r="X294">
            <v>0</v>
          </cell>
          <cell r="Y294">
            <v>0</v>
          </cell>
          <cell r="Z294">
            <v>3</v>
          </cell>
          <cell r="AA294">
            <v>590</v>
          </cell>
          <cell r="AB294">
            <v>591.61199999999997</v>
          </cell>
          <cell r="AC294">
            <v>0</v>
          </cell>
          <cell r="AD294">
            <v>100</v>
          </cell>
          <cell r="AE294">
            <v>490</v>
          </cell>
          <cell r="AF294">
            <v>0</v>
          </cell>
          <cell r="AG294">
            <v>0</v>
          </cell>
          <cell r="AH294">
            <v>0</v>
          </cell>
          <cell r="AI294">
            <v>0</v>
          </cell>
          <cell r="AJ294">
            <v>0</v>
          </cell>
          <cell r="AK294">
            <v>0</v>
          </cell>
          <cell r="AL294">
            <v>0</v>
          </cell>
          <cell r="AM294">
            <v>13813.4</v>
          </cell>
          <cell r="AN294">
            <v>13833.599</v>
          </cell>
          <cell r="AO294">
            <v>13813.4</v>
          </cell>
          <cell r="AP294">
            <v>0</v>
          </cell>
          <cell r="AQ294">
            <v>0</v>
          </cell>
          <cell r="AR294">
            <v>0</v>
          </cell>
          <cell r="AS294">
            <v>0</v>
          </cell>
          <cell r="AT294">
            <v>0</v>
          </cell>
          <cell r="AU294">
            <v>0</v>
          </cell>
          <cell r="AV294">
            <v>0</v>
          </cell>
          <cell r="AW294">
            <v>0</v>
          </cell>
          <cell r="AX294">
            <v>0</v>
          </cell>
          <cell r="AY294">
            <v>0</v>
          </cell>
          <cell r="AZ294">
            <v>0</v>
          </cell>
          <cell r="BA294">
            <v>6</v>
          </cell>
          <cell r="BB294">
            <v>8</v>
          </cell>
          <cell r="BC294">
            <v>2</v>
          </cell>
          <cell r="BD294">
            <v>2</v>
          </cell>
          <cell r="BE294">
            <v>14</v>
          </cell>
          <cell r="BF294">
            <v>2848.1</v>
          </cell>
          <cell r="BG294">
            <v>2855.6729999999998</v>
          </cell>
          <cell r="BH294">
            <v>0</v>
          </cell>
          <cell r="BI294">
            <v>2848.1</v>
          </cell>
          <cell r="BJ294">
            <v>0</v>
          </cell>
          <cell r="BK294">
            <v>176</v>
          </cell>
          <cell r="BL294">
            <v>2</v>
          </cell>
          <cell r="BM294">
            <v>5110</v>
          </cell>
          <cell r="BN294">
            <v>5121.99</v>
          </cell>
          <cell r="BO294">
            <v>0</v>
          </cell>
          <cell r="BP294">
            <v>5110</v>
          </cell>
          <cell r="BQ294">
            <v>0</v>
          </cell>
          <cell r="BR294">
            <v>903</v>
          </cell>
          <cell r="BS294">
            <v>0</v>
          </cell>
          <cell r="BT294">
            <v>5</v>
          </cell>
          <cell r="BU294">
            <v>0</v>
          </cell>
          <cell r="BV294">
            <v>12</v>
          </cell>
          <cell r="BW294">
            <v>2086.8000000000002</v>
          </cell>
          <cell r="BX294">
            <v>2094.346</v>
          </cell>
          <cell r="BY294">
            <v>0</v>
          </cell>
          <cell r="BZ294">
            <v>2086.8000000000002</v>
          </cell>
          <cell r="CA294">
            <v>0</v>
          </cell>
          <cell r="CB294">
            <v>1.119</v>
          </cell>
          <cell r="CC294">
            <v>0</v>
          </cell>
          <cell r="CD294">
            <v>1.7916666666666701</v>
          </cell>
          <cell r="CE294">
            <v>0</v>
          </cell>
          <cell r="CF294">
            <v>0</v>
          </cell>
          <cell r="CG294">
            <v>0</v>
          </cell>
          <cell r="CH294">
            <v>0</v>
          </cell>
          <cell r="CI294">
            <v>0</v>
          </cell>
          <cell r="CJ294">
            <v>0</v>
          </cell>
          <cell r="CK294">
            <v>0</v>
          </cell>
          <cell r="CL294">
            <v>0</v>
          </cell>
          <cell r="CM294">
            <v>0</v>
          </cell>
          <cell r="CN294">
            <v>0</v>
          </cell>
          <cell r="CO294">
            <v>0</v>
          </cell>
          <cell r="CP294">
            <v>10144.9</v>
          </cell>
          <cell r="CQ294">
            <v>25138.3</v>
          </cell>
          <cell r="CR294">
            <v>0</v>
          </cell>
          <cell r="CS294">
            <v>0</v>
          </cell>
          <cell r="CT294">
            <v>77</v>
          </cell>
        </row>
        <row r="295">
          <cell r="B295">
            <v>247694060</v>
          </cell>
          <cell r="C295" t="str">
            <v>г. Люберцы, ул. Шоссейная, д. 8, д. 10, д. 11</v>
          </cell>
          <cell r="D295" t="str">
            <v>{"type":"Polygon","coordinates":[[[37.87181,55.673057],[37.871794,55.673018],[37.871723,55.67284],[37.871708,55.672804],[37.871254,55.672866],[37.870977,55.67284],[37.870754,55.672871],[37.87054,55.672905],[37.870397,55.672978],[37.869895,55.673049],[37.869843,55.673043],[37.869799,55.673019],[37.869749,55.672896],[37.869592,55.672916],[37.869647,55.673041],[37.86977,55.673315],[37.869778,55.673332],[37.869605,55.673354],[37.869998,55.674307],[37.870539,55.674446],[37.870564,55.674452],[37.870763,55.674502],[37.870782,55.674507],[37.870846,55.674525],[37.87155,55.674704],[37.871575,55.67471],[37.871834,55.674776],[37.871862,55.674784],[37.872095,55.674609],[37.872084,55.674262],[37.871794,55.673861],[37.871594,55.673363],[37.871509,55.673152],[37.871832,55.673111],[37.87181,55.673057]],[[37.870144,55.673166],[37.870098,55.673067],[37.87169,55.672859],[37.871731,55.672955],[37.870144,55.673166]],[[37.870423,55.674358],[37.870065,55.673461],[37.870245,55.673438],[37.870599,55.674335],[37.870423,55.674358]],[[37.871699,55.674651],[37.871166,55.673304],[37.871338,55.673282],[37.871867,55.674631],[37.871699,55.674651]],[[37.870916,55.674476],[37.871015,55.674459],[37.87109,55.674475],[37.871063,55.674511],[37.870916,55.674476]]]}</v>
          </cell>
          <cell r="E295" t="str">
            <v>LINESTRING(37.871708 55.672804,37.869749 55.672896,37.869592 55.672916,37.869605 55.673354,37.869998 55.674307,37.870846 55.674525,37.871862 55.674784,37.872095 55.674609,37.872084 55.674262,37.871832 55.673111,37.871723 55.67284,37.871708 55.672804)</v>
          </cell>
          <cell r="F295" t="str">
            <v>Утвержден</v>
          </cell>
          <cell r="G295">
            <v>18645</v>
          </cell>
          <cell r="H295">
            <v>19307.026999999998</v>
          </cell>
          <cell r="I295">
            <v>18645</v>
          </cell>
          <cell r="J295">
            <v>4157.3</v>
          </cell>
          <cell r="K295">
            <v>2857</v>
          </cell>
          <cell r="L295">
            <v>14679.7</v>
          </cell>
          <cell r="M295">
            <v>1</v>
          </cell>
          <cell r="N295">
            <v>544</v>
          </cell>
          <cell r="O295">
            <v>545.11500000000001</v>
          </cell>
          <cell r="P295">
            <v>0</v>
          </cell>
          <cell r="Q295">
            <v>0</v>
          </cell>
          <cell r="R295">
            <v>544</v>
          </cell>
          <cell r="S295">
            <v>0</v>
          </cell>
          <cell r="T295">
            <v>0</v>
          </cell>
          <cell r="U295">
            <v>0</v>
          </cell>
          <cell r="V295">
            <v>0</v>
          </cell>
          <cell r="W295">
            <v>0</v>
          </cell>
          <cell r="X295">
            <v>0</v>
          </cell>
          <cell r="Y295">
            <v>0</v>
          </cell>
          <cell r="Z295">
            <v>1</v>
          </cell>
          <cell r="AA295">
            <v>417</v>
          </cell>
          <cell r="AB295">
            <v>418.08</v>
          </cell>
          <cell r="AC295">
            <v>0</v>
          </cell>
          <cell r="AD295">
            <v>0</v>
          </cell>
          <cell r="AE295">
            <v>417</v>
          </cell>
          <cell r="AF295">
            <v>0</v>
          </cell>
          <cell r="AG295">
            <v>0</v>
          </cell>
          <cell r="AH295">
            <v>0</v>
          </cell>
          <cell r="AI295">
            <v>0</v>
          </cell>
          <cell r="AJ295">
            <v>0</v>
          </cell>
          <cell r="AK295">
            <v>0</v>
          </cell>
          <cell r="AL295">
            <v>0</v>
          </cell>
          <cell r="AM295">
            <v>10864.4</v>
          </cell>
          <cell r="AN295">
            <v>10881.129000000001</v>
          </cell>
          <cell r="AO295">
            <v>10857.4</v>
          </cell>
          <cell r="AP295">
            <v>1015</v>
          </cell>
          <cell r="AQ295">
            <v>0</v>
          </cell>
          <cell r="AR295">
            <v>0</v>
          </cell>
          <cell r="AS295">
            <v>0</v>
          </cell>
          <cell r="AT295">
            <v>0</v>
          </cell>
          <cell r="AU295">
            <v>0</v>
          </cell>
          <cell r="AV295">
            <v>1</v>
          </cell>
          <cell r="AW295">
            <v>30</v>
          </cell>
          <cell r="AX295">
            <v>0</v>
          </cell>
          <cell r="AY295">
            <v>30</v>
          </cell>
          <cell r="AZ295">
            <v>0</v>
          </cell>
          <cell r="BA295">
            <v>17</v>
          </cell>
          <cell r="BB295">
            <v>14</v>
          </cell>
          <cell r="BC295">
            <v>14</v>
          </cell>
          <cell r="BD295">
            <v>15</v>
          </cell>
          <cell r="BE295">
            <v>13</v>
          </cell>
          <cell r="BF295">
            <v>2284.9</v>
          </cell>
          <cell r="BG295">
            <v>2289.7579999999998</v>
          </cell>
          <cell r="BH295">
            <v>0</v>
          </cell>
          <cell r="BI295">
            <v>2284.9</v>
          </cell>
          <cell r="BJ295">
            <v>0</v>
          </cell>
          <cell r="BK295">
            <v>185</v>
          </cell>
          <cell r="BL295">
            <v>3</v>
          </cell>
          <cell r="BM295">
            <v>2857</v>
          </cell>
          <cell r="BN295">
            <v>2864.777</v>
          </cell>
          <cell r="BO295">
            <v>0</v>
          </cell>
          <cell r="BP295">
            <v>2857</v>
          </cell>
          <cell r="BQ295">
            <v>0</v>
          </cell>
          <cell r="BR295">
            <v>949.71</v>
          </cell>
          <cell r="BS295">
            <v>0</v>
          </cell>
          <cell r="BT295">
            <v>4.5</v>
          </cell>
          <cell r="BU295">
            <v>0</v>
          </cell>
          <cell r="BV295">
            <v>8</v>
          </cell>
          <cell r="BW295">
            <v>2297.4</v>
          </cell>
          <cell r="BX295">
            <v>2303.2539999999999</v>
          </cell>
          <cell r="BY295">
            <v>0</v>
          </cell>
          <cell r="BZ295">
            <v>2297.4</v>
          </cell>
          <cell r="CA295">
            <v>0</v>
          </cell>
          <cell r="CB295">
            <v>1.5289999999999999</v>
          </cell>
          <cell r="CC295">
            <v>0</v>
          </cell>
          <cell r="CD295">
            <v>1.5</v>
          </cell>
          <cell r="CE295">
            <v>0</v>
          </cell>
          <cell r="CF295">
            <v>0</v>
          </cell>
          <cell r="CG295">
            <v>0</v>
          </cell>
          <cell r="CH295">
            <v>0</v>
          </cell>
          <cell r="CI295">
            <v>0</v>
          </cell>
          <cell r="CJ295">
            <v>0</v>
          </cell>
          <cell r="CK295">
            <v>0</v>
          </cell>
          <cell r="CL295">
            <v>0</v>
          </cell>
          <cell r="CM295">
            <v>0</v>
          </cell>
          <cell r="CN295">
            <v>0</v>
          </cell>
          <cell r="CO295">
            <v>0</v>
          </cell>
          <cell r="CP295">
            <v>7469.3</v>
          </cell>
          <cell r="CQ295">
            <v>19287.7</v>
          </cell>
          <cell r="CR295">
            <v>0</v>
          </cell>
          <cell r="CS295">
            <v>0</v>
          </cell>
          <cell r="CT295">
            <v>0</v>
          </cell>
        </row>
        <row r="296">
          <cell r="B296">
            <v>247693716</v>
          </cell>
          <cell r="C296" t="str">
            <v>г. Люберцы, ул. Электрификации д. 12, д. 13, д. 15, д. 16</v>
          </cell>
          <cell r="D296" t="str">
            <v>{"type":"Polygon","coordinates":[[[37.917479,55.668398],[37.917664,55.668512],[37.917609,55.66854],[37.917689,55.668587],[37.91754,55.668662],[37.917785,55.668806],[37.917936,55.66873],[37.917996,55.668768],[37.917944,55.668795],[37.918085,55.668877],[37.91805,55.668924],[37.918154,55.668983],[37.918118,55.669024],[37.917992,55.669048],[37.917959,55.669135],[37.917964,55.669254],[37.918113,55.669349],[37.917849,55.669476],[37.918125,55.669649],[37.918099,55.669662],[37.918406,55.669886],[37.918707,55.669739],[37.918682,55.669723],[37.918703,55.66962],[37.919075,55.669436],[37.918733,55.669198],[37.918769,55.669178],[37.918719,55.66915],[37.919027,55.668992],[37.919417,55.669243],[37.919573,55.669166],[37.919643,55.669211],[37.920244,55.668924],[37.918735,55.667954],[37.918507,55.667897],[37.917479,55.668398]],[[37.919377,55.668491],[37.919258,55.66855],[37.918417,55.668003],[37.918541,55.667942],[37.919377,55.668491]],[[37.919822,55.669032],[37.919705,55.669089],[37.919035,55.668654],[37.919157,55.668595],[37.919822,55.669032]],[[37.918672,55.669597],[37.918001,55.669162],[37.918118,55.6691],[37.91879,55.669539],[37.918672,55.669597]],[[37.91769,55.668367],[37.917805,55.668309],[37.91864,55.668852],[37.918524,55.668909],[37.91769,55.668367]],[[37.918897,55.668971],[37.91896,55.66901],[37.918985,55.668997],[37.918924,55.668958],[37.918897,55.668971]]]}</v>
          </cell>
          <cell r="E296" t="str">
            <v>LINESTRING(37.918507 55.667897,37.917479 55.668398,37.91754 55.668662,37.917849 55.669476,37.918099 55.669662,37.918406 55.669886,37.918707 55.669739,37.920244 55.668924,37.918735 55.667954,37.918507 55.667897)</v>
          </cell>
          <cell r="F296" t="str">
            <v>Утвержден</v>
          </cell>
          <cell r="G296">
            <v>15105</v>
          </cell>
          <cell r="H296">
            <v>15128.678</v>
          </cell>
          <cell r="I296">
            <v>15099.7</v>
          </cell>
          <cell r="J296">
            <v>1645</v>
          </cell>
          <cell r="K296">
            <v>3298.6</v>
          </cell>
          <cell r="L296">
            <v>13454.7</v>
          </cell>
          <cell r="M296">
            <v>2</v>
          </cell>
          <cell r="N296">
            <v>353</v>
          </cell>
          <cell r="O296">
            <v>353.60399999999998</v>
          </cell>
          <cell r="P296">
            <v>0</v>
          </cell>
          <cell r="Q296">
            <v>165</v>
          </cell>
          <cell r="R296">
            <v>188</v>
          </cell>
          <cell r="S296">
            <v>0</v>
          </cell>
          <cell r="T296">
            <v>0</v>
          </cell>
          <cell r="U296">
            <v>0</v>
          </cell>
          <cell r="V296">
            <v>0</v>
          </cell>
          <cell r="W296">
            <v>7</v>
          </cell>
          <cell r="X296">
            <v>3</v>
          </cell>
          <cell r="Y296">
            <v>3</v>
          </cell>
          <cell r="Z296">
            <v>2</v>
          </cell>
          <cell r="AA296">
            <v>267.89999999999998</v>
          </cell>
          <cell r="AB296">
            <v>268.024</v>
          </cell>
          <cell r="AC296">
            <v>0</v>
          </cell>
          <cell r="AD296">
            <v>93.9</v>
          </cell>
          <cell r="AE296">
            <v>174</v>
          </cell>
          <cell r="AF296">
            <v>0</v>
          </cell>
          <cell r="AG296">
            <v>0</v>
          </cell>
          <cell r="AH296">
            <v>0</v>
          </cell>
          <cell r="AI296">
            <v>0</v>
          </cell>
          <cell r="AJ296">
            <v>0</v>
          </cell>
          <cell r="AK296">
            <v>2</v>
          </cell>
          <cell r="AL296">
            <v>2</v>
          </cell>
          <cell r="AM296">
            <v>15908.7</v>
          </cell>
          <cell r="AN296">
            <v>9427.77</v>
          </cell>
          <cell r="AO296">
            <v>9408.7000000000007</v>
          </cell>
          <cell r="AP296">
            <v>450</v>
          </cell>
          <cell r="AQ296">
            <v>0</v>
          </cell>
          <cell r="AR296">
            <v>0</v>
          </cell>
          <cell r="AS296">
            <v>0</v>
          </cell>
          <cell r="AT296">
            <v>0</v>
          </cell>
          <cell r="AU296">
            <v>0</v>
          </cell>
          <cell r="AV296">
            <v>1</v>
          </cell>
          <cell r="AW296">
            <v>12.8</v>
          </cell>
          <cell r="AX296">
            <v>0</v>
          </cell>
          <cell r="AY296">
            <v>12.8</v>
          </cell>
          <cell r="AZ296">
            <v>0</v>
          </cell>
          <cell r="BA296">
            <v>5</v>
          </cell>
          <cell r="BB296">
            <v>8</v>
          </cell>
          <cell r="BC296">
            <v>6</v>
          </cell>
          <cell r="BD296">
            <v>1</v>
          </cell>
          <cell r="BE296">
            <v>11</v>
          </cell>
          <cell r="BF296">
            <v>1477.3</v>
          </cell>
          <cell r="BG296">
            <v>1481.0329999999999</v>
          </cell>
          <cell r="BH296">
            <v>0</v>
          </cell>
          <cell r="BI296">
            <v>1477.3</v>
          </cell>
          <cell r="BJ296">
            <v>0</v>
          </cell>
          <cell r="BK296">
            <v>121</v>
          </cell>
          <cell r="BL296">
            <v>3</v>
          </cell>
          <cell r="BM296">
            <v>2350</v>
          </cell>
          <cell r="BN296">
            <v>2355.2370000000001</v>
          </cell>
          <cell r="BO296">
            <v>0</v>
          </cell>
          <cell r="BP296">
            <v>2350</v>
          </cell>
          <cell r="BQ296">
            <v>0</v>
          </cell>
          <cell r="BR296">
            <v>492</v>
          </cell>
          <cell r="BS296">
            <v>0</v>
          </cell>
          <cell r="BT296">
            <v>4.6666666666666696</v>
          </cell>
          <cell r="BU296">
            <v>0</v>
          </cell>
          <cell r="BV296">
            <v>15</v>
          </cell>
          <cell r="BW296">
            <v>1230</v>
          </cell>
          <cell r="BX296">
            <v>1238.3330000000001</v>
          </cell>
          <cell r="BY296">
            <v>1</v>
          </cell>
          <cell r="BZ296">
            <v>1230</v>
          </cell>
          <cell r="CA296">
            <v>0</v>
          </cell>
          <cell r="CB296">
            <v>0.63500000000000001</v>
          </cell>
          <cell r="CC296">
            <v>0</v>
          </cell>
          <cell r="CD296">
            <v>2</v>
          </cell>
          <cell r="CE296">
            <v>0</v>
          </cell>
          <cell r="CF296">
            <v>0</v>
          </cell>
          <cell r="CG296">
            <v>0</v>
          </cell>
          <cell r="CH296">
            <v>0</v>
          </cell>
          <cell r="CI296">
            <v>0</v>
          </cell>
          <cell r="CJ296">
            <v>0</v>
          </cell>
          <cell r="CK296">
            <v>0</v>
          </cell>
          <cell r="CL296">
            <v>0</v>
          </cell>
          <cell r="CM296">
            <v>0</v>
          </cell>
          <cell r="CN296">
            <v>0</v>
          </cell>
          <cell r="CO296">
            <v>0</v>
          </cell>
          <cell r="CP296">
            <v>5329</v>
          </cell>
          <cell r="CQ296">
            <v>15099.7</v>
          </cell>
          <cell r="CR296">
            <v>0</v>
          </cell>
          <cell r="CS296">
            <v>0</v>
          </cell>
          <cell r="CT296">
            <v>0</v>
          </cell>
        </row>
        <row r="297">
          <cell r="B297">
            <v>247693712</v>
          </cell>
          <cell r="C297" t="str">
            <v>г. Люберцы, ул. Электрификации, д. 18, д. 19, д. 21, д. 22, д. 23</v>
          </cell>
          <cell r="D297" t="str">
            <v>{"type":"Polygon","coordinates":[[[37.920487,55.667119],[37.92056,55.667166],[37.920515,55.667186],[37.920303,55.667288],[37.919893,55.667483],[37.919929,55.667508],[37.919799,55.667572],[37.920554,55.668044],[37.920589,55.668027],[37.921157,55.668396],[37.921856,55.668044],[37.921911,55.668008],[37.921973,55.66798],[37.921617,55.667738],[37.921574,55.667757],[37.921544,55.667731],[37.921592,55.667711],[37.921577,55.667701],[37.922023,55.667499],[37.922089,55.667543],[37.92216,55.667588],[37.922103,55.667616],[37.922203,55.667681],[37.922261,55.667651],[37.922432,55.66776],[37.922729,55.667607],[37.922867,55.667548],[37.922605,55.667385],[37.922622,55.667337],[37.922652,55.667301],[37.922675,55.66729],[37.922538,55.666987],[37.922088,55.666698],[37.922026,55.666727],[37.921857,55.66663],[37.921984,55.666564],[37.921983,55.66655],[37.921828,55.666449],[37.920487,55.667119]],[[37.922714,55.667608],[37.922557,55.667689],[37.921997,55.667326],[37.922158,55.667246],[37.922714,55.667608]],[[37.921647,55.666635],[37.922406,55.667125],[37.92225,55.667202],[37.921488,55.666714],[37.921647,55.666635]],[[37.921657,55.667491],[37.921496,55.667571],[37.920742,55.667082],[37.920904,55.667002],[37.921657,55.667491]],[[37.920751,55.667949],[37.920913,55.667867],[37.920152,55.667381],[37.919987,55.667457],[37.920751,55.667949]],[[37.920968,55.667818],[37.921534,55.668182],[37.921707,55.668094],[37.921144,55.667736],[37.920968,55.667818]],[[37.921533,55.667721],[37.921577,55.667701],[37.921592,55.667711],[37.921544,55.667731],[37.921533,55.667721]]]}</v>
          </cell>
          <cell r="E297" t="str">
            <v>LINESTRING(37.921828 55.666449,37.920487 55.667119,37.919893 55.667483,37.919799 55.667572,37.920554 55.668044,37.921157 55.668396,37.922867 55.667548,37.922538 55.666987,37.921983 55.66655,37.921828 55.666449)</v>
          </cell>
          <cell r="F297" t="str">
            <v>Утвержден</v>
          </cell>
          <cell r="G297">
            <v>15629</v>
          </cell>
          <cell r="H297">
            <v>15672.471</v>
          </cell>
          <cell r="I297">
            <v>15629</v>
          </cell>
          <cell r="J297">
            <v>3778.2</v>
          </cell>
          <cell r="K297">
            <v>2355.1</v>
          </cell>
          <cell r="L297">
            <v>11850.8</v>
          </cell>
          <cell r="M297">
            <v>3</v>
          </cell>
          <cell r="N297">
            <v>693</v>
          </cell>
          <cell r="O297">
            <v>694.02800000000002</v>
          </cell>
          <cell r="P297">
            <v>0</v>
          </cell>
          <cell r="Q297">
            <v>0</v>
          </cell>
          <cell r="R297">
            <v>693</v>
          </cell>
          <cell r="S297">
            <v>0</v>
          </cell>
          <cell r="T297">
            <v>0</v>
          </cell>
          <cell r="U297">
            <v>0</v>
          </cell>
          <cell r="V297">
            <v>0</v>
          </cell>
          <cell r="W297">
            <v>0</v>
          </cell>
          <cell r="X297">
            <v>0</v>
          </cell>
          <cell r="Y297">
            <v>0</v>
          </cell>
          <cell r="Z297">
            <v>2</v>
          </cell>
          <cell r="AA297">
            <v>330</v>
          </cell>
          <cell r="AB297">
            <v>330.67399999999998</v>
          </cell>
          <cell r="AC297">
            <v>0</v>
          </cell>
          <cell r="AD297">
            <v>0</v>
          </cell>
          <cell r="AE297">
            <v>330</v>
          </cell>
          <cell r="AF297">
            <v>0</v>
          </cell>
          <cell r="AG297">
            <v>0</v>
          </cell>
          <cell r="AH297">
            <v>0</v>
          </cell>
          <cell r="AI297">
            <v>0</v>
          </cell>
          <cell r="AJ297">
            <v>0</v>
          </cell>
          <cell r="AK297">
            <v>1</v>
          </cell>
          <cell r="AL297">
            <v>1</v>
          </cell>
          <cell r="AM297">
            <v>12623.8</v>
          </cell>
          <cell r="AN297">
            <v>9485.4130000000005</v>
          </cell>
          <cell r="AO297">
            <v>9464.7999999999993</v>
          </cell>
          <cell r="AP297">
            <v>199</v>
          </cell>
          <cell r="AQ297">
            <v>0</v>
          </cell>
          <cell r="AR297">
            <v>0</v>
          </cell>
          <cell r="AS297">
            <v>0</v>
          </cell>
          <cell r="AT297">
            <v>0</v>
          </cell>
          <cell r="AU297">
            <v>0</v>
          </cell>
          <cell r="AV297">
            <v>1</v>
          </cell>
          <cell r="AW297">
            <v>12</v>
          </cell>
          <cell r="AX297">
            <v>0</v>
          </cell>
          <cell r="AY297">
            <v>12</v>
          </cell>
          <cell r="AZ297">
            <v>0</v>
          </cell>
          <cell r="BA297">
            <v>12</v>
          </cell>
          <cell r="BB297">
            <v>12</v>
          </cell>
          <cell r="BC297">
            <v>11</v>
          </cell>
          <cell r="BD297">
            <v>11</v>
          </cell>
          <cell r="BE297">
            <v>6</v>
          </cell>
          <cell r="BF297">
            <v>2245.1</v>
          </cell>
          <cell r="BG297">
            <v>2251.415</v>
          </cell>
          <cell r="BH297">
            <v>0</v>
          </cell>
          <cell r="BI297">
            <v>2245.1</v>
          </cell>
          <cell r="BJ297">
            <v>0</v>
          </cell>
          <cell r="BK297">
            <v>178</v>
          </cell>
          <cell r="BL297">
            <v>3</v>
          </cell>
          <cell r="BM297">
            <v>2190</v>
          </cell>
          <cell r="BN297">
            <v>2194.9279999999999</v>
          </cell>
          <cell r="BO297">
            <v>0</v>
          </cell>
          <cell r="BP297">
            <v>2190</v>
          </cell>
          <cell r="BQ297">
            <v>0</v>
          </cell>
          <cell r="BR297">
            <v>455.6</v>
          </cell>
          <cell r="BS297">
            <v>0</v>
          </cell>
          <cell r="BT297">
            <v>5</v>
          </cell>
          <cell r="BU297">
            <v>0</v>
          </cell>
          <cell r="BV297">
            <v>18</v>
          </cell>
          <cell r="BW297">
            <v>705.5</v>
          </cell>
          <cell r="BX297">
            <v>707.09799999999996</v>
          </cell>
          <cell r="BY297">
            <v>0</v>
          </cell>
          <cell r="BZ297">
            <v>705.5</v>
          </cell>
          <cell r="CA297">
            <v>0</v>
          </cell>
          <cell r="CB297">
            <v>0.42199999999999999</v>
          </cell>
          <cell r="CC297">
            <v>0</v>
          </cell>
          <cell r="CD297">
            <v>1.80555555555556</v>
          </cell>
          <cell r="CE297">
            <v>0</v>
          </cell>
          <cell r="CF297">
            <v>0</v>
          </cell>
          <cell r="CG297">
            <v>0</v>
          </cell>
          <cell r="CH297">
            <v>0</v>
          </cell>
          <cell r="CI297">
            <v>0</v>
          </cell>
          <cell r="CJ297">
            <v>0</v>
          </cell>
          <cell r="CK297">
            <v>0</v>
          </cell>
          <cell r="CL297">
            <v>0</v>
          </cell>
          <cell r="CM297">
            <v>0</v>
          </cell>
          <cell r="CN297">
            <v>0</v>
          </cell>
          <cell r="CO297">
            <v>0</v>
          </cell>
          <cell r="CP297">
            <v>5152.6000000000004</v>
          </cell>
          <cell r="CQ297">
            <v>15640.4</v>
          </cell>
          <cell r="CR297">
            <v>0</v>
          </cell>
          <cell r="CS297">
            <v>0</v>
          </cell>
          <cell r="CT297">
            <v>0</v>
          </cell>
        </row>
        <row r="298">
          <cell r="B298">
            <v>247693711</v>
          </cell>
          <cell r="C298" t="str">
            <v>г. Люберцы, ул. Электрификации, д. 23А, д. 24, д. 24А</v>
          </cell>
          <cell r="D298" t="str">
            <v>{"type":"Polygon","coordinates":[[[37.924573,55.666727],[37.924077,55.666396],[37.923641,55.666214],[37.923057,55.665947],[37.922989,55.665924],[37.922917,55.665929],[37.922436,55.666166],[37.922409,55.666149],[37.922361,55.666173],[37.922315,55.666198],[37.921828,55.666449],[37.921983,55.66655],[37.921984,55.666564],[37.921857,55.66663],[37.922026,55.666727],[37.922088,55.666698],[37.922538,55.666987],[37.922675,55.66729],[37.922652,55.667301],[37.922622,55.667337],[37.922605,55.667385],[37.922867,55.667548],[37.924573,55.666727]],[[37.923436,55.667035],[37.923582,55.667131],[37.922942,55.667443],[37.922792,55.667351],[37.923436,55.667035]],[[37.922897,55.66683],[37.922741,55.666912],[37.922035,55.666443],[37.922197,55.666362],[37.922897,55.66683]],[[37.923884,55.667006],[37.924046,55.666924],[37.922741,55.666072],[37.922575,55.666151],[37.923884,55.667006]],[[37.924306,55.66681],[37.92425,55.666771],[37.924184,55.6668],[37.924241,55.666839],[37.924306,55.66681]],[[37.922316,55.666198],[37.922353,55.666221],[37.922398,55.666197],[37.922361,55.666174],[37.922316,55.666198]]]}</v>
          </cell>
          <cell r="E298" t="str">
            <v>LINESTRING(37.922989 55.665924,37.922917 55.665929,37.922409 55.666149,37.922361 55.666173,37.921828 55.666449,37.921857 55.66663,37.922605 55.667385,37.922867 55.667548,37.924573 55.666727,37.924077 55.666396,37.923057 55.665947,37.922989 55.665924)</v>
          </cell>
          <cell r="F298" t="str">
            <v>Утвержден</v>
          </cell>
          <cell r="G298">
            <v>12517</v>
          </cell>
          <cell r="H298">
            <v>12532.513000000001</v>
          </cell>
          <cell r="I298">
            <v>12517</v>
          </cell>
          <cell r="J298">
            <v>0</v>
          </cell>
          <cell r="K298">
            <v>1434</v>
          </cell>
          <cell r="L298">
            <v>22929</v>
          </cell>
          <cell r="M298">
            <v>2</v>
          </cell>
          <cell r="N298">
            <v>327</v>
          </cell>
          <cell r="O298">
            <v>325.97899999999998</v>
          </cell>
          <cell r="P298">
            <v>0</v>
          </cell>
          <cell r="Q298">
            <v>0</v>
          </cell>
          <cell r="R298">
            <v>327</v>
          </cell>
          <cell r="S298">
            <v>0</v>
          </cell>
          <cell r="T298">
            <v>0</v>
          </cell>
          <cell r="U298">
            <v>0</v>
          </cell>
          <cell r="V298">
            <v>0</v>
          </cell>
          <cell r="W298">
            <v>0</v>
          </cell>
          <cell r="X298">
            <v>0</v>
          </cell>
          <cell r="Y298">
            <v>0</v>
          </cell>
          <cell r="Z298">
            <v>1</v>
          </cell>
          <cell r="AA298">
            <v>422</v>
          </cell>
          <cell r="AB298">
            <v>422.23399999999998</v>
          </cell>
          <cell r="AC298">
            <v>0</v>
          </cell>
          <cell r="AD298">
            <v>0</v>
          </cell>
          <cell r="AE298">
            <v>422</v>
          </cell>
          <cell r="AF298">
            <v>0</v>
          </cell>
          <cell r="AG298">
            <v>0</v>
          </cell>
          <cell r="AH298">
            <v>0</v>
          </cell>
          <cell r="AI298">
            <v>0</v>
          </cell>
          <cell r="AJ298">
            <v>0</v>
          </cell>
          <cell r="AK298">
            <v>1</v>
          </cell>
          <cell r="AL298">
            <v>1</v>
          </cell>
          <cell r="AM298">
            <v>13051.3</v>
          </cell>
          <cell r="AN298">
            <v>8744.6029999999992</v>
          </cell>
          <cell r="AO298">
            <v>8725.2999999999993</v>
          </cell>
          <cell r="AP298">
            <v>267</v>
          </cell>
          <cell r="AQ298">
            <v>0</v>
          </cell>
          <cell r="AR298">
            <v>0</v>
          </cell>
          <cell r="AS298">
            <v>0</v>
          </cell>
          <cell r="AT298">
            <v>0</v>
          </cell>
          <cell r="AU298">
            <v>0</v>
          </cell>
          <cell r="AV298">
            <v>1</v>
          </cell>
          <cell r="AW298">
            <v>12</v>
          </cell>
          <cell r="AX298">
            <v>0</v>
          </cell>
          <cell r="AY298">
            <v>12</v>
          </cell>
          <cell r="AZ298">
            <v>0</v>
          </cell>
          <cell r="BA298">
            <v>10</v>
          </cell>
          <cell r="BB298">
            <v>18</v>
          </cell>
          <cell r="BC298">
            <v>5</v>
          </cell>
          <cell r="BD298">
            <v>4</v>
          </cell>
          <cell r="BE298">
            <v>3</v>
          </cell>
          <cell r="BF298">
            <v>937.6</v>
          </cell>
          <cell r="BG298">
            <v>941.20600000000002</v>
          </cell>
          <cell r="BH298">
            <v>0</v>
          </cell>
          <cell r="BI298">
            <v>937.6</v>
          </cell>
          <cell r="BJ298">
            <v>0</v>
          </cell>
          <cell r="BK298">
            <v>77</v>
          </cell>
          <cell r="BL298">
            <v>1</v>
          </cell>
          <cell r="BM298">
            <v>1420</v>
          </cell>
          <cell r="BN298">
            <v>1422.53</v>
          </cell>
          <cell r="BO298">
            <v>0</v>
          </cell>
          <cell r="BP298">
            <v>1420</v>
          </cell>
          <cell r="BQ298">
            <v>0</v>
          </cell>
          <cell r="BR298">
            <v>355</v>
          </cell>
          <cell r="BS298">
            <v>0</v>
          </cell>
          <cell r="BT298">
            <v>4</v>
          </cell>
          <cell r="BU298">
            <v>0</v>
          </cell>
          <cell r="BV298">
            <v>12</v>
          </cell>
          <cell r="BW298">
            <v>721.1</v>
          </cell>
          <cell r="BX298">
            <v>722.37900000000002</v>
          </cell>
          <cell r="BY298">
            <v>0</v>
          </cell>
          <cell r="BZ298">
            <v>721.1</v>
          </cell>
          <cell r="CA298">
            <v>0</v>
          </cell>
          <cell r="CB298">
            <v>0.51200000000000001</v>
          </cell>
          <cell r="CC298">
            <v>0</v>
          </cell>
          <cell r="CD298">
            <v>1.6666666666666701</v>
          </cell>
          <cell r="CE298">
            <v>0</v>
          </cell>
          <cell r="CF298">
            <v>0</v>
          </cell>
          <cell r="CG298">
            <v>0</v>
          </cell>
          <cell r="CH298">
            <v>0</v>
          </cell>
          <cell r="CI298">
            <v>0</v>
          </cell>
          <cell r="CJ298">
            <v>0</v>
          </cell>
          <cell r="CK298">
            <v>0</v>
          </cell>
          <cell r="CL298">
            <v>0</v>
          </cell>
          <cell r="CM298">
            <v>0</v>
          </cell>
          <cell r="CN298">
            <v>0</v>
          </cell>
          <cell r="CO298">
            <v>0</v>
          </cell>
          <cell r="CP298">
            <v>3090.7</v>
          </cell>
          <cell r="CQ298">
            <v>12565</v>
          </cell>
          <cell r="CR298">
            <v>0</v>
          </cell>
          <cell r="CS298">
            <v>0</v>
          </cell>
          <cell r="CT298">
            <v>0</v>
          </cell>
        </row>
        <row r="299">
          <cell r="B299">
            <v>247693698</v>
          </cell>
          <cell r="C299" t="str">
            <v>г. Люберцы, ул. Электрификации, д. 25, д. 27.</v>
          </cell>
          <cell r="D299" t="str">
            <v>{"type":"Polygon","coordinates":[[[37.928812,55.664624],[37.929141,55.664465],[37.929205,55.664434],[37.929504,55.66429],[37.929566,55.66426],[37.930137,55.663984],[37.929257,55.663441],[37.929193,55.663402],[37.928991,55.6635],[37.92865,55.663666],[37.928589,55.663696],[37.928571,55.663704],[37.928323,55.663825],[37.928258,55.663857],[37.928194,55.663888],[37.927861,55.66405],[37.928812,55.664624]],[[37.928908,55.66358],[37.929681,55.664086],[37.929515,55.664163],[37.92945,55.664121],[37.929428,55.664106],[37.929245,55.663986],[37.929223,55.663972],[37.929043,55.663854],[37.929022,55.66384],[37.928837,55.66372],[37.928817,55.663706],[37.928745,55.663659],[37.928908,55.66358]],[[37.928172,55.663939],[37.928244,55.663983],[37.928267,55.663997],[37.928456,55.664112],[37.928478,55.664126],[37.928666,55.664241],[37.928689,55.664254],[37.928875,55.664368],[37.928897,55.664382],[37.928973,55.664428],[37.928808,55.664511],[37.92801,55.664018],[37.928172,55.663939]]]}</v>
          </cell>
          <cell r="E299" t="str">
            <v>LINESTRING(37.929193 55.663402,37.928991 55.6635,37.928571 55.663704,37.927861 55.66405,37.928812 55.664624,37.929504 55.66429,37.930137 55.663984,37.929257 55.663441,37.929193 55.663402)</v>
          </cell>
          <cell r="F299" t="str">
            <v>Утвержден</v>
          </cell>
          <cell r="G299">
            <v>7617</v>
          </cell>
          <cell r="H299">
            <v>7638.567</v>
          </cell>
          <cell r="I299">
            <v>7615.8</v>
          </cell>
          <cell r="J299">
            <v>918.5</v>
          </cell>
          <cell r="K299">
            <v>985</v>
          </cell>
          <cell r="L299">
            <v>6697.3</v>
          </cell>
          <cell r="M299">
            <v>1</v>
          </cell>
          <cell r="N299">
            <v>127</v>
          </cell>
          <cell r="O299">
            <v>126.926</v>
          </cell>
          <cell r="P299">
            <v>0</v>
          </cell>
          <cell r="Q299">
            <v>0</v>
          </cell>
          <cell r="R299">
            <v>127</v>
          </cell>
          <cell r="S299">
            <v>0</v>
          </cell>
          <cell r="T299">
            <v>0</v>
          </cell>
          <cell r="U299">
            <v>0</v>
          </cell>
          <cell r="V299">
            <v>0</v>
          </cell>
          <cell r="W299">
            <v>7</v>
          </cell>
          <cell r="X299">
            <v>2</v>
          </cell>
          <cell r="Y299">
            <v>2</v>
          </cell>
          <cell r="Z299">
            <v>2</v>
          </cell>
          <cell r="AA299">
            <v>124</v>
          </cell>
          <cell r="AB299">
            <v>123.605</v>
          </cell>
          <cell r="AC299">
            <v>0</v>
          </cell>
          <cell r="AD299">
            <v>0</v>
          </cell>
          <cell r="AE299">
            <v>124</v>
          </cell>
          <cell r="AF299">
            <v>0</v>
          </cell>
          <cell r="AG299">
            <v>0</v>
          </cell>
          <cell r="AH299">
            <v>0</v>
          </cell>
          <cell r="AI299">
            <v>0</v>
          </cell>
          <cell r="AJ299">
            <v>0</v>
          </cell>
          <cell r="AK299">
            <v>2</v>
          </cell>
          <cell r="AL299">
            <v>2</v>
          </cell>
          <cell r="AM299">
            <v>11382.6</v>
          </cell>
          <cell r="AN299">
            <v>5703.5159999999996</v>
          </cell>
          <cell r="AO299">
            <v>5691.3</v>
          </cell>
          <cell r="AP299">
            <v>95</v>
          </cell>
          <cell r="AQ299">
            <v>0</v>
          </cell>
          <cell r="AR299">
            <v>0</v>
          </cell>
          <cell r="AS299">
            <v>0</v>
          </cell>
          <cell r="AT299">
            <v>0</v>
          </cell>
          <cell r="AU299">
            <v>0</v>
          </cell>
          <cell r="AV299">
            <v>0</v>
          </cell>
          <cell r="AW299">
            <v>0</v>
          </cell>
          <cell r="AX299">
            <v>0</v>
          </cell>
          <cell r="AY299">
            <v>0</v>
          </cell>
          <cell r="AZ299">
            <v>0</v>
          </cell>
          <cell r="BA299">
            <v>4</v>
          </cell>
          <cell r="BB299">
            <v>10</v>
          </cell>
          <cell r="BC299">
            <v>4</v>
          </cell>
          <cell r="BD299">
            <v>2</v>
          </cell>
          <cell r="BE299">
            <v>4</v>
          </cell>
          <cell r="BF299">
            <v>969.5</v>
          </cell>
          <cell r="BG299">
            <v>519.16200000000003</v>
          </cell>
          <cell r="BH299">
            <v>46</v>
          </cell>
          <cell r="BI299">
            <v>969.5</v>
          </cell>
          <cell r="BJ299">
            <v>0</v>
          </cell>
          <cell r="BK299">
            <v>40</v>
          </cell>
          <cell r="BL299">
            <v>2</v>
          </cell>
          <cell r="BM299">
            <v>905</v>
          </cell>
          <cell r="BN299">
            <v>912.83699999999999</v>
          </cell>
          <cell r="BO299">
            <v>1</v>
          </cell>
          <cell r="BP299">
            <v>905</v>
          </cell>
          <cell r="BQ299">
            <v>0</v>
          </cell>
          <cell r="BR299">
            <v>181</v>
          </cell>
          <cell r="BS299">
            <v>0</v>
          </cell>
          <cell r="BT299">
            <v>5</v>
          </cell>
          <cell r="BU299">
            <v>0</v>
          </cell>
          <cell r="BV299">
            <v>10</v>
          </cell>
          <cell r="BW299">
            <v>249</v>
          </cell>
          <cell r="BX299">
            <v>251.20099999999999</v>
          </cell>
          <cell r="BY299">
            <v>1</v>
          </cell>
          <cell r="BZ299">
            <v>249</v>
          </cell>
          <cell r="CA299">
            <v>0</v>
          </cell>
          <cell r="CB299">
            <v>0.152</v>
          </cell>
          <cell r="CC299">
            <v>0</v>
          </cell>
          <cell r="CD299">
            <v>1.9</v>
          </cell>
          <cell r="CE299">
            <v>0</v>
          </cell>
          <cell r="CF299">
            <v>0</v>
          </cell>
          <cell r="CG299">
            <v>0</v>
          </cell>
          <cell r="CH299">
            <v>0</v>
          </cell>
          <cell r="CI299">
            <v>0</v>
          </cell>
          <cell r="CJ299">
            <v>0</v>
          </cell>
          <cell r="CK299">
            <v>0</v>
          </cell>
          <cell r="CL299">
            <v>0</v>
          </cell>
          <cell r="CM299">
            <v>0</v>
          </cell>
          <cell r="CN299">
            <v>0</v>
          </cell>
          <cell r="CO299">
            <v>0</v>
          </cell>
          <cell r="CP299">
            <v>2123.5</v>
          </cell>
          <cell r="CQ299">
            <v>8065.8</v>
          </cell>
          <cell r="CR299">
            <v>0</v>
          </cell>
          <cell r="CS299">
            <v>0</v>
          </cell>
          <cell r="CT299">
            <v>0</v>
          </cell>
        </row>
        <row r="300">
          <cell r="B300">
            <v>247693693</v>
          </cell>
          <cell r="C300" t="str">
            <v>г. Люберцы, ул. Электрификации, д. 25, д. 27, д. 29, д. 31, д. 33, д. 35</v>
          </cell>
          <cell r="D300" t="str">
            <v>{"type":"Polygon","coordinates":[[[37.930676,55.662684],[37.930724,55.662719],[37.930633,55.662766],[37.930385,55.662884],[37.930336,55.662848],[37.929192,55.663402],[37.929244,55.663433],[37.929036,55.663528],[37.928993,55.663499],[37.928488,55.663744],[37.928542,55.66378],[37.928363,55.663867],[37.928306,55.663833],[37.927861,55.66405],[37.928811,55.664625],[37.930133,55.663981],[37.931457,55.663331],[37.931944,55.663093],[37.932003,55.663064],[37.93236,55.662889],[37.932418,55.66286],[37.932744,55.662701],[37.931558,55.661947],[37.931241,55.662124],[37.931198,55.66216],[37.931159,55.662192],[37.931107,55.662466],[37.931105,55.66248],[37.931043,55.662508],[37.930676,55.662684]],[[37.932493,55.662702],[37.932354,55.66277],[37.931325,55.662124],[37.931459,55.662049],[37.932493,55.662702]],[[37.931025,55.662551],[37.931784,55.663045],[37.931627,55.663127],[37.930856,55.662625],[37.931025,55.662551]],[[37.929932,55.663088],[37.929836,55.663136],[37.929892,55.663169],[37.929987,55.663123],[37.929932,55.663088]],[[37.930317,55.66289],[37.930154,55.662975],[37.930925,55.66347],[37.931082,55.663389],[37.930317,55.66289]],[[37.930374,55.66373],[37.929624,55.66325],[37.92947,55.663323],[37.930219,55.663808],[37.930374,55.66373]],[[37.928745,55.663659],[37.929515,55.664163],[37.929681,55.664086],[37.928908,55.66358],[37.928745,55.663659]],[[37.92801,55.664018],[37.928808,55.664511],[37.928973,55.664428],[37.928172,55.663939],[37.92801,55.664018]],[[37.928283,55.663844],[37.928306,55.663833],[37.928283,55.663844]]]}</v>
          </cell>
          <cell r="E300" t="str">
            <v>LINESTRING(37.931558 55.661947,37.931241 55.662124,37.927861 55.66405,37.928811 55.664625,37.930133 55.663981,37.932744 55.662701,37.931558 55.661947)</v>
          </cell>
          <cell r="F300" t="str">
            <v>Утвержден</v>
          </cell>
          <cell r="G300">
            <v>23282</v>
          </cell>
          <cell r="H300">
            <v>23339.084999999999</v>
          </cell>
          <cell r="I300">
            <v>23282</v>
          </cell>
          <cell r="J300">
            <v>2787.6</v>
          </cell>
          <cell r="K300">
            <v>2709.6</v>
          </cell>
          <cell r="L300">
            <v>20494.400000000001</v>
          </cell>
          <cell r="M300">
            <v>3</v>
          </cell>
          <cell r="N300">
            <v>490</v>
          </cell>
          <cell r="O300">
            <v>489.87099999999998</v>
          </cell>
          <cell r="P300">
            <v>0</v>
          </cell>
          <cell r="Q300">
            <v>0</v>
          </cell>
          <cell r="R300">
            <v>490</v>
          </cell>
          <cell r="S300">
            <v>0</v>
          </cell>
          <cell r="T300">
            <v>0</v>
          </cell>
          <cell r="U300">
            <v>0</v>
          </cell>
          <cell r="V300">
            <v>0</v>
          </cell>
          <cell r="W300">
            <v>7</v>
          </cell>
          <cell r="X300">
            <v>4</v>
          </cell>
          <cell r="Y300">
            <v>3</v>
          </cell>
          <cell r="Z300">
            <v>5</v>
          </cell>
          <cell r="AA300">
            <v>554.1</v>
          </cell>
          <cell r="AB300">
            <v>554.51199999999994</v>
          </cell>
          <cell r="AC300">
            <v>0</v>
          </cell>
          <cell r="AD300">
            <v>68.5</v>
          </cell>
          <cell r="AE300">
            <v>485.6</v>
          </cell>
          <cell r="AF300">
            <v>0</v>
          </cell>
          <cell r="AG300">
            <v>0</v>
          </cell>
          <cell r="AH300">
            <v>0</v>
          </cell>
          <cell r="AI300">
            <v>0</v>
          </cell>
          <cell r="AJ300">
            <v>0</v>
          </cell>
          <cell r="AK300">
            <v>4</v>
          </cell>
          <cell r="AL300">
            <v>4</v>
          </cell>
          <cell r="AM300">
            <v>24052.9</v>
          </cell>
          <cell r="AN300">
            <v>18064.331999999999</v>
          </cell>
          <cell r="AO300">
            <v>18015.8</v>
          </cell>
          <cell r="AP300">
            <v>95</v>
          </cell>
          <cell r="AQ300">
            <v>0</v>
          </cell>
          <cell r="AR300">
            <v>0</v>
          </cell>
          <cell r="AS300">
            <v>0</v>
          </cell>
          <cell r="AT300">
            <v>0</v>
          </cell>
          <cell r="AU300">
            <v>0</v>
          </cell>
          <cell r="AV300">
            <v>0</v>
          </cell>
          <cell r="AW300">
            <v>0</v>
          </cell>
          <cell r="AX300">
            <v>0</v>
          </cell>
          <cell r="AY300">
            <v>0</v>
          </cell>
          <cell r="AZ300">
            <v>0</v>
          </cell>
          <cell r="BA300">
            <v>7</v>
          </cell>
          <cell r="BB300">
            <v>8</v>
          </cell>
          <cell r="BC300">
            <v>2</v>
          </cell>
          <cell r="BD300">
            <v>3</v>
          </cell>
          <cell r="BE300">
            <v>8</v>
          </cell>
          <cell r="BF300">
            <v>959.2</v>
          </cell>
          <cell r="BG300">
            <v>963.20899999999995</v>
          </cell>
          <cell r="BH300">
            <v>0</v>
          </cell>
          <cell r="BI300">
            <v>959.2</v>
          </cell>
          <cell r="BJ300">
            <v>0</v>
          </cell>
          <cell r="BK300">
            <v>74</v>
          </cell>
          <cell r="BL300">
            <v>6</v>
          </cell>
          <cell r="BM300">
            <v>2612</v>
          </cell>
          <cell r="BN300">
            <v>2620.152</v>
          </cell>
          <cell r="BO300">
            <v>0</v>
          </cell>
          <cell r="BP300">
            <v>2612</v>
          </cell>
          <cell r="BQ300">
            <v>0</v>
          </cell>
          <cell r="BR300">
            <v>589.5</v>
          </cell>
          <cell r="BS300">
            <v>0</v>
          </cell>
          <cell r="BT300">
            <v>4.5</v>
          </cell>
          <cell r="BU300">
            <v>0</v>
          </cell>
          <cell r="BV300">
            <v>38</v>
          </cell>
          <cell r="BW300">
            <v>651</v>
          </cell>
          <cell r="BX300">
            <v>652.774</v>
          </cell>
          <cell r="BY300">
            <v>0</v>
          </cell>
          <cell r="BZ300">
            <v>651</v>
          </cell>
          <cell r="CA300">
            <v>0</v>
          </cell>
          <cell r="CB300">
            <v>0.39600000000000002</v>
          </cell>
          <cell r="CC300">
            <v>0</v>
          </cell>
          <cell r="CD300">
            <v>1.76315789473684</v>
          </cell>
          <cell r="CE300">
            <v>0</v>
          </cell>
          <cell r="CF300">
            <v>0</v>
          </cell>
          <cell r="CG300">
            <v>0</v>
          </cell>
          <cell r="CH300">
            <v>0</v>
          </cell>
          <cell r="CI300">
            <v>0</v>
          </cell>
          <cell r="CJ300">
            <v>0</v>
          </cell>
          <cell r="CK300">
            <v>0</v>
          </cell>
          <cell r="CL300">
            <v>0</v>
          </cell>
          <cell r="CM300">
            <v>0</v>
          </cell>
          <cell r="CN300">
            <v>0</v>
          </cell>
          <cell r="CO300">
            <v>0</v>
          </cell>
          <cell r="CP300">
            <v>4290.7</v>
          </cell>
          <cell r="CQ300">
            <v>23282.1</v>
          </cell>
          <cell r="CR300">
            <v>0</v>
          </cell>
          <cell r="CS300">
            <v>0</v>
          </cell>
          <cell r="CT300">
            <v>0</v>
          </cell>
        </row>
        <row r="301">
          <cell r="B301">
            <v>247693701</v>
          </cell>
          <cell r="C301" t="str">
            <v>г. Люберцы, ул. Электрификации, д. 29А, 1-й Панковский проезд, д. 6</v>
          </cell>
          <cell r="D301" t="str">
            <v>{"type":"Polygon","coordinates":[[[37.928363,55.663707],[37.928411,55.663684],[37.928718,55.663532],[37.928672,55.663505],[37.928869,55.663407],[37.928913,55.663436],[37.92896,55.663412],[37.928977,55.663403],[37.929375,55.663198],[37.928557,55.662665],[37.928141,55.662869],[37.927969,55.662954],[37.927586,55.663139],[37.927537,55.663162],[37.927625,55.663224],[37.927487,55.663286],[37.927539,55.663324],[37.927442,55.663367],[37.927493,55.663402],[37.927554,55.663375],[37.927612,55.663411],[37.928215,55.663782],[37.928363,55.663707]],[[37.92842,55.662767],[37.929151,55.663249],[37.928991,55.663328],[37.928892,55.663263],[37.928877,55.663253],[37.928711,55.663143],[37.928695,55.663133],[37.928562,55.663045],[37.928547,55.663035],[37.928383,55.662927],[37.928368,55.662917],[37.928258,55.662845],[37.92842,55.662767]],[[37.927852,55.663062],[37.928562,55.66352],[37.928406,55.663598],[37.928335,55.663552],[37.928319,55.663542],[37.928136,55.663424],[37.928121,55.663414],[37.927985,55.663326],[37.92797,55.663316],[37.927784,55.663196],[37.927768,55.663185],[37.927699,55.663141],[37.927852,55.663062]]]}</v>
          </cell>
          <cell r="E301" t="str">
            <v>LINESTRING(37.928557 55.662665,37.927537 55.663162,37.927442 55.663367,37.927493 55.663402,37.928215 55.663782,37.928913 55.663436,37.92896 55.663412,37.929375 55.663198,37.928557 55.662665)</v>
          </cell>
          <cell r="F301" t="str">
            <v>Утвержден</v>
          </cell>
          <cell r="G301">
            <v>5821</v>
          </cell>
          <cell r="H301">
            <v>5835.1189999999997</v>
          </cell>
          <cell r="I301">
            <v>5821</v>
          </cell>
          <cell r="J301">
            <v>503.3</v>
          </cell>
          <cell r="K301">
            <v>719</v>
          </cell>
          <cell r="L301">
            <v>5317.4</v>
          </cell>
          <cell r="M301">
            <v>2</v>
          </cell>
          <cell r="N301">
            <v>140</v>
          </cell>
          <cell r="O301">
            <v>140.60599999999999</v>
          </cell>
          <cell r="P301">
            <v>0</v>
          </cell>
          <cell r="Q301">
            <v>0</v>
          </cell>
          <cell r="R301">
            <v>140</v>
          </cell>
          <cell r="S301">
            <v>0</v>
          </cell>
          <cell r="T301">
            <v>0</v>
          </cell>
          <cell r="U301">
            <v>0</v>
          </cell>
          <cell r="V301">
            <v>0</v>
          </cell>
          <cell r="W301">
            <v>7</v>
          </cell>
          <cell r="X301">
            <v>2</v>
          </cell>
          <cell r="Y301">
            <v>2</v>
          </cell>
          <cell r="Z301">
            <v>1</v>
          </cell>
          <cell r="AA301">
            <v>90</v>
          </cell>
          <cell r="AB301">
            <v>90.281999999999996</v>
          </cell>
          <cell r="AC301">
            <v>0</v>
          </cell>
          <cell r="AD301">
            <v>0</v>
          </cell>
          <cell r="AE301">
            <v>90</v>
          </cell>
          <cell r="AF301">
            <v>0</v>
          </cell>
          <cell r="AG301">
            <v>0</v>
          </cell>
          <cell r="AH301">
            <v>0</v>
          </cell>
          <cell r="AI301">
            <v>0</v>
          </cell>
          <cell r="AJ301">
            <v>0</v>
          </cell>
          <cell r="AK301">
            <v>2</v>
          </cell>
          <cell r="AL301">
            <v>2</v>
          </cell>
          <cell r="AM301">
            <v>4150.8999999999996</v>
          </cell>
          <cell r="AN301">
            <v>4160.7299999999996</v>
          </cell>
          <cell r="AO301">
            <v>4150.8999999999996</v>
          </cell>
          <cell r="AP301">
            <v>0</v>
          </cell>
          <cell r="AQ301">
            <v>0</v>
          </cell>
          <cell r="AR301">
            <v>0</v>
          </cell>
          <cell r="AS301">
            <v>0</v>
          </cell>
          <cell r="AT301">
            <v>0</v>
          </cell>
          <cell r="AU301">
            <v>0</v>
          </cell>
          <cell r="AV301">
            <v>0</v>
          </cell>
          <cell r="AW301">
            <v>0</v>
          </cell>
          <cell r="AX301">
            <v>0</v>
          </cell>
          <cell r="AY301">
            <v>0</v>
          </cell>
          <cell r="AZ301">
            <v>0</v>
          </cell>
          <cell r="BA301">
            <v>5</v>
          </cell>
          <cell r="BB301">
            <v>10</v>
          </cell>
          <cell r="BC301">
            <v>3</v>
          </cell>
          <cell r="BD301">
            <v>2</v>
          </cell>
          <cell r="BE301">
            <v>3</v>
          </cell>
          <cell r="BF301">
            <v>482</v>
          </cell>
          <cell r="BG301">
            <v>482.25099999999998</v>
          </cell>
          <cell r="BH301">
            <v>0</v>
          </cell>
          <cell r="BI301">
            <v>482</v>
          </cell>
          <cell r="BJ301">
            <v>0</v>
          </cell>
          <cell r="BK301">
            <v>37</v>
          </cell>
          <cell r="BL301">
            <v>2</v>
          </cell>
          <cell r="BM301">
            <v>719</v>
          </cell>
          <cell r="BN301">
            <v>720.80700000000002</v>
          </cell>
          <cell r="BO301">
            <v>0</v>
          </cell>
          <cell r="BP301">
            <v>719</v>
          </cell>
          <cell r="BQ301">
            <v>0</v>
          </cell>
          <cell r="BR301">
            <v>179.7</v>
          </cell>
          <cell r="BS301">
            <v>0</v>
          </cell>
          <cell r="BT301">
            <v>4</v>
          </cell>
          <cell r="BU301">
            <v>0</v>
          </cell>
          <cell r="BV301">
            <v>9</v>
          </cell>
          <cell r="BW301">
            <v>238.8</v>
          </cell>
          <cell r="BX301">
            <v>240.51300000000001</v>
          </cell>
          <cell r="BY301">
            <v>1</v>
          </cell>
          <cell r="BZ301">
            <v>238.8</v>
          </cell>
          <cell r="CA301">
            <v>0</v>
          </cell>
          <cell r="CB301">
            <v>0.154</v>
          </cell>
          <cell r="CC301">
            <v>0</v>
          </cell>
          <cell r="CD301">
            <v>1.5</v>
          </cell>
          <cell r="CE301">
            <v>0</v>
          </cell>
          <cell r="CF301">
            <v>0</v>
          </cell>
          <cell r="CG301">
            <v>0</v>
          </cell>
          <cell r="CH301">
            <v>0</v>
          </cell>
          <cell r="CI301">
            <v>0</v>
          </cell>
          <cell r="CJ301">
            <v>0</v>
          </cell>
          <cell r="CK301">
            <v>0</v>
          </cell>
          <cell r="CL301">
            <v>0</v>
          </cell>
          <cell r="CM301">
            <v>0</v>
          </cell>
          <cell r="CN301">
            <v>0</v>
          </cell>
          <cell r="CO301">
            <v>0</v>
          </cell>
          <cell r="CP301">
            <v>1439.8</v>
          </cell>
          <cell r="CQ301">
            <v>5820.7</v>
          </cell>
          <cell r="CR301">
            <v>0</v>
          </cell>
          <cell r="CS301">
            <v>0</v>
          </cell>
          <cell r="CT301">
            <v>0</v>
          </cell>
        </row>
        <row r="302">
          <cell r="B302">
            <v>247693695</v>
          </cell>
          <cell r="C302" t="str">
            <v>г. Люберцы, ул. Электрификации, д. 29, д. 31</v>
          </cell>
          <cell r="D302" t="str">
            <v>{"type":"Polygon","coordinates":[[[37.930133,55.663982],[37.931457,55.663331],[37.930629,55.662766],[37.930725,55.662719],[37.930675,55.662684],[37.929192,55.663401],[37.930133,55.663982]],[[37.930317,55.66289],[37.931082,55.663389],[37.930925,55.66347],[37.930154,55.662975],[37.930317,55.66289]],[[37.929624,55.66325],[37.930374,55.66373],[37.930219,55.663808],[37.92947,55.663323],[37.929624,55.66325]],[[37.929836,55.663136],[37.929932,55.663088],[37.929987,55.663123],[37.929892,55.663169],[37.929836,55.663136]]]}</v>
          </cell>
          <cell r="E302" t="str">
            <v>LINESTRING(37.930675 55.662684,37.929192 55.663401,37.930133 55.663982,37.931457 55.663331,37.930725 55.662719,37.930675 55.662684)</v>
          </cell>
          <cell r="F302" t="str">
            <v>Утвержден</v>
          </cell>
          <cell r="G302">
            <v>9647</v>
          </cell>
          <cell r="H302">
            <v>7894.375</v>
          </cell>
          <cell r="I302">
            <v>9647</v>
          </cell>
          <cell r="J302">
            <v>0</v>
          </cell>
          <cell r="K302">
            <v>791.7</v>
          </cell>
          <cell r="L302">
            <v>9647</v>
          </cell>
          <cell r="M302">
            <v>1</v>
          </cell>
          <cell r="N302">
            <v>185</v>
          </cell>
          <cell r="O302">
            <v>185.44200000000001</v>
          </cell>
          <cell r="P302">
            <v>0</v>
          </cell>
          <cell r="Q302">
            <v>0</v>
          </cell>
          <cell r="R302">
            <v>185</v>
          </cell>
          <cell r="S302">
            <v>0</v>
          </cell>
          <cell r="T302">
            <v>0</v>
          </cell>
          <cell r="U302">
            <v>0</v>
          </cell>
          <cell r="V302">
            <v>0</v>
          </cell>
          <cell r="W302">
            <v>0</v>
          </cell>
          <cell r="X302">
            <v>0</v>
          </cell>
          <cell r="Y302">
            <v>0</v>
          </cell>
          <cell r="Z302">
            <v>1</v>
          </cell>
          <cell r="AA302">
            <v>116</v>
          </cell>
          <cell r="AB302">
            <v>116.239</v>
          </cell>
          <cell r="AC302">
            <v>0</v>
          </cell>
          <cell r="AD302">
            <v>0</v>
          </cell>
          <cell r="AE302">
            <v>116</v>
          </cell>
          <cell r="AF302">
            <v>0</v>
          </cell>
          <cell r="AG302">
            <v>0</v>
          </cell>
          <cell r="AH302">
            <v>0</v>
          </cell>
          <cell r="AI302">
            <v>0</v>
          </cell>
          <cell r="AJ302">
            <v>0</v>
          </cell>
          <cell r="AK302">
            <v>0</v>
          </cell>
          <cell r="AL302">
            <v>0</v>
          </cell>
          <cell r="AM302">
            <v>8358.2000000000007</v>
          </cell>
          <cell r="AN302">
            <v>6273.5069999999996</v>
          </cell>
          <cell r="AO302">
            <v>6208.2</v>
          </cell>
          <cell r="AP302">
            <v>188</v>
          </cell>
          <cell r="AQ302">
            <v>0</v>
          </cell>
          <cell r="AR302">
            <v>0</v>
          </cell>
          <cell r="AS302">
            <v>0</v>
          </cell>
          <cell r="AT302">
            <v>0</v>
          </cell>
          <cell r="AU302">
            <v>0</v>
          </cell>
          <cell r="AV302">
            <v>0</v>
          </cell>
          <cell r="AW302">
            <v>0</v>
          </cell>
          <cell r="AX302">
            <v>0</v>
          </cell>
          <cell r="AY302">
            <v>0</v>
          </cell>
          <cell r="AZ302">
            <v>0</v>
          </cell>
          <cell r="BA302">
            <v>5</v>
          </cell>
          <cell r="BB302">
            <v>8</v>
          </cell>
          <cell r="BC302">
            <v>2</v>
          </cell>
          <cell r="BD302">
            <v>2</v>
          </cell>
          <cell r="BE302">
            <v>3</v>
          </cell>
          <cell r="BF302">
            <v>482</v>
          </cell>
          <cell r="BG302">
            <v>484.26799999999997</v>
          </cell>
          <cell r="BH302">
            <v>0</v>
          </cell>
          <cell r="BI302">
            <v>482</v>
          </cell>
          <cell r="BJ302">
            <v>0</v>
          </cell>
          <cell r="BK302">
            <v>40</v>
          </cell>
          <cell r="BL302">
            <v>2</v>
          </cell>
          <cell r="BM302">
            <v>740</v>
          </cell>
          <cell r="BN302">
            <v>750.42899999999997</v>
          </cell>
          <cell r="BO302">
            <v>1</v>
          </cell>
          <cell r="BP302">
            <v>740</v>
          </cell>
          <cell r="BQ302">
            <v>0</v>
          </cell>
          <cell r="BR302">
            <v>88.5</v>
          </cell>
          <cell r="BS302">
            <v>0</v>
          </cell>
          <cell r="BT302">
            <v>47.5</v>
          </cell>
          <cell r="BU302">
            <v>0</v>
          </cell>
          <cell r="BV302">
            <v>12</v>
          </cell>
          <cell r="BW302">
            <v>83.8</v>
          </cell>
          <cell r="BX302">
            <v>83.807000000000002</v>
          </cell>
          <cell r="BY302">
            <v>0</v>
          </cell>
          <cell r="BZ302">
            <v>83.8</v>
          </cell>
          <cell r="CA302">
            <v>0</v>
          </cell>
          <cell r="CB302">
            <v>5.2999999999999999E-2</v>
          </cell>
          <cell r="CC302">
            <v>0</v>
          </cell>
          <cell r="CD302">
            <v>1.75</v>
          </cell>
          <cell r="CE302">
            <v>0</v>
          </cell>
          <cell r="CF302">
            <v>0</v>
          </cell>
          <cell r="CG302">
            <v>0</v>
          </cell>
          <cell r="CH302">
            <v>0</v>
          </cell>
          <cell r="CI302">
            <v>0</v>
          </cell>
          <cell r="CJ302">
            <v>0</v>
          </cell>
          <cell r="CK302">
            <v>0</v>
          </cell>
          <cell r="CL302">
            <v>0</v>
          </cell>
          <cell r="CM302">
            <v>0</v>
          </cell>
          <cell r="CN302">
            <v>0</v>
          </cell>
          <cell r="CO302">
            <v>0</v>
          </cell>
          <cell r="CP302">
            <v>1305.8</v>
          </cell>
          <cell r="CQ302">
            <v>7815</v>
          </cell>
          <cell r="CR302">
            <v>0</v>
          </cell>
          <cell r="CS302">
            <v>0</v>
          </cell>
          <cell r="CT302">
            <v>0</v>
          </cell>
        </row>
        <row r="303">
          <cell r="B303">
            <v>247693688</v>
          </cell>
          <cell r="C303" t="str">
            <v>г. Люберцы, ул. Электрификации, д. 38, д. 42, д. 44</v>
          </cell>
          <cell r="D303" t="str">
            <v>{"type":"Polygon","coordinates":[[[37.932666,55.661721],[37.932638,55.661762],[37.932719,55.661786],[37.93281,55.661827],[37.932831,55.661836],[37.933044,55.661933],[37.933262,55.661816],[37.933188,55.661772],[37.933261,55.661733],[37.933337,55.661781],[37.933628,55.661952],[37.933921,55.662124],[37.934871,55.661641],[37.934962,55.661639],[37.936646,55.66083],[37.934673,55.660599],[37.933471,55.660205],[37.933097,55.66144],[37.932666,55.661721]],[[37.933699,55.661797],[37.933807,55.661867],[37.934578,55.661477],[37.934462,55.66141],[37.933699,55.661797]],[[37.935274,55.661142],[37.935417,55.66123],[37.936014,55.660922],[37.93587,55.660833],[37.935274,55.661142]],[[37.933722,55.66087],[37.933913,55.660888],[37.934028,55.660589],[37.933836,55.660565],[37.933722,55.66087]],[[37.933338,55.661507],[37.933366,55.66151],[37.933396,55.661514],[37.933837,55.661564],[37.934007,55.661012],[37.933955,55.66092],[37.933554,55.66088],[37.933338,55.661507]],[[37.934106,55.661291],[37.934111,55.66125],[37.934215,55.661255],[37.934209,55.661296],[37.934106,55.661291]],[[37.934212,55.661176],[37.934214,55.661174],[37.934245,55.661191],[37.934228,55.661201],[37.934197,55.661184],[37.934212,55.661176]]]}</v>
          </cell>
          <cell r="E303" t="str">
            <v>LINESTRING(37.933471 55.660205,37.932638 55.661762,37.933044 55.661933,37.933921 55.662124,37.934962 55.661639,37.936646 55.66083,37.933471 55.660205)</v>
          </cell>
          <cell r="F303" t="str">
            <v>Утвержден</v>
          </cell>
          <cell r="G303">
            <v>18604</v>
          </cell>
          <cell r="H303">
            <v>20580.598000000002</v>
          </cell>
          <cell r="I303">
            <v>18599.3</v>
          </cell>
          <cell r="J303">
            <v>713.3</v>
          </cell>
          <cell r="K303">
            <v>2726</v>
          </cell>
          <cell r="L303">
            <v>17886</v>
          </cell>
          <cell r="M303">
            <v>1</v>
          </cell>
          <cell r="N303">
            <v>200</v>
          </cell>
          <cell r="O303">
            <v>200.42099999999999</v>
          </cell>
          <cell r="P303">
            <v>0</v>
          </cell>
          <cell r="Q303">
            <v>0</v>
          </cell>
          <cell r="R303">
            <v>200</v>
          </cell>
          <cell r="S303">
            <v>0</v>
          </cell>
          <cell r="T303">
            <v>0</v>
          </cell>
          <cell r="U303">
            <v>0</v>
          </cell>
          <cell r="V303">
            <v>0</v>
          </cell>
          <cell r="W303">
            <v>7</v>
          </cell>
          <cell r="X303">
            <v>4</v>
          </cell>
          <cell r="Y303">
            <v>3</v>
          </cell>
          <cell r="Z303">
            <v>1</v>
          </cell>
          <cell r="AA303">
            <v>300</v>
          </cell>
          <cell r="AB303">
            <v>300.70400000000001</v>
          </cell>
          <cell r="AC303">
            <v>0</v>
          </cell>
          <cell r="AD303">
            <v>0</v>
          </cell>
          <cell r="AE303">
            <v>300</v>
          </cell>
          <cell r="AF303">
            <v>0</v>
          </cell>
          <cell r="AG303">
            <v>0</v>
          </cell>
          <cell r="AH303">
            <v>0</v>
          </cell>
          <cell r="AI303">
            <v>0</v>
          </cell>
          <cell r="AJ303">
            <v>0</v>
          </cell>
          <cell r="AK303">
            <v>3</v>
          </cell>
          <cell r="AL303">
            <v>3</v>
          </cell>
          <cell r="AM303">
            <v>15893.8</v>
          </cell>
          <cell r="AN303">
            <v>15935.757</v>
          </cell>
          <cell r="AO303">
            <v>15893.8</v>
          </cell>
          <cell r="AP303">
            <v>0</v>
          </cell>
          <cell r="AQ303">
            <v>0</v>
          </cell>
          <cell r="AR303">
            <v>0</v>
          </cell>
          <cell r="AS303">
            <v>0</v>
          </cell>
          <cell r="AT303">
            <v>0</v>
          </cell>
          <cell r="AU303">
            <v>0</v>
          </cell>
          <cell r="AV303">
            <v>1</v>
          </cell>
          <cell r="AW303">
            <v>12</v>
          </cell>
          <cell r="AX303">
            <v>0</v>
          </cell>
          <cell r="AY303">
            <v>12</v>
          </cell>
          <cell r="AZ303">
            <v>0</v>
          </cell>
          <cell r="BA303">
            <v>7</v>
          </cell>
          <cell r="BB303">
            <v>8</v>
          </cell>
          <cell r="BC303">
            <v>3</v>
          </cell>
          <cell r="BD303">
            <v>4</v>
          </cell>
          <cell r="BE303">
            <v>5</v>
          </cell>
          <cell r="BF303">
            <v>658</v>
          </cell>
          <cell r="BG303">
            <v>658.85900000000004</v>
          </cell>
          <cell r="BH303">
            <v>0</v>
          </cell>
          <cell r="BI303">
            <v>658</v>
          </cell>
          <cell r="BJ303">
            <v>0</v>
          </cell>
          <cell r="BK303">
            <v>47</v>
          </cell>
          <cell r="BL303">
            <v>5</v>
          </cell>
          <cell r="BM303">
            <v>2726</v>
          </cell>
          <cell r="BN303">
            <v>2710.8130000000001</v>
          </cell>
          <cell r="BO303">
            <v>1</v>
          </cell>
          <cell r="BP303">
            <v>2726</v>
          </cell>
          <cell r="BQ303">
            <v>0</v>
          </cell>
          <cell r="BR303">
            <v>683</v>
          </cell>
          <cell r="BS303">
            <v>0</v>
          </cell>
          <cell r="BT303">
            <v>3.8</v>
          </cell>
          <cell r="BU303">
            <v>0</v>
          </cell>
          <cell r="BV303">
            <v>10</v>
          </cell>
          <cell r="BW303">
            <v>750.5</v>
          </cell>
          <cell r="BX303">
            <v>755.38699999999994</v>
          </cell>
          <cell r="BY303">
            <v>1</v>
          </cell>
          <cell r="BZ303">
            <v>750.5</v>
          </cell>
          <cell r="CA303">
            <v>0</v>
          </cell>
          <cell r="CB303">
            <v>0.49399999999999999</v>
          </cell>
          <cell r="CC303">
            <v>0</v>
          </cell>
          <cell r="CD303">
            <v>1.5</v>
          </cell>
          <cell r="CE303">
            <v>0</v>
          </cell>
          <cell r="CF303">
            <v>0</v>
          </cell>
          <cell r="CG303">
            <v>0</v>
          </cell>
          <cell r="CH303">
            <v>0</v>
          </cell>
          <cell r="CI303">
            <v>0</v>
          </cell>
          <cell r="CJ303">
            <v>0</v>
          </cell>
          <cell r="CK303">
            <v>0</v>
          </cell>
          <cell r="CL303">
            <v>0</v>
          </cell>
          <cell r="CM303">
            <v>0</v>
          </cell>
          <cell r="CN303">
            <v>0</v>
          </cell>
          <cell r="CO303">
            <v>0</v>
          </cell>
          <cell r="CP303">
            <v>4146.5</v>
          </cell>
          <cell r="CQ303">
            <v>20540.3</v>
          </cell>
          <cell r="CR303">
            <v>0</v>
          </cell>
          <cell r="CS303">
            <v>0</v>
          </cell>
          <cell r="CT303">
            <v>0</v>
          </cell>
        </row>
        <row r="304">
          <cell r="B304">
            <v>247694030</v>
          </cell>
          <cell r="C304" t="str">
            <v>г. Люберцы, ул. Юбилейная, д. 13А, д. 13Б</v>
          </cell>
          <cell r="D304" t="str">
            <v>{"type":"Polygon","coordinates":[[[37.875475,55.66856],[37.874928,55.668808],[37.875281,55.66958],[37.876157,55.669467],[37.876005,55.669092],[37.875891,55.6689],[37.875764,55.668766],[37.875475,55.66856]],[[37.875494,55.668977],[37.8755,55.66899],[37.875381,55.669007],[37.875375,55.668994],[37.875286,55.669007],[37.875219,55.668859],[37.875304,55.668847],[37.875298,55.668835],[37.875421,55.668817],[37.875427,55.668829],[37.87552,55.668816],[37.87559,55.668963],[37.875494,55.668977]],[[37.8754,55.669235],[37.875406,55.669248],[37.875292,55.669263],[37.875286,55.66925],[37.875191,55.669263],[37.875161,55.66919],[37.875105,55.669198],[37.875072,55.669125],[37.875225,55.669104],[37.87522,55.669091],[37.875331,55.669075],[37.875336,55.669089],[37.875431,55.669077],[37.875495,55.669222],[37.8754,55.669235]]]}</v>
          </cell>
          <cell r="E304" t="str">
            <v>LINESTRING(37.875475 55.66856,37.874928 55.668808,37.875105 55.669198,37.875281 55.66958,37.876157 55.669467,37.876005 55.669092,37.875891 55.6689,37.875764 55.668766,37.875475 55.66856)</v>
          </cell>
          <cell r="F304" t="str">
            <v>Утвержден</v>
          </cell>
          <cell r="G304">
            <v>4693</v>
          </cell>
          <cell r="H304">
            <v>4705.3670000000002</v>
          </cell>
          <cell r="I304">
            <v>4696.8</v>
          </cell>
          <cell r="J304">
            <v>304</v>
          </cell>
          <cell r="K304">
            <v>840</v>
          </cell>
          <cell r="L304">
            <v>4392.8</v>
          </cell>
          <cell r="M304">
            <v>1</v>
          </cell>
          <cell r="N304">
            <v>281</v>
          </cell>
          <cell r="O304">
            <v>280.18299999999999</v>
          </cell>
          <cell r="P304">
            <v>0</v>
          </cell>
          <cell r="Q304">
            <v>0</v>
          </cell>
          <cell r="R304">
            <v>281</v>
          </cell>
          <cell r="S304">
            <v>0</v>
          </cell>
          <cell r="T304">
            <v>0</v>
          </cell>
          <cell r="U304">
            <v>0</v>
          </cell>
          <cell r="V304">
            <v>0</v>
          </cell>
          <cell r="W304">
            <v>0</v>
          </cell>
          <cell r="X304">
            <v>0</v>
          </cell>
          <cell r="Y304">
            <v>0</v>
          </cell>
          <cell r="Z304">
            <v>1</v>
          </cell>
          <cell r="AA304">
            <v>141</v>
          </cell>
          <cell r="AB304">
            <v>140.84</v>
          </cell>
          <cell r="AC304">
            <v>0</v>
          </cell>
          <cell r="AD304">
            <v>0</v>
          </cell>
          <cell r="AE304">
            <v>141</v>
          </cell>
          <cell r="AF304">
            <v>0</v>
          </cell>
          <cell r="AG304">
            <v>0</v>
          </cell>
          <cell r="AH304">
            <v>0</v>
          </cell>
          <cell r="AI304">
            <v>0</v>
          </cell>
          <cell r="AJ304">
            <v>0</v>
          </cell>
          <cell r="AK304">
            <v>2</v>
          </cell>
          <cell r="AL304">
            <v>2</v>
          </cell>
          <cell r="AM304">
            <v>4689.8</v>
          </cell>
          <cell r="AN304">
            <v>3130.1239999999998</v>
          </cell>
          <cell r="AO304">
            <v>3109.8</v>
          </cell>
          <cell r="AP304">
            <v>186</v>
          </cell>
          <cell r="AQ304">
            <v>0</v>
          </cell>
          <cell r="AR304">
            <v>0</v>
          </cell>
          <cell r="AS304">
            <v>0</v>
          </cell>
          <cell r="AT304">
            <v>0</v>
          </cell>
          <cell r="AU304">
            <v>0</v>
          </cell>
          <cell r="AV304">
            <v>0</v>
          </cell>
          <cell r="AW304">
            <v>0</v>
          </cell>
          <cell r="AX304">
            <v>0</v>
          </cell>
          <cell r="AY304">
            <v>0</v>
          </cell>
          <cell r="AZ304">
            <v>0</v>
          </cell>
          <cell r="BA304">
            <v>6</v>
          </cell>
          <cell r="BB304">
            <v>5</v>
          </cell>
          <cell r="BC304">
            <v>2</v>
          </cell>
          <cell r="BD304">
            <v>2</v>
          </cell>
          <cell r="BE304">
            <v>2</v>
          </cell>
          <cell r="BF304">
            <v>185</v>
          </cell>
          <cell r="BG304">
            <v>185.983</v>
          </cell>
          <cell r="BH304">
            <v>1</v>
          </cell>
          <cell r="BI304">
            <v>185</v>
          </cell>
          <cell r="BJ304">
            <v>0</v>
          </cell>
          <cell r="BK304">
            <v>16</v>
          </cell>
          <cell r="BL304">
            <v>1</v>
          </cell>
          <cell r="BM304">
            <v>435</v>
          </cell>
          <cell r="BN304">
            <v>434.89699999999999</v>
          </cell>
          <cell r="BO304">
            <v>0</v>
          </cell>
          <cell r="BP304">
            <v>435</v>
          </cell>
          <cell r="BQ304">
            <v>0</v>
          </cell>
          <cell r="BR304">
            <v>109</v>
          </cell>
          <cell r="BS304">
            <v>0</v>
          </cell>
          <cell r="BT304">
            <v>4</v>
          </cell>
          <cell r="BU304">
            <v>0</v>
          </cell>
          <cell r="BV304">
            <v>4</v>
          </cell>
          <cell r="BW304">
            <v>533</v>
          </cell>
          <cell r="BX304">
            <v>533.11500000000001</v>
          </cell>
          <cell r="BY304">
            <v>0</v>
          </cell>
          <cell r="BZ304">
            <v>533</v>
          </cell>
          <cell r="CA304">
            <v>0</v>
          </cell>
          <cell r="CB304">
            <v>0.28499999999999998</v>
          </cell>
          <cell r="CC304">
            <v>0</v>
          </cell>
          <cell r="CD304">
            <v>1.625</v>
          </cell>
          <cell r="CE304">
            <v>0</v>
          </cell>
          <cell r="CF304">
            <v>0</v>
          </cell>
          <cell r="CG304">
            <v>0</v>
          </cell>
          <cell r="CH304">
            <v>0</v>
          </cell>
          <cell r="CI304">
            <v>0</v>
          </cell>
          <cell r="CJ304">
            <v>0</v>
          </cell>
          <cell r="CK304">
            <v>0</v>
          </cell>
          <cell r="CL304">
            <v>0</v>
          </cell>
          <cell r="CM304">
            <v>0</v>
          </cell>
          <cell r="CN304">
            <v>0</v>
          </cell>
          <cell r="CO304">
            <v>0</v>
          </cell>
          <cell r="CP304">
            <v>1153</v>
          </cell>
          <cell r="CQ304">
            <v>4684.8</v>
          </cell>
          <cell r="CR304">
            <v>0</v>
          </cell>
          <cell r="CS304">
            <v>0</v>
          </cell>
          <cell r="CT304">
            <v>0</v>
          </cell>
        </row>
        <row r="305">
          <cell r="B305">
            <v>247694034</v>
          </cell>
          <cell r="C305" t="str">
            <v>г. Люберцы, ул.Юбилейная, д. 14, д. 15, д. 16</v>
          </cell>
          <cell r="D305" t="str">
            <v>{"type":"Polygon","coordinates":[[[37.873729,55.669806],[37.874273,55.669733],[37.874315,55.66984],[37.873925,55.669888],[37.873999,55.670061],[37.874379,55.670015],[37.874469,55.670212],[37.87437,55.670225],[37.874454,55.670409],[37.874551,55.670395],[37.874798,55.670911],[37.875152,55.670774],[37.875433,55.670672],[37.875624,55.670647],[37.875997,55.670495],[37.876236,55.670457],[37.87612,55.670198],[37.876472,55.670151],[37.876157,55.669467],[37.875423,55.669562],[37.875281,55.66958],[37.875166,55.669331],[37.875113,55.669212],[37.874618,55.669284],[37.874592,55.669233],[37.874525,55.669089],[37.874365,55.669101],[37.873228,55.669631],[37.873267,55.66972],[37.873662,55.669662],[37.873729,55.669806]],[[37.873697,55.669612],[37.875185,55.669407],[37.87523,55.669512],[37.873745,55.669722],[37.873697,55.669612]],[[37.874861,55.670582],[37.87457,55.669933],[37.874777,55.669902],[37.875071,55.670554],[37.874861,55.670582]],[[37.8756,55.670314],[37.875811,55.670285],[37.875516,55.669636],[37.875311,55.669664],[37.8756,55.670314]]]}</v>
          </cell>
          <cell r="E305" t="str">
            <v>LINESTRING(37.874525 55.669089,37.874365 55.669101,37.873228 55.669631,37.873267 55.66972,37.874798 55.670911,37.876236 55.670457,37.876472 55.670151,37.876157 55.669467,37.875113 55.669212,37.874525 55.669089)</v>
          </cell>
          <cell r="F305" t="str">
            <v>Утвержден</v>
          </cell>
          <cell r="G305">
            <v>16819</v>
          </cell>
          <cell r="H305">
            <v>16860.346000000001</v>
          </cell>
          <cell r="I305">
            <v>16819</v>
          </cell>
          <cell r="J305">
            <v>2806</v>
          </cell>
          <cell r="K305">
            <v>3152</v>
          </cell>
          <cell r="L305">
            <v>14019</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12303</v>
          </cell>
          <cell r="AN305">
            <v>12041.569</v>
          </cell>
          <cell r="AO305">
            <v>11992</v>
          </cell>
          <cell r="AP305">
            <v>222</v>
          </cell>
          <cell r="AQ305">
            <v>0</v>
          </cell>
          <cell r="AR305">
            <v>0</v>
          </cell>
          <cell r="AS305">
            <v>0</v>
          </cell>
          <cell r="AT305">
            <v>89</v>
          </cell>
          <cell r="AU305">
            <v>89</v>
          </cell>
          <cell r="AV305">
            <v>1</v>
          </cell>
          <cell r="AW305">
            <v>9</v>
          </cell>
          <cell r="AX305">
            <v>0</v>
          </cell>
          <cell r="AY305">
            <v>9</v>
          </cell>
          <cell r="AZ305">
            <v>0</v>
          </cell>
          <cell r="BA305">
            <v>0</v>
          </cell>
          <cell r="BB305">
            <v>8</v>
          </cell>
          <cell r="BC305">
            <v>14</v>
          </cell>
          <cell r="BD305">
            <v>14</v>
          </cell>
          <cell r="BE305">
            <v>7</v>
          </cell>
          <cell r="BF305">
            <v>1620</v>
          </cell>
          <cell r="BG305">
            <v>1623.231</v>
          </cell>
          <cell r="BH305">
            <v>0</v>
          </cell>
          <cell r="BI305">
            <v>1500</v>
          </cell>
          <cell r="BJ305">
            <v>120</v>
          </cell>
          <cell r="BK305">
            <v>126</v>
          </cell>
          <cell r="BL305">
            <v>3</v>
          </cell>
          <cell r="BM305">
            <v>1807</v>
          </cell>
          <cell r="BN305">
            <v>1811.6890000000001</v>
          </cell>
          <cell r="BO305">
            <v>0</v>
          </cell>
          <cell r="BP305">
            <v>1807</v>
          </cell>
          <cell r="BQ305">
            <v>0</v>
          </cell>
          <cell r="BR305">
            <v>387</v>
          </cell>
          <cell r="BS305">
            <v>0</v>
          </cell>
          <cell r="BT305">
            <v>3.6666666666666701</v>
          </cell>
          <cell r="BU305">
            <v>0</v>
          </cell>
          <cell r="BV305">
            <v>14</v>
          </cell>
          <cell r="BW305">
            <v>1384</v>
          </cell>
          <cell r="BX305">
            <v>1382.6780000000001</v>
          </cell>
          <cell r="BY305">
            <v>0</v>
          </cell>
          <cell r="BZ305">
            <v>1384</v>
          </cell>
          <cell r="CA305">
            <v>0</v>
          </cell>
          <cell r="CB305">
            <v>0.52900000000000003</v>
          </cell>
          <cell r="CC305">
            <v>0</v>
          </cell>
          <cell r="CD305">
            <v>2.71428571428571</v>
          </cell>
          <cell r="CE305">
            <v>0</v>
          </cell>
          <cell r="CF305">
            <v>0</v>
          </cell>
          <cell r="CG305">
            <v>0</v>
          </cell>
          <cell r="CH305">
            <v>0</v>
          </cell>
          <cell r="CI305">
            <v>0</v>
          </cell>
          <cell r="CJ305">
            <v>0</v>
          </cell>
          <cell r="CK305">
            <v>0</v>
          </cell>
          <cell r="CL305">
            <v>0</v>
          </cell>
          <cell r="CM305">
            <v>0</v>
          </cell>
          <cell r="CN305">
            <v>0</v>
          </cell>
          <cell r="CO305">
            <v>0</v>
          </cell>
          <cell r="CP305">
            <v>4700</v>
          </cell>
          <cell r="CQ305">
            <v>16812</v>
          </cell>
          <cell r="CR305">
            <v>0</v>
          </cell>
          <cell r="CS305">
            <v>0</v>
          </cell>
          <cell r="CT305">
            <v>0</v>
          </cell>
        </row>
        <row r="306">
          <cell r="B306">
            <v>247694045</v>
          </cell>
          <cell r="C306" t="str">
            <v>г. Люберцы, ул. Юбилейная, д. 17, д. 17А, д. 17Б</v>
          </cell>
          <cell r="D306" t="str">
            <v>{"type":"Polygon","coordinates":[[[37.873662,55.669662],[37.873267,55.66972],[37.873228,55.669631],[37.871464,55.670451],[37.871651,55.670605],[37.871884,55.670577],[37.872178,55.670538],[37.872201,55.670587],[37.872299,55.670574],[37.872277,55.670525],[37.872414,55.670507],[37.872432,55.670544],[37.872459,55.670576],[37.872535,55.670603],[37.872617,55.670614],[37.87274,55.670597],[37.872704,55.670665],[37.872718,55.670705],[37.872754,55.670751],[37.872814,55.670784],[37.872881,55.670803],[37.87321,55.671604],[37.87336,55.671504],[37.873694,55.671354],[37.873861,55.671278],[37.873816,55.671163],[37.873897,55.671152],[37.87425,55.671102],[37.874389,55.671047],[37.874798,55.670911],[37.874551,55.670395],[37.874454,55.670409],[37.87437,55.670225],[37.874469,55.670213],[37.874378,55.670014],[37.873998,55.670061],[37.873926,55.669889],[37.874316,55.66984],[37.874273,55.669733],[37.873728,55.669806],[37.873662,55.669662]],[[37.872836,55.670211],[37.872805,55.67023],[37.872726,55.670242],[37.872681,55.670232],[37.8726,55.670244],[37.872522,55.670091],[37.872601,55.670079],[37.872624,55.670063],[37.872719,55.670046],[37.872758,55.670055],[37.872836,55.670043],[37.872915,55.670198],[37.872836,55.670211]],[[37.872742,55.670471],[37.872727,55.670487],[37.872624,55.670503],[37.872589,55.670495],[37.872511,55.670507],[37.872476,55.670426],[37.872385,55.670441],[37.872397,55.670467],[37.87192,55.670534],[37.871808,55.670291],[37.872145,55.670135],[37.872212,55.670295],[37.872274,55.670286],[37.872306,55.670364],[37.872518,55.670334],[37.872535,55.670317],[37.872633,55.670303],[37.872671,55.670312],[37.872746,55.670302],[37.872818,55.67046],[37.872742,55.670471]],[[37.873609,55.669731],[37.873436,55.669756],[37.874039,55.6711],[37.874213,55.671075],[37.873609,55.669731]],[[37.87297,55.66978],[37.872997,55.66981],[37.873101,55.669776],[37.873074,55.669746],[37.87297,55.66978]]]}</v>
          </cell>
          <cell r="E306" t="str">
            <v>LINESTRING(37.873228 55.669631,37.871808 55.670291,37.871464 55.670451,37.871651 55.670605,37.87321 55.671604,37.874798 55.670911,37.874273 55.669733,37.873662 55.669662,37.873228 55.669631)</v>
          </cell>
          <cell r="F306" t="str">
            <v>Утвержден</v>
          </cell>
          <cell r="G306">
            <v>17991</v>
          </cell>
          <cell r="H306">
            <v>18035.21</v>
          </cell>
          <cell r="I306">
            <v>17991</v>
          </cell>
          <cell r="J306">
            <v>2757.7</v>
          </cell>
          <cell r="K306">
            <v>2006.6</v>
          </cell>
          <cell r="L306">
            <v>15233.3</v>
          </cell>
          <cell r="M306">
            <v>1</v>
          </cell>
          <cell r="N306">
            <v>327</v>
          </cell>
          <cell r="O306">
            <v>328.762</v>
          </cell>
          <cell r="P306">
            <v>1</v>
          </cell>
          <cell r="Q306">
            <v>0</v>
          </cell>
          <cell r="R306">
            <v>327</v>
          </cell>
          <cell r="S306">
            <v>0</v>
          </cell>
          <cell r="T306">
            <v>0</v>
          </cell>
          <cell r="U306">
            <v>0</v>
          </cell>
          <cell r="V306">
            <v>0</v>
          </cell>
          <cell r="W306">
            <v>5</v>
          </cell>
          <cell r="X306">
            <v>4</v>
          </cell>
          <cell r="Y306">
            <v>4</v>
          </cell>
          <cell r="Z306">
            <v>3</v>
          </cell>
          <cell r="AA306">
            <v>321</v>
          </cell>
          <cell r="AB306">
            <v>323.06799999999998</v>
          </cell>
          <cell r="AC306">
            <v>1</v>
          </cell>
          <cell r="AD306">
            <v>0</v>
          </cell>
          <cell r="AE306">
            <v>321</v>
          </cell>
          <cell r="AF306">
            <v>0</v>
          </cell>
          <cell r="AG306">
            <v>0</v>
          </cell>
          <cell r="AH306">
            <v>0</v>
          </cell>
          <cell r="AI306">
            <v>0</v>
          </cell>
          <cell r="AJ306">
            <v>0</v>
          </cell>
          <cell r="AK306">
            <v>4</v>
          </cell>
          <cell r="AL306">
            <v>3</v>
          </cell>
          <cell r="AM306">
            <v>12884.8</v>
          </cell>
          <cell r="AN306">
            <v>12916.813</v>
          </cell>
          <cell r="AO306">
            <v>12883.8</v>
          </cell>
          <cell r="AP306">
            <v>411</v>
          </cell>
          <cell r="AQ306">
            <v>0</v>
          </cell>
          <cell r="AR306">
            <v>0</v>
          </cell>
          <cell r="AS306">
            <v>0</v>
          </cell>
          <cell r="AT306">
            <v>0</v>
          </cell>
          <cell r="AU306">
            <v>0</v>
          </cell>
          <cell r="AV306">
            <v>1</v>
          </cell>
          <cell r="AW306">
            <v>28.2</v>
          </cell>
          <cell r="AX306">
            <v>0</v>
          </cell>
          <cell r="AY306">
            <v>28.2</v>
          </cell>
          <cell r="AZ306">
            <v>0</v>
          </cell>
          <cell r="BA306">
            <v>12</v>
          </cell>
          <cell r="BB306">
            <v>8</v>
          </cell>
          <cell r="BC306">
            <v>8</v>
          </cell>
          <cell r="BD306">
            <v>16</v>
          </cell>
          <cell r="BE306">
            <v>10</v>
          </cell>
          <cell r="BF306">
            <v>1485.8</v>
          </cell>
          <cell r="BG306">
            <v>1487.7750000000001</v>
          </cell>
          <cell r="BH306">
            <v>0</v>
          </cell>
          <cell r="BI306">
            <v>1485.8</v>
          </cell>
          <cell r="BJ306">
            <v>0</v>
          </cell>
          <cell r="BK306">
            <v>114</v>
          </cell>
          <cell r="BL306">
            <v>3</v>
          </cell>
          <cell r="BM306">
            <v>1817</v>
          </cell>
          <cell r="BN306">
            <v>1822.65</v>
          </cell>
          <cell r="BO306">
            <v>0</v>
          </cell>
          <cell r="BP306">
            <v>1817</v>
          </cell>
          <cell r="BQ306">
            <v>0</v>
          </cell>
          <cell r="BR306">
            <v>363.4</v>
          </cell>
          <cell r="BS306">
            <v>0</v>
          </cell>
          <cell r="BT306">
            <v>5</v>
          </cell>
          <cell r="BU306">
            <v>0</v>
          </cell>
          <cell r="BV306">
            <v>13</v>
          </cell>
          <cell r="BW306">
            <v>1155.5</v>
          </cell>
          <cell r="BX306">
            <v>1155.768</v>
          </cell>
          <cell r="BY306">
            <v>0</v>
          </cell>
          <cell r="BZ306">
            <v>1155.5</v>
          </cell>
          <cell r="CA306">
            <v>0</v>
          </cell>
          <cell r="CB306">
            <v>0.73499999999999999</v>
          </cell>
          <cell r="CC306">
            <v>0</v>
          </cell>
          <cell r="CD306">
            <v>1.7692307692307701</v>
          </cell>
          <cell r="CE306">
            <v>0</v>
          </cell>
          <cell r="CF306">
            <v>0</v>
          </cell>
          <cell r="CG306">
            <v>0</v>
          </cell>
          <cell r="CH306">
            <v>0</v>
          </cell>
          <cell r="CI306">
            <v>0</v>
          </cell>
          <cell r="CJ306">
            <v>0</v>
          </cell>
          <cell r="CK306">
            <v>0</v>
          </cell>
          <cell r="CL306">
            <v>0</v>
          </cell>
          <cell r="CM306">
            <v>0</v>
          </cell>
          <cell r="CN306">
            <v>0</v>
          </cell>
          <cell r="CO306">
            <v>0</v>
          </cell>
          <cell r="CP306">
            <v>4486.5</v>
          </cell>
          <cell r="CQ306">
            <v>18018.3</v>
          </cell>
          <cell r="CR306">
            <v>0</v>
          </cell>
          <cell r="CS306">
            <v>0</v>
          </cell>
          <cell r="CT306">
            <v>0</v>
          </cell>
        </row>
        <row r="307">
          <cell r="B307">
            <v>247694049</v>
          </cell>
          <cell r="C307" t="str">
            <v>г. Люберцы, ул. Юбилейная, д. 18, д. 19, д. 20, ул. Авиаторов, д.11.</v>
          </cell>
          <cell r="D307" t="str">
            <v>{"type":"Polygon","coordinates":[[[37.87183,55.671986],[37.871768,55.671994],[37.871802,55.672067],[37.871714,55.67208],[37.871506,55.672501],[37.871871,55.672441],[37.872029,55.672415],[37.872172,55.672391],[37.872266,55.672375],[37.873269,55.672211],[37.873376,55.672187],[37.873506,55.672158],[37.873529,55.672153],[37.87321,55.671603],[37.872881,55.670803],[37.872814,55.670784],[37.872793,55.670772],[37.872754,55.670751],[37.872718,55.670705],[37.872704,55.670665],[37.87274,55.670597],[37.872617,55.670614],[37.872535,55.670603],[37.872459,55.670576],[37.872433,55.670545],[37.872414,55.670507],[37.872277,55.670525],[37.872299,55.670574],[37.872201,55.670587],[37.872178,55.670538],[37.871896,55.670575],[37.871651,55.670605],[37.871464,55.670451],[37.871346,55.670506],[37.871317,55.670516],[37.87089,55.670706],[37.870956,55.670875],[37.870961,55.670888],[37.871126,55.671241],[37.871485,55.67119],[37.87183,55.671986]],[[37.872807,55.670924],[37.873078,55.671559],[37.872866,55.671589],[37.872578,55.670955],[37.872807,55.670924]],[[37.870994,55.670888],[37.872477,55.670662],[37.872524,55.670761],[37.872412,55.670777],[37.872368,55.670783],[37.87216,55.670813],[37.872119,55.670819],[37.871924,55.670848],[37.871881,55.670854],[37.871673,55.670884],[37.871636,55.670889],[37.871428,55.670919],[37.871392,55.670925],[37.871176,55.670956],[37.87114,55.670961],[37.871036,55.670976],[37.870994,55.670888]],[[37.872059,55.671218],[37.872349,55.671865],[37.872134,55.671897],[37.871838,55.671247],[37.872059,55.671218]],[[37.872545,55.671894],[37.87246,55.671906],[37.872437,55.671859],[37.872522,55.671846],[37.872545,55.671894]],[[37.872333,55.672254],[37.872266,55.672097],[37.872933,55.672002],[37.872799,55.67171],[37.873057,55.671675],[37.873224,55.672051],[37.87322,55.672084],[37.873202,55.672114],[37.873169,55.672133],[37.873125,55.672148],[37.872333,55.672254]],[[37.871935,55.67212],[37.871916,55.672062],[37.871814,55.672075],[37.871833,55.672133],[37.871935,55.67212]]]}</v>
          </cell>
          <cell r="E307" t="str">
            <v>LINESTRING(37.871464 55.670451,37.871317 55.670516,37.87089 55.670706,37.871506 55.672501,37.871871 55.672441,37.873269 55.672211,37.873529 55.672153,37.872881 55.670803,37.87274 55.670597,37.872414 55.670507,37.871464 55.670451)</v>
          </cell>
          <cell r="F307" t="str">
            <v>Утвержден</v>
          </cell>
          <cell r="G307">
            <v>16569</v>
          </cell>
          <cell r="H307">
            <v>16609.032999999999</v>
          </cell>
          <cell r="I307">
            <v>16564.5</v>
          </cell>
          <cell r="J307">
            <v>2584.9</v>
          </cell>
          <cell r="K307">
            <v>3047</v>
          </cell>
          <cell r="L307">
            <v>13979.6</v>
          </cell>
          <cell r="M307">
            <v>1</v>
          </cell>
          <cell r="N307">
            <v>200</v>
          </cell>
          <cell r="O307">
            <v>200.41499999999999</v>
          </cell>
          <cell r="P307">
            <v>0</v>
          </cell>
          <cell r="Q307">
            <v>0</v>
          </cell>
          <cell r="R307">
            <v>200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19797.599999999999</v>
          </cell>
          <cell r="AN307">
            <v>9923.0630000000001</v>
          </cell>
          <cell r="AO307">
            <v>9898.7999999999993</v>
          </cell>
          <cell r="AP307">
            <v>145</v>
          </cell>
          <cell r="AQ307">
            <v>0</v>
          </cell>
          <cell r="AR307">
            <v>0</v>
          </cell>
          <cell r="AS307">
            <v>0</v>
          </cell>
          <cell r="AT307">
            <v>0</v>
          </cell>
          <cell r="AU307">
            <v>0</v>
          </cell>
          <cell r="AV307">
            <v>1</v>
          </cell>
          <cell r="AW307">
            <v>20</v>
          </cell>
          <cell r="AX307">
            <v>0</v>
          </cell>
          <cell r="AY307">
            <v>20</v>
          </cell>
          <cell r="AZ307">
            <v>0</v>
          </cell>
          <cell r="BA307">
            <v>7</v>
          </cell>
          <cell r="BB307">
            <v>7</v>
          </cell>
          <cell r="BC307">
            <v>17</v>
          </cell>
          <cell r="BD307">
            <v>25</v>
          </cell>
          <cell r="BE307">
            <v>8</v>
          </cell>
          <cell r="BF307">
            <v>1226.3</v>
          </cell>
          <cell r="BG307">
            <v>1231.1199999999999</v>
          </cell>
          <cell r="BH307">
            <v>0</v>
          </cell>
          <cell r="BI307">
            <v>1226.3</v>
          </cell>
          <cell r="BJ307">
            <v>0</v>
          </cell>
          <cell r="BK307">
            <v>95</v>
          </cell>
          <cell r="BL307">
            <v>1</v>
          </cell>
          <cell r="BM307">
            <v>3027</v>
          </cell>
          <cell r="BN307">
            <v>3033.8829999999998</v>
          </cell>
          <cell r="BO307">
            <v>0</v>
          </cell>
          <cell r="BP307">
            <v>3027</v>
          </cell>
          <cell r="BQ307">
            <v>0</v>
          </cell>
          <cell r="BR307">
            <v>504.5</v>
          </cell>
          <cell r="BS307">
            <v>0</v>
          </cell>
          <cell r="BT307">
            <v>6</v>
          </cell>
          <cell r="BU307">
            <v>0</v>
          </cell>
          <cell r="BV307">
            <v>8</v>
          </cell>
          <cell r="BW307">
            <v>2212.4</v>
          </cell>
          <cell r="BX307">
            <v>2219.8490000000002</v>
          </cell>
          <cell r="BY307">
            <v>0</v>
          </cell>
          <cell r="BZ307">
            <v>2212.4</v>
          </cell>
          <cell r="CA307">
            <v>0</v>
          </cell>
          <cell r="CB307">
            <v>68.849000000000004</v>
          </cell>
          <cell r="CC307">
            <v>0</v>
          </cell>
          <cell r="CD307">
            <v>1.75</v>
          </cell>
          <cell r="CE307">
            <v>0</v>
          </cell>
          <cell r="CF307">
            <v>0</v>
          </cell>
          <cell r="CG307">
            <v>0</v>
          </cell>
          <cell r="CH307">
            <v>0</v>
          </cell>
          <cell r="CI307">
            <v>0</v>
          </cell>
          <cell r="CJ307">
            <v>0</v>
          </cell>
          <cell r="CK307">
            <v>0</v>
          </cell>
          <cell r="CL307">
            <v>0</v>
          </cell>
          <cell r="CM307">
            <v>0</v>
          </cell>
          <cell r="CN307">
            <v>0</v>
          </cell>
          <cell r="CO307">
            <v>0</v>
          </cell>
          <cell r="CP307">
            <v>6485.7</v>
          </cell>
          <cell r="CQ307">
            <v>16584.5</v>
          </cell>
          <cell r="CR307">
            <v>0</v>
          </cell>
          <cell r="CS307">
            <v>0</v>
          </cell>
          <cell r="CT307">
            <v>0</v>
          </cell>
        </row>
        <row r="308">
          <cell r="B308">
            <v>247693996</v>
          </cell>
          <cell r="C308" t="str">
            <v>г. Люберцы, ул. Юбилейная, д. 1, д. 2, д. 3, д. 4, д. 5</v>
          </cell>
          <cell r="D308" t="str">
            <v>{"type":"Polygon","coordinates":[[[37.882082,55.667902],[37.882309,55.6678],[37.882244,55.667759],[37.882405,55.667681],[37.882513,55.667721],[37.883095,55.667472],[37.881878,55.666682],[37.881689,55.666669],[37.881531,55.666631],[37.881403,55.666626],[37.88054,55.666743],[37.880492,55.666637],[37.880601,55.666619],[37.880435,55.666223],[37.879149,55.666836],[37.879207,55.666888],[37.879202,55.666902],[37.879191,55.666941],[37.87919,55.666941],[37.879184,55.66696],[37.879176,55.666986],[37.879327,55.667304],[37.87927,55.667313],[37.879841,55.668632],[37.880574,55.668536],[37.880625,55.668506],[37.880648,55.668515],[37.880659,55.668548],[37.881257,55.66847],[37.881276,55.668509],[37.881305,55.66852],[37.881477,55.668493],[37.881667,55.668433],[37.882194,55.668406],[37.88219,55.668357],[37.882344,55.668352],[37.882507,55.66823],[37.882426,55.668187],[37.882329,55.668201],[37.882243,55.668151],[37.882082,55.667902]],[[37.880369,55.668437],[37.880187,55.668459],[37.879973,55.667956],[37.879851,55.667972],[37.87943,55.666971],[37.879597,55.666949],[37.880028,55.667943],[37.880151,55.667927],[37.880369,55.668437]],[[37.882186,55.668226],[37.882312,55.668223],[37.882325,55.668328],[37.882198,55.668333],[37.882186,55.668226]],[[37.881512,55.667665],[37.881777,55.668294],[37.881581,55.66832],[37.881316,55.667694],[37.881512,55.667665]],[[37.881053,55.668345],[37.88084,55.667846],[37.880712,55.667861],[37.880297,55.666863],[37.880111,55.666885],[37.88053,55.667887],[37.880644,55.667874],[37.880862,55.668371],[37.881053,55.668345]],[[37.880601,55.666619],[37.880487,55.666349],[37.880248,55.666382],[37.880378,55.666655],[37.880601,55.666619]],[[37.882803,55.66756],[37.882646,55.667637],[37.881332,55.666777],[37.881494,55.666705],[37.882803,55.66756]],[[37.881181,55.667294],[37.881148,55.667205],[37.881232,55.667194],[37.881266,55.667283],[37.881181,55.667294]],[[37.88123,55.667375],[37.881216,55.667335],[37.881275,55.667329],[37.881288,55.667368],[37.88123,55.667375]],[[37.88134,55.668388],[37.881408,55.66838],[37.881429,55.668441],[37.881361,55.668448],[37.88134,55.668388]],[[37.881163,55.667038],[37.881224,55.667105],[37.881201,55.667107],[37.881155,55.667111],[37.881118,55.667072],[37.881129,55.66705],[37.881129,55.66705],[37.881163,55.667038]]]}</v>
          </cell>
          <cell r="E308" t="str">
            <v>LINESTRING(37.880435 55.666223,37.879149 55.666836,37.879176 55.666986,37.87927 55.667313,37.879841 55.668632,37.881305 55.66852,37.882194 55.668406,37.882344 55.668352,37.882507 55.66823,37.883095 55.667472,37.881878 55.666682,37.880435 55.666223)</v>
          </cell>
          <cell r="F308" t="str">
            <v>Утвержден</v>
          </cell>
          <cell r="G308">
            <v>32820</v>
          </cell>
          <cell r="H308">
            <v>32899.565999999999</v>
          </cell>
          <cell r="I308">
            <v>32820</v>
          </cell>
          <cell r="J308">
            <v>3808.2</v>
          </cell>
          <cell r="K308">
            <v>6322.5</v>
          </cell>
          <cell r="L308">
            <v>29012.6</v>
          </cell>
          <cell r="M308">
            <v>2</v>
          </cell>
          <cell r="N308">
            <v>478</v>
          </cell>
          <cell r="O308">
            <v>479.24400000000003</v>
          </cell>
          <cell r="P308">
            <v>0</v>
          </cell>
          <cell r="Q308">
            <v>0</v>
          </cell>
          <cell r="R308">
            <v>478</v>
          </cell>
          <cell r="S308">
            <v>0</v>
          </cell>
          <cell r="T308">
            <v>0</v>
          </cell>
          <cell r="U308">
            <v>0</v>
          </cell>
          <cell r="V308">
            <v>0</v>
          </cell>
          <cell r="W308">
            <v>0</v>
          </cell>
          <cell r="X308">
            <v>0</v>
          </cell>
          <cell r="Y308">
            <v>0</v>
          </cell>
          <cell r="Z308">
            <v>2</v>
          </cell>
          <cell r="AA308">
            <v>409</v>
          </cell>
          <cell r="AB308">
            <v>410.11500000000001</v>
          </cell>
          <cell r="AC308">
            <v>0</v>
          </cell>
          <cell r="AD308">
            <v>0</v>
          </cell>
          <cell r="AE308">
            <v>409</v>
          </cell>
          <cell r="AF308">
            <v>0</v>
          </cell>
          <cell r="AG308">
            <v>0</v>
          </cell>
          <cell r="AH308">
            <v>0</v>
          </cell>
          <cell r="AI308">
            <v>0</v>
          </cell>
          <cell r="AJ308">
            <v>0</v>
          </cell>
          <cell r="AK308">
            <v>3</v>
          </cell>
          <cell r="AL308">
            <v>0</v>
          </cell>
          <cell r="AM308">
            <v>23240</v>
          </cell>
          <cell r="AN308">
            <v>23174.894</v>
          </cell>
          <cell r="AO308">
            <v>23108</v>
          </cell>
          <cell r="AP308">
            <v>268</v>
          </cell>
          <cell r="AQ308">
            <v>0</v>
          </cell>
          <cell r="AR308">
            <v>0</v>
          </cell>
          <cell r="AS308">
            <v>0</v>
          </cell>
          <cell r="AT308">
            <v>90</v>
          </cell>
          <cell r="AU308">
            <v>133</v>
          </cell>
          <cell r="AV308">
            <v>1</v>
          </cell>
          <cell r="AW308">
            <v>30</v>
          </cell>
          <cell r="AX308">
            <v>0</v>
          </cell>
          <cell r="AY308">
            <v>30</v>
          </cell>
          <cell r="AZ308">
            <v>0</v>
          </cell>
          <cell r="BA308">
            <v>0</v>
          </cell>
          <cell r="BB308">
            <v>0</v>
          </cell>
          <cell r="BC308">
            <v>24</v>
          </cell>
          <cell r="BD308">
            <v>14</v>
          </cell>
          <cell r="BE308">
            <v>10</v>
          </cell>
          <cell r="BF308">
            <v>2498.4</v>
          </cell>
          <cell r="BG308">
            <v>2500.9430000000002</v>
          </cell>
          <cell r="BH308">
            <v>0</v>
          </cell>
          <cell r="BI308">
            <v>2498.4</v>
          </cell>
          <cell r="BJ308">
            <v>0</v>
          </cell>
          <cell r="BK308">
            <v>213</v>
          </cell>
          <cell r="BL308">
            <v>2</v>
          </cell>
          <cell r="BM308">
            <v>3065</v>
          </cell>
          <cell r="BN308">
            <v>3064.0070000000001</v>
          </cell>
          <cell r="BO308">
            <v>0</v>
          </cell>
          <cell r="BP308">
            <v>3065</v>
          </cell>
          <cell r="BQ308">
            <v>0</v>
          </cell>
          <cell r="BR308">
            <v>677.8</v>
          </cell>
          <cell r="BS308">
            <v>0</v>
          </cell>
          <cell r="BT308">
            <v>4.5</v>
          </cell>
          <cell r="BU308">
            <v>0</v>
          </cell>
          <cell r="BV308">
            <v>22</v>
          </cell>
          <cell r="BW308">
            <v>3257.5</v>
          </cell>
          <cell r="BX308">
            <v>3267.8119999999999</v>
          </cell>
          <cell r="BY308">
            <v>0</v>
          </cell>
          <cell r="BZ308">
            <v>3257.5</v>
          </cell>
          <cell r="CA308">
            <v>0</v>
          </cell>
          <cell r="CB308">
            <v>206.29499999999999</v>
          </cell>
          <cell r="CC308">
            <v>0</v>
          </cell>
          <cell r="CD308">
            <v>2</v>
          </cell>
          <cell r="CE308">
            <v>0</v>
          </cell>
          <cell r="CF308">
            <v>0</v>
          </cell>
          <cell r="CG308">
            <v>0</v>
          </cell>
          <cell r="CH308">
            <v>0</v>
          </cell>
          <cell r="CI308">
            <v>0</v>
          </cell>
          <cell r="CJ308">
            <v>0</v>
          </cell>
          <cell r="CK308">
            <v>0</v>
          </cell>
          <cell r="CL308">
            <v>0</v>
          </cell>
          <cell r="CM308">
            <v>0</v>
          </cell>
          <cell r="CN308">
            <v>0</v>
          </cell>
          <cell r="CO308">
            <v>0</v>
          </cell>
          <cell r="CP308">
            <v>8850.9</v>
          </cell>
          <cell r="CQ308">
            <v>32845.9</v>
          </cell>
          <cell r="CR308">
            <v>0</v>
          </cell>
          <cell r="CS308">
            <v>0</v>
          </cell>
          <cell r="CT308">
            <v>0</v>
          </cell>
        </row>
        <row r="309">
          <cell r="B309">
            <v>247694068</v>
          </cell>
          <cell r="C309" t="str">
            <v>г.Люберцы,  ул. Юбилейная, д. 21,д. 23,д. 24,д. 25, ул. Авиаторов, д.15.</v>
          </cell>
          <cell r="D309" t="str">
            <v>{"type":"Polygon","coordinates":[[[37.86959,55.671289],[37.868961,55.671605],[37.869011,55.671644],[37.86911,55.671733],[37.868893,55.671822],[37.868875,55.671807],[37.868805,55.671835],[37.868654,55.671711],[37.868261,55.671896],[37.868354,55.671991],[37.868351,55.672019],[37.86835,55.672064],[37.868257,55.672081],[37.868374,55.672306],[37.868435,55.672422],[37.868527,55.672406],[37.868557,55.672438],[37.868645,55.672463],[37.868721,55.672459],[37.869074,55.672419],[37.869088,55.672414],[37.869356,55.672531],[37.869483,55.672827],[37.871478,55.672567],[37.87148,55.672553],[37.871714,55.67208],[37.871802,55.672067],[37.871768,55.671994],[37.87183,55.671986],[37.871775,55.671875],[37.871485,55.67119],[37.871126,55.671241],[37.870981,55.670939],[37.87055,55.671003],[37.870497,55.670892],[37.870424,55.670921],[37.870666,55.671432],[37.869716,55.671575],[37.86959,55.671289]],[[37.869979,55.671799],[37.869942,55.671718],[37.870064,55.671699],[37.870086,55.671752],[37.87003,55.671759],[37.870043,55.671791],[37.869979,55.671799]],[[37.870108,55.671973],[37.870253,55.672272],[37.869992,55.672309],[37.869854,55.672012],[37.870108,55.671973]],[[37.868832,55.672003],[37.868965,55.672313],[37.868714,55.672343],[37.868574,55.672039],[37.868832,55.672003]],[[37.871488,55.67234],[37.87132,55.672362],[37.870713,55.671026],[37.87088,55.671004],[37.871488,55.67234]],[[37.871097,55.672544],[37.871008,55.672556],[37.870959,55.672563],[37.870965,55.672576],[37.870831,55.672591],[37.870827,55.672579],[37.870624,55.672607],[37.870629,55.672617],[37.870493,55.672635],[37.870488,55.672624],[37.870232,55.672656],[37.870235,55.672667],[37.870097,55.672685],[37.870092,55.672675],[37.869889,55.6727],[37.869893,55.672711],[37.86976,55.672729],[37.869755,55.672718],[37.869654,55.672732],[37.869595,55.672567],[37.869691,55.672555],[37.869688,55.672545],[37.869821,55.672529],[37.869825,55.672539],[37.870031,55.672512],[37.870028,55.672503],[37.87017,55.672486],[37.870174,55.672496],[37.870306,55.672478],[37.870423,55.672464],[37.870419,55.672453],[37.870565,55.672435],[37.87057,55.672447],[37.870662,55.672434],[37.870757,55.672423],[37.870753,55.672413],[37.87091,55.672393],[37.870915,55.672405],[37.871018,55.67239],[37.871097,55.672544]],[[37.869783,55.671827],[37.869536,55.671862],[37.869393,55.671557],[37.869633,55.671522],[37.869783,55.671827]],[[37.870478,55.671832],[37.870435,55.671735],[37.870618,55.671706],[37.870666,55.671804],[37.870478,55.671832]],[[37.870295,55.672414],[37.870715,55.672356],[37.870694,55.67231],[37.870275,55.67237],[37.870295,55.672414]],[[37.869194,55.671972],[37.869405,55.671939],[37.869391,55.671905],[37.869179,55.671937],[37.869194,55.671972]]]}</v>
          </cell>
          <cell r="E309" t="str">
            <v>LINESTRING(37.870497 55.670892,37.870424 55.670921,37.86959 55.671289,37.868654 55.671711,37.868261 55.671896,37.868257 55.672081,37.868374 55.672306,37.868435 55.672422,37.869483 55.672827,37.871478 55.672567,37.871802 55.672067,37.87183 55.671986,37.871485 55.67119,37.870981 55.670939,37.870497 55.670892)</v>
          </cell>
          <cell r="F309" t="str">
            <v>Утвержден</v>
          </cell>
          <cell r="G309">
            <v>12913</v>
          </cell>
          <cell r="H309">
            <v>22148.203000000001</v>
          </cell>
          <cell r="I309">
            <v>12913</v>
          </cell>
          <cell r="J309">
            <v>0</v>
          </cell>
          <cell r="K309">
            <v>4975</v>
          </cell>
          <cell r="L309">
            <v>12913</v>
          </cell>
          <cell r="M309">
            <v>3</v>
          </cell>
          <cell r="N309">
            <v>1187</v>
          </cell>
          <cell r="O309">
            <v>1190.856</v>
          </cell>
          <cell r="P309">
            <v>0</v>
          </cell>
          <cell r="Q309">
            <v>0</v>
          </cell>
          <cell r="R309">
            <v>846</v>
          </cell>
          <cell r="S309">
            <v>0</v>
          </cell>
          <cell r="T309">
            <v>341</v>
          </cell>
          <cell r="U309">
            <v>0</v>
          </cell>
          <cell r="V309">
            <v>0</v>
          </cell>
          <cell r="W309">
            <v>0</v>
          </cell>
          <cell r="X309">
            <v>0</v>
          </cell>
          <cell r="Y309">
            <v>0</v>
          </cell>
          <cell r="Z309">
            <v>2</v>
          </cell>
          <cell r="AA309">
            <v>435</v>
          </cell>
          <cell r="AB309">
            <v>435.42899999999997</v>
          </cell>
          <cell r="AC309">
            <v>0</v>
          </cell>
          <cell r="AD309">
            <v>0</v>
          </cell>
          <cell r="AE309">
            <v>435</v>
          </cell>
          <cell r="AF309">
            <v>0</v>
          </cell>
          <cell r="AG309">
            <v>0</v>
          </cell>
          <cell r="AH309">
            <v>0</v>
          </cell>
          <cell r="AI309">
            <v>0</v>
          </cell>
          <cell r="AJ309">
            <v>0</v>
          </cell>
          <cell r="AK309">
            <v>3</v>
          </cell>
          <cell r="AL309">
            <v>3</v>
          </cell>
          <cell r="AM309">
            <v>17108</v>
          </cell>
          <cell r="AN309">
            <v>10278.004999999999</v>
          </cell>
          <cell r="AO309">
            <v>10250</v>
          </cell>
          <cell r="AP309">
            <v>104</v>
          </cell>
          <cell r="AQ309">
            <v>0</v>
          </cell>
          <cell r="AR309">
            <v>0</v>
          </cell>
          <cell r="AS309">
            <v>0</v>
          </cell>
          <cell r="AT309">
            <v>35</v>
          </cell>
          <cell r="AU309">
            <v>50</v>
          </cell>
          <cell r="AV309">
            <v>1</v>
          </cell>
          <cell r="AW309">
            <v>16</v>
          </cell>
          <cell r="AX309">
            <v>0</v>
          </cell>
          <cell r="AY309">
            <v>16</v>
          </cell>
          <cell r="AZ309">
            <v>0</v>
          </cell>
          <cell r="BA309">
            <v>17</v>
          </cell>
          <cell r="BB309">
            <v>3</v>
          </cell>
          <cell r="BC309">
            <v>6</v>
          </cell>
          <cell r="BD309">
            <v>6</v>
          </cell>
          <cell r="BE309">
            <v>7</v>
          </cell>
          <cell r="BF309">
            <v>2754</v>
          </cell>
          <cell r="BG309">
            <v>2758.7539999999999</v>
          </cell>
          <cell r="BH309">
            <v>0</v>
          </cell>
          <cell r="BI309">
            <v>2754</v>
          </cell>
          <cell r="BJ309">
            <v>0</v>
          </cell>
          <cell r="BK309">
            <v>211</v>
          </cell>
          <cell r="BL309">
            <v>1</v>
          </cell>
          <cell r="BM309">
            <v>4617</v>
          </cell>
          <cell r="BN309">
            <v>4627.6120000000001</v>
          </cell>
          <cell r="BO309">
            <v>0</v>
          </cell>
          <cell r="BP309">
            <v>4617</v>
          </cell>
          <cell r="BQ309">
            <v>0</v>
          </cell>
          <cell r="BR309">
            <v>924</v>
          </cell>
          <cell r="BS309">
            <v>0</v>
          </cell>
          <cell r="BT309">
            <v>5</v>
          </cell>
          <cell r="BU309">
            <v>0</v>
          </cell>
          <cell r="BV309">
            <v>8</v>
          </cell>
          <cell r="BW309">
            <v>10423.6</v>
          </cell>
          <cell r="BX309">
            <v>2851.4650000000001</v>
          </cell>
          <cell r="BY309">
            <v>73</v>
          </cell>
          <cell r="BZ309">
            <v>10423.6</v>
          </cell>
          <cell r="CA309">
            <v>0</v>
          </cell>
          <cell r="CB309">
            <v>2.0030000000000001</v>
          </cell>
          <cell r="CC309">
            <v>0</v>
          </cell>
          <cell r="CD309">
            <v>1.5625</v>
          </cell>
          <cell r="CE309">
            <v>0</v>
          </cell>
          <cell r="CF309">
            <v>0</v>
          </cell>
          <cell r="CG309">
            <v>0</v>
          </cell>
          <cell r="CH309">
            <v>0</v>
          </cell>
          <cell r="CI309">
            <v>0</v>
          </cell>
          <cell r="CJ309">
            <v>0</v>
          </cell>
          <cell r="CK309">
            <v>0</v>
          </cell>
          <cell r="CL309">
            <v>0</v>
          </cell>
          <cell r="CM309">
            <v>0</v>
          </cell>
          <cell r="CN309">
            <v>0</v>
          </cell>
          <cell r="CO309">
            <v>0</v>
          </cell>
          <cell r="CP309">
            <v>17810.599999999999</v>
          </cell>
          <cell r="CQ309">
            <v>29682.6</v>
          </cell>
          <cell r="CR309">
            <v>0</v>
          </cell>
          <cell r="CS309">
            <v>0</v>
          </cell>
          <cell r="CT309">
            <v>0</v>
          </cell>
        </row>
        <row r="310">
          <cell r="B310">
            <v>1055076110</v>
          </cell>
          <cell r="C310" t="str">
            <v>г. Люберцы, ул. Юбилейная, д. 26</v>
          </cell>
          <cell r="D310" t="str">
            <v>{"type":"Polygon","coordinates":[[[37.866831,55.672926],[37.8667,55.672622],[37.866736,55.672602],[37.866825,55.672612],[37.866894,55.672587],[37.866882,55.672521],[37.86791,55.672028],[37.868132,55.671929],[37.868427,55.672548],[37.868156,55.67259],[37.867966,55.672731],[37.866831,55.672926]],[[37.867219,55.672537],[37.86735,55.672473],[37.867338,55.672438],[37.867426,55.672428],[37.86742,55.672406],[37.867454,55.672404],[37.867749,55.672269],[37.867835,55.672329],[37.86788,55.672434],[37.86779,55.672447],[37.867876,55.672643],[37.867768,55.67266],[37.867757,55.672636],[37.867548,55.672669],[37.867556,55.67269],[37.867432,55.672706],[37.867219,55.672537]],[[37.866825,55.672612],[37.86699,55.67277],[37.867059,55.672748],[37.866894,55.672587],[37.866825,55.672612]],[[37.868049,55.672385],[37.868209,55.672359],[37.86827,55.672345],[37.868293,55.67232],[37.868286,55.672277],[37.868257,55.67224],[37.868097,55.672164],[37.868041,55.6722],[37.868197,55.672273],[37.868205,55.672292],[37.868183,55.672309],[37.868023,55.672334],[37.868049,55.672385]],[[37.866808,55.672873],[37.866831,55.672926],[37.866924,55.67291],[37.866912,55.672888],[37.866898,55.672859],[37.866808,55.672873]]]}</v>
          </cell>
          <cell r="E310" t="str">
            <v>LINESTRING(37.868132 55.671929,37.86791 55.672028,37.866882 55.672521,37.866736 55.672602,37.8667 55.672622,37.866808 55.672873,37.866831 55.672926,37.867966 55.672731,37.868427 55.672548,37.868132 55.671929)</v>
          </cell>
          <cell r="F310" t="str">
            <v>Утвержден</v>
          </cell>
          <cell r="G310">
            <v>4528</v>
          </cell>
          <cell r="H310">
            <v>4643.5959999999995</v>
          </cell>
          <cell r="I310">
            <v>4528</v>
          </cell>
          <cell r="J310">
            <v>2706.4</v>
          </cell>
          <cell r="K310">
            <v>1112</v>
          </cell>
          <cell r="L310">
            <v>1821.6</v>
          </cell>
          <cell r="M310">
            <v>2</v>
          </cell>
          <cell r="N310">
            <v>231.3</v>
          </cell>
          <cell r="O310">
            <v>232.25</v>
          </cell>
          <cell r="P310">
            <v>0</v>
          </cell>
          <cell r="Q310">
            <v>0</v>
          </cell>
          <cell r="R310">
            <v>231.3</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886.9</v>
          </cell>
          <cell r="AN310">
            <v>888.43899999999996</v>
          </cell>
          <cell r="AO310">
            <v>885.9</v>
          </cell>
          <cell r="AP310">
            <v>20</v>
          </cell>
          <cell r="AQ310">
            <v>0</v>
          </cell>
          <cell r="AR310">
            <v>0</v>
          </cell>
          <cell r="AS310">
            <v>0</v>
          </cell>
          <cell r="AT310">
            <v>0</v>
          </cell>
          <cell r="AU310">
            <v>0</v>
          </cell>
          <cell r="AV310">
            <v>1</v>
          </cell>
          <cell r="AW310">
            <v>35.700000000000003</v>
          </cell>
          <cell r="AX310">
            <v>0</v>
          </cell>
          <cell r="AY310">
            <v>35.700000000000003</v>
          </cell>
          <cell r="AZ310">
            <v>0</v>
          </cell>
          <cell r="BA310">
            <v>0</v>
          </cell>
          <cell r="BB310">
            <v>0</v>
          </cell>
          <cell r="BC310">
            <v>2</v>
          </cell>
          <cell r="BD310">
            <v>1</v>
          </cell>
          <cell r="BE310">
            <v>5</v>
          </cell>
          <cell r="BF310">
            <v>1928</v>
          </cell>
          <cell r="BG310">
            <v>1932.81</v>
          </cell>
          <cell r="BH310">
            <v>0</v>
          </cell>
          <cell r="BI310">
            <v>1928</v>
          </cell>
          <cell r="BJ310">
            <v>0</v>
          </cell>
          <cell r="BK310">
            <v>153</v>
          </cell>
          <cell r="BL310">
            <v>1</v>
          </cell>
          <cell r="BM310">
            <v>1112</v>
          </cell>
          <cell r="BN310">
            <v>1114.5139999999999</v>
          </cell>
          <cell r="BO310">
            <v>0</v>
          </cell>
          <cell r="BP310">
            <v>1112</v>
          </cell>
          <cell r="BQ310">
            <v>0</v>
          </cell>
          <cell r="BR310">
            <v>222.4</v>
          </cell>
          <cell r="BS310">
            <v>0</v>
          </cell>
          <cell r="BT310">
            <v>5</v>
          </cell>
          <cell r="BU310">
            <v>0</v>
          </cell>
          <cell r="BV310">
            <v>2</v>
          </cell>
          <cell r="BW310">
            <v>368</v>
          </cell>
          <cell r="BX310">
            <v>368.57299999999998</v>
          </cell>
          <cell r="BY310">
            <v>0</v>
          </cell>
          <cell r="BZ310">
            <v>368</v>
          </cell>
          <cell r="CA310">
            <v>0</v>
          </cell>
          <cell r="CB310">
            <v>0.245</v>
          </cell>
          <cell r="CC310">
            <v>0</v>
          </cell>
          <cell r="CD310">
            <v>1.5</v>
          </cell>
          <cell r="CE310">
            <v>0</v>
          </cell>
          <cell r="CF310">
            <v>0</v>
          </cell>
          <cell r="CG310">
            <v>0</v>
          </cell>
          <cell r="CH310">
            <v>0</v>
          </cell>
          <cell r="CI310">
            <v>0</v>
          </cell>
          <cell r="CJ310">
            <v>0</v>
          </cell>
          <cell r="CK310">
            <v>0</v>
          </cell>
          <cell r="CL310">
            <v>0</v>
          </cell>
          <cell r="CM310">
            <v>0</v>
          </cell>
          <cell r="CN310">
            <v>0</v>
          </cell>
          <cell r="CO310">
            <v>0</v>
          </cell>
          <cell r="CP310">
            <v>3443.7</v>
          </cell>
          <cell r="CQ310">
            <v>4560.8999999999996</v>
          </cell>
          <cell r="CR310">
            <v>0</v>
          </cell>
          <cell r="CS310">
            <v>0</v>
          </cell>
          <cell r="CT310">
            <v>0</v>
          </cell>
        </row>
        <row r="311">
          <cell r="B311">
            <v>5572601154</v>
          </cell>
          <cell r="C311" t="str">
            <v>г. Люберцы, ул. Юбилейная, д. 7А, д. 7Б</v>
          </cell>
          <cell r="D311" t="str">
            <v>{"type":"Polygon","coordinates":[[[37.87821,55.668026],[37.877956,55.668056],[37.877918,55.668051],[37.877872,55.668038],[37.8778,55.668],[37.877769,55.667919],[37.87774,55.667853],[37.877764,55.66785],[37.8777,55.667694],[37.877634,55.667574],[37.877619,55.667548],[37.878091,55.667334],[37.878152,55.667308],[37.878258,55.667434],[37.878294,55.66744],[37.87839,55.667694],[37.878321,55.667789],[37.878306,55.667917],[37.878333,55.667989],[37.878276,55.667997],[37.87821,55.668026]],[[37.877924,55.667716],[37.878013,55.667706],[37.878017,55.667716],[37.878134,55.667701],[37.878129,55.66769],[37.878222,55.667676],[37.8782,55.667626],[37.878181,55.667582],[37.878156,55.667526],[37.878073,55.667537],[37.878068,55.667526],[37.877945,55.667543],[37.877949,55.667554],[37.877864,55.667566],[37.877924,55.667716]],[[37.878103,55.667787],[37.878128,55.667846],[37.878141,55.667877],[37.878167,55.667939],[37.878077,55.66795],[37.878081,55.667962],[37.877954,55.667977],[37.877949,55.667966],[37.877866,55.667978],[37.877832,55.667898],[37.877772,55.667906],[37.877777,55.667918],[37.877769,55.667919],[37.87774,55.667853],[37.877764,55.66785],[37.87781,55.667844],[37.877803,55.667828],[37.877894,55.667816],[37.87789,55.667806],[37.878006,55.66779],[37.878009,55.6678],[37.878103,55.667787]]]}</v>
          </cell>
          <cell r="E311" t="str">
            <v>LINESTRING(37.878152 55.667308,37.878091 55.667334,37.877619 55.667548,37.87774 55.667853,37.8778 55.668,37.877872 55.668038,37.877918 55.668051,37.877956 55.668056,37.87821 55.668026,37.878333 55.667989,37.87839 55.667694,37.878294 55.66744,37.878152 55.667308)</v>
          </cell>
          <cell r="F311" t="str">
            <v>Утвержден</v>
          </cell>
          <cell r="G311">
            <v>9232</v>
          </cell>
          <cell r="H311">
            <v>2346.6439999999998</v>
          </cell>
          <cell r="I311">
            <v>9234</v>
          </cell>
          <cell r="J311">
            <v>1274</v>
          </cell>
          <cell r="K311">
            <v>838.7</v>
          </cell>
          <cell r="L311">
            <v>7960.2</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1977</v>
          </cell>
          <cell r="AN311">
            <v>990.19100000000003</v>
          </cell>
          <cell r="AO311">
            <v>987</v>
          </cell>
          <cell r="AP311">
            <v>55</v>
          </cell>
          <cell r="AQ311">
            <v>0</v>
          </cell>
          <cell r="AR311">
            <v>0</v>
          </cell>
          <cell r="AS311">
            <v>0</v>
          </cell>
          <cell r="AT311">
            <v>0</v>
          </cell>
          <cell r="AU311">
            <v>0</v>
          </cell>
          <cell r="AV311">
            <v>0</v>
          </cell>
          <cell r="AW311">
            <v>0</v>
          </cell>
          <cell r="AX311">
            <v>0</v>
          </cell>
          <cell r="AY311">
            <v>0</v>
          </cell>
          <cell r="AZ311">
            <v>0</v>
          </cell>
          <cell r="BA311">
            <v>1</v>
          </cell>
          <cell r="BB311">
            <v>1</v>
          </cell>
          <cell r="BC311">
            <v>1</v>
          </cell>
          <cell r="BD311">
            <v>1</v>
          </cell>
          <cell r="BE311">
            <v>3</v>
          </cell>
          <cell r="BF311">
            <v>134.19999999999999</v>
          </cell>
          <cell r="BG311">
            <v>134.077</v>
          </cell>
          <cell r="BH311">
            <v>0</v>
          </cell>
          <cell r="BI311">
            <v>134.19999999999999</v>
          </cell>
          <cell r="BJ311">
            <v>0</v>
          </cell>
          <cell r="BK311">
            <v>11</v>
          </cell>
          <cell r="BL311">
            <v>1</v>
          </cell>
          <cell r="BM311">
            <v>811</v>
          </cell>
          <cell r="BN311">
            <v>812.87800000000004</v>
          </cell>
          <cell r="BO311">
            <v>0</v>
          </cell>
          <cell r="BP311">
            <v>811</v>
          </cell>
          <cell r="BQ311">
            <v>0</v>
          </cell>
          <cell r="BR311">
            <v>162</v>
          </cell>
          <cell r="BS311">
            <v>0</v>
          </cell>
          <cell r="BT311">
            <v>5</v>
          </cell>
          <cell r="BU311">
            <v>0</v>
          </cell>
          <cell r="BV311">
            <v>2</v>
          </cell>
          <cell r="BW311">
            <v>27.7</v>
          </cell>
          <cell r="BX311">
            <v>27.806999999999999</v>
          </cell>
          <cell r="BY311">
            <v>0</v>
          </cell>
          <cell r="BZ311">
            <v>27.7</v>
          </cell>
          <cell r="CA311">
            <v>0</v>
          </cell>
          <cell r="CB311">
            <v>7.0000000000000001E-3</v>
          </cell>
          <cell r="CC311">
            <v>0</v>
          </cell>
          <cell r="CD311">
            <v>3.75</v>
          </cell>
          <cell r="CE311">
            <v>0</v>
          </cell>
          <cell r="CF311">
            <v>0</v>
          </cell>
          <cell r="CG311">
            <v>0</v>
          </cell>
          <cell r="CH311">
            <v>0</v>
          </cell>
          <cell r="CI311">
            <v>0</v>
          </cell>
          <cell r="CJ311">
            <v>0</v>
          </cell>
          <cell r="CK311">
            <v>0</v>
          </cell>
          <cell r="CL311">
            <v>0</v>
          </cell>
          <cell r="CM311">
            <v>0</v>
          </cell>
          <cell r="CN311">
            <v>0</v>
          </cell>
          <cell r="CO311">
            <v>0</v>
          </cell>
          <cell r="CP311">
            <v>972.9</v>
          </cell>
          <cell r="CQ311">
            <v>1959.9</v>
          </cell>
          <cell r="CR311">
            <v>0</v>
          </cell>
          <cell r="CS311">
            <v>0</v>
          </cell>
          <cell r="CT311">
            <v>0</v>
          </cell>
        </row>
        <row r="312">
          <cell r="B312">
            <v>247694017</v>
          </cell>
          <cell r="C312" t="str">
            <v>г. Люберцы, ул. Юбилейная, д. 9, д. 10, д. 11, д. 12</v>
          </cell>
          <cell r="D312" t="str">
            <v>{"type":"Polygon","coordinates":[[[37.876292,55.668186],[37.87627,55.668196],[37.875796,55.668418],[37.875989,55.66856],[37.876005,55.668572],[37.876048,55.668603],[37.876169,55.668773],[37.876179,55.668787],[37.876196,55.668811],[37.876276,55.669],[37.876282,55.669015],[37.876368,55.66922],[37.876374,55.669235],[37.87646,55.669438],[37.876466,55.669452],[37.87656,55.669677],[37.876567,55.669692],[37.876622,55.669824],[37.876881,55.669787],[37.876901,55.669784],[37.877009,55.669768],[37.877295,55.66962],[37.877368,55.669584],[37.87744,55.669549],[37.87746,55.669512],[37.877518,55.669493],[37.877536,55.669486],[37.87814,55.669182],[37.878195,55.669162],[37.878484,55.669027],[37.878801,55.668864],[37.878875,55.668826],[37.878853,55.668809],[37.878666,55.668657],[37.878532,55.668665],[37.878337,55.668325],[37.878268,55.668145],[37.878305,55.667993],[37.878276,55.667997],[37.878234,55.668015],[37.87821,55.668026],[37.877978,55.668053],[37.877956,55.668056],[37.877918,55.668051],[37.877872,55.668038],[37.8778,55.668],[37.877791,55.667976],[37.877142,55.668067],[37.877043,55.668047],[37.876789,55.668055],[37.876743,55.667972],[37.876292,55.668186]],[[37.877572,55.669309],[37.877562,55.669285],[37.877501,55.669141],[37.877491,55.669115],[37.87743,55.668972],[37.877418,55.668942],[37.877359,55.668802],[37.877348,55.668776],[37.877321,55.668713],[37.877501,55.668688],[37.877775,55.669341],[37.877597,55.669368],[37.877572,55.669309]],[[37.878028,55.66846],[37.878036,55.668478],[37.8781,55.66863],[37.878108,55.668649],[37.878168,55.668783],[37.878176,55.668802],[37.878245,55.668958],[37.878253,55.668976],[37.878279,55.66904],[37.878474,55.669014],[37.878194,55.668375],[37.878003,55.668399],[37.878028,55.66846]],[[37.876656,55.669679],[37.87665,55.669664],[37.876556,55.669441],[37.87655,55.669427],[37.876465,55.669223],[37.876459,55.669209],[37.876372,55.669002],[37.876366,55.668988],[37.876276,55.668774],[37.87627,55.66876],[37.87618,55.668545],[37.876175,55.668532],[37.876146,55.668464],[37.876325,55.66844],[37.876873,55.669764],[37.876702,55.669788],[37.876656,55.669679]],[[37.876434,55.668394],[37.876525,55.668382],[37.876573,55.668376],[37.876773,55.668351],[37.876819,55.668345],[37.877019,55.668319],[37.877067,55.668313],[37.877268,55.668287],[37.877315,55.668281],[37.877515,55.668255],[37.877562,55.668249],[37.877766,55.668223],[37.877813,55.668217],[37.877931,55.668202],[37.877895,55.668108],[37.876395,55.668305],[37.876434,55.668394]],[[37.87733,55.669533],[37.877419,55.669529],[37.87741,55.669462],[37.877322,55.669466],[37.87733,55.669533]]]}</v>
          </cell>
          <cell r="E312" t="str">
            <v>LINESTRING(37.876743 55.667972,37.875796 55.668418,37.876622 55.669824,37.876881 55.669787,37.877009 55.669768,37.878484 55.669027,37.878875 55.668826,37.878305 55.667993,37.877791 55.667976,37.876743 55.667972)</v>
          </cell>
          <cell r="F312" t="str">
            <v>Утвержден</v>
          </cell>
          <cell r="G312">
            <v>18577</v>
          </cell>
          <cell r="H312">
            <v>18622.288</v>
          </cell>
          <cell r="I312">
            <v>18577</v>
          </cell>
          <cell r="J312">
            <v>819</v>
          </cell>
          <cell r="K312">
            <v>1403.4</v>
          </cell>
          <cell r="L312">
            <v>17751.400000000001</v>
          </cell>
          <cell r="M312">
            <v>1</v>
          </cell>
          <cell r="N312">
            <v>230</v>
          </cell>
          <cell r="O312">
            <v>229.934</v>
          </cell>
          <cell r="P312">
            <v>0</v>
          </cell>
          <cell r="Q312">
            <v>0</v>
          </cell>
          <cell r="R312">
            <v>230</v>
          </cell>
          <cell r="S312">
            <v>0</v>
          </cell>
          <cell r="T312">
            <v>0</v>
          </cell>
          <cell r="U312">
            <v>0</v>
          </cell>
          <cell r="V312">
            <v>0</v>
          </cell>
          <cell r="W312">
            <v>0</v>
          </cell>
          <cell r="X312">
            <v>0</v>
          </cell>
          <cell r="Y312">
            <v>0</v>
          </cell>
          <cell r="Z312">
            <v>1</v>
          </cell>
          <cell r="AA312">
            <v>190</v>
          </cell>
          <cell r="AB312">
            <v>189.86699999999999</v>
          </cell>
          <cell r="AC312">
            <v>0</v>
          </cell>
          <cell r="AD312">
            <v>0</v>
          </cell>
          <cell r="AE312">
            <v>190</v>
          </cell>
          <cell r="AF312">
            <v>0</v>
          </cell>
          <cell r="AG312">
            <v>0</v>
          </cell>
          <cell r="AH312">
            <v>0</v>
          </cell>
          <cell r="AI312">
            <v>0</v>
          </cell>
          <cell r="AJ312">
            <v>0</v>
          </cell>
          <cell r="AK312">
            <v>0</v>
          </cell>
          <cell r="AL312">
            <v>0</v>
          </cell>
          <cell r="AM312">
            <v>14672.4</v>
          </cell>
          <cell r="AN312">
            <v>14579.312</v>
          </cell>
          <cell r="AO312">
            <v>14543.4</v>
          </cell>
          <cell r="AP312">
            <v>129</v>
          </cell>
          <cell r="AQ312">
            <v>0</v>
          </cell>
          <cell r="AR312">
            <v>0</v>
          </cell>
          <cell r="AS312">
            <v>0</v>
          </cell>
          <cell r="AT312">
            <v>0</v>
          </cell>
          <cell r="AU312">
            <v>0</v>
          </cell>
          <cell r="AV312">
            <v>2</v>
          </cell>
          <cell r="AW312">
            <v>30</v>
          </cell>
          <cell r="AX312">
            <v>0</v>
          </cell>
          <cell r="AY312">
            <v>30</v>
          </cell>
          <cell r="AZ312">
            <v>0</v>
          </cell>
          <cell r="BA312">
            <v>6</v>
          </cell>
          <cell r="BB312">
            <v>8</v>
          </cell>
          <cell r="BC312">
            <v>22</v>
          </cell>
          <cell r="BD312">
            <v>32</v>
          </cell>
          <cell r="BE312">
            <v>4</v>
          </cell>
          <cell r="BF312">
            <v>1343</v>
          </cell>
          <cell r="BG312">
            <v>1344.384</v>
          </cell>
          <cell r="BH312">
            <v>0</v>
          </cell>
          <cell r="BI312">
            <v>1343</v>
          </cell>
          <cell r="BJ312">
            <v>0</v>
          </cell>
          <cell r="BK312">
            <v>106</v>
          </cell>
          <cell r="BL312">
            <v>1</v>
          </cell>
          <cell r="BM312">
            <v>1170</v>
          </cell>
          <cell r="BN312">
            <v>1177.252</v>
          </cell>
          <cell r="BO312">
            <v>1</v>
          </cell>
          <cell r="BP312">
            <v>1170</v>
          </cell>
          <cell r="BQ312">
            <v>0</v>
          </cell>
          <cell r="BR312">
            <v>92</v>
          </cell>
          <cell r="BS312">
            <v>0</v>
          </cell>
          <cell r="BT312">
            <v>4</v>
          </cell>
          <cell r="BU312">
            <v>0</v>
          </cell>
          <cell r="BV312">
            <v>24</v>
          </cell>
          <cell r="BW312">
            <v>1092</v>
          </cell>
          <cell r="BX312">
            <v>1098.2070000000001</v>
          </cell>
          <cell r="BY312">
            <v>1</v>
          </cell>
          <cell r="BZ312">
            <v>914</v>
          </cell>
          <cell r="CA312">
            <v>178</v>
          </cell>
          <cell r="CB312">
            <v>0.50700000000000001</v>
          </cell>
          <cell r="CC312">
            <v>0.17799999999999999</v>
          </cell>
          <cell r="CD312">
            <v>2.0652173913043499</v>
          </cell>
          <cell r="CE312">
            <v>1</v>
          </cell>
          <cell r="CF312">
            <v>0</v>
          </cell>
          <cell r="CG312">
            <v>0</v>
          </cell>
          <cell r="CH312">
            <v>0</v>
          </cell>
          <cell r="CI312">
            <v>0</v>
          </cell>
          <cell r="CJ312">
            <v>0</v>
          </cell>
          <cell r="CK312">
            <v>0</v>
          </cell>
          <cell r="CL312">
            <v>0</v>
          </cell>
          <cell r="CM312">
            <v>0</v>
          </cell>
          <cell r="CN312">
            <v>0</v>
          </cell>
          <cell r="CO312">
            <v>0</v>
          </cell>
          <cell r="CP312">
            <v>3457</v>
          </cell>
          <cell r="CQ312">
            <v>18598.400000000001</v>
          </cell>
          <cell r="CR312">
            <v>0</v>
          </cell>
          <cell r="CS312">
            <v>0</v>
          </cell>
          <cell r="CT312">
            <v>0</v>
          </cell>
        </row>
        <row r="313">
          <cell r="B313">
            <v>247693805</v>
          </cell>
          <cell r="C313" t="str">
            <v>г. Люберцы, ул. Южная, д. 11, д.13, д. 15, д. 17, д. 17А, ул. Строителей, д. 6, д. 8/9</v>
          </cell>
          <cell r="D313" t="str">
            <v>{"type":"Polygon","coordinates":[[[37.905092,55.663428],[37.905123,55.663397],[37.905322,55.66346],[37.907056,55.661716],[37.907079,55.661691],[37.907176,55.661591],[37.907187,55.66158],[37.907343,55.66142],[37.90687,55.661274],[37.906847,55.661267],[37.906769,55.661245],[37.906634,55.661205],[37.906616,55.661224],[37.906562,55.661206],[37.906476,55.661178],[37.906453,55.66117],[37.906474,55.661148],[37.906227,55.661069],[37.906194,55.661106],[37.906051,55.661062],[37.906083,55.661027],[37.905746,55.66093],[37.905704,55.660975],[37.905436,55.660892],[37.905033,55.661272],[37.904992,55.661311],[37.904889,55.661408],[37.904833,55.661461],[37.904685,55.661601],[37.904638,55.661645],[37.904501,55.661774],[37.904456,55.661817],[37.904334,55.661934],[37.904294,55.661972],[37.903988,55.662265],[37.903946,55.662304],[37.903666,55.662571],[37.903651,55.662586],[37.903787,55.662768],[37.903868,55.66277],[37.903981,55.662917],[37.904245,55.662858],[37.90422,55.662819],[37.904412,55.662767],[37.904943,55.663211],[37.904962,55.663247],[37.905024,55.663364],[37.905092,55.663428]],[[37.905789,55.661348],[37.90572,55.661325],[37.905617,55.661291],[37.90577,55.661148],[37.90605,55.66124],[37.905887,55.661381],[37.905789,55.661348]],[[37.905222,55.661509],[37.905144,55.661518],[37.905022,55.661532],[37.904957,55.661371],[37.905282,55.661329],[37.905343,55.661495],[37.905222,55.661509]],[[37.904603,55.662222],[37.904877,55.662318],[37.904716,55.662469],[37.904665,55.662452],[37.904556,55.662415],[37.904441,55.662376],[37.904603,55.662222]],[[37.904122,55.66254],[37.904153,55.662581],[37.904191,55.662633],[37.904074,55.66266],[37.904,55.662677],[37.903888,55.662703],[37.903772,55.662543],[37.904072,55.662472],[37.904122,55.66254]],[[37.904655,55.662055],[37.904578,55.662065],[37.904466,55.662079],[37.90439,55.661917],[37.904717,55.661871],[37.904786,55.662039],[37.904655,55.662055]],[[37.905219,55.661922],[37.90511,55.661885],[37.904997,55.661847],[37.905144,55.6617],[37.905425,55.661792],[37.905271,55.661939],[37.905219,55.661922]],[[37.905632,55.661986],[37.905596,55.661901],[37.905722,55.661782],[37.905817,55.661692],[37.90598,55.661756],[37.905843,55.661872],[37.905914,55.662041],[37.905802,55.662056],[37.905846,55.662176],[37.905852,55.662193],[37.905858,55.662209],[37.905732,55.662225],[37.905669,55.662073],[37.905632,55.661986]],[[37.905103,55.663302],[37.905163,55.663241],[37.905176,55.663229],[37.905311,55.663092],[37.905323,55.66308],[37.905474,55.662928],[37.905486,55.662916],[37.905634,55.662767],[37.905645,55.662755],[37.905747,55.662653],[37.905759,55.662641],[37.905908,55.662491],[37.905919,55.662479],[37.906052,55.662345],[37.906065,55.662333],[37.906208,55.662189],[37.906219,55.662177],[37.906327,55.662068],[37.906339,55.662056],[37.906478,55.661916],[37.90649,55.661904],[37.906638,55.661755],[37.90665,55.661743],[37.906793,55.661599],[37.906804,55.661587],[37.906856,55.661535],[37.90704,55.661599],[37.905288,55.663357],[37.905103,55.663302]],[[37.906486,55.661407],[37.906457,55.661339],[37.9062,55.661376],[37.906229,55.661443],[37.906486,55.661407]],[[37.905413,55.662197],[37.905499,55.662223],[37.905548,55.662173],[37.905435,55.662137],[37.90539,55.662182],[37.905384,55.662188],[37.905413,55.662197]],[[37.906282,55.661194],[37.906307,55.661172],[37.90624,55.66115],[37.906216,55.661172],[37.906282,55.661194]],[[37.906578,55.661417],[37.90667,55.661334],[37.906633,55.661321],[37.90654,55.661403],[37.906578,55.661417]]]}</v>
          </cell>
          <cell r="E313" t="str">
            <v>LINESTRING(37.905436 55.660892,37.905033 55.661272,37.904501 55.661774,37.903666 55.662571,37.903651 55.662586,37.903787 55.662768,37.903981 55.662917,37.905092 55.663428,37.905322 55.66346,37.907056 55.661716,37.907343 55.66142,37.906227 55.661069,37.906083 55.661027,37.905746 55.66093,37.905436 55.660892)</v>
          </cell>
          <cell r="F313" t="str">
            <v>Утвержден</v>
          </cell>
          <cell r="G313">
            <v>26404</v>
          </cell>
          <cell r="H313">
            <v>26468.243999999999</v>
          </cell>
          <cell r="I313">
            <v>26281.9</v>
          </cell>
          <cell r="J313">
            <v>3416.7</v>
          </cell>
          <cell r="K313">
            <v>5330.5</v>
          </cell>
          <cell r="L313">
            <v>22865.200000000001</v>
          </cell>
          <cell r="M313">
            <v>1</v>
          </cell>
          <cell r="N313">
            <v>300</v>
          </cell>
          <cell r="O313">
            <v>299.41699999999997</v>
          </cell>
          <cell r="P313">
            <v>0</v>
          </cell>
          <cell r="Q313">
            <v>0</v>
          </cell>
          <cell r="R313">
            <v>300</v>
          </cell>
          <cell r="S313">
            <v>0</v>
          </cell>
          <cell r="T313">
            <v>0</v>
          </cell>
          <cell r="U313">
            <v>0</v>
          </cell>
          <cell r="V313">
            <v>0</v>
          </cell>
          <cell r="W313">
            <v>7</v>
          </cell>
          <cell r="X313">
            <v>2</v>
          </cell>
          <cell r="Y313">
            <v>2</v>
          </cell>
          <cell r="Z313">
            <v>1</v>
          </cell>
          <cell r="AA313">
            <v>60</v>
          </cell>
          <cell r="AB313">
            <v>60.134</v>
          </cell>
          <cell r="AC313">
            <v>0</v>
          </cell>
          <cell r="AD313">
            <v>0</v>
          </cell>
          <cell r="AE313">
            <v>60</v>
          </cell>
          <cell r="AF313">
            <v>0</v>
          </cell>
          <cell r="AG313">
            <v>0</v>
          </cell>
          <cell r="AH313">
            <v>0</v>
          </cell>
          <cell r="AI313">
            <v>0</v>
          </cell>
          <cell r="AJ313">
            <v>0</v>
          </cell>
          <cell r="AK313">
            <v>1</v>
          </cell>
          <cell r="AL313">
            <v>1</v>
          </cell>
          <cell r="AM313">
            <v>17582.400000000001</v>
          </cell>
          <cell r="AN313">
            <v>17655.425999999999</v>
          </cell>
          <cell r="AO313">
            <v>17582.400000000001</v>
          </cell>
          <cell r="AP313">
            <v>0</v>
          </cell>
          <cell r="AQ313">
            <v>0</v>
          </cell>
          <cell r="AR313">
            <v>0</v>
          </cell>
          <cell r="AS313">
            <v>0</v>
          </cell>
          <cell r="AT313">
            <v>0</v>
          </cell>
          <cell r="AU313">
            <v>0</v>
          </cell>
          <cell r="AV313">
            <v>1</v>
          </cell>
          <cell r="AW313">
            <v>15</v>
          </cell>
          <cell r="AX313">
            <v>0</v>
          </cell>
          <cell r="AY313">
            <v>15</v>
          </cell>
          <cell r="AZ313">
            <v>0</v>
          </cell>
          <cell r="BA313">
            <v>18</v>
          </cell>
          <cell r="BB313">
            <v>22</v>
          </cell>
          <cell r="BC313">
            <v>3</v>
          </cell>
          <cell r="BD313">
            <v>6</v>
          </cell>
          <cell r="BE313">
            <v>11</v>
          </cell>
          <cell r="BF313">
            <v>2015.3</v>
          </cell>
          <cell r="BG313">
            <v>2025.001</v>
          </cell>
          <cell r="BH313">
            <v>0</v>
          </cell>
          <cell r="BI313">
            <v>2015.3</v>
          </cell>
          <cell r="BJ313">
            <v>0</v>
          </cell>
          <cell r="BK313">
            <v>155</v>
          </cell>
          <cell r="BL313">
            <v>1</v>
          </cell>
          <cell r="BM313">
            <v>4881</v>
          </cell>
          <cell r="BN313">
            <v>4893.598</v>
          </cell>
          <cell r="BO313">
            <v>0</v>
          </cell>
          <cell r="BP313">
            <v>4881</v>
          </cell>
          <cell r="BQ313">
            <v>0</v>
          </cell>
          <cell r="BR313">
            <v>976.2</v>
          </cell>
          <cell r="BS313">
            <v>0</v>
          </cell>
          <cell r="BT313">
            <v>5</v>
          </cell>
          <cell r="BU313">
            <v>0</v>
          </cell>
          <cell r="BV313">
            <v>16</v>
          </cell>
          <cell r="BW313">
            <v>1497.2</v>
          </cell>
          <cell r="BX313">
            <v>1538.41</v>
          </cell>
          <cell r="BY313">
            <v>3</v>
          </cell>
          <cell r="BZ313">
            <v>1467.8</v>
          </cell>
          <cell r="CA313">
            <v>29.4</v>
          </cell>
          <cell r="CB313">
            <v>0.746</v>
          </cell>
          <cell r="CC313">
            <v>1.4E-2</v>
          </cell>
          <cell r="CD313">
            <v>3.5533333333333301</v>
          </cell>
          <cell r="CE313">
            <v>2</v>
          </cell>
          <cell r="CF313">
            <v>0</v>
          </cell>
          <cell r="CG313">
            <v>0</v>
          </cell>
          <cell r="CH313">
            <v>0</v>
          </cell>
          <cell r="CI313">
            <v>0</v>
          </cell>
          <cell r="CJ313">
            <v>0</v>
          </cell>
          <cell r="CK313">
            <v>0</v>
          </cell>
          <cell r="CL313">
            <v>0</v>
          </cell>
          <cell r="CM313">
            <v>0</v>
          </cell>
          <cell r="CN313">
            <v>0</v>
          </cell>
          <cell r="CO313">
            <v>0</v>
          </cell>
          <cell r="CP313">
            <v>8379.1</v>
          </cell>
          <cell r="CQ313">
            <v>26350.9</v>
          </cell>
          <cell r="CR313">
            <v>0</v>
          </cell>
          <cell r="CS313">
            <v>0</v>
          </cell>
          <cell r="CT313">
            <v>0</v>
          </cell>
        </row>
        <row r="314">
          <cell r="B314">
            <v>247693821</v>
          </cell>
          <cell r="C314" t="str">
            <v>г. Люберцы, ул. Южная, д. 12, д. 14, д. 16</v>
          </cell>
          <cell r="D314" t="str">
            <v>{"type":"Polygon","coordinates":[[[37.902103,55.661476],[37.902023,55.661708],[37.901669,55.661703],[37.901667,55.661756],[37.90185,55.661762],[37.901915,55.661966],[37.901781,55.662099],[37.90186,55.662121],[37.901928,55.662141],[37.901959,55.66215],[37.902084,55.662185],[37.903312,55.662536],[37.903667,55.662179],[37.903684,55.662084],[37.90377,55.662086],[37.903809,55.66186],[37.903835,55.661835],[37.903744,55.661822],[37.903613,55.661794],[37.903495,55.661785],[37.903813,55.661389],[37.904472,55.661572],[37.904522,55.661525],[37.903594,55.661223],[37.903388,55.661122],[37.902972,55.661112],[37.902914,55.661084],[37.90272,55.661081],[37.902719,55.661139],[37.902623,55.661137],[37.902628,55.66122],[37.902603,55.661229],[37.902103,55.661476]],[[37.903311,55.661629],[37.903312,55.661616],[37.903187,55.66161],[37.903252,55.66131],[37.903519,55.661325],[37.903495,55.661442],[37.903551,55.661446],[37.903533,55.661525],[37.903478,55.661521],[37.903454,55.661637],[37.903311,55.661629]],[[37.902577,55.662304],[37.902628,55.662041],[37.902911,55.662057],[37.902851,55.662323],[37.902577,55.662304]],[[37.902922,55.661964],[37.902977,55.661692],[37.903254,55.66171],[37.90322,55.66188],[37.90341,55.66189],[37.903417,55.661859],[37.903469,55.661862],[37.903481,55.661813],[37.903599,55.661822],[37.903725,55.661848],[37.903809,55.66186],[37.90377,55.662086],[37.903684,55.662084],[37.903667,55.662179],[37.903276,55.662155],[37.903304,55.66199],[37.902922,55.661964]],[[37.902433,55.661878],[37.902424,55.661939],[37.902494,55.661941],[37.902504,55.661881],[37.902433,55.661878]]]}</v>
          </cell>
          <cell r="E314" t="str">
            <v>LINESTRING(37.90272 55.661081,37.902623 55.661137,37.901669 55.661703,37.901667 55.661756,37.901781 55.662099,37.901959 55.66215,37.903312 55.662536,37.904472 55.661572,37.904522 55.661525,37.903388 55.661122,37.902914 55.661084,37.90272 55.661081)</v>
          </cell>
          <cell r="F314" t="str">
            <v>Утвержден</v>
          </cell>
          <cell r="G314">
            <v>11443</v>
          </cell>
          <cell r="H314">
            <v>13116.19</v>
          </cell>
          <cell r="I314">
            <v>11443</v>
          </cell>
          <cell r="J314">
            <v>2166.9</v>
          </cell>
          <cell r="K314">
            <v>3257.7</v>
          </cell>
          <cell r="L314">
            <v>7335.1</v>
          </cell>
          <cell r="M314">
            <v>0</v>
          </cell>
          <cell r="N314">
            <v>0</v>
          </cell>
          <cell r="O314">
            <v>0</v>
          </cell>
          <cell r="P314">
            <v>0</v>
          </cell>
          <cell r="Q314">
            <v>0</v>
          </cell>
          <cell r="R314">
            <v>0</v>
          </cell>
          <cell r="S314">
            <v>0</v>
          </cell>
          <cell r="T314">
            <v>0</v>
          </cell>
          <cell r="U314">
            <v>0</v>
          </cell>
          <cell r="V314">
            <v>0</v>
          </cell>
          <cell r="W314">
            <v>0</v>
          </cell>
          <cell r="X314">
            <v>0</v>
          </cell>
          <cell r="Y314">
            <v>0</v>
          </cell>
          <cell r="Z314">
            <v>2</v>
          </cell>
          <cell r="AA314">
            <v>175.7</v>
          </cell>
          <cell r="AB314">
            <v>176.18199999999999</v>
          </cell>
          <cell r="AC314">
            <v>0</v>
          </cell>
          <cell r="AD314">
            <v>133</v>
          </cell>
          <cell r="AE314">
            <v>0</v>
          </cell>
          <cell r="AF314">
            <v>0</v>
          </cell>
          <cell r="AG314">
            <v>42.7</v>
          </cell>
          <cell r="AH314">
            <v>0</v>
          </cell>
          <cell r="AI314">
            <v>0</v>
          </cell>
          <cell r="AJ314">
            <v>0</v>
          </cell>
          <cell r="AK314">
            <v>0</v>
          </cell>
          <cell r="AL314">
            <v>0</v>
          </cell>
          <cell r="AM314">
            <v>6166.6</v>
          </cell>
          <cell r="AN314">
            <v>6182.6670000000004</v>
          </cell>
          <cell r="AO314">
            <v>6165.6</v>
          </cell>
          <cell r="AP314">
            <v>60</v>
          </cell>
          <cell r="AQ314">
            <v>0</v>
          </cell>
          <cell r="AR314">
            <v>0</v>
          </cell>
          <cell r="AS314">
            <v>0</v>
          </cell>
          <cell r="AT314">
            <v>0</v>
          </cell>
          <cell r="AU314">
            <v>0</v>
          </cell>
          <cell r="AV314">
            <v>1</v>
          </cell>
          <cell r="AW314">
            <v>30</v>
          </cell>
          <cell r="AX314">
            <v>0</v>
          </cell>
          <cell r="AY314">
            <v>30</v>
          </cell>
          <cell r="AZ314">
            <v>0</v>
          </cell>
          <cell r="BA314">
            <v>3</v>
          </cell>
          <cell r="BB314">
            <v>3</v>
          </cell>
          <cell r="BC314">
            <v>5</v>
          </cell>
          <cell r="BD314">
            <v>7</v>
          </cell>
          <cell r="BE314">
            <v>9</v>
          </cell>
          <cell r="BF314">
            <v>1275.0999999999999</v>
          </cell>
          <cell r="BG314">
            <v>1276.913</v>
          </cell>
          <cell r="BH314">
            <v>0</v>
          </cell>
          <cell r="BI314">
            <v>1275.0999999999999</v>
          </cell>
          <cell r="BJ314">
            <v>0</v>
          </cell>
          <cell r="BK314">
            <v>96</v>
          </cell>
          <cell r="BL314">
            <v>6</v>
          </cell>
          <cell r="BM314">
            <v>3214</v>
          </cell>
          <cell r="BN314">
            <v>3221.6640000000002</v>
          </cell>
          <cell r="BO314">
            <v>0</v>
          </cell>
          <cell r="BP314">
            <v>3214</v>
          </cell>
          <cell r="BQ314">
            <v>0</v>
          </cell>
          <cell r="BR314">
            <v>599.99</v>
          </cell>
          <cell r="BS314">
            <v>0</v>
          </cell>
          <cell r="BT314">
            <v>4.4166666666666696</v>
          </cell>
          <cell r="BU314">
            <v>0</v>
          </cell>
          <cell r="BV314">
            <v>8</v>
          </cell>
          <cell r="BW314">
            <v>585.5</v>
          </cell>
          <cell r="BX314">
            <v>589.25</v>
          </cell>
          <cell r="BY314">
            <v>1</v>
          </cell>
          <cell r="BZ314">
            <v>564</v>
          </cell>
          <cell r="CA314">
            <v>21.5</v>
          </cell>
          <cell r="CB314">
            <v>0.35899999999999999</v>
          </cell>
          <cell r="CC314">
            <v>1.2999999999999999E-2</v>
          </cell>
          <cell r="CD314">
            <v>1.75</v>
          </cell>
          <cell r="CE314">
            <v>1.5</v>
          </cell>
          <cell r="CF314">
            <v>0</v>
          </cell>
          <cell r="CG314">
            <v>0</v>
          </cell>
          <cell r="CH314">
            <v>0</v>
          </cell>
          <cell r="CI314">
            <v>0</v>
          </cell>
          <cell r="CJ314">
            <v>0</v>
          </cell>
          <cell r="CK314">
            <v>0</v>
          </cell>
          <cell r="CL314">
            <v>0</v>
          </cell>
          <cell r="CM314">
            <v>0</v>
          </cell>
          <cell r="CN314">
            <v>0</v>
          </cell>
          <cell r="CO314">
            <v>0</v>
          </cell>
          <cell r="CP314">
            <v>5216.1000000000004</v>
          </cell>
          <cell r="CQ314">
            <v>11445.9</v>
          </cell>
          <cell r="CR314">
            <v>0</v>
          </cell>
          <cell r="CS314">
            <v>0</v>
          </cell>
          <cell r="CT314">
            <v>0</v>
          </cell>
        </row>
        <row r="315">
          <cell r="B315">
            <v>247694113</v>
          </cell>
          <cell r="C315" t="str">
            <v>г. Люберцы, ул. Южная, д. 18</v>
          </cell>
          <cell r="D315" t="str">
            <v>{"type":"Polygon","coordinates":[[[37.900319,55.661732],[37.900034,55.662042],[37.902123,55.662666],[37.902171,55.662615],[37.902247,55.662638],[37.902509,55.662372],[37.900319,55.661732]],[[37.900403,55.661914],[37.900388,55.66191],[37.900442,55.661857],[37.900456,55.661861],[37.90048,55.661837],[37.902205,55.662355],[37.902184,55.662378],[37.902199,55.662382],[37.902149,55.662436],[37.902134,55.662432],[37.902111,55.662456],[37.900381,55.661936],[37.900403,55.661914]],[[37.901142,55.662165],[37.901073,55.662144],[37.901142,55.662165]]]}</v>
          </cell>
          <cell r="E315" t="str">
            <v>LINESTRING(37.900319 55.661732,37.900034 55.662042,37.902123 55.662666,37.902247 55.662638,37.902509 55.662372,37.900319 55.661732)</v>
          </cell>
          <cell r="F315" t="str">
            <v>Утвержден</v>
          </cell>
          <cell r="G315">
            <v>4499</v>
          </cell>
          <cell r="H315">
            <v>4509.9189999999999</v>
          </cell>
          <cell r="I315">
            <v>4499</v>
          </cell>
          <cell r="J315">
            <v>0</v>
          </cell>
          <cell r="K315">
            <v>1405.1</v>
          </cell>
          <cell r="L315">
            <v>5180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5731.4</v>
          </cell>
          <cell r="AN315">
            <v>2782.39</v>
          </cell>
          <cell r="AO315">
            <v>2771.4</v>
          </cell>
          <cell r="AP315">
            <v>125</v>
          </cell>
          <cell r="AQ315">
            <v>0</v>
          </cell>
          <cell r="AR315">
            <v>0</v>
          </cell>
          <cell r="AS315">
            <v>0</v>
          </cell>
          <cell r="AT315">
            <v>0</v>
          </cell>
          <cell r="AU315">
            <v>0</v>
          </cell>
          <cell r="AV315">
            <v>0</v>
          </cell>
          <cell r="AW315">
            <v>0</v>
          </cell>
          <cell r="AX315">
            <v>0</v>
          </cell>
          <cell r="AY315">
            <v>0</v>
          </cell>
          <cell r="AZ315">
            <v>0</v>
          </cell>
          <cell r="BA315">
            <v>4</v>
          </cell>
          <cell r="BB315">
            <v>5</v>
          </cell>
          <cell r="BC315">
            <v>4</v>
          </cell>
          <cell r="BD315">
            <v>3</v>
          </cell>
          <cell r="BE315">
            <v>4</v>
          </cell>
          <cell r="BF315">
            <v>311.8</v>
          </cell>
          <cell r="BG315">
            <v>311.94600000000003</v>
          </cell>
          <cell r="BH315">
            <v>0</v>
          </cell>
          <cell r="BI315">
            <v>266.39999999999998</v>
          </cell>
          <cell r="BJ315">
            <v>45.4</v>
          </cell>
          <cell r="BK315">
            <v>20</v>
          </cell>
          <cell r="BL315">
            <v>1</v>
          </cell>
          <cell r="BM315">
            <v>948</v>
          </cell>
          <cell r="BN315">
            <v>950.59</v>
          </cell>
          <cell r="BO315">
            <v>0</v>
          </cell>
          <cell r="BP315">
            <v>948</v>
          </cell>
          <cell r="BQ315">
            <v>0</v>
          </cell>
          <cell r="BR315">
            <v>190</v>
          </cell>
          <cell r="BS315">
            <v>0</v>
          </cell>
          <cell r="BT315">
            <v>5</v>
          </cell>
          <cell r="BU315">
            <v>0</v>
          </cell>
          <cell r="BV315">
            <v>8</v>
          </cell>
          <cell r="BW315">
            <v>464.4</v>
          </cell>
          <cell r="BX315">
            <v>465.935</v>
          </cell>
          <cell r="BY315">
            <v>0</v>
          </cell>
          <cell r="BZ315">
            <v>464.4</v>
          </cell>
          <cell r="CA315">
            <v>0</v>
          </cell>
          <cell r="CB315">
            <v>0.23699999999999999</v>
          </cell>
          <cell r="CC315">
            <v>0</v>
          </cell>
          <cell r="CD315">
            <v>1.875</v>
          </cell>
          <cell r="CE315">
            <v>0</v>
          </cell>
          <cell r="CF315">
            <v>0</v>
          </cell>
          <cell r="CG315">
            <v>0</v>
          </cell>
          <cell r="CH315">
            <v>0</v>
          </cell>
          <cell r="CI315">
            <v>0</v>
          </cell>
          <cell r="CJ315">
            <v>0</v>
          </cell>
          <cell r="CK315">
            <v>0</v>
          </cell>
          <cell r="CL315">
            <v>0</v>
          </cell>
          <cell r="CM315">
            <v>0</v>
          </cell>
          <cell r="CN315">
            <v>0</v>
          </cell>
          <cell r="CO315">
            <v>0</v>
          </cell>
          <cell r="CP315">
            <v>1678.8</v>
          </cell>
          <cell r="CQ315">
            <v>4495.6000000000004</v>
          </cell>
          <cell r="CR315">
            <v>0</v>
          </cell>
          <cell r="CS315">
            <v>0</v>
          </cell>
          <cell r="CT315">
            <v>0</v>
          </cell>
        </row>
        <row r="316">
          <cell r="B316">
            <v>247693806</v>
          </cell>
          <cell r="C316" t="str">
            <v>г. Люберцы, ул. Южная, д. 19, д. 21</v>
          </cell>
          <cell r="D316" t="str">
            <v>{"type":"Polygon","coordinates":[[[37.904943,55.663211],[37.904412,55.662767],[37.90422,55.662819],[37.904245,55.662858],[37.903981,55.662917],[37.903866,55.662771],[37.903784,55.662769],[37.903651,55.662586],[37.903443,55.662799],[37.903417,55.662825],[37.903051,55.663204],[37.903015,55.663243],[37.90342,55.663359],[37.903486,55.663438],[37.904248,55.663653],[37.904462,55.66365],[37.904484,55.663656],[37.904512,55.663666],[37.904513,55.663687],[37.904473,55.663741],[37.904499,55.663748],[37.904465,55.663789],[37.904546,55.663813],[37.906029,55.664231],[37.905966,55.664299],[37.9071,55.664603],[37.907246,55.664434],[37.906134,55.664116],[37.90616,55.664088],[37.906208,55.664006],[37.906245,55.663902],[37.906232,55.663846],[37.905627,55.663658],[37.905277,55.663549],[37.905041,55.663478],[37.905092,55.663428],[37.905079,55.663415],[37.905024,55.663364],[37.904943,55.663211]],[[37.904879,55.6637],[37.904921,55.663712],[37.905212,55.663797],[37.905254,55.663809],[37.905533,55.66389],[37.905576,55.663902],[37.905864,55.663986],[37.905907,55.663998],[37.906045,55.664038],[37.906134,55.663941],[37.904847,55.66356],[37.904751,55.663663],[37.904879,55.6637]],[[37.904798,55.663408],[37.904756,55.663395],[37.904431,55.663298],[37.904388,55.663285],[37.904068,55.663189],[37.904027,55.663177],[37.903716,55.663084],[37.903674,55.663071],[37.903511,55.663022],[37.903587,55.662942],[37.90501,55.663374],[37.904938,55.66345],[37.904798,55.663408]],[[37.904499,55.663748],[37.904585,55.663772],[37.904546,55.663813],[37.904465,55.663789],[37.904499,55.663748]]]}</v>
          </cell>
          <cell r="E316" t="str">
            <v>LINESTRING(37.903651 55.662586,37.903417 55.662825,37.903051 55.663204,37.903015 55.663243,37.903486 55.663438,37.904465 55.663789,37.905966 55.664299,37.9071 55.664603,37.907246 55.664434,37.904412 55.662767,37.903651 55.662586)</v>
          </cell>
          <cell r="F316" t="str">
            <v>Утвержден</v>
          </cell>
          <cell r="G316">
            <v>12842</v>
          </cell>
          <cell r="H316">
            <v>12887.370999999999</v>
          </cell>
          <cell r="I316">
            <v>12842</v>
          </cell>
          <cell r="J316">
            <v>1784</v>
          </cell>
          <cell r="K316">
            <v>2304</v>
          </cell>
          <cell r="L316">
            <v>17281.5</v>
          </cell>
          <cell r="M316">
            <v>2</v>
          </cell>
          <cell r="N316">
            <v>575</v>
          </cell>
          <cell r="O316">
            <v>576.86599999999999</v>
          </cell>
          <cell r="P316">
            <v>0</v>
          </cell>
          <cell r="Q316">
            <v>0</v>
          </cell>
          <cell r="R316">
            <v>575</v>
          </cell>
          <cell r="S316">
            <v>0</v>
          </cell>
          <cell r="T316">
            <v>0</v>
          </cell>
          <cell r="U316">
            <v>0</v>
          </cell>
          <cell r="V316">
            <v>0</v>
          </cell>
          <cell r="W316">
            <v>3</v>
          </cell>
          <cell r="X316">
            <v>1</v>
          </cell>
          <cell r="Y316">
            <v>0</v>
          </cell>
          <cell r="Z316">
            <v>1</v>
          </cell>
          <cell r="AA316">
            <v>200</v>
          </cell>
          <cell r="AB316">
            <v>199.54599999999999</v>
          </cell>
          <cell r="AC316">
            <v>0</v>
          </cell>
          <cell r="AD316">
            <v>0</v>
          </cell>
          <cell r="AE316">
            <v>200</v>
          </cell>
          <cell r="AF316">
            <v>0</v>
          </cell>
          <cell r="AG316">
            <v>0</v>
          </cell>
          <cell r="AH316">
            <v>0</v>
          </cell>
          <cell r="AI316">
            <v>0</v>
          </cell>
          <cell r="AJ316">
            <v>0</v>
          </cell>
          <cell r="AK316">
            <v>1</v>
          </cell>
          <cell r="AL316">
            <v>1</v>
          </cell>
          <cell r="AM316">
            <v>8114</v>
          </cell>
          <cell r="AN316">
            <v>8138.3829999999998</v>
          </cell>
          <cell r="AO316">
            <v>8114</v>
          </cell>
          <cell r="AP316">
            <v>0</v>
          </cell>
          <cell r="AQ316">
            <v>0</v>
          </cell>
          <cell r="AR316">
            <v>0</v>
          </cell>
          <cell r="AS316">
            <v>0</v>
          </cell>
          <cell r="AT316">
            <v>0</v>
          </cell>
          <cell r="AU316">
            <v>0</v>
          </cell>
          <cell r="AV316">
            <v>1</v>
          </cell>
          <cell r="AW316">
            <v>30</v>
          </cell>
          <cell r="AX316">
            <v>0</v>
          </cell>
          <cell r="AY316">
            <v>30</v>
          </cell>
          <cell r="AZ316">
            <v>0</v>
          </cell>
          <cell r="BA316">
            <v>8</v>
          </cell>
          <cell r="BB316">
            <v>4</v>
          </cell>
          <cell r="BC316">
            <v>4</v>
          </cell>
          <cell r="BD316">
            <v>4</v>
          </cell>
          <cell r="BE316">
            <v>3</v>
          </cell>
          <cell r="BF316">
            <v>1051.7</v>
          </cell>
          <cell r="BG316">
            <v>1055.203</v>
          </cell>
          <cell r="BH316">
            <v>0</v>
          </cell>
          <cell r="BI316">
            <v>1051.7</v>
          </cell>
          <cell r="BJ316">
            <v>0</v>
          </cell>
          <cell r="BK316">
            <v>71</v>
          </cell>
          <cell r="BL316">
            <v>1</v>
          </cell>
          <cell r="BM316">
            <v>1784</v>
          </cell>
          <cell r="BN316">
            <v>1789.788</v>
          </cell>
          <cell r="BO316">
            <v>0</v>
          </cell>
          <cell r="BP316">
            <v>1784</v>
          </cell>
          <cell r="BQ316">
            <v>0</v>
          </cell>
          <cell r="BR316">
            <v>356.8</v>
          </cell>
          <cell r="BS316">
            <v>0</v>
          </cell>
          <cell r="BT316">
            <v>5</v>
          </cell>
          <cell r="BU316">
            <v>0</v>
          </cell>
          <cell r="BV316">
            <v>5</v>
          </cell>
          <cell r="BW316">
            <v>1100.3</v>
          </cell>
          <cell r="BX316">
            <v>1100.133</v>
          </cell>
          <cell r="BY316">
            <v>0</v>
          </cell>
          <cell r="BZ316">
            <v>1100.3</v>
          </cell>
          <cell r="CA316">
            <v>0</v>
          </cell>
          <cell r="CB316">
            <v>0.58599999999999997</v>
          </cell>
          <cell r="CC316">
            <v>0</v>
          </cell>
          <cell r="CD316">
            <v>1.6</v>
          </cell>
          <cell r="CE316">
            <v>0</v>
          </cell>
          <cell r="CF316">
            <v>0</v>
          </cell>
          <cell r="CG316">
            <v>0</v>
          </cell>
          <cell r="CH316">
            <v>0</v>
          </cell>
          <cell r="CI316">
            <v>0</v>
          </cell>
          <cell r="CJ316">
            <v>0</v>
          </cell>
          <cell r="CK316">
            <v>0</v>
          </cell>
          <cell r="CL316">
            <v>0</v>
          </cell>
          <cell r="CM316">
            <v>0</v>
          </cell>
          <cell r="CN316">
            <v>0</v>
          </cell>
          <cell r="CO316">
            <v>0</v>
          </cell>
          <cell r="CP316">
            <v>3966</v>
          </cell>
          <cell r="CQ316">
            <v>12855</v>
          </cell>
          <cell r="CR316">
            <v>0</v>
          </cell>
          <cell r="CS316">
            <v>0</v>
          </cell>
          <cell r="CT316">
            <v>0</v>
          </cell>
        </row>
        <row r="317">
          <cell r="B317">
            <v>247693848</v>
          </cell>
          <cell r="C317" t="str">
            <v>г. Люберцы, ул. Южная, д. 22, д. 24, д. 26</v>
          </cell>
          <cell r="D317" t="str">
            <v>{"type":"Polygon","coordinates":[[[37.899761,55.661719],[37.89962,55.661675],[37.899308,55.661583],[37.899223,55.661558],[37.898886,55.661455],[37.898769,55.661418],[37.898468,55.661328],[37.898379,55.661302],[37.898031,55.661197],[37.897921,55.661164],[37.897888,55.661154],[37.897775,55.66112],[37.897656,55.661084],[37.897616,55.66104],[37.897556,55.661009],[37.897485,55.660995],[37.897417,55.660992],[37.897355,55.660999],[37.897287,55.661017],[37.897235,55.661052],[37.896955,55.661417],[37.897091,55.661458],[37.896488,55.662118],[37.896518,55.662127],[37.896914,55.662242],[37.897009,55.662268],[37.896971,55.662311],[37.899193,55.662955],[37.89927,55.662875],[37.90014,55.66192],[37.90021,55.661847],[37.900063,55.661802],[37.899761,55.661719]],[[37.899714,55.661856],[37.899692,55.66188],[37.899564,55.662018],[37.899542,55.662042],[37.899417,55.662177],[37.899394,55.662201],[37.899264,55.662341],[37.899242,55.662366],[37.899123,55.662494],[37.899101,55.662518],[37.898974,55.662655],[37.898951,55.662679],[37.898884,55.662752],[37.898919,55.662763],[37.898907,55.662775],[37.899,55.662804],[37.899013,55.662791],[37.89906,55.662805],[37.899962,55.661828],[37.899931,55.661819],[37.899941,55.661809],[37.899836,55.661777],[37.899826,55.661787],[37.899788,55.661776],[37.899714,55.661856]],[[37.898823,55.661616],[37.8988,55.66164],[37.898681,55.661767],[37.898659,55.66179],[37.898525,55.661933],[37.898503,55.661957],[37.898378,55.66209],[37.898355,55.662114],[37.898224,55.662254],[37.898202,55.662277],[37.898077,55.662411],[37.898054,55.662435],[37.898002,55.662491],[37.898047,55.662504],[37.898037,55.662516],[37.898129,55.662544],[37.898142,55.662532],[37.898183,55.662544],[37.89909,55.661572],[37.899058,55.661561],[37.899071,55.66155],[37.898972,55.661519],[37.89896,55.661531],[37.898915,55.661517],[37.898823,55.661616]],[[37.897955,55.661352],[37.897933,55.661376],[37.897807,55.661511],[37.897785,55.661535],[37.897659,55.661669],[37.897637,55.661693],[37.89751,55.661829],[37.897488,55.661853],[37.897361,55.661989],[37.897338,55.662013],[37.897211,55.662149],[37.897189,55.662173],[37.897135,55.662231],[37.897181,55.662244],[37.897168,55.662258],[37.897258,55.662285],[37.89727,55.662271],[37.897315,55.662284],[37.89822,55.661318],[37.898191,55.661309],[37.8982,55.661299],[37.898094,55.661267],[37.898082,55.661277],[37.898037,55.661264],[37.897955,55.661352]],[[37.897775,55.66112],[37.897745,55.661147],[37.897629,55.661112],[37.897656,55.661084],[37.897775,55.66112]]]}</v>
          </cell>
          <cell r="E317" t="str">
            <v>LINESTRING(37.897417 55.660992,37.897355 55.660999,37.897287 55.661017,37.897235 55.661052,37.896955 55.661417,37.896488 55.662118,37.896971 55.662311,37.899193 55.662955,37.89927 55.662875,37.90021 55.661847,37.897556 55.661009,37.897485 55.660995,37.897417 55.660992)</v>
          </cell>
          <cell r="F317" t="str">
            <v>Утвержден</v>
          </cell>
          <cell r="G317">
            <v>21285</v>
          </cell>
          <cell r="H317">
            <v>22919.312000000002</v>
          </cell>
          <cell r="I317">
            <v>21349.3</v>
          </cell>
          <cell r="J317">
            <v>1856.4</v>
          </cell>
          <cell r="K317">
            <v>4198</v>
          </cell>
          <cell r="L317">
            <v>19492.900000000001</v>
          </cell>
          <cell r="M317">
            <v>2</v>
          </cell>
          <cell r="N317">
            <v>340</v>
          </cell>
          <cell r="O317">
            <v>340.86</v>
          </cell>
          <cell r="P317">
            <v>0</v>
          </cell>
          <cell r="Q317">
            <v>0</v>
          </cell>
          <cell r="R317">
            <v>340</v>
          </cell>
          <cell r="S317">
            <v>0</v>
          </cell>
          <cell r="T317">
            <v>0</v>
          </cell>
          <cell r="U317">
            <v>0</v>
          </cell>
          <cell r="V317">
            <v>0</v>
          </cell>
          <cell r="W317">
            <v>12</v>
          </cell>
          <cell r="X317">
            <v>6</v>
          </cell>
          <cell r="Y317">
            <v>5</v>
          </cell>
          <cell r="Z317">
            <v>2</v>
          </cell>
          <cell r="AA317">
            <v>290</v>
          </cell>
          <cell r="AB317">
            <v>291.57</v>
          </cell>
          <cell r="AC317">
            <v>1</v>
          </cell>
          <cell r="AD317">
            <v>0</v>
          </cell>
          <cell r="AE317">
            <v>290</v>
          </cell>
          <cell r="AF317">
            <v>0</v>
          </cell>
          <cell r="AG317">
            <v>0</v>
          </cell>
          <cell r="AH317">
            <v>0</v>
          </cell>
          <cell r="AI317">
            <v>0</v>
          </cell>
          <cell r="AJ317">
            <v>0</v>
          </cell>
          <cell r="AK317">
            <v>4</v>
          </cell>
          <cell r="AL317">
            <v>5</v>
          </cell>
          <cell r="AM317">
            <v>14852.3</v>
          </cell>
          <cell r="AN317">
            <v>14888.794</v>
          </cell>
          <cell r="AO317">
            <v>14852.3</v>
          </cell>
          <cell r="AP317">
            <v>0</v>
          </cell>
          <cell r="AQ317">
            <v>0</v>
          </cell>
          <cell r="AR317">
            <v>0</v>
          </cell>
          <cell r="AS317">
            <v>0</v>
          </cell>
          <cell r="AT317">
            <v>0</v>
          </cell>
          <cell r="AU317">
            <v>0</v>
          </cell>
          <cell r="AV317">
            <v>1</v>
          </cell>
          <cell r="AW317">
            <v>30</v>
          </cell>
          <cell r="AX317">
            <v>0</v>
          </cell>
          <cell r="AY317">
            <v>30</v>
          </cell>
          <cell r="AZ317">
            <v>0</v>
          </cell>
          <cell r="BA317">
            <v>11</v>
          </cell>
          <cell r="BB317">
            <v>24</v>
          </cell>
          <cell r="BC317">
            <v>12</v>
          </cell>
          <cell r="BD317">
            <v>9</v>
          </cell>
          <cell r="BE317">
            <v>10</v>
          </cell>
          <cell r="BF317">
            <v>1820.5</v>
          </cell>
          <cell r="BG317">
            <v>1821.68</v>
          </cell>
          <cell r="BH317">
            <v>0</v>
          </cell>
          <cell r="BI317">
            <v>1820.5</v>
          </cell>
          <cell r="BJ317">
            <v>0</v>
          </cell>
          <cell r="BK317">
            <v>141</v>
          </cell>
          <cell r="BL317">
            <v>6</v>
          </cell>
          <cell r="BM317">
            <v>4198</v>
          </cell>
          <cell r="BN317">
            <v>4206.28</v>
          </cell>
          <cell r="BO317">
            <v>0</v>
          </cell>
          <cell r="BP317">
            <v>4198</v>
          </cell>
          <cell r="BQ317">
            <v>0</v>
          </cell>
          <cell r="BR317">
            <v>985.5</v>
          </cell>
          <cell r="BS317">
            <v>0</v>
          </cell>
          <cell r="BT317">
            <v>4.1666666666666696</v>
          </cell>
          <cell r="BU317">
            <v>0</v>
          </cell>
          <cell r="BV317">
            <v>10</v>
          </cell>
          <cell r="BW317">
            <v>1283.5</v>
          </cell>
          <cell r="BX317">
            <v>1336.1079999999999</v>
          </cell>
          <cell r="BY317">
            <v>4</v>
          </cell>
          <cell r="BZ317">
            <v>1283.5</v>
          </cell>
          <cell r="CA317">
            <v>0</v>
          </cell>
          <cell r="CB317">
            <v>0.88600000000000001</v>
          </cell>
          <cell r="CC317">
            <v>0</v>
          </cell>
          <cell r="CD317">
            <v>1.5</v>
          </cell>
          <cell r="CE317">
            <v>0</v>
          </cell>
          <cell r="CF317">
            <v>0</v>
          </cell>
          <cell r="CG317">
            <v>0</v>
          </cell>
          <cell r="CH317">
            <v>0</v>
          </cell>
          <cell r="CI317">
            <v>0</v>
          </cell>
          <cell r="CJ317">
            <v>0</v>
          </cell>
          <cell r="CK317">
            <v>0</v>
          </cell>
          <cell r="CL317">
            <v>0</v>
          </cell>
          <cell r="CM317">
            <v>0</v>
          </cell>
          <cell r="CN317">
            <v>0</v>
          </cell>
          <cell r="CO317">
            <v>0</v>
          </cell>
          <cell r="CP317">
            <v>7332</v>
          </cell>
          <cell r="CQ317">
            <v>22814.3</v>
          </cell>
          <cell r="CR317">
            <v>0</v>
          </cell>
          <cell r="CS317">
            <v>0</v>
          </cell>
          <cell r="CT317">
            <v>0</v>
          </cell>
        </row>
        <row r="318">
          <cell r="B318">
            <v>247693858</v>
          </cell>
          <cell r="C318" t="str">
            <v>г. Люберцы, ул. Южная, д. 28</v>
          </cell>
          <cell r="D318" t="str">
            <v>{"type":"Polygon","coordinates":[[[37.898406,55.660996],[37.898413,55.661022],[37.898269,55.661176],[37.898344,55.661198],[37.898465,55.661065],[37.898657,55.661122],[37.89862,55.660874],[37.899041,55.660369],[37.898801,55.660315],[37.898787,55.660294],[37.898801,55.660207],[37.89884,55.66016],[37.898878,55.660123],[37.898445,55.659992],[37.897622,55.660896],[37.897925,55.660984],[37.897987,55.660914],[37.898068,55.660938],[37.898098,55.660905],[37.898406,55.660996]],[[37.89778,55.660869],[37.898468,55.660134],[37.898636,55.660182],[37.897949,55.660918],[37.89778,55.660869]]]}</v>
          </cell>
          <cell r="E318" t="str">
            <v>LINESTRING(37.898445 55.659992,37.897622 55.660896,37.898269 55.661176,37.898344 55.661198,37.898657 55.661122,37.899041 55.660369,37.898878 55.660123,37.898445 55.659992)</v>
          </cell>
          <cell r="F318" t="str">
            <v>Утвержден</v>
          </cell>
          <cell r="G318">
            <v>4408</v>
          </cell>
          <cell r="H318">
            <v>4418.7560000000003</v>
          </cell>
          <cell r="I318">
            <v>4408</v>
          </cell>
          <cell r="J318">
            <v>1431</v>
          </cell>
          <cell r="K318">
            <v>1221</v>
          </cell>
          <cell r="L318">
            <v>2977</v>
          </cell>
          <cell r="M318">
            <v>1</v>
          </cell>
          <cell r="N318">
            <v>312</v>
          </cell>
          <cell r="O318">
            <v>312.61500000000001</v>
          </cell>
          <cell r="P318">
            <v>0</v>
          </cell>
          <cell r="Q318">
            <v>0</v>
          </cell>
          <cell r="R318">
            <v>0</v>
          </cell>
          <cell r="S318">
            <v>0</v>
          </cell>
          <cell r="T318">
            <v>312</v>
          </cell>
          <cell r="U318">
            <v>0</v>
          </cell>
          <cell r="V318">
            <v>0</v>
          </cell>
          <cell r="W318">
            <v>3</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1840.5</v>
          </cell>
          <cell r="AN318">
            <v>1843.127</v>
          </cell>
          <cell r="AO318">
            <v>1839.5</v>
          </cell>
          <cell r="AP318">
            <v>30</v>
          </cell>
          <cell r="AQ318">
            <v>0</v>
          </cell>
          <cell r="AR318">
            <v>0</v>
          </cell>
          <cell r="AS318">
            <v>0</v>
          </cell>
          <cell r="AT318">
            <v>0</v>
          </cell>
          <cell r="AU318">
            <v>0</v>
          </cell>
          <cell r="AV318">
            <v>0</v>
          </cell>
          <cell r="AW318">
            <v>0</v>
          </cell>
          <cell r="AX318">
            <v>0</v>
          </cell>
          <cell r="AY318">
            <v>0</v>
          </cell>
          <cell r="AZ318">
            <v>0</v>
          </cell>
          <cell r="BA318">
            <v>3</v>
          </cell>
          <cell r="BB318">
            <v>5</v>
          </cell>
          <cell r="BC318">
            <v>2</v>
          </cell>
          <cell r="BD318">
            <v>3</v>
          </cell>
          <cell r="BE318">
            <v>4</v>
          </cell>
          <cell r="BF318">
            <v>575</v>
          </cell>
          <cell r="BG318">
            <v>575.96900000000005</v>
          </cell>
          <cell r="BH318">
            <v>0</v>
          </cell>
          <cell r="BI318">
            <v>575</v>
          </cell>
          <cell r="BJ318">
            <v>0</v>
          </cell>
          <cell r="BK318">
            <v>43</v>
          </cell>
          <cell r="BL318">
            <v>1</v>
          </cell>
          <cell r="BM318">
            <v>1221</v>
          </cell>
          <cell r="BN318">
            <v>1224.1079999999999</v>
          </cell>
          <cell r="BO318">
            <v>0</v>
          </cell>
          <cell r="BP318">
            <v>1221</v>
          </cell>
          <cell r="BQ318">
            <v>0</v>
          </cell>
          <cell r="BR318">
            <v>244.6</v>
          </cell>
          <cell r="BS318">
            <v>0</v>
          </cell>
          <cell r="BT318">
            <v>5</v>
          </cell>
          <cell r="BU318">
            <v>0</v>
          </cell>
          <cell r="BV318">
            <v>5</v>
          </cell>
          <cell r="BW318">
            <v>419.1</v>
          </cell>
          <cell r="BX318">
            <v>420.24400000000003</v>
          </cell>
          <cell r="BY318">
            <v>0</v>
          </cell>
          <cell r="BZ318">
            <v>419.1</v>
          </cell>
          <cell r="CA318">
            <v>0</v>
          </cell>
          <cell r="CB318">
            <v>0.27800000000000002</v>
          </cell>
          <cell r="CC318">
            <v>0</v>
          </cell>
          <cell r="CD318">
            <v>1.5</v>
          </cell>
          <cell r="CE318">
            <v>0</v>
          </cell>
          <cell r="CF318">
            <v>0</v>
          </cell>
          <cell r="CG318">
            <v>0</v>
          </cell>
          <cell r="CH318">
            <v>0</v>
          </cell>
          <cell r="CI318">
            <v>0</v>
          </cell>
          <cell r="CJ318">
            <v>0</v>
          </cell>
          <cell r="CK318">
            <v>0</v>
          </cell>
          <cell r="CL318">
            <v>0</v>
          </cell>
          <cell r="CM318">
            <v>0</v>
          </cell>
          <cell r="CN318">
            <v>0</v>
          </cell>
          <cell r="CO318">
            <v>0</v>
          </cell>
          <cell r="CP318">
            <v>2215.1</v>
          </cell>
          <cell r="CQ318">
            <v>4366.6000000000004</v>
          </cell>
          <cell r="CR318">
            <v>0</v>
          </cell>
          <cell r="CS318">
            <v>0</v>
          </cell>
          <cell r="CT318">
            <v>0</v>
          </cell>
        </row>
        <row r="319">
          <cell r="B319">
            <v>247693783</v>
          </cell>
          <cell r="C319" t="str">
            <v>г. Люберцы, ул. Южная, д. 2, пр-кт Космонавтов, д. 19, д. 21, д. 23, д. 25</v>
          </cell>
          <cell r="D319" t="str">
            <v>{"type":"MultiPolygon","coordinates":[[[[37.908352,55.657657],[37.908298,55.657674],[37.908234,55.657677],[37.908191,55.657671],[37.907344,55.657559],[37.907329,55.657613],[37.907044,55.657592],[37.90705,55.657541],[37.906167,55.65755],[37.906128,55.657544],[37.906106,55.65753],[37.906103,55.65751],[37.906114,55.657497],[37.906139,55.65749],[37.906291,55.657486],[37.906287,55.657417],[37.906002,55.657422],[37.906004,55.65747],[37.905584,55.657494],[37.905573,55.657544],[37.905521,55.657544],[37.905512,55.657578],[37.905491,55.657638],[37.905432,55.657633],[37.904994,55.657588],[37.90498,55.657635],[37.904833,55.657621],[37.904768,55.657827],[37.904217,55.65778],[37.904198,55.657861],[37.903755,55.657965],[37.903746,55.658436],[37.905167,55.658667],[37.906945,55.658996],[37.906967,55.65898],[37.907015,55.658995],[37.908284,55.657833],[37.908323,55.657743],[37.908352,55.657657]],[[37.906719,55.658889],[37.907804,55.657843],[37.907985,55.657904],[37.906894,55.658948],[37.906719,55.658889]],[[37.906127,55.658756],[37.906316,55.658795],[37.906885,55.657891],[37.906717,55.657854],[37.906127,55.658756]],[[37.905642,55.658685],[37.905443,55.658656],[37.905889,55.657728],[37.906077,55.657758],[37.906077,55.657758],[37.905642,55.658685]],[[37.904027,55.658467],[37.904235,55.658485],[37.904358,55.658002],[37.904133,55.657988],[37.904027,55.658467]],[[37.90475,55.658544],[37.904958,55.658562],[37.905162,55.657912],[37.904944,55.657894],[37.90475,55.658544]],[[37.906103,55.657509],[37.906099,55.65742],[37.906286,55.657417],[37.906291,55.657486],[37.906139,55.65749],[37.906114,55.657497],[37.906103,55.657509]]],[[[37.906098,55.65742],[37.906084,55.65742],[37.906074,55.657421],[37.906098,55.65742]]]]}</v>
          </cell>
          <cell r="E319" t="str">
            <v>LINESTRING(37.906286 55.657417,37.906084 55.65742,37.906002 55.657422,37.904994 55.657588,37.904833 55.657621,37.904217 55.65778,37.903755 55.657965,37.903746 55.658436,37.906945 55.658996,37.907015 55.658995,37.908284 55.657833,37.908323 55.657743,37.908352 55.657657,37.906287 55.657417,37.906286 55.657417)</v>
          </cell>
          <cell r="F319" t="str">
            <v>Утвержден</v>
          </cell>
          <cell r="G319">
            <v>25346</v>
          </cell>
          <cell r="H319">
            <v>25501.698</v>
          </cell>
          <cell r="I319">
            <v>25346</v>
          </cell>
          <cell r="J319">
            <v>5693.6</v>
          </cell>
          <cell r="K319">
            <v>3510</v>
          </cell>
          <cell r="L319">
            <v>19652.400000000001</v>
          </cell>
          <cell r="M319">
            <v>2</v>
          </cell>
          <cell r="N319">
            <v>535</v>
          </cell>
          <cell r="O319">
            <v>535.73800000000006</v>
          </cell>
          <cell r="P319">
            <v>0</v>
          </cell>
          <cell r="Q319">
            <v>0</v>
          </cell>
          <cell r="R319">
            <v>535</v>
          </cell>
          <cell r="S319">
            <v>0</v>
          </cell>
          <cell r="T319">
            <v>0</v>
          </cell>
          <cell r="U319">
            <v>0</v>
          </cell>
          <cell r="V319">
            <v>0</v>
          </cell>
          <cell r="W319">
            <v>3</v>
          </cell>
          <cell r="X319">
            <v>2</v>
          </cell>
          <cell r="Y319">
            <v>2</v>
          </cell>
          <cell r="Z319">
            <v>3</v>
          </cell>
          <cell r="AA319">
            <v>462</v>
          </cell>
          <cell r="AB319">
            <v>462.52499999999998</v>
          </cell>
          <cell r="AC319">
            <v>0</v>
          </cell>
          <cell r="AD319">
            <v>0</v>
          </cell>
          <cell r="AE319">
            <v>322</v>
          </cell>
          <cell r="AF319">
            <v>0</v>
          </cell>
          <cell r="AG319">
            <v>140</v>
          </cell>
          <cell r="AH319">
            <v>0</v>
          </cell>
          <cell r="AI319">
            <v>0</v>
          </cell>
          <cell r="AJ319">
            <v>0</v>
          </cell>
          <cell r="AK319">
            <v>2</v>
          </cell>
          <cell r="AL319">
            <v>2</v>
          </cell>
          <cell r="AM319">
            <v>16556.2</v>
          </cell>
          <cell r="AN319">
            <v>16595.609</v>
          </cell>
          <cell r="AO319">
            <v>16556.2</v>
          </cell>
          <cell r="AP319">
            <v>161</v>
          </cell>
          <cell r="AQ319">
            <v>0</v>
          </cell>
          <cell r="AR319">
            <v>0</v>
          </cell>
          <cell r="AS319">
            <v>0</v>
          </cell>
          <cell r="AT319">
            <v>60</v>
          </cell>
          <cell r="AU319">
            <v>60</v>
          </cell>
          <cell r="AV319">
            <v>1</v>
          </cell>
          <cell r="AW319">
            <v>93.8</v>
          </cell>
          <cell r="AX319">
            <v>0</v>
          </cell>
          <cell r="AY319">
            <v>93.8</v>
          </cell>
          <cell r="AZ319">
            <v>0</v>
          </cell>
          <cell r="BA319">
            <v>6</v>
          </cell>
          <cell r="BB319">
            <v>8</v>
          </cell>
          <cell r="BC319">
            <v>8</v>
          </cell>
          <cell r="BD319">
            <v>0</v>
          </cell>
          <cell r="BE319">
            <v>14</v>
          </cell>
          <cell r="BF319">
            <v>3236.6</v>
          </cell>
          <cell r="BG319">
            <v>3243.127</v>
          </cell>
          <cell r="BH319">
            <v>0</v>
          </cell>
          <cell r="BI319">
            <v>3236.6</v>
          </cell>
          <cell r="BJ319">
            <v>0</v>
          </cell>
          <cell r="BK319">
            <v>263</v>
          </cell>
          <cell r="BL319">
            <v>2</v>
          </cell>
          <cell r="BM319">
            <v>3510</v>
          </cell>
          <cell r="BN319">
            <v>3517.8180000000002</v>
          </cell>
          <cell r="BO319">
            <v>0</v>
          </cell>
          <cell r="BP319">
            <v>3510</v>
          </cell>
          <cell r="BQ319">
            <v>0</v>
          </cell>
          <cell r="BR319">
            <v>826</v>
          </cell>
          <cell r="BS319">
            <v>0</v>
          </cell>
          <cell r="BT319">
            <v>4.5</v>
          </cell>
          <cell r="BU319">
            <v>0</v>
          </cell>
          <cell r="BV319">
            <v>19</v>
          </cell>
          <cell r="BW319">
            <v>1046.5999999999999</v>
          </cell>
          <cell r="BX319">
            <v>1047.375</v>
          </cell>
          <cell r="BY319">
            <v>0</v>
          </cell>
          <cell r="BZ319">
            <v>1046.5999999999999</v>
          </cell>
          <cell r="CA319">
            <v>0</v>
          </cell>
          <cell r="CB319">
            <v>0.63500000000000001</v>
          </cell>
          <cell r="CC319">
            <v>0</v>
          </cell>
          <cell r="CD319">
            <v>1.5</v>
          </cell>
          <cell r="CE319">
            <v>0</v>
          </cell>
          <cell r="CF319">
            <v>0</v>
          </cell>
          <cell r="CG319">
            <v>0</v>
          </cell>
          <cell r="CH319">
            <v>0</v>
          </cell>
          <cell r="CI319">
            <v>0</v>
          </cell>
          <cell r="CJ319">
            <v>0</v>
          </cell>
          <cell r="CK319">
            <v>0</v>
          </cell>
          <cell r="CL319">
            <v>0</v>
          </cell>
          <cell r="CM319">
            <v>0</v>
          </cell>
          <cell r="CN319">
            <v>0</v>
          </cell>
          <cell r="CO319">
            <v>0</v>
          </cell>
          <cell r="CP319">
            <v>7887</v>
          </cell>
          <cell r="CQ319">
            <v>25440.2</v>
          </cell>
          <cell r="CR319">
            <v>0</v>
          </cell>
          <cell r="CS319">
            <v>0</v>
          </cell>
          <cell r="CT319">
            <v>0</v>
          </cell>
        </row>
        <row r="320">
          <cell r="B320">
            <v>7673638710</v>
          </cell>
          <cell r="C320" t="str">
            <v>г. Люберцы, ул. Юности 7</v>
          </cell>
          <cell r="D320" t="str">
            <v>{"type":"Polygon","coordinates":[[[37.908696,55.703109],[37.908566,55.703204],[37.908449,55.703271],[37.908422,55.703251],[37.907437,55.702459],[37.907483,55.702431],[37.907413,55.702385],[37.907421,55.702374],[37.907432,55.702362],[37.907433,55.70234],[37.907424,55.702327],[37.907255,55.702222],[37.9074,55.702153],[37.907488,55.702101],[37.907617,55.702042],[37.907574,55.702012],[37.907578,55.701996],[37.907669,55.70195],[37.907883,55.701846],[37.908242,55.701687],[37.908546,55.701581],[37.90887,55.701489],[37.908897,55.701476],[37.908898,55.701495],[37.908942,55.701532],[37.909067,55.701492],[37.9092,55.701627],[37.90911,55.70166],[37.909857,55.702378],[37.90996,55.702353],[37.910108,55.702473],[37.909694,55.702604],[37.909253,55.702799],[37.908832,55.703037],[37.908696,55.703109]],[[37.909194,55.70224],[37.90911,55.702152],[37.909029,55.702068],[37.908968,55.702005],[37.908905,55.70194],[37.908855,55.701888],[37.908803,55.701834],[37.908991,55.701777],[37.909092,55.701887],[37.909116,55.701911],[37.909162,55.701958],[37.909181,55.701978],[37.909396,55.7022],[37.909433,55.702241],[37.909472,55.702233],[37.909525,55.702282],[37.909591,55.702344],[37.909651,55.7024],[37.909608,55.702419],[37.908606,55.702831],[37.908567,55.702848],[37.908346,55.702705],[37.908386,55.702681],[37.908264,55.702611],[37.908211,55.70258],[37.908117,55.702526],[37.908019,55.70247],[37.907909,55.702406],[37.907833,55.702362],[37.90778,55.702332],[37.907741,55.702309],[37.90759,55.702222],[37.907747,55.702138],[37.9079,55.702224],[37.907936,55.702246],[37.908003,55.702288],[37.90803,55.702305],[37.908234,55.702424],[37.908321,55.702475],[37.908395,55.702521],[37.908424,55.702539],[37.908522,55.702602],[37.908552,55.702622],[37.908622,55.702667],[37.9087,55.702636],[37.908742,55.702619],[37.908979,55.702523],[37.909049,55.702495],[37.909171,55.702446],[37.909208,55.702431],[37.909331,55.702381],[37.909194,55.70224]],[[37.908665,55.703026],[37.908691,55.703046],[37.908748,55.703021],[37.908724,55.703001],[37.908665,55.703026]]]}</v>
          </cell>
          <cell r="E320" t="str">
            <v>LINESTRING(37.908897 55.701476,37.908546 55.701581,37.908242 55.701687,37.907883 55.701846,37.907669 55.70195,37.907578 55.701996,37.907255 55.702222,37.907437 55.702459,37.908422 55.703251,37.908449 55.703271,37.910108 55.702473,37.909067 55.701492,37.908897 55.701476)</v>
          </cell>
          <cell r="F320" t="str">
            <v>Утвержден</v>
          </cell>
          <cell r="G320">
            <v>15098</v>
          </cell>
          <cell r="H320">
            <v>15134.682000000001</v>
          </cell>
          <cell r="I320">
            <v>15098</v>
          </cell>
          <cell r="J320">
            <v>1796</v>
          </cell>
          <cell r="K320">
            <v>3094</v>
          </cell>
          <cell r="L320">
            <v>13016</v>
          </cell>
          <cell r="M320">
            <v>2</v>
          </cell>
          <cell r="N320">
            <v>495</v>
          </cell>
          <cell r="O320">
            <v>495.99700000000001</v>
          </cell>
          <cell r="P320">
            <v>0</v>
          </cell>
          <cell r="Q320">
            <v>0</v>
          </cell>
          <cell r="R320">
            <v>495</v>
          </cell>
          <cell r="S320">
            <v>0</v>
          </cell>
          <cell r="T320">
            <v>0</v>
          </cell>
          <cell r="U320">
            <v>0</v>
          </cell>
          <cell r="V320">
            <v>0</v>
          </cell>
          <cell r="W320">
            <v>12</v>
          </cell>
          <cell r="X320">
            <v>0</v>
          </cell>
          <cell r="Y320">
            <v>2</v>
          </cell>
          <cell r="Z320">
            <v>2</v>
          </cell>
          <cell r="AA320">
            <v>290</v>
          </cell>
          <cell r="AB320">
            <v>291.05799999999999</v>
          </cell>
          <cell r="AC320">
            <v>0</v>
          </cell>
          <cell r="AD320">
            <v>0</v>
          </cell>
          <cell r="AE320">
            <v>290</v>
          </cell>
          <cell r="AF320">
            <v>0</v>
          </cell>
          <cell r="AG320">
            <v>0</v>
          </cell>
          <cell r="AH320">
            <v>0</v>
          </cell>
          <cell r="AI320">
            <v>0</v>
          </cell>
          <cell r="AJ320">
            <v>4</v>
          </cell>
          <cell r="AK320">
            <v>3</v>
          </cell>
          <cell r="AL320">
            <v>3</v>
          </cell>
          <cell r="AM320">
            <v>4685</v>
          </cell>
          <cell r="AN320">
            <v>4680.5140000000001</v>
          </cell>
          <cell r="AO320">
            <v>4662</v>
          </cell>
          <cell r="AP320">
            <v>0</v>
          </cell>
          <cell r="AQ320">
            <v>0</v>
          </cell>
          <cell r="AR320">
            <v>0</v>
          </cell>
          <cell r="AS320">
            <v>0</v>
          </cell>
          <cell r="AT320">
            <v>23</v>
          </cell>
          <cell r="AU320">
            <v>23</v>
          </cell>
          <cell r="AV320">
            <v>1</v>
          </cell>
          <cell r="AW320">
            <v>20</v>
          </cell>
          <cell r="AX320">
            <v>0</v>
          </cell>
          <cell r="AY320">
            <v>20</v>
          </cell>
          <cell r="AZ320">
            <v>0</v>
          </cell>
          <cell r="BA320">
            <v>0</v>
          </cell>
          <cell r="BB320">
            <v>0</v>
          </cell>
          <cell r="BC320">
            <v>0</v>
          </cell>
          <cell r="BD320">
            <v>0</v>
          </cell>
          <cell r="BE320">
            <v>5</v>
          </cell>
          <cell r="BF320">
            <v>2244</v>
          </cell>
          <cell r="BG320">
            <v>2249.3319999999999</v>
          </cell>
          <cell r="BH320">
            <v>0</v>
          </cell>
          <cell r="BI320">
            <v>2244</v>
          </cell>
          <cell r="BJ320">
            <v>0</v>
          </cell>
          <cell r="BK320">
            <v>177</v>
          </cell>
          <cell r="BL320">
            <v>1</v>
          </cell>
          <cell r="BM320">
            <v>2528</v>
          </cell>
          <cell r="BN320">
            <v>2537.9360000000001</v>
          </cell>
          <cell r="BO320">
            <v>0</v>
          </cell>
          <cell r="BP320">
            <v>2528</v>
          </cell>
          <cell r="BQ320">
            <v>0</v>
          </cell>
          <cell r="BR320">
            <v>505</v>
          </cell>
          <cell r="BS320">
            <v>0</v>
          </cell>
          <cell r="BT320">
            <v>5</v>
          </cell>
          <cell r="BU320">
            <v>0</v>
          </cell>
          <cell r="BV320">
            <v>10</v>
          </cell>
          <cell r="BW320">
            <v>1561</v>
          </cell>
          <cell r="BX320">
            <v>1564.4490000000001</v>
          </cell>
          <cell r="BY320">
            <v>0</v>
          </cell>
          <cell r="BZ320">
            <v>1561</v>
          </cell>
          <cell r="CA320">
            <v>0</v>
          </cell>
          <cell r="CB320">
            <v>0.67200000000000004</v>
          </cell>
          <cell r="CC320">
            <v>0</v>
          </cell>
          <cell r="CD320">
            <v>4.3899999999999997</v>
          </cell>
          <cell r="CE320">
            <v>0</v>
          </cell>
          <cell r="CF320">
            <v>3</v>
          </cell>
          <cell r="CG320">
            <v>3296</v>
          </cell>
          <cell r="CH320">
            <v>3304.4630000000002</v>
          </cell>
          <cell r="CI320">
            <v>0</v>
          </cell>
          <cell r="CJ320">
            <v>3296</v>
          </cell>
          <cell r="CK320">
            <v>0</v>
          </cell>
          <cell r="CL320">
            <v>1.7110000000000001</v>
          </cell>
          <cell r="CM320">
            <v>0</v>
          </cell>
          <cell r="CN320">
            <v>2.8</v>
          </cell>
          <cell r="CO320">
            <v>0</v>
          </cell>
          <cell r="CP320">
            <v>9649</v>
          </cell>
          <cell r="CQ320">
            <v>15096</v>
          </cell>
          <cell r="CR320">
            <v>0</v>
          </cell>
          <cell r="CS320">
            <v>0</v>
          </cell>
          <cell r="CT320">
            <v>0</v>
          </cell>
        </row>
        <row r="321">
          <cell r="B321">
            <v>5752063394</v>
          </cell>
          <cell r="C321" t="str">
            <v>г. Люберцы, ул. Юности, д. 11, д. 13к1</v>
          </cell>
          <cell r="D321" t="str">
            <v>{"type":"Polygon","coordinates":[[[37.905911,55.705678],[37.905907,55.705707],[37.905697,55.705686],[37.903682,55.705505],[37.903723,55.705425],[37.903647,55.705414],[37.903747,55.705136],[37.90391,55.704831],[37.903527,55.704766],[37.903808,55.704317],[37.903819,55.70429],[37.903824,55.704066],[37.903846,55.704027],[37.903395,55.703909],[37.903653,55.703554],[37.903734,55.703579],[37.903959,55.703301],[37.904031,55.702645],[37.904058,55.702527],[37.904114,55.702443],[37.904122,55.702397],[37.903985,55.702227],[37.9042,55.702266],[37.904288,55.702335],[37.904353,55.702338],[37.904452,55.702408],[37.904911,55.702747],[37.904978,55.702588],[37.905056,55.702547],[37.905761,55.703044],[37.905796,55.703052],[37.905892,55.703106],[37.905935,55.703099],[37.905965,55.703103],[37.905992,55.703118],[37.905935,55.703152],[37.90655,55.703496],[37.90703,55.70374],[37.907252,55.703833],[37.907284,55.703814],[37.907352,55.70382],[37.907464,55.703874],[37.907193,55.704067],[37.906861,55.70437],[37.906525,55.704696],[37.906448,55.704807],[37.906244,55.705073],[37.906078,55.705317],[37.905965,55.705511],[37.905933,55.705585],[37.905911,55.705678]],[[37.904041,55.704967],[37.904096,55.704856],[37.904211,55.704872],[37.904154,55.704983],[37.904041,55.704967]],[[37.903878,55.705347],[37.903922,55.705186],[37.905465,55.70533],[37.905718,55.704849],[37.904001,55.704421],[37.904117,55.704269],[37.906016,55.704763],[37.90563,55.705504],[37.903878,55.705347]],[[37.904321,55.703972],[37.904428,55.703847],[37.906174,55.7043],[37.906297,55.704179],[37.906269,55.70417],[37.90633,55.704114],[37.906356,55.704124],[37.906488,55.704001],[37.906328,55.703936],[37.906303,55.703955],[37.906208,55.703914],[37.906233,55.703896],[37.906082,55.703832],[37.906056,55.703851],[37.905959,55.703815],[37.90599,55.703792],[37.904934,55.70334],[37.905069,55.703233],[37.90679,55.70395],[37.906712,55.704003],[37.906731,55.704012],[37.906674,55.704058],[37.906706,55.70407],[37.906391,55.704377],[37.906358,55.704368],[37.906307,55.70442],[37.906291,55.704416],[37.906246,55.704469],[37.904321,55.703972]],[[37.904769,55.703626],[37.904836,55.703564],[37.904767,55.703535],[37.904696,55.703598],[37.904769,55.703626]],[[37.904528,55.703668],[37.904557,55.703636],[37.904592,55.703647],[37.904561,55.703678],[37.904528,55.703668]],[[37.907157,55.703912],[37.907213,55.703934],[37.907291,55.703877],[37.90723,55.703852],[37.907157,55.703912]],[[37.906443,55.704814],[37.906414,55.704851],[37.906312,55.704827],[37.906341,55.70479],[37.906443,55.704814]],[[37.904028,55.704146],[37.904012,55.704167],[37.904076,55.704183],[37.904093,55.704163],[37.904028,55.704146]],[[37.903825,55.70499],[37.903852,55.704939],[37.903896,55.704946],[37.903868,55.704997],[37.903825,55.70499]]]}</v>
          </cell>
          <cell r="E321" t="str">
            <v>LINESTRING(37.903985 55.702227,37.903395 55.703909,37.903527 55.704766,37.903647 55.705414,37.903682 55.705505,37.905907 55.705707,37.907464 55.703874,37.905056 55.702547,37.9042 55.702266,37.903985 55.702227)</v>
          </cell>
          <cell r="F321" t="str">
            <v>Утвержден</v>
          </cell>
          <cell r="G321">
            <v>45550</v>
          </cell>
          <cell r="H321">
            <v>45550.353999999999</v>
          </cell>
          <cell r="I321">
            <v>45550</v>
          </cell>
          <cell r="J321">
            <v>6728</v>
          </cell>
          <cell r="K321">
            <v>6728.3</v>
          </cell>
          <cell r="L321">
            <v>30707</v>
          </cell>
          <cell r="M321">
            <v>9</v>
          </cell>
          <cell r="N321">
            <v>1829</v>
          </cell>
          <cell r="O321">
            <v>1833.452</v>
          </cell>
          <cell r="P321">
            <v>0</v>
          </cell>
          <cell r="Q321">
            <v>0</v>
          </cell>
          <cell r="R321">
            <v>1757</v>
          </cell>
          <cell r="S321">
            <v>0</v>
          </cell>
          <cell r="T321">
            <v>72</v>
          </cell>
          <cell r="U321">
            <v>0</v>
          </cell>
          <cell r="V321">
            <v>0</v>
          </cell>
          <cell r="W321">
            <v>0</v>
          </cell>
          <cell r="X321">
            <v>0</v>
          </cell>
          <cell r="Y321">
            <v>0</v>
          </cell>
          <cell r="Z321">
            <v>4</v>
          </cell>
          <cell r="AA321">
            <v>1386</v>
          </cell>
          <cell r="AB321">
            <v>1388.0350000000001</v>
          </cell>
          <cell r="AC321">
            <v>0</v>
          </cell>
          <cell r="AD321">
            <v>0</v>
          </cell>
          <cell r="AE321">
            <v>1386</v>
          </cell>
          <cell r="AF321">
            <v>0</v>
          </cell>
          <cell r="AG321">
            <v>0</v>
          </cell>
          <cell r="AH321">
            <v>0</v>
          </cell>
          <cell r="AI321">
            <v>0</v>
          </cell>
          <cell r="AJ321">
            <v>0</v>
          </cell>
          <cell r="AK321">
            <v>16</v>
          </cell>
          <cell r="AL321">
            <v>11</v>
          </cell>
          <cell r="AM321">
            <v>7234.2</v>
          </cell>
          <cell r="AN321">
            <v>14330.306</v>
          </cell>
          <cell r="AO321">
            <v>7234.2</v>
          </cell>
          <cell r="AP321">
            <v>0</v>
          </cell>
          <cell r="AQ321">
            <v>0</v>
          </cell>
          <cell r="AR321">
            <v>0</v>
          </cell>
          <cell r="AS321">
            <v>0</v>
          </cell>
          <cell r="AT321">
            <v>0</v>
          </cell>
          <cell r="AU321">
            <v>0</v>
          </cell>
          <cell r="AV321">
            <v>5</v>
          </cell>
          <cell r="AW321">
            <v>57</v>
          </cell>
          <cell r="AX321">
            <v>0</v>
          </cell>
          <cell r="AY321">
            <v>57</v>
          </cell>
          <cell r="AZ321">
            <v>0</v>
          </cell>
          <cell r="BA321">
            <v>12</v>
          </cell>
          <cell r="BB321">
            <v>12</v>
          </cell>
          <cell r="BC321">
            <v>8</v>
          </cell>
          <cell r="BD321">
            <v>8</v>
          </cell>
          <cell r="BE321">
            <v>26</v>
          </cell>
          <cell r="BF321">
            <v>10653</v>
          </cell>
          <cell r="BG321">
            <v>10595.22</v>
          </cell>
          <cell r="BH321">
            <v>1</v>
          </cell>
          <cell r="BI321">
            <v>9444</v>
          </cell>
          <cell r="BJ321">
            <v>1209</v>
          </cell>
          <cell r="BK321">
            <v>842</v>
          </cell>
          <cell r="BL321">
            <v>2</v>
          </cell>
          <cell r="BM321">
            <v>6142</v>
          </cell>
          <cell r="BN321">
            <v>6262.6610000000001</v>
          </cell>
          <cell r="BO321">
            <v>2</v>
          </cell>
          <cell r="BP321">
            <v>6142</v>
          </cell>
          <cell r="BQ321">
            <v>0</v>
          </cell>
          <cell r="BR321">
            <v>1.1830000000000001</v>
          </cell>
          <cell r="BS321">
            <v>0</v>
          </cell>
          <cell r="BT321">
            <v>4</v>
          </cell>
          <cell r="BU321">
            <v>0</v>
          </cell>
          <cell r="BV321">
            <v>79</v>
          </cell>
          <cell r="BW321">
            <v>10134.6</v>
          </cell>
          <cell r="BX321">
            <v>10211.179</v>
          </cell>
          <cell r="BY321">
            <v>1</v>
          </cell>
          <cell r="BZ321">
            <v>10134.6</v>
          </cell>
          <cell r="CA321">
            <v>0</v>
          </cell>
          <cell r="CB321">
            <v>7.298</v>
          </cell>
          <cell r="CC321">
            <v>0</v>
          </cell>
          <cell r="CD321">
            <v>2.8734177215189902</v>
          </cell>
          <cell r="CE321">
            <v>0</v>
          </cell>
          <cell r="CF321">
            <v>0</v>
          </cell>
          <cell r="CG321">
            <v>0</v>
          </cell>
          <cell r="CH321">
            <v>0</v>
          </cell>
          <cell r="CI321">
            <v>0</v>
          </cell>
          <cell r="CJ321">
            <v>0</v>
          </cell>
          <cell r="CK321">
            <v>0</v>
          </cell>
          <cell r="CL321">
            <v>0</v>
          </cell>
          <cell r="CM321">
            <v>0</v>
          </cell>
          <cell r="CN321">
            <v>0</v>
          </cell>
          <cell r="CO321">
            <v>0</v>
          </cell>
          <cell r="CP321">
            <v>25777.599999999999</v>
          </cell>
          <cell r="CQ321">
            <v>37435.800000000003</v>
          </cell>
          <cell r="CR321">
            <v>0</v>
          </cell>
          <cell r="CS321">
            <v>0</v>
          </cell>
          <cell r="CT321">
            <v>0</v>
          </cell>
        </row>
        <row r="322">
          <cell r="B322">
            <v>9721143822</v>
          </cell>
          <cell r="C322" t="str">
            <v>г. Люберцы, ул. Юности, д. 2, д. 4, д. 6</v>
          </cell>
          <cell r="D322" t="str">
            <v>{"type":"Polygon","coordinates":[[[37.909924,55.703649],[37.909597,55.703425],[37.909366,55.703232],[37.909693,55.703059],[37.909977,55.702935],[37.910433,55.702754],[37.910943,55.702582],[37.911372,55.702467],[37.911828,55.702346],[37.912389,55.702214],[37.91294,55.702103],[37.91311,55.7024],[37.912204,55.702973],[37.912209,55.703029],[37.910031,55.703622],[37.910031,55.703622],[37.909924,55.703649]],[[37.910318,55.703487],[37.909996,55.703147],[37.910289,55.703055],[37.910621,55.703398],[37.910621,55.703398],[37.910318,55.703487]],[[37.911144,55.703238],[37.91079,55.702874],[37.911096,55.702781],[37.911453,55.703149],[37.911453,55.703149],[37.911144,55.703238]],[[37.911954,55.703009],[37.911622,55.70263],[37.911922,55.702543],[37.912252,55.702922],[37.911954,55.703009]],[[37.910388,55.702903],[37.910367,55.702882],[37.910432,55.702861],[37.910452,55.702883],[37.910388,55.702903]],[[37.911994,55.702404],[37.911929,55.702423],[37.911909,55.702401],[37.911975,55.702382],[37.911994,55.702404]],[[37.911312,55.702579],[37.911331,55.702602],[37.911267,55.702623],[37.911247,55.7026],[37.911312,55.702579]]]}</v>
          </cell>
          <cell r="E322" t="str">
            <v>LINESTRING(37.91294 55.702103,37.912389 55.702214,37.911828 55.702346,37.911372 55.702467,37.910943 55.702582,37.910433 55.702754,37.909977 55.702935,37.909693 55.703059,37.909366 55.703232,37.909597 55.703425,37.909924 55.703649,37.910031 55.703622,37.912209 55.703029,37.91311 55.7024,37.91294 55.702103)</v>
          </cell>
          <cell r="F322" t="str">
            <v>Утвержден</v>
          </cell>
          <cell r="G322">
            <v>13884</v>
          </cell>
          <cell r="H322">
            <v>13883.861999999999</v>
          </cell>
          <cell r="I322">
            <v>13884</v>
          </cell>
          <cell r="J322">
            <v>3536</v>
          </cell>
          <cell r="K322">
            <v>5606</v>
          </cell>
          <cell r="L322">
            <v>24230</v>
          </cell>
          <cell r="M322">
            <v>5</v>
          </cell>
          <cell r="N322">
            <v>1670</v>
          </cell>
          <cell r="O322">
            <v>1667.5909999999999</v>
          </cell>
          <cell r="P322">
            <v>0</v>
          </cell>
          <cell r="Q322">
            <v>0</v>
          </cell>
          <cell r="R322">
            <v>1670</v>
          </cell>
          <cell r="S322">
            <v>0</v>
          </cell>
          <cell r="T322">
            <v>0</v>
          </cell>
          <cell r="U322">
            <v>0</v>
          </cell>
          <cell r="V322">
            <v>0</v>
          </cell>
          <cell r="W322">
            <v>0</v>
          </cell>
          <cell r="X322">
            <v>0</v>
          </cell>
          <cell r="Y322">
            <v>0</v>
          </cell>
          <cell r="Z322">
            <v>2</v>
          </cell>
          <cell r="AA322">
            <v>390</v>
          </cell>
          <cell r="AB322">
            <v>381.85399999999998</v>
          </cell>
          <cell r="AC322">
            <v>2</v>
          </cell>
          <cell r="AD322">
            <v>0</v>
          </cell>
          <cell r="AE322">
            <v>390</v>
          </cell>
          <cell r="AF322">
            <v>0</v>
          </cell>
          <cell r="AG322">
            <v>0</v>
          </cell>
          <cell r="AH322">
            <v>0</v>
          </cell>
          <cell r="AI322">
            <v>0</v>
          </cell>
          <cell r="AJ322">
            <v>0</v>
          </cell>
          <cell r="AK322">
            <v>9</v>
          </cell>
          <cell r="AL322">
            <v>9</v>
          </cell>
          <cell r="AM322">
            <v>864</v>
          </cell>
          <cell r="AN322">
            <v>4739.0309999999999</v>
          </cell>
          <cell r="AO322">
            <v>864</v>
          </cell>
          <cell r="AP322">
            <v>0</v>
          </cell>
          <cell r="AQ322">
            <v>0</v>
          </cell>
          <cell r="AR322">
            <v>0</v>
          </cell>
          <cell r="AS322">
            <v>0</v>
          </cell>
          <cell r="AT322">
            <v>0</v>
          </cell>
          <cell r="AU322">
            <v>0</v>
          </cell>
          <cell r="AV322">
            <v>3</v>
          </cell>
          <cell r="AW322">
            <v>36</v>
          </cell>
          <cell r="AX322">
            <v>0</v>
          </cell>
          <cell r="AY322">
            <v>36</v>
          </cell>
          <cell r="AZ322">
            <v>0</v>
          </cell>
          <cell r="BA322">
            <v>0</v>
          </cell>
          <cell r="BB322">
            <v>0</v>
          </cell>
          <cell r="BC322">
            <v>0</v>
          </cell>
          <cell r="BD322">
            <v>0</v>
          </cell>
          <cell r="BE322">
            <v>8</v>
          </cell>
          <cell r="BF322">
            <v>1180</v>
          </cell>
          <cell r="BG322">
            <v>1177.797</v>
          </cell>
          <cell r="BH322">
            <v>0</v>
          </cell>
          <cell r="BI322">
            <v>1180</v>
          </cell>
          <cell r="BJ322">
            <v>0</v>
          </cell>
          <cell r="BK322">
            <v>107</v>
          </cell>
          <cell r="BL322">
            <v>1</v>
          </cell>
          <cell r="BM322">
            <v>1828</v>
          </cell>
          <cell r="BN322">
            <v>1832.2739999999999</v>
          </cell>
          <cell r="BO322">
            <v>0</v>
          </cell>
          <cell r="BP322">
            <v>1828</v>
          </cell>
          <cell r="BQ322">
            <v>0</v>
          </cell>
          <cell r="BR322">
            <v>366</v>
          </cell>
          <cell r="BS322">
            <v>0</v>
          </cell>
          <cell r="BT322">
            <v>5</v>
          </cell>
          <cell r="BU322">
            <v>0</v>
          </cell>
          <cell r="BV322">
            <v>28</v>
          </cell>
          <cell r="BW322">
            <v>4081</v>
          </cell>
          <cell r="BX322">
            <v>4077.6930000000002</v>
          </cell>
          <cell r="BY322">
            <v>0</v>
          </cell>
          <cell r="BZ322">
            <v>4081</v>
          </cell>
          <cell r="CA322">
            <v>0</v>
          </cell>
          <cell r="CB322">
            <v>2.6720000000000002</v>
          </cell>
          <cell r="CC322">
            <v>0</v>
          </cell>
          <cell r="CD322">
            <v>2.46428571428571</v>
          </cell>
          <cell r="CE322">
            <v>0</v>
          </cell>
          <cell r="CF322">
            <v>0</v>
          </cell>
          <cell r="CG322">
            <v>0</v>
          </cell>
          <cell r="CH322">
            <v>0</v>
          </cell>
          <cell r="CI322">
            <v>0</v>
          </cell>
          <cell r="CJ322">
            <v>0</v>
          </cell>
          <cell r="CK322">
            <v>0</v>
          </cell>
          <cell r="CL322">
            <v>0</v>
          </cell>
          <cell r="CM322">
            <v>0</v>
          </cell>
          <cell r="CN322">
            <v>0</v>
          </cell>
          <cell r="CO322">
            <v>0</v>
          </cell>
          <cell r="CP322">
            <v>7125</v>
          </cell>
          <cell r="CQ322">
            <v>10049</v>
          </cell>
          <cell r="CR322">
            <v>0</v>
          </cell>
          <cell r="CS322">
            <v>0</v>
          </cell>
          <cell r="CT322">
            <v>0</v>
          </cell>
        </row>
        <row r="323">
          <cell r="B323">
            <v>5756859134</v>
          </cell>
          <cell r="C323" t="str">
            <v>г. Люберцы, ул. Юности, д. 9</v>
          </cell>
          <cell r="D323" t="str">
            <v>{"type":"Polygon","coordinates":[[[37.907352,55.70382],[37.907284,55.703814],[37.907252,55.703832],[37.907036,55.703741],[37.90657,55.703504],[37.905937,55.703152],[37.905992,55.703118],[37.905965,55.703103],[37.905935,55.703099],[37.905892,55.703105],[37.905796,55.70305],[37.906509,55.702726],[37.907242,55.702397],[37.907265,55.702419],[37.907282,55.702416],[37.907291,55.702423],[37.90735,55.7024],[37.907413,55.702385],[37.907482,55.702431],[37.907437,55.702459],[37.908371,55.703212],[37.908436,55.703262],[37.90793,55.703573],[37.907714,55.703717],[37.907589,55.703796],[37.907464,55.703873],[37.907352,55.70382]],[[37.906222,55.703062],[37.906393,55.702966],[37.907154,55.7034],[37.90768,55.703112],[37.907539,55.702997],[37.907472,55.70294],[37.907433,55.702957],[37.907365,55.702902],[37.907407,55.702885],[37.907117,55.702648],[37.907314,55.70258],[37.907962,55.703088],[37.907871,55.703121],[37.907916,55.703153],[37.907888,55.703166],[37.908052,55.703261],[37.907467,55.703582],[37.90737,55.703582],[37.907246,55.703508],[37.907199,55.703533],[37.907153,55.703507],[37.907094,55.703541],[37.906822,55.703392],[37.90678,55.703416],[37.9067,55.703371],[37.906741,55.703349],[37.906594,55.703269],[37.906558,55.703289],[37.906478,55.703247],[37.906519,55.703224],[37.906373,55.703146],[37.906336,55.703169],[37.906248,55.703121],[37.906295,55.703099],[37.906222,55.703062]],[[37.906789,55.702842],[37.906865,55.702808],[37.906814,55.70277],[37.90674,55.702803],[37.906789,55.702842]],[[37.907618,55.703777],[37.907581,55.703756],[37.907685,55.703689],[37.907725,55.703709],[37.907618,55.703777]],[[37.908324,55.703317],[37.908287,55.703295],[37.908397,55.703231],[37.908428,55.703256],[37.908324,55.703317]]]}</v>
          </cell>
          <cell r="E323" t="str">
            <v>LINESTRING(37.907413 55.702385,37.907242 55.702397,37.906509 55.702726,37.905796 55.70305,37.905937 55.703152,37.90657 55.703504,37.907036 55.703741,37.907252 55.703832,37.907464 55.703873,37.907589 55.703796,37.908436 55.703262,37.907482 55.702431,37.907413 55.702385)</v>
          </cell>
          <cell r="F323" t="str">
            <v>Утвержден</v>
          </cell>
          <cell r="G323">
            <v>10527</v>
          </cell>
          <cell r="H323">
            <v>10553.368</v>
          </cell>
          <cell r="I323">
            <v>10527</v>
          </cell>
          <cell r="J323">
            <v>0</v>
          </cell>
          <cell r="K323">
            <v>4079</v>
          </cell>
          <cell r="L323">
            <v>0</v>
          </cell>
          <cell r="M323">
            <v>1</v>
          </cell>
          <cell r="N323">
            <v>137</v>
          </cell>
          <cell r="O323">
            <v>137.73500000000001</v>
          </cell>
          <cell r="P323">
            <v>1</v>
          </cell>
          <cell r="Q323">
            <v>0</v>
          </cell>
          <cell r="R323">
            <v>137</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3162.8339999999998</v>
          </cell>
          <cell r="AO323">
            <v>0</v>
          </cell>
          <cell r="AP323">
            <v>0</v>
          </cell>
          <cell r="AQ323">
            <v>0</v>
          </cell>
          <cell r="AR323">
            <v>0</v>
          </cell>
          <cell r="AS323">
            <v>0</v>
          </cell>
          <cell r="AT323">
            <v>0</v>
          </cell>
          <cell r="AU323">
            <v>0</v>
          </cell>
          <cell r="AV323">
            <v>2</v>
          </cell>
          <cell r="AW323">
            <v>24</v>
          </cell>
          <cell r="AX323">
            <v>0</v>
          </cell>
          <cell r="AY323">
            <v>24</v>
          </cell>
          <cell r="AZ323">
            <v>0</v>
          </cell>
          <cell r="BA323">
            <v>0</v>
          </cell>
          <cell r="BB323">
            <v>0</v>
          </cell>
          <cell r="BC323">
            <v>0</v>
          </cell>
          <cell r="BD323">
            <v>0</v>
          </cell>
          <cell r="BE323">
            <v>8</v>
          </cell>
          <cell r="BF323">
            <v>1419</v>
          </cell>
          <cell r="BG323">
            <v>1425.5150000000001</v>
          </cell>
          <cell r="BH323">
            <v>0</v>
          </cell>
          <cell r="BI323">
            <v>1419</v>
          </cell>
          <cell r="BJ323">
            <v>0</v>
          </cell>
          <cell r="BK323">
            <v>93</v>
          </cell>
          <cell r="BL323">
            <v>1</v>
          </cell>
          <cell r="BM323">
            <v>3492</v>
          </cell>
          <cell r="BN323">
            <v>3499.8150000000001</v>
          </cell>
          <cell r="BO323">
            <v>0</v>
          </cell>
          <cell r="BP323">
            <v>3492</v>
          </cell>
          <cell r="BQ323">
            <v>0</v>
          </cell>
          <cell r="BR323">
            <v>582</v>
          </cell>
          <cell r="BS323">
            <v>0</v>
          </cell>
          <cell r="BT323">
            <v>6</v>
          </cell>
          <cell r="BU323">
            <v>0</v>
          </cell>
          <cell r="BV323">
            <v>20</v>
          </cell>
          <cell r="BW323">
            <v>2184</v>
          </cell>
          <cell r="BX323">
            <v>2307.348</v>
          </cell>
          <cell r="BY323">
            <v>5</v>
          </cell>
          <cell r="BZ323">
            <v>2184</v>
          </cell>
          <cell r="CA323">
            <v>0</v>
          </cell>
          <cell r="CB323">
            <v>8.4049999999999994</v>
          </cell>
          <cell r="CC323">
            <v>0</v>
          </cell>
          <cell r="CD323">
            <v>6.2755999999999998</v>
          </cell>
          <cell r="CE323">
            <v>0</v>
          </cell>
          <cell r="CF323">
            <v>0</v>
          </cell>
          <cell r="CG323">
            <v>0</v>
          </cell>
          <cell r="CH323">
            <v>0</v>
          </cell>
          <cell r="CI323">
            <v>0</v>
          </cell>
          <cell r="CJ323">
            <v>0</v>
          </cell>
          <cell r="CK323">
            <v>0</v>
          </cell>
          <cell r="CL323">
            <v>0</v>
          </cell>
          <cell r="CM323">
            <v>0</v>
          </cell>
          <cell r="CN323">
            <v>0</v>
          </cell>
          <cell r="CO323">
            <v>0</v>
          </cell>
          <cell r="CP323">
            <v>7119</v>
          </cell>
          <cell r="CQ323">
            <v>7256</v>
          </cell>
          <cell r="CR323">
            <v>0</v>
          </cell>
          <cell r="CS323">
            <v>0</v>
          </cell>
          <cell r="CT323">
            <v>0</v>
          </cell>
        </row>
        <row r="324">
          <cell r="B324">
            <v>7533038450</v>
          </cell>
          <cell r="C324" t="str">
            <v>г, Люберцы, Фабричная ул., д.6, 3</v>
          </cell>
          <cell r="D324" t="str">
            <v>{"type":"Polygon","coordinates":[[[37.972883,55.615419],[37.974047,55.614808],[37.974167,55.614787],[37.974454,55.614592],[37.974505,55.614528],[37.974485,55.614475],[37.973852,55.614053],[37.973314,55.614329],[37.97331,55.614369],[37.973783,55.614643],[37.972603,55.615276],[37.972883,55.615419]],[[37.972777,55.615269],[37.972914,55.615346],[37.973955,55.614798],[37.973814,55.614715],[37.972777,55.615269]],[[37.97358,55.614324],[37.9737,55.614396],[37.973658,55.614418],[37.973553,55.614358],[37.973483,55.614395],[37.973669,55.614504],[37.973774,55.614446],[37.974178,55.614685],[37.974349,55.614599],[37.97374,55.61424],[37.97358,55.614324]]]}</v>
          </cell>
          <cell r="E324" t="str">
            <v>LINESTRING(37.973852 55.614053,37.973314 55.614329,37.972603 55.615276,37.972883 55.615419,37.974167 55.614787,37.974454 55.614592,37.974505 55.614528,37.974485 55.614475,37.973852 55.614053)</v>
          </cell>
          <cell r="F324" t="str">
            <v>Утвержден</v>
          </cell>
          <cell r="G324">
            <v>3716</v>
          </cell>
          <cell r="H324">
            <v>3729.002</v>
          </cell>
          <cell r="I324">
            <v>3716</v>
          </cell>
          <cell r="J324">
            <v>0</v>
          </cell>
          <cell r="K324">
            <v>58</v>
          </cell>
          <cell r="L324">
            <v>0</v>
          </cell>
          <cell r="M324">
            <v>1</v>
          </cell>
          <cell r="N324">
            <v>158</v>
          </cell>
          <cell r="O324">
            <v>158.43100000000001</v>
          </cell>
          <cell r="P324">
            <v>0</v>
          </cell>
          <cell r="Q324">
            <v>0</v>
          </cell>
          <cell r="R324">
            <v>0</v>
          </cell>
          <cell r="S324">
            <v>0</v>
          </cell>
          <cell r="T324">
            <v>158</v>
          </cell>
          <cell r="U324">
            <v>0</v>
          </cell>
          <cell r="V324">
            <v>0</v>
          </cell>
          <cell r="W324">
            <v>2</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3045</v>
          </cell>
          <cell r="AN324">
            <v>2991.942</v>
          </cell>
          <cell r="AO324">
            <v>2985</v>
          </cell>
          <cell r="AP324">
            <v>30</v>
          </cell>
          <cell r="AQ324">
            <v>0</v>
          </cell>
          <cell r="AR324">
            <v>0</v>
          </cell>
          <cell r="AS324">
            <v>0</v>
          </cell>
          <cell r="AT324">
            <v>0</v>
          </cell>
          <cell r="AU324">
            <v>0</v>
          </cell>
          <cell r="AV324">
            <v>1</v>
          </cell>
          <cell r="AW324">
            <v>2</v>
          </cell>
          <cell r="AX324">
            <v>0</v>
          </cell>
          <cell r="AY324">
            <v>2</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3</v>
          </cell>
          <cell r="BW324">
            <v>579</v>
          </cell>
          <cell r="BX324">
            <v>579.851</v>
          </cell>
          <cell r="BY324">
            <v>0</v>
          </cell>
          <cell r="BZ324">
            <v>108</v>
          </cell>
          <cell r="CA324">
            <v>471</v>
          </cell>
          <cell r="CB324">
            <v>5.3999999999999999E-2</v>
          </cell>
          <cell r="CC324">
            <v>0.314</v>
          </cell>
          <cell r="CD324">
            <v>1.5</v>
          </cell>
          <cell r="CE324">
            <v>1.5</v>
          </cell>
          <cell r="CF324">
            <v>0</v>
          </cell>
          <cell r="CG324">
            <v>0</v>
          </cell>
          <cell r="CH324">
            <v>0</v>
          </cell>
          <cell r="CI324">
            <v>0</v>
          </cell>
          <cell r="CJ324">
            <v>0</v>
          </cell>
          <cell r="CK324">
            <v>0</v>
          </cell>
          <cell r="CL324">
            <v>0</v>
          </cell>
          <cell r="CM324">
            <v>0</v>
          </cell>
          <cell r="CN324">
            <v>0</v>
          </cell>
          <cell r="CO324">
            <v>0</v>
          </cell>
          <cell r="CP324">
            <v>110</v>
          </cell>
          <cell r="CQ324">
            <v>3724</v>
          </cell>
          <cell r="CR324">
            <v>0</v>
          </cell>
          <cell r="CS324">
            <v>0</v>
          </cell>
          <cell r="CT324">
            <v>0</v>
          </cell>
        </row>
        <row r="325">
          <cell r="B325">
            <v>247693741</v>
          </cell>
          <cell r="C325" t="str">
            <v>г. Люберцы, Хлебозаводской пр-д, д. 5, д. 7, д. 9, 1-й Панковский пр-д, д. 29.</v>
          </cell>
          <cell r="D325" t="str">
            <v>{"type":"Polygon","coordinates":[[[37.913716,55.666793],[37.913439,55.66684],[37.913415,55.666797],[37.913364,55.666694],[37.913644,55.666646],[37.913635,55.66663],[37.913421,55.666208],[37.913117,55.666115],[37.913121,55.666114],[37.913149,55.666086],[37.913029,55.666048],[37.913003,55.666073],[37.912963,55.666059],[37.912545,55.666396],[37.9125,55.666433],[37.912135,55.666729],[37.912244,55.666767],[37.912118,55.666895],[37.912084,55.66693],[37.911775,55.667245],[37.911651,55.667211],[37.911471,55.667413],[37.911718,55.667491],[37.911782,55.66751],[37.911751,55.667543],[37.911744,55.667551],[37.91224,55.667707],[37.912406,55.667764],[37.912148,55.667997],[37.912179,55.668007],[37.912152,55.668032],[37.912582,55.668167],[37.912901,55.667997],[37.914117,55.667354],[37.91403,55.667266],[37.913577,55.666986],[37.91377,55.666894],[37.913716,55.666793]],[[37.912969,55.666668],[37.912869,55.666504],[37.913183,55.666448],[37.913282,55.666617],[37.912969,55.666668]],[[37.912968,55.666667],[37.913076,55.66684],[37.912767,55.666893],[37.912666,55.666724],[37.912968,55.666667]],[[37.912394,55.667061],[37.911978,55.667496],[37.911789,55.66744],[37.91219,55.667001],[37.912394,55.667061]],[[37.913722,55.667404],[37.913625,55.667505],[37.913212,55.667379],[37.912855,55.667764],[37.912917,55.667784],[37.912821,55.667884],[37.912668,55.667838],[37.912682,55.667822],[37.912587,55.667795],[37.913121,55.667222],[37.913722,55.667404]],[[37.912135,55.666729],[37.912195,55.66675],[37.912273,55.666688],[37.912213,55.666666],[37.912135,55.666729]],[[37.913003,55.666073],[37.913116,55.666115],[37.913121,55.666114],[37.913149,55.666086],[37.913029,55.666048],[37.913003,55.666073]]]}</v>
          </cell>
          <cell r="E325" t="str">
            <v>LINESTRING(37.913029 55.666048,37.912963 55.666059,37.912545 55.666396,37.912135 55.666729,37.911651 55.667211,37.911471 55.667413,37.912152 55.668032,37.912582 55.668167,37.914117 55.667354,37.913421 55.666208,37.913149 55.666086,37.913029 55.666048)</v>
          </cell>
          <cell r="F325" t="str">
            <v>Утвержден</v>
          </cell>
          <cell r="G325">
            <v>16410</v>
          </cell>
          <cell r="H325">
            <v>16439.428</v>
          </cell>
          <cell r="I325">
            <v>16479.2</v>
          </cell>
          <cell r="J325">
            <v>2777</v>
          </cell>
          <cell r="K325">
            <v>2195</v>
          </cell>
          <cell r="L325">
            <v>13702.2</v>
          </cell>
          <cell r="M325">
            <v>1</v>
          </cell>
          <cell r="N325">
            <v>153</v>
          </cell>
          <cell r="O325">
            <v>152.447</v>
          </cell>
          <cell r="P325">
            <v>0</v>
          </cell>
          <cell r="Q325">
            <v>0</v>
          </cell>
          <cell r="R325">
            <v>153</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23530</v>
          </cell>
          <cell r="AN325">
            <v>11481.51</v>
          </cell>
          <cell r="AO325">
            <v>11755</v>
          </cell>
          <cell r="AP325">
            <v>110</v>
          </cell>
          <cell r="AQ325">
            <v>0</v>
          </cell>
          <cell r="AR325">
            <v>0</v>
          </cell>
          <cell r="AS325">
            <v>0</v>
          </cell>
          <cell r="AT325">
            <v>0</v>
          </cell>
          <cell r="AU325">
            <v>0</v>
          </cell>
          <cell r="AV325">
            <v>2</v>
          </cell>
          <cell r="AW325">
            <v>69.2</v>
          </cell>
          <cell r="AX325">
            <v>0</v>
          </cell>
          <cell r="AY325">
            <v>69.2</v>
          </cell>
          <cell r="AZ325">
            <v>0</v>
          </cell>
          <cell r="BA325">
            <v>5</v>
          </cell>
          <cell r="BB325">
            <v>18</v>
          </cell>
          <cell r="BC325">
            <v>5</v>
          </cell>
          <cell r="BD325">
            <v>5</v>
          </cell>
          <cell r="BE325">
            <v>8</v>
          </cell>
          <cell r="BF325">
            <v>1801.8</v>
          </cell>
          <cell r="BG325">
            <v>1805.0519999999999</v>
          </cell>
          <cell r="BH325">
            <v>0</v>
          </cell>
          <cell r="BI325">
            <v>1801.8</v>
          </cell>
          <cell r="BJ325">
            <v>0</v>
          </cell>
          <cell r="BK325">
            <v>142</v>
          </cell>
          <cell r="BL325">
            <v>2</v>
          </cell>
          <cell r="BM325">
            <v>2195</v>
          </cell>
          <cell r="BN325">
            <v>2205.1640000000002</v>
          </cell>
          <cell r="BO325">
            <v>0</v>
          </cell>
          <cell r="BP325">
            <v>2195</v>
          </cell>
          <cell r="BQ325">
            <v>0</v>
          </cell>
          <cell r="BR325">
            <v>439.4</v>
          </cell>
          <cell r="BS325">
            <v>0</v>
          </cell>
          <cell r="BT325">
            <v>5</v>
          </cell>
          <cell r="BU325">
            <v>0</v>
          </cell>
          <cell r="BV325">
            <v>5</v>
          </cell>
          <cell r="BW325">
            <v>760.4</v>
          </cell>
          <cell r="BX325">
            <v>759.572</v>
          </cell>
          <cell r="BY325">
            <v>0</v>
          </cell>
          <cell r="BZ325">
            <v>760.4</v>
          </cell>
          <cell r="CA325">
            <v>0</v>
          </cell>
          <cell r="CB325">
            <v>356.012</v>
          </cell>
          <cell r="CC325">
            <v>0</v>
          </cell>
          <cell r="CD325">
            <v>1.5</v>
          </cell>
          <cell r="CE325">
            <v>0</v>
          </cell>
          <cell r="CF325">
            <v>0</v>
          </cell>
          <cell r="CG325">
            <v>0</v>
          </cell>
          <cell r="CH325">
            <v>0</v>
          </cell>
          <cell r="CI325">
            <v>0</v>
          </cell>
          <cell r="CJ325">
            <v>0</v>
          </cell>
          <cell r="CK325">
            <v>0</v>
          </cell>
          <cell r="CL325">
            <v>0</v>
          </cell>
          <cell r="CM325">
            <v>0</v>
          </cell>
          <cell r="CN325">
            <v>0</v>
          </cell>
          <cell r="CO325">
            <v>0</v>
          </cell>
          <cell r="CP325">
            <v>4826.3999999999996</v>
          </cell>
          <cell r="CQ325">
            <v>16734.400000000001</v>
          </cell>
          <cell r="CR325">
            <v>0</v>
          </cell>
          <cell r="CS325">
            <v>0</v>
          </cell>
          <cell r="CT325">
            <v>0</v>
          </cell>
        </row>
        <row r="326">
          <cell r="B326">
            <v>7674434730</v>
          </cell>
          <cell r="C326" t="str">
            <v>г.о.Люберцы, г.Люберцы, 1-й квартал, 1, 2, 3, 7, 8, 9</v>
          </cell>
          <cell r="D326" t="str">
            <v>{"type":"Polygon","coordinates":[[[37.946057,55.641881],[37.945882,55.641824],[37.945961,55.641759],[37.945792,55.641694],[37.945731,55.641747],[37.945709,55.641763],[37.944634,55.641341],[37.94377,55.641009],[37.943716,55.64098],[37.943681,55.64095],[37.943651,55.640899],[37.943649,55.640857],[37.943658,55.64081],[37.943704,55.640721],[37.943712,55.6407],[37.943696,55.640697],[37.94374,55.640599],[37.943776,55.640548],[37.943683,55.640547],[37.943636,55.640544],[37.943641,55.640519],[37.943656,55.640008],[37.943672,55.639497],[37.94378,55.639497],[37.945525,55.63951],[37.945517,55.639928],[37.945736,55.640003],[37.945774,55.640009],[37.946136,55.640012],[37.946117,55.641308],[37.946169,55.641309],[37.946237,55.641298],[37.94629,55.641275],[37.946604,55.641109],[37.947024,55.641362],[37.946057,55.641881]],[[37.945555,55.640216],[37.94587,55.640217],[37.945863,55.641097],[37.945554,55.641098],[37.945555,55.640216]],[[37.946775,55.64131],[37.946581,55.641202],[37.946265,55.64138],[37.946034,55.641381],[37.946032,55.641411],[37.945625,55.641408],[37.945625,55.641379],[37.945417,55.641374],[37.945096,55.641192],[37.944905,55.641305],[37.945181,55.641451],[37.945211,55.641437],[37.945269,55.641469],[37.945295,55.641468],[37.945299,55.641486],[37.945331,55.641487],[37.945334,55.641499],[37.945441,55.641496],[37.945441,55.641515],[37.945623,55.641515],[37.945623,55.641566],[37.946028,55.641567],[37.94603,55.641524],[37.946213,55.641526],[37.946213,55.641504],[37.946333,55.641504],[37.946336,55.641487],[37.946375,55.641485],[37.946376,55.641475],[37.946407,55.641473],[37.946455,55.641446],[37.946492,55.641466],[37.946775,55.64131]],[[37.944709,55.641101],[37.944196,55.640906],[37.944168,55.640846],[37.944177,55.640608],[37.943923,55.640606],[37.94392,55.640844],[37.943982,55.640989],[37.944576,55.641212],[37.944709,55.641101]],[[37.943966,55.640487],[37.943973,55.639855],[37.944223,55.639709],[37.945334,55.639704],[37.945333,55.639854],[37.94429,55.639855],[37.944236,55.639896],[37.944219,55.640489],[37.943966,55.640487]],[[37.944713,55.640816],[37.944714,55.64022],[37.945036,55.640221],[37.945014,55.640815],[37.944713,55.640816]],[[37.945367,55.640039],[37.945279,55.640039],[37.945278,55.640118],[37.945366,55.640119],[37.945367,55.640039]]]}</v>
          </cell>
          <cell r="E326" t="str">
            <v>LINESTRING(37.943672 55.639497,37.943636 55.640544,37.943649 55.640857,37.943651 55.640899,37.943681 55.64095,37.943716 55.64098,37.94377 55.641009,37.945709 55.641763,37.945882 55.641824,37.946057 55.641881,37.947024 55.641362,37.946136 55.640012,37.945525 55.63951,37.94378 55.639497,37.943672 55.639497)</v>
          </cell>
          <cell r="F326" t="str">
            <v>Утвержден</v>
          </cell>
          <cell r="G326">
            <v>24625</v>
          </cell>
          <cell r="H326">
            <v>24684.302</v>
          </cell>
          <cell r="I326">
            <v>24625</v>
          </cell>
          <cell r="J326">
            <v>0</v>
          </cell>
          <cell r="K326">
            <v>6530.3</v>
          </cell>
          <cell r="L326">
            <v>0</v>
          </cell>
          <cell r="M326">
            <v>5</v>
          </cell>
          <cell r="N326">
            <v>1334.4</v>
          </cell>
          <cell r="O326">
            <v>1336.441</v>
          </cell>
          <cell r="P326">
            <v>0</v>
          </cell>
          <cell r="Q326">
            <v>0</v>
          </cell>
          <cell r="R326">
            <v>1334.4</v>
          </cell>
          <cell r="S326">
            <v>0</v>
          </cell>
          <cell r="T326">
            <v>0</v>
          </cell>
          <cell r="U326">
            <v>0</v>
          </cell>
          <cell r="V326">
            <v>0</v>
          </cell>
          <cell r="W326">
            <v>32</v>
          </cell>
          <cell r="X326">
            <v>0</v>
          </cell>
          <cell r="Y326">
            <v>10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14559.6</v>
          </cell>
          <cell r="AN326">
            <v>14539.898999999999</v>
          </cell>
          <cell r="AO326">
            <v>14468.7</v>
          </cell>
          <cell r="AP326">
            <v>7</v>
          </cell>
          <cell r="AQ326">
            <v>0</v>
          </cell>
          <cell r="AR326">
            <v>0</v>
          </cell>
          <cell r="AS326">
            <v>0</v>
          </cell>
          <cell r="AT326">
            <v>0</v>
          </cell>
          <cell r="AU326">
            <v>88.9</v>
          </cell>
          <cell r="AV326">
            <v>1</v>
          </cell>
          <cell r="AW326">
            <v>20</v>
          </cell>
          <cell r="AX326">
            <v>0</v>
          </cell>
          <cell r="AY326">
            <v>20</v>
          </cell>
          <cell r="AZ326">
            <v>0</v>
          </cell>
          <cell r="BA326">
            <v>0</v>
          </cell>
          <cell r="BB326">
            <v>0</v>
          </cell>
          <cell r="BC326">
            <v>0</v>
          </cell>
          <cell r="BD326">
            <v>0</v>
          </cell>
          <cell r="BE326">
            <v>10</v>
          </cell>
          <cell r="BF326">
            <v>2083.3000000000002</v>
          </cell>
          <cell r="BG326">
            <v>2089.7730000000001</v>
          </cell>
          <cell r="BH326">
            <v>0</v>
          </cell>
          <cell r="BI326">
            <v>2083.3000000000002</v>
          </cell>
          <cell r="BJ326">
            <v>0</v>
          </cell>
          <cell r="BK326">
            <v>155</v>
          </cell>
          <cell r="BL326">
            <v>1</v>
          </cell>
          <cell r="BM326">
            <v>3203</v>
          </cell>
          <cell r="BN326">
            <v>3211.143</v>
          </cell>
          <cell r="BO326">
            <v>0</v>
          </cell>
          <cell r="BP326">
            <v>3203</v>
          </cell>
          <cell r="BQ326">
            <v>0</v>
          </cell>
          <cell r="BR326">
            <v>1068</v>
          </cell>
          <cell r="BS326">
            <v>0</v>
          </cell>
          <cell r="BT326">
            <v>3</v>
          </cell>
          <cell r="BU326">
            <v>0</v>
          </cell>
          <cell r="BV326">
            <v>9</v>
          </cell>
          <cell r="BW326">
            <v>3327.3</v>
          </cell>
          <cell r="BX326">
            <v>3339.174</v>
          </cell>
          <cell r="BY326">
            <v>0</v>
          </cell>
          <cell r="BZ326">
            <v>3327.3</v>
          </cell>
          <cell r="CA326">
            <v>0</v>
          </cell>
          <cell r="CB326">
            <v>1.6619999999999999</v>
          </cell>
          <cell r="CC326">
            <v>0</v>
          </cell>
          <cell r="CD326">
            <v>2</v>
          </cell>
          <cell r="CE326">
            <v>0</v>
          </cell>
          <cell r="CF326">
            <v>0</v>
          </cell>
          <cell r="CG326">
            <v>0</v>
          </cell>
          <cell r="CH326">
            <v>0</v>
          </cell>
          <cell r="CI326">
            <v>0</v>
          </cell>
          <cell r="CJ326">
            <v>0</v>
          </cell>
          <cell r="CK326">
            <v>0</v>
          </cell>
          <cell r="CL326">
            <v>0</v>
          </cell>
          <cell r="CM326">
            <v>0</v>
          </cell>
          <cell r="CN326">
            <v>0</v>
          </cell>
          <cell r="CO326">
            <v>0</v>
          </cell>
          <cell r="CP326">
            <v>8633.6</v>
          </cell>
          <cell r="CQ326">
            <v>24436.7</v>
          </cell>
          <cell r="CR326">
            <v>0</v>
          </cell>
          <cell r="CS326">
            <v>0</v>
          </cell>
          <cell r="CT326">
            <v>0</v>
          </cell>
        </row>
        <row r="327">
          <cell r="B327">
            <v>7674435830</v>
          </cell>
          <cell r="C327" t="str">
            <v>г.о.Люберцы, г.Люберцы, 1-й квартал, 4, 5, 6, 10, 11</v>
          </cell>
          <cell r="D327" t="str">
            <v>{"type":"Polygon","coordinates":[[[37.94781,55.640954],[37.947011,55.641379],[37.946601,55.641131],[37.946249,55.641314],[37.946175,55.641325],[37.946017,55.641324],[37.946028,55.640027],[37.945744,55.640025],[37.945481,55.639938],[37.945489,55.639521],[37.947672,55.639538],[37.94793,55.639588],[37.949145,55.640305],[37.94781,55.640954]],[[37.946398,55.640835],[37.946398,55.640232],[37.946742,55.640232],[37.946727,55.640833],[37.946398,55.640835]],[[37.946742,55.641111],[37.947325,55.640781],[37.947537,55.640895],[37.946947,55.641224],[37.946742,55.641111]],[[37.947274,55.640183],[37.947459,55.640187],[37.947461,55.640167],[37.947552,55.640169],[37.947552,55.640259],[37.947593,55.64025],[37.947586,55.640472],[37.947276,55.640465],[37.947274,55.640183]],[[37.945732,55.639763],[37.947309,55.639766],[37.947309,55.63991],[37.945733,55.639908],[37.945732,55.639763]],[[37.947541,55.640708],[37.948294,55.640327],[37.948296,55.640287],[37.947548,55.639844],[37.947738,55.639731],[37.948526,55.64019],[37.948518,55.640415],[37.947726,55.640821],[37.947541,55.640708]]]}</v>
          </cell>
          <cell r="E327" t="str">
            <v>LINESTRING(37.945489 55.639521,37.945481 55.639938,37.946017 55.641324,37.947011 55.641379,37.949145 55.640305,37.94793 55.639588,37.947672 55.639538,37.945489 55.639521)</v>
          </cell>
          <cell r="F327" t="str">
            <v>Утвержден</v>
          </cell>
          <cell r="G327">
            <v>1</v>
          </cell>
          <cell r="H327">
            <v>22498.23</v>
          </cell>
          <cell r="I327">
            <v>1</v>
          </cell>
          <cell r="J327">
            <v>0</v>
          </cell>
          <cell r="K327">
            <v>5957</v>
          </cell>
          <cell r="L327">
            <v>0</v>
          </cell>
          <cell r="M327">
            <v>3</v>
          </cell>
          <cell r="N327">
            <v>1269</v>
          </cell>
          <cell r="O327">
            <v>1271.49</v>
          </cell>
          <cell r="P327">
            <v>0</v>
          </cell>
          <cell r="Q327">
            <v>0</v>
          </cell>
          <cell r="R327">
            <v>1269</v>
          </cell>
          <cell r="S327">
            <v>0</v>
          </cell>
          <cell r="T327">
            <v>0</v>
          </cell>
          <cell r="U327">
            <v>0</v>
          </cell>
          <cell r="V327">
            <v>0</v>
          </cell>
          <cell r="W327">
            <v>14</v>
          </cell>
          <cell r="X327">
            <v>2</v>
          </cell>
          <cell r="Y327">
            <v>10</v>
          </cell>
          <cell r="Z327">
            <v>2</v>
          </cell>
          <cell r="AA327">
            <v>934</v>
          </cell>
          <cell r="AB327">
            <v>936.04499999999996</v>
          </cell>
          <cell r="AC327">
            <v>0</v>
          </cell>
          <cell r="AD327">
            <v>0</v>
          </cell>
          <cell r="AE327">
            <v>934</v>
          </cell>
          <cell r="AF327">
            <v>0</v>
          </cell>
          <cell r="AG327">
            <v>0</v>
          </cell>
          <cell r="AH327">
            <v>0</v>
          </cell>
          <cell r="AI327">
            <v>0</v>
          </cell>
          <cell r="AJ327">
            <v>6</v>
          </cell>
          <cell r="AK327">
            <v>7</v>
          </cell>
          <cell r="AL327">
            <v>7</v>
          </cell>
          <cell r="AM327">
            <v>20986</v>
          </cell>
          <cell r="AN327">
            <v>12745.48</v>
          </cell>
          <cell r="AO327">
            <v>20986</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7</v>
          </cell>
          <cell r="BF327">
            <v>1566</v>
          </cell>
          <cell r="BG327">
            <v>1568.7539999999999</v>
          </cell>
          <cell r="BH327">
            <v>0</v>
          </cell>
          <cell r="BI327">
            <v>1566</v>
          </cell>
          <cell r="BJ327">
            <v>0</v>
          </cell>
          <cell r="BK327">
            <v>118</v>
          </cell>
          <cell r="BL327">
            <v>1</v>
          </cell>
          <cell r="BM327">
            <v>4465</v>
          </cell>
          <cell r="BN327">
            <v>4469.4489999999996</v>
          </cell>
          <cell r="BO327">
            <v>0</v>
          </cell>
          <cell r="BP327">
            <v>4465</v>
          </cell>
          <cell r="BQ327">
            <v>0</v>
          </cell>
          <cell r="BR327">
            <v>1116.25</v>
          </cell>
          <cell r="BS327">
            <v>0</v>
          </cell>
          <cell r="BT327">
            <v>4</v>
          </cell>
          <cell r="BU327">
            <v>0</v>
          </cell>
          <cell r="BV327">
            <v>4</v>
          </cell>
          <cell r="BW327">
            <v>694</v>
          </cell>
          <cell r="BX327">
            <v>694.52700000000004</v>
          </cell>
          <cell r="BY327">
            <v>0</v>
          </cell>
          <cell r="BZ327">
            <v>694</v>
          </cell>
          <cell r="CA327">
            <v>0</v>
          </cell>
          <cell r="CB327">
            <v>0.34599999999999997</v>
          </cell>
          <cell r="CC327">
            <v>0</v>
          </cell>
          <cell r="CD327">
            <v>2</v>
          </cell>
          <cell r="CE327">
            <v>0</v>
          </cell>
          <cell r="CF327">
            <v>4</v>
          </cell>
          <cell r="CG327">
            <v>798</v>
          </cell>
          <cell r="CH327">
            <v>799.98500000000001</v>
          </cell>
          <cell r="CI327">
            <v>0</v>
          </cell>
          <cell r="CJ327">
            <v>798</v>
          </cell>
          <cell r="CK327">
            <v>0</v>
          </cell>
          <cell r="CL327">
            <v>0.39800000000000002</v>
          </cell>
          <cell r="CM327">
            <v>0</v>
          </cell>
          <cell r="CN327">
            <v>2</v>
          </cell>
          <cell r="CO327">
            <v>0</v>
          </cell>
          <cell r="CP327">
            <v>7523</v>
          </cell>
          <cell r="CQ327">
            <v>30712</v>
          </cell>
          <cell r="CR327">
            <v>0</v>
          </cell>
          <cell r="CS327">
            <v>0</v>
          </cell>
          <cell r="CT327">
            <v>0</v>
          </cell>
        </row>
        <row r="328">
          <cell r="B328">
            <v>7674422250</v>
          </cell>
          <cell r="C328" t="str">
            <v>г.о.Люберцы, г.Люберцы, квартал Подмосковный, 66к1, 66к2, 66к3, 66к4, 66к5, 66к6, 66к7, 66к8, 66к9</v>
          </cell>
          <cell r="D328" t="str">
            <v>{"type":"Polygon","coordinates":[[[37.982607,55.632145],[37.981373,55.63236],[37.980032,55.632593],[37.979689,55.631943],[37.979673,55.631831],[37.979701,55.631828],[37.98021,55.631819],[37.981061,55.631682],[37.982262,55.631497],[37.982607,55.632145]],[[37.980255,55.632192],[37.979956,55.632249],[37.979828,55.632035],[37.980137,55.631981],[37.980255,55.632192]],[[37.980982,55.631833],[37.981006,55.631877],[37.981028,55.631873],[37.981088,55.631976],[37.980713,55.632044],[37.980648,55.631941],[37.980674,55.631936],[37.980646,55.63189],[37.980982,55.631833]],[[37.981675,55.631875],[37.981617,55.631774],[37.981594,55.631777],[37.981567,55.631734],[37.981234,55.631792],[37.981262,55.631841],[37.981236,55.631845],[37.981297,55.631942],[37.981675,55.631875]],[[37.980535,55.632221],[37.980844,55.632166],[37.980961,55.632377],[37.98066,55.632431],[37.980535,55.632221]],[[37.980007,55.632436],[37.980033,55.632432],[37.980004,55.632382],[37.980336,55.632324],[37.980362,55.632367],[37.980387,55.632363],[37.980443,55.632466],[37.98007,55.632531],[37.980007,55.632436]],[[37.981458,55.632289],[37.981339,55.632078],[37.981032,55.632132],[37.981159,55.632342],[37.981458,55.632289]],[[37.981955,55.6322],[37.981655,55.632254],[37.981527,55.632044],[37.981834,55.631989],[37.981955,55.6322]],[[37.982452,55.632118],[37.982154,55.632172],[37.982024,55.63196],[37.982333,55.631905],[37.982452,55.632118]],[[37.982272,55.631778],[37.982211,55.631672],[37.982188,55.631677],[37.982161,55.631632],[37.98183,55.631691],[37.981855,55.631741],[37.98183,55.631745],[37.981892,55.631845],[37.982272,55.631778]]]}</v>
          </cell>
          <cell r="E328" t="str">
            <v>LINESTRING(37.982262 55.631497,37.979673 55.631831,37.979689 55.631943,37.980032 55.632593,37.981373 55.63236,37.982607 55.632145,37.982262 55.631497)</v>
          </cell>
          <cell r="F328" t="str">
            <v>Утвержден</v>
          </cell>
          <cell r="G328">
            <v>9167</v>
          </cell>
          <cell r="H328">
            <v>9188.9030000000002</v>
          </cell>
          <cell r="I328">
            <v>9167</v>
          </cell>
          <cell r="J328">
            <v>0</v>
          </cell>
          <cell r="K328">
            <v>2465</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1</v>
          </cell>
          <cell r="AA328">
            <v>338</v>
          </cell>
          <cell r="AB328">
            <v>337.72199999999998</v>
          </cell>
          <cell r="AC328">
            <v>0</v>
          </cell>
          <cell r="AD328">
            <v>0</v>
          </cell>
          <cell r="AE328">
            <v>338</v>
          </cell>
          <cell r="AF328">
            <v>0</v>
          </cell>
          <cell r="AG328">
            <v>0</v>
          </cell>
          <cell r="AH328">
            <v>0</v>
          </cell>
          <cell r="AI328">
            <v>0</v>
          </cell>
          <cell r="AJ328">
            <v>0</v>
          </cell>
          <cell r="AK328">
            <v>0</v>
          </cell>
          <cell r="AL328">
            <v>0</v>
          </cell>
          <cell r="AM328">
            <v>6367</v>
          </cell>
          <cell r="AN328">
            <v>6384.4859999999999</v>
          </cell>
          <cell r="AO328">
            <v>6367</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1</v>
          </cell>
          <cell r="BM328">
            <v>1150</v>
          </cell>
          <cell r="BN328">
            <v>1148.58</v>
          </cell>
          <cell r="BO328">
            <v>0</v>
          </cell>
          <cell r="BP328">
            <v>1150</v>
          </cell>
          <cell r="BQ328">
            <v>0</v>
          </cell>
          <cell r="BR328">
            <v>328</v>
          </cell>
          <cell r="BS328">
            <v>0</v>
          </cell>
          <cell r="BT328">
            <v>3.5</v>
          </cell>
          <cell r="BU328">
            <v>0</v>
          </cell>
          <cell r="BV328">
            <v>0</v>
          </cell>
          <cell r="BW328">
            <v>0</v>
          </cell>
          <cell r="BX328">
            <v>0</v>
          </cell>
          <cell r="BY328">
            <v>0</v>
          </cell>
          <cell r="BZ328">
            <v>0</v>
          </cell>
          <cell r="CA328">
            <v>0</v>
          </cell>
          <cell r="CB328">
            <v>0</v>
          </cell>
          <cell r="CC328">
            <v>0</v>
          </cell>
          <cell r="CD328">
            <v>0</v>
          </cell>
          <cell r="CE328">
            <v>0</v>
          </cell>
          <cell r="CF328">
            <v>1</v>
          </cell>
          <cell r="CG328">
            <v>1315</v>
          </cell>
          <cell r="CH328">
            <v>1318.6780000000001</v>
          </cell>
          <cell r="CI328">
            <v>0</v>
          </cell>
          <cell r="CJ328">
            <v>1315</v>
          </cell>
          <cell r="CK328">
            <v>0</v>
          </cell>
          <cell r="CL328">
            <v>0.52600000000000002</v>
          </cell>
          <cell r="CM328">
            <v>0</v>
          </cell>
          <cell r="CN328">
            <v>2.5</v>
          </cell>
          <cell r="CO328">
            <v>0</v>
          </cell>
          <cell r="CP328">
            <v>2465</v>
          </cell>
          <cell r="CQ328">
            <v>9170</v>
          </cell>
          <cell r="CR328">
            <v>0</v>
          </cell>
          <cell r="CS328">
            <v>0</v>
          </cell>
          <cell r="CT328">
            <v>0</v>
          </cell>
        </row>
        <row r="329">
          <cell r="B329">
            <v>7674424490</v>
          </cell>
          <cell r="C329" t="str">
            <v>г.о.Люберцы, г.Люберцы, квартал Подмосковный, 67к1, 67к2, 67к3, 67к5</v>
          </cell>
          <cell r="D329" t="str">
            <v>{"type":"Polygon","coordinates":[[[37.980786,55.632462],[37.980063,55.63259],[37.980056,55.632588],[37.979988,55.632618],[37.979212,55.632772],[37.97908,55.632828],[37.979006,55.632867],[37.978921,55.632923],[37.979146,55.63327],[37.981104,55.633003],[37.980786,55.632462]],[[37.980043,55.632675],[37.980062,55.632719],[37.980046,55.632722],[37.9801,55.632828],[37.980485,55.632761],[37.980428,55.632656],[37.980403,55.632661],[37.980378,55.632616],[37.980043,55.632675]],[[37.980829,55.632847],[37.980803,55.632851],[37.980779,55.632807],[37.980444,55.632866],[37.980466,55.632911],[37.980448,55.632914],[37.980496,55.633018],[37.980886,55.632953],[37.980829,55.632847]],[[37.979165,55.633011],[37.979183,55.633008],[37.97916,55.632961],[37.979496,55.632902],[37.979519,55.632947],[37.979545,55.632942],[37.979603,55.633048],[37.979214,55.633112],[37.979165,55.633011]],[[37.980159,55.632889],[37.980186,55.632933],[37.98021,55.632929],[37.980268,55.633034],[37.97987,55.633099],[37.979829,55.632994],[37.979843,55.632992],[37.979826,55.632947],[37.980159,55.632889]]]}</v>
          </cell>
          <cell r="E329" t="str">
            <v>LINESTRING(37.980786 55.632462,37.980056 55.632588,37.979212 55.632772,37.97908 55.632828,37.979006 55.632867,37.978921 55.632923,37.979146 55.63327,37.981104 55.633003,37.980786 55.632462)</v>
          </cell>
          <cell r="F329" t="str">
            <v>Утвержден</v>
          </cell>
          <cell r="G329">
            <v>5517</v>
          </cell>
          <cell r="H329">
            <v>5530.5219999999999</v>
          </cell>
          <cell r="I329">
            <v>5517</v>
          </cell>
          <cell r="J329">
            <v>0</v>
          </cell>
          <cell r="K329">
            <v>18.600000000000001</v>
          </cell>
          <cell r="L329">
            <v>0</v>
          </cell>
          <cell r="M329">
            <v>2</v>
          </cell>
          <cell r="N329">
            <v>1278</v>
          </cell>
          <cell r="O329">
            <v>1282.32</v>
          </cell>
          <cell r="P329">
            <v>0</v>
          </cell>
          <cell r="Q329">
            <v>0</v>
          </cell>
          <cell r="R329">
            <v>1278</v>
          </cell>
          <cell r="S329">
            <v>0</v>
          </cell>
          <cell r="T329">
            <v>0</v>
          </cell>
          <cell r="U329">
            <v>0</v>
          </cell>
          <cell r="V329">
            <v>0</v>
          </cell>
          <cell r="W329">
            <v>13</v>
          </cell>
          <cell r="X329">
            <v>0</v>
          </cell>
          <cell r="Y329">
            <v>2</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2769.1</v>
          </cell>
          <cell r="AN329">
            <v>2772.4270000000001</v>
          </cell>
          <cell r="AO329">
            <v>2758.1</v>
          </cell>
          <cell r="AP329">
            <v>0</v>
          </cell>
          <cell r="AQ329">
            <v>0</v>
          </cell>
          <cell r="AR329">
            <v>0</v>
          </cell>
          <cell r="AS329">
            <v>0</v>
          </cell>
          <cell r="AT329">
            <v>0</v>
          </cell>
          <cell r="AU329">
            <v>11</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5</v>
          </cell>
          <cell r="BW329">
            <v>1735.6</v>
          </cell>
          <cell r="BX329">
            <v>1743.809</v>
          </cell>
          <cell r="BY329">
            <v>0</v>
          </cell>
          <cell r="BZ329">
            <v>1735.6</v>
          </cell>
          <cell r="CA329">
            <v>0</v>
          </cell>
          <cell r="CB329">
            <v>0.50800000000000001</v>
          </cell>
          <cell r="CC329">
            <v>0</v>
          </cell>
          <cell r="CD329">
            <v>1.9</v>
          </cell>
          <cell r="CE329">
            <v>0</v>
          </cell>
          <cell r="CF329">
            <v>0</v>
          </cell>
          <cell r="CG329">
            <v>0</v>
          </cell>
          <cell r="CH329">
            <v>0</v>
          </cell>
          <cell r="CI329">
            <v>0</v>
          </cell>
          <cell r="CJ329">
            <v>0</v>
          </cell>
          <cell r="CK329">
            <v>0</v>
          </cell>
          <cell r="CL329">
            <v>0</v>
          </cell>
          <cell r="CM329">
            <v>0</v>
          </cell>
          <cell r="CN329">
            <v>0</v>
          </cell>
          <cell r="CO329">
            <v>0</v>
          </cell>
          <cell r="CP329">
            <v>1735.6</v>
          </cell>
          <cell r="CQ329">
            <v>5771.7</v>
          </cell>
          <cell r="CR329">
            <v>0</v>
          </cell>
          <cell r="CS329">
            <v>0</v>
          </cell>
          <cell r="CT329">
            <v>0</v>
          </cell>
        </row>
        <row r="330">
          <cell r="B330">
            <v>7674423510</v>
          </cell>
          <cell r="C330" t="str">
            <v>г.о.Люберцы, г.Люберцы, квартал Подмосковный, 67к4, 67к6, 67к7, 67к8, 67к9, 67к10</v>
          </cell>
          <cell r="D330" t="str">
            <v>{"type":"Polygon","coordinates":[[[37.982608,55.632146],[37.98296,55.632785],[37.981111,55.633041],[37.980942,55.63273],[37.980788,55.632466],[37.982608,55.632146]],[[37.982582,55.632398],[37.982522,55.632295],[37.9825,55.632297],[37.982472,55.632253],[37.982146,55.632312],[37.982235,55.632459],[37.982582,55.632398]],[[37.982609,55.632536],[37.982299,55.63259],[37.982424,55.632803],[37.982726,55.63275],[37.982609,55.632536]],[[37.981686,55.632697],[37.982014,55.632645],[37.982117,55.632847],[37.981791,55.632897],[37.981686,55.632697]],[[37.981406,55.632738],[37.98143,55.632782],[37.98146,55.632778],[37.981516,55.632881],[37.981155,55.632946],[37.981075,55.632797],[37.981406,55.632738]],[[37.980929,55.632535],[37.981261,55.632474],[37.981285,55.632521],[37.981312,55.632518],[37.981372,55.632623],[37.981014,55.632688],[37.980929,55.632535]],[[37.981528,55.63242],[37.981859,55.632362],[37.981886,55.632408],[37.981917,55.632403],[37.981971,55.632507],[37.981603,55.632572],[37.981528,55.63242]]]}</v>
          </cell>
          <cell r="E330" t="str">
            <v>LINESTRING(37.982608 55.632146,37.980788 55.632466,37.981111 55.633041,37.98296 55.632785,37.982608 55.632146)</v>
          </cell>
          <cell r="F330" t="str">
            <v>Утвержден</v>
          </cell>
          <cell r="G330">
            <v>5843</v>
          </cell>
          <cell r="H330">
            <v>5857.1310000000003</v>
          </cell>
          <cell r="I330">
            <v>5843</v>
          </cell>
          <cell r="J330">
            <v>0</v>
          </cell>
          <cell r="K330">
            <v>190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5198</v>
          </cell>
          <cell r="AN330">
            <v>5222.0630000000001</v>
          </cell>
          <cell r="AO330">
            <v>5198</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2</v>
          </cell>
          <cell r="BW330">
            <v>632</v>
          </cell>
          <cell r="BX330">
            <v>635.54200000000003</v>
          </cell>
          <cell r="BY330">
            <v>1</v>
          </cell>
          <cell r="BZ330">
            <v>632</v>
          </cell>
          <cell r="CA330">
            <v>0</v>
          </cell>
          <cell r="CB330">
            <v>0.22800000000000001</v>
          </cell>
          <cell r="CC330">
            <v>0</v>
          </cell>
          <cell r="CD330">
            <v>1.9750000000000001</v>
          </cell>
          <cell r="CE330">
            <v>0</v>
          </cell>
          <cell r="CF330">
            <v>0</v>
          </cell>
          <cell r="CG330">
            <v>0</v>
          </cell>
          <cell r="CH330">
            <v>0</v>
          </cell>
          <cell r="CI330">
            <v>0</v>
          </cell>
          <cell r="CJ330">
            <v>0</v>
          </cell>
          <cell r="CK330">
            <v>0</v>
          </cell>
          <cell r="CL330">
            <v>0</v>
          </cell>
          <cell r="CM330">
            <v>0</v>
          </cell>
          <cell r="CN330">
            <v>0</v>
          </cell>
          <cell r="CO330">
            <v>0</v>
          </cell>
          <cell r="CP330">
            <v>632</v>
          </cell>
          <cell r="CQ330">
            <v>5830</v>
          </cell>
          <cell r="CR330">
            <v>0</v>
          </cell>
          <cell r="CS330">
            <v>0</v>
          </cell>
          <cell r="CT330">
            <v>0</v>
          </cell>
        </row>
        <row r="331">
          <cell r="B331">
            <v>247693911</v>
          </cell>
          <cell r="C331" t="str">
            <v>г.о.Люберцы, г. Люберцы, Митрофанова 2, 4, 4а, 6, 6а</v>
          </cell>
          <cell r="D331" t="str">
            <v>{"type":"Polygon","coordinates":[[[37.890162,55.687836],[37.890258,55.687841],[37.890242,55.687954],[37.890148,55.68795],[37.889998,55.689167],[37.8916,55.689227],[37.891592,55.689283],[37.892141,55.689303],[37.892164,55.689108],[37.89292,55.688906],[37.8929,55.68907],[37.893566,55.689103],[37.893588,55.688904],[37.893666,55.688134],[37.893639,55.688098],[37.89352,55.688052],[37.893134,55.687828],[37.893061,55.687772],[37.893035,55.687983],[37.892421,55.687957],[37.892451,55.687716],[37.892406,55.687714],[37.892327,55.687725],[37.891895,55.687704],[37.891586,55.687677],[37.890317,55.687625],[37.890224,55.687697],[37.890168,55.687791],[37.890162,55.687836]],[[37.890126,55.688887],[37.890208,55.688238],[37.890434,55.688248],[37.890345,55.688895],[37.890126,55.688887]],[[37.891008,55.688922],[37.891081,55.688352],[37.891305,55.688361],[37.891229,55.68893],[37.891008,55.688922]],[[37.891899,55.688991],[37.89202,55.688117],[37.892248,55.688129],[37.892129,55.689],[37.891899,55.688991]],[[37.893095,55.689066],[37.893233,55.688137],[37.893407,55.688146],[37.893278,55.689075],[37.893095,55.689066]],[[37.890322,55.687896],[37.890345,55.687651],[37.890691,55.687664],[37.890682,55.687769],[37.89195,55.687822],[37.891962,55.687729],[37.89228,55.687742],[37.892254,55.687978],[37.890322,55.687896]],[[37.891244,55.688175],[37.891254,55.688082],[37.89152,55.688092],[37.891512,55.688185],[37.891244,55.688175]],[[37.890645,55.689092],[37.890658,55.689013],[37.890827,55.689021],[37.890815,55.6891],[37.890645,55.689092]],[[37.892657,55.688926],[37.892709,55.688913],[37.892697,55.688897],[37.892644,55.688911],[37.892657,55.688926]],[[37.890375,55.688021],[37.89044,55.688024],[37.890442,55.688008],[37.890377,55.688005],[37.890375,55.688021]]]}</v>
          </cell>
          <cell r="E331" t="str">
            <v>LINESTRING(37.890317 55.687625,37.890224 55.687697,37.890168 55.687791,37.890162 55.687836,37.889998 55.689167,37.891592 55.689283,37.892141 55.689303,37.893566 55.689103,37.893588 55.688904,37.893666 55.688134,37.893639 55.688098,37.893061 55.687772,37.892451 55.687716,37.891586 55.687677,37.890317 55.687625)</v>
          </cell>
          <cell r="F331" t="str">
            <v>Утвержден</v>
          </cell>
          <cell r="G331">
            <v>26860</v>
          </cell>
          <cell r="H331">
            <v>26911.292000000001</v>
          </cell>
          <cell r="I331">
            <v>1237</v>
          </cell>
          <cell r="J331">
            <v>233</v>
          </cell>
          <cell r="K331">
            <v>4238</v>
          </cell>
          <cell r="L331">
            <v>1004</v>
          </cell>
          <cell r="M331">
            <v>3</v>
          </cell>
          <cell r="N331">
            <v>736</v>
          </cell>
          <cell r="O331">
            <v>736.82899999999995</v>
          </cell>
          <cell r="P331">
            <v>0</v>
          </cell>
          <cell r="Q331">
            <v>0</v>
          </cell>
          <cell r="R331">
            <v>736</v>
          </cell>
          <cell r="S331">
            <v>0</v>
          </cell>
          <cell r="T331">
            <v>0</v>
          </cell>
          <cell r="U331">
            <v>0</v>
          </cell>
          <cell r="V331">
            <v>0</v>
          </cell>
          <cell r="W331">
            <v>18</v>
          </cell>
          <cell r="X331">
            <v>2</v>
          </cell>
          <cell r="Y331">
            <v>6</v>
          </cell>
          <cell r="Z331">
            <v>2</v>
          </cell>
          <cell r="AA331">
            <v>294</v>
          </cell>
          <cell r="AB331">
            <v>294.77100000000002</v>
          </cell>
          <cell r="AC331">
            <v>0</v>
          </cell>
          <cell r="AD331">
            <v>0</v>
          </cell>
          <cell r="AE331">
            <v>294</v>
          </cell>
          <cell r="AF331">
            <v>0</v>
          </cell>
          <cell r="AG331">
            <v>0</v>
          </cell>
          <cell r="AH331">
            <v>0</v>
          </cell>
          <cell r="AI331">
            <v>0</v>
          </cell>
          <cell r="AJ331">
            <v>0</v>
          </cell>
          <cell r="AK331">
            <v>3</v>
          </cell>
          <cell r="AL331">
            <v>3</v>
          </cell>
          <cell r="AM331">
            <v>19711</v>
          </cell>
          <cell r="AN331">
            <v>17557.363000000001</v>
          </cell>
          <cell r="AO331">
            <v>17511</v>
          </cell>
          <cell r="AP331">
            <v>220</v>
          </cell>
          <cell r="AQ331">
            <v>0</v>
          </cell>
          <cell r="AR331">
            <v>0</v>
          </cell>
          <cell r="AS331">
            <v>0</v>
          </cell>
          <cell r="AT331">
            <v>0</v>
          </cell>
          <cell r="AU331">
            <v>0</v>
          </cell>
          <cell r="AV331">
            <v>3</v>
          </cell>
          <cell r="AW331">
            <v>48</v>
          </cell>
          <cell r="AX331">
            <v>0</v>
          </cell>
          <cell r="AY331">
            <v>48</v>
          </cell>
          <cell r="AZ331">
            <v>0</v>
          </cell>
          <cell r="BA331">
            <v>8</v>
          </cell>
          <cell r="BB331">
            <v>8</v>
          </cell>
          <cell r="BC331">
            <v>10</v>
          </cell>
          <cell r="BD331">
            <v>3</v>
          </cell>
          <cell r="BE331">
            <v>9</v>
          </cell>
          <cell r="BF331">
            <v>2238.9</v>
          </cell>
          <cell r="BG331">
            <v>2242.777</v>
          </cell>
          <cell r="BH331">
            <v>0</v>
          </cell>
          <cell r="BI331">
            <v>2238.9</v>
          </cell>
          <cell r="BJ331">
            <v>0</v>
          </cell>
          <cell r="BK331">
            <v>168</v>
          </cell>
          <cell r="BL331">
            <v>2</v>
          </cell>
          <cell r="BM331">
            <v>4238</v>
          </cell>
          <cell r="BN331">
            <v>4254.9859999999999</v>
          </cell>
          <cell r="BO331">
            <v>0</v>
          </cell>
          <cell r="BP331">
            <v>4238</v>
          </cell>
          <cell r="BQ331">
            <v>0</v>
          </cell>
          <cell r="BR331">
            <v>854</v>
          </cell>
          <cell r="BS331">
            <v>0</v>
          </cell>
          <cell r="BT331">
            <v>5</v>
          </cell>
          <cell r="BU331">
            <v>0</v>
          </cell>
          <cell r="BV331">
            <v>0</v>
          </cell>
          <cell r="BW331">
            <v>0</v>
          </cell>
          <cell r="BX331">
            <v>0</v>
          </cell>
          <cell r="BY331">
            <v>0</v>
          </cell>
          <cell r="BZ331">
            <v>0</v>
          </cell>
          <cell r="CA331">
            <v>0</v>
          </cell>
          <cell r="CB331">
            <v>0</v>
          </cell>
          <cell r="CC331">
            <v>0</v>
          </cell>
          <cell r="CD331">
            <v>0</v>
          </cell>
          <cell r="CE331">
            <v>0</v>
          </cell>
          <cell r="CF331">
            <v>8</v>
          </cell>
          <cell r="CG331">
            <v>1813</v>
          </cell>
          <cell r="CH331">
            <v>1835.943</v>
          </cell>
          <cell r="CI331">
            <v>1</v>
          </cell>
          <cell r="CJ331">
            <v>1813</v>
          </cell>
          <cell r="CK331">
            <v>0</v>
          </cell>
          <cell r="CL331">
            <v>1.2410000000000001</v>
          </cell>
          <cell r="CM331">
            <v>0</v>
          </cell>
          <cell r="CN331">
            <v>1.4375</v>
          </cell>
          <cell r="CO331">
            <v>0</v>
          </cell>
          <cell r="CP331">
            <v>8337.9</v>
          </cell>
          <cell r="CQ331">
            <v>26878.9</v>
          </cell>
          <cell r="CR331">
            <v>0</v>
          </cell>
          <cell r="CS331">
            <v>0</v>
          </cell>
          <cell r="CT331">
            <v>0</v>
          </cell>
        </row>
        <row r="332">
          <cell r="B332">
            <v>7674428470</v>
          </cell>
          <cell r="C332" t="str">
            <v>г.о.Люберцы, г.Люберцы, мкр Птицефабрика, 35к2, 35к3</v>
          </cell>
          <cell r="D332" t="str">
            <v>{"type":"Polygon","coordinates":[[[37.921598,55.656095],[37.923263,55.655052],[37.925608,55.653571],[37.925896,55.653717],[37.925983,55.653764],[37.925997,55.653784],[37.925985,55.653805],[37.925502,55.654101],[37.925357,55.654256],[37.923671,55.655261],[37.922028,55.656334],[37.921619,55.65611],[37.921598,55.656095]],[[37.925278,55.654139],[37.925306,55.654113],[37.925306,55.654095],[37.925301,55.654077],[37.925289,55.654062],[37.925268,55.654048],[37.925239,55.654032],[37.925212,55.654025],[37.925182,55.654023],[37.925148,55.654026],[37.92512,55.654036],[37.925098,55.654049],[37.923474,55.655052],[37.923627,55.655144],[37.925278,55.654139]],[[37.923519,55.655246],[37.923297,55.655136],[37.921783,55.65611],[37.921959,55.656216],[37.923519,55.655246]]]}</v>
          </cell>
          <cell r="E332" t="str">
            <v>LINESTRING(37.925608 55.653571,37.921598 55.656095,37.921619 55.65611,37.922028 55.656334,37.925357 55.654256,37.925985 55.653805,37.925997 55.653784,37.925983 55.653764,37.925896 55.653717,37.925608 55.653571)</v>
          </cell>
          <cell r="F332" t="str">
            <v>Утвержден</v>
          </cell>
          <cell r="G332">
            <v>8913</v>
          </cell>
          <cell r="H332">
            <v>8938.0310000000009</v>
          </cell>
          <cell r="I332">
            <v>8913</v>
          </cell>
          <cell r="J332">
            <v>0</v>
          </cell>
          <cell r="K332">
            <v>3330</v>
          </cell>
          <cell r="L332">
            <v>0</v>
          </cell>
          <cell r="M332">
            <v>2</v>
          </cell>
          <cell r="N332">
            <v>977</v>
          </cell>
          <cell r="O332">
            <v>978.56399999999996</v>
          </cell>
          <cell r="P332">
            <v>0</v>
          </cell>
          <cell r="Q332">
            <v>0</v>
          </cell>
          <cell r="R332">
            <v>977</v>
          </cell>
          <cell r="S332">
            <v>0</v>
          </cell>
          <cell r="T332">
            <v>0</v>
          </cell>
          <cell r="U332">
            <v>0</v>
          </cell>
          <cell r="V332">
            <v>0</v>
          </cell>
          <cell r="W332">
            <v>15</v>
          </cell>
          <cell r="X332">
            <v>0</v>
          </cell>
          <cell r="Y332">
            <v>4</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4585.1000000000004</v>
          </cell>
          <cell r="AN332">
            <v>4600.4610000000002</v>
          </cell>
          <cell r="AO332">
            <v>4576.1000000000004</v>
          </cell>
          <cell r="AP332">
            <v>0</v>
          </cell>
          <cell r="AQ332">
            <v>0</v>
          </cell>
          <cell r="AR332">
            <v>0</v>
          </cell>
          <cell r="AS332">
            <v>0</v>
          </cell>
          <cell r="AT332">
            <v>0</v>
          </cell>
          <cell r="AU332">
            <v>9</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1</v>
          </cell>
          <cell r="BM332">
            <v>1228</v>
          </cell>
          <cell r="BN332">
            <v>1239.383</v>
          </cell>
          <cell r="BO332">
            <v>1</v>
          </cell>
          <cell r="BP332">
            <v>1228</v>
          </cell>
          <cell r="BQ332">
            <v>0</v>
          </cell>
          <cell r="BR332">
            <v>409.3</v>
          </cell>
          <cell r="BS332">
            <v>0</v>
          </cell>
          <cell r="BT332">
            <v>3</v>
          </cell>
          <cell r="BU332">
            <v>0</v>
          </cell>
          <cell r="BV332">
            <v>2</v>
          </cell>
          <cell r="BW332">
            <v>2102</v>
          </cell>
          <cell r="BX332">
            <v>2110.9870000000001</v>
          </cell>
          <cell r="BY332">
            <v>0</v>
          </cell>
          <cell r="BZ332">
            <v>2102</v>
          </cell>
          <cell r="CA332">
            <v>0</v>
          </cell>
          <cell r="CB332">
            <v>1.05</v>
          </cell>
          <cell r="CC332">
            <v>0</v>
          </cell>
          <cell r="CD332">
            <v>2</v>
          </cell>
          <cell r="CE332">
            <v>0</v>
          </cell>
          <cell r="CF332">
            <v>0</v>
          </cell>
          <cell r="CG332">
            <v>0</v>
          </cell>
          <cell r="CH332">
            <v>0</v>
          </cell>
          <cell r="CI332">
            <v>0</v>
          </cell>
          <cell r="CJ332">
            <v>0</v>
          </cell>
          <cell r="CK332">
            <v>0</v>
          </cell>
          <cell r="CL332">
            <v>0</v>
          </cell>
          <cell r="CM332">
            <v>0</v>
          </cell>
          <cell r="CN332">
            <v>0</v>
          </cell>
          <cell r="CO332">
            <v>0</v>
          </cell>
          <cell r="CP332">
            <v>3330</v>
          </cell>
          <cell r="CQ332">
            <v>8883.1</v>
          </cell>
          <cell r="CR332">
            <v>0</v>
          </cell>
          <cell r="CS332">
            <v>0</v>
          </cell>
          <cell r="CT332">
            <v>0</v>
          </cell>
        </row>
        <row r="333">
          <cell r="B333">
            <v>247694043</v>
          </cell>
          <cell r="C333" t="str">
            <v>г.о.Люберцы, г.Люберцы, Октябрьский проспект, д.121,д.121/2, д.123</v>
          </cell>
          <cell r="D333" t="str">
            <v>{"type":"Polygon","coordinates":[[[37.877373,55.687388],[37.876711,55.686843],[37.876343,55.686735],[37.874894,55.687324],[37.875701,55.688007],[37.8761,55.687861],[37.875984,55.687766],[37.876898,55.687421],[37.877052,55.68753],[37.877327,55.687421],[37.877383,55.687398],[37.877373,55.687388]],[[37.87619,55.687116],[37.875669,55.687321],[37.875546,55.687226],[37.876064,55.687023],[37.87619,55.687116]],[[37.876289,55.686871],[37.876479,55.6868],[37.877142,55.687338],[37.876954,55.687412],[37.876289,55.686871]],[[37.875066,55.687394],[37.875256,55.687324],[37.875892,55.687861],[37.875704,55.687931],[37.875066,55.687394]]]}</v>
          </cell>
          <cell r="E333" t="str">
            <v>LINESTRING(37.876343 55.686735,37.874894 55.687324,37.875701 55.688007,37.877052 55.68753,37.877327 55.687421,37.877383 55.687398,37.877373 55.687388,37.876711 55.686843,37.876343 55.686735)</v>
          </cell>
          <cell r="F333" t="str">
            <v>Утвержден</v>
          </cell>
          <cell r="G333">
            <v>9682</v>
          </cell>
          <cell r="H333">
            <v>8184.7790000000005</v>
          </cell>
          <cell r="I333">
            <v>9682</v>
          </cell>
          <cell r="J333">
            <v>0</v>
          </cell>
          <cell r="K333">
            <v>1153</v>
          </cell>
          <cell r="L333">
            <v>4641.1400000000003</v>
          </cell>
          <cell r="M333">
            <v>1</v>
          </cell>
          <cell r="N333">
            <v>294</v>
          </cell>
          <cell r="O333">
            <v>294.23200000000003</v>
          </cell>
          <cell r="P333">
            <v>0</v>
          </cell>
          <cell r="Q333">
            <v>0</v>
          </cell>
          <cell r="R333">
            <v>294</v>
          </cell>
          <cell r="S333">
            <v>0</v>
          </cell>
          <cell r="T333">
            <v>0</v>
          </cell>
          <cell r="U333">
            <v>0</v>
          </cell>
          <cell r="V333">
            <v>0</v>
          </cell>
          <cell r="W333">
            <v>6</v>
          </cell>
          <cell r="X333">
            <v>2</v>
          </cell>
          <cell r="Y333">
            <v>2</v>
          </cell>
          <cell r="Z333">
            <v>1</v>
          </cell>
          <cell r="AA333">
            <v>140</v>
          </cell>
          <cell r="AB333">
            <v>140.77500000000001</v>
          </cell>
          <cell r="AC333">
            <v>1</v>
          </cell>
          <cell r="AD333">
            <v>0</v>
          </cell>
          <cell r="AE333">
            <v>140</v>
          </cell>
          <cell r="AF333">
            <v>0</v>
          </cell>
          <cell r="AG333">
            <v>0</v>
          </cell>
          <cell r="AH333">
            <v>0</v>
          </cell>
          <cell r="AI333">
            <v>0</v>
          </cell>
          <cell r="AJ333">
            <v>0</v>
          </cell>
          <cell r="AK333">
            <v>2</v>
          </cell>
          <cell r="AL333">
            <v>2</v>
          </cell>
          <cell r="AM333">
            <v>5668</v>
          </cell>
          <cell r="AN333">
            <v>5648.6390000000001</v>
          </cell>
          <cell r="AO333">
            <v>5631</v>
          </cell>
          <cell r="AP333">
            <v>28</v>
          </cell>
          <cell r="AQ333">
            <v>0</v>
          </cell>
          <cell r="AR333">
            <v>0</v>
          </cell>
          <cell r="AS333">
            <v>0</v>
          </cell>
          <cell r="AT333">
            <v>24</v>
          </cell>
          <cell r="AU333">
            <v>37</v>
          </cell>
          <cell r="AV333">
            <v>1</v>
          </cell>
          <cell r="AW333">
            <v>18</v>
          </cell>
          <cell r="AX333">
            <v>0</v>
          </cell>
          <cell r="AY333">
            <v>18</v>
          </cell>
          <cell r="AZ333">
            <v>0</v>
          </cell>
          <cell r="BA333">
            <v>4</v>
          </cell>
          <cell r="BB333">
            <v>4</v>
          </cell>
          <cell r="BC333">
            <v>6</v>
          </cell>
          <cell r="BD333">
            <v>10</v>
          </cell>
          <cell r="BE333">
            <v>6</v>
          </cell>
          <cell r="BF333">
            <v>650</v>
          </cell>
          <cell r="BG333">
            <v>648.41499999999996</v>
          </cell>
          <cell r="BH333">
            <v>0</v>
          </cell>
          <cell r="BI333">
            <v>650</v>
          </cell>
          <cell r="BJ333">
            <v>0</v>
          </cell>
          <cell r="BK333">
            <v>47</v>
          </cell>
          <cell r="BL333">
            <v>1</v>
          </cell>
          <cell r="BM333">
            <v>1153</v>
          </cell>
          <cell r="BN333">
            <v>1156.337</v>
          </cell>
          <cell r="BO333">
            <v>0</v>
          </cell>
          <cell r="BP333">
            <v>1153</v>
          </cell>
          <cell r="BQ333">
            <v>0</v>
          </cell>
          <cell r="BR333">
            <v>384</v>
          </cell>
          <cell r="BS333">
            <v>0</v>
          </cell>
          <cell r="BT333">
            <v>3</v>
          </cell>
          <cell r="BU333">
            <v>0</v>
          </cell>
          <cell r="BV333">
            <v>0</v>
          </cell>
          <cell r="BW333">
            <v>0</v>
          </cell>
          <cell r="BX333">
            <v>0</v>
          </cell>
          <cell r="BY333">
            <v>0</v>
          </cell>
          <cell r="BZ333">
            <v>0</v>
          </cell>
          <cell r="CA333">
            <v>0</v>
          </cell>
          <cell r="CB333">
            <v>0</v>
          </cell>
          <cell r="CC333">
            <v>0</v>
          </cell>
          <cell r="CD333">
            <v>0</v>
          </cell>
          <cell r="CE333">
            <v>0</v>
          </cell>
          <cell r="CF333">
            <v>4</v>
          </cell>
          <cell r="CG333">
            <v>277</v>
          </cell>
          <cell r="CH333">
            <v>306.017</v>
          </cell>
          <cell r="CI333">
            <v>9</v>
          </cell>
          <cell r="CJ333">
            <v>277</v>
          </cell>
          <cell r="CK333">
            <v>0</v>
          </cell>
          <cell r="CL333">
            <v>0.16900000000000001</v>
          </cell>
          <cell r="CM333">
            <v>0</v>
          </cell>
          <cell r="CN333">
            <v>1.8</v>
          </cell>
          <cell r="CO333">
            <v>0</v>
          </cell>
          <cell r="CP333">
            <v>2098</v>
          </cell>
          <cell r="CQ333">
            <v>8163</v>
          </cell>
          <cell r="CR333">
            <v>0</v>
          </cell>
          <cell r="CS333">
            <v>0</v>
          </cell>
          <cell r="CT333">
            <v>0</v>
          </cell>
        </row>
        <row r="334">
          <cell r="B334">
            <v>247694026</v>
          </cell>
          <cell r="C334" t="str">
            <v>г.о.Люберцы, г.Люберцы, Октябрьский проспект, д.121 к.1, д.123 к.1, д.123 к.2, пос.Калинина, д.19, д.21, д.23</v>
          </cell>
          <cell r="D334" t="str">
            <v>{"type":"Polygon","coordinates":[[[37.87803,55.687196],[37.877962,55.687137],[37.877927,55.687183],[37.877805,55.687223],[37.877731,55.687266],[37.877641,55.687301],[37.877549,55.687334],[37.877383,55.687398],[37.877327,55.687421],[37.877052,55.68753],[37.876898,55.687421],[37.875984,55.687766],[37.8761,55.687861],[37.875701,55.688007],[37.877233,55.689325],[37.878556,55.688842],[37.87896,55.6887],[37.878117,55.688026],[37.878098,55.688035],[37.877358,55.687446],[37.87803,55.687196]],[[37.877862,55.687956],[37.877682,55.688028],[37.877187,55.687628],[37.877375,55.687558],[37.877862,55.687956]],[[37.876947,55.687681],[37.876254,55.687925],[37.876131,55.687816],[37.876816,55.687571],[37.876947,55.687681]],[[37.877421,55.68921],[37.877246,55.689272],[37.876616,55.688727],[37.876793,55.688664],[37.877421,55.68921]],[[37.878783,55.688709],[37.878606,55.688777],[37.877971,55.688228],[37.878156,55.688162],[37.878783,55.688709]],[[37.876632,55.688505],[37.876447,55.688579],[37.875813,55.688039],[37.875999,55.687969],[37.876632,55.688505]],[[37.87811,55.688957],[37.87793,55.689027],[37.877297,55.688486],[37.877485,55.688416],[37.87811,55.688957]],[[37.877473,55.688269],[37.877564,55.688235],[37.877615,55.688278],[37.877525,55.688312],[37.877473,55.688269]]]}</v>
          </cell>
          <cell r="E334" t="str">
            <v>LINESTRING(37.877962 55.687137,37.876898 55.687421,37.875984 55.687766,37.875701 55.688007,37.877233 55.689325,37.87896 55.6887,37.87803 55.687196,37.877962 55.687137)</v>
          </cell>
          <cell r="F334" t="str">
            <v>Утвержден</v>
          </cell>
          <cell r="G334">
            <v>17563</v>
          </cell>
          <cell r="H334">
            <v>17606.088</v>
          </cell>
          <cell r="I334">
            <v>17563</v>
          </cell>
          <cell r="J334">
            <v>0</v>
          </cell>
          <cell r="K334">
            <v>3034.1</v>
          </cell>
          <cell r="L334">
            <v>9578.2999999999993</v>
          </cell>
          <cell r="M334">
            <v>1</v>
          </cell>
          <cell r="N334">
            <v>782</v>
          </cell>
          <cell r="O334">
            <v>784.93799999999999</v>
          </cell>
          <cell r="P334">
            <v>0</v>
          </cell>
          <cell r="Q334">
            <v>0</v>
          </cell>
          <cell r="R334">
            <v>782</v>
          </cell>
          <cell r="S334">
            <v>0</v>
          </cell>
          <cell r="T334">
            <v>0</v>
          </cell>
          <cell r="U334">
            <v>0</v>
          </cell>
          <cell r="V334">
            <v>0</v>
          </cell>
          <cell r="W334">
            <v>6</v>
          </cell>
          <cell r="X334">
            <v>2</v>
          </cell>
          <cell r="Y334">
            <v>2</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11744.6</v>
          </cell>
          <cell r="AN334">
            <v>11781.215</v>
          </cell>
          <cell r="AO334">
            <v>11744.6</v>
          </cell>
          <cell r="AP334">
            <v>224</v>
          </cell>
          <cell r="AQ334">
            <v>0</v>
          </cell>
          <cell r="AR334">
            <v>0</v>
          </cell>
          <cell r="AS334">
            <v>0</v>
          </cell>
          <cell r="AT334">
            <v>0</v>
          </cell>
          <cell r="AU334">
            <v>64.16</v>
          </cell>
          <cell r="AV334">
            <v>0</v>
          </cell>
          <cell r="AW334">
            <v>0</v>
          </cell>
          <cell r="AX334">
            <v>0</v>
          </cell>
          <cell r="AY334">
            <v>0</v>
          </cell>
          <cell r="AZ334">
            <v>0</v>
          </cell>
          <cell r="BA334">
            <v>16</v>
          </cell>
          <cell r="BB334">
            <v>19</v>
          </cell>
          <cell r="BC334">
            <v>12</v>
          </cell>
          <cell r="BD334">
            <v>12</v>
          </cell>
          <cell r="BE334">
            <v>7</v>
          </cell>
          <cell r="BF334">
            <v>1908.6</v>
          </cell>
          <cell r="BG334">
            <v>1913.712</v>
          </cell>
          <cell r="BH334">
            <v>0</v>
          </cell>
          <cell r="BI334">
            <v>1908.6</v>
          </cell>
          <cell r="BJ334">
            <v>0</v>
          </cell>
          <cell r="BK334">
            <v>145</v>
          </cell>
          <cell r="BL334">
            <v>2</v>
          </cell>
          <cell r="BM334">
            <v>1790</v>
          </cell>
          <cell r="BN334">
            <v>1795.998</v>
          </cell>
          <cell r="BO334">
            <v>0</v>
          </cell>
          <cell r="BP334">
            <v>1790</v>
          </cell>
          <cell r="BQ334">
            <v>0</v>
          </cell>
          <cell r="BR334">
            <v>599</v>
          </cell>
          <cell r="BS334">
            <v>0</v>
          </cell>
          <cell r="BT334">
            <v>3.5</v>
          </cell>
          <cell r="BU334">
            <v>0</v>
          </cell>
          <cell r="BV334">
            <v>14</v>
          </cell>
          <cell r="BW334">
            <v>315.5</v>
          </cell>
          <cell r="BX334">
            <v>316.31799999999998</v>
          </cell>
          <cell r="BY334">
            <v>0</v>
          </cell>
          <cell r="BZ334">
            <v>315.5</v>
          </cell>
          <cell r="CA334">
            <v>0</v>
          </cell>
          <cell r="CB334">
            <v>0.155</v>
          </cell>
          <cell r="CC334">
            <v>0</v>
          </cell>
          <cell r="CD334">
            <v>2</v>
          </cell>
          <cell r="CE334">
            <v>0</v>
          </cell>
          <cell r="CF334">
            <v>6</v>
          </cell>
          <cell r="CG334">
            <v>928.6</v>
          </cell>
          <cell r="CH334">
            <v>933.49900000000002</v>
          </cell>
          <cell r="CI334">
            <v>1</v>
          </cell>
          <cell r="CJ334">
            <v>928.6</v>
          </cell>
          <cell r="CK334">
            <v>0</v>
          </cell>
          <cell r="CL334">
            <v>0.11</v>
          </cell>
          <cell r="CM334">
            <v>0</v>
          </cell>
          <cell r="CN334">
            <v>2</v>
          </cell>
          <cell r="CO334">
            <v>0</v>
          </cell>
          <cell r="CP334">
            <v>4942.7</v>
          </cell>
          <cell r="CQ334">
            <v>17469.3</v>
          </cell>
          <cell r="CR334">
            <v>0</v>
          </cell>
          <cell r="CS334">
            <v>0</v>
          </cell>
          <cell r="CT334">
            <v>0</v>
          </cell>
        </row>
        <row r="335">
          <cell r="B335">
            <v>247693746</v>
          </cell>
          <cell r="C335" t="str">
            <v>г.о.Люберцы, г.Люберцы, Октябрьский проспект, д.380Д, д.380П, д.380Р</v>
          </cell>
          <cell r="D335" t="str">
            <v>{"type":"Polygon","coordinates":[[[37.91325,55.661252],[37.913829,55.660654],[37.91347,55.660545],[37.913527,55.660469],[37.913467,55.660449],[37.913374,55.660428],[37.913193,55.660376],[37.912875,55.66029],[37.912883,55.660147],[37.91168,55.659936],[37.911507,55.660145],[37.910916,55.660825],[37.911322,55.660935],[37.911354,55.660946],[37.912044,55.661128],[37.912062,55.661107],[37.912129,55.661023],[37.912337,55.661074],[37.912387,55.661017],[37.91325,55.661252]],[[37.911376,55.660324],[37.911552,55.660368],[37.911176,55.660804],[37.911004,55.660759],[37.911376,55.660324]],[[37.912786,55.661043],[37.912851,55.660967],[37.912907,55.660983],[37.913222,55.660652],[37.912935,55.660565],[37.912915,55.660589],[37.912801,55.660552],[37.912921,55.660424],[37.913513,55.660601],[37.91303,55.661119],[37.912786,55.661043]],[[37.912551,55.660469],[37.911728,55.660327],[37.911784,55.660217],[37.912611,55.660354],[37.912551,55.660469]],[[37.912017,55.66014],[37.91204,55.660136],[37.912066,55.660096],[37.912055,55.660089],[37.912035,55.66009],[37.912007,55.66013],[37.912017,55.66014]]]}</v>
          </cell>
          <cell r="E335" t="str">
            <v>LINESTRING(37.91168 55.659936,37.910916 55.660825,37.911354 55.660946,37.912044 55.661128,37.91325 55.661252,37.913829 55.660654,37.913527 55.660469,37.912883 55.660147,37.91168 55.659936)</v>
          </cell>
          <cell r="F335" t="str">
            <v>Утвержден</v>
          </cell>
          <cell r="G335">
            <v>12824</v>
          </cell>
          <cell r="H335">
            <v>12855.175999999999</v>
          </cell>
          <cell r="I335">
            <v>12824</v>
          </cell>
          <cell r="J335">
            <v>0</v>
          </cell>
          <cell r="K335">
            <v>1257</v>
          </cell>
          <cell r="L335">
            <v>3242.96</v>
          </cell>
          <cell r="M335">
            <v>1</v>
          </cell>
          <cell r="N335">
            <v>703</v>
          </cell>
          <cell r="O335">
            <v>705.58500000000004</v>
          </cell>
          <cell r="P335">
            <v>0</v>
          </cell>
          <cell r="Q335">
            <v>0</v>
          </cell>
          <cell r="R335">
            <v>703</v>
          </cell>
          <cell r="S335">
            <v>0</v>
          </cell>
          <cell r="T335">
            <v>0</v>
          </cell>
          <cell r="U335">
            <v>0</v>
          </cell>
          <cell r="V335">
            <v>0</v>
          </cell>
          <cell r="W335">
            <v>10</v>
          </cell>
          <cell r="X335">
            <v>2</v>
          </cell>
          <cell r="Y335">
            <v>2</v>
          </cell>
          <cell r="Z335">
            <v>1</v>
          </cell>
          <cell r="AA335">
            <v>178</v>
          </cell>
          <cell r="AB335">
            <v>178.32499999999999</v>
          </cell>
          <cell r="AC335">
            <v>0</v>
          </cell>
          <cell r="AD335">
            <v>0</v>
          </cell>
          <cell r="AE335">
            <v>178</v>
          </cell>
          <cell r="AF335">
            <v>0</v>
          </cell>
          <cell r="AG335">
            <v>0</v>
          </cell>
          <cell r="AH335">
            <v>0</v>
          </cell>
          <cell r="AI335">
            <v>0</v>
          </cell>
          <cell r="AJ335">
            <v>0</v>
          </cell>
          <cell r="AK335">
            <v>0</v>
          </cell>
          <cell r="AL335">
            <v>0</v>
          </cell>
          <cell r="AM335">
            <v>9664</v>
          </cell>
          <cell r="AN335">
            <v>9469.759</v>
          </cell>
          <cell r="AO335">
            <v>9468</v>
          </cell>
          <cell r="AP335">
            <v>111</v>
          </cell>
          <cell r="AQ335">
            <v>0</v>
          </cell>
          <cell r="AR335">
            <v>0</v>
          </cell>
          <cell r="AS335">
            <v>0</v>
          </cell>
          <cell r="AT335">
            <v>0</v>
          </cell>
          <cell r="AU335">
            <v>0</v>
          </cell>
          <cell r="AV335">
            <v>1</v>
          </cell>
          <cell r="AW335">
            <v>12</v>
          </cell>
          <cell r="AX335">
            <v>0</v>
          </cell>
          <cell r="AY335">
            <v>12</v>
          </cell>
          <cell r="AZ335">
            <v>0</v>
          </cell>
          <cell r="BA335">
            <v>10</v>
          </cell>
          <cell r="BB335">
            <v>13</v>
          </cell>
          <cell r="BC335">
            <v>10</v>
          </cell>
          <cell r="BD335">
            <v>11</v>
          </cell>
          <cell r="BE335">
            <v>4</v>
          </cell>
          <cell r="BF335">
            <v>552</v>
          </cell>
          <cell r="BG335">
            <v>551.03099999999995</v>
          </cell>
          <cell r="BH335">
            <v>0</v>
          </cell>
          <cell r="BI335">
            <v>552</v>
          </cell>
          <cell r="BJ335">
            <v>0</v>
          </cell>
          <cell r="BK335">
            <v>42</v>
          </cell>
          <cell r="BL335">
            <v>1</v>
          </cell>
          <cell r="BM335">
            <v>1257</v>
          </cell>
          <cell r="BN335">
            <v>1263.0029999999999</v>
          </cell>
          <cell r="BO335">
            <v>0</v>
          </cell>
          <cell r="BP335">
            <v>1257</v>
          </cell>
          <cell r="BQ335">
            <v>0</v>
          </cell>
          <cell r="BR335">
            <v>252</v>
          </cell>
          <cell r="BS335">
            <v>0</v>
          </cell>
          <cell r="BT335">
            <v>5</v>
          </cell>
          <cell r="BU335">
            <v>0</v>
          </cell>
          <cell r="BV335">
            <v>2</v>
          </cell>
          <cell r="BW335">
            <v>148</v>
          </cell>
          <cell r="BX335">
            <v>147.73599999999999</v>
          </cell>
          <cell r="BY335">
            <v>0</v>
          </cell>
          <cell r="BZ335">
            <v>148</v>
          </cell>
          <cell r="CA335">
            <v>0</v>
          </cell>
          <cell r="CB335">
            <v>0.129</v>
          </cell>
          <cell r="CC335">
            <v>0</v>
          </cell>
          <cell r="CD335">
            <v>1.25</v>
          </cell>
          <cell r="CE335">
            <v>0</v>
          </cell>
          <cell r="CF335">
            <v>3</v>
          </cell>
          <cell r="CG335">
            <v>530</v>
          </cell>
          <cell r="CH335">
            <v>535.19200000000001</v>
          </cell>
          <cell r="CI335">
            <v>1</v>
          </cell>
          <cell r="CJ335">
            <v>530</v>
          </cell>
          <cell r="CK335">
            <v>0</v>
          </cell>
          <cell r="CL335">
            <v>0.35299999999999998</v>
          </cell>
          <cell r="CM335">
            <v>0</v>
          </cell>
          <cell r="CN335">
            <v>1.5</v>
          </cell>
          <cell r="CO335">
            <v>0</v>
          </cell>
          <cell r="CP335">
            <v>2499</v>
          </cell>
          <cell r="CQ335">
            <v>12848</v>
          </cell>
          <cell r="CR335">
            <v>0</v>
          </cell>
          <cell r="CS335">
            <v>0</v>
          </cell>
          <cell r="CT335">
            <v>0</v>
          </cell>
        </row>
        <row r="336">
          <cell r="B336">
            <v>247693756</v>
          </cell>
          <cell r="C336" t="str">
            <v>г.о.Люберцы, г.Люберцы, Октябрьский проспект, д.380Ж, д.380Т, д.380С, д.380Е</v>
          </cell>
          <cell r="D336" t="str">
            <v>{"type":"Polygon","coordinates":[[[37.910525,55.661301],[37.909964,55.661998],[37.911798,55.662555],[37.912703,55.66159],[37.912827,55.661139],[37.91237,55.661006],[37.912293,55.661098],[37.912001,55.661018],[37.911483,55.661575],[37.910525,55.661301]],[[37.91252,55.661064],[37.912749,55.66113],[37.912089,55.661851],[37.91186,55.661785],[37.91252,55.661064]],[[37.911,55.662164],[37.910892,55.662279],[37.910132,55.662048],[37.91023,55.661936],[37.911,55.662164]],[[37.910065,55.661871],[37.910426,55.661427],[37.910633,55.661477],[37.910264,55.661922],[37.910065,55.661871]],[[37.911917,55.662024],[37.911875,55.662011],[37.911959,55.661925],[37.912203,55.662],[37.911698,55.662524],[37.911083,55.662335],[37.911211,55.662197],[37.911361,55.662241],[37.911336,55.662272],[37.911607,55.662347],[37.911917,55.662024]],[[37.910875,55.661681],[37.910946,55.661699],[37.911005,55.661635],[37.910939,55.661613],[37.910875,55.661681]],[[37.911229,55.661794],[37.911276,55.661741],[37.911385,55.661771],[37.911496,55.661648],[37.911615,55.661681],[37.911456,55.661858],[37.911229,55.661794]],[[37.91142,55.661963],[37.911461,55.661915],[37.911315,55.661871],[37.911273,55.661919],[37.91142,55.661963]]]}</v>
          </cell>
          <cell r="E336" t="str">
            <v>LINESTRING(37.91237 55.661006,37.912001 55.661018,37.910525 55.661301,37.910065 55.661871,37.909964 55.661998,37.911798 55.662555,37.912703 55.66159,37.912827 55.661139,37.91237 55.661006)</v>
          </cell>
          <cell r="F336" t="str">
            <v>Утвержден</v>
          </cell>
          <cell r="G336">
            <v>11752</v>
          </cell>
          <cell r="H336">
            <v>11788.393</v>
          </cell>
          <cell r="I336">
            <v>11752</v>
          </cell>
          <cell r="J336">
            <v>0</v>
          </cell>
          <cell r="K336">
            <v>3026</v>
          </cell>
          <cell r="L336">
            <v>3520.5</v>
          </cell>
          <cell r="M336">
            <v>1</v>
          </cell>
          <cell r="N336">
            <v>350</v>
          </cell>
          <cell r="O336">
            <v>349.78199999999998</v>
          </cell>
          <cell r="P336">
            <v>0</v>
          </cell>
          <cell r="Q336">
            <v>0</v>
          </cell>
          <cell r="R336">
            <v>350</v>
          </cell>
          <cell r="S336">
            <v>0</v>
          </cell>
          <cell r="T336">
            <v>0</v>
          </cell>
          <cell r="U336">
            <v>0</v>
          </cell>
          <cell r="V336">
            <v>0</v>
          </cell>
          <cell r="W336">
            <v>5</v>
          </cell>
          <cell r="X336">
            <v>2</v>
          </cell>
          <cell r="Y336">
            <v>2</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7599</v>
          </cell>
          <cell r="AN336">
            <v>7623.0069999999996</v>
          </cell>
          <cell r="AO336">
            <v>7599</v>
          </cell>
          <cell r="AP336">
            <v>127</v>
          </cell>
          <cell r="AQ336">
            <v>0</v>
          </cell>
          <cell r="AR336">
            <v>0</v>
          </cell>
          <cell r="AS336">
            <v>0</v>
          </cell>
          <cell r="AT336">
            <v>0</v>
          </cell>
          <cell r="AU336">
            <v>0</v>
          </cell>
          <cell r="AV336">
            <v>1</v>
          </cell>
          <cell r="AW336">
            <v>4</v>
          </cell>
          <cell r="AX336">
            <v>0</v>
          </cell>
          <cell r="AY336">
            <v>4</v>
          </cell>
          <cell r="AZ336">
            <v>0</v>
          </cell>
          <cell r="BA336">
            <v>8</v>
          </cell>
          <cell r="BB336">
            <v>22</v>
          </cell>
          <cell r="BC336">
            <v>6</v>
          </cell>
          <cell r="BD336">
            <v>2</v>
          </cell>
          <cell r="BE336">
            <v>5</v>
          </cell>
          <cell r="BF336">
            <v>1533</v>
          </cell>
          <cell r="BG336">
            <v>1537.49</v>
          </cell>
          <cell r="BH336">
            <v>0</v>
          </cell>
          <cell r="BI336">
            <v>1533</v>
          </cell>
          <cell r="BJ336">
            <v>0</v>
          </cell>
          <cell r="BK336">
            <v>119</v>
          </cell>
          <cell r="BL336">
            <v>2</v>
          </cell>
          <cell r="BM336">
            <v>2673</v>
          </cell>
          <cell r="BN336">
            <v>2680.8009999999999</v>
          </cell>
          <cell r="BO336">
            <v>0</v>
          </cell>
          <cell r="BP336">
            <v>2673</v>
          </cell>
          <cell r="BQ336">
            <v>0</v>
          </cell>
          <cell r="BR336">
            <v>668</v>
          </cell>
          <cell r="BS336">
            <v>0</v>
          </cell>
          <cell r="BT336">
            <v>4</v>
          </cell>
          <cell r="BU336">
            <v>0</v>
          </cell>
          <cell r="BV336">
            <v>4</v>
          </cell>
          <cell r="BW336">
            <v>1047</v>
          </cell>
          <cell r="BX336">
            <v>1051.3330000000001</v>
          </cell>
          <cell r="BY336">
            <v>0</v>
          </cell>
          <cell r="BZ336">
            <v>1047</v>
          </cell>
          <cell r="CA336">
            <v>0</v>
          </cell>
          <cell r="CB336">
            <v>0.63100000000000001</v>
          </cell>
          <cell r="CC336">
            <v>0</v>
          </cell>
          <cell r="CD336">
            <v>1.875</v>
          </cell>
          <cell r="CE336">
            <v>0</v>
          </cell>
          <cell r="CF336">
            <v>0</v>
          </cell>
          <cell r="CG336">
            <v>0</v>
          </cell>
          <cell r="CH336">
            <v>0</v>
          </cell>
          <cell r="CI336">
            <v>0</v>
          </cell>
          <cell r="CJ336">
            <v>0</v>
          </cell>
          <cell r="CK336">
            <v>0</v>
          </cell>
          <cell r="CL336">
            <v>0</v>
          </cell>
          <cell r="CM336">
            <v>0</v>
          </cell>
          <cell r="CN336">
            <v>0</v>
          </cell>
          <cell r="CO336">
            <v>0</v>
          </cell>
          <cell r="CP336">
            <v>5257</v>
          </cell>
          <cell r="CQ336">
            <v>13206</v>
          </cell>
          <cell r="CR336">
            <v>0</v>
          </cell>
          <cell r="CS336">
            <v>0</v>
          </cell>
          <cell r="CT336">
            <v>0</v>
          </cell>
        </row>
        <row r="337">
          <cell r="B337">
            <v>247693694</v>
          </cell>
          <cell r="C337" t="str">
            <v>г. о. Люберцы, г. Люберцы, пос. ВУГИ, д. 19, д. 20, д. 21, д. 22, д. 23, д. 24, д. 25</v>
          </cell>
          <cell r="D337" t="str">
            <v>{"type":"Polygon","coordinates":[[[37.932539,55.661786],[37.932562,55.661783],[37.932596,55.661773],[37.932618,55.661756],[37.932638,55.661762],[37.932666,55.661721],[37.933097,55.66144],[37.933423,55.660363],[37.933438,55.660312],[37.932865,55.660248],[37.932872,55.660239],[37.932918,55.660218],[37.933191,55.660245],[37.933221,55.660162],[37.932889,55.660125],[37.932872,55.660172],[37.932849,55.66017],[37.932868,55.660123],[37.932789,55.660115],[37.932772,55.660161],[37.932753,55.66016],[37.932769,55.660116],[37.93273,55.660112],[37.932713,55.660155],[37.932691,55.660153],[37.932706,55.660109],[37.932667,55.660105],[37.932651,55.660149],[37.932458,55.660129],[37.932473,55.660088],[37.93243,55.660084],[37.932417,55.660124],[37.932083,55.66009],[37.932098,55.66005],[37.932055,55.660045],[37.932041,55.660085],[37.932025,55.660083],[37.932039,55.660043],[37.931997,55.660039],[37.931983,55.660079],[37.931864,55.660066],[37.931821,55.6602],[37.931776,55.660335],[37.93176,55.660385],[37.93173,55.660484],[37.931599,55.660908],[37.931472,55.661326],[37.93141,55.661536],[37.931369,55.661671],[37.93135,55.661746],[37.931323,55.661742],[37.931296,55.661738],[37.931267,55.661734],[37.931241,55.661731],[37.931131,55.661718],[37.931122,55.661743],[37.931317,55.661766],[37.931317,55.661767],[37.931367,55.661772],[37.931351,55.661818],[37.932377,55.66192],[37.932393,55.661874],[37.932542,55.661889],[37.932539,55.661786]],[[37.932884,55.661145],[37.933113,55.661165],[37.933247,55.660725],[37.933011,55.660705],[37.932884,55.661145]],[[37.933077,55.660602],[37.933303,55.660621],[37.933384,55.660327],[37.93285,55.660269],[37.932805,55.660392],[37.933082,55.660422],[37.93309,55.660396],[37.93314,55.660401],[37.933077,55.660602]],[[37.932675,55.660379],[37.932717,55.660257],[37.931944,55.660178],[37.931895,55.660329],[37.93213,55.660355],[37.932149,55.660302],[37.932202,55.660308],[37.932193,55.66033],[37.932675,55.660379]],[[37.932088,55.660476],[37.931874,55.660456],[37.931793,55.660729],[37.932007,55.66075],[37.932088,55.660476]],[[37.931962,55.660897],[37.931864,55.661185],[37.931649,55.661161],[37.931738,55.660875],[37.931962,55.660897]],[[37.931609,55.661274],[37.931831,55.661299],[37.931773,55.661483],[37.931804,55.661486],[37.931811,55.661467],[37.932106,55.661499],[37.932066,55.661617],[37.931517,55.661557],[37.931609,55.661274]],[[37.932295,55.661647],[37.932344,55.661528],[37.932548,55.661551],[37.932821,55.661352],[37.932862,55.661215],[37.933083,55.661232],[37.933037,55.661405],[37.932609,55.66168],[37.932295,55.661647]]]}</v>
          </cell>
          <cell r="E337" t="str">
            <v>LINESTRING(37.931997 55.660039,37.931864 55.660066,37.931131 55.661718,37.931122 55.661743,37.931351 55.661818,37.932377 55.66192,37.932542 55.661889,37.933097 55.66144,37.933423 55.660363,37.933438 55.660312,37.933221 55.660162,37.932889 55.660125,37.932789 55.660115,37.932039 55.660043,37.931997 55.660039)</v>
          </cell>
          <cell r="F337" t="str">
            <v>Утвержден</v>
          </cell>
          <cell r="G337">
            <v>16744</v>
          </cell>
          <cell r="H337">
            <v>14460.956</v>
          </cell>
          <cell r="I337">
            <v>16744</v>
          </cell>
          <cell r="J337">
            <v>0</v>
          </cell>
          <cell r="K337">
            <v>3031.9</v>
          </cell>
          <cell r="L337">
            <v>33488</v>
          </cell>
          <cell r="M337">
            <v>4</v>
          </cell>
          <cell r="N337">
            <v>624.29999999999995</v>
          </cell>
          <cell r="O337">
            <v>727.62</v>
          </cell>
          <cell r="P337">
            <v>14</v>
          </cell>
          <cell r="Q337">
            <v>0</v>
          </cell>
          <cell r="R337">
            <v>104.6</v>
          </cell>
          <cell r="S337">
            <v>519.70000000000005</v>
          </cell>
          <cell r="T337">
            <v>0</v>
          </cell>
          <cell r="U337">
            <v>0</v>
          </cell>
          <cell r="V337">
            <v>0</v>
          </cell>
          <cell r="W337">
            <v>0</v>
          </cell>
          <cell r="X337">
            <v>0</v>
          </cell>
          <cell r="Y337">
            <v>0</v>
          </cell>
          <cell r="Z337">
            <v>1</v>
          </cell>
          <cell r="AA337">
            <v>47.7</v>
          </cell>
          <cell r="AB337">
            <v>48.073</v>
          </cell>
          <cell r="AC337">
            <v>1</v>
          </cell>
          <cell r="AD337">
            <v>0</v>
          </cell>
          <cell r="AE337">
            <v>47.7</v>
          </cell>
          <cell r="AF337">
            <v>0</v>
          </cell>
          <cell r="AG337">
            <v>0</v>
          </cell>
          <cell r="AH337">
            <v>0</v>
          </cell>
          <cell r="AI337">
            <v>0</v>
          </cell>
          <cell r="AJ337">
            <v>0</v>
          </cell>
          <cell r="AK337">
            <v>0</v>
          </cell>
          <cell r="AL337">
            <v>1</v>
          </cell>
          <cell r="AM337">
            <v>15140.3</v>
          </cell>
          <cell r="AN337">
            <v>8280.0630000000001</v>
          </cell>
          <cell r="AO337">
            <v>8260.2999999999993</v>
          </cell>
          <cell r="AP337">
            <v>289</v>
          </cell>
          <cell r="AQ337">
            <v>0</v>
          </cell>
          <cell r="AR337">
            <v>0</v>
          </cell>
          <cell r="AS337">
            <v>0</v>
          </cell>
          <cell r="AT337">
            <v>0</v>
          </cell>
          <cell r="AU337">
            <v>0</v>
          </cell>
          <cell r="AV337">
            <v>1</v>
          </cell>
          <cell r="AW337">
            <v>15</v>
          </cell>
          <cell r="AX337">
            <v>0</v>
          </cell>
          <cell r="AY337">
            <v>15</v>
          </cell>
          <cell r="AZ337">
            <v>0</v>
          </cell>
          <cell r="BA337">
            <v>11</v>
          </cell>
          <cell r="BB337">
            <v>27</v>
          </cell>
          <cell r="BC337">
            <v>7</v>
          </cell>
          <cell r="BD337">
            <v>11</v>
          </cell>
          <cell r="BE337">
            <v>18</v>
          </cell>
          <cell r="BF337">
            <v>1457.8</v>
          </cell>
          <cell r="BG337">
            <v>1462.066</v>
          </cell>
          <cell r="BH337">
            <v>0</v>
          </cell>
          <cell r="BI337">
            <v>1457.8</v>
          </cell>
          <cell r="BJ337">
            <v>0</v>
          </cell>
          <cell r="BK337">
            <v>112</v>
          </cell>
          <cell r="BL337">
            <v>1</v>
          </cell>
          <cell r="BM337">
            <v>3007</v>
          </cell>
          <cell r="BN337">
            <v>3014.9720000000002</v>
          </cell>
          <cell r="BO337">
            <v>0</v>
          </cell>
          <cell r="BP337">
            <v>3007</v>
          </cell>
          <cell r="BQ337">
            <v>0</v>
          </cell>
          <cell r="BR337">
            <v>505</v>
          </cell>
          <cell r="BS337">
            <v>0</v>
          </cell>
          <cell r="BT337">
            <v>5</v>
          </cell>
          <cell r="BU337">
            <v>0</v>
          </cell>
          <cell r="BV337">
            <v>26</v>
          </cell>
          <cell r="BW337">
            <v>861.4</v>
          </cell>
          <cell r="BX337">
            <v>865.74800000000005</v>
          </cell>
          <cell r="BY337">
            <v>1</v>
          </cell>
          <cell r="BZ337">
            <v>861.4</v>
          </cell>
          <cell r="CA337">
            <v>0</v>
          </cell>
          <cell r="CB337">
            <v>5.4790000000000001</v>
          </cell>
          <cell r="CC337">
            <v>0</v>
          </cell>
          <cell r="CD337">
            <v>1.42307692307692</v>
          </cell>
          <cell r="CE337">
            <v>0</v>
          </cell>
          <cell r="CF337">
            <v>0</v>
          </cell>
          <cell r="CG337">
            <v>0</v>
          </cell>
          <cell r="CH337">
            <v>0</v>
          </cell>
          <cell r="CI337">
            <v>0</v>
          </cell>
          <cell r="CJ337">
            <v>0</v>
          </cell>
          <cell r="CK337">
            <v>0</v>
          </cell>
          <cell r="CL337">
            <v>0</v>
          </cell>
          <cell r="CM337">
            <v>0</v>
          </cell>
          <cell r="CN337">
            <v>0</v>
          </cell>
          <cell r="CO337">
            <v>0</v>
          </cell>
          <cell r="CP337">
            <v>5341.2</v>
          </cell>
          <cell r="CQ337">
            <v>14273.5</v>
          </cell>
          <cell r="CR337">
            <v>0</v>
          </cell>
          <cell r="CS337">
            <v>0</v>
          </cell>
          <cell r="CT337">
            <v>0</v>
          </cell>
        </row>
        <row r="338">
          <cell r="B338">
            <v>247693704</v>
          </cell>
          <cell r="C338" t="str">
            <v>г.о. Люберцы, г. Люберцы, пос. ВУГИ д. 3, д. 4, д. 5, д. 6, д. 7</v>
          </cell>
          <cell r="D338" t="str">
            <v>{"type":"Polygon","coordinates":[[[37.926535,55.661137],[37.926539,55.661123],[37.925918,55.661052],[37.925862,55.661045],[37.926044,55.660457],[37.926073,55.66039],[37.926524,55.660436],[37.927482,55.66053],[37.927548,55.660535],[37.927885,55.660572],[37.928222,55.660608],[37.928719,55.660658],[37.92853,55.661256],[37.928499,55.661343],[37.927312,55.661222],[37.927112,55.6612],[37.92708,55.661197],[37.926857,55.661172],[37.926825,55.661169],[37.926558,55.661139],[37.926535,55.661137]],[[37.927427,55.660624],[37.927393,55.660746],[37.926858,55.660697],[37.926897,55.660574],[37.927427,55.660624]],[[37.928443,55.661174],[37.928217,55.661154],[37.928324,55.660817],[37.928276,55.660812],[37.928267,55.660837],[37.927986,55.66081],[37.928026,55.660685],[37.92857,55.660744],[37.928443,55.661174]],[[37.927312,55.661006],[37.927269,55.661131],[37.926734,55.661074],[37.926775,55.660951],[37.927312,55.661006]],[[37.92805,55.661087],[37.92801,55.661203],[37.927486,55.661147],[37.92753,55.661029],[37.92805,55.661087]],[[37.926116,55.660499],[37.926338,55.660524],[37.926288,55.66067],[37.926265,55.660667],[37.926198,55.660869],[37.926226,55.660891],[37.926545,55.660926],[37.926506,55.661046],[37.925939,55.660993],[37.926037,55.660668],[37.926064,55.660671],[37.926116,55.660499]],[[37.927672,55.660651],[37.927681,55.660629],[37.927778,55.660641],[37.927769,55.660663],[37.927672,55.660651]]]}</v>
          </cell>
          <cell r="E338" t="str">
            <v>LINESTRING(37.926073 55.66039,37.926044 55.660457,37.925862 55.661045,37.926535 55.661137,37.926825 55.661169,37.92708 55.661197,37.927312 55.661222,37.928499 55.661343,37.92853 55.661256,37.928719 55.660658,37.927548 55.660535,37.926073 55.66039)</v>
          </cell>
          <cell r="F338" t="str">
            <v>Утвержден</v>
          </cell>
          <cell r="G338">
            <v>8398</v>
          </cell>
          <cell r="H338">
            <v>9535.5339999999997</v>
          </cell>
          <cell r="I338">
            <v>8398</v>
          </cell>
          <cell r="J338">
            <v>0</v>
          </cell>
          <cell r="K338">
            <v>3439.4</v>
          </cell>
          <cell r="L338">
            <v>9124</v>
          </cell>
          <cell r="M338">
            <v>1</v>
          </cell>
          <cell r="N338">
            <v>220</v>
          </cell>
          <cell r="O338">
            <v>221.06399999999999</v>
          </cell>
          <cell r="P338">
            <v>0</v>
          </cell>
          <cell r="Q338">
            <v>0</v>
          </cell>
          <cell r="R338">
            <v>0</v>
          </cell>
          <cell r="S338">
            <v>0</v>
          </cell>
          <cell r="T338">
            <v>220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11612.3</v>
          </cell>
          <cell r="AN338">
            <v>5277.5969999999998</v>
          </cell>
          <cell r="AO338">
            <v>5262.3</v>
          </cell>
          <cell r="AP338">
            <v>320</v>
          </cell>
          <cell r="AQ338">
            <v>0</v>
          </cell>
          <cell r="AR338">
            <v>0</v>
          </cell>
          <cell r="AS338">
            <v>0</v>
          </cell>
          <cell r="AT338">
            <v>0</v>
          </cell>
          <cell r="AU338">
            <v>0</v>
          </cell>
          <cell r="AV338">
            <v>0</v>
          </cell>
          <cell r="AW338">
            <v>0</v>
          </cell>
          <cell r="AX338">
            <v>0</v>
          </cell>
          <cell r="AY338">
            <v>0</v>
          </cell>
          <cell r="AZ338">
            <v>0</v>
          </cell>
          <cell r="BA338">
            <v>12</v>
          </cell>
          <cell r="BB338">
            <v>27</v>
          </cell>
          <cell r="BC338">
            <v>4</v>
          </cell>
          <cell r="BD338">
            <v>1</v>
          </cell>
          <cell r="BE338">
            <v>2</v>
          </cell>
          <cell r="BF338">
            <v>223.2</v>
          </cell>
          <cell r="BG338">
            <v>223.92400000000001</v>
          </cell>
          <cell r="BH338">
            <v>0</v>
          </cell>
          <cell r="BI338">
            <v>223.2</v>
          </cell>
          <cell r="BJ338">
            <v>0</v>
          </cell>
          <cell r="BK338">
            <v>19</v>
          </cell>
          <cell r="BL338">
            <v>5</v>
          </cell>
          <cell r="BM338">
            <v>2911</v>
          </cell>
          <cell r="BN338">
            <v>3699.672</v>
          </cell>
          <cell r="BO338">
            <v>21</v>
          </cell>
          <cell r="BP338">
            <v>2911</v>
          </cell>
          <cell r="BQ338">
            <v>0</v>
          </cell>
          <cell r="BR338">
            <v>542</v>
          </cell>
          <cell r="BS338">
            <v>0</v>
          </cell>
          <cell r="BT338">
            <v>5.3</v>
          </cell>
          <cell r="BU338">
            <v>0</v>
          </cell>
          <cell r="BV338">
            <v>20</v>
          </cell>
          <cell r="BW338">
            <v>900.3</v>
          </cell>
          <cell r="BX338">
            <v>890.43700000000001</v>
          </cell>
          <cell r="BY338">
            <v>1</v>
          </cell>
          <cell r="BZ338">
            <v>900.3</v>
          </cell>
          <cell r="CA338">
            <v>0</v>
          </cell>
          <cell r="CB338">
            <v>0.503</v>
          </cell>
          <cell r="CC338">
            <v>0</v>
          </cell>
          <cell r="CD338">
            <v>1.33</v>
          </cell>
          <cell r="CE338">
            <v>0</v>
          </cell>
          <cell r="CF338">
            <v>0</v>
          </cell>
          <cell r="CG338">
            <v>0</v>
          </cell>
          <cell r="CH338">
            <v>0</v>
          </cell>
          <cell r="CI338">
            <v>0</v>
          </cell>
          <cell r="CJ338">
            <v>0</v>
          </cell>
          <cell r="CK338">
            <v>0</v>
          </cell>
          <cell r="CL338">
            <v>0</v>
          </cell>
          <cell r="CM338">
            <v>0</v>
          </cell>
          <cell r="CN338">
            <v>0</v>
          </cell>
          <cell r="CO338">
            <v>0</v>
          </cell>
          <cell r="CP338">
            <v>4034.5</v>
          </cell>
          <cell r="CQ338">
            <v>9516.7999999999993</v>
          </cell>
          <cell r="CR338">
            <v>0</v>
          </cell>
          <cell r="CS338">
            <v>0</v>
          </cell>
          <cell r="CT338">
            <v>0</v>
          </cell>
        </row>
        <row r="339">
          <cell r="B339">
            <v>7599039290</v>
          </cell>
          <cell r="C339" t="str">
            <v>г.о.Люберцы, г.Люберцы, пос.Калинина д.11, 13</v>
          </cell>
          <cell r="D339" t="str">
            <v>{"type":"Polygon","coordinates":[[[37.87958,55.689482],[37.880358,55.68918],[37.880256,55.689098],[37.880142,55.688997],[37.880072,55.688925],[37.880028,55.688887],[37.88011,55.688859],[37.880098,55.68885],[37.879769,55.688543],[37.879698,55.688573],[37.879671,55.68859],[37.878901,55.688887],[37.87958,55.689482]],[[37.879066,55.688929],[37.879768,55.688685],[37.879878,55.688786],[37.879291,55.688994],[37.879328,55.689031],[37.879282,55.689047],[37.879241,55.689009],[37.879175,55.689033],[37.879066,55.688929]],[[37.879446,55.689242],[37.880142,55.688997],[37.880256,55.689098],[37.879554,55.689344],[37.879446,55.689242]]]}</v>
          </cell>
          <cell r="E339" t="str">
            <v>LINESTRING(37.879769 55.688543,37.878901 55.688887,37.87958 55.689482,37.880358 55.68918,37.88011 55.688859,37.879769 55.688543)</v>
          </cell>
          <cell r="F339" t="str">
            <v>Утвержден</v>
          </cell>
          <cell r="G339">
            <v>3529</v>
          </cell>
          <cell r="H339">
            <v>4225.7299999999996</v>
          </cell>
          <cell r="I339">
            <v>3529</v>
          </cell>
          <cell r="J339">
            <v>0</v>
          </cell>
          <cell r="K339">
            <v>200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2287</v>
          </cell>
          <cell r="AN339">
            <v>2276.1590000000001</v>
          </cell>
          <cell r="AO339">
            <v>2270</v>
          </cell>
          <cell r="AP339">
            <v>17</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2</v>
          </cell>
          <cell r="BF339">
            <v>830</v>
          </cell>
          <cell r="BG339">
            <v>832.19</v>
          </cell>
          <cell r="BH339">
            <v>0</v>
          </cell>
          <cell r="BI339">
            <v>830</v>
          </cell>
          <cell r="BJ339">
            <v>0</v>
          </cell>
          <cell r="BK339">
            <v>63</v>
          </cell>
          <cell r="BL339">
            <v>1</v>
          </cell>
          <cell r="BM339">
            <v>200</v>
          </cell>
          <cell r="BN339">
            <v>201.31100000000001</v>
          </cell>
          <cell r="BO339">
            <v>1</v>
          </cell>
          <cell r="BP339">
            <v>200</v>
          </cell>
          <cell r="BQ339">
            <v>0</v>
          </cell>
          <cell r="BR339">
            <v>66.599999999999994</v>
          </cell>
          <cell r="BS339">
            <v>0</v>
          </cell>
          <cell r="BT339">
            <v>3</v>
          </cell>
          <cell r="BU339">
            <v>0</v>
          </cell>
          <cell r="BV339">
            <v>2</v>
          </cell>
          <cell r="BW339">
            <v>231.2</v>
          </cell>
          <cell r="BX339">
            <v>232.4</v>
          </cell>
          <cell r="BY339">
            <v>1</v>
          </cell>
          <cell r="BZ339">
            <v>231.2</v>
          </cell>
          <cell r="CA339">
            <v>0</v>
          </cell>
          <cell r="CB339">
            <v>0.121</v>
          </cell>
          <cell r="CC339">
            <v>0</v>
          </cell>
          <cell r="CD339">
            <v>1.9</v>
          </cell>
          <cell r="CE339">
            <v>0</v>
          </cell>
          <cell r="CF339">
            <v>0</v>
          </cell>
          <cell r="CG339">
            <v>0</v>
          </cell>
          <cell r="CH339">
            <v>0</v>
          </cell>
          <cell r="CI339">
            <v>0</v>
          </cell>
          <cell r="CJ339">
            <v>0</v>
          </cell>
          <cell r="CK339">
            <v>0</v>
          </cell>
          <cell r="CL339">
            <v>0</v>
          </cell>
          <cell r="CM339">
            <v>0</v>
          </cell>
          <cell r="CN339">
            <v>0</v>
          </cell>
          <cell r="CO339">
            <v>0</v>
          </cell>
          <cell r="CP339">
            <v>1261.2</v>
          </cell>
          <cell r="CQ339">
            <v>3531.2</v>
          </cell>
          <cell r="CR339">
            <v>0</v>
          </cell>
          <cell r="CS339">
            <v>0</v>
          </cell>
          <cell r="CT339">
            <v>0</v>
          </cell>
        </row>
        <row r="340">
          <cell r="B340">
            <v>7595552370</v>
          </cell>
          <cell r="C340" t="str">
            <v>г.о.Люберцы, г.Люберцы, пос.Калинина, д.14</v>
          </cell>
          <cell r="D340" t="str">
            <v>{"type":"Polygon","coordinates":[[[37.880524,55.689116],[37.880187,55.688845],[37.881255,55.688476],[37.881558,55.688724],[37.880524,55.689116]],[[37.880442,55.688873],[37.881267,55.688582],[37.881369,55.688673],[37.880546,55.688972],[37.880442,55.688873]]]}</v>
          </cell>
          <cell r="E340" t="str">
            <v>LINESTRING(37.881255 55.688476,37.880187 55.688845,37.880524 55.689116,37.881558 55.688724,37.881255 55.688476)</v>
          </cell>
          <cell r="F340" t="str">
            <v>Утвержден</v>
          </cell>
          <cell r="G340">
            <v>1997</v>
          </cell>
          <cell r="H340">
            <v>2001.46</v>
          </cell>
          <cell r="I340">
            <v>1997</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1584</v>
          </cell>
          <cell r="AN340">
            <v>1572.7139999999999</v>
          </cell>
          <cell r="AO340">
            <v>1567</v>
          </cell>
          <cell r="AP340">
            <v>17</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1</v>
          </cell>
          <cell r="BF340">
            <v>230</v>
          </cell>
          <cell r="BG340">
            <v>229.07900000000001</v>
          </cell>
          <cell r="BH340">
            <v>0</v>
          </cell>
          <cell r="BI340">
            <v>230</v>
          </cell>
          <cell r="BJ340">
            <v>0</v>
          </cell>
          <cell r="BK340">
            <v>17</v>
          </cell>
          <cell r="BL340">
            <v>0</v>
          </cell>
          <cell r="BM340">
            <v>0</v>
          </cell>
          <cell r="BN340">
            <v>0</v>
          </cell>
          <cell r="BO340">
            <v>0</v>
          </cell>
          <cell r="BP340">
            <v>0</v>
          </cell>
          <cell r="BQ340">
            <v>0</v>
          </cell>
          <cell r="BR340">
            <v>0</v>
          </cell>
          <cell r="BS340">
            <v>0</v>
          </cell>
          <cell r="BT340">
            <v>0</v>
          </cell>
          <cell r="BU340">
            <v>0</v>
          </cell>
          <cell r="BV340">
            <v>1</v>
          </cell>
          <cell r="BW340">
            <v>61.2</v>
          </cell>
          <cell r="BX340">
            <v>62.182000000000002</v>
          </cell>
          <cell r="BY340">
            <v>2</v>
          </cell>
          <cell r="BZ340">
            <v>61.2</v>
          </cell>
          <cell r="CA340">
            <v>0</v>
          </cell>
          <cell r="CB340">
            <v>3.2000000000000001E-2</v>
          </cell>
          <cell r="CC340">
            <v>0</v>
          </cell>
          <cell r="CD340">
            <v>1.9</v>
          </cell>
          <cell r="CE340">
            <v>0</v>
          </cell>
          <cell r="CF340">
            <v>2</v>
          </cell>
          <cell r="CG340">
            <v>138.80000000000001</v>
          </cell>
          <cell r="CH340">
            <v>139.482</v>
          </cell>
          <cell r="CI340">
            <v>0</v>
          </cell>
          <cell r="CJ340">
            <v>138.80000000000001</v>
          </cell>
          <cell r="CK340">
            <v>0</v>
          </cell>
          <cell r="CL340">
            <v>7.2999999999999995E-2</v>
          </cell>
          <cell r="CM340">
            <v>0</v>
          </cell>
          <cell r="CN340">
            <v>1.9</v>
          </cell>
          <cell r="CO340">
            <v>0</v>
          </cell>
          <cell r="CP340">
            <v>430</v>
          </cell>
          <cell r="CQ340">
            <v>1997</v>
          </cell>
          <cell r="CR340">
            <v>0</v>
          </cell>
          <cell r="CS340">
            <v>0</v>
          </cell>
          <cell r="CT340">
            <v>0</v>
          </cell>
        </row>
        <row r="341">
          <cell r="B341">
            <v>7598381810</v>
          </cell>
          <cell r="C341" t="str">
            <v>г.о.Люберцы, г.Люберцы, пос.Калинина, д.15, д.16</v>
          </cell>
          <cell r="D341" t="str">
            <v>{"type":"Polygon","coordinates":[[[37.879604,55.689521],[37.879764,55.689654],[37.879817,55.689672],[37.879886,55.689666],[37.879911,55.689687],[37.880593,55.689437],[37.880568,55.689413],[37.880757,55.689342],[37.880843,55.689411],[37.881016,55.689346],[37.881052,55.689374],[37.88181,55.689084],[37.881781,55.689059],[37.881833,55.68904],[37.881514,55.688775],[37.879604,55.689521]],[[37.880783,55.689168],[37.88161,55.688876],[37.881715,55.688972],[37.880894,55.689267],[37.880783,55.689168]],[[37.880416,55.689272],[37.880533,55.689378],[37.879848,55.689617],[37.87973,55.689511],[37.880416,55.689272]]]}</v>
          </cell>
          <cell r="E341" t="str">
            <v>LINESTRING(37.881514 55.688775,37.879604 55.689521,37.879764 55.689654,37.879817 55.689672,37.879911 55.689687,37.881052 55.689374,37.88181 55.689084,37.881833 55.68904,37.881514 55.688775)</v>
          </cell>
          <cell r="F341" t="str">
            <v>Утвержден</v>
          </cell>
          <cell r="G341">
            <v>3179</v>
          </cell>
          <cell r="H341">
            <v>3187.1030000000001</v>
          </cell>
          <cell r="I341">
            <v>3179</v>
          </cell>
          <cell r="J341">
            <v>0</v>
          </cell>
          <cell r="K341">
            <v>578</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1030</v>
          </cell>
          <cell r="AN341">
            <v>1023.029</v>
          </cell>
          <cell r="AO341">
            <v>1020</v>
          </cell>
          <cell r="AP341">
            <v>10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4</v>
          </cell>
          <cell r="BF341">
            <v>1263</v>
          </cell>
          <cell r="BG341">
            <v>1265.5519999999999</v>
          </cell>
          <cell r="BH341">
            <v>0</v>
          </cell>
          <cell r="BI341">
            <v>1263</v>
          </cell>
          <cell r="BJ341">
            <v>0</v>
          </cell>
          <cell r="BK341">
            <v>86</v>
          </cell>
          <cell r="BL341">
            <v>1</v>
          </cell>
          <cell r="BM341">
            <v>578</v>
          </cell>
          <cell r="BN341">
            <v>578.96299999999997</v>
          </cell>
          <cell r="BO341">
            <v>0</v>
          </cell>
          <cell r="BP341">
            <v>578</v>
          </cell>
          <cell r="BQ341">
            <v>0</v>
          </cell>
          <cell r="BR341">
            <v>192.6</v>
          </cell>
          <cell r="BS341">
            <v>0</v>
          </cell>
          <cell r="BT341">
            <v>3</v>
          </cell>
          <cell r="BU341">
            <v>0</v>
          </cell>
          <cell r="BV341">
            <v>2</v>
          </cell>
          <cell r="BW341">
            <v>317</v>
          </cell>
          <cell r="BX341">
            <v>316.85300000000001</v>
          </cell>
          <cell r="BY341">
            <v>0</v>
          </cell>
          <cell r="BZ341">
            <v>317</v>
          </cell>
          <cell r="CA341">
            <v>0</v>
          </cell>
          <cell r="CB341">
            <v>0.16700000000000001</v>
          </cell>
          <cell r="CC341">
            <v>0</v>
          </cell>
          <cell r="CD341">
            <v>1.9</v>
          </cell>
          <cell r="CE341">
            <v>0</v>
          </cell>
          <cell r="CF341">
            <v>0</v>
          </cell>
          <cell r="CG341">
            <v>0</v>
          </cell>
          <cell r="CH341">
            <v>0</v>
          </cell>
          <cell r="CI341">
            <v>0</v>
          </cell>
          <cell r="CJ341">
            <v>0</v>
          </cell>
          <cell r="CK341">
            <v>0</v>
          </cell>
          <cell r="CL341">
            <v>0</v>
          </cell>
          <cell r="CM341">
            <v>0</v>
          </cell>
          <cell r="CN341">
            <v>0</v>
          </cell>
          <cell r="CO341">
            <v>0</v>
          </cell>
          <cell r="CP341">
            <v>2158</v>
          </cell>
          <cell r="CQ341">
            <v>3178</v>
          </cell>
          <cell r="CR341">
            <v>0</v>
          </cell>
          <cell r="CS341">
            <v>0</v>
          </cell>
          <cell r="CT341">
            <v>0</v>
          </cell>
        </row>
        <row r="342">
          <cell r="B342">
            <v>247694084</v>
          </cell>
          <cell r="C342" t="str">
            <v>г.о.Люберцы, г.Люберцы, пос.Калинина, д.38, д.40</v>
          </cell>
          <cell r="D342" t="str">
            <v>{"type":"Polygon","coordinates":[[[37.877375,55.690288],[37.877252,55.689574],[37.87722,55.689498],[37.877274,55.689465],[37.878901,55.688887],[37.87958,55.689482],[37.878547,55.689892],[37.878392,55.68995],[37.878232,55.690002],[37.877907,55.690098],[37.877375,55.690288]],[[37.877515,55.689439],[37.878749,55.68899],[37.878869,55.689095],[37.877623,55.689546],[37.877515,55.689439]],[[37.878136,55.689677],[37.878295,55.689618],[37.878425,55.689724],[37.878267,55.689782],[37.878136,55.689677]],[[37.878634,55.68973],[37.878805,55.689666],[37.878876,55.689731],[37.878709,55.689794],[37.878634,55.68973]],[[37.879155,55.689206],[37.879274,55.689309],[37.879096,55.689373],[37.878976,55.689272],[37.879155,55.689206]],[[37.877272,55.689474],[37.877335,55.689481],[37.877311,55.689548],[37.87725,55.689541],[37.877272,55.689474]],[[37.87743,55.690131],[37.87741,55.690132],[37.877398,55.69001],[37.87743,55.690009],[37.877421,55.689912],[37.877386,55.689912],[37.877373,55.68977],[37.877401,55.689769],[37.877398,55.689717],[37.877623,55.689709],[37.877631,55.689782],[37.87758,55.689784],[37.877586,55.689862],[37.877641,55.689859],[37.877653,55.689989],[37.877605,55.689992],[37.877611,55.690075],[37.877666,55.690074],[37.877671,55.69014],[37.877432,55.690149],[37.87743,55.690131]]]}</v>
          </cell>
          <cell r="E342" t="str">
            <v>LINESTRING(37.878901 55.688887,37.877274 55.689465,37.87722 55.689498,37.877375 55.690288,37.878392 55.68995,37.878547 55.689892,37.87958 55.689482,37.878901 55.688887)</v>
          </cell>
          <cell r="F342" t="str">
            <v>Утвержден</v>
          </cell>
          <cell r="G342">
            <v>9273</v>
          </cell>
          <cell r="H342">
            <v>9295.6869999999999</v>
          </cell>
          <cell r="I342">
            <v>9273</v>
          </cell>
          <cell r="J342">
            <v>0</v>
          </cell>
          <cell r="K342">
            <v>1365</v>
          </cell>
          <cell r="L342">
            <v>8762.2199999999993</v>
          </cell>
          <cell r="M342">
            <v>2</v>
          </cell>
          <cell r="N342">
            <v>701</v>
          </cell>
          <cell r="O342">
            <v>584.99300000000005</v>
          </cell>
          <cell r="P342">
            <v>17</v>
          </cell>
          <cell r="Q342">
            <v>273</v>
          </cell>
          <cell r="R342">
            <v>428</v>
          </cell>
          <cell r="S342">
            <v>0</v>
          </cell>
          <cell r="T342">
            <v>0</v>
          </cell>
          <cell r="U342">
            <v>0</v>
          </cell>
          <cell r="V342">
            <v>0</v>
          </cell>
          <cell r="W342">
            <v>20</v>
          </cell>
          <cell r="X342">
            <v>2</v>
          </cell>
          <cell r="Y342">
            <v>5</v>
          </cell>
          <cell r="Z342">
            <v>1</v>
          </cell>
          <cell r="AA342">
            <v>114</v>
          </cell>
          <cell r="AB342">
            <v>114.32</v>
          </cell>
          <cell r="AC342">
            <v>0</v>
          </cell>
          <cell r="AD342">
            <v>0</v>
          </cell>
          <cell r="AE342">
            <v>114</v>
          </cell>
          <cell r="AF342">
            <v>0</v>
          </cell>
          <cell r="AG342">
            <v>0</v>
          </cell>
          <cell r="AH342">
            <v>0</v>
          </cell>
          <cell r="AI342">
            <v>0</v>
          </cell>
          <cell r="AJ342">
            <v>5</v>
          </cell>
          <cell r="AK342">
            <v>4</v>
          </cell>
          <cell r="AL342">
            <v>3</v>
          </cell>
          <cell r="AM342">
            <v>6141</v>
          </cell>
          <cell r="AN342">
            <v>6038.7049999999999</v>
          </cell>
          <cell r="AO342">
            <v>6022</v>
          </cell>
          <cell r="AP342">
            <v>24</v>
          </cell>
          <cell r="AQ342">
            <v>0</v>
          </cell>
          <cell r="AR342">
            <v>0</v>
          </cell>
          <cell r="AS342">
            <v>0</v>
          </cell>
          <cell r="AT342">
            <v>63</v>
          </cell>
          <cell r="AU342">
            <v>95</v>
          </cell>
          <cell r="AV342">
            <v>1</v>
          </cell>
          <cell r="AW342">
            <v>10</v>
          </cell>
          <cell r="AX342">
            <v>0</v>
          </cell>
          <cell r="AY342">
            <v>10</v>
          </cell>
          <cell r="AZ342">
            <v>0</v>
          </cell>
          <cell r="BA342">
            <v>7</v>
          </cell>
          <cell r="BB342">
            <v>7</v>
          </cell>
          <cell r="BC342">
            <v>5</v>
          </cell>
          <cell r="BD342">
            <v>6</v>
          </cell>
          <cell r="BE342">
            <v>2</v>
          </cell>
          <cell r="BF342">
            <v>537</v>
          </cell>
          <cell r="BG342">
            <v>535.80999999999995</v>
          </cell>
          <cell r="BH342">
            <v>0</v>
          </cell>
          <cell r="BI342">
            <v>537</v>
          </cell>
          <cell r="BJ342">
            <v>0</v>
          </cell>
          <cell r="BK342">
            <v>40</v>
          </cell>
          <cell r="BL342">
            <v>1</v>
          </cell>
          <cell r="BM342">
            <v>963</v>
          </cell>
          <cell r="BN342">
            <v>960.13300000000004</v>
          </cell>
          <cell r="BO342">
            <v>0</v>
          </cell>
          <cell r="BP342">
            <v>963</v>
          </cell>
          <cell r="BQ342">
            <v>0</v>
          </cell>
          <cell r="BR342">
            <v>321</v>
          </cell>
          <cell r="BS342">
            <v>0</v>
          </cell>
          <cell r="BT342">
            <v>3</v>
          </cell>
          <cell r="BU342">
            <v>0</v>
          </cell>
          <cell r="BV342">
            <v>2</v>
          </cell>
          <cell r="BW342">
            <v>562</v>
          </cell>
          <cell r="BX342">
            <v>562.90899999999999</v>
          </cell>
          <cell r="BY342">
            <v>0</v>
          </cell>
          <cell r="BZ342">
            <v>562</v>
          </cell>
          <cell r="CA342">
            <v>0</v>
          </cell>
          <cell r="CB342">
            <v>0.16400000000000001</v>
          </cell>
          <cell r="CC342">
            <v>0</v>
          </cell>
          <cell r="CD342">
            <v>3.45</v>
          </cell>
          <cell r="CE342">
            <v>0</v>
          </cell>
          <cell r="CF342">
            <v>5</v>
          </cell>
          <cell r="CG342">
            <v>501.4</v>
          </cell>
          <cell r="CH342">
            <v>503.31700000000001</v>
          </cell>
          <cell r="CI342">
            <v>0</v>
          </cell>
          <cell r="CJ342">
            <v>20</v>
          </cell>
          <cell r="CK342">
            <v>481.4</v>
          </cell>
          <cell r="CL342">
            <v>1.0999999999999999E-2</v>
          </cell>
          <cell r="CM342">
            <v>0.254</v>
          </cell>
          <cell r="CN342">
            <v>1.9</v>
          </cell>
          <cell r="CO342">
            <v>1.9</v>
          </cell>
          <cell r="CP342">
            <v>2365</v>
          </cell>
          <cell r="CQ342">
            <v>9410.4</v>
          </cell>
          <cell r="CR342">
            <v>0</v>
          </cell>
          <cell r="CS342">
            <v>0</v>
          </cell>
          <cell r="CT342">
            <v>0</v>
          </cell>
        </row>
        <row r="343">
          <cell r="B343">
            <v>1055182568</v>
          </cell>
          <cell r="C343" t="str">
            <v>г.о.Люберцы, г.Люберцы, пос.Калинина, д. 6, 8, 10, 12</v>
          </cell>
          <cell r="D343" t="str">
            <v>{"type":"Polygon","coordinates":[[[37.878961,55.687728],[37.879309,55.68799],[37.879856,55.688443],[37.880098,55.688665],[37.880141,55.68869],[37.880379,55.688738],[37.881192,55.688448],[37.880012,55.687516],[37.879872,55.687483],[37.879569,55.687252],[37.879304,55.687343],[37.879529,55.68751],[37.87945,55.687539],[37.879428,55.687522],[37.878934,55.687706],[37.878961,55.687728]],[[37.879556,55.687646],[37.879184,55.687782],[37.87909,55.6877],[37.879463,55.687564],[37.879556,55.687646]],[[37.880071,55.68792],[37.879992,55.68785],[37.880147,55.687795],[37.880225,55.687866],[37.880071,55.68792]],[[37.879886,55.687904],[37.879514,55.68804],[37.879419,55.68796],[37.879794,55.687823],[37.879886,55.687904]],[[37.880195,55.688138],[37.879821,55.688274],[37.879727,55.688193],[37.880102,55.688056],[37.880195,55.688138]],[[37.880097,55.688546],[37.880779,55.688304],[37.880883,55.688399],[37.880198,55.688638],[37.880097,55.688546]]]}</v>
          </cell>
          <cell r="E343" t="str">
            <v>LINESTRING(37.879569 55.687252,37.879304 55.687343,37.878934 55.687706,37.880098 55.688665,37.880141 55.68869,37.880379 55.688738,37.881192 55.688448,37.880012 55.687516,37.879569 55.687252)</v>
          </cell>
          <cell r="F343" t="str">
            <v>Утвержден</v>
          </cell>
          <cell r="G343">
            <v>8540</v>
          </cell>
          <cell r="H343">
            <v>8560.5290000000005</v>
          </cell>
          <cell r="I343">
            <v>8540</v>
          </cell>
          <cell r="J343">
            <v>0</v>
          </cell>
          <cell r="K343">
            <v>844</v>
          </cell>
          <cell r="L343">
            <v>8002</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6295</v>
          </cell>
          <cell r="AN343">
            <v>6282.3339999999998</v>
          </cell>
          <cell r="AO343">
            <v>6266</v>
          </cell>
          <cell r="AP343">
            <v>29</v>
          </cell>
          <cell r="AQ343">
            <v>0</v>
          </cell>
          <cell r="AR343">
            <v>0</v>
          </cell>
          <cell r="AS343">
            <v>0</v>
          </cell>
          <cell r="AT343">
            <v>0</v>
          </cell>
          <cell r="AU343">
            <v>0</v>
          </cell>
          <cell r="AV343">
            <v>1</v>
          </cell>
          <cell r="AW343">
            <v>12</v>
          </cell>
          <cell r="AX343">
            <v>0</v>
          </cell>
          <cell r="AY343">
            <v>12</v>
          </cell>
          <cell r="AZ343">
            <v>0</v>
          </cell>
          <cell r="BA343">
            <v>0</v>
          </cell>
          <cell r="BB343">
            <v>0</v>
          </cell>
          <cell r="BC343">
            <v>0</v>
          </cell>
          <cell r="BD343">
            <v>0</v>
          </cell>
          <cell r="BE343">
            <v>3</v>
          </cell>
          <cell r="BF343">
            <v>1108.7</v>
          </cell>
          <cell r="BG343">
            <v>1112.317</v>
          </cell>
          <cell r="BH343">
            <v>0</v>
          </cell>
          <cell r="BI343">
            <v>1108.7</v>
          </cell>
          <cell r="BJ343">
            <v>0</v>
          </cell>
          <cell r="BK343">
            <v>84</v>
          </cell>
          <cell r="BL343">
            <v>4</v>
          </cell>
          <cell r="BM343">
            <v>844</v>
          </cell>
          <cell r="BN343">
            <v>844.53200000000004</v>
          </cell>
          <cell r="BO343">
            <v>0</v>
          </cell>
          <cell r="BP343">
            <v>844</v>
          </cell>
          <cell r="BQ343">
            <v>0</v>
          </cell>
          <cell r="BR343">
            <v>281.2</v>
          </cell>
          <cell r="BS343">
            <v>0</v>
          </cell>
          <cell r="BT343">
            <v>3</v>
          </cell>
          <cell r="BU343">
            <v>0</v>
          </cell>
          <cell r="BV343">
            <v>4</v>
          </cell>
          <cell r="BW343">
            <v>317.39999999999998</v>
          </cell>
          <cell r="BX343">
            <v>318.661</v>
          </cell>
          <cell r="BY343">
            <v>0</v>
          </cell>
          <cell r="BZ343">
            <v>317.39999999999998</v>
          </cell>
          <cell r="CA343">
            <v>0</v>
          </cell>
          <cell r="CB343">
            <v>0.16600000000000001</v>
          </cell>
          <cell r="CC343">
            <v>0</v>
          </cell>
          <cell r="CD343">
            <v>1.9</v>
          </cell>
          <cell r="CE343">
            <v>0</v>
          </cell>
          <cell r="CF343">
            <v>0</v>
          </cell>
          <cell r="CG343">
            <v>0</v>
          </cell>
          <cell r="CH343">
            <v>0</v>
          </cell>
          <cell r="CI343">
            <v>0</v>
          </cell>
          <cell r="CJ343">
            <v>0</v>
          </cell>
          <cell r="CK343">
            <v>0</v>
          </cell>
          <cell r="CL343">
            <v>0</v>
          </cell>
          <cell r="CM343">
            <v>0</v>
          </cell>
          <cell r="CN343">
            <v>0</v>
          </cell>
          <cell r="CO343">
            <v>0</v>
          </cell>
          <cell r="CP343">
            <v>2282.1</v>
          </cell>
          <cell r="CQ343">
            <v>8548.1</v>
          </cell>
          <cell r="CR343">
            <v>0</v>
          </cell>
          <cell r="CS343">
            <v>0</v>
          </cell>
          <cell r="CT343">
            <v>0</v>
          </cell>
        </row>
        <row r="344">
          <cell r="B344">
            <v>247693986</v>
          </cell>
          <cell r="C344" t="str">
            <v>г.о.Люберцы, г.Люберцы, ул.3-е почтовое отделение, д.11, 13</v>
          </cell>
          <cell r="D344" t="str">
            <v>{"type":"Polygon","coordinates":[[[37.882321,55.679463],[37.882581,55.679622],[37.882871,55.679806],[37.882919,55.679836],[37.882966,55.679851],[37.883088,55.679876],[37.883255,55.679987],[37.883414,55.679908],[37.883662,55.679781],[37.884149,55.679533],[37.882594,55.678572],[37.882373,55.678411],[37.882329,55.678434],[37.882375,55.678462],[37.88216,55.678577],[37.882099,55.678541],[37.881868,55.678657],[37.881588,55.678797],[37.881378,55.678904],[37.881153,55.679017],[37.88126,55.679094],[37.881301,55.679091],[37.881344,55.679086],[37.881496,55.679082],[37.881649,55.679078],[37.881684,55.679006],[37.881706,55.678989],[37.881762,55.679021],[37.881858,55.679078],[37.881758,55.67913],[37.882321,55.679463]],[[37.882282,55.678732],[37.883013,55.679199],[37.88285,55.679277],[37.882111,55.678813],[37.882282,55.678732]],[[37.883193,55.679695],[37.883055,55.679766],[37.88326,55.67989],[37.884035,55.679498],[37.883544,55.679191],[37.883326,55.679298],[37.88348,55.6794],[37.88353,55.679376],[37.883701,55.679488],[37.883239,55.679721],[37.883193,55.679695]]]}</v>
          </cell>
          <cell r="E344" t="str">
            <v>LINESTRING(37.882373 55.678411,37.882099 55.678541,37.881588 55.678797,37.881153 55.679017,37.88126 55.679094,37.883255 55.679987,37.883414 55.679908,37.884149 55.679533,37.882373 55.678411)</v>
          </cell>
          <cell r="F344" t="str">
            <v>Утвержден</v>
          </cell>
          <cell r="G344">
            <v>11160</v>
          </cell>
          <cell r="H344">
            <v>11096.279</v>
          </cell>
          <cell r="I344">
            <v>11160</v>
          </cell>
          <cell r="J344">
            <v>0</v>
          </cell>
          <cell r="K344">
            <v>1538.4</v>
          </cell>
          <cell r="L344">
            <v>0</v>
          </cell>
          <cell r="M344">
            <v>2</v>
          </cell>
          <cell r="N344">
            <v>247.81</v>
          </cell>
          <cell r="O344">
            <v>369.52699999999999</v>
          </cell>
          <cell r="P344">
            <v>33</v>
          </cell>
          <cell r="Q344">
            <v>0</v>
          </cell>
          <cell r="R344">
            <v>247.81</v>
          </cell>
          <cell r="S344">
            <v>0</v>
          </cell>
          <cell r="T344">
            <v>0</v>
          </cell>
          <cell r="U344">
            <v>0</v>
          </cell>
          <cell r="V344">
            <v>0</v>
          </cell>
          <cell r="W344">
            <v>4</v>
          </cell>
          <cell r="X344">
            <v>2</v>
          </cell>
          <cell r="Y344">
            <v>2</v>
          </cell>
          <cell r="Z344">
            <v>2</v>
          </cell>
          <cell r="AA344">
            <v>284</v>
          </cell>
          <cell r="AB344">
            <v>284.94</v>
          </cell>
          <cell r="AC344">
            <v>0</v>
          </cell>
          <cell r="AD344">
            <v>173</v>
          </cell>
          <cell r="AE344">
            <v>111</v>
          </cell>
          <cell r="AF344">
            <v>0</v>
          </cell>
          <cell r="AG344">
            <v>0</v>
          </cell>
          <cell r="AH344">
            <v>0</v>
          </cell>
          <cell r="AI344">
            <v>0</v>
          </cell>
          <cell r="AJ344">
            <v>0</v>
          </cell>
          <cell r="AK344">
            <v>3</v>
          </cell>
          <cell r="AL344">
            <v>3</v>
          </cell>
          <cell r="AM344">
            <v>8732.6</v>
          </cell>
          <cell r="AN344">
            <v>8760.6090000000004</v>
          </cell>
          <cell r="AO344">
            <v>8732.6</v>
          </cell>
          <cell r="AP344">
            <v>110</v>
          </cell>
          <cell r="AQ344">
            <v>0</v>
          </cell>
          <cell r="AR344">
            <v>0</v>
          </cell>
          <cell r="AS344">
            <v>0</v>
          </cell>
          <cell r="AT344">
            <v>0</v>
          </cell>
          <cell r="AU344">
            <v>25.5</v>
          </cell>
          <cell r="AV344">
            <v>0</v>
          </cell>
          <cell r="AW344">
            <v>0</v>
          </cell>
          <cell r="AX344">
            <v>0</v>
          </cell>
          <cell r="AY344">
            <v>0</v>
          </cell>
          <cell r="AZ344">
            <v>0</v>
          </cell>
          <cell r="BA344">
            <v>0</v>
          </cell>
          <cell r="BB344">
            <v>0</v>
          </cell>
          <cell r="BC344">
            <v>4</v>
          </cell>
          <cell r="BD344">
            <v>4</v>
          </cell>
          <cell r="BE344">
            <v>2</v>
          </cell>
          <cell r="BF344">
            <v>132</v>
          </cell>
          <cell r="BG344">
            <v>132.33000000000001</v>
          </cell>
          <cell r="BH344">
            <v>0</v>
          </cell>
          <cell r="BI344">
            <v>132</v>
          </cell>
          <cell r="BJ344">
            <v>0</v>
          </cell>
          <cell r="BK344">
            <v>11</v>
          </cell>
          <cell r="BL344">
            <v>1</v>
          </cell>
          <cell r="BM344">
            <v>663</v>
          </cell>
          <cell r="BN344">
            <v>663.46500000000003</v>
          </cell>
          <cell r="BO344">
            <v>0</v>
          </cell>
          <cell r="BP344">
            <v>663</v>
          </cell>
          <cell r="BQ344">
            <v>0</v>
          </cell>
          <cell r="BR344">
            <v>221</v>
          </cell>
          <cell r="BS344">
            <v>0</v>
          </cell>
          <cell r="BT344">
            <v>3</v>
          </cell>
          <cell r="BU344">
            <v>0</v>
          </cell>
          <cell r="BV344">
            <v>8</v>
          </cell>
          <cell r="BW344">
            <v>94</v>
          </cell>
          <cell r="BX344">
            <v>94.884</v>
          </cell>
          <cell r="BY344">
            <v>1</v>
          </cell>
          <cell r="BZ344">
            <v>94</v>
          </cell>
          <cell r="CA344">
            <v>0</v>
          </cell>
          <cell r="CB344">
            <v>4.7E-2</v>
          </cell>
          <cell r="CC344">
            <v>0</v>
          </cell>
          <cell r="CD344">
            <v>2</v>
          </cell>
          <cell r="CE344">
            <v>0</v>
          </cell>
          <cell r="CF344">
            <v>9</v>
          </cell>
          <cell r="CG344">
            <v>781.4</v>
          </cell>
          <cell r="CH344">
            <v>781.51400000000001</v>
          </cell>
          <cell r="CI344">
            <v>0</v>
          </cell>
          <cell r="CJ344">
            <v>781.4</v>
          </cell>
          <cell r="CK344">
            <v>0</v>
          </cell>
          <cell r="CL344">
            <v>0.39100000000000001</v>
          </cell>
          <cell r="CM344">
            <v>0</v>
          </cell>
          <cell r="CN344">
            <v>2</v>
          </cell>
          <cell r="CO344">
            <v>0</v>
          </cell>
          <cell r="CP344">
            <v>1843.4</v>
          </cell>
          <cell r="CQ344">
            <v>10934.81</v>
          </cell>
          <cell r="CR344">
            <v>0</v>
          </cell>
          <cell r="CS344">
            <v>0</v>
          </cell>
          <cell r="CT344">
            <v>0</v>
          </cell>
        </row>
        <row r="345">
          <cell r="B345">
            <v>247694023</v>
          </cell>
          <cell r="C345" t="str">
            <v>г.о.Люберцы, г.Люберцы, ул.3-е Почтовое отделение, д.14, д.27, д.31</v>
          </cell>
          <cell r="D345" t="str">
            <v>{"type":"Polygon","coordinates":[[[37.875544,55.677472],[37.87568,55.677505],[37.875623,55.6776],[37.87602,55.677695],[37.876673,55.677851],[37.877216,55.678052],[37.877243,55.678063],[37.877396,55.67787],[37.87748,55.67789],[37.877737,55.677567],[37.877654,55.677543],[37.877671,55.677521],[37.877393,55.677447],[37.877584,55.677209],[37.877168,55.677106],[37.876475,55.676937],[37.876524,55.676877],[37.876166,55.676784],[37.876137,55.676817],[37.875699,55.676728],[37.87522,55.677395],[37.875544,55.677472]],[[37.877256,55.677417],[37.877029,55.677363],[37.877217,55.677124],[37.877441,55.677179],[37.877256,55.677417]],[[37.875908,55.677632],[37.87574,55.677589],[37.876344,55.676836],[37.876512,55.676879],[37.875908,55.677632]],[[37.877037,55.677727],[37.877223,55.677484],[37.877449,55.677542],[37.877263,55.677781],[37.877037,55.677727]],[[37.875724,55.676837],[37.87579,55.676851],[37.875817,55.676816],[37.87575,55.676802],[37.875724,55.676837]]]}</v>
          </cell>
          <cell r="E345" t="str">
            <v>LINESTRING(37.875699 55.676728,37.87522 55.677395,37.875623 55.6776,37.877243 55.678063,37.87748 55.67789,37.877737 55.677567,37.877584 55.677209,37.876524 55.676877,37.876166 55.676784,37.875699 55.676728)</v>
          </cell>
          <cell r="F345" t="str">
            <v>Утвержден</v>
          </cell>
          <cell r="G345">
            <v>10832</v>
          </cell>
          <cell r="H345">
            <v>10858.146000000001</v>
          </cell>
          <cell r="I345">
            <v>10832</v>
          </cell>
          <cell r="J345">
            <v>0</v>
          </cell>
          <cell r="K345">
            <v>1444</v>
          </cell>
          <cell r="L345">
            <v>18110</v>
          </cell>
          <cell r="M345">
            <v>2</v>
          </cell>
          <cell r="N345">
            <v>264</v>
          </cell>
          <cell r="O345">
            <v>263.721</v>
          </cell>
          <cell r="P345">
            <v>0</v>
          </cell>
          <cell r="Q345">
            <v>0</v>
          </cell>
          <cell r="R345">
            <v>264</v>
          </cell>
          <cell r="S345">
            <v>0</v>
          </cell>
          <cell r="T345">
            <v>0</v>
          </cell>
          <cell r="U345">
            <v>0</v>
          </cell>
          <cell r="V345">
            <v>0</v>
          </cell>
          <cell r="W345">
            <v>5</v>
          </cell>
          <cell r="X345">
            <v>0</v>
          </cell>
          <cell r="Y345">
            <v>0</v>
          </cell>
          <cell r="Z345">
            <v>1</v>
          </cell>
          <cell r="AA345">
            <v>143</v>
          </cell>
          <cell r="AB345">
            <v>144.23599999999999</v>
          </cell>
          <cell r="AC345">
            <v>1</v>
          </cell>
          <cell r="AD345">
            <v>0</v>
          </cell>
          <cell r="AE345">
            <v>143</v>
          </cell>
          <cell r="AF345">
            <v>0</v>
          </cell>
          <cell r="AG345">
            <v>0</v>
          </cell>
          <cell r="AH345">
            <v>0</v>
          </cell>
          <cell r="AI345">
            <v>0</v>
          </cell>
          <cell r="AJ345">
            <v>2</v>
          </cell>
          <cell r="AK345">
            <v>2</v>
          </cell>
          <cell r="AL345">
            <v>2</v>
          </cell>
          <cell r="AM345">
            <v>5156</v>
          </cell>
          <cell r="AN345">
            <v>7701.8280000000004</v>
          </cell>
          <cell r="AO345">
            <v>5066</v>
          </cell>
          <cell r="AP345">
            <v>79</v>
          </cell>
          <cell r="AQ345">
            <v>0</v>
          </cell>
          <cell r="AR345">
            <v>0</v>
          </cell>
          <cell r="AS345">
            <v>0</v>
          </cell>
          <cell r="AT345">
            <v>0</v>
          </cell>
          <cell r="AU345">
            <v>88</v>
          </cell>
          <cell r="AV345">
            <v>0</v>
          </cell>
          <cell r="AW345">
            <v>0</v>
          </cell>
          <cell r="AX345">
            <v>0</v>
          </cell>
          <cell r="AY345">
            <v>0</v>
          </cell>
          <cell r="AZ345">
            <v>0</v>
          </cell>
          <cell r="BA345">
            <v>12</v>
          </cell>
          <cell r="BB345">
            <v>12</v>
          </cell>
          <cell r="BC345">
            <v>0</v>
          </cell>
          <cell r="BD345">
            <v>0</v>
          </cell>
          <cell r="BE345">
            <v>3</v>
          </cell>
          <cell r="BF345">
            <v>419</v>
          </cell>
          <cell r="BG345">
            <v>418.44900000000001</v>
          </cell>
          <cell r="BH345">
            <v>0</v>
          </cell>
          <cell r="BI345">
            <v>419</v>
          </cell>
          <cell r="BJ345">
            <v>0</v>
          </cell>
          <cell r="BK345">
            <v>38</v>
          </cell>
          <cell r="BL345">
            <v>3</v>
          </cell>
          <cell r="BM345">
            <v>1160</v>
          </cell>
          <cell r="BN345">
            <v>1160.366</v>
          </cell>
          <cell r="BO345">
            <v>0</v>
          </cell>
          <cell r="BP345">
            <v>1160</v>
          </cell>
          <cell r="BQ345">
            <v>0</v>
          </cell>
          <cell r="BR345">
            <v>388</v>
          </cell>
          <cell r="BS345">
            <v>0</v>
          </cell>
          <cell r="BT345">
            <v>3</v>
          </cell>
          <cell r="BU345">
            <v>0</v>
          </cell>
          <cell r="BV345">
            <v>8</v>
          </cell>
          <cell r="BW345">
            <v>1151.2</v>
          </cell>
          <cell r="BX345">
            <v>1151.8530000000001</v>
          </cell>
          <cell r="BY345">
            <v>0</v>
          </cell>
          <cell r="BZ345">
            <v>1151.2</v>
          </cell>
          <cell r="CA345">
            <v>0</v>
          </cell>
          <cell r="CB345">
            <v>0.78300000000000003</v>
          </cell>
          <cell r="CC345">
            <v>0</v>
          </cell>
          <cell r="CD345">
            <v>1.5</v>
          </cell>
          <cell r="CE345">
            <v>0</v>
          </cell>
          <cell r="CF345">
            <v>0</v>
          </cell>
          <cell r="CG345">
            <v>0</v>
          </cell>
          <cell r="CH345">
            <v>0</v>
          </cell>
          <cell r="CI345">
            <v>0</v>
          </cell>
          <cell r="CJ345">
            <v>0</v>
          </cell>
          <cell r="CK345">
            <v>0</v>
          </cell>
          <cell r="CL345">
            <v>0</v>
          </cell>
          <cell r="CM345">
            <v>0</v>
          </cell>
          <cell r="CN345">
            <v>0</v>
          </cell>
          <cell r="CO345">
            <v>0</v>
          </cell>
          <cell r="CP345">
            <v>2730.2</v>
          </cell>
          <cell r="CQ345">
            <v>8203.2000000000007</v>
          </cell>
          <cell r="CR345">
            <v>0</v>
          </cell>
          <cell r="CS345">
            <v>0</v>
          </cell>
          <cell r="CT345">
            <v>0</v>
          </cell>
        </row>
        <row r="346">
          <cell r="B346">
            <v>247694002</v>
          </cell>
          <cell r="C346" t="str">
            <v>г.о.Люберцы, г.Люберцы, ул.3-е Почтовое отделение, д20, д.22, д.37</v>
          </cell>
          <cell r="D346" t="str">
            <v>{"type":"Polygon","coordinates":[[[37.878914,55.677611],[37.879205,55.677796],[37.879568,55.67806],[37.880331,55.677699],[37.879828,55.677379],[37.88032,55.677119],[37.879933,55.676889],[37.879672,55.676807],[37.878623,55.67654],[37.878242,55.677006],[37.878266,55.677041],[37.878491,55.677359],[37.878597,55.677462],[37.878914,55.677611]],[[37.878727,55.676694],[37.878577,55.677361],[37.878797,55.677376],[37.878945,55.67671],[37.878727,55.676694]],[[37.879239,55.677489],[37.879358,55.676822],[37.879574,55.676834],[37.879455,55.677502],[37.879239,55.677489]],[[37.879516,55.677832],[37.879471,55.677854],[37.879388,55.677796],[37.879685,55.677648],[37.879648,55.677624],[37.879749,55.677575],[37.879888,55.677665],[37.879949,55.677635],[37.880019,55.67768],[37.879701,55.677842],[37.879729,55.677862],[37.879636,55.677907],[37.879516,55.677832]]]}</v>
          </cell>
          <cell r="E346" t="str">
            <v>LINESTRING(37.878623 55.67654,37.878242 55.677006,37.878266 55.677041,37.878491 55.677359,37.878597 55.677462,37.879568 55.67806,37.880331 55.677699,37.88032 55.677119,37.879933 55.676889,37.879672 55.676807,37.878623 55.67654)</v>
          </cell>
          <cell r="F346" t="str">
            <v>Утвержден</v>
          </cell>
          <cell r="G346">
            <v>9842</v>
          </cell>
          <cell r="H346">
            <v>9865.6350000000002</v>
          </cell>
          <cell r="I346">
            <v>3545</v>
          </cell>
          <cell r="J346">
            <v>0</v>
          </cell>
          <cell r="K346">
            <v>1203</v>
          </cell>
          <cell r="L346">
            <v>3545</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8228</v>
          </cell>
          <cell r="AN346">
            <v>7233.2489999999998</v>
          </cell>
          <cell r="AO346">
            <v>7216</v>
          </cell>
          <cell r="AP346">
            <v>100</v>
          </cell>
          <cell r="AQ346">
            <v>0</v>
          </cell>
          <cell r="AR346">
            <v>0</v>
          </cell>
          <cell r="AS346">
            <v>0</v>
          </cell>
          <cell r="AT346">
            <v>12</v>
          </cell>
          <cell r="AU346">
            <v>12</v>
          </cell>
          <cell r="AV346">
            <v>1</v>
          </cell>
          <cell r="AW346">
            <v>12</v>
          </cell>
          <cell r="AX346">
            <v>0</v>
          </cell>
          <cell r="AY346">
            <v>12</v>
          </cell>
          <cell r="AZ346">
            <v>0</v>
          </cell>
          <cell r="BA346">
            <v>3</v>
          </cell>
          <cell r="BB346">
            <v>3</v>
          </cell>
          <cell r="BC346">
            <v>0</v>
          </cell>
          <cell r="BD346">
            <v>0</v>
          </cell>
          <cell r="BE346">
            <v>2</v>
          </cell>
          <cell r="BF346">
            <v>412</v>
          </cell>
          <cell r="BG346">
            <v>413.04399999999998</v>
          </cell>
          <cell r="BH346">
            <v>0</v>
          </cell>
          <cell r="BI346">
            <v>412</v>
          </cell>
          <cell r="BJ346">
            <v>0</v>
          </cell>
          <cell r="BK346">
            <v>31</v>
          </cell>
          <cell r="BL346">
            <v>1</v>
          </cell>
          <cell r="BM346">
            <v>1203</v>
          </cell>
          <cell r="BN346">
            <v>1211.9839999999999</v>
          </cell>
          <cell r="BO346">
            <v>1</v>
          </cell>
          <cell r="BP346">
            <v>1203</v>
          </cell>
          <cell r="BQ346">
            <v>0</v>
          </cell>
          <cell r="BR346">
            <v>401</v>
          </cell>
          <cell r="BS346">
            <v>0</v>
          </cell>
          <cell r="BT346">
            <v>3</v>
          </cell>
          <cell r="BU346">
            <v>0</v>
          </cell>
          <cell r="BV346">
            <v>0</v>
          </cell>
          <cell r="BW346">
            <v>0</v>
          </cell>
          <cell r="BX346">
            <v>0</v>
          </cell>
          <cell r="BY346">
            <v>0</v>
          </cell>
          <cell r="BZ346">
            <v>0</v>
          </cell>
          <cell r="CA346">
            <v>0</v>
          </cell>
          <cell r="CB346">
            <v>0</v>
          </cell>
          <cell r="CC346">
            <v>0</v>
          </cell>
          <cell r="CD346">
            <v>0</v>
          </cell>
          <cell r="CE346">
            <v>0</v>
          </cell>
          <cell r="CF346">
            <v>3</v>
          </cell>
          <cell r="CG346">
            <v>984</v>
          </cell>
          <cell r="CH346">
            <v>1004.6079999999999</v>
          </cell>
          <cell r="CI346">
            <v>2</v>
          </cell>
          <cell r="CJ346">
            <v>984</v>
          </cell>
          <cell r="CK346">
            <v>0</v>
          </cell>
          <cell r="CL346">
            <v>0.74299999999999999</v>
          </cell>
          <cell r="CM346">
            <v>0</v>
          </cell>
          <cell r="CN346">
            <v>1.3</v>
          </cell>
          <cell r="CO346">
            <v>0</v>
          </cell>
          <cell r="CP346">
            <v>2611</v>
          </cell>
          <cell r="CQ346">
            <v>9827</v>
          </cell>
          <cell r="CR346">
            <v>0</v>
          </cell>
          <cell r="CS346">
            <v>0</v>
          </cell>
          <cell r="CT346">
            <v>0</v>
          </cell>
        </row>
        <row r="347">
          <cell r="B347">
            <v>247694024</v>
          </cell>
          <cell r="C347" t="str">
            <v>г.о.Люберцы, г.Люберцы, ул.3-е Почтовое отделение, д.21, д.26, д.33</v>
          </cell>
          <cell r="D347" t="str">
            <v>{"type":"Polygon","coordinates":[[[37.875016,55.678355],[37.875101,55.678397],[37.875297,55.678302],[37.876249,55.678929],[37.876349,55.678879],[37.876776,55.67887],[37.876957,55.678834],[37.877116,55.678775],[37.877149,55.67876],[37.877173,55.678735],[37.877348,55.678512],[37.877331,55.678474],[37.877295,55.678399],[37.877259,55.678322],[37.877191,55.678172],[37.877207,55.678157],[37.877172,55.678118],[37.877242,55.678063],[37.877216,55.678052],[37.877101,55.67801],[37.876958,55.677957],[37.876672,55.677851],[37.875622,55.6776],[37.875679,55.677505],[37.875624,55.677492],[37.875552,55.677474],[37.87548,55.677458],[37.875409,55.677441],[37.875332,55.677421],[37.87522,55.677395],[37.87449,55.678305],[37.874891,55.678418],[37.875016,55.678355]],[[37.876625,55.678804],[37.876424,55.678754],[37.87687,55.678168],[37.877071,55.678215],[37.876625,55.678804]],[[37.875978,55.677927],[37.875757,55.678212],[37.876023,55.678274],[37.876246,55.677994],[37.875978,55.677927]],[[37.875232,55.677488],[37.875437,55.677539],[37.874804,55.678334],[37.874602,55.678284],[37.875232,55.677488]]]}</v>
          </cell>
          <cell r="E347" t="str">
            <v>LINESTRING(37.87522 55.677395,37.87449 55.678305,37.876249 55.678929,37.876776 55.67887,37.876957 55.678834,37.877116 55.678775,37.877149 55.67876,37.877173 55.678735,37.877348 55.678512,37.877242 55.678063,37.877216 55.678052,37.876672 55.677851,37.875679 55.677505,37.875552 55.677474,37.875332 55.677421,37.87522 55.677395)</v>
          </cell>
          <cell r="F347" t="str">
            <v>Утвержден</v>
          </cell>
          <cell r="G347">
            <v>13656</v>
          </cell>
          <cell r="H347">
            <v>13689.539000000001</v>
          </cell>
          <cell r="I347">
            <v>13656</v>
          </cell>
          <cell r="J347">
            <v>0</v>
          </cell>
          <cell r="K347">
            <v>2849.6</v>
          </cell>
          <cell r="L347">
            <v>11526</v>
          </cell>
          <cell r="M347">
            <v>1</v>
          </cell>
          <cell r="N347">
            <v>180</v>
          </cell>
          <cell r="O347">
            <v>180.12799999999999</v>
          </cell>
          <cell r="P347">
            <v>0</v>
          </cell>
          <cell r="Q347">
            <v>0</v>
          </cell>
          <cell r="R347">
            <v>180</v>
          </cell>
          <cell r="S347">
            <v>0</v>
          </cell>
          <cell r="T347">
            <v>0</v>
          </cell>
          <cell r="U347">
            <v>0</v>
          </cell>
          <cell r="V347">
            <v>0</v>
          </cell>
          <cell r="W347">
            <v>5</v>
          </cell>
          <cell r="X347">
            <v>2</v>
          </cell>
          <cell r="Y347">
            <v>2</v>
          </cell>
          <cell r="Z347">
            <v>1</v>
          </cell>
          <cell r="AA347">
            <v>111</v>
          </cell>
          <cell r="AB347">
            <v>111.208</v>
          </cell>
          <cell r="AC347">
            <v>0</v>
          </cell>
          <cell r="AD347">
            <v>0</v>
          </cell>
          <cell r="AE347">
            <v>111</v>
          </cell>
          <cell r="AF347">
            <v>0</v>
          </cell>
          <cell r="AG347">
            <v>0</v>
          </cell>
          <cell r="AH347">
            <v>0</v>
          </cell>
          <cell r="AI347">
            <v>0</v>
          </cell>
          <cell r="AJ347">
            <v>7</v>
          </cell>
          <cell r="AK347">
            <v>2</v>
          </cell>
          <cell r="AL347">
            <v>2</v>
          </cell>
          <cell r="AM347">
            <v>8737.5</v>
          </cell>
          <cell r="AN347">
            <v>8724.3220000000001</v>
          </cell>
          <cell r="AO347">
            <v>8693.2000000000007</v>
          </cell>
          <cell r="AP347">
            <v>45</v>
          </cell>
          <cell r="AQ347">
            <v>0</v>
          </cell>
          <cell r="AR347">
            <v>0</v>
          </cell>
          <cell r="AS347">
            <v>0</v>
          </cell>
          <cell r="AT347">
            <v>0</v>
          </cell>
          <cell r="AU347">
            <v>40.299999999999997</v>
          </cell>
          <cell r="AV347">
            <v>0</v>
          </cell>
          <cell r="AW347">
            <v>0</v>
          </cell>
          <cell r="AX347">
            <v>0</v>
          </cell>
          <cell r="AY347">
            <v>0</v>
          </cell>
          <cell r="AZ347">
            <v>0</v>
          </cell>
          <cell r="BA347">
            <v>4</v>
          </cell>
          <cell r="BB347">
            <v>4</v>
          </cell>
          <cell r="BC347">
            <v>1</v>
          </cell>
          <cell r="BD347">
            <v>1</v>
          </cell>
          <cell r="BE347">
            <v>7</v>
          </cell>
          <cell r="BF347">
            <v>1799.1</v>
          </cell>
          <cell r="BG347">
            <v>1802.394</v>
          </cell>
          <cell r="BH347">
            <v>0</v>
          </cell>
          <cell r="BI347">
            <v>1799.1</v>
          </cell>
          <cell r="BJ347">
            <v>0</v>
          </cell>
          <cell r="BK347">
            <v>138</v>
          </cell>
          <cell r="BL347">
            <v>1</v>
          </cell>
          <cell r="BM347">
            <v>2331</v>
          </cell>
          <cell r="BN347">
            <v>2337.5630000000001</v>
          </cell>
          <cell r="BO347">
            <v>0</v>
          </cell>
          <cell r="BP347">
            <v>2331</v>
          </cell>
          <cell r="BQ347">
            <v>0</v>
          </cell>
          <cell r="BR347">
            <v>543</v>
          </cell>
          <cell r="BS347">
            <v>0</v>
          </cell>
          <cell r="BT347">
            <v>3</v>
          </cell>
          <cell r="BU347">
            <v>0</v>
          </cell>
          <cell r="BV347">
            <v>8</v>
          </cell>
          <cell r="BW347">
            <v>518.6</v>
          </cell>
          <cell r="BX347">
            <v>520.65</v>
          </cell>
          <cell r="BY347">
            <v>0</v>
          </cell>
          <cell r="BZ347">
            <v>518.6</v>
          </cell>
          <cell r="CA347">
            <v>0</v>
          </cell>
          <cell r="CB347">
            <v>0.26900000000000002</v>
          </cell>
          <cell r="CC347">
            <v>0</v>
          </cell>
          <cell r="CD347">
            <v>2</v>
          </cell>
          <cell r="CE347">
            <v>0</v>
          </cell>
          <cell r="CF347">
            <v>0</v>
          </cell>
          <cell r="CG347">
            <v>0</v>
          </cell>
          <cell r="CH347">
            <v>0</v>
          </cell>
          <cell r="CI347">
            <v>0</v>
          </cell>
          <cell r="CJ347">
            <v>0</v>
          </cell>
          <cell r="CK347">
            <v>0</v>
          </cell>
          <cell r="CL347">
            <v>0</v>
          </cell>
          <cell r="CM347">
            <v>0</v>
          </cell>
          <cell r="CN347">
            <v>0</v>
          </cell>
          <cell r="CO347">
            <v>0</v>
          </cell>
          <cell r="CP347">
            <v>4648.7</v>
          </cell>
          <cell r="CQ347">
            <v>13632.9</v>
          </cell>
          <cell r="CR347">
            <v>0</v>
          </cell>
          <cell r="CS347">
            <v>0</v>
          </cell>
          <cell r="CT347">
            <v>0</v>
          </cell>
        </row>
        <row r="348">
          <cell r="B348">
            <v>247694007</v>
          </cell>
          <cell r="C348" t="str">
            <v>г.о.Люберцы, г.Люберцы, ул.3-е Почтовое отделение, д.23, д.30</v>
          </cell>
          <cell r="D348" t="str">
            <v>{"type":"Polygon","coordinates":[[[37.878837,55.677601],[37.87878,55.677641],[37.879078,55.67782],[37.879484,55.678104],[37.878469,55.678647],[37.878468,55.678611],[37.878463,55.678256],[37.878048,55.678196],[37.877675,55.677938],[37.877601,55.677739],[37.87768,55.67764],[37.877758,55.677542],[37.878163,55.677624],[37.878204,55.677572],[37.878459,55.677369],[37.878559,55.677468],[37.878803,55.677582],[37.878837,55.677601]],[[37.878547,55.678136],[37.879041,55.677886],[37.879233,55.678006],[37.87874,55.678258],[37.878547,55.678136]],[[37.878209,55.677789],[37.878413,55.677532],[37.87866,55.677594],[37.878457,55.677851],[37.878209,55.677789]],[[37.877694,55.677951],[37.877724,55.677972],[37.877694,55.677951]]]}</v>
          </cell>
          <cell r="E348" t="str">
            <v>LINESTRING(37.878459 55.677369,37.877758 55.677542,37.877601 55.677739,37.877675 55.677938,37.878469 55.678647,37.879484 55.678104,37.878837 55.677601,37.878459 55.677369)</v>
          </cell>
          <cell r="F348" t="str">
            <v>Утвержден</v>
          </cell>
          <cell r="G348">
            <v>6606</v>
          </cell>
          <cell r="H348">
            <v>6621.7889999999998</v>
          </cell>
          <cell r="I348">
            <v>2242</v>
          </cell>
          <cell r="J348">
            <v>0</v>
          </cell>
          <cell r="K348">
            <v>846.7</v>
          </cell>
          <cell r="L348">
            <v>4484</v>
          </cell>
          <cell r="M348">
            <v>0</v>
          </cell>
          <cell r="N348">
            <v>0</v>
          </cell>
          <cell r="O348">
            <v>0</v>
          </cell>
          <cell r="P348">
            <v>0</v>
          </cell>
          <cell r="Q348">
            <v>0</v>
          </cell>
          <cell r="R348">
            <v>0</v>
          </cell>
          <cell r="S348">
            <v>0</v>
          </cell>
          <cell r="T348">
            <v>0</v>
          </cell>
          <cell r="U348">
            <v>0</v>
          </cell>
          <cell r="V348">
            <v>0</v>
          </cell>
          <cell r="W348">
            <v>0</v>
          </cell>
          <cell r="X348">
            <v>0</v>
          </cell>
          <cell r="Y348">
            <v>0</v>
          </cell>
          <cell r="Z348">
            <v>1</v>
          </cell>
          <cell r="AA348">
            <v>217</v>
          </cell>
          <cell r="AB348">
            <v>218.07400000000001</v>
          </cell>
          <cell r="AC348">
            <v>0</v>
          </cell>
          <cell r="AD348">
            <v>0</v>
          </cell>
          <cell r="AE348">
            <v>217</v>
          </cell>
          <cell r="AF348">
            <v>0</v>
          </cell>
          <cell r="AG348">
            <v>0</v>
          </cell>
          <cell r="AH348">
            <v>0</v>
          </cell>
          <cell r="AI348">
            <v>0</v>
          </cell>
          <cell r="AJ348">
            <v>0</v>
          </cell>
          <cell r="AK348">
            <v>2</v>
          </cell>
          <cell r="AL348">
            <v>2</v>
          </cell>
          <cell r="AM348">
            <v>5351</v>
          </cell>
          <cell r="AN348">
            <v>4823.3249999999998</v>
          </cell>
          <cell r="AO348">
            <v>4811</v>
          </cell>
          <cell r="AP348">
            <v>54</v>
          </cell>
          <cell r="AQ348">
            <v>0</v>
          </cell>
          <cell r="AR348">
            <v>0</v>
          </cell>
          <cell r="AS348">
            <v>0</v>
          </cell>
          <cell r="AT348">
            <v>0</v>
          </cell>
          <cell r="AU348">
            <v>0</v>
          </cell>
          <cell r="AV348">
            <v>0</v>
          </cell>
          <cell r="AW348">
            <v>0</v>
          </cell>
          <cell r="AX348">
            <v>0</v>
          </cell>
          <cell r="AY348">
            <v>0</v>
          </cell>
          <cell r="AZ348">
            <v>0</v>
          </cell>
          <cell r="BA348">
            <v>7</v>
          </cell>
          <cell r="BB348">
            <v>7</v>
          </cell>
          <cell r="BC348">
            <v>1</v>
          </cell>
          <cell r="BD348">
            <v>1</v>
          </cell>
          <cell r="BE348">
            <v>1</v>
          </cell>
          <cell r="BF348">
            <v>356</v>
          </cell>
          <cell r="BG348">
            <v>357.30399999999997</v>
          </cell>
          <cell r="BH348">
            <v>0</v>
          </cell>
          <cell r="BI348">
            <v>356</v>
          </cell>
          <cell r="BJ348">
            <v>0</v>
          </cell>
          <cell r="BK348">
            <v>27</v>
          </cell>
          <cell r="BL348">
            <v>2</v>
          </cell>
          <cell r="BM348">
            <v>846.7</v>
          </cell>
          <cell r="BN348">
            <v>850.47299999999996</v>
          </cell>
          <cell r="BO348">
            <v>0</v>
          </cell>
          <cell r="BP348">
            <v>846.7</v>
          </cell>
          <cell r="BQ348">
            <v>0</v>
          </cell>
          <cell r="BR348">
            <v>282</v>
          </cell>
          <cell r="BS348">
            <v>0</v>
          </cell>
          <cell r="BT348">
            <v>3</v>
          </cell>
          <cell r="BU348">
            <v>0</v>
          </cell>
          <cell r="BV348">
            <v>0</v>
          </cell>
          <cell r="BW348">
            <v>0</v>
          </cell>
          <cell r="BX348">
            <v>0</v>
          </cell>
          <cell r="BY348">
            <v>0</v>
          </cell>
          <cell r="BZ348">
            <v>0</v>
          </cell>
          <cell r="CA348">
            <v>0</v>
          </cell>
          <cell r="CB348">
            <v>0</v>
          </cell>
          <cell r="CC348">
            <v>0</v>
          </cell>
          <cell r="CD348">
            <v>0</v>
          </cell>
          <cell r="CE348">
            <v>0</v>
          </cell>
          <cell r="CF348">
            <v>3</v>
          </cell>
          <cell r="CG348">
            <v>370.1</v>
          </cell>
          <cell r="CH348">
            <v>373.221</v>
          </cell>
          <cell r="CI348">
            <v>1</v>
          </cell>
          <cell r="CJ348">
            <v>343</v>
          </cell>
          <cell r="CK348">
            <v>27.1</v>
          </cell>
          <cell r="CL348">
            <v>0.34300000000000003</v>
          </cell>
          <cell r="CM348">
            <v>2.7E-2</v>
          </cell>
          <cell r="CN348">
            <v>1</v>
          </cell>
          <cell r="CO348">
            <v>1</v>
          </cell>
          <cell r="CP348">
            <v>1545.7</v>
          </cell>
          <cell r="CQ348">
            <v>6600.8</v>
          </cell>
          <cell r="CR348">
            <v>0</v>
          </cell>
          <cell r="CS348">
            <v>0</v>
          </cell>
          <cell r="CT348">
            <v>0</v>
          </cell>
        </row>
        <row r="349">
          <cell r="B349">
            <v>247694022</v>
          </cell>
          <cell r="C349" t="str">
            <v>г.о.Люберцы, г.Люберцы, ул.3-е почтовое отделение, д.24, д.25</v>
          </cell>
          <cell r="D349" t="str">
            <v>{"type":"Polygon","coordinates":[[[37.877443,55.676271],[37.876693,55.676094],[37.8764,55.676026],[37.876344,55.676016],[37.876316,55.676018],[37.87629,55.67603],[37.876269,55.67605],[37.875755,55.676707],[37.876067,55.676784],[37.876111,55.676784],[37.876143,55.676773],[37.876175,55.676738],[37.876664,55.676865],[37.876661,55.676873],[37.876662,55.67689],[37.877134,55.676996],[37.877147,55.67698],[37.877216,55.676638],[37.87725,55.676565],[37.877443,55.676271]],[[37.876447,55.676604],[37.876487,55.676554],[37.876641,55.676592],[37.876601,55.67664],[37.876447,55.676604]],[[37.875856,55.676669],[37.876339,55.676069],[37.876547,55.676122],[37.876072,55.676721],[37.875856,55.676669]],[[37.876918,55.676229],[37.877142,55.676246],[37.876985,55.676913],[37.876757,55.676899],[37.876918,55.676229]],[[37.876397,55.676723],[37.876427,55.676683],[37.876518,55.676703],[37.876491,55.676743],[37.876397,55.676723]]]}</v>
          </cell>
          <cell r="E349" t="str">
            <v>LINESTRING(37.876344 55.676016,37.876316 55.676018,37.87629 55.67603,37.876269 55.67605,37.875755 55.676707,37.876067 55.676784,37.877134 55.676996,37.877147 55.67698,37.877443 55.676271,37.876693 55.676094,37.8764 55.676026,37.876344 55.676016)</v>
          </cell>
          <cell r="F349" t="str">
            <v>Утвержден</v>
          </cell>
          <cell r="G349">
            <v>4542</v>
          </cell>
          <cell r="H349">
            <v>4553.3959999999997</v>
          </cell>
          <cell r="I349">
            <v>4542</v>
          </cell>
          <cell r="J349">
            <v>0</v>
          </cell>
          <cell r="K349">
            <v>748</v>
          </cell>
          <cell r="L349">
            <v>4744</v>
          </cell>
          <cell r="M349">
            <v>1</v>
          </cell>
          <cell r="N349">
            <v>148</v>
          </cell>
          <cell r="O349">
            <v>147.60599999999999</v>
          </cell>
          <cell r="P349">
            <v>0</v>
          </cell>
          <cell r="Q349">
            <v>0</v>
          </cell>
          <cell r="R349">
            <v>148</v>
          </cell>
          <cell r="S349">
            <v>0</v>
          </cell>
          <cell r="T349">
            <v>0</v>
          </cell>
          <cell r="U349">
            <v>0</v>
          </cell>
          <cell r="V349">
            <v>0</v>
          </cell>
          <cell r="W349">
            <v>4</v>
          </cell>
          <cell r="X349">
            <v>2</v>
          </cell>
          <cell r="Y349">
            <v>2</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3527</v>
          </cell>
          <cell r="AN349">
            <v>3462.6010000000001</v>
          </cell>
          <cell r="AO349">
            <v>3454</v>
          </cell>
          <cell r="AP349">
            <v>48</v>
          </cell>
          <cell r="AQ349">
            <v>0</v>
          </cell>
          <cell r="AR349">
            <v>0</v>
          </cell>
          <cell r="AS349">
            <v>0</v>
          </cell>
          <cell r="AT349">
            <v>20</v>
          </cell>
          <cell r="AU349">
            <v>25</v>
          </cell>
          <cell r="AV349">
            <v>1</v>
          </cell>
          <cell r="AW349">
            <v>20</v>
          </cell>
          <cell r="AX349">
            <v>0</v>
          </cell>
          <cell r="AY349">
            <v>20</v>
          </cell>
          <cell r="AZ349">
            <v>0</v>
          </cell>
          <cell r="BA349">
            <v>7</v>
          </cell>
          <cell r="BB349">
            <v>10</v>
          </cell>
          <cell r="BC349">
            <v>5</v>
          </cell>
          <cell r="BD349">
            <v>1</v>
          </cell>
          <cell r="BE349">
            <v>1</v>
          </cell>
          <cell r="BF349">
            <v>56.7</v>
          </cell>
          <cell r="BG349">
            <v>56.911000000000001</v>
          </cell>
          <cell r="BH349">
            <v>0</v>
          </cell>
          <cell r="BI349">
            <v>56.7</v>
          </cell>
          <cell r="BJ349">
            <v>0</v>
          </cell>
          <cell r="BK349">
            <v>4</v>
          </cell>
          <cell r="BL349">
            <v>3</v>
          </cell>
          <cell r="BM349">
            <v>748</v>
          </cell>
          <cell r="BN349">
            <v>749.82500000000005</v>
          </cell>
          <cell r="BO349">
            <v>0</v>
          </cell>
          <cell r="BP349">
            <v>748</v>
          </cell>
          <cell r="BQ349">
            <v>0</v>
          </cell>
          <cell r="BR349">
            <v>249.2</v>
          </cell>
          <cell r="BS349">
            <v>0</v>
          </cell>
          <cell r="BT349">
            <v>3</v>
          </cell>
          <cell r="BU349">
            <v>0</v>
          </cell>
          <cell r="BV349">
            <v>1</v>
          </cell>
          <cell r="BW349">
            <v>34.9</v>
          </cell>
          <cell r="BX349">
            <v>35.113</v>
          </cell>
          <cell r="BY349">
            <v>1</v>
          </cell>
          <cell r="BZ349">
            <v>34.9</v>
          </cell>
          <cell r="CA349">
            <v>0</v>
          </cell>
          <cell r="CB349">
            <v>1.7999999999999999E-2</v>
          </cell>
          <cell r="CC349">
            <v>0</v>
          </cell>
          <cell r="CD349">
            <v>1.9</v>
          </cell>
          <cell r="CE349">
            <v>0</v>
          </cell>
          <cell r="CF349">
            <v>5</v>
          </cell>
          <cell r="CG349">
            <v>105.8</v>
          </cell>
          <cell r="CH349">
            <v>106.636</v>
          </cell>
          <cell r="CI349">
            <v>1</v>
          </cell>
          <cell r="CJ349">
            <v>105.8</v>
          </cell>
          <cell r="CK349">
            <v>0</v>
          </cell>
          <cell r="CL349">
            <v>5.6000000000000001E-2</v>
          </cell>
          <cell r="CM349">
            <v>0</v>
          </cell>
          <cell r="CN349">
            <v>1.9</v>
          </cell>
          <cell r="CO349">
            <v>0</v>
          </cell>
          <cell r="CP349">
            <v>965.4</v>
          </cell>
          <cell r="CQ349">
            <v>4567.3999999999996</v>
          </cell>
          <cell r="CR349">
            <v>0</v>
          </cell>
          <cell r="CS349">
            <v>0</v>
          </cell>
          <cell r="CT349">
            <v>0</v>
          </cell>
        </row>
        <row r="350">
          <cell r="B350">
            <v>247694047</v>
          </cell>
          <cell r="C350" t="str">
            <v>г.о.Люберцы, г.Люберцы, ул.3-е Почтовое отделение, д.35, д.39</v>
          </cell>
          <cell r="D350" t="str">
            <v>{"type":"Polygon","coordinates":[[[37.871739,55.676297],[37.871825,55.676319],[37.871983,55.676313],[37.872019,55.676307],[37.872158,55.676285],[37.872169,55.676283],[37.872204,55.676297],[37.872879,55.676451],[37.872953,55.676469],[37.87298,55.676477],[37.873064,55.676501],[37.873568,55.676653],[37.873661,55.676673],[37.873774,55.676757],[37.873807,55.676765],[37.873855,55.676767],[37.873908,55.676757],[37.874145,55.676671],[37.873027,55.675845],[37.873003,55.675805],[37.872954,55.675705],[37.872597,55.675633],[37.871502,55.676128],[37.871739,55.676297]],[[37.871696,55.676172],[37.872605,55.675791],[37.872727,55.67588],[37.87182,55.676263],[37.871696,55.676172]],[[37.872986,55.676076],[37.873081,55.676034],[37.873074,55.676026],[37.873132,55.676002],[37.87402,55.676677],[37.873961,55.676703],[37.873949,55.676694],[37.873849,55.676738],[37.872986,55.676076]],[[37.873064,55.676501],[37.87309,55.676509],[37.873095,55.676503],[37.873069,55.676495],[37.873064,55.676501]]]}</v>
          </cell>
          <cell r="E350" t="str">
            <v>LINESTRING(37.872597 55.675633,37.871502 55.676128,37.871739 55.676297,37.871825 55.676319,37.873807 55.676765,37.873855 55.676767,37.873908 55.676757,37.874145 55.676671,37.872954 55.675705,37.872597 55.675633)</v>
          </cell>
          <cell r="F350" t="str">
            <v>Утвержден</v>
          </cell>
          <cell r="G350">
            <v>6433</v>
          </cell>
          <cell r="H350">
            <v>6448.9830000000002</v>
          </cell>
          <cell r="I350">
            <v>6433</v>
          </cell>
          <cell r="J350">
            <v>0</v>
          </cell>
          <cell r="K350">
            <v>910</v>
          </cell>
          <cell r="L350">
            <v>12054</v>
          </cell>
          <cell r="M350">
            <v>1</v>
          </cell>
          <cell r="N350">
            <v>410</v>
          </cell>
          <cell r="O350">
            <v>410.517</v>
          </cell>
          <cell r="P350">
            <v>0</v>
          </cell>
          <cell r="Q350">
            <v>0</v>
          </cell>
          <cell r="R350">
            <v>410</v>
          </cell>
          <cell r="S350">
            <v>0</v>
          </cell>
          <cell r="T350">
            <v>0</v>
          </cell>
          <cell r="U350">
            <v>0</v>
          </cell>
          <cell r="V350">
            <v>0</v>
          </cell>
          <cell r="W350">
            <v>4</v>
          </cell>
          <cell r="X350">
            <v>2</v>
          </cell>
          <cell r="Y350">
            <v>2</v>
          </cell>
          <cell r="Z350">
            <v>1</v>
          </cell>
          <cell r="AA350">
            <v>157</v>
          </cell>
          <cell r="AB350">
            <v>156.964</v>
          </cell>
          <cell r="AC350">
            <v>0</v>
          </cell>
          <cell r="AD350">
            <v>0</v>
          </cell>
          <cell r="AE350">
            <v>157</v>
          </cell>
          <cell r="AF350">
            <v>0</v>
          </cell>
          <cell r="AG350">
            <v>0</v>
          </cell>
          <cell r="AH350">
            <v>0</v>
          </cell>
          <cell r="AI350">
            <v>0</v>
          </cell>
          <cell r="AJ350">
            <v>7</v>
          </cell>
          <cell r="AK350">
            <v>2</v>
          </cell>
          <cell r="AL350">
            <v>2</v>
          </cell>
          <cell r="AM350">
            <v>4186</v>
          </cell>
          <cell r="AN350">
            <v>4126.9380000000001</v>
          </cell>
          <cell r="AO350">
            <v>4116</v>
          </cell>
          <cell r="AP350">
            <v>25</v>
          </cell>
          <cell r="AQ350">
            <v>0</v>
          </cell>
          <cell r="AR350">
            <v>0</v>
          </cell>
          <cell r="AS350">
            <v>0</v>
          </cell>
          <cell r="AT350">
            <v>25</v>
          </cell>
          <cell r="AU350">
            <v>45</v>
          </cell>
          <cell r="AV350">
            <v>1</v>
          </cell>
          <cell r="AW350">
            <v>10</v>
          </cell>
          <cell r="AX350">
            <v>0</v>
          </cell>
          <cell r="AY350">
            <v>10</v>
          </cell>
          <cell r="AZ350">
            <v>0</v>
          </cell>
          <cell r="BA350">
            <v>11</v>
          </cell>
          <cell r="BB350">
            <v>11</v>
          </cell>
          <cell r="BC350">
            <v>3</v>
          </cell>
          <cell r="BD350">
            <v>0</v>
          </cell>
          <cell r="BE350">
            <v>4</v>
          </cell>
          <cell r="BF350">
            <v>458.6</v>
          </cell>
          <cell r="BG350">
            <v>460.27</v>
          </cell>
          <cell r="BH350">
            <v>0</v>
          </cell>
          <cell r="BI350">
            <v>458.6</v>
          </cell>
          <cell r="BJ350">
            <v>0</v>
          </cell>
          <cell r="BK350">
            <v>34</v>
          </cell>
          <cell r="BL350">
            <v>2</v>
          </cell>
          <cell r="BM350">
            <v>434</v>
          </cell>
          <cell r="BN350">
            <v>435.27100000000002</v>
          </cell>
          <cell r="BO350">
            <v>0</v>
          </cell>
          <cell r="BP350">
            <v>434</v>
          </cell>
          <cell r="BQ350">
            <v>0</v>
          </cell>
          <cell r="BR350">
            <v>113</v>
          </cell>
          <cell r="BS350">
            <v>0</v>
          </cell>
          <cell r="BT350">
            <v>4</v>
          </cell>
          <cell r="BU350">
            <v>0</v>
          </cell>
          <cell r="BV350">
            <v>1</v>
          </cell>
          <cell r="BW350">
            <v>476</v>
          </cell>
          <cell r="BX350">
            <v>477.524</v>
          </cell>
          <cell r="BY350">
            <v>0</v>
          </cell>
          <cell r="BZ350">
            <v>476</v>
          </cell>
          <cell r="CA350">
            <v>0</v>
          </cell>
          <cell r="CB350">
            <v>0.159</v>
          </cell>
          <cell r="CC350">
            <v>0</v>
          </cell>
          <cell r="CD350">
            <v>3</v>
          </cell>
          <cell r="CE350">
            <v>0</v>
          </cell>
          <cell r="CF350">
            <v>2</v>
          </cell>
          <cell r="CG350">
            <v>379.9</v>
          </cell>
          <cell r="CH350">
            <v>381.16</v>
          </cell>
          <cell r="CI350">
            <v>0</v>
          </cell>
          <cell r="CJ350">
            <v>379.9</v>
          </cell>
          <cell r="CK350">
            <v>0</v>
          </cell>
          <cell r="CL350">
            <v>0.2</v>
          </cell>
          <cell r="CM350">
            <v>0</v>
          </cell>
          <cell r="CN350">
            <v>1.9</v>
          </cell>
          <cell r="CO350">
            <v>0</v>
          </cell>
          <cell r="CP350">
            <v>1758.5</v>
          </cell>
          <cell r="CQ350">
            <v>6441.5</v>
          </cell>
          <cell r="CR350">
            <v>0</v>
          </cell>
          <cell r="CS350">
            <v>0</v>
          </cell>
          <cell r="CT350">
            <v>0</v>
          </cell>
        </row>
        <row r="351">
          <cell r="B351">
            <v>247694063</v>
          </cell>
          <cell r="C351" t="str">
            <v>г.о.Люберцы, г.Люберцы, ул.3-е Почтовое отделение, д.36</v>
          </cell>
          <cell r="D351" t="str">
            <v>{"type":"Polygon","coordinates":[[[37.86996,55.675518],[37.870423,55.675477],[37.87055,55.67547],[37.871478,55.676139],[37.872597,55.675633],[37.872954,55.675705],[37.873003,55.675804],[37.873027,55.675845],[37.873118,55.675912],[37.87356,55.675748],[37.874139,55.675866],[37.874384,55.675533],[37.869768,55.674443],[37.869699,55.674456],[37.869557,55.674423],[37.86892,55.675307],[37.869255,55.675387],[37.869461,55.675409],[37.869465,55.675404],[37.86996,55.675518]],[[37.869064,55.675323],[37.869646,55.674541],[37.8742,55.675618],[37.87413,55.675726],[37.86975,55.674687],[37.869251,55.675366],[37.869064,55.675323]],[[37.869932,55.674892],[37.869942,55.674876],[37.870008,55.674889],[37.869998,55.674905],[37.869932,55.674892]],[[37.872205,55.675423],[37.872221,55.675399],[37.872294,55.675414],[37.872279,55.675438],[37.872205,55.675423]],[[37.871725,55.675278],[37.871792,55.675293],[37.871776,55.675316],[37.87171,55.6753],[37.871725,55.675278]],[[37.869608,55.675333],[37.869633,55.675339],[37.869612,55.675367],[37.869587,55.675361],[37.869608,55.675333]],[[37.873534,55.675727],[37.873469,55.675753],[37.873492,55.675773],[37.87356,55.675748],[37.873534,55.675727]]]}</v>
          </cell>
          <cell r="E351" t="str">
            <v>LINESTRING(37.869557 55.674423,37.86892 55.675307,37.871478 55.676139,37.874139 55.675866,37.874384 55.675533,37.869768 55.674443,37.869557 55.674423)</v>
          </cell>
          <cell r="F351" t="str">
            <v>Утвержден</v>
          </cell>
          <cell r="G351">
            <v>23633</v>
          </cell>
          <cell r="H351">
            <v>23690.04</v>
          </cell>
          <cell r="I351">
            <v>23633</v>
          </cell>
          <cell r="J351">
            <v>2324</v>
          </cell>
          <cell r="K351">
            <v>3106</v>
          </cell>
          <cell r="L351">
            <v>22776</v>
          </cell>
          <cell r="M351">
            <v>2</v>
          </cell>
          <cell r="N351">
            <v>541</v>
          </cell>
          <cell r="O351">
            <v>543.18600000000004</v>
          </cell>
          <cell r="P351">
            <v>0</v>
          </cell>
          <cell r="Q351">
            <v>0</v>
          </cell>
          <cell r="R351">
            <v>541</v>
          </cell>
          <cell r="S351">
            <v>0</v>
          </cell>
          <cell r="T351">
            <v>0</v>
          </cell>
          <cell r="U351">
            <v>0</v>
          </cell>
          <cell r="V351">
            <v>0</v>
          </cell>
          <cell r="W351">
            <v>9</v>
          </cell>
          <cell r="X351">
            <v>2</v>
          </cell>
          <cell r="Y351">
            <v>2</v>
          </cell>
          <cell r="Z351">
            <v>4</v>
          </cell>
          <cell r="AA351">
            <v>1471</v>
          </cell>
          <cell r="AB351">
            <v>1473.0409999999999</v>
          </cell>
          <cell r="AC351">
            <v>0</v>
          </cell>
          <cell r="AD351">
            <v>802</v>
          </cell>
          <cell r="AE351">
            <v>545</v>
          </cell>
          <cell r="AF351">
            <v>0</v>
          </cell>
          <cell r="AG351">
            <v>124</v>
          </cell>
          <cell r="AH351">
            <v>0</v>
          </cell>
          <cell r="AI351">
            <v>0</v>
          </cell>
          <cell r="AJ351">
            <v>20</v>
          </cell>
          <cell r="AK351">
            <v>6</v>
          </cell>
          <cell r="AL351">
            <v>6</v>
          </cell>
          <cell r="AM351">
            <v>16057</v>
          </cell>
          <cell r="AN351">
            <v>16035.005999999999</v>
          </cell>
          <cell r="AO351">
            <v>15992</v>
          </cell>
          <cell r="AP351">
            <v>50</v>
          </cell>
          <cell r="AQ351">
            <v>0</v>
          </cell>
          <cell r="AR351">
            <v>0</v>
          </cell>
          <cell r="AS351">
            <v>0</v>
          </cell>
          <cell r="AT351">
            <v>10</v>
          </cell>
          <cell r="AU351">
            <v>15</v>
          </cell>
          <cell r="AV351">
            <v>5</v>
          </cell>
          <cell r="AW351">
            <v>68</v>
          </cell>
          <cell r="AX351">
            <v>0</v>
          </cell>
          <cell r="AY351">
            <v>68</v>
          </cell>
          <cell r="AZ351">
            <v>0</v>
          </cell>
          <cell r="BA351">
            <v>22</v>
          </cell>
          <cell r="BB351">
            <v>22</v>
          </cell>
          <cell r="BC351">
            <v>16</v>
          </cell>
          <cell r="BD351">
            <v>8</v>
          </cell>
          <cell r="BE351">
            <v>4</v>
          </cell>
          <cell r="BF351">
            <v>1098</v>
          </cell>
          <cell r="BG351">
            <v>1104.4570000000001</v>
          </cell>
          <cell r="BH351">
            <v>1</v>
          </cell>
          <cell r="BI351">
            <v>1098</v>
          </cell>
          <cell r="BJ351">
            <v>0</v>
          </cell>
          <cell r="BK351">
            <v>83</v>
          </cell>
          <cell r="BL351">
            <v>1</v>
          </cell>
          <cell r="BM351">
            <v>1600</v>
          </cell>
          <cell r="BN351">
            <v>1597.751</v>
          </cell>
          <cell r="BO351">
            <v>0</v>
          </cell>
          <cell r="BP351">
            <v>1600</v>
          </cell>
          <cell r="BQ351">
            <v>0</v>
          </cell>
          <cell r="BR351">
            <v>400</v>
          </cell>
          <cell r="BS351">
            <v>0</v>
          </cell>
          <cell r="BT351">
            <v>4</v>
          </cell>
          <cell r="BU351">
            <v>0</v>
          </cell>
          <cell r="BV351">
            <v>1</v>
          </cell>
          <cell r="BW351">
            <v>1506</v>
          </cell>
          <cell r="BX351">
            <v>1503.9780000000001</v>
          </cell>
          <cell r="BY351">
            <v>0</v>
          </cell>
          <cell r="BZ351">
            <v>1506</v>
          </cell>
          <cell r="CA351">
            <v>0</v>
          </cell>
          <cell r="CB351">
            <v>0.502</v>
          </cell>
          <cell r="CC351">
            <v>0</v>
          </cell>
          <cell r="CD351">
            <v>3</v>
          </cell>
          <cell r="CE351">
            <v>0</v>
          </cell>
          <cell r="CF351">
            <v>4</v>
          </cell>
          <cell r="CG351">
            <v>1421.7</v>
          </cell>
          <cell r="CH351">
            <v>1424.8050000000001</v>
          </cell>
          <cell r="CI351">
            <v>0</v>
          </cell>
          <cell r="CJ351">
            <v>1421.7</v>
          </cell>
          <cell r="CK351">
            <v>0</v>
          </cell>
          <cell r="CL351">
            <v>0.83</v>
          </cell>
          <cell r="CM351">
            <v>0</v>
          </cell>
          <cell r="CN351">
            <v>1.8</v>
          </cell>
          <cell r="CO351">
            <v>0</v>
          </cell>
          <cell r="CP351">
            <v>6495.7</v>
          </cell>
          <cell r="CQ351">
            <v>23697.7</v>
          </cell>
          <cell r="CR351">
            <v>0</v>
          </cell>
          <cell r="CS351">
            <v>0</v>
          </cell>
          <cell r="CT351">
            <v>820</v>
          </cell>
        </row>
        <row r="352">
          <cell r="B352">
            <v>247694044</v>
          </cell>
          <cell r="C352" t="str">
            <v>г.о.Люберцы, г.Люберцы, ул.3-е Почтовое отделение, д.47 к.1, д.47 к.2, д.49 к.1, д.49 к.2</v>
          </cell>
          <cell r="D352" t="str">
            <v>{"type":"Polygon","coordinates":[[[37.872606,55.681116],[37.872657,55.681633],[37.872779,55.681604],[37.874034,55.680996],[37.874165,55.680954],[37.874407,55.680851],[37.874658,55.680757],[37.874876,55.680654],[37.875538,55.680328],[37.875968,55.6801],[37.875685,55.679905],[37.875384,55.680051],[37.875251,55.679965],[37.875106,55.680037],[37.874967,55.680056],[37.874783,55.679928],[37.874111,55.680204],[37.873827,55.679833],[37.873811,55.679606],[37.874047,55.67949],[37.87347,55.679132],[37.873321,55.679013],[37.872987,55.67913],[37.872719,55.679154],[37.872609,55.679652],[37.87255,55.679804],[37.872622,55.67987],[37.87281,55.679944],[37.872939,55.680061],[37.873003,55.680453],[37.872645,55.680589],[37.872574,55.680594],[37.872499,55.680621],[37.872606,55.681116]],[[37.873155,55.67983],[37.873014,55.679833],[37.873012,55.679806],[37.872841,55.679811],[37.872836,55.679682],[37.872904,55.679643],[37.873094,55.679644],[37.873096,55.679605],[37.873155,55.679605],[37.873156,55.679519],[37.873225,55.679519],[37.873227,55.679406],[37.873319,55.679371],[37.8734,55.679364],[37.873482,55.6794],[37.873536,55.6794],[37.873538,55.679519],[37.873541,55.679598],[37.873159,55.679605],[37.873155,55.67983]],[[37.874252,55.680702],[37.874249,55.680554],[37.874454,55.680549],[37.874453,55.680504],[37.87454,55.680503],[37.874533,55.680356],[37.874784,55.680353],[37.874783,55.680297],[37.874857,55.680298],[37.874856,55.680159],[37.8751,55.680154],[37.875099,55.680115],[37.875217,55.680113],[37.875217,55.680161],[37.875254,55.680162],[37.875257,55.680207],[37.87529,55.680206],[37.875295,55.680323],[37.875184,55.680323],[37.875183,55.680298],[37.874855,55.680299],[37.874862,55.680385],[37.875028,55.680386],[37.875029,55.68052],[37.874865,55.680524],[37.874864,55.680502],[37.874545,55.680503],[37.874545,55.680587],[37.874706,55.680586],[37.874711,55.680725],[37.874543,55.680728],[37.874541,55.680696],[37.874252,55.680702]],[[37.872921,55.681309],[37.872921,55.681162],[37.873119,55.681158],[37.873119,55.681103],[37.873207,55.681101],[37.873203,55.680964],[37.873408,55.680961],[37.873406,55.680907],[37.873524,55.680907],[37.873522,55.680779],[37.873725,55.680777],[37.873726,55.680721],[37.873902,55.680721],[37.873907,55.680919],[37.873713,55.68092],[37.873712,55.680906],[37.873525,55.680908],[37.873521,55.681002],[37.873526,55.681132],[37.873403,55.681135],[37.873402,55.681099],[37.873203,55.6811],[37.873212,55.68133],[37.87307,55.68133],[37.87307,55.681308],[37.872921,55.681309]],[[37.873235,55.680113],[37.87366,55.680101],[37.873671,55.680313],[37.873239,55.680319],[37.873235,55.680113]],[[37.872691,55.68111],[37.872606,55.681111],[37.872628,55.681334],[37.872701,55.681333],[37.872691,55.68111]],[[37.873007,55.680619],[37.872893,55.680623],[37.872911,55.680818],[37.873029,55.680815],[37.873007,55.680619]],[[37.874157,55.680187],[37.874111,55.680233],[37.874201,55.68026],[37.874246,55.680215],[37.874157,55.680187]]]}</v>
          </cell>
          <cell r="E352" t="str">
            <v>LINESTRING(37.873321 55.679013,37.872719 55.679154,37.87255 55.679804,37.872499 55.680621,37.872657 55.681633,37.872779 55.681604,37.874658 55.680757,37.874876 55.680654,37.875538 55.680328,37.875968 55.6801,37.875685 55.679905,37.873321 55.679013)</v>
          </cell>
          <cell r="F352" t="str">
            <v>Утвержден</v>
          </cell>
          <cell r="G352">
            <v>22242</v>
          </cell>
          <cell r="H352">
            <v>22296.197</v>
          </cell>
          <cell r="I352">
            <v>22242</v>
          </cell>
          <cell r="J352">
            <v>0</v>
          </cell>
          <cell r="K352">
            <v>3473.3</v>
          </cell>
          <cell r="L352">
            <v>12474.42</v>
          </cell>
          <cell r="M352">
            <v>3</v>
          </cell>
          <cell r="N352">
            <v>420</v>
          </cell>
          <cell r="O352">
            <v>422.41500000000002</v>
          </cell>
          <cell r="P352">
            <v>1</v>
          </cell>
          <cell r="Q352">
            <v>0</v>
          </cell>
          <cell r="R352">
            <v>275</v>
          </cell>
          <cell r="S352">
            <v>0</v>
          </cell>
          <cell r="T352">
            <v>0</v>
          </cell>
          <cell r="U352">
            <v>0</v>
          </cell>
          <cell r="V352">
            <v>145</v>
          </cell>
          <cell r="W352">
            <v>12</v>
          </cell>
          <cell r="X352">
            <v>6</v>
          </cell>
          <cell r="Y352">
            <v>8</v>
          </cell>
          <cell r="Z352">
            <v>3</v>
          </cell>
          <cell r="AA352">
            <v>581.41</v>
          </cell>
          <cell r="AB352">
            <v>582.23400000000004</v>
          </cell>
          <cell r="AC352">
            <v>0</v>
          </cell>
          <cell r="AD352">
            <v>0</v>
          </cell>
          <cell r="AE352">
            <v>581.41</v>
          </cell>
          <cell r="AF352">
            <v>0</v>
          </cell>
          <cell r="AG352">
            <v>0</v>
          </cell>
          <cell r="AH352">
            <v>0</v>
          </cell>
          <cell r="AI352">
            <v>0</v>
          </cell>
          <cell r="AJ352">
            <v>0</v>
          </cell>
          <cell r="AK352">
            <v>7</v>
          </cell>
          <cell r="AL352">
            <v>7</v>
          </cell>
          <cell r="AM352">
            <v>15569.1</v>
          </cell>
          <cell r="AN352">
            <v>13100.839</v>
          </cell>
          <cell r="AO352">
            <v>15309.1</v>
          </cell>
          <cell r="AP352">
            <v>95</v>
          </cell>
          <cell r="AQ352">
            <v>0</v>
          </cell>
          <cell r="AR352">
            <v>0</v>
          </cell>
          <cell r="AS352">
            <v>0</v>
          </cell>
          <cell r="AT352">
            <v>0</v>
          </cell>
          <cell r="AU352">
            <v>0</v>
          </cell>
          <cell r="AV352">
            <v>2</v>
          </cell>
          <cell r="AW352">
            <v>44</v>
          </cell>
          <cell r="AX352">
            <v>0</v>
          </cell>
          <cell r="AY352">
            <v>44</v>
          </cell>
          <cell r="AZ352">
            <v>0</v>
          </cell>
          <cell r="BA352">
            <v>18</v>
          </cell>
          <cell r="BB352">
            <v>18</v>
          </cell>
          <cell r="BC352">
            <v>9</v>
          </cell>
          <cell r="BD352">
            <v>6</v>
          </cell>
          <cell r="BE352">
            <v>13</v>
          </cell>
          <cell r="BF352">
            <v>2850.2</v>
          </cell>
          <cell r="BG352">
            <v>2857.2750000000001</v>
          </cell>
          <cell r="BH352">
            <v>0</v>
          </cell>
          <cell r="BI352">
            <v>2850.2</v>
          </cell>
          <cell r="BJ352">
            <v>0</v>
          </cell>
          <cell r="BK352">
            <v>212</v>
          </cell>
          <cell r="BL352">
            <v>1</v>
          </cell>
          <cell r="BM352">
            <v>3302</v>
          </cell>
          <cell r="BN352">
            <v>3308.1309999999999</v>
          </cell>
          <cell r="BO352">
            <v>0</v>
          </cell>
          <cell r="BP352">
            <v>3302</v>
          </cell>
          <cell r="BQ352">
            <v>0</v>
          </cell>
          <cell r="BR352">
            <v>1100</v>
          </cell>
          <cell r="BS352">
            <v>0</v>
          </cell>
          <cell r="BT352">
            <v>3</v>
          </cell>
          <cell r="BU352">
            <v>0</v>
          </cell>
          <cell r="BV352">
            <v>12</v>
          </cell>
          <cell r="BW352">
            <v>1151.5</v>
          </cell>
          <cell r="BX352">
            <v>1156.828</v>
          </cell>
          <cell r="BY352">
            <v>0</v>
          </cell>
          <cell r="BZ352">
            <v>1151.5</v>
          </cell>
          <cell r="CA352">
            <v>0</v>
          </cell>
          <cell r="CB352">
            <v>0.73099999999999998</v>
          </cell>
          <cell r="CC352">
            <v>0</v>
          </cell>
          <cell r="CD352">
            <v>1.8333333333333299</v>
          </cell>
          <cell r="CE352">
            <v>0</v>
          </cell>
          <cell r="CF352">
            <v>7</v>
          </cell>
          <cell r="CG352">
            <v>780.4</v>
          </cell>
          <cell r="CH352">
            <v>784.99300000000005</v>
          </cell>
          <cell r="CI352">
            <v>1</v>
          </cell>
          <cell r="CJ352">
            <v>780.4</v>
          </cell>
          <cell r="CK352">
            <v>0</v>
          </cell>
          <cell r="CL352">
            <v>0.61599999999999999</v>
          </cell>
          <cell r="CM352">
            <v>0</v>
          </cell>
          <cell r="CN352">
            <v>1.1428571428571399</v>
          </cell>
          <cell r="CO352">
            <v>0</v>
          </cell>
          <cell r="CP352">
            <v>8128.1</v>
          </cell>
          <cell r="CQ352">
            <v>24438.61</v>
          </cell>
          <cell r="CR352">
            <v>0</v>
          </cell>
          <cell r="CS352">
            <v>0</v>
          </cell>
          <cell r="CT352">
            <v>0</v>
          </cell>
        </row>
        <row r="353">
          <cell r="B353">
            <v>247693999</v>
          </cell>
          <cell r="C353" t="str">
            <v>г.о.Люберцы, г.Люберцы, ул.3-е Почтовое отделение, д.4, д.6, д.8, д.10</v>
          </cell>
          <cell r="D353" t="str">
            <v>{"type":"Polygon","coordinates":[[[37.878519,55.678622],[37.879339,55.678189],[37.879745,55.67844],[37.879844,55.67839],[37.87991,55.678391],[37.880012,55.678422],[37.881278,55.679188],[37.880275,55.679653],[37.880259,55.679681],[37.880216,55.679705],[37.880158,55.679711],[37.879922,55.679821],[37.879964,55.679847],[37.879449,55.680105],[37.879317,55.680068],[37.877984,55.679219],[37.878287,55.67907],[37.878452,55.678656],[37.878519,55.678622]],[[37.878444,55.67882],[37.87859,55.678909],[37.879508,55.678452],[37.879363,55.678356],[37.878444,55.67882]],[[37.879078,55.679839],[37.879171,55.6799],[37.879313,55.679829],[37.879226,55.679769],[37.879078,55.679839]],[[37.878752,55.679275],[37.87944,55.67973],[37.879582,55.679665],[37.878893,55.679209],[37.878752,55.679275]],[[37.880135,55.679664],[37.880192,55.679705],[37.880256,55.679673],[37.880198,55.679634],[37.880135,55.679664]],[[37.879647,55.67949],[37.879792,55.679582],[37.880578,55.679178],[37.88043,55.679088],[37.879647,55.67949]],[[37.879856,55.678543],[37.880133,55.678721],[37.880164,55.678707],[37.880471,55.678896],[37.880446,55.678911],[37.880732,55.679084],[37.88089,55.679],[37.880673,55.678868],[37.880705,55.678851],[37.880258,55.678574],[37.880238,55.678585],[37.880019,55.678455],[37.879856,55.678543]]]}</v>
          </cell>
          <cell r="E353" t="str">
            <v>LINESTRING(37.879339 55.678189,37.878452 55.678656,37.877984 55.679219,37.879317 55.680068,37.879449 55.680105,37.879964 55.679847,37.881278 55.679188,37.880012 55.678422,37.879339 55.678189)</v>
          </cell>
          <cell r="F353" t="str">
            <v>Утвержден</v>
          </cell>
          <cell r="G353">
            <v>19425</v>
          </cell>
          <cell r="H353">
            <v>19231.184000000001</v>
          </cell>
          <cell r="I353">
            <v>19425</v>
          </cell>
          <cell r="J353">
            <v>2272</v>
          </cell>
          <cell r="K353">
            <v>2513</v>
          </cell>
          <cell r="L353">
            <v>38395</v>
          </cell>
          <cell r="M353">
            <v>2</v>
          </cell>
          <cell r="N353">
            <v>464</v>
          </cell>
          <cell r="O353">
            <v>464.83100000000002</v>
          </cell>
          <cell r="P353">
            <v>0</v>
          </cell>
          <cell r="Q353">
            <v>0</v>
          </cell>
          <cell r="R353">
            <v>464</v>
          </cell>
          <cell r="S353">
            <v>0</v>
          </cell>
          <cell r="T353">
            <v>0</v>
          </cell>
          <cell r="U353">
            <v>0</v>
          </cell>
          <cell r="V353">
            <v>0</v>
          </cell>
          <cell r="W353">
            <v>8</v>
          </cell>
          <cell r="X353">
            <v>4</v>
          </cell>
          <cell r="Y353">
            <v>4</v>
          </cell>
          <cell r="Z353">
            <v>2</v>
          </cell>
          <cell r="AA353">
            <v>252</v>
          </cell>
          <cell r="AB353">
            <v>251.934</v>
          </cell>
          <cell r="AC353">
            <v>0</v>
          </cell>
          <cell r="AD353">
            <v>0</v>
          </cell>
          <cell r="AE353">
            <v>252</v>
          </cell>
          <cell r="AF353">
            <v>0</v>
          </cell>
          <cell r="AG353">
            <v>0</v>
          </cell>
          <cell r="AH353">
            <v>0</v>
          </cell>
          <cell r="AI353">
            <v>0</v>
          </cell>
          <cell r="AJ353">
            <v>0</v>
          </cell>
          <cell r="AK353">
            <v>4</v>
          </cell>
          <cell r="AL353">
            <v>4</v>
          </cell>
          <cell r="AM353">
            <v>10494</v>
          </cell>
          <cell r="AN353">
            <v>14292.540999999999</v>
          </cell>
          <cell r="AO353">
            <v>10494</v>
          </cell>
          <cell r="AP353">
            <v>48</v>
          </cell>
          <cell r="AQ353">
            <v>0</v>
          </cell>
          <cell r="AR353">
            <v>0</v>
          </cell>
          <cell r="AS353">
            <v>0</v>
          </cell>
          <cell r="AT353">
            <v>6</v>
          </cell>
          <cell r="AU353">
            <v>14</v>
          </cell>
          <cell r="AV353">
            <v>0</v>
          </cell>
          <cell r="AW353">
            <v>0</v>
          </cell>
          <cell r="AX353">
            <v>0</v>
          </cell>
          <cell r="AY353">
            <v>0</v>
          </cell>
          <cell r="AZ353">
            <v>0</v>
          </cell>
          <cell r="BA353">
            <v>18</v>
          </cell>
          <cell r="BB353">
            <v>18</v>
          </cell>
          <cell r="BC353">
            <v>0</v>
          </cell>
          <cell r="BD353">
            <v>0</v>
          </cell>
          <cell r="BE353">
            <v>3</v>
          </cell>
          <cell r="BF353">
            <v>772</v>
          </cell>
          <cell r="BG353">
            <v>773.23</v>
          </cell>
          <cell r="BH353">
            <v>0</v>
          </cell>
          <cell r="BI353">
            <v>772</v>
          </cell>
          <cell r="BJ353">
            <v>0</v>
          </cell>
          <cell r="BK353">
            <v>68</v>
          </cell>
          <cell r="BL353">
            <v>1</v>
          </cell>
          <cell r="BM353">
            <v>2038</v>
          </cell>
          <cell r="BN353">
            <v>2044.6389999999999</v>
          </cell>
          <cell r="BO353">
            <v>0</v>
          </cell>
          <cell r="BP353">
            <v>2038</v>
          </cell>
          <cell r="BQ353">
            <v>0</v>
          </cell>
          <cell r="BR353">
            <v>435</v>
          </cell>
          <cell r="BS353">
            <v>0</v>
          </cell>
          <cell r="BT353">
            <v>5</v>
          </cell>
          <cell r="BU353">
            <v>0</v>
          </cell>
          <cell r="BV353">
            <v>11</v>
          </cell>
          <cell r="BW353">
            <v>852.9</v>
          </cell>
          <cell r="BX353">
            <v>863.89499999999998</v>
          </cell>
          <cell r="BY353">
            <v>1</v>
          </cell>
          <cell r="BZ353">
            <v>852.9</v>
          </cell>
          <cell r="CA353">
            <v>0</v>
          </cell>
          <cell r="CB353">
            <v>0.55300000000000005</v>
          </cell>
          <cell r="CC353">
            <v>0</v>
          </cell>
          <cell r="CD353">
            <v>1.1000000000000001</v>
          </cell>
          <cell r="CE353">
            <v>0</v>
          </cell>
          <cell r="CF353">
            <v>8</v>
          </cell>
          <cell r="CG353">
            <v>519.4</v>
          </cell>
          <cell r="CH353">
            <v>522.37699999999995</v>
          </cell>
          <cell r="CI353">
            <v>1</v>
          </cell>
          <cell r="CJ353">
            <v>519.4</v>
          </cell>
          <cell r="CK353">
            <v>0</v>
          </cell>
          <cell r="CL353">
            <v>0.155</v>
          </cell>
          <cell r="CM353">
            <v>0</v>
          </cell>
          <cell r="CN353">
            <v>1.5</v>
          </cell>
          <cell r="CO353">
            <v>0</v>
          </cell>
          <cell r="CP353">
            <v>4182.3</v>
          </cell>
          <cell r="CQ353">
            <v>15392.3</v>
          </cell>
          <cell r="CR353">
            <v>0</v>
          </cell>
          <cell r="CS353">
            <v>0</v>
          </cell>
          <cell r="CT353">
            <v>0</v>
          </cell>
        </row>
        <row r="354">
          <cell r="B354">
            <v>247694015</v>
          </cell>
          <cell r="C354" t="str">
            <v>г.о.Люберцы, г.Люберцы,. ул.3-е Почтовое отделение, д.52</v>
          </cell>
          <cell r="D354" t="str">
            <v>{"type":"Polygon","coordinates":[[[37.878678,55.682164],[37.87789,55.681636],[37.877762,55.681698],[37.878106,55.681932],[37.876524,55.682693],[37.876794,55.682868],[37.876833,55.682845],[37.876901,55.682886],[37.877037,55.682967],[37.878678,55.682164]],[[37.878132,55.682136],[37.878268,55.682228],[37.877173,55.682765],[37.877039,55.68268],[37.878132,55.682136]]]}</v>
          </cell>
          <cell r="E354" t="str">
            <v>LINESTRING(37.87789 55.681636,37.877762 55.681698,37.876524 55.682693,37.876794 55.682868,37.877037 55.682967,37.878678 55.682164,37.87789 55.681636)</v>
          </cell>
          <cell r="F354" t="str">
            <v>Утвержден</v>
          </cell>
          <cell r="G354">
            <v>5247</v>
          </cell>
          <cell r="H354">
            <v>5256.8029999999999</v>
          </cell>
          <cell r="I354">
            <v>5247</v>
          </cell>
          <cell r="J354">
            <v>0</v>
          </cell>
          <cell r="K354">
            <v>701</v>
          </cell>
          <cell r="L354">
            <v>10106</v>
          </cell>
          <cell r="M354">
            <v>1</v>
          </cell>
          <cell r="N354">
            <v>157</v>
          </cell>
          <cell r="O354">
            <v>157.887</v>
          </cell>
          <cell r="P354">
            <v>1</v>
          </cell>
          <cell r="Q354">
            <v>0</v>
          </cell>
          <cell r="R354">
            <v>157</v>
          </cell>
          <cell r="S354">
            <v>0</v>
          </cell>
          <cell r="T354">
            <v>0</v>
          </cell>
          <cell r="U354">
            <v>0</v>
          </cell>
          <cell r="V354">
            <v>0</v>
          </cell>
          <cell r="W354">
            <v>5</v>
          </cell>
          <cell r="X354">
            <v>2</v>
          </cell>
          <cell r="Y354">
            <v>2</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4208</v>
          </cell>
          <cell r="AN354">
            <v>3638.64</v>
          </cell>
          <cell r="AO354">
            <v>3632</v>
          </cell>
          <cell r="AP354">
            <v>170</v>
          </cell>
          <cell r="AQ354">
            <v>0</v>
          </cell>
          <cell r="AR354">
            <v>0</v>
          </cell>
          <cell r="AS354">
            <v>0</v>
          </cell>
          <cell r="AT354">
            <v>0</v>
          </cell>
          <cell r="AU354">
            <v>236</v>
          </cell>
          <cell r="AV354">
            <v>1</v>
          </cell>
          <cell r="AW354">
            <v>27</v>
          </cell>
          <cell r="AX354">
            <v>0</v>
          </cell>
          <cell r="AY354">
            <v>27</v>
          </cell>
          <cell r="AZ354">
            <v>0</v>
          </cell>
          <cell r="BA354">
            <v>7</v>
          </cell>
          <cell r="BB354">
            <v>8</v>
          </cell>
          <cell r="BC354">
            <v>4</v>
          </cell>
          <cell r="BD354">
            <v>4</v>
          </cell>
          <cell r="BE354">
            <v>3</v>
          </cell>
          <cell r="BF354">
            <v>657</v>
          </cell>
          <cell r="BG354">
            <v>657.99599999999998</v>
          </cell>
          <cell r="BH354">
            <v>0</v>
          </cell>
          <cell r="BI354">
            <v>657</v>
          </cell>
          <cell r="BJ354">
            <v>0</v>
          </cell>
          <cell r="BK354">
            <v>50</v>
          </cell>
          <cell r="BL354">
            <v>1</v>
          </cell>
          <cell r="BM354">
            <v>701</v>
          </cell>
          <cell r="BN354">
            <v>702.11300000000006</v>
          </cell>
          <cell r="BO354">
            <v>0</v>
          </cell>
          <cell r="BP354">
            <v>701</v>
          </cell>
          <cell r="BQ354">
            <v>0</v>
          </cell>
          <cell r="BR354">
            <v>701</v>
          </cell>
          <cell r="BS354">
            <v>0</v>
          </cell>
          <cell r="BT354">
            <v>3</v>
          </cell>
          <cell r="BU354">
            <v>0</v>
          </cell>
          <cell r="BV354">
            <v>1</v>
          </cell>
          <cell r="BW354">
            <v>96</v>
          </cell>
          <cell r="BX354">
            <v>99.289000000000001</v>
          </cell>
          <cell r="BY354">
            <v>3</v>
          </cell>
          <cell r="BZ354">
            <v>96</v>
          </cell>
          <cell r="CA354">
            <v>0</v>
          </cell>
          <cell r="CB354">
            <v>9.6000000000000002E-2</v>
          </cell>
          <cell r="CC354">
            <v>0</v>
          </cell>
          <cell r="CD354">
            <v>1</v>
          </cell>
          <cell r="CE354">
            <v>0</v>
          </cell>
          <cell r="CF354">
            <v>0</v>
          </cell>
          <cell r="CG354">
            <v>0</v>
          </cell>
          <cell r="CH354">
            <v>0</v>
          </cell>
          <cell r="CI354">
            <v>0</v>
          </cell>
          <cell r="CJ354">
            <v>0</v>
          </cell>
          <cell r="CK354">
            <v>0</v>
          </cell>
          <cell r="CL354">
            <v>0</v>
          </cell>
          <cell r="CM354">
            <v>0</v>
          </cell>
          <cell r="CN354">
            <v>0</v>
          </cell>
          <cell r="CO354">
            <v>0</v>
          </cell>
          <cell r="CP354">
            <v>1481</v>
          </cell>
          <cell r="CQ354">
            <v>5270</v>
          </cell>
          <cell r="CR354">
            <v>0</v>
          </cell>
          <cell r="CS354">
            <v>0</v>
          </cell>
          <cell r="CT354">
            <v>0</v>
          </cell>
        </row>
        <row r="355">
          <cell r="B355">
            <v>1055516728</v>
          </cell>
          <cell r="C355" t="str">
            <v>г.о.Люберцы, г.Люберцы, ул.3-е Почтовое отделение, д.58, д.60, д.62 (блокированная застройка)</v>
          </cell>
          <cell r="D355" t="str">
            <v>{"type":"Polygon","coordinates":[[[37.866389,55.685547],[37.866421,55.685603],[37.869256,55.683738],[37.869228,55.683689],[37.869156,55.683658],[37.869036,55.68373],[37.869044,55.683746],[37.868629,55.682981],[37.868121,55.683308],[37.868252,55.683365],[37.86809,55.683484],[37.86802,55.683452],[37.867938,55.683506],[37.867861,55.683469],[37.867474,55.683712],[37.867575,55.683766],[37.86745,55.683844],[37.867342,55.683795],[37.867171,55.683902],[37.867259,55.683943],[37.867296,55.683993],[37.866971,55.68405],[37.866949,55.68404],[37.866618,55.684244],[37.866237,55.684462],[37.866405,55.684552],[37.866172,55.6846],[37.866088,55.684555],[37.865957,55.684643],[37.865914,55.684687],[37.865914,55.684731],[37.866389,55.685547]],[[37.867808,55.683547],[37.868014,55.683509],[37.868309,55.684027],[37.868103,55.684069],[37.867808,55.683547]],[[37.866957,55.684086],[37.867161,55.684051],[37.867459,55.684569],[37.867247,55.684607],[37.866957,55.684086]],[[37.866121,55.684633],[37.866316,55.6846],[37.866622,55.68513],[37.866413,55.685168],[37.866121,55.684633]],[[37.866469,55.684374],[37.866543,55.684356],[37.866526,55.684333],[37.866451,55.684353],[37.866469,55.684374]],[[37.867372,55.683897],[37.867424,55.683889],[37.8674,55.683844],[37.867348,55.683853],[37.867372,55.683897]],[[37.868353,55.68327],[37.868398,55.683259],[37.868365,55.683215],[37.868319,55.683227],[37.868353,55.68327]]]}</v>
          </cell>
          <cell r="E355" t="str">
            <v>LINESTRING(37.868629 55.682981,37.866237 55.684462,37.866088 55.684555,37.865957 55.684643,37.865914 55.684687,37.865914 55.684731,37.866421 55.685603,37.869256 55.683738,37.869228 55.683689,37.868629 55.682981)</v>
          </cell>
          <cell r="F355" t="str">
            <v>Утвержден</v>
          </cell>
          <cell r="G355">
            <v>17646</v>
          </cell>
          <cell r="H355">
            <v>19749.055</v>
          </cell>
          <cell r="I355">
            <v>17646</v>
          </cell>
          <cell r="J355">
            <v>0</v>
          </cell>
          <cell r="K355">
            <v>4093</v>
          </cell>
          <cell r="L355">
            <v>176</v>
          </cell>
          <cell r="M355">
            <v>1</v>
          </cell>
          <cell r="N355">
            <v>187</v>
          </cell>
          <cell r="O355">
            <v>187.62</v>
          </cell>
          <cell r="P355">
            <v>0</v>
          </cell>
          <cell r="Q355">
            <v>187</v>
          </cell>
          <cell r="R355">
            <v>0</v>
          </cell>
          <cell r="S355">
            <v>0</v>
          </cell>
          <cell r="T355">
            <v>0</v>
          </cell>
          <cell r="U355">
            <v>0</v>
          </cell>
          <cell r="V355">
            <v>0</v>
          </cell>
          <cell r="W355">
            <v>0</v>
          </cell>
          <cell r="X355">
            <v>0</v>
          </cell>
          <cell r="Y355">
            <v>0</v>
          </cell>
          <cell r="Z355">
            <v>1</v>
          </cell>
          <cell r="AA355">
            <v>95.6</v>
          </cell>
          <cell r="AB355">
            <v>96.007999999999996</v>
          </cell>
          <cell r="AC355">
            <v>0</v>
          </cell>
          <cell r="AD355">
            <v>95.6</v>
          </cell>
          <cell r="AE355">
            <v>0</v>
          </cell>
          <cell r="AF355">
            <v>0</v>
          </cell>
          <cell r="AG355">
            <v>0</v>
          </cell>
          <cell r="AH355">
            <v>0</v>
          </cell>
          <cell r="AI355">
            <v>0</v>
          </cell>
          <cell r="AJ355">
            <v>0</v>
          </cell>
          <cell r="AK355">
            <v>2</v>
          </cell>
          <cell r="AL355">
            <v>2</v>
          </cell>
          <cell r="AM355">
            <v>13658</v>
          </cell>
          <cell r="AN355">
            <v>12135.519</v>
          </cell>
          <cell r="AO355">
            <v>12458</v>
          </cell>
          <cell r="AP355">
            <v>120</v>
          </cell>
          <cell r="AQ355">
            <v>0</v>
          </cell>
          <cell r="AR355">
            <v>0</v>
          </cell>
          <cell r="AS355">
            <v>0</v>
          </cell>
          <cell r="AT355">
            <v>0</v>
          </cell>
          <cell r="AU355">
            <v>0</v>
          </cell>
          <cell r="AV355">
            <v>3</v>
          </cell>
          <cell r="AW355">
            <v>24</v>
          </cell>
          <cell r="AX355">
            <v>0</v>
          </cell>
          <cell r="AY355">
            <v>24</v>
          </cell>
          <cell r="AZ355">
            <v>0</v>
          </cell>
          <cell r="BA355">
            <v>0</v>
          </cell>
          <cell r="BB355">
            <v>0</v>
          </cell>
          <cell r="BC355">
            <v>0</v>
          </cell>
          <cell r="BD355">
            <v>0</v>
          </cell>
          <cell r="BE355">
            <v>4</v>
          </cell>
          <cell r="BF355">
            <v>2112</v>
          </cell>
          <cell r="BG355">
            <v>2118.5349999999999</v>
          </cell>
          <cell r="BH355">
            <v>0</v>
          </cell>
          <cell r="BI355">
            <v>2112</v>
          </cell>
          <cell r="BJ355">
            <v>0</v>
          </cell>
          <cell r="BK355">
            <v>163</v>
          </cell>
          <cell r="BL355">
            <v>1</v>
          </cell>
          <cell r="BM355">
            <v>1725</v>
          </cell>
          <cell r="BN355">
            <v>1733.375</v>
          </cell>
          <cell r="BO355">
            <v>0</v>
          </cell>
          <cell r="BP355">
            <v>1725</v>
          </cell>
          <cell r="BQ355">
            <v>0</v>
          </cell>
          <cell r="BR355">
            <v>345</v>
          </cell>
          <cell r="BS355">
            <v>0</v>
          </cell>
          <cell r="BT355">
            <v>5</v>
          </cell>
          <cell r="BU355">
            <v>0</v>
          </cell>
          <cell r="BV355">
            <v>1</v>
          </cell>
          <cell r="BW355">
            <v>2098</v>
          </cell>
          <cell r="BX355">
            <v>2107.587</v>
          </cell>
          <cell r="BY355">
            <v>0</v>
          </cell>
          <cell r="BZ355">
            <v>2098</v>
          </cell>
          <cell r="CA355">
            <v>0</v>
          </cell>
          <cell r="CB355">
            <v>0.7</v>
          </cell>
          <cell r="CC355">
            <v>0</v>
          </cell>
          <cell r="CD355">
            <v>3</v>
          </cell>
          <cell r="CE355">
            <v>0</v>
          </cell>
          <cell r="CF355">
            <v>6</v>
          </cell>
          <cell r="CG355">
            <v>1269</v>
          </cell>
          <cell r="CH355">
            <v>1272.684</v>
          </cell>
          <cell r="CI355">
            <v>0</v>
          </cell>
          <cell r="CJ355">
            <v>1182</v>
          </cell>
          <cell r="CK355">
            <v>87</v>
          </cell>
          <cell r="CL355">
            <v>1.0760000000000001</v>
          </cell>
          <cell r="CM355">
            <v>9.2999999999999999E-2</v>
          </cell>
          <cell r="CN355">
            <v>1.7</v>
          </cell>
          <cell r="CO355">
            <v>1</v>
          </cell>
          <cell r="CP355">
            <v>7423.6</v>
          </cell>
          <cell r="CQ355">
            <v>19968.599999999999</v>
          </cell>
          <cell r="CR355">
            <v>0</v>
          </cell>
          <cell r="CS355">
            <v>0</v>
          </cell>
          <cell r="CT355">
            <v>0</v>
          </cell>
        </row>
        <row r="356">
          <cell r="B356">
            <v>247694095</v>
          </cell>
          <cell r="C356" t="str">
            <v>г.о.Люберцы, г.Люберцы, ул.3-е Почтовое отделение, д.65</v>
          </cell>
          <cell r="D356" t="str">
            <v>{"type":"Polygon","coordinates":[[[37.865891,55.682102],[37.8659,55.682083],[37.86586,55.682033],[37.864392,55.682306],[37.864834,55.683057],[37.865077,55.683492],[37.866265,55.683273],[37.866389,55.683298],[37.86642,55.683292],[37.866586,55.683128],[37.866636,55.683115],[37.866641,55.683073],[37.866233,55.682235],[37.86598,55.682275],[37.865891,55.682102]],[[37.86582,55.682778],[37.865793,55.682815],[37.865973,55.682856],[37.86581,55.683092],[37.865214,55.682949],[37.865358,55.682756],[37.865079,55.682685],[37.865097,55.682663],[37.865122,55.682638],[37.865053,55.682622],[37.865072,55.682604],[37.865008,55.682588],[37.865093,55.682484],[37.86501,55.682464],[37.865123,55.682307],[37.865799,55.682461],[37.865608,55.682728],[37.86582,55.682778]],[[37.865663,55.682215],[37.865779,55.682194],[37.865807,55.682249],[37.865695,55.682269],[37.865663,55.682215]],[[37.866174,55.683164],[37.866296,55.683142],[37.866326,55.6832],[37.866207,55.683222],[37.866174,55.683164]],[[37.864949,55.683078],[37.864913,55.683128],[37.865044,55.683157],[37.865078,55.683108],[37.864949,55.683078]],[[37.865702,55.682062],[37.86572,55.682093],[37.865884,55.682063],[37.86586,55.682033],[37.865702,55.682062]]]}</v>
          </cell>
          <cell r="E356" t="str">
            <v>LINESTRING(37.86586 55.682033,37.865702 55.682062,37.864392 55.682306,37.865077 55.683492,37.866389 55.683298,37.86642 55.683292,37.866636 55.683115,37.866641 55.683073,37.866233 55.682235,37.86586 55.682033)</v>
          </cell>
          <cell r="F356" t="str">
            <v>Утвержден</v>
          </cell>
          <cell r="G356">
            <v>11890</v>
          </cell>
          <cell r="H356">
            <v>11814.148999999999</v>
          </cell>
          <cell r="I356">
            <v>11890</v>
          </cell>
          <cell r="J356">
            <v>0</v>
          </cell>
          <cell r="K356">
            <v>3793.3</v>
          </cell>
          <cell r="L356">
            <v>6449.18</v>
          </cell>
          <cell r="M356">
            <v>1</v>
          </cell>
          <cell r="N356">
            <v>339</v>
          </cell>
          <cell r="O356">
            <v>339.60899999999998</v>
          </cell>
          <cell r="P356">
            <v>0</v>
          </cell>
          <cell r="Q356">
            <v>0</v>
          </cell>
          <cell r="R356">
            <v>339</v>
          </cell>
          <cell r="S356">
            <v>0</v>
          </cell>
          <cell r="T356">
            <v>0</v>
          </cell>
          <cell r="U356">
            <v>0</v>
          </cell>
          <cell r="V356">
            <v>0</v>
          </cell>
          <cell r="W356">
            <v>0</v>
          </cell>
          <cell r="X356">
            <v>0</v>
          </cell>
          <cell r="Y356">
            <v>0</v>
          </cell>
          <cell r="Z356">
            <v>1</v>
          </cell>
          <cell r="AA356">
            <v>157</v>
          </cell>
          <cell r="AB356">
            <v>157.32900000000001</v>
          </cell>
          <cell r="AC356">
            <v>0</v>
          </cell>
          <cell r="AD356">
            <v>0</v>
          </cell>
          <cell r="AE356">
            <v>157</v>
          </cell>
          <cell r="AF356">
            <v>0</v>
          </cell>
          <cell r="AG356">
            <v>0</v>
          </cell>
          <cell r="AH356">
            <v>0</v>
          </cell>
          <cell r="AI356">
            <v>0</v>
          </cell>
          <cell r="AJ356">
            <v>0</v>
          </cell>
          <cell r="AK356">
            <v>1</v>
          </cell>
          <cell r="AL356">
            <v>0</v>
          </cell>
          <cell r="AM356">
            <v>3205.9</v>
          </cell>
          <cell r="AN356">
            <v>3216.8879999999999</v>
          </cell>
          <cell r="AO356">
            <v>3205.9</v>
          </cell>
          <cell r="AP356">
            <v>28</v>
          </cell>
          <cell r="AQ356">
            <v>0</v>
          </cell>
          <cell r="AR356">
            <v>0</v>
          </cell>
          <cell r="AS356">
            <v>0</v>
          </cell>
          <cell r="AT356">
            <v>0</v>
          </cell>
          <cell r="AU356">
            <v>17</v>
          </cell>
          <cell r="AV356">
            <v>1</v>
          </cell>
          <cell r="AW356">
            <v>24</v>
          </cell>
          <cell r="AX356">
            <v>0</v>
          </cell>
          <cell r="AY356">
            <v>24</v>
          </cell>
          <cell r="AZ356">
            <v>0</v>
          </cell>
          <cell r="BA356">
            <v>24</v>
          </cell>
          <cell r="BB356">
            <v>24</v>
          </cell>
          <cell r="BC356">
            <v>2</v>
          </cell>
          <cell r="BD356">
            <v>2</v>
          </cell>
          <cell r="BE356">
            <v>18</v>
          </cell>
          <cell r="BF356">
            <v>4285.8</v>
          </cell>
          <cell r="BG356">
            <v>4296.6880000000001</v>
          </cell>
          <cell r="BH356">
            <v>0</v>
          </cell>
          <cell r="BI356">
            <v>4285.8</v>
          </cell>
          <cell r="BJ356">
            <v>0</v>
          </cell>
          <cell r="BK356">
            <v>333</v>
          </cell>
          <cell r="BL356">
            <v>2</v>
          </cell>
          <cell r="BM356">
            <v>2845</v>
          </cell>
          <cell r="BN356">
            <v>2852.35</v>
          </cell>
          <cell r="BO356">
            <v>0</v>
          </cell>
          <cell r="BP356">
            <v>2845</v>
          </cell>
          <cell r="BQ356">
            <v>0</v>
          </cell>
          <cell r="BR356">
            <v>591.9</v>
          </cell>
          <cell r="BS356">
            <v>0</v>
          </cell>
          <cell r="BT356">
            <v>4</v>
          </cell>
          <cell r="BU356">
            <v>0</v>
          </cell>
          <cell r="BV356">
            <v>2</v>
          </cell>
          <cell r="BW356">
            <v>801.6</v>
          </cell>
          <cell r="BX356">
            <v>802.64300000000003</v>
          </cell>
          <cell r="BY356">
            <v>0</v>
          </cell>
          <cell r="BZ356">
            <v>801.6</v>
          </cell>
          <cell r="CA356">
            <v>0</v>
          </cell>
          <cell r="CB356">
            <v>0.4</v>
          </cell>
          <cell r="CC356">
            <v>0</v>
          </cell>
          <cell r="CD356">
            <v>2</v>
          </cell>
          <cell r="CE356">
            <v>0</v>
          </cell>
          <cell r="CF356">
            <v>2</v>
          </cell>
          <cell r="CG356">
            <v>146.69999999999999</v>
          </cell>
          <cell r="CH356">
            <v>147.37700000000001</v>
          </cell>
          <cell r="CI356">
            <v>0</v>
          </cell>
          <cell r="CJ356">
            <v>146.69999999999999</v>
          </cell>
          <cell r="CK356">
            <v>0</v>
          </cell>
          <cell r="CL356">
            <v>7.2999999999999995E-2</v>
          </cell>
          <cell r="CM356">
            <v>0</v>
          </cell>
          <cell r="CN356">
            <v>2</v>
          </cell>
          <cell r="CO356">
            <v>0</v>
          </cell>
          <cell r="CP356">
            <v>8103.1</v>
          </cell>
          <cell r="CQ356">
            <v>11805</v>
          </cell>
          <cell r="CR356">
            <v>0</v>
          </cell>
          <cell r="CS356">
            <v>0</v>
          </cell>
          <cell r="CT356">
            <v>0</v>
          </cell>
        </row>
        <row r="357">
          <cell r="B357">
            <v>1055516730</v>
          </cell>
          <cell r="C357" t="str">
            <v>г.о.Люберцы, г.Люберцы, ул.3-е Почтовое отделение, д.70, д.72, д.74</v>
          </cell>
          <cell r="D357" t="str">
            <v>{"type":"Polygon","coordinates":[[[37.865879,55.68517],[37.865746,55.685195],[37.865651,55.685038],[37.865572,55.685052],[37.865478,55.684892],[37.865689,55.684853],[37.865614,55.684721],[37.86434,55.684951],[37.864298,55.684884],[37.863646,55.684997],[37.8642,55.685976],[37.865347,55.685766],[37.866137,55.685608],[37.865879,55.68517]],[[37.863951,55.684972],[37.864165,55.684935],[37.864431,55.685383],[37.864214,55.685422],[37.863951,55.684972]],[[37.864612,55.685899],[37.864401,55.685938],[37.864113,55.68547],[37.864332,55.685429],[37.864612,55.685899]],[[37.865273,55.685227],[37.865496,55.685188],[37.86576,55.685638],[37.865541,55.68568],[37.865273,55.685227]],[[37.86504,55.685678],[37.865096,55.685771],[37.865148,55.685763],[37.86513,55.68573],[37.865195,55.685717],[37.86516,55.685657],[37.86504,55.685678]]]}</v>
          </cell>
          <cell r="E357" t="str">
            <v>LINESTRING(37.865614 55.684721,37.864298 55.684884,37.863646 55.684997,37.8642 55.685976,37.865347 55.685766,37.866137 55.685608,37.865879 55.68517,37.865614 55.684721)</v>
          </cell>
          <cell r="F357" t="str">
            <v>Утвержден</v>
          </cell>
          <cell r="G357">
            <v>11005</v>
          </cell>
          <cell r="H357">
            <v>11032.870999999999</v>
          </cell>
          <cell r="I357">
            <v>1095.9000000000001</v>
          </cell>
          <cell r="J357">
            <v>0</v>
          </cell>
          <cell r="K357">
            <v>1311</v>
          </cell>
          <cell r="L357">
            <v>2191.8000000000002</v>
          </cell>
          <cell r="M357">
            <v>1</v>
          </cell>
          <cell r="N357">
            <v>303</v>
          </cell>
          <cell r="O357">
            <v>303.59899999999999</v>
          </cell>
          <cell r="P357">
            <v>0</v>
          </cell>
          <cell r="Q357">
            <v>0</v>
          </cell>
          <cell r="R357">
            <v>303</v>
          </cell>
          <cell r="S357">
            <v>0</v>
          </cell>
          <cell r="T357">
            <v>0</v>
          </cell>
          <cell r="U357">
            <v>0</v>
          </cell>
          <cell r="V357">
            <v>0</v>
          </cell>
          <cell r="W357">
            <v>7</v>
          </cell>
          <cell r="X357">
            <v>0</v>
          </cell>
          <cell r="Y357">
            <v>2</v>
          </cell>
          <cell r="Z357">
            <v>1</v>
          </cell>
          <cell r="AA357">
            <v>282</v>
          </cell>
          <cell r="AB357">
            <v>283.50400000000002</v>
          </cell>
          <cell r="AC357">
            <v>1</v>
          </cell>
          <cell r="AD357">
            <v>0</v>
          </cell>
          <cell r="AE357">
            <v>282</v>
          </cell>
          <cell r="AF357">
            <v>0</v>
          </cell>
          <cell r="AG357">
            <v>0</v>
          </cell>
          <cell r="AH357">
            <v>0</v>
          </cell>
          <cell r="AI357">
            <v>0</v>
          </cell>
          <cell r="AJ357">
            <v>0</v>
          </cell>
          <cell r="AK357">
            <v>0</v>
          </cell>
          <cell r="AL357">
            <v>0</v>
          </cell>
          <cell r="AM357">
            <v>8106</v>
          </cell>
          <cell r="AN357">
            <v>6925.2030000000004</v>
          </cell>
          <cell r="AO357">
            <v>6906</v>
          </cell>
          <cell r="AP357">
            <v>120</v>
          </cell>
          <cell r="AQ357">
            <v>0</v>
          </cell>
          <cell r="AR357">
            <v>0</v>
          </cell>
          <cell r="AS357">
            <v>0</v>
          </cell>
          <cell r="AT357">
            <v>0</v>
          </cell>
          <cell r="AU357">
            <v>0</v>
          </cell>
          <cell r="AV357">
            <v>6</v>
          </cell>
          <cell r="AW357">
            <v>12</v>
          </cell>
          <cell r="AX357">
            <v>0</v>
          </cell>
          <cell r="AY357">
            <v>12</v>
          </cell>
          <cell r="AZ357">
            <v>0</v>
          </cell>
          <cell r="BA357">
            <v>5</v>
          </cell>
          <cell r="BB357">
            <v>5</v>
          </cell>
          <cell r="BC357">
            <v>2</v>
          </cell>
          <cell r="BD357">
            <v>2</v>
          </cell>
          <cell r="BE357">
            <v>5</v>
          </cell>
          <cell r="BF357">
            <v>1468.6</v>
          </cell>
          <cell r="BG357">
            <v>1475.5150000000001</v>
          </cell>
          <cell r="BH357">
            <v>0</v>
          </cell>
          <cell r="BI357">
            <v>1468.6</v>
          </cell>
          <cell r="BJ357">
            <v>0</v>
          </cell>
          <cell r="BK357">
            <v>111</v>
          </cell>
          <cell r="BL357">
            <v>2</v>
          </cell>
          <cell r="BM357">
            <v>1311</v>
          </cell>
          <cell r="BN357">
            <v>1316.6289999999999</v>
          </cell>
          <cell r="BO357">
            <v>0</v>
          </cell>
          <cell r="BP357">
            <v>1311</v>
          </cell>
          <cell r="BQ357">
            <v>0</v>
          </cell>
          <cell r="BR357">
            <v>261</v>
          </cell>
          <cell r="BS357">
            <v>0</v>
          </cell>
          <cell r="BT357">
            <v>5</v>
          </cell>
          <cell r="BU357">
            <v>0</v>
          </cell>
          <cell r="BV357">
            <v>0</v>
          </cell>
          <cell r="BW357">
            <v>0</v>
          </cell>
          <cell r="BX357">
            <v>0</v>
          </cell>
          <cell r="BY357">
            <v>0</v>
          </cell>
          <cell r="BZ357">
            <v>0</v>
          </cell>
          <cell r="CA357">
            <v>0</v>
          </cell>
          <cell r="CB357">
            <v>0</v>
          </cell>
          <cell r="CC357">
            <v>0</v>
          </cell>
          <cell r="CD357">
            <v>0</v>
          </cell>
          <cell r="CE357">
            <v>0</v>
          </cell>
          <cell r="CF357">
            <v>3</v>
          </cell>
          <cell r="CG357">
            <v>727.8</v>
          </cell>
          <cell r="CH357">
            <v>729.84699999999998</v>
          </cell>
          <cell r="CI357">
            <v>0</v>
          </cell>
          <cell r="CJ357">
            <v>727.8</v>
          </cell>
          <cell r="CK357">
            <v>0</v>
          </cell>
          <cell r="CL357">
            <v>0.47599999999999998</v>
          </cell>
          <cell r="CM357">
            <v>0</v>
          </cell>
          <cell r="CN357">
            <v>1.5</v>
          </cell>
          <cell r="CO357">
            <v>0</v>
          </cell>
          <cell r="CP357">
            <v>3519.4</v>
          </cell>
          <cell r="CQ357">
            <v>11010.4</v>
          </cell>
          <cell r="CR357">
            <v>1</v>
          </cell>
          <cell r="CS357">
            <v>0</v>
          </cell>
          <cell r="CT357">
            <v>0</v>
          </cell>
        </row>
        <row r="358">
          <cell r="B358">
            <v>1055516731</v>
          </cell>
          <cell r="C358" t="str">
            <v>г.о.Люберцы, г.Люберцы, ул.3-е Почтовое отделение, д.76, д.78, д.80, д.82, д.84</v>
          </cell>
          <cell r="D358" t="str">
            <v>{"type":"Polygon","coordinates":[[[37.863646,55.684996],[37.864299,55.684883],[37.864341,55.68495],[37.865614,55.68472],[37.865415,55.68437],[37.865081,55.683765],[37.865037,55.683738],[37.86502,55.683707],[37.864604,55.683779],[37.864404,55.683413],[37.864518,55.683393],[37.864565,55.683486],[37.86488,55.683431],[37.864805,55.683321],[37.863288,55.683581],[37.863106,55.683258],[37.862607,55.683349],[37.86315,55.684334],[37.863341,55.684497],[37.863646,55.684996]],[[37.863598,55.683689],[37.864384,55.683551],[37.864452,55.68367],[37.863665,55.683809],[37.863598,55.683689]],[[37.86521,55.684261],[37.864948,55.683811],[37.864722,55.683851],[37.864985,55.684305],[37.86521,55.684261]],[[37.863967,55.684741],[37.863696,55.684283],[37.863471,55.68433],[37.863745,55.684778],[37.863967,55.684741]],[[37.864416,55.684413],[37.864385,55.684335],[37.864342,55.684341],[37.86435,55.684363],[37.864292,55.684372],[37.864315,55.684429],[37.864416,55.684413]],[[37.864243,55.684818],[37.865352,55.684612],[37.865285,55.684497],[37.864166,55.684705],[37.864243,55.684818]],[[37.862725,55.68336],[37.863012,55.683307],[37.86354,55.684239],[37.863249,55.684292],[37.862725,55.68336]]]}</v>
          </cell>
          <cell r="E358" t="str">
            <v>LINESTRING(37.863106 55.683258,37.862607 55.683349,37.86315 55.684334,37.863646 55.684996,37.864341 55.68495,37.865614 55.68472,37.865081 55.683765,37.86488 55.683431,37.864805 55.683321,37.863106 55.683258)</v>
          </cell>
          <cell r="F358" t="str">
            <v>Утвержден</v>
          </cell>
          <cell r="G358">
            <v>16076</v>
          </cell>
          <cell r="H358">
            <v>16113.717000000001</v>
          </cell>
          <cell r="I358">
            <v>939.94</v>
          </cell>
          <cell r="J358">
            <v>0</v>
          </cell>
          <cell r="K358">
            <v>2022</v>
          </cell>
          <cell r="L358">
            <v>1879.88</v>
          </cell>
          <cell r="M358">
            <v>2</v>
          </cell>
          <cell r="N358">
            <v>594</v>
          </cell>
          <cell r="O358">
            <v>595.70699999999999</v>
          </cell>
          <cell r="P358">
            <v>0</v>
          </cell>
          <cell r="Q358">
            <v>0</v>
          </cell>
          <cell r="R358">
            <v>263</v>
          </cell>
          <cell r="S358">
            <v>0</v>
          </cell>
          <cell r="T358">
            <v>331</v>
          </cell>
          <cell r="U358">
            <v>0</v>
          </cell>
          <cell r="V358">
            <v>0</v>
          </cell>
          <cell r="W358">
            <v>0</v>
          </cell>
          <cell r="X358">
            <v>0</v>
          </cell>
          <cell r="Y358">
            <v>0</v>
          </cell>
          <cell r="Z358">
            <v>1</v>
          </cell>
          <cell r="AA358">
            <v>165</v>
          </cell>
          <cell r="AB358">
            <v>164.566</v>
          </cell>
          <cell r="AC358">
            <v>0</v>
          </cell>
          <cell r="AD358">
            <v>0</v>
          </cell>
          <cell r="AE358">
            <v>165</v>
          </cell>
          <cell r="AF358">
            <v>0</v>
          </cell>
          <cell r="AG358">
            <v>0</v>
          </cell>
          <cell r="AH358">
            <v>0</v>
          </cell>
          <cell r="AI358">
            <v>0</v>
          </cell>
          <cell r="AJ358">
            <v>0</v>
          </cell>
          <cell r="AK358">
            <v>2</v>
          </cell>
          <cell r="AL358">
            <v>2</v>
          </cell>
          <cell r="AM358">
            <v>11197</v>
          </cell>
          <cell r="AN358">
            <v>10019.406999999999</v>
          </cell>
          <cell r="AO358">
            <v>9997</v>
          </cell>
          <cell r="AP358">
            <v>120</v>
          </cell>
          <cell r="AQ358">
            <v>0</v>
          </cell>
          <cell r="AR358">
            <v>0</v>
          </cell>
          <cell r="AS358">
            <v>0</v>
          </cell>
          <cell r="AT358">
            <v>0</v>
          </cell>
          <cell r="AU358">
            <v>0</v>
          </cell>
          <cell r="AV358">
            <v>8</v>
          </cell>
          <cell r="AW358">
            <v>16</v>
          </cell>
          <cell r="AX358">
            <v>0</v>
          </cell>
          <cell r="AY358">
            <v>16</v>
          </cell>
          <cell r="AZ358">
            <v>0</v>
          </cell>
          <cell r="BA358">
            <v>4</v>
          </cell>
          <cell r="BB358">
            <v>2</v>
          </cell>
          <cell r="BC358">
            <v>2</v>
          </cell>
          <cell r="BD358">
            <v>2</v>
          </cell>
          <cell r="BE358">
            <v>4</v>
          </cell>
          <cell r="BF358">
            <v>1323</v>
          </cell>
          <cell r="BG358">
            <v>1324.4369999999999</v>
          </cell>
          <cell r="BH358">
            <v>0</v>
          </cell>
          <cell r="BI358">
            <v>1323</v>
          </cell>
          <cell r="BJ358">
            <v>0</v>
          </cell>
          <cell r="BK358">
            <v>99</v>
          </cell>
          <cell r="BL358">
            <v>2</v>
          </cell>
          <cell r="BM358">
            <v>1721</v>
          </cell>
          <cell r="BN358">
            <v>1720.403</v>
          </cell>
          <cell r="BO358">
            <v>0</v>
          </cell>
          <cell r="BP358">
            <v>1721</v>
          </cell>
          <cell r="BQ358">
            <v>0</v>
          </cell>
          <cell r="BR358">
            <v>360</v>
          </cell>
          <cell r="BS358">
            <v>0</v>
          </cell>
          <cell r="BT358">
            <v>4</v>
          </cell>
          <cell r="BU358">
            <v>0</v>
          </cell>
          <cell r="BV358">
            <v>0</v>
          </cell>
          <cell r="BW358">
            <v>0</v>
          </cell>
          <cell r="BX358">
            <v>0</v>
          </cell>
          <cell r="BY358">
            <v>0</v>
          </cell>
          <cell r="BZ358">
            <v>0</v>
          </cell>
          <cell r="CA358">
            <v>0</v>
          </cell>
          <cell r="CB358">
            <v>0</v>
          </cell>
          <cell r="CC358">
            <v>0</v>
          </cell>
          <cell r="CD358">
            <v>0</v>
          </cell>
          <cell r="CE358">
            <v>0</v>
          </cell>
          <cell r="CF358">
            <v>8</v>
          </cell>
          <cell r="CG358">
            <v>2275</v>
          </cell>
          <cell r="CH358">
            <v>2290.8409999999999</v>
          </cell>
          <cell r="CI358">
            <v>1</v>
          </cell>
          <cell r="CJ358">
            <v>2275</v>
          </cell>
          <cell r="CK358">
            <v>0</v>
          </cell>
          <cell r="CL358">
            <v>1.415</v>
          </cell>
          <cell r="CM358">
            <v>0</v>
          </cell>
          <cell r="CN358">
            <v>1.875</v>
          </cell>
          <cell r="CO358">
            <v>0</v>
          </cell>
          <cell r="CP358">
            <v>5335</v>
          </cell>
          <cell r="CQ358">
            <v>16091</v>
          </cell>
          <cell r="CR358">
            <v>0</v>
          </cell>
          <cell r="CS358">
            <v>0</v>
          </cell>
          <cell r="CT358">
            <v>0</v>
          </cell>
        </row>
        <row r="359">
          <cell r="B359">
            <v>247693991</v>
          </cell>
          <cell r="C359" t="str">
            <v>г.о.Люберцы, г.Люберцы, ул.3-е Почтовое отделение, д.7, д.9, д.15</v>
          </cell>
          <cell r="D359" t="str">
            <v>{"type":"Polygon","coordinates":[[[37.880951,55.680554],[37.881094,55.68065],[37.881273,55.680557],[37.881557,55.680731],[37.881569,55.680744],[37.881586,55.680755],[37.881653,55.680725],[37.881593,55.680683],[37.883023,55.679975],[37.882827,55.679848],[37.882666,55.67975],[37.882519,55.679821],[37.881919,55.679442],[37.881798,55.679496],[37.88177,55.679499],[37.881718,55.679525],[37.881703,55.679544],[37.881563,55.679613],[37.881263,55.679427],[37.880126,55.679981],[37.880461,55.680202],[37.880641,55.680276],[37.880909,55.680468],[37.880951,55.680554]],[[37.882234,55.679929],[37.882199,55.679907],[37.882178,55.679918],[37.882109,55.679874],[37.882129,55.679863],[37.88206,55.679819],[37.882038,55.67983],[37.881951,55.679773],[37.881972,55.679764],[37.881911,55.679724],[37.881888,55.679735],[37.881814,55.679687],[37.881834,55.679677],[37.881778,55.679642],[37.881757,55.679653],[37.881685,55.679609],[37.881708,55.679598],[37.881672,55.679576],[37.881786,55.679519],[37.881821,55.679541],[37.881848,55.679527],[37.882072,55.679669],[37.88206,55.679678],[37.882111,55.67971],[37.882124,55.679702],[37.882372,55.679855],[37.882234,55.679929]],[[37.880249,55.679969],[37.880284,55.679954],[37.880264,55.679934],[37.880515,55.679817],[37.880528,55.679826],[37.880594,55.679795],[37.880582,55.679786],[37.880843,55.679665],[37.880857,55.679675],[37.880918,55.679648],[37.880901,55.679636],[37.881158,55.679516],[37.881175,55.679528],[37.881211,55.679512],[37.881313,55.679579],[37.881283,55.679594],[37.881301,55.679607],[37.881239,55.679634],[37.881223,55.679622],[37.881166,55.679649],[37.881184,55.679661],[37.881118,55.679692],[37.881101,55.67968],[37.881051,55.679704],[37.881069,55.679716],[37.880964,55.679766],[37.880945,55.679754],[37.880859,55.679796],[37.880879,55.679808],[37.880818,55.679837],[37.880798,55.679825],[37.880721,55.679862],[37.88074,55.679874],[37.880635,55.679922],[37.880617,55.67991],[37.880542,55.679946],[37.880559,55.679958],[37.880493,55.679988],[37.880475,55.679977],[37.880344,55.680036],[37.880249,55.679969]],[[37.882585,55.680018],[37.882564,55.680001],[37.882705,55.679933],[37.882875,55.680042],[37.881828,55.680559],[37.881656,55.680449],[37.881795,55.680381],[37.881829,55.680402],[37.882585,55.680018]]]}</v>
          </cell>
          <cell r="E359" t="str">
            <v>LINESTRING(37.881263 55.679427,37.880126 55.679981,37.880951 55.680554,37.881094 55.68065,37.881586 55.680755,37.881653 55.680725,37.883023 55.679975,37.882827 55.679848,37.882666 55.67975,37.881919 55.679442,37.881263 55.679427)</v>
          </cell>
          <cell r="F359" t="str">
            <v>Утвержден</v>
          </cell>
          <cell r="G359">
            <v>11254</v>
          </cell>
          <cell r="H359">
            <v>11281.215</v>
          </cell>
          <cell r="I359">
            <v>11254</v>
          </cell>
          <cell r="J359">
            <v>0</v>
          </cell>
          <cell r="K359">
            <v>1979</v>
          </cell>
          <cell r="L359">
            <v>33642</v>
          </cell>
          <cell r="M359">
            <v>1</v>
          </cell>
          <cell r="N359">
            <v>238</v>
          </cell>
          <cell r="O359">
            <v>238.351</v>
          </cell>
          <cell r="P359">
            <v>0</v>
          </cell>
          <cell r="Q359">
            <v>0</v>
          </cell>
          <cell r="R359">
            <v>238</v>
          </cell>
          <cell r="S359">
            <v>0</v>
          </cell>
          <cell r="T359">
            <v>0</v>
          </cell>
          <cell r="U359">
            <v>0</v>
          </cell>
          <cell r="V359">
            <v>0</v>
          </cell>
          <cell r="W359">
            <v>11</v>
          </cell>
          <cell r="X359">
            <v>0</v>
          </cell>
          <cell r="Y359">
            <v>5</v>
          </cell>
          <cell r="Z359">
            <v>4</v>
          </cell>
          <cell r="AA359">
            <v>394</v>
          </cell>
          <cell r="AB359">
            <v>395.09100000000001</v>
          </cell>
          <cell r="AC359">
            <v>0</v>
          </cell>
          <cell r="AD359">
            <v>200</v>
          </cell>
          <cell r="AE359">
            <v>194</v>
          </cell>
          <cell r="AF359">
            <v>0</v>
          </cell>
          <cell r="AG359">
            <v>0</v>
          </cell>
          <cell r="AH359">
            <v>0</v>
          </cell>
          <cell r="AI359">
            <v>0</v>
          </cell>
          <cell r="AJ359">
            <v>8</v>
          </cell>
          <cell r="AK359">
            <v>2</v>
          </cell>
          <cell r="AL359">
            <v>2</v>
          </cell>
          <cell r="AM359">
            <v>6929</v>
          </cell>
          <cell r="AN359">
            <v>6804.1679999999997</v>
          </cell>
          <cell r="AO359">
            <v>6786</v>
          </cell>
          <cell r="AP359">
            <v>40</v>
          </cell>
          <cell r="AQ359">
            <v>0</v>
          </cell>
          <cell r="AR359">
            <v>0</v>
          </cell>
          <cell r="AS359">
            <v>0</v>
          </cell>
          <cell r="AT359">
            <v>35</v>
          </cell>
          <cell r="AU359">
            <v>103</v>
          </cell>
          <cell r="AV359">
            <v>1</v>
          </cell>
          <cell r="AW359">
            <v>24</v>
          </cell>
          <cell r="AX359">
            <v>0</v>
          </cell>
          <cell r="AY359">
            <v>24</v>
          </cell>
          <cell r="AZ359">
            <v>0</v>
          </cell>
          <cell r="BA359">
            <v>21</v>
          </cell>
          <cell r="BB359">
            <v>26</v>
          </cell>
          <cell r="BC359">
            <v>11</v>
          </cell>
          <cell r="BD359">
            <v>0</v>
          </cell>
          <cell r="BE359">
            <v>3</v>
          </cell>
          <cell r="BF359">
            <v>822</v>
          </cell>
          <cell r="BG359">
            <v>824.90800000000002</v>
          </cell>
          <cell r="BH359">
            <v>0</v>
          </cell>
          <cell r="BI359">
            <v>822</v>
          </cell>
          <cell r="BJ359">
            <v>0</v>
          </cell>
          <cell r="BK359">
            <v>62</v>
          </cell>
          <cell r="BL359">
            <v>2</v>
          </cell>
          <cell r="BM359">
            <v>1473</v>
          </cell>
          <cell r="BN359">
            <v>1479.3389999999999</v>
          </cell>
          <cell r="BO359">
            <v>0</v>
          </cell>
          <cell r="BP359">
            <v>1473</v>
          </cell>
          <cell r="BQ359">
            <v>0</v>
          </cell>
          <cell r="BR359">
            <v>490.9</v>
          </cell>
          <cell r="BS359">
            <v>0</v>
          </cell>
          <cell r="BT359">
            <v>3</v>
          </cell>
          <cell r="BU359">
            <v>0</v>
          </cell>
          <cell r="BV359">
            <v>3</v>
          </cell>
          <cell r="BW359">
            <v>1120</v>
          </cell>
          <cell r="BX359">
            <v>1123.0450000000001</v>
          </cell>
          <cell r="BY359">
            <v>0</v>
          </cell>
          <cell r="BZ359">
            <v>1120</v>
          </cell>
          <cell r="CA359">
            <v>0</v>
          </cell>
          <cell r="CB359">
            <v>0.52500000000000002</v>
          </cell>
          <cell r="CC359">
            <v>0</v>
          </cell>
          <cell r="CD359">
            <v>2.1</v>
          </cell>
          <cell r="CE359">
            <v>0</v>
          </cell>
          <cell r="CF359">
            <v>3</v>
          </cell>
          <cell r="CG359">
            <v>417.9</v>
          </cell>
          <cell r="CH359">
            <v>418.017</v>
          </cell>
          <cell r="CI359">
            <v>0</v>
          </cell>
          <cell r="CJ359">
            <v>417.9</v>
          </cell>
          <cell r="CK359">
            <v>0</v>
          </cell>
          <cell r="CL359">
            <v>0.219</v>
          </cell>
          <cell r="CM359">
            <v>0</v>
          </cell>
          <cell r="CN359">
            <v>1.9</v>
          </cell>
          <cell r="CO359">
            <v>0</v>
          </cell>
          <cell r="CP359">
            <v>4056.9</v>
          </cell>
          <cell r="CQ359">
            <v>11274.9</v>
          </cell>
          <cell r="CR359">
            <v>0</v>
          </cell>
          <cell r="CS359">
            <v>0</v>
          </cell>
          <cell r="CT359">
            <v>0</v>
          </cell>
        </row>
        <row r="360">
          <cell r="B360">
            <v>247694109</v>
          </cell>
          <cell r="C360" t="str">
            <v>г.о.Люберцы, г.Люберцы, ул.3-е Почтовое отделение, д.86, д.88, д.90</v>
          </cell>
          <cell r="D360" t="str">
            <v>{"type":"Polygon","coordinates":[[[37.864822,55.683317],[37.863289,55.68358],[37.863107,55.683257],[37.862607,55.683349],[37.862336,55.68286],[37.862467,55.682833],[37.862423,55.682765],[37.862299,55.68279],[37.86226,55.682719],[37.864284,55.682351],[37.864822,55.683317]],[[37.864632,55.683242],[37.864364,55.682791],[37.86413,55.682835],[37.864399,55.683283],[37.864632,55.683242]],[[37.864393,55.682759],[37.86432,55.682641],[37.863954,55.68271],[37.864022,55.682823],[37.864393,55.682759]],[[37.864106,55.682552],[37.864037,55.682434],[37.86294,55.682623],[37.863012,55.682741],[37.864106,55.682552]],[[37.862602,55.682832],[37.862827,55.682793],[37.863098,55.683242],[37.862867,55.683284],[37.862602,55.682832]],[[37.863673,55.683332],[37.863926,55.683288],[37.86387,55.683188],[37.863615,55.683232],[37.863673,55.683332]]]}</v>
          </cell>
          <cell r="E360" t="str">
            <v>LINESTRING(37.864284 55.682351,37.86226 55.682719,37.862336 55.68286,37.862607 55.683349,37.863289 55.68358,37.864822 55.683317,37.864284 55.682351)</v>
          </cell>
          <cell r="F360" t="str">
            <v>Утвержден</v>
          </cell>
          <cell r="G360">
            <v>10482</v>
          </cell>
          <cell r="H360">
            <v>10507.849</v>
          </cell>
          <cell r="I360">
            <v>1333.82</v>
          </cell>
          <cell r="J360">
            <v>0</v>
          </cell>
          <cell r="K360">
            <v>1860</v>
          </cell>
          <cell r="L360">
            <v>2667.64</v>
          </cell>
          <cell r="M360">
            <v>1</v>
          </cell>
          <cell r="N360">
            <v>268</v>
          </cell>
          <cell r="O360">
            <v>269.62200000000001</v>
          </cell>
          <cell r="P360">
            <v>1</v>
          </cell>
          <cell r="Q360">
            <v>0</v>
          </cell>
          <cell r="R360">
            <v>268</v>
          </cell>
          <cell r="S360">
            <v>0</v>
          </cell>
          <cell r="T360">
            <v>0</v>
          </cell>
          <cell r="U360">
            <v>0</v>
          </cell>
          <cell r="V360">
            <v>0</v>
          </cell>
          <cell r="W360">
            <v>0</v>
          </cell>
          <cell r="X360">
            <v>0</v>
          </cell>
          <cell r="Y360">
            <v>0</v>
          </cell>
          <cell r="Z360">
            <v>1</v>
          </cell>
          <cell r="AA360">
            <v>444</v>
          </cell>
          <cell r="AB360">
            <v>443.70499999999998</v>
          </cell>
          <cell r="AC360">
            <v>0</v>
          </cell>
          <cell r="AD360">
            <v>0</v>
          </cell>
          <cell r="AE360">
            <v>444</v>
          </cell>
          <cell r="AF360">
            <v>0</v>
          </cell>
          <cell r="AG360">
            <v>0</v>
          </cell>
          <cell r="AH360">
            <v>0</v>
          </cell>
          <cell r="AI360">
            <v>0</v>
          </cell>
          <cell r="AJ360">
            <v>0</v>
          </cell>
          <cell r="AK360">
            <v>2</v>
          </cell>
          <cell r="AL360">
            <v>2</v>
          </cell>
          <cell r="AM360">
            <v>6208</v>
          </cell>
          <cell r="AN360">
            <v>6166.52</v>
          </cell>
          <cell r="AO360">
            <v>5408</v>
          </cell>
          <cell r="AP360">
            <v>80</v>
          </cell>
          <cell r="AQ360">
            <v>0</v>
          </cell>
          <cell r="AR360">
            <v>0</v>
          </cell>
          <cell r="AS360">
            <v>0</v>
          </cell>
          <cell r="AT360">
            <v>0</v>
          </cell>
          <cell r="AU360">
            <v>0</v>
          </cell>
          <cell r="AV360">
            <v>1</v>
          </cell>
          <cell r="AW360">
            <v>8</v>
          </cell>
          <cell r="AX360">
            <v>0</v>
          </cell>
          <cell r="AY360">
            <v>8</v>
          </cell>
          <cell r="AZ360">
            <v>0</v>
          </cell>
          <cell r="BA360">
            <v>18</v>
          </cell>
          <cell r="BB360">
            <v>18</v>
          </cell>
          <cell r="BC360">
            <v>12</v>
          </cell>
          <cell r="BD360">
            <v>12</v>
          </cell>
          <cell r="BE360">
            <v>4</v>
          </cell>
          <cell r="BF360">
            <v>775.5</v>
          </cell>
          <cell r="BG360">
            <v>778.4</v>
          </cell>
          <cell r="BH360">
            <v>0</v>
          </cell>
          <cell r="BI360">
            <v>775.5</v>
          </cell>
          <cell r="BJ360">
            <v>0</v>
          </cell>
          <cell r="BK360">
            <v>58</v>
          </cell>
          <cell r="BL360">
            <v>1</v>
          </cell>
          <cell r="BM360">
            <v>1860</v>
          </cell>
          <cell r="BN360">
            <v>1867.1</v>
          </cell>
          <cell r="BO360">
            <v>0</v>
          </cell>
          <cell r="BP360">
            <v>1860</v>
          </cell>
          <cell r="BQ360">
            <v>0</v>
          </cell>
          <cell r="BR360">
            <v>372</v>
          </cell>
          <cell r="BS360">
            <v>0</v>
          </cell>
          <cell r="BT360">
            <v>5</v>
          </cell>
          <cell r="BU360">
            <v>0</v>
          </cell>
          <cell r="BV360">
            <v>0</v>
          </cell>
          <cell r="BW360">
            <v>0</v>
          </cell>
          <cell r="BX360">
            <v>0</v>
          </cell>
          <cell r="BY360">
            <v>0</v>
          </cell>
          <cell r="BZ360">
            <v>0</v>
          </cell>
          <cell r="CA360">
            <v>0</v>
          </cell>
          <cell r="CB360">
            <v>0</v>
          </cell>
          <cell r="CC360">
            <v>0</v>
          </cell>
          <cell r="CD360">
            <v>0</v>
          </cell>
          <cell r="CE360">
            <v>0</v>
          </cell>
          <cell r="CF360">
            <v>4</v>
          </cell>
          <cell r="CG360">
            <v>979</v>
          </cell>
          <cell r="CH360">
            <v>983.14599999999996</v>
          </cell>
          <cell r="CI360">
            <v>0</v>
          </cell>
          <cell r="CJ360">
            <v>979</v>
          </cell>
          <cell r="CK360">
            <v>0</v>
          </cell>
          <cell r="CL360">
            <v>0.65100000000000002</v>
          </cell>
          <cell r="CM360">
            <v>0</v>
          </cell>
          <cell r="CN360">
            <v>1.5</v>
          </cell>
          <cell r="CO360">
            <v>0</v>
          </cell>
          <cell r="CP360">
            <v>3622.5</v>
          </cell>
          <cell r="CQ360">
            <v>9742.5</v>
          </cell>
          <cell r="CR360">
            <v>0</v>
          </cell>
          <cell r="CS360">
            <v>0</v>
          </cell>
          <cell r="CT360">
            <v>0</v>
          </cell>
        </row>
        <row r="361">
          <cell r="B361">
            <v>247693901</v>
          </cell>
          <cell r="C361" t="str">
            <v>г.о.Люберцы, г.Люберцы, ул.50 лет Комсомола, д.8, д.10, д.12</v>
          </cell>
          <cell r="D361" t="str">
            <v>{"type":"Polygon","coordinates":[[[37.892111,55.693814],[37.892152,55.69344],[37.892017,55.693433],[37.892034,55.693328],[37.892165,55.693332],[37.892294,55.692259],[37.892234,55.692241],[37.892189,55.692218],[37.89218,55.692207],[37.892301,55.692214],[37.894565,55.692323],[37.89456,55.69236],[37.894795,55.692378],[37.894455,55.693365],[37.894262,55.693584],[37.894234,55.693913],[37.892111,55.693814]],[[37.892283,55.6935],[37.892418,55.692336],[37.892613,55.692344],[37.892464,55.693506],[37.892283,55.6935]],[[37.893097,55.69301],[37.893195,55.692375],[37.893404,55.692384],[37.893298,55.693019],[37.893097,55.69301]],[[37.893943,55.692405],[37.893789,55.693566],[37.893995,55.693573],[37.89416,55.692415],[37.893943,55.692405]]]}</v>
          </cell>
          <cell r="E361" t="str">
            <v>LINESTRING(37.89218 55.692207,37.892017 55.693433,37.892111 55.693814,37.894234 55.693913,37.894455 55.693365,37.894795 55.692378,37.894565 55.692323,37.89218 55.692207)</v>
          </cell>
          <cell r="F361" t="str">
            <v>Утвержден</v>
          </cell>
          <cell r="G361">
            <v>21361</v>
          </cell>
          <cell r="H361">
            <v>21876.384999999998</v>
          </cell>
          <cell r="I361">
            <v>21361</v>
          </cell>
          <cell r="J361">
            <v>0</v>
          </cell>
          <cell r="K361">
            <v>4228</v>
          </cell>
          <cell r="L361">
            <v>23171</v>
          </cell>
          <cell r="M361">
            <v>1</v>
          </cell>
          <cell r="N361">
            <v>289</v>
          </cell>
          <cell r="O361">
            <v>289.39299999999997</v>
          </cell>
          <cell r="P361">
            <v>0</v>
          </cell>
          <cell r="Q361">
            <v>0</v>
          </cell>
          <cell r="R361">
            <v>289</v>
          </cell>
          <cell r="S361">
            <v>0</v>
          </cell>
          <cell r="T361">
            <v>0</v>
          </cell>
          <cell r="U361">
            <v>0</v>
          </cell>
          <cell r="V361">
            <v>0</v>
          </cell>
          <cell r="W361">
            <v>0</v>
          </cell>
          <cell r="X361">
            <v>0</v>
          </cell>
          <cell r="Y361">
            <v>0</v>
          </cell>
          <cell r="Z361">
            <v>2</v>
          </cell>
          <cell r="AA361">
            <v>456.2</v>
          </cell>
          <cell r="AB361">
            <v>459.32400000000001</v>
          </cell>
          <cell r="AC361">
            <v>1</v>
          </cell>
          <cell r="AD361">
            <v>76.2</v>
          </cell>
          <cell r="AE361">
            <v>380</v>
          </cell>
          <cell r="AF361">
            <v>0</v>
          </cell>
          <cell r="AG361">
            <v>0</v>
          </cell>
          <cell r="AH361">
            <v>0</v>
          </cell>
          <cell r="AI361">
            <v>0</v>
          </cell>
          <cell r="AJ361">
            <v>0</v>
          </cell>
          <cell r="AK361">
            <v>0</v>
          </cell>
          <cell r="AL361">
            <v>0</v>
          </cell>
          <cell r="AM361">
            <v>15952.5</v>
          </cell>
          <cell r="AN361">
            <v>15968.101000000001</v>
          </cell>
          <cell r="AO361">
            <v>15912.5</v>
          </cell>
          <cell r="AP361">
            <v>322</v>
          </cell>
          <cell r="AQ361">
            <v>0</v>
          </cell>
          <cell r="AR361">
            <v>0</v>
          </cell>
          <cell r="AS361">
            <v>0</v>
          </cell>
          <cell r="AT361">
            <v>50</v>
          </cell>
          <cell r="AU361">
            <v>87.32</v>
          </cell>
          <cell r="AV361">
            <v>0</v>
          </cell>
          <cell r="AW361">
            <v>0</v>
          </cell>
          <cell r="AX361">
            <v>0</v>
          </cell>
          <cell r="AY361">
            <v>0</v>
          </cell>
          <cell r="AZ361">
            <v>0</v>
          </cell>
          <cell r="BA361">
            <v>20</v>
          </cell>
          <cell r="BB361">
            <v>20</v>
          </cell>
          <cell r="BC361">
            <v>20</v>
          </cell>
          <cell r="BD361">
            <v>29</v>
          </cell>
          <cell r="BE361">
            <v>4</v>
          </cell>
          <cell r="BF361">
            <v>845.1</v>
          </cell>
          <cell r="BG361">
            <v>848.46600000000001</v>
          </cell>
          <cell r="BH361">
            <v>0</v>
          </cell>
          <cell r="BI361">
            <v>845.1</v>
          </cell>
          <cell r="BJ361">
            <v>0</v>
          </cell>
          <cell r="BK361">
            <v>65</v>
          </cell>
          <cell r="BL361">
            <v>5</v>
          </cell>
          <cell r="BM361">
            <v>1751</v>
          </cell>
          <cell r="BN361">
            <v>1754.2329999999999</v>
          </cell>
          <cell r="BO361">
            <v>0</v>
          </cell>
          <cell r="BP361">
            <v>1751</v>
          </cell>
          <cell r="BQ361">
            <v>0</v>
          </cell>
          <cell r="BR361">
            <v>572</v>
          </cell>
          <cell r="BS361">
            <v>0</v>
          </cell>
          <cell r="BT361">
            <v>3.2</v>
          </cell>
          <cell r="BU361">
            <v>0</v>
          </cell>
          <cell r="BV361">
            <v>0</v>
          </cell>
          <cell r="BW361">
            <v>0</v>
          </cell>
          <cell r="BX361">
            <v>0</v>
          </cell>
          <cell r="BY361">
            <v>0</v>
          </cell>
          <cell r="BZ361">
            <v>0</v>
          </cell>
          <cell r="CA361">
            <v>0</v>
          </cell>
          <cell r="CB361">
            <v>0</v>
          </cell>
          <cell r="CC361">
            <v>0</v>
          </cell>
          <cell r="CD361">
            <v>0</v>
          </cell>
          <cell r="CE361">
            <v>0</v>
          </cell>
          <cell r="CF361">
            <v>3</v>
          </cell>
          <cell r="CG361">
            <v>2477</v>
          </cell>
          <cell r="CH361">
            <v>2483.9650000000001</v>
          </cell>
          <cell r="CI361">
            <v>0</v>
          </cell>
          <cell r="CJ361">
            <v>2477</v>
          </cell>
          <cell r="CK361">
            <v>0</v>
          </cell>
          <cell r="CL361">
            <v>1.252</v>
          </cell>
          <cell r="CM361">
            <v>0</v>
          </cell>
          <cell r="CN361">
            <v>2</v>
          </cell>
          <cell r="CO361">
            <v>0</v>
          </cell>
          <cell r="CP361">
            <v>5149.3</v>
          </cell>
          <cell r="CQ361">
            <v>21730.799999999999</v>
          </cell>
          <cell r="CR361">
            <v>0</v>
          </cell>
          <cell r="CS361">
            <v>0</v>
          </cell>
          <cell r="CT361">
            <v>0</v>
          </cell>
        </row>
        <row r="362">
          <cell r="B362">
            <v>7673724170</v>
          </cell>
          <cell r="C362" t="str">
            <v>г.о.Люберцы, г.Люберцы, ул. 8 Марта, 18к1</v>
          </cell>
          <cell r="D362" t="str">
            <v>{"type":"Polygon","coordinates":[[[37.882042,55.701142],[37.881652,55.700991],[37.881205,55.700832],[37.880323,55.700506],[37.881539,55.699873],[37.882166,55.699546],[37.882786,55.699224],[37.884382,55.700213],[37.882381,55.701243],[37.882042,55.701142]],[[37.881604,55.700805],[37.881791,55.700708],[37.881232,55.700377],[37.882791,55.69956],[37.882623,55.699455],[37.880884,55.700368],[37.881604,55.700805]],[[37.881857,55.700952],[37.883576,55.700044],[37.883753,55.700152],[37.882019,55.701059],[37.881857,55.700952]],[[37.883873,55.700068],[37.883972,55.700012],[37.883808,55.699911],[37.883697,55.699963],[37.883873,55.700068]],[[37.882764,55.699388],[37.882837,55.699433],[37.882915,55.699393],[37.882842,55.69935],[37.882764,55.699388]]]}</v>
          </cell>
          <cell r="E362" t="str">
            <v>LINESTRING(37.882786 55.699224,37.882166 55.699546,37.880323 55.700506,37.882042 55.701142,37.882381 55.701243,37.884382 55.700213,37.882786 55.699224)</v>
          </cell>
          <cell r="F362" t="str">
            <v>Утвержден</v>
          </cell>
          <cell r="G362">
            <v>22645</v>
          </cell>
          <cell r="H362">
            <v>22701.760999999999</v>
          </cell>
          <cell r="I362">
            <v>22645</v>
          </cell>
          <cell r="J362">
            <v>0</v>
          </cell>
          <cell r="K362">
            <v>4244</v>
          </cell>
          <cell r="L362">
            <v>0</v>
          </cell>
          <cell r="M362">
            <v>4</v>
          </cell>
          <cell r="N362">
            <v>688</v>
          </cell>
          <cell r="O362">
            <v>690.89400000000001</v>
          </cell>
          <cell r="P362">
            <v>0</v>
          </cell>
          <cell r="Q362">
            <v>0</v>
          </cell>
          <cell r="R362">
            <v>0</v>
          </cell>
          <cell r="S362">
            <v>520</v>
          </cell>
          <cell r="T362">
            <v>0</v>
          </cell>
          <cell r="U362">
            <v>0</v>
          </cell>
          <cell r="V362">
            <v>168</v>
          </cell>
          <cell r="W362">
            <v>0</v>
          </cell>
          <cell r="X362">
            <v>0</v>
          </cell>
          <cell r="Y362">
            <v>0</v>
          </cell>
          <cell r="Z362">
            <v>1</v>
          </cell>
          <cell r="AA362">
            <v>72.5</v>
          </cell>
          <cell r="AB362">
            <v>72.908000000000001</v>
          </cell>
          <cell r="AC362">
            <v>1</v>
          </cell>
          <cell r="AD362">
            <v>0</v>
          </cell>
          <cell r="AE362">
            <v>72.5</v>
          </cell>
          <cell r="AF362">
            <v>0</v>
          </cell>
          <cell r="AG362">
            <v>0</v>
          </cell>
          <cell r="AH362">
            <v>0</v>
          </cell>
          <cell r="AI362">
            <v>0</v>
          </cell>
          <cell r="AJ362">
            <v>0</v>
          </cell>
          <cell r="AK362">
            <v>2</v>
          </cell>
          <cell r="AL362">
            <v>1</v>
          </cell>
          <cell r="AM362">
            <v>6681.3</v>
          </cell>
          <cell r="AN362">
            <v>7588.7759999999998</v>
          </cell>
          <cell r="AO362">
            <v>6399</v>
          </cell>
          <cell r="AP362">
            <v>33</v>
          </cell>
          <cell r="AQ362">
            <v>0</v>
          </cell>
          <cell r="AR362">
            <v>0</v>
          </cell>
          <cell r="AS362">
            <v>0</v>
          </cell>
          <cell r="AT362">
            <v>0</v>
          </cell>
          <cell r="AU362">
            <v>207.3</v>
          </cell>
          <cell r="AV362">
            <v>2</v>
          </cell>
          <cell r="AW362">
            <v>8</v>
          </cell>
          <cell r="AX362">
            <v>0</v>
          </cell>
          <cell r="AY362">
            <v>8</v>
          </cell>
          <cell r="AZ362">
            <v>0</v>
          </cell>
          <cell r="BA362">
            <v>0</v>
          </cell>
          <cell r="BB362">
            <v>0</v>
          </cell>
          <cell r="BC362">
            <v>0</v>
          </cell>
          <cell r="BD362">
            <v>0</v>
          </cell>
          <cell r="BE362">
            <v>6</v>
          </cell>
          <cell r="BF362">
            <v>2463.5</v>
          </cell>
          <cell r="BG362">
            <v>2471.9949999999999</v>
          </cell>
          <cell r="BH362">
            <v>0</v>
          </cell>
          <cell r="BI362">
            <v>2463.5</v>
          </cell>
          <cell r="BJ362">
            <v>0</v>
          </cell>
          <cell r="BK362">
            <v>188</v>
          </cell>
          <cell r="BL362">
            <v>2</v>
          </cell>
          <cell r="BM362">
            <v>3939</v>
          </cell>
          <cell r="BN362">
            <v>3955.8960000000002</v>
          </cell>
          <cell r="BO362">
            <v>0</v>
          </cell>
          <cell r="BP362">
            <v>3939</v>
          </cell>
          <cell r="BQ362">
            <v>0</v>
          </cell>
          <cell r="BR362">
            <v>1312.3</v>
          </cell>
          <cell r="BS362">
            <v>0</v>
          </cell>
          <cell r="BT362">
            <v>3</v>
          </cell>
          <cell r="BU362">
            <v>0</v>
          </cell>
          <cell r="BV362">
            <v>0</v>
          </cell>
          <cell r="BW362">
            <v>0</v>
          </cell>
          <cell r="BX362">
            <v>0</v>
          </cell>
          <cell r="BY362">
            <v>0</v>
          </cell>
          <cell r="BZ362">
            <v>0</v>
          </cell>
          <cell r="CA362">
            <v>0</v>
          </cell>
          <cell r="CB362">
            <v>0</v>
          </cell>
          <cell r="CC362">
            <v>0</v>
          </cell>
          <cell r="CD362">
            <v>0</v>
          </cell>
          <cell r="CE362">
            <v>0</v>
          </cell>
          <cell r="CF362">
            <v>12</v>
          </cell>
          <cell r="CG362">
            <v>7890.8</v>
          </cell>
          <cell r="CH362">
            <v>7921.3</v>
          </cell>
          <cell r="CI362">
            <v>0</v>
          </cell>
          <cell r="CJ362">
            <v>305</v>
          </cell>
          <cell r="CK362">
            <v>0</v>
          </cell>
          <cell r="CL362">
            <v>3.8519999999999999</v>
          </cell>
          <cell r="CM362">
            <v>0</v>
          </cell>
          <cell r="CN362">
            <v>2.1666666666666701</v>
          </cell>
          <cell r="CO362">
            <v>0</v>
          </cell>
          <cell r="CP362">
            <v>6715.5</v>
          </cell>
          <cell r="CQ362">
            <v>21460.799999999999</v>
          </cell>
          <cell r="CR362">
            <v>0</v>
          </cell>
          <cell r="CS362">
            <v>0</v>
          </cell>
          <cell r="CT362">
            <v>0</v>
          </cell>
        </row>
        <row r="363">
          <cell r="B363">
            <v>7673730270</v>
          </cell>
          <cell r="C363" t="str">
            <v>г.о.Люберцы, г.Люберцы, ул. 8 Марта, 18к2, 18к3, 20к1, 20к2</v>
          </cell>
          <cell r="D363" t="str">
            <v>{"type":"Polygon","coordinates":[[[37.882776,55.699222],[37.882814,55.699203],[37.882827,55.699197],[37.882988,55.699114],[37.883198,55.699005],[37.883618,55.698789],[37.88383,55.698681],[37.884042,55.698572],[37.88434,55.69842],[37.884401,55.698387],[37.884462,55.698355],[37.885842,55.69913],[37.885856,55.699171],[37.885804,55.699206],[37.885935,55.699327],[37.885901,55.699419],[37.885928,55.699677],[37.885906,55.699881],[37.885607,55.700032],[37.885462,55.699943],[37.885419,55.699967],[37.885237,55.699836],[37.884834,55.700038],[37.884432,55.70024],[37.882776,55.699222]],[[37.884,55.698855],[37.883878,55.698785],[37.88414,55.69865],[37.884398,55.698517],[37.884513,55.698587],[37.884626,55.698658],[37.884373,55.698791],[37.884117,55.698924],[37.884,55.698855]],[[37.885269,55.69934],[37.885013,55.699472],[37.884809,55.699348],[37.885325,55.699088],[37.885527,55.699209],[37.885269,55.69934]],[[37.884234,55.699625],[37.884398,55.699543],[37.884507,55.69961],[37.884611,55.69968],[37.884362,55.69981],[37.884112,55.69994],[37.883531,55.699595],[37.882951,55.699254],[37.88322,55.699118],[37.883486,55.698982],[37.883716,55.699124],[37.883558,55.699208],[37.883394,55.699295],[37.883735,55.699501],[37.884072,55.699708],[37.884234,55.699625]]]}</v>
          </cell>
          <cell r="E363" t="str">
            <v>LINESTRING(37.884462 55.698355,37.883618 55.698789,37.882776 55.699222,37.884432 55.70024,37.885607 55.700032,37.885906 55.699881,37.885928 55.699677,37.885935 55.699327,37.885842 55.69913,37.884462 55.698355)</v>
          </cell>
          <cell r="F363" t="str">
            <v>Утвержден</v>
          </cell>
          <cell r="G363">
            <v>18946</v>
          </cell>
          <cell r="H363">
            <v>18993.170999999998</v>
          </cell>
          <cell r="I363">
            <v>18946</v>
          </cell>
          <cell r="J363">
            <v>0</v>
          </cell>
          <cell r="K363">
            <v>2935</v>
          </cell>
          <cell r="L363">
            <v>0</v>
          </cell>
          <cell r="M363">
            <v>2</v>
          </cell>
          <cell r="N363">
            <v>311</v>
          </cell>
          <cell r="O363">
            <v>310.93799999999999</v>
          </cell>
          <cell r="P363">
            <v>0</v>
          </cell>
          <cell r="Q363">
            <v>0</v>
          </cell>
          <cell r="R363">
            <v>311</v>
          </cell>
          <cell r="S363">
            <v>0</v>
          </cell>
          <cell r="T363">
            <v>0</v>
          </cell>
          <cell r="U363">
            <v>0</v>
          </cell>
          <cell r="V363">
            <v>0</v>
          </cell>
          <cell r="W363">
            <v>0</v>
          </cell>
          <cell r="X363">
            <v>0</v>
          </cell>
          <cell r="Y363">
            <v>0</v>
          </cell>
          <cell r="Z363">
            <v>1</v>
          </cell>
          <cell r="AA363">
            <v>284</v>
          </cell>
          <cell r="AB363">
            <v>287.26400000000001</v>
          </cell>
          <cell r="AC363">
            <v>1</v>
          </cell>
          <cell r="AD363">
            <v>0</v>
          </cell>
          <cell r="AE363">
            <v>0</v>
          </cell>
          <cell r="AF363">
            <v>0</v>
          </cell>
          <cell r="AG363">
            <v>0</v>
          </cell>
          <cell r="AH363">
            <v>0</v>
          </cell>
          <cell r="AI363">
            <v>284</v>
          </cell>
          <cell r="AJ363">
            <v>0</v>
          </cell>
          <cell r="AK363">
            <v>1</v>
          </cell>
          <cell r="AL363">
            <v>1</v>
          </cell>
          <cell r="AM363">
            <v>4309.1000000000004</v>
          </cell>
          <cell r="AN363">
            <v>6686.3069999999998</v>
          </cell>
          <cell r="AO363">
            <v>4309.1000000000004</v>
          </cell>
          <cell r="AP363">
            <v>0</v>
          </cell>
          <cell r="AQ363">
            <v>0</v>
          </cell>
          <cell r="AR363">
            <v>0</v>
          </cell>
          <cell r="AS363">
            <v>0</v>
          </cell>
          <cell r="AT363">
            <v>0</v>
          </cell>
          <cell r="AU363">
            <v>0</v>
          </cell>
          <cell r="AV363">
            <v>1</v>
          </cell>
          <cell r="AW363">
            <v>8</v>
          </cell>
          <cell r="AX363">
            <v>0</v>
          </cell>
          <cell r="AY363">
            <v>8</v>
          </cell>
          <cell r="AZ363">
            <v>0</v>
          </cell>
          <cell r="BA363">
            <v>0</v>
          </cell>
          <cell r="BB363">
            <v>0</v>
          </cell>
          <cell r="BC363">
            <v>0</v>
          </cell>
          <cell r="BD363">
            <v>0</v>
          </cell>
          <cell r="BE363">
            <v>3</v>
          </cell>
          <cell r="BF363">
            <v>5192</v>
          </cell>
          <cell r="BG363">
            <v>5203.4129999999996</v>
          </cell>
          <cell r="BH363">
            <v>0</v>
          </cell>
          <cell r="BI363">
            <v>5192</v>
          </cell>
          <cell r="BJ363">
            <v>0</v>
          </cell>
          <cell r="BK363">
            <v>398</v>
          </cell>
          <cell r="BL363">
            <v>1</v>
          </cell>
          <cell r="BM363">
            <v>2935</v>
          </cell>
          <cell r="BN363">
            <v>2940.92</v>
          </cell>
          <cell r="BO363">
            <v>0</v>
          </cell>
          <cell r="BP363">
            <v>2935</v>
          </cell>
          <cell r="BQ363">
            <v>0</v>
          </cell>
          <cell r="BR363">
            <v>733.7</v>
          </cell>
          <cell r="BS363">
            <v>0</v>
          </cell>
          <cell r="BT363">
            <v>4</v>
          </cell>
          <cell r="BU363">
            <v>0</v>
          </cell>
          <cell r="BV363">
            <v>0</v>
          </cell>
          <cell r="BW363">
            <v>0</v>
          </cell>
          <cell r="BX363">
            <v>0</v>
          </cell>
          <cell r="BY363">
            <v>0</v>
          </cell>
          <cell r="BZ363">
            <v>0</v>
          </cell>
          <cell r="CA363">
            <v>0</v>
          </cell>
          <cell r="CB363">
            <v>0</v>
          </cell>
          <cell r="CC363">
            <v>0</v>
          </cell>
          <cell r="CD363">
            <v>0</v>
          </cell>
          <cell r="CE363">
            <v>0</v>
          </cell>
          <cell r="CF363">
            <v>4</v>
          </cell>
          <cell r="CG363">
            <v>3522.9</v>
          </cell>
          <cell r="CH363">
            <v>3531.058</v>
          </cell>
          <cell r="CI363">
            <v>0</v>
          </cell>
          <cell r="CJ363">
            <v>0</v>
          </cell>
          <cell r="CK363">
            <v>0</v>
          </cell>
          <cell r="CL363">
            <v>1.173</v>
          </cell>
          <cell r="CM363">
            <v>0</v>
          </cell>
          <cell r="CN363">
            <v>3</v>
          </cell>
          <cell r="CO363">
            <v>0</v>
          </cell>
          <cell r="CP363">
            <v>8135</v>
          </cell>
          <cell r="CQ363">
            <v>16562</v>
          </cell>
          <cell r="CR363">
            <v>0</v>
          </cell>
          <cell r="CS363">
            <v>0</v>
          </cell>
          <cell r="CT363">
            <v>0</v>
          </cell>
        </row>
        <row r="364">
          <cell r="B364">
            <v>7668083210</v>
          </cell>
          <cell r="C364" t="str">
            <v>г.о.Люберцы, г.Люберцы, ул. 8 Марта, 48, 48к1</v>
          </cell>
          <cell r="D364" t="str">
            <v>{"type":"Polygon","coordinates":[[[37.899151,55.706425],[37.898194,55.706347],[37.899128,55.705073],[37.899257,55.704986],[37.899351,55.704871],[37.900252,55.705103],[37.900177,55.705205],[37.900965,55.705387],[37.900853,55.705642],[37.900651,55.705679],[37.900102,55.706525],[37.899151,55.706425]],[[37.899211,55.705091],[37.899328,55.70512],[37.899273,55.705185],[37.899157,55.705154],[37.899211,55.705091]],[[37.898622,55.705833],[37.898711,55.705858],[37.898672,55.705904],[37.898581,55.705878],[37.898622,55.705833]],[[37.898471,55.706297],[37.898507,55.706164],[37.89921,55.706231],[37.899179,55.706354],[37.898471,55.706297]],[[37.89966,55.705237],[37.899804,55.705277],[37.899764,55.705329],[37.900024,55.705397],[37.900063,55.705347],[37.900584,55.705487],[37.899955,55.706238],[37.899722,55.706181],[37.900256,55.705544],[37.899552,55.705363],[37.89966,55.705237]],[[37.900646,55.705666],[37.900682,55.705672],[37.900693,55.705656],[37.900656,55.70565],[37.900646,55.705666]],[[37.900097,55.706477],[37.900126,55.706483],[37.90014,55.706462],[37.90011,55.706457],[37.900097,55.706477]],[[37.899352,55.706339],[37.899371,55.706341],[37.899374,55.706326],[37.899356,55.706325],[37.899352,55.706339]],[[37.899314,55.704992],[37.899345,55.705],[37.899363,55.704976],[37.899333,55.704969],[37.899314,55.704992]]]}</v>
          </cell>
          <cell r="E364" t="str">
            <v>LINESTRING(37.899351 55.704871,37.899128 55.705073,37.898194 55.706347,37.900102 55.706525,37.900853 55.705642,37.900965 55.705387,37.900252 55.705103,37.899351 55.704871)</v>
          </cell>
          <cell r="F364" t="str">
            <v>Утвержден</v>
          </cell>
          <cell r="G364">
            <v>15702</v>
          </cell>
          <cell r="H364">
            <v>15722.689</v>
          </cell>
          <cell r="I364">
            <v>15702</v>
          </cell>
          <cell r="J364">
            <v>0</v>
          </cell>
          <cell r="K364">
            <v>3352</v>
          </cell>
          <cell r="L364">
            <v>0</v>
          </cell>
          <cell r="M364">
            <v>4</v>
          </cell>
          <cell r="N364">
            <v>660.1</v>
          </cell>
          <cell r="O364">
            <v>661.41700000000003</v>
          </cell>
          <cell r="P364">
            <v>0</v>
          </cell>
          <cell r="Q364">
            <v>0</v>
          </cell>
          <cell r="R364">
            <v>660.1</v>
          </cell>
          <cell r="S364">
            <v>0</v>
          </cell>
          <cell r="T364">
            <v>0</v>
          </cell>
          <cell r="U364">
            <v>0</v>
          </cell>
          <cell r="V364">
            <v>0</v>
          </cell>
          <cell r="W364">
            <v>10</v>
          </cell>
          <cell r="X364">
            <v>0</v>
          </cell>
          <cell r="Y364">
            <v>0</v>
          </cell>
          <cell r="Z364">
            <v>2</v>
          </cell>
          <cell r="AA364">
            <v>235</v>
          </cell>
          <cell r="AB364">
            <v>235.15100000000001</v>
          </cell>
          <cell r="AC364">
            <v>0</v>
          </cell>
          <cell r="AD364">
            <v>0</v>
          </cell>
          <cell r="AE364">
            <v>235</v>
          </cell>
          <cell r="AF364">
            <v>0</v>
          </cell>
          <cell r="AG364">
            <v>0</v>
          </cell>
          <cell r="AH364">
            <v>0</v>
          </cell>
          <cell r="AI364">
            <v>0</v>
          </cell>
          <cell r="AJ364">
            <v>9</v>
          </cell>
          <cell r="AK364">
            <v>4</v>
          </cell>
          <cell r="AL364">
            <v>4</v>
          </cell>
          <cell r="AM364">
            <v>5769.1850000000004</v>
          </cell>
          <cell r="AN364">
            <v>7363.7849999999999</v>
          </cell>
          <cell r="AO364">
            <v>5758.7</v>
          </cell>
          <cell r="AP364">
            <v>25</v>
          </cell>
          <cell r="AQ364">
            <v>0</v>
          </cell>
          <cell r="AR364">
            <v>0</v>
          </cell>
          <cell r="AS364">
            <v>0</v>
          </cell>
          <cell r="AT364">
            <v>0</v>
          </cell>
          <cell r="AU364">
            <v>8.4849999999999994</v>
          </cell>
          <cell r="AV364">
            <v>1</v>
          </cell>
          <cell r="AW364">
            <v>8</v>
          </cell>
          <cell r="AX364">
            <v>0</v>
          </cell>
          <cell r="AY364">
            <v>8</v>
          </cell>
          <cell r="AZ364">
            <v>0</v>
          </cell>
          <cell r="BA364">
            <v>0</v>
          </cell>
          <cell r="BB364">
            <v>0</v>
          </cell>
          <cell r="BC364">
            <v>0</v>
          </cell>
          <cell r="BD364">
            <v>0</v>
          </cell>
          <cell r="BE364">
            <v>8</v>
          </cell>
          <cell r="BF364">
            <v>2479.6</v>
          </cell>
          <cell r="BG364">
            <v>2484.06</v>
          </cell>
          <cell r="BH364">
            <v>0</v>
          </cell>
          <cell r="BI364">
            <v>2479.6</v>
          </cell>
          <cell r="BJ364">
            <v>0</v>
          </cell>
          <cell r="BK364">
            <v>187</v>
          </cell>
          <cell r="BL364">
            <v>1</v>
          </cell>
          <cell r="BM364">
            <v>1921</v>
          </cell>
          <cell r="BN364">
            <v>1925.953</v>
          </cell>
          <cell r="BO364">
            <v>0</v>
          </cell>
          <cell r="BP364">
            <v>1921</v>
          </cell>
          <cell r="BQ364">
            <v>0</v>
          </cell>
          <cell r="BR364">
            <v>641.66600000000005</v>
          </cell>
          <cell r="BS364">
            <v>0</v>
          </cell>
          <cell r="BT364">
            <v>3</v>
          </cell>
          <cell r="BU364">
            <v>0</v>
          </cell>
          <cell r="BV364">
            <v>7</v>
          </cell>
          <cell r="BW364">
            <v>3011.5</v>
          </cell>
          <cell r="BX364">
            <v>3013.9560000000001</v>
          </cell>
          <cell r="BY364">
            <v>0</v>
          </cell>
          <cell r="BZ364">
            <v>3011.5</v>
          </cell>
          <cell r="CA364">
            <v>0</v>
          </cell>
          <cell r="CB364">
            <v>1072.883</v>
          </cell>
          <cell r="CC364">
            <v>0</v>
          </cell>
          <cell r="CD364">
            <v>3.1071428571428599</v>
          </cell>
          <cell r="CE364">
            <v>0</v>
          </cell>
          <cell r="CF364">
            <v>0</v>
          </cell>
          <cell r="CG364">
            <v>0</v>
          </cell>
          <cell r="CH364">
            <v>0</v>
          </cell>
          <cell r="CI364">
            <v>0</v>
          </cell>
          <cell r="CJ364">
            <v>0</v>
          </cell>
          <cell r="CK364">
            <v>0</v>
          </cell>
          <cell r="CL364">
            <v>0</v>
          </cell>
          <cell r="CM364">
            <v>0</v>
          </cell>
          <cell r="CN364">
            <v>0</v>
          </cell>
          <cell r="CO364">
            <v>0</v>
          </cell>
          <cell r="CP364">
            <v>7420.1</v>
          </cell>
          <cell r="CQ364">
            <v>14073.9</v>
          </cell>
          <cell r="CR364">
            <v>0</v>
          </cell>
          <cell r="CS364">
            <v>0</v>
          </cell>
          <cell r="CT364">
            <v>0</v>
          </cell>
        </row>
        <row r="365">
          <cell r="B365">
            <v>7674444510</v>
          </cell>
          <cell r="C365" t="str">
            <v>г.о.Люберцы, г.Люберцы, ул.Академика Северина, 5к1</v>
          </cell>
          <cell r="D365" t="str">
            <v>{"type":"Polygon","coordinates":[[[37.9442,55.624917],[37.944201,55.624835],[37.944511,55.624835],[37.9444,55.624776],[37.944392,55.623621],[37.943589,55.623618],[37.94359,55.623573],[37.943394,55.623573],[37.943389,55.623992],[37.943445,55.624002],[37.943419,55.624919],[37.9442,55.624917]],[[37.944015,55.62373],[37.943784,55.623732],[37.943773,55.624819],[37.944002,55.624819],[37.944015,55.62373]],[[37.944264,55.624759],[37.944354,55.624759],[37.944357,55.624704],[37.944265,55.624703],[37.944264,55.624759]]]}</v>
          </cell>
          <cell r="E365" t="str">
            <v>LINESTRING(37.943394 55.623573,37.943389 55.623992,37.943419 55.624919,37.9442 55.624917,37.944511 55.624835,37.944392 55.623621,37.94359 55.623573,37.943394 55.623573)</v>
          </cell>
          <cell r="F365" t="str">
            <v>Утвержден</v>
          </cell>
          <cell r="G365">
            <v>7052</v>
          </cell>
          <cell r="H365">
            <v>7071.1260000000002</v>
          </cell>
          <cell r="I365">
            <v>7052</v>
          </cell>
          <cell r="J365">
            <v>0</v>
          </cell>
          <cell r="K365">
            <v>3855.5</v>
          </cell>
          <cell r="L365">
            <v>0</v>
          </cell>
          <cell r="M365">
            <v>3</v>
          </cell>
          <cell r="N365">
            <v>464</v>
          </cell>
          <cell r="O365">
            <v>465.43200000000002</v>
          </cell>
          <cell r="P365">
            <v>0</v>
          </cell>
          <cell r="Q365">
            <v>0</v>
          </cell>
          <cell r="R365">
            <v>464</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1664.2</v>
          </cell>
          <cell r="AN365">
            <v>1673.568</v>
          </cell>
          <cell r="AO365">
            <v>1664.2</v>
          </cell>
          <cell r="AP365">
            <v>0</v>
          </cell>
          <cell r="AQ365">
            <v>0</v>
          </cell>
          <cell r="AR365">
            <v>0</v>
          </cell>
          <cell r="AS365">
            <v>0</v>
          </cell>
          <cell r="AT365">
            <v>0</v>
          </cell>
          <cell r="AU365">
            <v>0</v>
          </cell>
          <cell r="AV365">
            <v>1</v>
          </cell>
          <cell r="AW365">
            <v>4</v>
          </cell>
          <cell r="AX365">
            <v>0</v>
          </cell>
          <cell r="AY365">
            <v>4</v>
          </cell>
          <cell r="AZ365">
            <v>0</v>
          </cell>
          <cell r="BA365">
            <v>0</v>
          </cell>
          <cell r="BB365">
            <v>0</v>
          </cell>
          <cell r="BC365">
            <v>0</v>
          </cell>
          <cell r="BD365">
            <v>0</v>
          </cell>
          <cell r="BE365">
            <v>4</v>
          </cell>
          <cell r="BF365">
            <v>1059.9000000000001</v>
          </cell>
          <cell r="BG365">
            <v>1061.125</v>
          </cell>
          <cell r="BH365">
            <v>0</v>
          </cell>
          <cell r="BI365">
            <v>1059.9000000000001</v>
          </cell>
          <cell r="BJ365">
            <v>0</v>
          </cell>
          <cell r="BK365">
            <v>80</v>
          </cell>
          <cell r="BL365">
            <v>1</v>
          </cell>
          <cell r="BM365">
            <v>1490</v>
          </cell>
          <cell r="BN365">
            <v>1487.8430000000001</v>
          </cell>
          <cell r="BO365">
            <v>0</v>
          </cell>
          <cell r="BP365">
            <v>1490</v>
          </cell>
          <cell r="BQ365">
            <v>0</v>
          </cell>
          <cell r="BR365">
            <v>496.6</v>
          </cell>
          <cell r="BS365">
            <v>0</v>
          </cell>
          <cell r="BT365">
            <v>3</v>
          </cell>
          <cell r="BU365">
            <v>0</v>
          </cell>
          <cell r="BV365">
            <v>0</v>
          </cell>
          <cell r="BW365">
            <v>0</v>
          </cell>
          <cell r="BX365">
            <v>0</v>
          </cell>
          <cell r="BY365">
            <v>0</v>
          </cell>
          <cell r="BZ365">
            <v>0</v>
          </cell>
          <cell r="CA365">
            <v>0</v>
          </cell>
          <cell r="CB365">
            <v>0</v>
          </cell>
          <cell r="CC365">
            <v>0</v>
          </cell>
          <cell r="CD365">
            <v>0</v>
          </cell>
          <cell r="CE365">
            <v>0</v>
          </cell>
          <cell r="CF365">
            <v>4</v>
          </cell>
          <cell r="CG365">
            <v>2365.5</v>
          </cell>
          <cell r="CH365">
            <v>2371.5030000000002</v>
          </cell>
          <cell r="CI365">
            <v>0</v>
          </cell>
          <cell r="CJ365">
            <v>2365.5</v>
          </cell>
          <cell r="CK365">
            <v>0</v>
          </cell>
          <cell r="CL365">
            <v>1.181</v>
          </cell>
          <cell r="CM365">
            <v>0</v>
          </cell>
          <cell r="CN365">
            <v>2</v>
          </cell>
          <cell r="CO365">
            <v>0</v>
          </cell>
          <cell r="CP365">
            <v>4919.3999999999996</v>
          </cell>
          <cell r="CQ365">
            <v>7047.6</v>
          </cell>
          <cell r="CR365">
            <v>0</v>
          </cell>
          <cell r="CS365">
            <v>0</v>
          </cell>
          <cell r="CT365">
            <v>0</v>
          </cell>
        </row>
        <row r="366">
          <cell r="B366">
            <v>7674445770</v>
          </cell>
          <cell r="C366" t="str">
            <v>г.о.Люберцы, г.Люберцы, ул.Академика Северина, 7/1, ул. Свободы 3</v>
          </cell>
          <cell r="D366" t="str">
            <v>{"type":"Polygon","coordinates":[[[37.943571,55.623653],[37.943572,55.623572],[37.943398,55.623572],[37.943407,55.62239],[37.943407,55.622343],[37.943435,55.622296],[37.943492,55.622258],[37.943541,55.622234],[37.943606,55.622214],[37.943686,55.622211],[37.946347,55.622216],[37.946354,55.622356],[37.946296,55.622356],[37.946291,55.622451],[37.946394,55.622454],[37.946392,55.62281],[37.946383,55.623657],[37.946296,55.623657],[37.943571,55.623653]],[[37.944516,55.623367],[37.944512,55.623502],[37.943803,55.623497],[37.943807,55.622446],[37.944731,55.62245],[37.944731,55.622574],[37.944021,55.622571],[37.944021,55.623366],[37.944516,55.623367]],[[37.945169,55.622448],[37.946116,55.622451],[37.946104,55.623541],[37.945464,55.62354],[37.945467,55.623376],[37.945871,55.623379],[37.945884,55.622593],[37.945165,55.62259],[37.945169,55.622448]],[[37.945507,55.622961],[37.945588,55.622961],[37.945587,55.62303],[37.945506,55.623029],[37.945507,55.622961]],[[37.94429,55.623019],[37.944291,55.622952],[37.944367,55.622952],[37.944368,55.62302],[37.94429,55.623019]]]}</v>
          </cell>
          <cell r="E366" t="str">
            <v>LINESTRING(37.943686 55.622211,37.943606 55.622214,37.943541 55.622234,37.943492 55.622258,37.943435 55.622296,37.943407 55.622343,37.943398 55.623572,37.943571 55.623653,37.946296 55.623657,37.946383 55.623657,37.946392 55.62281,37.946394 55.622454,37.946347 55.622216,37.943686 55.622211)</v>
          </cell>
          <cell r="F366" t="str">
            <v>Утвержден</v>
          </cell>
          <cell r="G366">
            <v>24164</v>
          </cell>
          <cell r="H366">
            <v>24222.877</v>
          </cell>
          <cell r="I366">
            <v>24164</v>
          </cell>
          <cell r="J366">
            <v>0</v>
          </cell>
          <cell r="K366">
            <v>5963</v>
          </cell>
          <cell r="L366">
            <v>0</v>
          </cell>
          <cell r="M366">
            <v>5</v>
          </cell>
          <cell r="N366">
            <v>1663</v>
          </cell>
          <cell r="O366">
            <v>1663.8679999999999</v>
          </cell>
          <cell r="P366">
            <v>0</v>
          </cell>
          <cell r="Q366">
            <v>0</v>
          </cell>
          <cell r="R366">
            <v>1663</v>
          </cell>
          <cell r="S366">
            <v>0</v>
          </cell>
          <cell r="T366">
            <v>0</v>
          </cell>
          <cell r="U366">
            <v>0</v>
          </cell>
          <cell r="V366">
            <v>0</v>
          </cell>
          <cell r="W366">
            <v>33</v>
          </cell>
          <cell r="X366">
            <v>0</v>
          </cell>
          <cell r="Y366">
            <v>12</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7233</v>
          </cell>
          <cell r="AN366">
            <v>7210.12</v>
          </cell>
          <cell r="AO366">
            <v>7183</v>
          </cell>
          <cell r="AP366">
            <v>0</v>
          </cell>
          <cell r="AQ366">
            <v>0</v>
          </cell>
          <cell r="AR366">
            <v>0</v>
          </cell>
          <cell r="AS366">
            <v>0</v>
          </cell>
          <cell r="AT366">
            <v>50</v>
          </cell>
          <cell r="AU366">
            <v>50</v>
          </cell>
          <cell r="AV366">
            <v>3</v>
          </cell>
          <cell r="AW366">
            <v>74</v>
          </cell>
          <cell r="AX366">
            <v>0</v>
          </cell>
          <cell r="AY366">
            <v>74</v>
          </cell>
          <cell r="AZ366">
            <v>0</v>
          </cell>
          <cell r="BA366">
            <v>0</v>
          </cell>
          <cell r="BB366">
            <v>0</v>
          </cell>
          <cell r="BC366">
            <v>0</v>
          </cell>
          <cell r="BD366">
            <v>0</v>
          </cell>
          <cell r="BE366">
            <v>9</v>
          </cell>
          <cell r="BF366">
            <v>6889</v>
          </cell>
          <cell r="BG366">
            <v>4201.7269999999999</v>
          </cell>
          <cell r="BH366">
            <v>39</v>
          </cell>
          <cell r="BI366">
            <v>6889</v>
          </cell>
          <cell r="BJ366">
            <v>0</v>
          </cell>
          <cell r="BK366">
            <v>317</v>
          </cell>
          <cell r="BL366">
            <v>1</v>
          </cell>
          <cell r="BM366">
            <v>5963</v>
          </cell>
          <cell r="BN366">
            <v>5978.5360000000001</v>
          </cell>
          <cell r="BO366">
            <v>0</v>
          </cell>
          <cell r="BP366">
            <v>5963</v>
          </cell>
          <cell r="BQ366">
            <v>0</v>
          </cell>
          <cell r="BR366">
            <v>1192.5999999999999</v>
          </cell>
          <cell r="BS366">
            <v>0</v>
          </cell>
          <cell r="BT366">
            <v>5</v>
          </cell>
          <cell r="BU366">
            <v>0</v>
          </cell>
          <cell r="BV366">
            <v>2</v>
          </cell>
          <cell r="BW366">
            <v>4402</v>
          </cell>
          <cell r="BX366">
            <v>4410.7030000000004</v>
          </cell>
          <cell r="BY366">
            <v>0</v>
          </cell>
          <cell r="BZ366">
            <v>4402</v>
          </cell>
          <cell r="CA366">
            <v>0</v>
          </cell>
          <cell r="CB366">
            <v>2.3159999999999998</v>
          </cell>
          <cell r="CC366">
            <v>0</v>
          </cell>
          <cell r="CD366">
            <v>1.9</v>
          </cell>
          <cell r="CE366">
            <v>0</v>
          </cell>
          <cell r="CF366">
            <v>3</v>
          </cell>
          <cell r="CG366">
            <v>759.8</v>
          </cell>
          <cell r="CH366">
            <v>760.77499999999998</v>
          </cell>
          <cell r="CI366">
            <v>0</v>
          </cell>
          <cell r="CJ366">
            <v>759.8</v>
          </cell>
          <cell r="CK366">
            <v>0</v>
          </cell>
          <cell r="CL366">
            <v>0.39900000000000002</v>
          </cell>
          <cell r="CM366">
            <v>0</v>
          </cell>
          <cell r="CN366">
            <v>1.9</v>
          </cell>
          <cell r="CO366">
            <v>0</v>
          </cell>
          <cell r="CP366">
            <v>18087.8</v>
          </cell>
          <cell r="CQ366">
            <v>26933.8</v>
          </cell>
          <cell r="CR366">
            <v>0</v>
          </cell>
          <cell r="CS366">
            <v>0</v>
          </cell>
          <cell r="CT366">
            <v>0</v>
          </cell>
        </row>
        <row r="367">
          <cell r="B367">
            <v>7674446350</v>
          </cell>
          <cell r="C367" t="str">
            <v>г.о.Люберцы, г.Люберцы, ул.Академика Северина, 9/2. 11/1, ул. Свободы 4. ул. Рязанская, 3</v>
          </cell>
          <cell r="D367" t="str">
            <v>{"type":"Polygon","coordinates":[[[37.943443,55.619773],[37.943526,55.619774],[37.943608,55.619774],[37.943641,55.619751],[37.943712,55.619721],[37.944326,55.619724],[37.944941,55.619727],[37.94571,55.61973],[37.946477,55.619733],[37.946456,55.621455],[37.946447,55.622004],[37.943607,55.621985],[37.94354,55.621964],[37.943485,55.621932],[37.943451,55.621906],[37.943437,55.621873],[37.943443,55.619773]],[[37.945167,55.620006],[37.945168,55.619875],[37.946159,55.619875],[37.946155,55.620284],[37.946148,55.620696],[37.945914,55.620695],[37.945908,55.620351],[37.945909,55.620009],[37.945167,55.620006]],[[37.946112,55.621381],[37.946123,55.620955],[37.945878,55.620955],[37.945876,55.62132],[37.945866,55.621678],[37.945187,55.621679],[37.945191,55.621808],[37.945662,55.621805],[37.946114,55.621807],[37.946112,55.621381]],[[37.943854,55.6203],[37.943841,55.620713],[37.944076,55.620715],[37.944084,55.620351],[37.944094,55.619991],[37.944775,55.619997],[37.944777,55.61987],[37.943989,55.619864],[37.943989,55.61989],[37.943867,55.619889],[37.943854,55.6203]],[[37.944074,55.62133],[37.944078,55.620979],[37.943835,55.620977],[37.943832,55.621381],[37.94383,55.621786],[37.943929,55.621786],[37.943932,55.621811],[37.944369,55.621811],[37.944801,55.621811],[37.944804,55.621686],[37.944438,55.621684],[37.944069,55.621681],[37.944074,55.62133]],[[37.945529,55.620965],[37.945527,55.621043],[37.945611,55.621044],[37.945612,55.620966],[37.945529,55.620965]],[[37.945526,55.620901],[37.945526,55.620877],[37.945566,55.620878],[37.945606,55.620878],[37.945605,55.620902],[37.945605,55.620925],[37.945566,55.620925],[37.945526,55.620925],[37.945526,55.620901]]]}</v>
          </cell>
          <cell r="E367" t="str">
            <v>LINESTRING(37.943712 55.619721,37.943443 55.619773,37.943437 55.621873,37.943451 55.621906,37.943485 55.621932,37.94354 55.621964,37.943607 55.621985,37.946447 55.622004,37.946456 55.621455,37.946477 55.619733,37.943712 55.619721)</v>
          </cell>
          <cell r="F367" t="str">
            <v>Утвержден</v>
          </cell>
          <cell r="G367">
            <v>39627</v>
          </cell>
          <cell r="H367">
            <v>39721.682999999997</v>
          </cell>
          <cell r="I367">
            <v>39627</v>
          </cell>
          <cell r="J367">
            <v>0</v>
          </cell>
          <cell r="K367">
            <v>76422</v>
          </cell>
          <cell r="L367">
            <v>0</v>
          </cell>
          <cell r="M367">
            <v>2</v>
          </cell>
          <cell r="N367">
            <v>782</v>
          </cell>
          <cell r="O367">
            <v>785.52499999999998</v>
          </cell>
          <cell r="P367">
            <v>0</v>
          </cell>
          <cell r="Q367">
            <v>0</v>
          </cell>
          <cell r="R367">
            <v>607</v>
          </cell>
          <cell r="S367">
            <v>175</v>
          </cell>
          <cell r="T367">
            <v>0</v>
          </cell>
          <cell r="U367">
            <v>0</v>
          </cell>
          <cell r="V367">
            <v>0</v>
          </cell>
          <cell r="W367">
            <v>0</v>
          </cell>
          <cell r="X367">
            <v>0</v>
          </cell>
          <cell r="Y367">
            <v>0</v>
          </cell>
          <cell r="Z367">
            <v>2</v>
          </cell>
          <cell r="AA367">
            <v>514.4</v>
          </cell>
          <cell r="AB367">
            <v>516.63900000000001</v>
          </cell>
          <cell r="AC367">
            <v>0</v>
          </cell>
          <cell r="AD367">
            <v>0</v>
          </cell>
          <cell r="AE367">
            <v>514.4</v>
          </cell>
          <cell r="AF367">
            <v>0</v>
          </cell>
          <cell r="AG367">
            <v>0</v>
          </cell>
          <cell r="AH367">
            <v>0</v>
          </cell>
          <cell r="AI367">
            <v>0</v>
          </cell>
          <cell r="AJ367">
            <v>0</v>
          </cell>
          <cell r="AK367">
            <v>0</v>
          </cell>
          <cell r="AL367">
            <v>0</v>
          </cell>
          <cell r="AM367">
            <v>20329</v>
          </cell>
          <cell r="AN367">
            <v>21864.296999999999</v>
          </cell>
          <cell r="AO367">
            <v>20329</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6</v>
          </cell>
          <cell r="BF367">
            <v>4893.1000000000004</v>
          </cell>
          <cell r="BG367">
            <v>4908.1710000000003</v>
          </cell>
          <cell r="BH367">
            <v>0</v>
          </cell>
          <cell r="BI367">
            <v>4893.1000000000004</v>
          </cell>
          <cell r="BJ367">
            <v>0</v>
          </cell>
          <cell r="BK367">
            <v>373</v>
          </cell>
          <cell r="BL367">
            <v>1</v>
          </cell>
          <cell r="BM367">
            <v>76422</v>
          </cell>
          <cell r="BN367">
            <v>9824.4930000000004</v>
          </cell>
          <cell r="BO367">
            <v>87</v>
          </cell>
          <cell r="BP367">
            <v>76422</v>
          </cell>
          <cell r="BQ367">
            <v>0</v>
          </cell>
          <cell r="BR367">
            <v>15284.4</v>
          </cell>
          <cell r="BS367">
            <v>0</v>
          </cell>
          <cell r="BT367">
            <v>5</v>
          </cell>
          <cell r="BU367">
            <v>0</v>
          </cell>
          <cell r="BV367">
            <v>0</v>
          </cell>
          <cell r="BW367">
            <v>0</v>
          </cell>
          <cell r="BX367">
            <v>0</v>
          </cell>
          <cell r="BY367">
            <v>0</v>
          </cell>
          <cell r="BZ367">
            <v>0</v>
          </cell>
          <cell r="CA367">
            <v>0</v>
          </cell>
          <cell r="CB367">
            <v>0</v>
          </cell>
          <cell r="CC367">
            <v>0</v>
          </cell>
          <cell r="CD367">
            <v>0</v>
          </cell>
          <cell r="CE367">
            <v>0</v>
          </cell>
          <cell r="CF367">
            <v>6</v>
          </cell>
          <cell r="CG367">
            <v>1540.4</v>
          </cell>
          <cell r="CH367">
            <v>1851.0250000000001</v>
          </cell>
          <cell r="CI367">
            <v>17</v>
          </cell>
          <cell r="CJ367">
            <v>0</v>
          </cell>
          <cell r="CK367">
            <v>0</v>
          </cell>
          <cell r="CL367">
            <v>0.51200000000000001</v>
          </cell>
          <cell r="CM367">
            <v>0</v>
          </cell>
          <cell r="CN367">
            <v>3</v>
          </cell>
          <cell r="CO367">
            <v>0</v>
          </cell>
          <cell r="CP367">
            <v>81315.100000000006</v>
          </cell>
          <cell r="CQ367">
            <v>104480.9</v>
          </cell>
          <cell r="CR367">
            <v>0</v>
          </cell>
          <cell r="CS367">
            <v>0</v>
          </cell>
          <cell r="CT367">
            <v>0</v>
          </cell>
        </row>
        <row r="368">
          <cell r="B368">
            <v>7674421010</v>
          </cell>
          <cell r="C368" t="str">
            <v>г.о.Люберцы, г.Люберцы, ул. Братская,19, 21, 21к1</v>
          </cell>
          <cell r="D368" t="str">
            <v>{"type":"Polygon","coordinates":[[[37.979217,55.630617],[37.978915,55.630071],[37.98091,55.629697],[37.981238,55.630236],[37.979217,55.630617]],[[37.979413,55.6303],[37.979265,55.630054],[37.978976,55.630109],[37.979125,55.630356],[37.979413,55.6303]],[[37.980062,55.630061],[37.980304,55.629826],[37.980566,55.629911],[37.980324,55.630146],[37.980062,55.630061]],[[37.980524,55.630181],[37.980762,55.629945],[37.981018,55.630028],[37.980783,55.630263],[37.980524,55.630181]]]}</v>
          </cell>
          <cell r="E368" t="str">
            <v>LINESTRING(37.98091 55.629697,37.978915 55.630071,37.979217 55.630617,37.981238 55.630236,37.98091 55.629697)</v>
          </cell>
          <cell r="F368" t="str">
            <v>Утвержден</v>
          </cell>
          <cell r="G368">
            <v>6762</v>
          </cell>
          <cell r="H368">
            <v>6778.4920000000002</v>
          </cell>
          <cell r="I368">
            <v>6762</v>
          </cell>
          <cell r="J368">
            <v>0</v>
          </cell>
          <cell r="K368">
            <v>445</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6298.4059999999999</v>
          </cell>
          <cell r="AN368">
            <v>6304.9290000000001</v>
          </cell>
          <cell r="AO368">
            <v>6290</v>
          </cell>
          <cell r="AP368">
            <v>0</v>
          </cell>
          <cell r="AQ368">
            <v>0</v>
          </cell>
          <cell r="AR368">
            <v>0</v>
          </cell>
          <cell r="AS368">
            <v>0</v>
          </cell>
          <cell r="AT368">
            <v>0</v>
          </cell>
          <cell r="AU368">
            <v>8.4060000000000006</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1</v>
          </cell>
          <cell r="BM368">
            <v>445</v>
          </cell>
          <cell r="BN368">
            <v>445.68200000000002</v>
          </cell>
          <cell r="BO368">
            <v>0</v>
          </cell>
          <cell r="BP368">
            <v>445</v>
          </cell>
          <cell r="BQ368">
            <v>0</v>
          </cell>
          <cell r="BR368">
            <v>148.30000000000001</v>
          </cell>
          <cell r="BS368">
            <v>0</v>
          </cell>
          <cell r="BT368">
            <v>3</v>
          </cell>
          <cell r="BU368">
            <v>0</v>
          </cell>
          <cell r="BV368">
            <v>3</v>
          </cell>
          <cell r="BW368">
            <v>27.5</v>
          </cell>
          <cell r="BX368">
            <v>27.440999999999999</v>
          </cell>
          <cell r="BY368">
            <v>0</v>
          </cell>
          <cell r="BZ368">
            <v>27.5</v>
          </cell>
          <cell r="CA368">
            <v>0</v>
          </cell>
          <cell r="CB368">
            <v>1.4999999999999999E-2</v>
          </cell>
          <cell r="CC368">
            <v>0</v>
          </cell>
          <cell r="CD368">
            <v>1.9</v>
          </cell>
          <cell r="CE368">
            <v>0</v>
          </cell>
          <cell r="CF368">
            <v>0</v>
          </cell>
          <cell r="CG368">
            <v>0</v>
          </cell>
          <cell r="CH368">
            <v>0</v>
          </cell>
          <cell r="CI368">
            <v>0</v>
          </cell>
          <cell r="CJ368">
            <v>0</v>
          </cell>
          <cell r="CK368">
            <v>0</v>
          </cell>
          <cell r="CL368">
            <v>0</v>
          </cell>
          <cell r="CM368">
            <v>0</v>
          </cell>
          <cell r="CN368">
            <v>0</v>
          </cell>
          <cell r="CO368">
            <v>0</v>
          </cell>
          <cell r="CP368">
            <v>472.5</v>
          </cell>
          <cell r="CQ368">
            <v>6762.5</v>
          </cell>
          <cell r="CR368">
            <v>0</v>
          </cell>
          <cell r="CS368">
            <v>0</v>
          </cell>
          <cell r="CT368">
            <v>0</v>
          </cell>
        </row>
        <row r="369">
          <cell r="B369">
            <v>247693862</v>
          </cell>
          <cell r="C369" t="str">
            <v>г.о.Люберцы, г.Люберцы, ул.Воинов-Интернационалистов, д. 12, д. 14, д. 16</v>
          </cell>
          <cell r="D369" t="str">
            <v>{"type":"Polygon","coordinates":[[[37.901764,55.694146],[37.901771,55.694233],[37.901912,55.694791],[37.90202,55.694807],[37.902336,55.69449],[37.902932,55.694058],[37.903702,55.693653],[37.903686,55.693644],[37.903667,55.693619],[37.903691,55.693381],[37.903822,55.693384],[37.903834,55.693237],[37.903645,55.693233],[37.903388,55.693216],[37.903176,55.693205],[37.903124,55.693222],[37.903081,55.693236],[37.902646,55.693359],[37.90273,55.69341],[37.902792,55.693582],[37.902907,55.693569],[37.90292,55.693636],[37.902509,55.693664],[37.902454,55.693754],[37.902313,55.693841],[37.901887,55.694045],[37.901794,55.6941],[37.901764,55.694146]],[[37.902821,55.693713],[37.90279,55.694114],[37.902577,55.69411],[37.9026,55.693708],[37.902821,55.693713]],[[37.901901,55.694541],[37.902101,55.694549],[37.902144,55.69414],[37.901936,55.694134],[37.901901,55.694541]],[[37.903295,55.693248],[37.903254,55.693645],[37.903482,55.69365],[37.90349,55.693594],[37.903459,55.693592],[37.903464,55.693536],[37.903493,55.693537],[37.903499,55.693478],[37.903477,55.693477],[37.903484,55.693417],[37.903507,55.693417],[37.90351,55.693361],[37.903486,55.693361],[37.90349,55.693305],[37.903518,55.693306],[37.903521,55.693252],[37.903295,55.693248]]]}</v>
          </cell>
          <cell r="E369" t="str">
            <v>LINESTRING(37.903176 55.693205,37.902646 55.693359,37.901794 55.6941,37.901764 55.694146,37.901771 55.694233,37.901912 55.694791,37.90202 55.694807,37.903702 55.693653,37.903822 55.693384,37.903834 55.693237,37.903176 55.693205)</v>
          </cell>
          <cell r="F369" t="str">
            <v>Утвержден</v>
          </cell>
          <cell r="G369">
            <v>7177</v>
          </cell>
          <cell r="H369">
            <v>7193.4040000000005</v>
          </cell>
          <cell r="I369">
            <v>7177</v>
          </cell>
          <cell r="J369">
            <v>1161.5</v>
          </cell>
          <cell r="K369">
            <v>1541.9</v>
          </cell>
          <cell r="L369">
            <v>5402.5</v>
          </cell>
          <cell r="M369">
            <v>2</v>
          </cell>
          <cell r="N369">
            <v>342.7</v>
          </cell>
          <cell r="O369">
            <v>330.589</v>
          </cell>
          <cell r="P369">
            <v>4</v>
          </cell>
          <cell r="Q369">
            <v>0</v>
          </cell>
          <cell r="R369">
            <v>342.7</v>
          </cell>
          <cell r="S369">
            <v>0</v>
          </cell>
          <cell r="T369">
            <v>0</v>
          </cell>
          <cell r="U369">
            <v>0</v>
          </cell>
          <cell r="V369">
            <v>0</v>
          </cell>
          <cell r="W369">
            <v>4</v>
          </cell>
          <cell r="X369">
            <v>2</v>
          </cell>
          <cell r="Y369">
            <v>1</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4689.3</v>
          </cell>
          <cell r="AN369">
            <v>4582.3050000000003</v>
          </cell>
          <cell r="AO369">
            <v>4674.3</v>
          </cell>
          <cell r="AP369">
            <v>88</v>
          </cell>
          <cell r="AQ369">
            <v>0</v>
          </cell>
          <cell r="AR369">
            <v>0</v>
          </cell>
          <cell r="AS369">
            <v>0</v>
          </cell>
          <cell r="AT369">
            <v>15</v>
          </cell>
          <cell r="AU369">
            <v>43.82</v>
          </cell>
          <cell r="AV369">
            <v>0</v>
          </cell>
          <cell r="AW369">
            <v>0</v>
          </cell>
          <cell r="AX369">
            <v>0</v>
          </cell>
          <cell r="AY369">
            <v>0</v>
          </cell>
          <cell r="AZ369">
            <v>0</v>
          </cell>
          <cell r="BA369">
            <v>2</v>
          </cell>
          <cell r="BB369">
            <v>2</v>
          </cell>
          <cell r="BC369">
            <v>7</v>
          </cell>
          <cell r="BD369">
            <v>3</v>
          </cell>
          <cell r="BE369">
            <v>8</v>
          </cell>
          <cell r="BF369">
            <v>721.5</v>
          </cell>
          <cell r="BG369">
            <v>723.68700000000001</v>
          </cell>
          <cell r="BH369">
            <v>0</v>
          </cell>
          <cell r="BI369">
            <v>721.5</v>
          </cell>
          <cell r="BJ369">
            <v>0</v>
          </cell>
          <cell r="BK369">
            <v>54</v>
          </cell>
          <cell r="BL369">
            <v>4</v>
          </cell>
          <cell r="BM369">
            <v>852</v>
          </cell>
          <cell r="BN369">
            <v>853.245</v>
          </cell>
          <cell r="BO369">
            <v>0</v>
          </cell>
          <cell r="BP369">
            <v>852</v>
          </cell>
          <cell r="BQ369">
            <v>0</v>
          </cell>
          <cell r="BR369">
            <v>236</v>
          </cell>
          <cell r="BS369">
            <v>0</v>
          </cell>
          <cell r="BT369">
            <v>4</v>
          </cell>
          <cell r="BU369">
            <v>0</v>
          </cell>
          <cell r="BV369">
            <v>0</v>
          </cell>
          <cell r="BW369">
            <v>0</v>
          </cell>
          <cell r="BX369">
            <v>0</v>
          </cell>
          <cell r="BY369">
            <v>0</v>
          </cell>
          <cell r="BZ369">
            <v>0</v>
          </cell>
          <cell r="CA369">
            <v>0</v>
          </cell>
          <cell r="CB369">
            <v>0</v>
          </cell>
          <cell r="CC369">
            <v>0</v>
          </cell>
          <cell r="CD369">
            <v>0</v>
          </cell>
          <cell r="CE369">
            <v>0</v>
          </cell>
          <cell r="CF369">
            <v>7</v>
          </cell>
          <cell r="CG369">
            <v>689.9</v>
          </cell>
          <cell r="CH369">
            <v>691.61099999999999</v>
          </cell>
          <cell r="CI369">
            <v>0</v>
          </cell>
          <cell r="CJ369">
            <v>689.9</v>
          </cell>
          <cell r="CK369">
            <v>0</v>
          </cell>
          <cell r="CL369">
            <v>0.36299999999999999</v>
          </cell>
          <cell r="CM369">
            <v>0</v>
          </cell>
          <cell r="CN369">
            <v>2</v>
          </cell>
          <cell r="CO369">
            <v>0</v>
          </cell>
          <cell r="CP369">
            <v>2263.4</v>
          </cell>
          <cell r="CQ369">
            <v>7280.4</v>
          </cell>
          <cell r="CR369">
            <v>0</v>
          </cell>
          <cell r="CS369">
            <v>0</v>
          </cell>
          <cell r="CT369">
            <v>0</v>
          </cell>
        </row>
        <row r="370">
          <cell r="B370">
            <v>247693828</v>
          </cell>
          <cell r="C370" t="str">
            <v>г.о.Люберцы, г.Люберцы, ул.Гоголя, д.16, 14, ул.Попова, д.27</v>
          </cell>
          <cell r="D370" t="str">
            <v>{"type":"Polygon","coordinates":[[[37.90091,55.699439],[37.900834,55.699533],[37.900782,55.699589],[37.900633,55.699545],[37.900497,55.699706],[37.900694,55.699784],[37.900512,55.700082],[37.900329,55.700414],[37.900414,55.700424],[37.900596,55.70009],[37.90125,55.700952],[37.901442,55.700674],[37.901655,55.700504],[37.901766,55.700391],[37.901853,55.700247],[37.902167,55.699866],[37.902298,55.699653],[37.902314,55.699576],[37.902304,55.699534],[37.90241,55.699514],[37.902556,55.699392],[37.902565,55.699364],[37.90252,55.699195],[37.902438,55.699026],[37.902312,55.698881],[37.902271,55.698832],[37.902149,55.698779],[37.90207,55.698756],[37.90202,55.698792],[37.901747,55.698955],[37.901365,55.698842],[37.901575,55.698563],[37.901472,55.698531],[37.901307,55.698795],[37.901223,55.698969],[37.901041,55.699275],[37.90091,55.699439]],[[37.90186,55.698899],[37.902076,55.698859],[37.902433,55.699466],[37.90223,55.699505],[37.90186,55.698899]],[[37.901298,55.699167],[37.901506,55.699126],[37.901999,55.699947],[37.901809,55.699985],[37.901298,55.699167]],[[37.90083,55.699704],[37.901039,55.699665],[37.901529,55.700484],[37.901333,55.700522],[37.90083,55.699704]]]}</v>
          </cell>
          <cell r="E370" t="str">
            <v>LINESTRING(37.901472 55.698531,37.900497 55.699706,37.900329 55.700414,37.90125 55.700952,37.901766 55.700391,37.902556 55.699392,37.902565 55.699364,37.90252 55.699195,37.902438 55.699026,37.902271 55.698832,37.902149 55.698779,37.901575 55.698563,37.901472 55.698531)</v>
          </cell>
          <cell r="F370" t="str">
            <v>Утвержден</v>
          </cell>
          <cell r="G370">
            <v>12445</v>
          </cell>
          <cell r="H370">
            <v>13776.46</v>
          </cell>
          <cell r="I370">
            <v>12445</v>
          </cell>
          <cell r="J370">
            <v>0</v>
          </cell>
          <cell r="K370">
            <v>2135</v>
          </cell>
          <cell r="L370">
            <v>2098.08</v>
          </cell>
          <cell r="M370">
            <v>1</v>
          </cell>
          <cell r="N370">
            <v>235</v>
          </cell>
          <cell r="O370">
            <v>235.76599999999999</v>
          </cell>
          <cell r="P370">
            <v>0</v>
          </cell>
          <cell r="Q370">
            <v>0</v>
          </cell>
          <cell r="R370">
            <v>235</v>
          </cell>
          <cell r="S370">
            <v>0</v>
          </cell>
          <cell r="T370">
            <v>0</v>
          </cell>
          <cell r="U370">
            <v>0</v>
          </cell>
          <cell r="V370">
            <v>0</v>
          </cell>
          <cell r="W370">
            <v>7</v>
          </cell>
          <cell r="X370">
            <v>0</v>
          </cell>
          <cell r="Y370">
            <v>4</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10282</v>
          </cell>
          <cell r="AN370">
            <v>10166.618</v>
          </cell>
          <cell r="AO370">
            <v>10140</v>
          </cell>
          <cell r="AP370">
            <v>150</v>
          </cell>
          <cell r="AQ370">
            <v>0</v>
          </cell>
          <cell r="AR370">
            <v>0</v>
          </cell>
          <cell r="AS370">
            <v>0</v>
          </cell>
          <cell r="AT370">
            <v>0</v>
          </cell>
          <cell r="AU370">
            <v>134</v>
          </cell>
          <cell r="AV370">
            <v>0</v>
          </cell>
          <cell r="AW370">
            <v>0</v>
          </cell>
          <cell r="AX370">
            <v>0</v>
          </cell>
          <cell r="AY370">
            <v>0</v>
          </cell>
          <cell r="AZ370">
            <v>0</v>
          </cell>
          <cell r="BA370">
            <v>10</v>
          </cell>
          <cell r="BB370">
            <v>10</v>
          </cell>
          <cell r="BC370">
            <v>10</v>
          </cell>
          <cell r="BD370">
            <v>10</v>
          </cell>
          <cell r="BE370">
            <v>5</v>
          </cell>
          <cell r="BF370">
            <v>362</v>
          </cell>
          <cell r="BG370">
            <v>363.67099999999999</v>
          </cell>
          <cell r="BH370">
            <v>0</v>
          </cell>
          <cell r="BI370">
            <v>362</v>
          </cell>
          <cell r="BJ370">
            <v>0</v>
          </cell>
          <cell r="BK370">
            <v>27</v>
          </cell>
          <cell r="BL370">
            <v>4</v>
          </cell>
          <cell r="BM370">
            <v>2135</v>
          </cell>
          <cell r="BN370">
            <v>2141.5439999999999</v>
          </cell>
          <cell r="BO370">
            <v>0</v>
          </cell>
          <cell r="BP370">
            <v>2135</v>
          </cell>
          <cell r="BQ370">
            <v>0</v>
          </cell>
          <cell r="BR370">
            <v>494</v>
          </cell>
          <cell r="BS370">
            <v>0</v>
          </cell>
          <cell r="BT370">
            <v>3.75</v>
          </cell>
          <cell r="BU370">
            <v>0</v>
          </cell>
          <cell r="BV370">
            <v>0</v>
          </cell>
          <cell r="BW370">
            <v>0</v>
          </cell>
          <cell r="BX370">
            <v>0</v>
          </cell>
          <cell r="BY370">
            <v>0</v>
          </cell>
          <cell r="BZ370">
            <v>0</v>
          </cell>
          <cell r="CA370">
            <v>0</v>
          </cell>
          <cell r="CB370">
            <v>0</v>
          </cell>
          <cell r="CC370">
            <v>0</v>
          </cell>
          <cell r="CD370">
            <v>0</v>
          </cell>
          <cell r="CE370">
            <v>0</v>
          </cell>
          <cell r="CF370">
            <v>11</v>
          </cell>
          <cell r="CG370">
            <v>868</v>
          </cell>
          <cell r="CH370">
            <v>871.13099999999997</v>
          </cell>
          <cell r="CI370">
            <v>0</v>
          </cell>
          <cell r="CJ370">
            <v>868</v>
          </cell>
          <cell r="CK370">
            <v>0</v>
          </cell>
          <cell r="CL370">
            <v>1.36</v>
          </cell>
          <cell r="CM370">
            <v>0</v>
          </cell>
          <cell r="CN370">
            <v>1.65818181818182</v>
          </cell>
          <cell r="CO370">
            <v>0</v>
          </cell>
          <cell r="CP370">
            <v>3365</v>
          </cell>
          <cell r="CQ370">
            <v>13740</v>
          </cell>
          <cell r="CR370">
            <v>0</v>
          </cell>
          <cell r="CS370">
            <v>0</v>
          </cell>
          <cell r="CT370">
            <v>0</v>
          </cell>
        </row>
        <row r="371">
          <cell r="B371">
            <v>247693866</v>
          </cell>
          <cell r="C371" t="str">
            <v>г.о.Люберцы, г.Люберцы, ул.Гоголя, д.2, д.2А, ул.Льва Толстого, д.9А</v>
          </cell>
          <cell r="D371" t="str">
            <v>{"type":"Polygon","coordinates":[[[37.897946,55.704799],[37.898689,55.703981],[37.89906,55.70357],[37.899267,55.703257],[37.89881,55.703118],[37.898479,55.703078],[37.897721,55.703919],[37.897156,55.703805],[37.897061,55.703773],[37.896975,55.703904],[37.896918,55.703977],[37.896813,55.704055],[37.896735,55.704101],[37.896569,55.704296],[37.896432,55.704337],[37.896464,55.704365],[37.896479,55.704418],[37.896773,55.704498],[37.896804,55.704469],[37.897946,55.704799]],[[37.8985,55.703832],[37.898303,55.703777],[37.898845,55.703196],[37.899027,55.70325],[37.8985,55.703832]],[[37.896845,55.704111],[37.897135,55.704191],[37.897005,55.704346],[37.896709,55.704265],[37.896845,55.704111]],[[37.897859,55.704607],[37.897663,55.704549],[37.898164,55.703962],[37.898366,55.70402],[37.897859,55.704607]]]}</v>
          </cell>
          <cell r="E371" t="str">
            <v>LINESTRING(37.898479 55.703078,37.897061 55.703773,37.896432 55.704337,37.896479 55.704418,37.896773 55.704498,37.897946 55.704799,37.898689 55.703981,37.89906 55.70357,37.899267 55.703257,37.89881 55.703118,37.898479 55.703078)</v>
          </cell>
          <cell r="F371" t="str">
            <v>Утвержден</v>
          </cell>
          <cell r="G371">
            <v>11980</v>
          </cell>
          <cell r="H371">
            <v>12009.450999999999</v>
          </cell>
          <cell r="I371">
            <v>11980</v>
          </cell>
          <cell r="J371">
            <v>1075</v>
          </cell>
          <cell r="K371">
            <v>1163</v>
          </cell>
          <cell r="L371">
            <v>7763</v>
          </cell>
          <cell r="M371">
            <v>1</v>
          </cell>
          <cell r="N371">
            <v>188</v>
          </cell>
          <cell r="O371">
            <v>188.34800000000001</v>
          </cell>
          <cell r="P371">
            <v>0</v>
          </cell>
          <cell r="Q371">
            <v>0</v>
          </cell>
          <cell r="R371">
            <v>188</v>
          </cell>
          <cell r="S371">
            <v>0</v>
          </cell>
          <cell r="T371">
            <v>0</v>
          </cell>
          <cell r="U371">
            <v>0</v>
          </cell>
          <cell r="V371">
            <v>0</v>
          </cell>
          <cell r="W371">
            <v>9</v>
          </cell>
          <cell r="X371">
            <v>0</v>
          </cell>
          <cell r="Y371">
            <v>2</v>
          </cell>
          <cell r="Z371">
            <v>1</v>
          </cell>
          <cell r="AA371">
            <v>200</v>
          </cell>
          <cell r="AB371">
            <v>200.50299999999999</v>
          </cell>
          <cell r="AC371">
            <v>0</v>
          </cell>
          <cell r="AD371">
            <v>0</v>
          </cell>
          <cell r="AE371">
            <v>200</v>
          </cell>
          <cell r="AF371">
            <v>0</v>
          </cell>
          <cell r="AG371">
            <v>0</v>
          </cell>
          <cell r="AH371">
            <v>0</v>
          </cell>
          <cell r="AI371">
            <v>0</v>
          </cell>
          <cell r="AJ371">
            <v>7</v>
          </cell>
          <cell r="AK371">
            <v>2</v>
          </cell>
          <cell r="AL371">
            <v>1</v>
          </cell>
          <cell r="AM371">
            <v>9191</v>
          </cell>
          <cell r="AN371">
            <v>9161.9889999999996</v>
          </cell>
          <cell r="AO371">
            <v>9138</v>
          </cell>
          <cell r="AP371">
            <v>43</v>
          </cell>
          <cell r="AQ371">
            <v>0</v>
          </cell>
          <cell r="AR371">
            <v>0</v>
          </cell>
          <cell r="AS371">
            <v>0</v>
          </cell>
          <cell r="AT371">
            <v>10</v>
          </cell>
          <cell r="AU371">
            <v>10</v>
          </cell>
          <cell r="AV371">
            <v>0</v>
          </cell>
          <cell r="AW371">
            <v>0</v>
          </cell>
          <cell r="AX371">
            <v>0</v>
          </cell>
          <cell r="AY371">
            <v>0</v>
          </cell>
          <cell r="AZ371">
            <v>0</v>
          </cell>
          <cell r="BA371">
            <v>8</v>
          </cell>
          <cell r="BB371">
            <v>8</v>
          </cell>
          <cell r="BC371">
            <v>9</v>
          </cell>
          <cell r="BD371">
            <v>5</v>
          </cell>
          <cell r="BE371">
            <v>4</v>
          </cell>
          <cell r="BF371">
            <v>448.8</v>
          </cell>
          <cell r="BG371">
            <v>450.62200000000001</v>
          </cell>
          <cell r="BH371">
            <v>0</v>
          </cell>
          <cell r="BI371">
            <v>294.8</v>
          </cell>
          <cell r="BJ371">
            <v>154</v>
          </cell>
          <cell r="BK371">
            <v>32</v>
          </cell>
          <cell r="BL371">
            <v>1</v>
          </cell>
          <cell r="BM371">
            <v>1163</v>
          </cell>
          <cell r="BN371">
            <v>1167.2529999999999</v>
          </cell>
          <cell r="BO371">
            <v>0</v>
          </cell>
          <cell r="BP371">
            <v>1163</v>
          </cell>
          <cell r="BQ371">
            <v>0</v>
          </cell>
          <cell r="BR371">
            <v>290.75</v>
          </cell>
          <cell r="BS371">
            <v>0</v>
          </cell>
          <cell r="BT371">
            <v>4</v>
          </cell>
          <cell r="BU371">
            <v>0</v>
          </cell>
          <cell r="BV371">
            <v>3</v>
          </cell>
          <cell r="BW371">
            <v>474.2</v>
          </cell>
          <cell r="BX371">
            <v>474.59399999999999</v>
          </cell>
          <cell r="BY371">
            <v>0</v>
          </cell>
          <cell r="BZ371">
            <v>474.2</v>
          </cell>
          <cell r="CA371">
            <v>0</v>
          </cell>
          <cell r="CB371">
            <v>0.25</v>
          </cell>
          <cell r="CC371">
            <v>0</v>
          </cell>
          <cell r="CD371">
            <v>1.9</v>
          </cell>
          <cell r="CE371">
            <v>0</v>
          </cell>
          <cell r="CF371">
            <v>4</v>
          </cell>
          <cell r="CG371">
            <v>367.6</v>
          </cell>
          <cell r="CH371">
            <v>369.53500000000003</v>
          </cell>
          <cell r="CI371">
            <v>1</v>
          </cell>
          <cell r="CJ371">
            <v>312.3</v>
          </cell>
          <cell r="CK371">
            <v>55.3</v>
          </cell>
          <cell r="CL371">
            <v>0.16400000000000001</v>
          </cell>
          <cell r="CM371">
            <v>2.9000000000000001E-2</v>
          </cell>
          <cell r="CN371">
            <v>1.9</v>
          </cell>
          <cell r="CO371">
            <v>1.9</v>
          </cell>
          <cell r="CP371">
            <v>2244.3000000000002</v>
          </cell>
          <cell r="CQ371">
            <v>11979.6</v>
          </cell>
          <cell r="CR371">
            <v>0</v>
          </cell>
          <cell r="CS371">
            <v>0</v>
          </cell>
          <cell r="CT371">
            <v>0</v>
          </cell>
        </row>
        <row r="372">
          <cell r="B372">
            <v>7674431810</v>
          </cell>
          <cell r="C372" t="str">
            <v>г.о.Люберцы, г.Люберцы, ул. Инициативная, 7В</v>
          </cell>
          <cell r="D372" t="str">
            <v>{"type":"Polygon","coordinates":[[[37.896017,55.684359],[37.896188,55.684463],[37.896548,55.684464],[37.896591,55.684464],[37.896797,55.684466],[37.897158,55.684316],[37.897219,55.684353],[37.897445,55.684282],[37.897537,55.684243],[37.897937,55.68449],[37.897942,55.684506],[37.897929,55.684524],[37.897954,55.684543],[37.897978,55.68456],[37.898001,55.684577],[37.898055,55.684617],[37.898084,55.684639],[37.898044,55.684681],[37.897778,55.684832],[37.897446,55.685016],[37.897371,55.685054],[37.897083,55.68521],[37.896803,55.685332],[37.896705,55.685378],[37.895503,55.684614],[37.896017,55.684359]],[[37.896223,55.684879],[37.895701,55.684551],[37.895892,55.684453],[37.896352,55.68474],[37.896815,55.685029],[37.897038,55.684922],[37.89719,55.685022],[37.896768,55.685221],[37.896223,55.684879]],[[37.89749,55.684307],[37.897789,55.684499],[37.897419,55.684687],[37.89705,55.684876],[37.89691,55.684783],[37.897173,55.684656],[37.897432,55.684528],[37.897276,55.684415],[37.89749,55.684307]],[[37.89689,55.684504],[37.896956,55.684542],[37.897004,55.684518],[37.897048,55.684494],[37.896987,55.684457],[37.89689,55.684504]],[[37.8975,55.684853],[37.897559,55.684887],[37.897638,55.684846],[37.89758,55.684811],[37.8975,55.684853]]]}</v>
          </cell>
          <cell r="E372" t="str">
            <v>LINESTRING(37.897537 55.684243,37.896017 55.684359,37.895503 55.684614,37.896705 55.685378,37.897083 55.68521,37.897446 55.685016,37.897778 55.684832,37.898044 55.684681,37.898084 55.684639,37.897937 55.68449,37.897537 55.684243)</v>
          </cell>
          <cell r="F372" t="str">
            <v>Утвержден</v>
          </cell>
          <cell r="G372">
            <v>7603</v>
          </cell>
          <cell r="H372">
            <v>7621.9979999999996</v>
          </cell>
          <cell r="I372">
            <v>7603</v>
          </cell>
          <cell r="J372">
            <v>0</v>
          </cell>
          <cell r="K372">
            <v>1764</v>
          </cell>
          <cell r="L372">
            <v>0</v>
          </cell>
          <cell r="M372">
            <v>1</v>
          </cell>
          <cell r="N372">
            <v>408</v>
          </cell>
          <cell r="O372">
            <v>409.33100000000002</v>
          </cell>
          <cell r="P372">
            <v>0</v>
          </cell>
          <cell r="Q372">
            <v>0</v>
          </cell>
          <cell r="R372">
            <v>408</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1986.6</v>
          </cell>
          <cell r="AN372">
            <v>3932.6689999999999</v>
          </cell>
          <cell r="AO372">
            <v>1971.6</v>
          </cell>
          <cell r="AP372">
            <v>0</v>
          </cell>
          <cell r="AQ372">
            <v>0</v>
          </cell>
          <cell r="AR372">
            <v>0</v>
          </cell>
          <cell r="AS372">
            <v>0</v>
          </cell>
          <cell r="AT372">
            <v>15</v>
          </cell>
          <cell r="AU372">
            <v>15</v>
          </cell>
          <cell r="AV372">
            <v>0</v>
          </cell>
          <cell r="AW372">
            <v>0</v>
          </cell>
          <cell r="AX372">
            <v>0</v>
          </cell>
          <cell r="AY372">
            <v>0</v>
          </cell>
          <cell r="AZ372">
            <v>0</v>
          </cell>
          <cell r="BA372">
            <v>0</v>
          </cell>
          <cell r="BB372">
            <v>0</v>
          </cell>
          <cell r="BC372">
            <v>0</v>
          </cell>
          <cell r="BD372">
            <v>0</v>
          </cell>
          <cell r="BE372">
            <v>1</v>
          </cell>
          <cell r="BF372">
            <v>759</v>
          </cell>
          <cell r="BG372">
            <v>760.52300000000002</v>
          </cell>
          <cell r="BH372">
            <v>0</v>
          </cell>
          <cell r="BI372">
            <v>759</v>
          </cell>
          <cell r="BJ372">
            <v>0</v>
          </cell>
          <cell r="BK372">
            <v>58</v>
          </cell>
          <cell r="BL372">
            <v>2</v>
          </cell>
          <cell r="BM372">
            <v>1764</v>
          </cell>
          <cell r="BN372">
            <v>1766.826</v>
          </cell>
          <cell r="BO372">
            <v>0</v>
          </cell>
          <cell r="BP372">
            <v>1764</v>
          </cell>
          <cell r="BQ372">
            <v>0</v>
          </cell>
          <cell r="BR372">
            <v>375.1</v>
          </cell>
          <cell r="BS372">
            <v>0</v>
          </cell>
          <cell r="BT372">
            <v>4.5</v>
          </cell>
          <cell r="BU372">
            <v>0</v>
          </cell>
          <cell r="BV372">
            <v>0</v>
          </cell>
          <cell r="BW372">
            <v>0</v>
          </cell>
          <cell r="BX372">
            <v>0</v>
          </cell>
          <cell r="BY372">
            <v>0</v>
          </cell>
          <cell r="BZ372">
            <v>0</v>
          </cell>
          <cell r="CA372">
            <v>0</v>
          </cell>
          <cell r="CB372">
            <v>0</v>
          </cell>
          <cell r="CC372">
            <v>0</v>
          </cell>
          <cell r="CD372">
            <v>0</v>
          </cell>
          <cell r="CE372">
            <v>0</v>
          </cell>
          <cell r="CF372">
            <v>1</v>
          </cell>
          <cell r="CG372">
            <v>2286</v>
          </cell>
          <cell r="CH372">
            <v>2668.6370000000002</v>
          </cell>
          <cell r="CI372">
            <v>14</v>
          </cell>
          <cell r="CJ372">
            <v>0</v>
          </cell>
          <cell r="CK372">
            <v>0</v>
          </cell>
          <cell r="CL372">
            <v>0.76400000000000001</v>
          </cell>
          <cell r="CM372">
            <v>0</v>
          </cell>
          <cell r="CN372">
            <v>3</v>
          </cell>
          <cell r="CO372">
            <v>0</v>
          </cell>
          <cell r="CP372">
            <v>2523</v>
          </cell>
          <cell r="CQ372">
            <v>7188.6</v>
          </cell>
          <cell r="CR372">
            <v>0</v>
          </cell>
          <cell r="CS372">
            <v>0</v>
          </cell>
          <cell r="CT372">
            <v>0</v>
          </cell>
        </row>
        <row r="373">
          <cell r="B373">
            <v>247693725</v>
          </cell>
          <cell r="C373" t="str">
            <v>г.о. Люберцы, г. Люберцы, ул. Инициативная д. 67, д. 68, д. 69</v>
          </cell>
          <cell r="D373" t="str">
            <v>{"type":"Polygon","coordinates":[[[37.915181,55.686751],[37.915164,55.686795],[37.915195,55.686798],[37.915171,55.686868],[37.915433,55.686988],[37.915797,55.687167],[37.915813,55.687169],[37.915957,55.687232],[37.916493,55.687148],[37.916977,55.6869],[37.916968,55.686738],[37.916916,55.686667],[37.916872,55.686527],[37.916872,55.686527],[37.916899,55.686495],[37.916904,55.686482],[37.916969,55.68649],[37.917002,55.686414],[37.916935,55.686406],[37.917004,55.686234],[37.917013,55.686203],[37.916802,55.686179],[37.916361,55.686136],[37.916546,55.685835],[37.9165,55.685799],[37.916218,55.686117],[37.916174,55.686219],[37.91603,55.686202],[37.916008,55.686255],[37.915819,55.686233],[37.915834,55.686195],[37.915733,55.686184],[37.915719,55.686222],[37.915413,55.686186],[37.915211,55.686754],[37.915181,55.686751]],[[37.916449,55.686253],[37.916755,55.686289],[37.916699,55.686464],[37.916597,55.686453],[37.916588,55.686483],[37.916469,55.686472],[37.916479,55.686442],[37.916386,55.686432],[37.916449,55.686253]],[[37.915507,55.686347],[37.915814,55.686382],[37.915758,55.686556],[37.915657,55.686545],[37.915648,55.686574],[37.915532,55.686562],[37.915542,55.686533],[37.915449,55.686522],[37.915507,55.686347]],[[37.915551,55.686888],[37.91535,55.686875],[37.915375,55.686758],[37.915578,55.686772],[37.915551,55.686888]],[[37.915929,55.686798],[37.916255,55.686828],[37.916243,55.68687],[37.916315,55.686877],[37.916295,55.686935],[37.916224,55.686929],[37.916206,55.686993],[37.916093,55.686983],[37.916084,55.68701],[37.915972,55.687001],[37.915982,55.686973],[37.915873,55.686963],[37.915929,55.686798]],[[37.915165,55.686795],[37.915194,55.686797],[37.915209,55.686754],[37.915182,55.686752],[37.915165,55.686795]]]}</v>
          </cell>
          <cell r="E373" t="str">
            <v>LINESTRING(37.9165 55.685799,37.915413 55.686186,37.915181 55.686751,37.915164 55.686795,37.915171 55.686868,37.915797 55.687167,37.915957 55.687232,37.916493 55.687148,37.916977 55.6869,37.917013 55.686203,37.916546 55.685835,37.9165 55.685799)</v>
          </cell>
          <cell r="F373" t="str">
            <v>Утвержден</v>
          </cell>
          <cell r="G373">
            <v>9461</v>
          </cell>
          <cell r="H373">
            <v>9475.2119999999995</v>
          </cell>
          <cell r="I373">
            <v>9461</v>
          </cell>
          <cell r="J373">
            <v>0</v>
          </cell>
          <cell r="K373">
            <v>3377</v>
          </cell>
          <cell r="L373">
            <v>8415</v>
          </cell>
          <cell r="M373">
            <v>1</v>
          </cell>
          <cell r="N373">
            <v>308</v>
          </cell>
          <cell r="O373">
            <v>308.858</v>
          </cell>
          <cell r="P373">
            <v>0</v>
          </cell>
          <cell r="Q373">
            <v>0</v>
          </cell>
          <cell r="R373">
            <v>308</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6163</v>
          </cell>
          <cell r="AN373">
            <v>4664.9030000000002</v>
          </cell>
          <cell r="AO373">
            <v>4653</v>
          </cell>
          <cell r="AP373">
            <v>100</v>
          </cell>
          <cell r="AQ373">
            <v>0</v>
          </cell>
          <cell r="AR373">
            <v>0</v>
          </cell>
          <cell r="AS373">
            <v>0</v>
          </cell>
          <cell r="AT373">
            <v>0</v>
          </cell>
          <cell r="AU373">
            <v>0</v>
          </cell>
          <cell r="AV373">
            <v>1</v>
          </cell>
          <cell r="AW373">
            <v>16</v>
          </cell>
          <cell r="AX373">
            <v>0</v>
          </cell>
          <cell r="AY373">
            <v>16</v>
          </cell>
          <cell r="AZ373">
            <v>0</v>
          </cell>
          <cell r="BA373">
            <v>9</v>
          </cell>
          <cell r="BB373">
            <v>9</v>
          </cell>
          <cell r="BC373">
            <v>2</v>
          </cell>
          <cell r="BD373">
            <v>3</v>
          </cell>
          <cell r="BE373">
            <v>9</v>
          </cell>
          <cell r="BF373">
            <v>786.9</v>
          </cell>
          <cell r="BG373">
            <v>789</v>
          </cell>
          <cell r="BH373">
            <v>0</v>
          </cell>
          <cell r="BI373">
            <v>786.9</v>
          </cell>
          <cell r="BJ373">
            <v>0</v>
          </cell>
          <cell r="BK373">
            <v>61</v>
          </cell>
          <cell r="BL373">
            <v>1</v>
          </cell>
          <cell r="BM373">
            <v>3377</v>
          </cell>
          <cell r="BN373">
            <v>3385.13</v>
          </cell>
          <cell r="BO373">
            <v>0</v>
          </cell>
          <cell r="BP373">
            <v>3377</v>
          </cell>
          <cell r="BQ373">
            <v>0</v>
          </cell>
          <cell r="BR373">
            <v>521</v>
          </cell>
          <cell r="BS373">
            <v>0</v>
          </cell>
          <cell r="BT373">
            <v>6</v>
          </cell>
          <cell r="BU373">
            <v>0</v>
          </cell>
          <cell r="BV373">
            <v>5</v>
          </cell>
          <cell r="BW373">
            <v>324.8</v>
          </cell>
          <cell r="BX373">
            <v>327.267</v>
          </cell>
          <cell r="BY373">
            <v>1</v>
          </cell>
          <cell r="BZ373">
            <v>314.8</v>
          </cell>
          <cell r="CA373">
            <v>10</v>
          </cell>
          <cell r="CB373">
            <v>0.224</v>
          </cell>
          <cell r="CC373">
            <v>2E-3</v>
          </cell>
          <cell r="CD373">
            <v>1.5</v>
          </cell>
          <cell r="CE373">
            <v>1</v>
          </cell>
          <cell r="CF373">
            <v>0</v>
          </cell>
          <cell r="CG373">
            <v>0</v>
          </cell>
          <cell r="CH373">
            <v>0</v>
          </cell>
          <cell r="CI373">
            <v>0</v>
          </cell>
          <cell r="CJ373">
            <v>0</v>
          </cell>
          <cell r="CK373">
            <v>0</v>
          </cell>
          <cell r="CL373">
            <v>0</v>
          </cell>
          <cell r="CM373">
            <v>0</v>
          </cell>
          <cell r="CN373">
            <v>0</v>
          </cell>
          <cell r="CO373">
            <v>0</v>
          </cell>
          <cell r="CP373">
            <v>4494.7</v>
          </cell>
          <cell r="CQ373">
            <v>9465.7000000000007</v>
          </cell>
          <cell r="CR373">
            <v>0</v>
          </cell>
          <cell r="CS373">
            <v>0</v>
          </cell>
          <cell r="CT373">
            <v>0</v>
          </cell>
        </row>
        <row r="374">
          <cell r="B374">
            <v>7673595770</v>
          </cell>
          <cell r="C374" t="str">
            <v>г.о.Люберцы, г.Люберцы, ул. Кирова, 9к2</v>
          </cell>
          <cell r="D374" t="str">
            <v>{"type":"Polygon","coordinates":[[[37.86722,55.688745],[37.866945,55.688578],[37.866854,55.688524],[37.866981,55.688455],[37.867125,55.688376],[37.867278,55.688297],[37.867432,55.688217],[37.867586,55.688138],[37.867739,55.688059],[37.867907,55.687965],[37.86817,55.687819],[37.868226,55.687809],[37.868397,55.687811],[37.868485,55.687812],[37.868522,55.687808],[37.868548,55.687803],[37.86858,55.68779],[37.868606,55.687777],[37.868623,55.687759],[37.868635,55.68773],[37.868656,55.68758],[37.86867,55.687566],[37.869057,55.687362],[37.86944,55.687158],[37.869958,55.686883],[37.870042,55.686937],[37.870088,55.686937],[37.870232,55.687019],[37.870259,55.68705],[37.870285,55.687064],[37.870329,55.687092],[37.870377,55.687122],[37.870735,55.687363],[37.868679,55.688415],[37.868359,55.688576],[37.868066,55.688726],[37.867644,55.688991],[37.86722,55.688745]],[[37.867753,55.688829],[37.867479,55.68867],[37.867514,55.688651],[37.86745,55.688615],[37.867426,55.688629],[37.867342,55.688581],[37.867346,55.68857],[37.867295,55.688539],[37.86727,55.688512],[37.867273,55.68839],[37.867321,55.68836],[37.867366,55.688333],[37.867354,55.688313],[37.867596,55.688188],[37.867839,55.688063],[37.868099,55.687922],[37.86823,55.687898],[37.868347,55.68788],[37.868579,55.687882],[37.86865,55.687893],[37.868762,55.687837],[37.868761,55.687657],[37.8688,55.687581],[37.868888,55.687504],[37.869281,55.687304],[37.869612,55.687131],[37.869723,55.687094],[37.86982,55.687095],[37.869965,55.687097],[37.869995,55.687107],[37.870053,55.687141],[37.870064,55.687147],[37.870136,55.687187],[37.870279,55.687266],[37.870362,55.687224],[37.870608,55.687378],[37.870262,55.687547],[37.869998,55.687389],[37.870098,55.687331],[37.870025,55.687279],[37.869953,55.687281],[37.869911,55.687262],[37.869765,55.687258],[37.869105,55.687615],[37.869031,55.687667],[37.869019,55.687899],[37.868961,55.687947],[37.868981,55.687966],[37.868884,55.688016],[37.868841,55.688009],[37.868756,55.688038],[37.868686,55.688039],[37.868515,55.688036],[37.868509,55.688065],[37.868377,55.68806],[37.868367,55.688033],[37.868278,55.688043],[37.867587,55.688412],[37.867598,55.688482],[37.867643,55.688523],[37.867672,55.688547],[37.867734,55.688515],[37.868024,55.688689],[37.867753,55.688829]],[[37.869077,55.688115],[37.869149,55.688157],[37.869193,55.688135],[37.869233,55.688112],[37.869163,55.68807],[37.869077,55.688115]],[[37.868269,55.688473],[37.868175,55.688525],[37.868265,55.688573],[37.868355,55.688523],[37.868445,55.688473],[37.868363,55.688423],[37.868269,55.688473]],[[37.869974,55.687615],[37.869928,55.687589],[37.869727,55.687696],[37.869819,55.687747],[37.870018,55.687642],[37.869974,55.687615]],[[37.869828,55.686959],[37.869919,55.686912],[37.870001,55.686962],[37.869914,55.687007],[37.869828,55.686959]],[[37.870024,55.686988],[37.870071,55.686966],[37.870127,55.687],[37.870081,55.687024],[37.870024,55.686988]]]}</v>
          </cell>
          <cell r="E374" t="str">
            <v>LINESTRING(37.869958 55.686883,37.86817 55.687819,37.867125 55.688376,37.866854 55.688524,37.86722 55.688745,37.867644 55.688991,37.870735 55.687363,37.870232 55.687019,37.870088 55.686937,37.869958 55.686883)</v>
          </cell>
          <cell r="F374" t="str">
            <v>Утвержден</v>
          </cell>
          <cell r="G374">
            <v>12054</v>
          </cell>
          <cell r="H374">
            <v>12083.137000000001</v>
          </cell>
          <cell r="I374">
            <v>12054</v>
          </cell>
          <cell r="J374">
            <v>0</v>
          </cell>
          <cell r="K374">
            <v>2571.9</v>
          </cell>
          <cell r="L374">
            <v>0</v>
          </cell>
          <cell r="M374">
            <v>3</v>
          </cell>
          <cell r="N374">
            <v>501.7</v>
          </cell>
          <cell r="O374">
            <v>502.39299999999997</v>
          </cell>
          <cell r="P374">
            <v>0</v>
          </cell>
          <cell r="Q374">
            <v>0</v>
          </cell>
          <cell r="R374">
            <v>501.7</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5834</v>
          </cell>
          <cell r="AN374">
            <v>6574.4870000000001</v>
          </cell>
          <cell r="AO374">
            <v>5781</v>
          </cell>
          <cell r="AP374">
            <v>10</v>
          </cell>
          <cell r="AQ374">
            <v>0</v>
          </cell>
          <cell r="AR374">
            <v>0</v>
          </cell>
          <cell r="AS374">
            <v>0</v>
          </cell>
          <cell r="AT374">
            <v>33</v>
          </cell>
          <cell r="AU374">
            <v>33</v>
          </cell>
          <cell r="AV374">
            <v>0</v>
          </cell>
          <cell r="AW374">
            <v>0</v>
          </cell>
          <cell r="AX374">
            <v>0</v>
          </cell>
          <cell r="AY374">
            <v>0</v>
          </cell>
          <cell r="AZ374">
            <v>0</v>
          </cell>
          <cell r="BA374">
            <v>0</v>
          </cell>
          <cell r="BB374">
            <v>0</v>
          </cell>
          <cell r="BC374">
            <v>0</v>
          </cell>
          <cell r="BD374">
            <v>0</v>
          </cell>
          <cell r="BE374">
            <v>3</v>
          </cell>
          <cell r="BF374">
            <v>591</v>
          </cell>
          <cell r="BG374">
            <v>593.15200000000004</v>
          </cell>
          <cell r="BH374">
            <v>0</v>
          </cell>
          <cell r="BI374">
            <v>591</v>
          </cell>
          <cell r="BJ374">
            <v>0</v>
          </cell>
          <cell r="BK374">
            <v>43</v>
          </cell>
          <cell r="BL374">
            <v>8</v>
          </cell>
          <cell r="BM374">
            <v>2571.9</v>
          </cell>
          <cell r="BN374">
            <v>2578.5990000000002</v>
          </cell>
          <cell r="BO374">
            <v>0</v>
          </cell>
          <cell r="BP374">
            <v>2571.9</v>
          </cell>
          <cell r="BQ374">
            <v>0</v>
          </cell>
          <cell r="BR374">
            <v>514.29999999999995</v>
          </cell>
          <cell r="BS374">
            <v>0</v>
          </cell>
          <cell r="BT374">
            <v>5</v>
          </cell>
          <cell r="BU374">
            <v>0</v>
          </cell>
          <cell r="BV374">
            <v>0</v>
          </cell>
          <cell r="BW374">
            <v>0</v>
          </cell>
          <cell r="BX374">
            <v>0</v>
          </cell>
          <cell r="BY374">
            <v>0</v>
          </cell>
          <cell r="BZ374">
            <v>0</v>
          </cell>
          <cell r="CA374">
            <v>0</v>
          </cell>
          <cell r="CB374">
            <v>0</v>
          </cell>
          <cell r="CC374">
            <v>0</v>
          </cell>
          <cell r="CD374">
            <v>0</v>
          </cell>
          <cell r="CE374">
            <v>0</v>
          </cell>
          <cell r="CF374">
            <v>9</v>
          </cell>
          <cell r="CG374">
            <v>1827.7</v>
          </cell>
          <cell r="CH374">
            <v>1835.3720000000001</v>
          </cell>
          <cell r="CI374">
            <v>0</v>
          </cell>
          <cell r="CJ374">
            <v>0</v>
          </cell>
          <cell r="CK374">
            <v>0</v>
          </cell>
          <cell r="CL374">
            <v>14.493</v>
          </cell>
          <cell r="CM374">
            <v>0</v>
          </cell>
          <cell r="CN374">
            <v>3</v>
          </cell>
          <cell r="CO374">
            <v>0</v>
          </cell>
          <cell r="CP374">
            <v>3162.9</v>
          </cell>
          <cell r="CQ374">
            <v>11273.3</v>
          </cell>
          <cell r="CR374">
            <v>0</v>
          </cell>
          <cell r="CS374">
            <v>0</v>
          </cell>
          <cell r="CT374">
            <v>0</v>
          </cell>
        </row>
        <row r="375">
          <cell r="B375">
            <v>247693948</v>
          </cell>
          <cell r="C375" t="str">
            <v>г.о.Люберцы, г.Люберцы, ул.Кирова, д.16, д.18, д.22В</v>
          </cell>
          <cell r="D375" t="str">
            <v>{"type":"Polygon","coordinates":[[[37.887541,55.67784],[37.888105,55.677573],[37.888634,55.677296],[37.887774,55.676717],[37.886649,55.677287],[37.887541,55.67784]],[[37.887148,55.677535],[37.887313,55.677453],[37.88753,55.677586],[37.887773,55.677468],[37.887915,55.677557],[37.887506,55.677761],[37.887148,55.677535]],[[37.8879,55.677118],[37.888075,55.677041],[37.888453,55.677286],[37.888056,55.677485],[37.887912,55.677389],[37.888148,55.677277],[37.8879,55.677118]],[[37.887073,55.677165],[37.887488,55.676963],[37.887636,55.677061],[37.887229,55.67726],[37.887073,55.677165]],[[37.887693,55.676888],[37.887849,55.676813],[37.887917,55.676859],[37.88776,55.676932],[37.887693,55.676888]]]}</v>
          </cell>
          <cell r="E375" t="str">
            <v>LINESTRING(37.887774 55.676717,37.886649 55.677287,37.887541 55.67784,37.888105 55.677573,37.888634 55.677296,37.887774 55.676717)</v>
          </cell>
          <cell r="F375" t="str">
            <v>Утвержден</v>
          </cell>
          <cell r="G375">
            <v>5757</v>
          </cell>
          <cell r="H375">
            <v>5770.5619999999999</v>
          </cell>
          <cell r="I375">
            <v>5342</v>
          </cell>
          <cell r="J375">
            <v>0</v>
          </cell>
          <cell r="K375">
            <v>943</v>
          </cell>
          <cell r="L375">
            <v>10684</v>
          </cell>
          <cell r="M375">
            <v>0</v>
          </cell>
          <cell r="N375">
            <v>0</v>
          </cell>
          <cell r="O375">
            <v>0</v>
          </cell>
          <cell r="P375">
            <v>0</v>
          </cell>
          <cell r="Q375">
            <v>0</v>
          </cell>
          <cell r="R375">
            <v>0</v>
          </cell>
          <cell r="S375">
            <v>0</v>
          </cell>
          <cell r="T375">
            <v>0</v>
          </cell>
          <cell r="U375">
            <v>0</v>
          </cell>
          <cell r="V375">
            <v>0</v>
          </cell>
          <cell r="W375">
            <v>0</v>
          </cell>
          <cell r="X375">
            <v>0</v>
          </cell>
          <cell r="Y375">
            <v>0</v>
          </cell>
          <cell r="Z375">
            <v>1</v>
          </cell>
          <cell r="AA375">
            <v>449</v>
          </cell>
          <cell r="AB375">
            <v>448.89299999999997</v>
          </cell>
          <cell r="AC375">
            <v>0</v>
          </cell>
          <cell r="AD375">
            <v>0</v>
          </cell>
          <cell r="AE375">
            <v>449</v>
          </cell>
          <cell r="AF375">
            <v>0</v>
          </cell>
          <cell r="AG375">
            <v>0</v>
          </cell>
          <cell r="AH375">
            <v>0</v>
          </cell>
          <cell r="AI375">
            <v>0</v>
          </cell>
          <cell r="AJ375">
            <v>0</v>
          </cell>
          <cell r="AK375">
            <v>0</v>
          </cell>
          <cell r="AL375">
            <v>0</v>
          </cell>
          <cell r="AM375">
            <v>3599</v>
          </cell>
          <cell r="AN375">
            <v>3597.8119999999999</v>
          </cell>
          <cell r="AO375">
            <v>3589</v>
          </cell>
          <cell r="AP375">
            <v>51</v>
          </cell>
          <cell r="AQ375">
            <v>0</v>
          </cell>
          <cell r="AR375">
            <v>0</v>
          </cell>
          <cell r="AS375">
            <v>0</v>
          </cell>
          <cell r="AT375">
            <v>5</v>
          </cell>
          <cell r="AU375">
            <v>10</v>
          </cell>
          <cell r="AV375">
            <v>1</v>
          </cell>
          <cell r="AW375">
            <v>25</v>
          </cell>
          <cell r="AX375">
            <v>0</v>
          </cell>
          <cell r="AY375">
            <v>25</v>
          </cell>
          <cell r="AZ375">
            <v>0</v>
          </cell>
          <cell r="BA375">
            <v>0</v>
          </cell>
          <cell r="BB375">
            <v>0</v>
          </cell>
          <cell r="BC375">
            <v>0</v>
          </cell>
          <cell r="BD375">
            <v>0</v>
          </cell>
          <cell r="BE375">
            <v>3</v>
          </cell>
          <cell r="BF375">
            <v>512.4</v>
          </cell>
          <cell r="BG375">
            <v>514.19799999999998</v>
          </cell>
          <cell r="BH375">
            <v>0</v>
          </cell>
          <cell r="BI375">
            <v>512.4</v>
          </cell>
          <cell r="BJ375">
            <v>0</v>
          </cell>
          <cell r="BK375">
            <v>38</v>
          </cell>
          <cell r="BL375">
            <v>1</v>
          </cell>
          <cell r="BM375">
            <v>943</v>
          </cell>
          <cell r="BN375">
            <v>945.10699999999997</v>
          </cell>
          <cell r="BO375">
            <v>0</v>
          </cell>
          <cell r="BP375">
            <v>943</v>
          </cell>
          <cell r="BQ375">
            <v>0</v>
          </cell>
          <cell r="BR375">
            <v>188</v>
          </cell>
          <cell r="BS375">
            <v>0</v>
          </cell>
          <cell r="BT375">
            <v>5</v>
          </cell>
          <cell r="BU375">
            <v>0</v>
          </cell>
          <cell r="BV375">
            <v>0</v>
          </cell>
          <cell r="BW375">
            <v>0</v>
          </cell>
          <cell r="BX375">
            <v>0</v>
          </cell>
          <cell r="BY375">
            <v>0</v>
          </cell>
          <cell r="BZ375">
            <v>0</v>
          </cell>
          <cell r="CA375">
            <v>0</v>
          </cell>
          <cell r="CB375">
            <v>0</v>
          </cell>
          <cell r="CC375">
            <v>0</v>
          </cell>
          <cell r="CD375">
            <v>0</v>
          </cell>
          <cell r="CE375">
            <v>0</v>
          </cell>
          <cell r="CF375">
            <v>2</v>
          </cell>
          <cell r="CG375">
            <v>263</v>
          </cell>
          <cell r="CH375">
            <v>266.11099999999999</v>
          </cell>
          <cell r="CI375">
            <v>1</v>
          </cell>
          <cell r="CJ375">
            <v>263</v>
          </cell>
          <cell r="CK375">
            <v>0</v>
          </cell>
          <cell r="CL375">
            <v>0.17399999999999999</v>
          </cell>
          <cell r="CM375">
            <v>0</v>
          </cell>
          <cell r="CN375">
            <v>1.5</v>
          </cell>
          <cell r="CO375">
            <v>0</v>
          </cell>
          <cell r="CP375">
            <v>1743.4</v>
          </cell>
          <cell r="CQ375">
            <v>5781.4</v>
          </cell>
          <cell r="CR375">
            <v>0</v>
          </cell>
          <cell r="CS375">
            <v>0</v>
          </cell>
          <cell r="CT375">
            <v>0</v>
          </cell>
        </row>
        <row r="376">
          <cell r="B376">
            <v>247693966</v>
          </cell>
          <cell r="C376" t="str">
            <v>г.о. Люберцы, г. Люберцы, ул. Кирова, д. 51, д. 53, ул. Комсомольская, д. 9</v>
          </cell>
          <cell r="D376" t="str">
            <v>{"type":"Polygon","coordinates":[[[37.885508,55.68014],[37.886218,55.679772],[37.886319,55.679724],[37.886383,55.679764],[37.88645,55.679734],[37.886294,55.679633],[37.886227,55.679665],[37.886105,55.679587],[37.886108,55.679568],[37.886345,55.679444],[37.886363,55.679375],[37.886192,55.679266],[37.885712,55.678969],[37.885674,55.67899],[37.885169,55.679236],[37.885164,55.679233],[37.885094,55.679264],[37.884542,55.679535],[37.885508,55.68014]],[[37.885155,55.679839],[37.885313,55.679757],[37.885501,55.679878],[37.885463,55.679899],[37.885497,55.679917],[37.885958,55.679681],[37.886107,55.679774],[37.885525,55.680072],[37.885155,55.679839]],[[37.885637,55.679446],[37.885722,55.679406],[37.885954,55.679549],[37.885868,55.67959],[37.885637,55.679446]],[[37.886127,55.679285],[37.885926,55.679383],[37.885733,55.679262],[37.885756,55.67925],[37.885731,55.679233],[37.885438,55.679376],[37.885253,55.679266],[37.885721,55.679032],[37.886127,55.679285]],[[37.886126,55.679431],[37.886015,55.679368],[37.886117,55.679319],[37.886169,55.679348],[37.886179,55.679343],[37.886291,55.679411],[37.88617,55.679478],[37.886108,55.679442],[37.886126,55.679431]],[[37.885033,55.679583],[37.885062,55.679601],[37.88509,55.679588],[37.885251,55.67969],[37.885061,55.679788],[37.88469,55.679556],[37.885158,55.67933],[37.885321,55.679431],[37.885033,55.679583]]]}</v>
          </cell>
          <cell r="E376" t="str">
            <v>LINESTRING(37.885712 55.678969,37.885094 55.679264,37.884542 55.679535,37.885508 55.68014,37.886383 55.679764,37.88645 55.679734,37.886363 55.679375,37.886192 55.679266,37.885712 55.678969)</v>
          </cell>
          <cell r="F376" t="str">
            <v>Утвержден</v>
          </cell>
          <cell r="G376">
            <v>4916</v>
          </cell>
          <cell r="H376">
            <v>4929.8469999999998</v>
          </cell>
          <cell r="I376">
            <v>4916</v>
          </cell>
          <cell r="J376">
            <v>0</v>
          </cell>
          <cell r="K376">
            <v>2254.9</v>
          </cell>
          <cell r="L376">
            <v>4916</v>
          </cell>
          <cell r="M376">
            <v>1</v>
          </cell>
          <cell r="N376">
            <v>177</v>
          </cell>
          <cell r="O376">
            <v>177.64699999999999</v>
          </cell>
          <cell r="P376">
            <v>0</v>
          </cell>
          <cell r="Q376">
            <v>0</v>
          </cell>
          <cell r="R376">
            <v>177</v>
          </cell>
          <cell r="S376">
            <v>0</v>
          </cell>
          <cell r="T376">
            <v>0</v>
          </cell>
          <cell r="U376">
            <v>0</v>
          </cell>
          <cell r="V376">
            <v>0</v>
          </cell>
          <cell r="W376">
            <v>5</v>
          </cell>
          <cell r="X376">
            <v>2</v>
          </cell>
          <cell r="Y376">
            <v>2</v>
          </cell>
          <cell r="Z376">
            <v>1</v>
          </cell>
          <cell r="AA376">
            <v>150</v>
          </cell>
          <cell r="AB376">
            <v>149.48500000000001</v>
          </cell>
          <cell r="AC376">
            <v>0</v>
          </cell>
          <cell r="AD376">
            <v>0</v>
          </cell>
          <cell r="AE376">
            <v>150</v>
          </cell>
          <cell r="AF376">
            <v>0</v>
          </cell>
          <cell r="AG376">
            <v>0</v>
          </cell>
          <cell r="AH376">
            <v>0</v>
          </cell>
          <cell r="AI376">
            <v>0</v>
          </cell>
          <cell r="AJ376">
            <v>0</v>
          </cell>
          <cell r="AK376">
            <v>2</v>
          </cell>
          <cell r="AL376">
            <v>2</v>
          </cell>
          <cell r="AM376">
            <v>3015.8</v>
          </cell>
          <cell r="AN376">
            <v>1368.115</v>
          </cell>
          <cell r="AO376">
            <v>2015.8</v>
          </cell>
          <cell r="AP376">
            <v>50</v>
          </cell>
          <cell r="AQ376">
            <v>0</v>
          </cell>
          <cell r="AR376">
            <v>0</v>
          </cell>
          <cell r="AS376">
            <v>0</v>
          </cell>
          <cell r="AT376">
            <v>0</v>
          </cell>
          <cell r="AU376">
            <v>0</v>
          </cell>
          <cell r="AV376">
            <v>1</v>
          </cell>
          <cell r="AW376">
            <v>15</v>
          </cell>
          <cell r="AX376">
            <v>0</v>
          </cell>
          <cell r="AY376">
            <v>15</v>
          </cell>
          <cell r="AZ376">
            <v>0</v>
          </cell>
          <cell r="BA376">
            <v>3</v>
          </cell>
          <cell r="BB376">
            <v>3</v>
          </cell>
          <cell r="BC376">
            <v>0</v>
          </cell>
          <cell r="BD376">
            <v>1</v>
          </cell>
          <cell r="BE376">
            <v>6</v>
          </cell>
          <cell r="BF376">
            <v>971.7</v>
          </cell>
          <cell r="BG376">
            <v>974.66300000000001</v>
          </cell>
          <cell r="BH376">
            <v>0</v>
          </cell>
          <cell r="BI376">
            <v>971.7</v>
          </cell>
          <cell r="BJ376">
            <v>0</v>
          </cell>
          <cell r="BK376">
            <v>74</v>
          </cell>
          <cell r="BL376">
            <v>1</v>
          </cell>
          <cell r="BM376">
            <v>1398</v>
          </cell>
          <cell r="BN376">
            <v>1403.056</v>
          </cell>
          <cell r="BO376">
            <v>0</v>
          </cell>
          <cell r="BP376">
            <v>1398</v>
          </cell>
          <cell r="BQ376">
            <v>0</v>
          </cell>
          <cell r="BR376">
            <v>280</v>
          </cell>
          <cell r="BS376">
            <v>0</v>
          </cell>
          <cell r="BT376">
            <v>5</v>
          </cell>
          <cell r="BU376">
            <v>0</v>
          </cell>
          <cell r="BV376">
            <v>5</v>
          </cell>
          <cell r="BW376">
            <v>856.9</v>
          </cell>
          <cell r="BX376">
            <v>858.44100000000003</v>
          </cell>
          <cell r="BY376">
            <v>0</v>
          </cell>
          <cell r="BZ376">
            <v>856.9</v>
          </cell>
          <cell r="CA376">
            <v>0</v>
          </cell>
          <cell r="CB376">
            <v>0.41299999999999998</v>
          </cell>
          <cell r="CC376">
            <v>0</v>
          </cell>
          <cell r="CD376">
            <v>2.8</v>
          </cell>
          <cell r="CE376">
            <v>0</v>
          </cell>
          <cell r="CF376">
            <v>0</v>
          </cell>
          <cell r="CG376">
            <v>0</v>
          </cell>
          <cell r="CH376">
            <v>0</v>
          </cell>
          <cell r="CI376">
            <v>0</v>
          </cell>
          <cell r="CJ376">
            <v>0</v>
          </cell>
          <cell r="CK376">
            <v>0</v>
          </cell>
          <cell r="CL376">
            <v>0</v>
          </cell>
          <cell r="CM376">
            <v>0</v>
          </cell>
          <cell r="CN376">
            <v>0</v>
          </cell>
          <cell r="CO376">
            <v>0</v>
          </cell>
          <cell r="CP376">
            <v>3241.6</v>
          </cell>
          <cell r="CQ376">
            <v>5584.4</v>
          </cell>
          <cell r="CR376">
            <v>0</v>
          </cell>
          <cell r="CS376">
            <v>0</v>
          </cell>
          <cell r="CT376">
            <v>0</v>
          </cell>
        </row>
        <row r="377">
          <cell r="B377">
            <v>247693916</v>
          </cell>
          <cell r="C377" t="str">
            <v>г.о. Люберцы, г. Люберцы,ул.Красногорская 17/1,2 ,ул.Митрофанова 17/3</v>
          </cell>
          <cell r="D377" t="str">
            <v>{"type":"Polygon","coordinates":[[[37.891209,55.69218],[37.891215,55.692147],[37.890298,55.692112],[37.890283,55.692236],[37.890123,55.69223],[37.890073,55.692804],[37.890448,55.692845],[37.890522,55.692869],[37.890572,55.692902],[37.890618,55.692956],[37.890662,55.693045],[37.890682,55.693216],[37.890651,55.693477],[37.890859,55.693482],[37.891225,55.693496],[37.891301,55.693516],[37.891443,55.693566],[37.891955,55.693617],[37.89213,55.693635],[37.892151,55.69344],[37.892016,55.693433],[37.892032,55.693327],[37.892163,55.693331],[37.89221,55.692947],[37.892295,55.69225],[37.892275,55.692245],[37.891422,55.692193],[37.891209,55.69218]],[[37.891566,55.692286],[37.891777,55.692294],[37.891702,55.692909],[37.891488,55.6929],[37.891566,55.692286]],[[37.890647,55.692237],[37.890856,55.692247],[37.890761,55.692868],[37.89055,55.692858],[37.890647,55.692237]],[[37.891214,55.693423],[37.891453,55.693432],[37.891496,55.693061],[37.891256,55.693053],[37.891214,55.693423]]]}</v>
          </cell>
          <cell r="E377" t="str">
            <v>LINESTRING(37.890298 55.692112,37.890123 55.69223,37.890073 55.692804,37.890651 55.693477,37.891443 55.693566,37.89213 55.693635,37.892295 55.69225,37.892275 55.692245,37.891215 55.692147,37.890298 55.692112)</v>
          </cell>
          <cell r="F377" t="str">
            <v>Утвержден</v>
          </cell>
          <cell r="G377">
            <v>14961</v>
          </cell>
          <cell r="H377">
            <v>14998.393</v>
          </cell>
          <cell r="I377">
            <v>14964</v>
          </cell>
          <cell r="J377">
            <v>334</v>
          </cell>
          <cell r="K377">
            <v>1884</v>
          </cell>
          <cell r="L377">
            <v>7066</v>
          </cell>
          <cell r="M377">
            <v>1</v>
          </cell>
          <cell r="N377">
            <v>682</v>
          </cell>
          <cell r="O377">
            <v>684.39099999999996</v>
          </cell>
          <cell r="P377">
            <v>0</v>
          </cell>
          <cell r="Q377">
            <v>0</v>
          </cell>
          <cell r="R377">
            <v>682</v>
          </cell>
          <cell r="S377">
            <v>0</v>
          </cell>
          <cell r="T377">
            <v>0</v>
          </cell>
          <cell r="U377">
            <v>0</v>
          </cell>
          <cell r="V377">
            <v>0</v>
          </cell>
          <cell r="W377">
            <v>7</v>
          </cell>
          <cell r="X377">
            <v>0</v>
          </cell>
          <cell r="Y377">
            <v>0</v>
          </cell>
          <cell r="Z377">
            <v>1</v>
          </cell>
          <cell r="AA377">
            <v>477</v>
          </cell>
          <cell r="AB377">
            <v>478.44499999999999</v>
          </cell>
          <cell r="AC377">
            <v>0</v>
          </cell>
          <cell r="AD377">
            <v>0</v>
          </cell>
          <cell r="AE377">
            <v>477</v>
          </cell>
          <cell r="AF377">
            <v>0</v>
          </cell>
          <cell r="AG377">
            <v>0</v>
          </cell>
          <cell r="AH377">
            <v>0</v>
          </cell>
          <cell r="AI377">
            <v>0</v>
          </cell>
          <cell r="AJ377">
            <v>9</v>
          </cell>
          <cell r="AK377">
            <v>2</v>
          </cell>
          <cell r="AL377">
            <v>2</v>
          </cell>
          <cell r="AM377">
            <v>11501</v>
          </cell>
          <cell r="AN377">
            <v>11295.355</v>
          </cell>
          <cell r="AO377">
            <v>11471</v>
          </cell>
          <cell r="AP377">
            <v>30</v>
          </cell>
          <cell r="AQ377">
            <v>0</v>
          </cell>
          <cell r="AR377">
            <v>0</v>
          </cell>
          <cell r="AS377">
            <v>0</v>
          </cell>
          <cell r="AT377">
            <v>0</v>
          </cell>
          <cell r="AU377">
            <v>0</v>
          </cell>
          <cell r="AV377">
            <v>0</v>
          </cell>
          <cell r="AW377">
            <v>0</v>
          </cell>
          <cell r="AX377">
            <v>0</v>
          </cell>
          <cell r="AY377">
            <v>0</v>
          </cell>
          <cell r="AZ377">
            <v>0</v>
          </cell>
          <cell r="BA377">
            <v>8</v>
          </cell>
          <cell r="BB377">
            <v>8</v>
          </cell>
          <cell r="BC377">
            <v>9</v>
          </cell>
          <cell r="BD377">
            <v>9</v>
          </cell>
          <cell r="BE377">
            <v>2</v>
          </cell>
          <cell r="BF377">
            <v>900</v>
          </cell>
          <cell r="BG377">
            <v>902.56600000000003</v>
          </cell>
          <cell r="BH377">
            <v>0</v>
          </cell>
          <cell r="BI377">
            <v>900</v>
          </cell>
          <cell r="BJ377">
            <v>0</v>
          </cell>
          <cell r="BK377">
            <v>69</v>
          </cell>
          <cell r="BL377">
            <v>2</v>
          </cell>
          <cell r="BM377">
            <v>1099</v>
          </cell>
          <cell r="BN377">
            <v>947.68700000000001</v>
          </cell>
          <cell r="BO377">
            <v>14</v>
          </cell>
          <cell r="BP377">
            <v>1099</v>
          </cell>
          <cell r="BQ377">
            <v>0</v>
          </cell>
          <cell r="BR377">
            <v>549.5</v>
          </cell>
          <cell r="BS377">
            <v>0</v>
          </cell>
          <cell r="BT377">
            <v>2</v>
          </cell>
          <cell r="BU377">
            <v>0</v>
          </cell>
          <cell r="BV377">
            <v>0</v>
          </cell>
          <cell r="BW377">
            <v>0</v>
          </cell>
          <cell r="BX377">
            <v>0</v>
          </cell>
          <cell r="BY377">
            <v>0</v>
          </cell>
          <cell r="BZ377">
            <v>0</v>
          </cell>
          <cell r="CA377">
            <v>0</v>
          </cell>
          <cell r="CB377">
            <v>0</v>
          </cell>
          <cell r="CC377">
            <v>0</v>
          </cell>
          <cell r="CD377">
            <v>0</v>
          </cell>
          <cell r="CE377">
            <v>0</v>
          </cell>
          <cell r="CF377">
            <v>2</v>
          </cell>
          <cell r="CG377">
            <v>785</v>
          </cell>
          <cell r="CH377">
            <v>889.18700000000001</v>
          </cell>
          <cell r="CI377">
            <v>12</v>
          </cell>
          <cell r="CJ377">
            <v>785</v>
          </cell>
          <cell r="CK377">
            <v>0</v>
          </cell>
          <cell r="CL377">
            <v>0.39200000000000002</v>
          </cell>
          <cell r="CM377">
            <v>0</v>
          </cell>
          <cell r="CN377">
            <v>2</v>
          </cell>
          <cell r="CO377">
            <v>0</v>
          </cell>
          <cell r="CP377">
            <v>2784</v>
          </cell>
          <cell r="CQ377">
            <v>15414</v>
          </cell>
          <cell r="CR377">
            <v>0</v>
          </cell>
          <cell r="CS377">
            <v>0</v>
          </cell>
          <cell r="CT377">
            <v>0</v>
          </cell>
        </row>
        <row r="378">
          <cell r="B378">
            <v>247693915</v>
          </cell>
          <cell r="C378" t="str">
            <v>г.о. Люберцы, г. Люберцы,ул.Красногорская 21/1,2,3-ул.Побратимов 8</v>
          </cell>
          <cell r="D378" t="str">
            <v>{"type":"Polygon","coordinates":[[[37.889662,55.691305],[37.890221,55.691327],[37.891154,55.691375],[37.891856,55.691411],[37.892361,55.691421],[37.892643,55.691439],[37.892822,55.691334],[37.892999,55.691233],[37.893766,55.690889],[37.893601,55.690833],[37.892115,55.690788],[37.892138,55.69061],[37.892103,55.690608],[37.892176,55.690027],[37.892122,55.690025],[37.892043,55.69063],[37.891968,55.690625],[37.889799,55.690541],[37.889662,55.691305]],[[37.889898,55.690648],[37.890113,55.690658],[37.890029,55.691281],[37.889806,55.691271],[37.889898,55.690648]],[[37.890832,55.690694],[37.891048,55.690703],[37.890949,55.691329],[37.890739,55.69132],[37.890832,55.690694]],[[37.891599,55.690735],[37.891811,55.690745],[37.891717,55.691368],[37.891502,55.691359],[37.891599,55.690735]],[[37.892598,55.69093],[37.892866,55.690941],[37.892843,55.691214],[37.892567,55.691206],[37.892598,55.69093]],[[37.891354,55.690606],[37.891498,55.690612],[37.891489,55.690682],[37.891343,55.690676],[37.891354,55.690606]],[[37.892334,55.691258],[37.892355,55.691259],[37.892351,55.691296],[37.89233,55.691296],[37.892334,55.691258]]]}</v>
          </cell>
          <cell r="E378" t="str">
            <v>LINESTRING(37.892122 55.690025,37.889799 55.690541,37.889662 55.691305,37.891856 55.691411,37.892643 55.691439,37.893766 55.690889,37.892176 55.690027,37.892122 55.690025)</v>
          </cell>
          <cell r="F378" t="str">
            <v>Утвержден</v>
          </cell>
          <cell r="G378">
            <v>14409</v>
          </cell>
          <cell r="H378">
            <v>14677.282999999999</v>
          </cell>
          <cell r="I378">
            <v>14409</v>
          </cell>
          <cell r="J378">
            <v>0</v>
          </cell>
          <cell r="K378">
            <v>1092</v>
          </cell>
          <cell r="L378">
            <v>13692</v>
          </cell>
          <cell r="M378">
            <v>1</v>
          </cell>
          <cell r="N378">
            <v>225</v>
          </cell>
          <cell r="O378">
            <v>225.255</v>
          </cell>
          <cell r="P378">
            <v>0</v>
          </cell>
          <cell r="Q378">
            <v>0</v>
          </cell>
          <cell r="R378">
            <v>225</v>
          </cell>
          <cell r="S378">
            <v>0</v>
          </cell>
          <cell r="T378">
            <v>0</v>
          </cell>
          <cell r="U378">
            <v>0</v>
          </cell>
          <cell r="V378">
            <v>0</v>
          </cell>
          <cell r="W378">
            <v>3</v>
          </cell>
          <cell r="X378">
            <v>4</v>
          </cell>
          <cell r="Y378">
            <v>2</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11900</v>
          </cell>
          <cell r="AN378">
            <v>11834.040999999999</v>
          </cell>
          <cell r="AO378">
            <v>11805</v>
          </cell>
          <cell r="AP378">
            <v>95</v>
          </cell>
          <cell r="AQ378">
            <v>0</v>
          </cell>
          <cell r="AR378">
            <v>0</v>
          </cell>
          <cell r="AS378">
            <v>0</v>
          </cell>
          <cell r="AT378">
            <v>0</v>
          </cell>
          <cell r="AU378">
            <v>0</v>
          </cell>
          <cell r="AV378">
            <v>1</v>
          </cell>
          <cell r="AW378">
            <v>20</v>
          </cell>
          <cell r="AX378">
            <v>0</v>
          </cell>
          <cell r="AY378">
            <v>20</v>
          </cell>
          <cell r="AZ378">
            <v>0</v>
          </cell>
          <cell r="BA378">
            <v>15</v>
          </cell>
          <cell r="BB378">
            <v>15</v>
          </cell>
          <cell r="BC378">
            <v>13</v>
          </cell>
          <cell r="BD378">
            <v>8</v>
          </cell>
          <cell r="BE378">
            <v>5</v>
          </cell>
          <cell r="BF378">
            <v>726</v>
          </cell>
          <cell r="BG378">
            <v>736.55600000000004</v>
          </cell>
          <cell r="BH378">
            <v>1</v>
          </cell>
          <cell r="BI378">
            <v>562</v>
          </cell>
          <cell r="BJ378">
            <v>164</v>
          </cell>
          <cell r="BK378">
            <v>53</v>
          </cell>
          <cell r="BL378">
            <v>4</v>
          </cell>
          <cell r="BM378">
            <v>1092</v>
          </cell>
          <cell r="BN378">
            <v>1091.2270000000001</v>
          </cell>
          <cell r="BO378">
            <v>0</v>
          </cell>
          <cell r="BP378">
            <v>1092</v>
          </cell>
          <cell r="BQ378">
            <v>0</v>
          </cell>
          <cell r="BR378">
            <v>289.57400000000001</v>
          </cell>
          <cell r="BS378">
            <v>0</v>
          </cell>
          <cell r="BT378">
            <v>3</v>
          </cell>
          <cell r="BU378">
            <v>0</v>
          </cell>
          <cell r="BV378">
            <v>5</v>
          </cell>
          <cell r="BW378">
            <v>655</v>
          </cell>
          <cell r="BX378">
            <v>660.43499999999995</v>
          </cell>
          <cell r="BY378">
            <v>1</v>
          </cell>
          <cell r="BZ378">
            <v>655</v>
          </cell>
          <cell r="CA378">
            <v>0</v>
          </cell>
          <cell r="CB378">
            <v>0.377</v>
          </cell>
          <cell r="CC378">
            <v>0</v>
          </cell>
          <cell r="CD378">
            <v>1.82</v>
          </cell>
          <cell r="CE378">
            <v>0</v>
          </cell>
          <cell r="CF378">
            <v>5</v>
          </cell>
          <cell r="CG378">
            <v>126.9</v>
          </cell>
          <cell r="CH378">
            <v>126.727</v>
          </cell>
          <cell r="CI378">
            <v>0</v>
          </cell>
          <cell r="CJ378">
            <v>126.9</v>
          </cell>
          <cell r="CK378">
            <v>0</v>
          </cell>
          <cell r="CL378">
            <v>6.8000000000000005E-2</v>
          </cell>
          <cell r="CM378">
            <v>0</v>
          </cell>
          <cell r="CN378">
            <v>1.9</v>
          </cell>
          <cell r="CO378">
            <v>0</v>
          </cell>
          <cell r="CP378">
            <v>2455.9</v>
          </cell>
          <cell r="CQ378">
            <v>14649.9</v>
          </cell>
          <cell r="CR378">
            <v>0</v>
          </cell>
          <cell r="CS378">
            <v>0</v>
          </cell>
          <cell r="CT378">
            <v>0</v>
          </cell>
        </row>
        <row r="379">
          <cell r="B379">
            <v>247693965</v>
          </cell>
          <cell r="C379" t="str">
            <v>г.о. Люберцы, г. Люберцы, ул. Красногорская, д. 20, д. 21, д. 22, д. 23, д. 24</v>
          </cell>
          <cell r="D379" t="str">
            <v>{"type":"Polygon","coordinates":[[[37.886007,55.690797],[37.885742,55.690927],[37.885356,55.690721],[37.885387,55.690704],[37.884595,55.690257],[37.884804,55.690146],[37.884519,55.689987],[37.884759,55.689863],[37.885476,55.68947],[37.885502,55.689476],[37.886465,55.690056],[37.886465,55.690117],[37.886504,55.690139],[37.886544,55.690137],[37.887275,55.690566],[37.887314,55.690607],[37.887442,55.690684],[37.887343,55.690931],[37.887286,55.690961],[37.886998,55.690791],[37.886479,55.691069],[37.886007,55.690797]],[[37.885621,55.689831],[37.885773,55.689744],[37.886375,55.690096],[37.886215,55.690178],[37.885621,55.689831]],[[37.8854,55.690628],[37.884803,55.690277],[37.884955,55.690196],[37.885543,55.690548],[37.8854,55.690628]],[[37.885413,55.689523],[37.885569,55.689616],[37.884942,55.689954],[37.884779,55.689872],[37.885413,55.689523]],[[37.886443,55.690312],[37.886603,55.690221],[37.887205,55.690581],[37.887039,55.690666],[37.886443,55.690312]],[[37.886249,55.690425],[37.886392,55.690512],[37.885783,55.690839],[37.885626,55.690756],[37.886249,55.690425]],[[37.886292,55.690715],[37.88648,55.690613],[37.886575,55.690665],[37.886382,55.690767],[37.886292,55.690715]]]}</v>
          </cell>
          <cell r="E379" t="str">
            <v>LINESTRING(37.885476 55.68947,37.884519 55.689987,37.884595 55.690257,37.885356 55.690721,37.885742 55.690927,37.886479 55.691069,37.887286 55.690961,37.887343 55.690931,37.887442 55.690684,37.887275 55.690566,37.886465 55.690056,37.885502 55.689476,37.885476 55.68947)</v>
          </cell>
          <cell r="F379" t="str">
            <v>Утвержден</v>
          </cell>
          <cell r="G379">
            <v>12348</v>
          </cell>
          <cell r="H379">
            <v>12377.453</v>
          </cell>
          <cell r="I379">
            <v>12348</v>
          </cell>
          <cell r="J379">
            <v>0</v>
          </cell>
          <cell r="K379">
            <v>1821</v>
          </cell>
          <cell r="L379">
            <v>12348</v>
          </cell>
          <cell r="M379">
            <v>2</v>
          </cell>
          <cell r="N379">
            <v>336</v>
          </cell>
          <cell r="O379">
            <v>335.33100000000002</v>
          </cell>
          <cell r="P379">
            <v>0</v>
          </cell>
          <cell r="Q379">
            <v>0</v>
          </cell>
          <cell r="R379">
            <v>0</v>
          </cell>
          <cell r="S379">
            <v>0</v>
          </cell>
          <cell r="T379">
            <v>336</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12762.8</v>
          </cell>
          <cell r="AN379">
            <v>8280.9230000000007</v>
          </cell>
          <cell r="AO379">
            <v>8262.7999999999993</v>
          </cell>
          <cell r="AP379">
            <v>300</v>
          </cell>
          <cell r="AQ379">
            <v>0</v>
          </cell>
          <cell r="AR379">
            <v>0</v>
          </cell>
          <cell r="AS379">
            <v>0</v>
          </cell>
          <cell r="AT379">
            <v>0</v>
          </cell>
          <cell r="AU379">
            <v>0</v>
          </cell>
          <cell r="AV379">
            <v>0</v>
          </cell>
          <cell r="AW379">
            <v>0</v>
          </cell>
          <cell r="AX379">
            <v>0</v>
          </cell>
          <cell r="AY379">
            <v>0</v>
          </cell>
          <cell r="AZ379">
            <v>0</v>
          </cell>
          <cell r="BA379">
            <v>8</v>
          </cell>
          <cell r="BB379">
            <v>12</v>
          </cell>
          <cell r="BC379">
            <v>0</v>
          </cell>
          <cell r="BD379">
            <v>6</v>
          </cell>
          <cell r="BE379">
            <v>6</v>
          </cell>
          <cell r="BF379">
            <v>1286.7</v>
          </cell>
          <cell r="BG379">
            <v>1287.8810000000001</v>
          </cell>
          <cell r="BH379">
            <v>0</v>
          </cell>
          <cell r="BI379">
            <v>1286.7</v>
          </cell>
          <cell r="BJ379">
            <v>0</v>
          </cell>
          <cell r="BK379">
            <v>80</v>
          </cell>
          <cell r="BL379">
            <v>1</v>
          </cell>
          <cell r="BM379">
            <v>1821</v>
          </cell>
          <cell r="BN379">
            <v>1825.402</v>
          </cell>
          <cell r="BO379">
            <v>0</v>
          </cell>
          <cell r="BP379">
            <v>1821</v>
          </cell>
          <cell r="BQ379">
            <v>0</v>
          </cell>
          <cell r="BR379">
            <v>455</v>
          </cell>
          <cell r="BS379">
            <v>0</v>
          </cell>
          <cell r="BT379">
            <v>4</v>
          </cell>
          <cell r="BU379">
            <v>0</v>
          </cell>
          <cell r="BV379">
            <v>21</v>
          </cell>
          <cell r="BW379">
            <v>646.6</v>
          </cell>
          <cell r="BX379">
            <v>647.41</v>
          </cell>
          <cell r="BY379">
            <v>0</v>
          </cell>
          <cell r="BZ379">
            <v>646.6</v>
          </cell>
          <cell r="CA379">
            <v>0</v>
          </cell>
          <cell r="CB379">
            <v>14.371</v>
          </cell>
          <cell r="CC379">
            <v>0</v>
          </cell>
          <cell r="CD379">
            <v>1.55714285714286</v>
          </cell>
          <cell r="CE379">
            <v>0</v>
          </cell>
          <cell r="CF379">
            <v>0</v>
          </cell>
          <cell r="CG379">
            <v>0</v>
          </cell>
          <cell r="CH379">
            <v>0</v>
          </cell>
          <cell r="CI379">
            <v>0</v>
          </cell>
          <cell r="CJ379">
            <v>0</v>
          </cell>
          <cell r="CK379">
            <v>0</v>
          </cell>
          <cell r="CL379">
            <v>0</v>
          </cell>
          <cell r="CM379">
            <v>0</v>
          </cell>
          <cell r="CN379">
            <v>0</v>
          </cell>
          <cell r="CO379">
            <v>0</v>
          </cell>
          <cell r="CP379">
            <v>3754.3</v>
          </cell>
          <cell r="CQ379">
            <v>12353.1</v>
          </cell>
          <cell r="CR379">
            <v>0</v>
          </cell>
          <cell r="CS379">
            <v>0</v>
          </cell>
          <cell r="CT379">
            <v>0</v>
          </cell>
        </row>
        <row r="380">
          <cell r="B380">
            <v>247693983</v>
          </cell>
          <cell r="C380" t="str">
            <v>г.о. Люберцы, г. Люберцы, ул. Красногорская д. 7, д. 8, д. 9, д. 10, д. 11, д. 12, д. 13</v>
          </cell>
          <cell r="D380" t="str">
            <v>{"type":"Polygon","coordinates":[[[37.881172,55.691774],[37.881194,55.691789],[37.882244,55.692439],[37.882573,55.692633],[37.882594,55.692636],[37.882614,55.692634],[37.882718,55.692581],[37.882695,55.692567],[37.883093,55.692361],[37.88323,55.692439],[37.883706,55.692176],[37.883671,55.692154],[37.883702,55.692133],[37.883679,55.692121],[37.883679,55.692107],[37.883891,55.691884],[37.883749,55.691798],[37.883657,55.691769],[37.883615,55.691763],[37.883509,55.691708],[37.88347,55.691687],[37.883554,55.691641],[37.883594,55.691663],[37.883634,55.691642],[37.883412,55.691519],[37.883539,55.691446],[37.883127,55.691221],[37.882722,55.691436],[37.882549,55.691337],[37.882279,55.691177],[37.882218,55.691212],[37.881818,55.691428],[37.881654,55.691526],[37.881172,55.691774]],[[37.883594,55.691663],[37.883554,55.691641],[37.883594,55.691663]],[[37.881861,55.692072],[37.881647,55.691947],[37.881809,55.691858],[37.882028,55.691979],[37.881861,55.692072]],[[37.882964,55.692129],[37.883089,55.692058],[37.88312,55.692075],[37.883258,55.692001],[37.883225,55.691982],[37.883365,55.691907],[37.883557,55.692011],[37.883148,55.692223],[37.882964,55.692129]],[[37.882251,55.692296],[37.88203,55.692171],[37.88221,55.692077],[37.882427,55.692203],[37.882251,55.692296]],[[37.88243,55.692416],[37.882564,55.692342],[37.882601,55.692363],[37.882718,55.6923],[37.882679,55.692278],[37.88282,55.692205],[37.882995,55.692311],[37.882605,55.692519],[37.88243,55.692416]],[[37.882025,55.69154],[37.881847,55.691438],[37.882246,55.691223],[37.882422,55.691322],[37.882283,55.691399],[37.882246,55.69138],[37.882123,55.691448],[37.882155,55.691469],[37.882025,55.69154]],[[37.882904,55.691818],[37.882774,55.691744],[37.882808,55.691727],[37.882694,55.691659],[37.88266,55.691678],[37.882524,55.691597],[37.882697,55.691508],[37.883073,55.691727],[37.882904,55.691818]],[[37.881458,55.691829],[37.881299,55.691734],[37.881677,55.691541],[37.881828,55.691632],[37.881702,55.691695],[37.881671,55.691676],[37.881551,55.691741],[37.881585,55.691761],[37.881458,55.691829]]]}</v>
          </cell>
          <cell r="E380" t="str">
            <v>LINESTRING(37.882279 55.691177,37.881172 55.691774,37.881194 55.691789,37.882244 55.692439,37.882573 55.692633,37.882594 55.692636,37.882614 55.692634,37.88323 55.692439,37.883706 55.692176,37.883891 55.691884,37.883539 55.691446,37.883127 55.691221,37.882279 55.691177)</v>
          </cell>
          <cell r="F380" t="str">
            <v>Утвержден</v>
          </cell>
          <cell r="G380">
            <v>12618</v>
          </cell>
          <cell r="H380">
            <v>12648.655000000001</v>
          </cell>
          <cell r="I380">
            <v>12618</v>
          </cell>
          <cell r="J380">
            <v>1741.8</v>
          </cell>
          <cell r="K380">
            <v>1379</v>
          </cell>
          <cell r="L380">
            <v>10876.2</v>
          </cell>
          <cell r="M380">
            <v>2</v>
          </cell>
          <cell r="N380">
            <v>385</v>
          </cell>
          <cell r="O380">
            <v>386.12700000000001</v>
          </cell>
          <cell r="P380">
            <v>0</v>
          </cell>
          <cell r="Q380">
            <v>0</v>
          </cell>
          <cell r="R380">
            <v>385</v>
          </cell>
          <cell r="S380">
            <v>0</v>
          </cell>
          <cell r="T380">
            <v>0</v>
          </cell>
          <cell r="U380">
            <v>0</v>
          </cell>
          <cell r="V380">
            <v>0</v>
          </cell>
          <cell r="W380">
            <v>0</v>
          </cell>
          <cell r="X380">
            <v>0</v>
          </cell>
          <cell r="Y380">
            <v>0</v>
          </cell>
          <cell r="Z380">
            <v>2</v>
          </cell>
          <cell r="AA380">
            <v>534</v>
          </cell>
          <cell r="AB380">
            <v>534.803</v>
          </cell>
          <cell r="AC380">
            <v>0</v>
          </cell>
          <cell r="AD380">
            <v>0</v>
          </cell>
          <cell r="AE380">
            <v>534</v>
          </cell>
          <cell r="AF380">
            <v>0</v>
          </cell>
          <cell r="AG380">
            <v>0</v>
          </cell>
          <cell r="AH380">
            <v>0</v>
          </cell>
          <cell r="AI380">
            <v>0</v>
          </cell>
          <cell r="AJ380">
            <v>0</v>
          </cell>
          <cell r="AK380">
            <v>2</v>
          </cell>
          <cell r="AL380">
            <v>2</v>
          </cell>
          <cell r="AM380">
            <v>9243</v>
          </cell>
          <cell r="AN380">
            <v>9258.3549999999996</v>
          </cell>
          <cell r="AO380">
            <v>9241</v>
          </cell>
          <cell r="AP380">
            <v>100</v>
          </cell>
          <cell r="AQ380">
            <v>0</v>
          </cell>
          <cell r="AR380">
            <v>0</v>
          </cell>
          <cell r="AS380">
            <v>0</v>
          </cell>
          <cell r="AT380">
            <v>0</v>
          </cell>
          <cell r="AU380">
            <v>0</v>
          </cell>
          <cell r="AV380">
            <v>0</v>
          </cell>
          <cell r="AW380">
            <v>0</v>
          </cell>
          <cell r="AX380">
            <v>0</v>
          </cell>
          <cell r="AY380">
            <v>0</v>
          </cell>
          <cell r="AZ380">
            <v>0</v>
          </cell>
          <cell r="BA380">
            <v>8</v>
          </cell>
          <cell r="BB380">
            <v>8</v>
          </cell>
          <cell r="BC380">
            <v>0</v>
          </cell>
          <cell r="BD380">
            <v>0</v>
          </cell>
          <cell r="BE380">
            <v>5</v>
          </cell>
          <cell r="BF380">
            <v>839.5</v>
          </cell>
          <cell r="BG380">
            <v>839.90599999999995</v>
          </cell>
          <cell r="BH380">
            <v>0</v>
          </cell>
          <cell r="BI380">
            <v>839.5</v>
          </cell>
          <cell r="BJ380">
            <v>0</v>
          </cell>
          <cell r="BK380">
            <v>51</v>
          </cell>
          <cell r="BL380">
            <v>1</v>
          </cell>
          <cell r="BM380">
            <v>1177</v>
          </cell>
          <cell r="BN380">
            <v>1180.08</v>
          </cell>
          <cell r="BO380">
            <v>0</v>
          </cell>
          <cell r="BP380">
            <v>1177</v>
          </cell>
          <cell r="BQ380">
            <v>0</v>
          </cell>
          <cell r="BR380">
            <v>294.75</v>
          </cell>
          <cell r="BS380">
            <v>0</v>
          </cell>
          <cell r="BT380">
            <v>4</v>
          </cell>
          <cell r="BU380">
            <v>0</v>
          </cell>
          <cell r="BV380">
            <v>17</v>
          </cell>
          <cell r="BW380">
            <v>440.3</v>
          </cell>
          <cell r="BX380">
            <v>441.697</v>
          </cell>
          <cell r="BY380">
            <v>0</v>
          </cell>
          <cell r="BZ380">
            <v>440.3</v>
          </cell>
          <cell r="CA380">
            <v>0</v>
          </cell>
          <cell r="CB380">
            <v>0.26100000000000001</v>
          </cell>
          <cell r="CC380">
            <v>0</v>
          </cell>
          <cell r="CD380">
            <v>1.52941176470588</v>
          </cell>
          <cell r="CE380">
            <v>0</v>
          </cell>
          <cell r="CF380">
            <v>0</v>
          </cell>
          <cell r="CG380">
            <v>0</v>
          </cell>
          <cell r="CH380">
            <v>0</v>
          </cell>
          <cell r="CI380">
            <v>0</v>
          </cell>
          <cell r="CJ380">
            <v>0</v>
          </cell>
          <cell r="CK380">
            <v>0</v>
          </cell>
          <cell r="CL380">
            <v>0</v>
          </cell>
          <cell r="CM380">
            <v>0</v>
          </cell>
          <cell r="CN380">
            <v>0</v>
          </cell>
          <cell r="CO380">
            <v>0</v>
          </cell>
          <cell r="CP380">
            <v>2456.8000000000002</v>
          </cell>
          <cell r="CQ380">
            <v>12616.8</v>
          </cell>
          <cell r="CR380">
            <v>0</v>
          </cell>
          <cell r="CS380">
            <v>0</v>
          </cell>
          <cell r="CT380">
            <v>0</v>
          </cell>
        </row>
        <row r="381">
          <cell r="B381">
            <v>7674443470</v>
          </cell>
          <cell r="C381" t="str">
            <v>г.о.Люберцы, г.Люберцы, ул. Крымская, 8</v>
          </cell>
          <cell r="D381" t="str">
            <v>{"type":"Polygon","coordinates":[[[37.944829,55.626373],[37.944817,55.624925],[37.945287,55.624925],[37.945289,55.624857],[37.946145,55.624861],[37.946211,55.624876],[37.946245,55.624912],[37.946238,55.625728],[37.946238,55.626141],[37.946236,55.626212],[37.946234,55.626258],[37.945855,55.626311],[37.945346,55.626362],[37.94493,55.626373],[37.944829,55.626373]],[[37.945432,55.625099],[37.945429,55.624967],[37.946053,55.624974],[37.946035,55.626048],[37.945062,55.626042],[37.94506,55.625918],[37.945816,55.625918],[37.945833,55.625103],[37.945432,55.625099]],[[37.945489,55.625525],[37.945561,55.625525],[37.945564,55.625471],[37.945489,55.62547],[37.945489,55.625525]]]}</v>
          </cell>
          <cell r="E381" t="str">
            <v>LINESTRING(37.945289 55.624857,37.944817 55.624925,37.944829 55.626373,37.94493 55.626373,37.945346 55.626362,37.945855 55.626311,37.946234 55.626258,37.946236 55.626212,37.946238 55.626141,37.946245 55.624912,37.946211 55.624876,37.946145 55.624861,37.945289 55.624857)</v>
          </cell>
          <cell r="F381" t="str">
            <v>Утвержден</v>
          </cell>
          <cell r="G381">
            <v>11682</v>
          </cell>
          <cell r="H381">
            <v>11710.326999999999</v>
          </cell>
          <cell r="I381">
            <v>11682</v>
          </cell>
          <cell r="J381">
            <v>0</v>
          </cell>
          <cell r="K381">
            <v>6398.9</v>
          </cell>
          <cell r="L381">
            <v>0</v>
          </cell>
          <cell r="M381">
            <v>3</v>
          </cell>
          <cell r="N381">
            <v>1484</v>
          </cell>
          <cell r="O381">
            <v>1488.3330000000001</v>
          </cell>
          <cell r="P381">
            <v>0</v>
          </cell>
          <cell r="Q381">
            <v>0</v>
          </cell>
          <cell r="R381">
            <v>1484</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2216.8000000000002</v>
          </cell>
          <cell r="AN381">
            <v>2190.444</v>
          </cell>
          <cell r="AO381">
            <v>2173.8000000000002</v>
          </cell>
          <cell r="AP381">
            <v>7</v>
          </cell>
          <cell r="AQ381">
            <v>0</v>
          </cell>
          <cell r="AR381">
            <v>0</v>
          </cell>
          <cell r="AS381">
            <v>0</v>
          </cell>
          <cell r="AT381">
            <v>0</v>
          </cell>
          <cell r="AU381">
            <v>28</v>
          </cell>
          <cell r="AV381">
            <v>2</v>
          </cell>
          <cell r="AW381">
            <v>8</v>
          </cell>
          <cell r="AX381">
            <v>0</v>
          </cell>
          <cell r="AY381">
            <v>8</v>
          </cell>
          <cell r="AZ381">
            <v>0</v>
          </cell>
          <cell r="BA381">
            <v>0</v>
          </cell>
          <cell r="BB381">
            <v>0</v>
          </cell>
          <cell r="BC381">
            <v>0</v>
          </cell>
          <cell r="BD381">
            <v>0</v>
          </cell>
          <cell r="BE381">
            <v>6</v>
          </cell>
          <cell r="BF381">
            <v>1605</v>
          </cell>
          <cell r="BG381">
            <v>1611.0139999999999</v>
          </cell>
          <cell r="BH381">
            <v>0</v>
          </cell>
          <cell r="BI381">
            <v>1605</v>
          </cell>
          <cell r="BJ381">
            <v>0</v>
          </cell>
          <cell r="BK381">
            <v>121</v>
          </cell>
          <cell r="BL381">
            <v>2</v>
          </cell>
          <cell r="BM381">
            <v>2726</v>
          </cell>
          <cell r="BN381">
            <v>2731.8710000000001</v>
          </cell>
          <cell r="BO381">
            <v>0</v>
          </cell>
          <cell r="BP381">
            <v>2726</v>
          </cell>
          <cell r="BQ381">
            <v>0</v>
          </cell>
          <cell r="BR381">
            <v>908.6</v>
          </cell>
          <cell r="BS381">
            <v>0</v>
          </cell>
          <cell r="BT381">
            <v>3</v>
          </cell>
          <cell r="BU381">
            <v>0</v>
          </cell>
          <cell r="BV381">
            <v>0</v>
          </cell>
          <cell r="BW381">
            <v>0</v>
          </cell>
          <cell r="BX381">
            <v>0</v>
          </cell>
          <cell r="BY381">
            <v>0</v>
          </cell>
          <cell r="BZ381">
            <v>0</v>
          </cell>
          <cell r="CA381">
            <v>0</v>
          </cell>
          <cell r="CB381">
            <v>0</v>
          </cell>
          <cell r="CC381">
            <v>0</v>
          </cell>
          <cell r="CD381">
            <v>0</v>
          </cell>
          <cell r="CE381">
            <v>0</v>
          </cell>
          <cell r="CF381">
            <v>3</v>
          </cell>
          <cell r="CG381">
            <v>3672.9</v>
          </cell>
          <cell r="CH381">
            <v>3686.0889999999999</v>
          </cell>
          <cell r="CI381">
            <v>0</v>
          </cell>
          <cell r="CJ381">
            <v>3672.9</v>
          </cell>
          <cell r="CK381">
            <v>0</v>
          </cell>
          <cell r="CL381">
            <v>1.835</v>
          </cell>
          <cell r="CM381">
            <v>0</v>
          </cell>
          <cell r="CN381">
            <v>2</v>
          </cell>
          <cell r="CO381">
            <v>0</v>
          </cell>
          <cell r="CP381">
            <v>8011.9</v>
          </cell>
          <cell r="CQ381">
            <v>11669.7</v>
          </cell>
          <cell r="CR381">
            <v>0</v>
          </cell>
          <cell r="CS381">
            <v>0</v>
          </cell>
          <cell r="CT381">
            <v>0</v>
          </cell>
        </row>
        <row r="382">
          <cell r="B382">
            <v>247693875</v>
          </cell>
          <cell r="C382" t="str">
            <v>г.о.Люберцы, г.Люберцы, ул.Льва Толстого, д.14 к.1, д.14 к.2</v>
          </cell>
          <cell r="D382" t="str">
            <v>{"type":"Polygon","coordinates":[[[37.896257,55.699714],[37.895778,55.699594],[37.895719,55.699662],[37.895487,55.699595],[37.895241,55.699882],[37.895477,55.699946],[37.895392,55.700048],[37.895233,55.700007],[37.895064,55.700226],[37.895041,55.70022],[37.894941,55.700338],[37.895025,55.700359],[37.894957,55.700444],[37.895186,55.700499],[37.895135,55.700564],[37.895546,55.700668],[37.895579,55.700634],[37.896297,55.700825],[37.896757,55.700955],[37.89691,55.700775],[37.897433,55.700198],[37.897038,55.700086],[37.896987,55.700077],[37.896928,55.700083],[37.896894,55.700099],[37.896611,55.700026],[37.896635,55.699996],[37.896135,55.699856],[37.896257,55.699714]],[[37.89562,55.700526],[37.895413,55.70047],[37.895933,55.699876],[37.896135,55.699932],[37.89562,55.700526]],[[37.896593,55.700807],[37.8964,55.700754],[37.896926,55.700154],[37.897119,55.700207],[37.896593,55.700807]],[[37.895966,55.700676],[37.896112,55.700718],[37.896094,55.700737],[37.895948,55.700695],[37.895966,55.700676]],[[37.895025,55.700359],[37.895126,55.700242],[37.895064,55.700226],[37.895041,55.70022],[37.894941,55.700338],[37.895025,55.700359]]]}</v>
          </cell>
          <cell r="E382" t="str">
            <v>LINESTRING(37.895778 55.699594,37.895487 55.699595,37.895241 55.699882,37.894941 55.700338,37.894957 55.700444,37.895135 55.700564,37.895546 55.700668,37.896757 55.700955,37.897433 55.700198,37.896257 55.699714,37.895778 55.699594)</v>
          </cell>
          <cell r="F382" t="str">
            <v>Утвержден</v>
          </cell>
          <cell r="G382">
            <v>10852</v>
          </cell>
          <cell r="H382">
            <v>10963.492</v>
          </cell>
          <cell r="I382">
            <v>10852</v>
          </cell>
          <cell r="J382">
            <v>0</v>
          </cell>
          <cell r="K382">
            <v>920</v>
          </cell>
          <cell r="L382">
            <v>11737.57</v>
          </cell>
          <cell r="M382">
            <v>1</v>
          </cell>
          <cell r="N382">
            <v>189</v>
          </cell>
          <cell r="O382">
            <v>189.37</v>
          </cell>
          <cell r="P382">
            <v>0</v>
          </cell>
          <cell r="Q382">
            <v>189</v>
          </cell>
          <cell r="R382">
            <v>0</v>
          </cell>
          <cell r="S382">
            <v>0</v>
          </cell>
          <cell r="T382">
            <v>0</v>
          </cell>
          <cell r="U382">
            <v>0</v>
          </cell>
          <cell r="V382">
            <v>0</v>
          </cell>
          <cell r="W382">
            <v>4</v>
          </cell>
          <cell r="X382">
            <v>2</v>
          </cell>
          <cell r="Y382">
            <v>2</v>
          </cell>
          <cell r="Z382">
            <v>1</v>
          </cell>
          <cell r="AA382">
            <v>160</v>
          </cell>
          <cell r="AB382">
            <v>160.38200000000001</v>
          </cell>
          <cell r="AC382">
            <v>0</v>
          </cell>
          <cell r="AD382">
            <v>160</v>
          </cell>
          <cell r="AE382">
            <v>0</v>
          </cell>
          <cell r="AF382">
            <v>0</v>
          </cell>
          <cell r="AG382">
            <v>0</v>
          </cell>
          <cell r="AH382">
            <v>0</v>
          </cell>
          <cell r="AI382">
            <v>0</v>
          </cell>
          <cell r="AJ382">
            <v>8</v>
          </cell>
          <cell r="AK382">
            <v>4</v>
          </cell>
          <cell r="AL382">
            <v>4</v>
          </cell>
          <cell r="AM382">
            <v>7336.1</v>
          </cell>
          <cell r="AN382">
            <v>7304.82</v>
          </cell>
          <cell r="AO382">
            <v>7286.1</v>
          </cell>
          <cell r="AP382">
            <v>50</v>
          </cell>
          <cell r="AQ382">
            <v>0</v>
          </cell>
          <cell r="AR382">
            <v>0</v>
          </cell>
          <cell r="AS382">
            <v>0</v>
          </cell>
          <cell r="AT382">
            <v>0</v>
          </cell>
          <cell r="AU382">
            <v>0</v>
          </cell>
          <cell r="AV382">
            <v>1</v>
          </cell>
          <cell r="AW382">
            <v>24</v>
          </cell>
          <cell r="AX382">
            <v>0</v>
          </cell>
          <cell r="AY382">
            <v>24</v>
          </cell>
          <cell r="AZ382">
            <v>0</v>
          </cell>
          <cell r="BA382">
            <v>15</v>
          </cell>
          <cell r="BB382">
            <v>15</v>
          </cell>
          <cell r="BC382">
            <v>8</v>
          </cell>
          <cell r="BD382">
            <v>0</v>
          </cell>
          <cell r="BE382">
            <v>5</v>
          </cell>
          <cell r="BF382">
            <v>1700.8</v>
          </cell>
          <cell r="BG382">
            <v>1704.163</v>
          </cell>
          <cell r="BH382">
            <v>0</v>
          </cell>
          <cell r="BI382">
            <v>1700.8</v>
          </cell>
          <cell r="BJ382">
            <v>0</v>
          </cell>
          <cell r="BK382">
            <v>130</v>
          </cell>
          <cell r="BL382">
            <v>2</v>
          </cell>
          <cell r="BM382">
            <v>920</v>
          </cell>
          <cell r="BN382">
            <v>924.57299999999998</v>
          </cell>
          <cell r="BO382">
            <v>0</v>
          </cell>
          <cell r="BP382">
            <v>920</v>
          </cell>
          <cell r="BQ382">
            <v>0</v>
          </cell>
          <cell r="BR382">
            <v>226</v>
          </cell>
          <cell r="BS382">
            <v>0</v>
          </cell>
          <cell r="BT382">
            <v>4</v>
          </cell>
          <cell r="BU382">
            <v>0</v>
          </cell>
          <cell r="BV382">
            <v>2</v>
          </cell>
          <cell r="BW382">
            <v>196.4</v>
          </cell>
          <cell r="BX382">
            <v>201.536</v>
          </cell>
          <cell r="BY382">
            <v>3</v>
          </cell>
          <cell r="BZ382">
            <v>196.4</v>
          </cell>
          <cell r="CA382">
            <v>0</v>
          </cell>
          <cell r="CB382">
            <v>0.107</v>
          </cell>
          <cell r="CC382">
            <v>0</v>
          </cell>
          <cell r="CD382">
            <v>1.9</v>
          </cell>
          <cell r="CE382">
            <v>0</v>
          </cell>
          <cell r="CF382">
            <v>2</v>
          </cell>
          <cell r="CG382">
            <v>399.6</v>
          </cell>
          <cell r="CH382">
            <v>401.49200000000002</v>
          </cell>
          <cell r="CI382">
            <v>0</v>
          </cell>
          <cell r="CJ382">
            <v>399.6</v>
          </cell>
          <cell r="CK382">
            <v>0</v>
          </cell>
          <cell r="CL382">
            <v>0.21099999999999999</v>
          </cell>
          <cell r="CM382">
            <v>0</v>
          </cell>
          <cell r="CN382">
            <v>1.9</v>
          </cell>
          <cell r="CO382">
            <v>0</v>
          </cell>
          <cell r="CP382">
            <v>3589.8</v>
          </cell>
          <cell r="CQ382">
            <v>10875.9</v>
          </cell>
          <cell r="CR382">
            <v>0</v>
          </cell>
          <cell r="CS382">
            <v>0</v>
          </cell>
          <cell r="CT382">
            <v>0</v>
          </cell>
        </row>
        <row r="383">
          <cell r="B383">
            <v>247693868</v>
          </cell>
          <cell r="C383" t="str">
            <v>г.о.Люберцы, г.Люберцы, ул.Льва Толстого, д.16, 18, 20/23, ул. Коммунистическая, д.18, ул. Урицкого д.31</v>
          </cell>
          <cell r="D383" t="str">
            <v>{"type":"Polygon","coordinates":[[[37.898811,55.69837],[37.898856,55.698372],[37.898891,55.698383],[37.89893,55.698318],[37.898631,55.69834],[37.898622,55.698277],[37.898598,55.698279],[37.898573,55.698186],[37.897817,55.698161],[37.897803,55.698134],[37.897224,55.698188],[37.897248,55.69835],[37.895913,55.698423],[37.895837,55.698462],[37.895766,55.698511],[37.895572,55.698723],[37.895406,55.69892],[37.8955,55.698947],[37.895197,55.69928],[37.897598,55.69997],[37.897666,55.699921],[37.89793,55.69961],[37.898028,55.699476],[37.898479,55.698824],[37.898497,55.698798],[37.898811,55.69837]],[[37.897922,55.699028],[37.89795,55.69913],[37.896949,55.69922],[37.89692,55.699116],[37.897922,55.699028]],[[37.897291,55.698698],[37.898284,55.698612],[37.89831,55.698708],[37.897319,55.698796],[37.897291,55.698698]],[[37.898545,55.698192],[37.897531,55.698284],[37.897561,55.698387],[37.898575,55.698294],[37.898545,55.698192]],[[37.897181,55.698508],[37.897162,55.69851],[37.897146,55.698451],[37.896124,55.698515],[37.895954,55.698581],[37.895901,55.698638],[37.895904,55.698672],[37.895845,55.698738],[37.895815,55.69873],[37.895715,55.698844],[37.895715,55.698869],[37.895687,55.698903],[37.895785,55.698933],[37.895767,55.698955],[37.895846,55.698978],[37.895916,55.698906],[37.895954,55.698917],[37.896002,55.698866],[37.895967,55.698852],[37.896068,55.698744],[37.896192,55.698679],[37.89651,55.698656],[37.896515,55.69868],[37.896611,55.698675],[37.896608,55.69865],[37.896902,55.69863],[37.896904,55.698655],[37.897001,55.698649],[37.896998,55.698624],[37.897195,55.698611],[37.897194,55.698588],[37.897181,55.698508]],[[37.895268,55.699241],[37.895366,55.69913],[37.897295,55.699681],[37.897307,55.69967],[37.897376,55.69969],[37.897571,55.699474],[37.897803,55.699542],[37.897761,55.699591],[37.897745,55.699587],[37.897608,55.699734],[37.897631,55.699741],[37.897599,55.699779],[37.897578,55.699772],[37.897536,55.699815],[37.89723,55.699726],[37.897171,55.699785],[37.895268,55.699241]]]}</v>
          </cell>
          <cell r="E383" t="str">
            <v>LINESTRING(37.897803 55.698134,37.897224 55.698188,37.895913 55.698423,37.895837 55.698462,37.895766 55.698511,37.895572 55.698723,37.895406 55.69892,37.895197 55.69928,37.897598 55.69997,37.897666 55.699921,37.89793 55.69961,37.898891 55.698383,37.89893 55.698318,37.898573 55.698186,37.897803 55.698134)</v>
          </cell>
          <cell r="F383" t="str">
            <v>Утвержден</v>
          </cell>
          <cell r="G383">
            <v>21248</v>
          </cell>
          <cell r="H383">
            <v>21374.385999999999</v>
          </cell>
          <cell r="I383">
            <v>21248</v>
          </cell>
          <cell r="J383">
            <v>0</v>
          </cell>
          <cell r="K383">
            <v>2240.4</v>
          </cell>
          <cell r="L383">
            <v>1055.9000000000001</v>
          </cell>
          <cell r="M383">
            <v>2</v>
          </cell>
          <cell r="N383">
            <v>433</v>
          </cell>
          <cell r="O383">
            <v>433.19400000000002</v>
          </cell>
          <cell r="P383">
            <v>0</v>
          </cell>
          <cell r="Q383">
            <v>0</v>
          </cell>
          <cell r="R383">
            <v>281</v>
          </cell>
          <cell r="S383">
            <v>0</v>
          </cell>
          <cell r="T383">
            <v>152</v>
          </cell>
          <cell r="U383">
            <v>0</v>
          </cell>
          <cell r="V383">
            <v>0</v>
          </cell>
          <cell r="W383">
            <v>19</v>
          </cell>
          <cell r="X383">
            <v>0</v>
          </cell>
          <cell r="Y383">
            <v>2</v>
          </cell>
          <cell r="Z383">
            <v>2</v>
          </cell>
          <cell r="AA383">
            <v>288</v>
          </cell>
          <cell r="AB383">
            <v>289.06299999999999</v>
          </cell>
          <cell r="AC383">
            <v>0</v>
          </cell>
          <cell r="AD383">
            <v>166</v>
          </cell>
          <cell r="AE383">
            <v>122</v>
          </cell>
          <cell r="AF383">
            <v>0</v>
          </cell>
          <cell r="AG383">
            <v>0</v>
          </cell>
          <cell r="AH383">
            <v>0</v>
          </cell>
          <cell r="AI383">
            <v>0</v>
          </cell>
          <cell r="AJ383">
            <v>14</v>
          </cell>
          <cell r="AK383">
            <v>3</v>
          </cell>
          <cell r="AL383">
            <v>1</v>
          </cell>
          <cell r="AM383">
            <v>16450</v>
          </cell>
          <cell r="AN383">
            <v>16409.594000000001</v>
          </cell>
          <cell r="AO383">
            <v>16397</v>
          </cell>
          <cell r="AP383">
            <v>25</v>
          </cell>
          <cell r="AQ383">
            <v>0</v>
          </cell>
          <cell r="AR383">
            <v>0</v>
          </cell>
          <cell r="AS383">
            <v>0</v>
          </cell>
          <cell r="AT383">
            <v>28</v>
          </cell>
          <cell r="AU383">
            <v>28</v>
          </cell>
          <cell r="AV383">
            <v>1</v>
          </cell>
          <cell r="AW383">
            <v>20</v>
          </cell>
          <cell r="AX383">
            <v>0</v>
          </cell>
          <cell r="AY383">
            <v>20</v>
          </cell>
          <cell r="AZ383">
            <v>0</v>
          </cell>
          <cell r="BA383">
            <v>6</v>
          </cell>
          <cell r="BB383">
            <v>6</v>
          </cell>
          <cell r="BC383">
            <v>8</v>
          </cell>
          <cell r="BD383">
            <v>0</v>
          </cell>
          <cell r="BE383">
            <v>6</v>
          </cell>
          <cell r="BF383">
            <v>522.5</v>
          </cell>
          <cell r="BG383">
            <v>523.84900000000005</v>
          </cell>
          <cell r="BH383">
            <v>0</v>
          </cell>
          <cell r="BI383">
            <v>522.5</v>
          </cell>
          <cell r="BJ383">
            <v>0</v>
          </cell>
          <cell r="BK383">
            <v>37</v>
          </cell>
          <cell r="BL383">
            <v>5</v>
          </cell>
          <cell r="BM383">
            <v>1534</v>
          </cell>
          <cell r="BN383">
            <v>1538.7719999999999</v>
          </cell>
          <cell r="BO383">
            <v>0</v>
          </cell>
          <cell r="BP383">
            <v>1534</v>
          </cell>
          <cell r="BQ383">
            <v>0</v>
          </cell>
          <cell r="BR383">
            <v>435.5</v>
          </cell>
          <cell r="BS383">
            <v>0</v>
          </cell>
          <cell r="BT383">
            <v>3.7</v>
          </cell>
          <cell r="BU383">
            <v>0</v>
          </cell>
          <cell r="BV383">
            <v>8</v>
          </cell>
          <cell r="BW383">
            <v>1232.2</v>
          </cell>
          <cell r="BX383">
            <v>1237.278</v>
          </cell>
          <cell r="BY383">
            <v>0</v>
          </cell>
          <cell r="BZ383">
            <v>1232.2</v>
          </cell>
          <cell r="CA383">
            <v>0</v>
          </cell>
          <cell r="CB383">
            <v>0.49199999999999999</v>
          </cell>
          <cell r="CC383">
            <v>0</v>
          </cell>
          <cell r="CD383">
            <v>2.2124999999999999</v>
          </cell>
          <cell r="CE383">
            <v>0</v>
          </cell>
          <cell r="CF383">
            <v>8</v>
          </cell>
          <cell r="CG383">
            <v>943.9</v>
          </cell>
          <cell r="CH383">
            <v>944.22699999999998</v>
          </cell>
          <cell r="CI383">
            <v>0</v>
          </cell>
          <cell r="CJ383">
            <v>907.7</v>
          </cell>
          <cell r="CK383">
            <v>36.200000000000003</v>
          </cell>
          <cell r="CL383">
            <v>0.46400000000000002</v>
          </cell>
          <cell r="CM383">
            <v>1.9E-2</v>
          </cell>
          <cell r="CN383">
            <v>2.2000000000000002</v>
          </cell>
          <cell r="CO383">
            <v>1.9</v>
          </cell>
          <cell r="CP383">
            <v>4382.3999999999996</v>
          </cell>
          <cell r="CQ383">
            <v>21370.6</v>
          </cell>
          <cell r="CR383">
            <v>0</v>
          </cell>
          <cell r="CS383">
            <v>0</v>
          </cell>
          <cell r="CT383">
            <v>0</v>
          </cell>
        </row>
        <row r="384">
          <cell r="B384">
            <v>247693877</v>
          </cell>
          <cell r="C384" t="str">
            <v>г.о.Люберцы, г.Люберцы, ул.Льва Толстого, д.9, д.11</v>
          </cell>
          <cell r="D384" t="str">
            <v>{"type":"Polygon","coordinates":[[[37.89637,55.703569],[37.896435,55.703554],[37.897407,55.702581],[37.897317,55.702554],[37.8973,55.702573],[37.896651,55.702383],[37.896672,55.702361],[37.896338,55.70226],[37.89592,55.702134],[37.895396,55.702662],[37.89637,55.703569]],[[37.896335,55.703433],[37.896432,55.70346],[37.896487,55.703399],[37.896391,55.703371],[37.896335,55.703433]],[[37.895753,55.70255],[37.895555,55.70262],[37.896167,55.70317],[37.896359,55.703101],[37.895753,55.70255]],[[37.896177,55.702415],[37.896775,55.702967],[37.896971,55.702899],[37.896377,55.702346],[37.896177,55.702415]],[[37.896686,55.703087],[37.896745,55.703129],[37.896818,55.703098],[37.896759,55.703056],[37.896686,55.703087]]]}</v>
          </cell>
          <cell r="E384" t="str">
            <v>LINESTRING(37.89592 55.702134,37.895396 55.702662,37.89637 55.703569,37.896435 55.703554,37.897407 55.702581,37.89592 55.702134)</v>
          </cell>
          <cell r="F384" t="str">
            <v>Утвержден</v>
          </cell>
          <cell r="G384">
            <v>8070</v>
          </cell>
          <cell r="H384">
            <v>8089.6210000000001</v>
          </cell>
          <cell r="I384">
            <v>8070</v>
          </cell>
          <cell r="J384">
            <v>0</v>
          </cell>
          <cell r="K384">
            <v>509</v>
          </cell>
          <cell r="L384">
            <v>327.92</v>
          </cell>
          <cell r="M384">
            <v>1</v>
          </cell>
          <cell r="N384">
            <v>123</v>
          </cell>
          <cell r="O384">
            <v>124.21</v>
          </cell>
          <cell r="P384">
            <v>1</v>
          </cell>
          <cell r="Q384">
            <v>0</v>
          </cell>
          <cell r="R384">
            <v>123</v>
          </cell>
          <cell r="S384">
            <v>0</v>
          </cell>
          <cell r="T384">
            <v>0</v>
          </cell>
          <cell r="U384">
            <v>0</v>
          </cell>
          <cell r="V384">
            <v>0</v>
          </cell>
          <cell r="W384">
            <v>4</v>
          </cell>
          <cell r="X384">
            <v>2</v>
          </cell>
          <cell r="Y384">
            <v>2</v>
          </cell>
          <cell r="Z384">
            <v>1</v>
          </cell>
          <cell r="AA384">
            <v>71</v>
          </cell>
          <cell r="AB384">
            <v>71.152000000000001</v>
          </cell>
          <cell r="AC384">
            <v>0</v>
          </cell>
          <cell r="AD384">
            <v>0</v>
          </cell>
          <cell r="AE384">
            <v>71</v>
          </cell>
          <cell r="AF384">
            <v>0</v>
          </cell>
          <cell r="AG384">
            <v>0</v>
          </cell>
          <cell r="AH384">
            <v>0</v>
          </cell>
          <cell r="AI384">
            <v>0</v>
          </cell>
          <cell r="AJ384">
            <v>0</v>
          </cell>
          <cell r="AK384">
            <v>2</v>
          </cell>
          <cell r="AL384">
            <v>2</v>
          </cell>
          <cell r="AM384">
            <v>6817</v>
          </cell>
          <cell r="AN384">
            <v>6781.1949999999997</v>
          </cell>
          <cell r="AO384">
            <v>6763</v>
          </cell>
          <cell r="AP384">
            <v>94</v>
          </cell>
          <cell r="AQ384">
            <v>0</v>
          </cell>
          <cell r="AR384">
            <v>0</v>
          </cell>
          <cell r="AS384">
            <v>0</v>
          </cell>
          <cell r="AT384">
            <v>0</v>
          </cell>
          <cell r="AU384">
            <v>48</v>
          </cell>
          <cell r="AV384">
            <v>0</v>
          </cell>
          <cell r="AW384">
            <v>0</v>
          </cell>
          <cell r="AX384">
            <v>0</v>
          </cell>
          <cell r="AY384">
            <v>0</v>
          </cell>
          <cell r="AZ384">
            <v>0</v>
          </cell>
          <cell r="BA384">
            <v>7</v>
          </cell>
          <cell r="BB384">
            <v>7</v>
          </cell>
          <cell r="BC384">
            <v>8</v>
          </cell>
          <cell r="BD384">
            <v>0</v>
          </cell>
          <cell r="BE384">
            <v>2</v>
          </cell>
          <cell r="BF384">
            <v>106</v>
          </cell>
          <cell r="BG384">
            <v>108.125</v>
          </cell>
          <cell r="BH384">
            <v>2</v>
          </cell>
          <cell r="BI384">
            <v>106</v>
          </cell>
          <cell r="BJ384">
            <v>0</v>
          </cell>
          <cell r="BK384">
            <v>8</v>
          </cell>
          <cell r="BL384">
            <v>1</v>
          </cell>
          <cell r="BM384">
            <v>509</v>
          </cell>
          <cell r="BN384">
            <v>508.87</v>
          </cell>
          <cell r="BO384">
            <v>0</v>
          </cell>
          <cell r="BP384">
            <v>509</v>
          </cell>
          <cell r="BQ384">
            <v>0</v>
          </cell>
          <cell r="BR384">
            <v>127</v>
          </cell>
          <cell r="BS384">
            <v>0</v>
          </cell>
          <cell r="BT384">
            <v>4</v>
          </cell>
          <cell r="BU384">
            <v>0</v>
          </cell>
          <cell r="BV384">
            <v>0</v>
          </cell>
          <cell r="BW384">
            <v>0</v>
          </cell>
          <cell r="BX384">
            <v>0</v>
          </cell>
          <cell r="BY384">
            <v>0</v>
          </cell>
          <cell r="BZ384">
            <v>0</v>
          </cell>
          <cell r="CA384">
            <v>0</v>
          </cell>
          <cell r="CB384">
            <v>0</v>
          </cell>
          <cell r="CC384">
            <v>0</v>
          </cell>
          <cell r="CD384">
            <v>0</v>
          </cell>
          <cell r="CE384">
            <v>0</v>
          </cell>
          <cell r="CF384">
            <v>12</v>
          </cell>
          <cell r="CG384">
            <v>499.4</v>
          </cell>
          <cell r="CH384">
            <v>502.37599999999998</v>
          </cell>
          <cell r="CI384">
            <v>1</v>
          </cell>
          <cell r="CJ384">
            <v>499.4</v>
          </cell>
          <cell r="CK384">
            <v>0</v>
          </cell>
          <cell r="CL384">
            <v>0.254</v>
          </cell>
          <cell r="CM384">
            <v>0</v>
          </cell>
          <cell r="CN384">
            <v>1.9666666666666699</v>
          </cell>
          <cell r="CO384">
            <v>0</v>
          </cell>
          <cell r="CP384">
            <v>1114.4000000000001</v>
          </cell>
          <cell r="CQ384">
            <v>8071.4</v>
          </cell>
          <cell r="CR384">
            <v>0</v>
          </cell>
          <cell r="CS384">
            <v>0</v>
          </cell>
          <cell r="CT384">
            <v>0</v>
          </cell>
        </row>
        <row r="385">
          <cell r="B385">
            <v>247693884</v>
          </cell>
          <cell r="C385" t="str">
            <v>г.о.Люберцы, г.Люберцы, ул.Побратимова, д.22, д.26, Комсомольский пр-т, д. 7</v>
          </cell>
          <cell r="D385" t="str">
            <v>{"type":"Polygon","coordinates":[[[37.895355,55.689405],[37.89533,55.689571],[37.895315,55.689668],[37.895381,55.68969],[37.89544,55.689748],[37.895571,55.689684],[37.895471,55.689633],[37.895512,55.689624],[37.895831,55.689524],[37.896585,55.689155],[37.896644,55.689126],[37.897004,55.688941],[37.897025,55.688954],[37.897881,55.688514],[37.898148,55.688685],[37.898648,55.688436],[37.899127,55.688208],[37.899076,55.68818],[37.898608,55.688411],[37.898262,55.688197],[37.897875,55.687958],[37.897103,55.68748],[37.897515,55.687252],[37.897428,55.687192],[37.897019,55.68742],[37.896632,55.687629],[37.89659,55.687718],[37.896774,55.687824],[37.896705,55.687987],[37.895577,55.688553],[37.895461,55.688612],[37.89539,55.689183],[37.895327,55.689179],[37.895045,55.689164],[37.895014,55.689386],[37.895355,55.689405]],[[37.895551,55.689479],[37.895688,55.688562],[37.895881,55.688571],[37.895739,55.689486],[37.895551,55.689479]],[[37.8966,55.688931],[37.896792,55.68894],[37.896975,55.688022],[37.896772,55.688012],[37.8966,55.688931]],[[37.898104,55.688316],[37.898239,55.688246],[37.897144,55.687587],[37.897016,55.687657],[37.898104,55.688316]],[[37.896314,55.688274],[37.896397,55.68824],[37.896456,55.688288],[37.896375,55.688321],[37.896314,55.688274]],[[37.896091,55.68835],[37.896161,55.688317],[37.896255,55.688387],[37.896184,55.688418],[37.896091,55.68835]],[[37.898064,55.688516],[37.898147,55.688474],[37.898177,55.688492],[37.898091,55.688534],[37.898064,55.688516]],[[37.896435,55.689159],[37.896489,55.689133],[37.896447,55.689102],[37.896425,55.689073],[37.896364,55.689102],[37.896435,55.689159]]]}</v>
          </cell>
          <cell r="E385" t="str">
            <v>LINESTRING(37.897428 55.687192,37.896632 55.687629,37.895461 55.688612,37.895045 55.689164,37.895014 55.689386,37.895315 55.689668,37.89544 55.689748,37.898148 55.688685,37.899127 55.688208,37.897428 55.687192)</v>
          </cell>
          <cell r="F385" t="str">
            <v>Утвержден</v>
          </cell>
          <cell r="G385">
            <v>17656</v>
          </cell>
          <cell r="H385">
            <v>18970.579000000002</v>
          </cell>
          <cell r="I385">
            <v>17656</v>
          </cell>
          <cell r="J385">
            <v>0</v>
          </cell>
          <cell r="K385">
            <v>5303</v>
          </cell>
          <cell r="L385">
            <v>1776.38</v>
          </cell>
          <cell r="M385">
            <v>3</v>
          </cell>
          <cell r="N385">
            <v>726</v>
          </cell>
          <cell r="O385">
            <v>725.93600000000004</v>
          </cell>
          <cell r="P385">
            <v>0</v>
          </cell>
          <cell r="Q385">
            <v>0</v>
          </cell>
          <cell r="R385">
            <v>726</v>
          </cell>
          <cell r="S385">
            <v>0</v>
          </cell>
          <cell r="T385">
            <v>0</v>
          </cell>
          <cell r="U385">
            <v>0</v>
          </cell>
          <cell r="V385">
            <v>0</v>
          </cell>
          <cell r="W385">
            <v>13</v>
          </cell>
          <cell r="X385">
            <v>2</v>
          </cell>
          <cell r="Y385">
            <v>5</v>
          </cell>
          <cell r="Z385">
            <v>2</v>
          </cell>
          <cell r="AA385">
            <v>302</v>
          </cell>
          <cell r="AB385">
            <v>303.565</v>
          </cell>
          <cell r="AC385">
            <v>1</v>
          </cell>
          <cell r="AD385">
            <v>0</v>
          </cell>
          <cell r="AE385">
            <v>302</v>
          </cell>
          <cell r="AF385">
            <v>0</v>
          </cell>
          <cell r="AG385">
            <v>0</v>
          </cell>
          <cell r="AH385">
            <v>0</v>
          </cell>
          <cell r="AI385">
            <v>0</v>
          </cell>
          <cell r="AJ385">
            <v>17</v>
          </cell>
          <cell r="AK385">
            <v>4</v>
          </cell>
          <cell r="AL385">
            <v>4</v>
          </cell>
          <cell r="AM385">
            <v>10760</v>
          </cell>
          <cell r="AN385">
            <v>10646.215</v>
          </cell>
          <cell r="AO385">
            <v>10629</v>
          </cell>
          <cell r="AP385">
            <v>25</v>
          </cell>
          <cell r="AQ385">
            <v>0</v>
          </cell>
          <cell r="AR385">
            <v>0</v>
          </cell>
          <cell r="AS385">
            <v>0</v>
          </cell>
          <cell r="AT385">
            <v>106</v>
          </cell>
          <cell r="AU385">
            <v>106</v>
          </cell>
          <cell r="AV385">
            <v>2</v>
          </cell>
          <cell r="AW385">
            <v>24</v>
          </cell>
          <cell r="AX385">
            <v>0</v>
          </cell>
          <cell r="AY385">
            <v>24</v>
          </cell>
          <cell r="AZ385">
            <v>0</v>
          </cell>
          <cell r="BA385">
            <v>5</v>
          </cell>
          <cell r="BB385">
            <v>10</v>
          </cell>
          <cell r="BC385">
            <v>4</v>
          </cell>
          <cell r="BD385">
            <v>4</v>
          </cell>
          <cell r="BE385">
            <v>5</v>
          </cell>
          <cell r="BF385">
            <v>1233</v>
          </cell>
          <cell r="BG385">
            <v>1236.492</v>
          </cell>
          <cell r="BH385">
            <v>0</v>
          </cell>
          <cell r="BI385">
            <v>830</v>
          </cell>
          <cell r="BJ385">
            <v>403</v>
          </cell>
          <cell r="BK385">
            <v>98</v>
          </cell>
          <cell r="BL385">
            <v>5</v>
          </cell>
          <cell r="BM385">
            <v>4625</v>
          </cell>
          <cell r="BN385">
            <v>4631.7510000000002</v>
          </cell>
          <cell r="BO385">
            <v>0</v>
          </cell>
          <cell r="BP385">
            <v>4625</v>
          </cell>
          <cell r="BQ385">
            <v>0</v>
          </cell>
          <cell r="BR385">
            <v>1094.4000000000001</v>
          </cell>
          <cell r="BS385">
            <v>0</v>
          </cell>
          <cell r="BT385">
            <v>6</v>
          </cell>
          <cell r="BU385">
            <v>0</v>
          </cell>
          <cell r="BV385">
            <v>10</v>
          </cell>
          <cell r="BW385">
            <v>1142.5999999999999</v>
          </cell>
          <cell r="BX385">
            <v>1139.8599999999999</v>
          </cell>
          <cell r="BY385">
            <v>0</v>
          </cell>
          <cell r="BZ385">
            <v>1142.5999999999999</v>
          </cell>
          <cell r="CA385">
            <v>0</v>
          </cell>
          <cell r="CB385">
            <v>0.53700000000000003</v>
          </cell>
          <cell r="CC385">
            <v>0</v>
          </cell>
          <cell r="CD385">
            <v>1.68</v>
          </cell>
          <cell r="CE385">
            <v>0</v>
          </cell>
          <cell r="CF385">
            <v>2</v>
          </cell>
          <cell r="CG385">
            <v>283.7</v>
          </cell>
          <cell r="CH385">
            <v>285.09699999999998</v>
          </cell>
          <cell r="CI385">
            <v>0</v>
          </cell>
          <cell r="CJ385">
            <v>283.7</v>
          </cell>
          <cell r="CK385">
            <v>0</v>
          </cell>
          <cell r="CL385">
            <v>0.14799999999999999</v>
          </cell>
          <cell r="CM385">
            <v>0</v>
          </cell>
          <cell r="CN385">
            <v>1.9</v>
          </cell>
          <cell r="CO385">
            <v>0</v>
          </cell>
          <cell r="CP385">
            <v>6905.3</v>
          </cell>
          <cell r="CQ385">
            <v>18965.3</v>
          </cell>
          <cell r="CR385">
            <v>0</v>
          </cell>
          <cell r="CS385">
            <v>0</v>
          </cell>
          <cell r="CT385">
            <v>0</v>
          </cell>
        </row>
        <row r="386">
          <cell r="B386">
            <v>247693878</v>
          </cell>
          <cell r="C386" t="str">
            <v>г.о.Люберцы, г.Люберцы, ул.Побратимов, д.20, д.24</v>
          </cell>
          <cell r="D386" t="str">
            <v>{"type":"Polygon","coordinates":[[[37.896623,55.689136],[37.895831,55.689524],[37.895511,55.689624],[37.895471,55.689633],[37.895571,55.689684],[37.89544,55.689748],[37.895381,55.68969],[37.895204,55.689802],[37.894893,55.690035],[37.896213,55.690832],[37.896289,55.69079],[37.896486,55.690763],[37.896656,55.690852],[37.896836,55.690959],[37.897788,55.690478],[37.897436,55.690242],[37.897836,55.690048],[37.898183,55.690279],[37.898584,55.690076],[37.896888,55.689047],[37.896844,55.689023],[37.896623,55.689136]],[[37.895803,55.689604],[37.895697,55.689662],[37.897341,55.690664],[37.897432,55.690598],[37.895803,55.689604]],[[37.896871,55.68905],[37.896768,55.689108],[37.898399,55.690099],[37.898495,55.690047],[37.896871,55.68905]]]}</v>
          </cell>
          <cell r="E386" t="str">
            <v>LINESTRING(37.896844 55.689023,37.895471 55.689633,37.895204 55.689802,37.894893 55.690035,37.896213 55.690832,37.896836 55.690959,37.898183 55.690279,37.898584 55.690076,37.896888 55.689047,37.896844 55.689023)</v>
          </cell>
          <cell r="F386" t="str">
            <v>Утвержден</v>
          </cell>
          <cell r="G386">
            <v>24953</v>
          </cell>
          <cell r="H386">
            <v>22430.794999999998</v>
          </cell>
          <cell r="I386">
            <v>24953</v>
          </cell>
          <cell r="J386">
            <v>0</v>
          </cell>
          <cell r="K386">
            <v>2258.9</v>
          </cell>
          <cell r="L386">
            <v>4160.8599999999997</v>
          </cell>
          <cell r="M386">
            <v>2</v>
          </cell>
          <cell r="N386">
            <v>792</v>
          </cell>
          <cell r="O386">
            <v>793.93399999999997</v>
          </cell>
          <cell r="P386">
            <v>0</v>
          </cell>
          <cell r="Q386">
            <v>0</v>
          </cell>
          <cell r="R386">
            <v>792</v>
          </cell>
          <cell r="S386">
            <v>0</v>
          </cell>
          <cell r="T386">
            <v>0</v>
          </cell>
          <cell r="U386">
            <v>0</v>
          </cell>
          <cell r="V386">
            <v>0</v>
          </cell>
          <cell r="W386">
            <v>13</v>
          </cell>
          <cell r="X386">
            <v>0</v>
          </cell>
          <cell r="Y386">
            <v>4</v>
          </cell>
          <cell r="Z386">
            <v>2</v>
          </cell>
          <cell r="AA386">
            <v>599</v>
          </cell>
          <cell r="AB386">
            <v>602.06799999999998</v>
          </cell>
          <cell r="AC386">
            <v>1</v>
          </cell>
          <cell r="AD386">
            <v>0</v>
          </cell>
          <cell r="AE386">
            <v>599</v>
          </cell>
          <cell r="AF386">
            <v>0</v>
          </cell>
          <cell r="AG386">
            <v>0</v>
          </cell>
          <cell r="AH386">
            <v>0</v>
          </cell>
          <cell r="AI386">
            <v>0</v>
          </cell>
          <cell r="AJ386">
            <v>6</v>
          </cell>
          <cell r="AK386">
            <v>4</v>
          </cell>
          <cell r="AL386">
            <v>3</v>
          </cell>
          <cell r="AM386">
            <v>16315</v>
          </cell>
          <cell r="AN386">
            <v>16317.071</v>
          </cell>
          <cell r="AO386">
            <v>16275</v>
          </cell>
          <cell r="AP386">
            <v>40</v>
          </cell>
          <cell r="AQ386">
            <v>0</v>
          </cell>
          <cell r="AR386">
            <v>0</v>
          </cell>
          <cell r="AS386">
            <v>0</v>
          </cell>
          <cell r="AT386">
            <v>0</v>
          </cell>
          <cell r="AU386">
            <v>0</v>
          </cell>
          <cell r="AV386">
            <v>1</v>
          </cell>
          <cell r="AW386">
            <v>5</v>
          </cell>
          <cell r="AX386">
            <v>0</v>
          </cell>
          <cell r="AY386">
            <v>5</v>
          </cell>
          <cell r="AZ386">
            <v>0</v>
          </cell>
          <cell r="BA386">
            <v>2</v>
          </cell>
          <cell r="BB386">
            <v>2</v>
          </cell>
          <cell r="BC386">
            <v>12</v>
          </cell>
          <cell r="BD386">
            <v>12</v>
          </cell>
          <cell r="BE386">
            <v>2</v>
          </cell>
          <cell r="BF386">
            <v>2415</v>
          </cell>
          <cell r="BG386">
            <v>2419.875</v>
          </cell>
          <cell r="BH386">
            <v>0</v>
          </cell>
          <cell r="BI386">
            <v>2415</v>
          </cell>
          <cell r="BJ386">
            <v>0</v>
          </cell>
          <cell r="BK386">
            <v>186</v>
          </cell>
          <cell r="BL386">
            <v>2</v>
          </cell>
          <cell r="BM386">
            <v>1400</v>
          </cell>
          <cell r="BN386">
            <v>1396.473</v>
          </cell>
          <cell r="BO386">
            <v>0</v>
          </cell>
          <cell r="BP386">
            <v>1400</v>
          </cell>
          <cell r="BQ386">
            <v>0</v>
          </cell>
          <cell r="BR386">
            <v>466.67</v>
          </cell>
          <cell r="BS386">
            <v>0</v>
          </cell>
          <cell r="BT386">
            <v>3</v>
          </cell>
          <cell r="BU386">
            <v>0</v>
          </cell>
          <cell r="BV386">
            <v>0</v>
          </cell>
          <cell r="BW386">
            <v>0</v>
          </cell>
          <cell r="BX386">
            <v>0</v>
          </cell>
          <cell r="BY386">
            <v>0</v>
          </cell>
          <cell r="BZ386">
            <v>0</v>
          </cell>
          <cell r="CA386">
            <v>0</v>
          </cell>
          <cell r="CB386">
            <v>0</v>
          </cell>
          <cell r="CC386">
            <v>0</v>
          </cell>
          <cell r="CD386">
            <v>0</v>
          </cell>
          <cell r="CE386">
            <v>0</v>
          </cell>
          <cell r="CF386">
            <v>3</v>
          </cell>
          <cell r="CG386">
            <v>858.9</v>
          </cell>
          <cell r="CH386">
            <v>889.70899999999995</v>
          </cell>
          <cell r="CI386">
            <v>3</v>
          </cell>
          <cell r="CJ386">
            <v>858.9</v>
          </cell>
          <cell r="CK386">
            <v>0</v>
          </cell>
          <cell r="CL386">
            <v>0.42899999999999999</v>
          </cell>
          <cell r="CM386">
            <v>0</v>
          </cell>
          <cell r="CN386">
            <v>2</v>
          </cell>
          <cell r="CO386">
            <v>0</v>
          </cell>
          <cell r="CP386">
            <v>4678.8999999999996</v>
          </cell>
          <cell r="CQ386">
            <v>22344.9</v>
          </cell>
          <cell r="CR386">
            <v>0</v>
          </cell>
          <cell r="CS386">
            <v>0</v>
          </cell>
          <cell r="CT386">
            <v>0</v>
          </cell>
        </row>
        <row r="387">
          <cell r="B387">
            <v>247693850</v>
          </cell>
          <cell r="C387" t="str">
            <v>г.о.Люберцы, г.Люберцы, ул.Побратимов, д.30, Комсомольский проспект, 7А</v>
          </cell>
          <cell r="D387" t="str">
            <v>{"type":"Polygon","coordinates":[[[37.896888,55.689047],[37.896844,55.689023],[37.897004,55.688941],[37.897042,55.688968],[37.897317,55.688828],[37.897442,55.6889],[37.897702,55.688772],[37.89756,55.688679],[37.897871,55.688518],[37.898167,55.688698],[37.898646,55.688453],[37.898708,55.688481],[37.899159,55.688255],[37.899624,55.688545],[37.898896,55.68894],[37.899212,55.689129],[37.899086,55.689193],[37.899476,55.689432],[37.899507,55.689416],[37.89957,55.689453],[37.899585,55.689446],[37.899684,55.689508],[37.898584,55.690076],[37.896888,55.689047]],[[37.89844,55.688656],[37.898976,55.688363],[37.899129,55.688453],[37.898598,55.688746],[37.89844,55.688656]],[[37.898219,55.68898],[37.898353,55.688912],[37.899458,55.689587],[37.899326,55.689659],[37.898219,55.68898]],[[37.898422,55.689647],[37.898613,55.689549],[37.898876,55.689712],[37.898684,55.689808],[37.898422,55.689647]],[[37.897881,55.688958],[37.897794,55.688902],[37.897659,55.68897],[37.897744,55.689024],[37.897881,55.688958]]]}</v>
          </cell>
          <cell r="E387" t="str">
            <v>LINESTRING(37.899159 55.688255,37.897871 55.688518,37.897004 55.688941,37.896844 55.689023,37.898584 55.690076,37.899684 55.689508,37.899624 55.688545,37.899159 55.688255)</v>
          </cell>
          <cell r="F387" t="str">
            <v>Утвержден</v>
          </cell>
          <cell r="G387">
            <v>15329</v>
          </cell>
          <cell r="H387">
            <v>15366.307000000001</v>
          </cell>
          <cell r="I387">
            <v>1452.42</v>
          </cell>
          <cell r="J387">
            <v>0</v>
          </cell>
          <cell r="K387">
            <v>2340</v>
          </cell>
          <cell r="L387">
            <v>2904.84</v>
          </cell>
          <cell r="M387">
            <v>1</v>
          </cell>
          <cell r="N387">
            <v>660</v>
          </cell>
          <cell r="O387">
            <v>663.31200000000001</v>
          </cell>
          <cell r="P387">
            <v>0</v>
          </cell>
          <cell r="Q387">
            <v>0</v>
          </cell>
          <cell r="R387">
            <v>660</v>
          </cell>
          <cell r="S387">
            <v>0</v>
          </cell>
          <cell r="T387">
            <v>0</v>
          </cell>
          <cell r="U387">
            <v>0</v>
          </cell>
          <cell r="V387">
            <v>0</v>
          </cell>
          <cell r="W387">
            <v>9</v>
          </cell>
          <cell r="X387">
            <v>4</v>
          </cell>
          <cell r="Y387">
            <v>4</v>
          </cell>
          <cell r="Z387">
            <v>1</v>
          </cell>
          <cell r="AA387">
            <v>102</v>
          </cell>
          <cell r="AB387">
            <v>101.812</v>
          </cell>
          <cell r="AC387">
            <v>0</v>
          </cell>
          <cell r="AD387">
            <v>0</v>
          </cell>
          <cell r="AE387">
            <v>102</v>
          </cell>
          <cell r="AF387">
            <v>0</v>
          </cell>
          <cell r="AG387">
            <v>0</v>
          </cell>
          <cell r="AH387">
            <v>0</v>
          </cell>
          <cell r="AI387">
            <v>0</v>
          </cell>
          <cell r="AJ387">
            <v>0</v>
          </cell>
          <cell r="AK387">
            <v>2</v>
          </cell>
          <cell r="AL387">
            <v>2</v>
          </cell>
          <cell r="AM387">
            <v>7892</v>
          </cell>
          <cell r="AN387">
            <v>7511.2020000000002</v>
          </cell>
          <cell r="AO387">
            <v>7492</v>
          </cell>
          <cell r="AP387">
            <v>40</v>
          </cell>
          <cell r="AQ387">
            <v>0</v>
          </cell>
          <cell r="AR387">
            <v>0</v>
          </cell>
          <cell r="AS387">
            <v>0</v>
          </cell>
          <cell r="AT387">
            <v>0</v>
          </cell>
          <cell r="AU387">
            <v>0</v>
          </cell>
          <cell r="AV387">
            <v>0</v>
          </cell>
          <cell r="AW387">
            <v>0</v>
          </cell>
          <cell r="AX387">
            <v>0</v>
          </cell>
          <cell r="AY387">
            <v>0</v>
          </cell>
          <cell r="AZ387">
            <v>0</v>
          </cell>
          <cell r="BA387">
            <v>5</v>
          </cell>
          <cell r="BB387">
            <v>5</v>
          </cell>
          <cell r="BC387">
            <v>4</v>
          </cell>
          <cell r="BD387">
            <v>0</v>
          </cell>
          <cell r="BE387">
            <v>4</v>
          </cell>
          <cell r="BF387">
            <v>4012</v>
          </cell>
          <cell r="BG387">
            <v>4022.6219999999998</v>
          </cell>
          <cell r="BH387">
            <v>0</v>
          </cell>
          <cell r="BI387">
            <v>4012</v>
          </cell>
          <cell r="BJ387">
            <v>0</v>
          </cell>
          <cell r="BK387">
            <v>296</v>
          </cell>
          <cell r="BL387">
            <v>2</v>
          </cell>
          <cell r="BM387">
            <v>2340</v>
          </cell>
          <cell r="BN387">
            <v>2344.7930000000001</v>
          </cell>
          <cell r="BO387">
            <v>0</v>
          </cell>
          <cell r="BP387">
            <v>2340</v>
          </cell>
          <cell r="BQ387">
            <v>0</v>
          </cell>
          <cell r="BR387">
            <v>553</v>
          </cell>
          <cell r="BS387">
            <v>0</v>
          </cell>
          <cell r="BT387">
            <v>5</v>
          </cell>
          <cell r="BU387">
            <v>0</v>
          </cell>
          <cell r="BV387">
            <v>0</v>
          </cell>
          <cell r="BW387">
            <v>0</v>
          </cell>
          <cell r="BX387">
            <v>0</v>
          </cell>
          <cell r="BY387">
            <v>0</v>
          </cell>
          <cell r="BZ387">
            <v>0</v>
          </cell>
          <cell r="CA387">
            <v>0</v>
          </cell>
          <cell r="CB387">
            <v>0</v>
          </cell>
          <cell r="CC387">
            <v>0</v>
          </cell>
          <cell r="CD387">
            <v>0</v>
          </cell>
          <cell r="CE387">
            <v>0</v>
          </cell>
          <cell r="CF387">
            <v>4</v>
          </cell>
          <cell r="CG387">
            <v>721.3</v>
          </cell>
          <cell r="CH387">
            <v>723.53099999999995</v>
          </cell>
          <cell r="CI387">
            <v>0</v>
          </cell>
          <cell r="CJ387">
            <v>721.3</v>
          </cell>
          <cell r="CK387">
            <v>0</v>
          </cell>
          <cell r="CL387">
            <v>0.46400000000000002</v>
          </cell>
          <cell r="CM387">
            <v>0</v>
          </cell>
          <cell r="CN387">
            <v>1.4750000000000001</v>
          </cell>
          <cell r="CO387">
            <v>0</v>
          </cell>
          <cell r="CP387">
            <v>7073.3</v>
          </cell>
          <cell r="CQ387">
            <v>15327.3</v>
          </cell>
          <cell r="CR387">
            <v>0</v>
          </cell>
          <cell r="CS387">
            <v>0</v>
          </cell>
          <cell r="CT387">
            <v>0</v>
          </cell>
        </row>
        <row r="388">
          <cell r="B388">
            <v>247693891</v>
          </cell>
          <cell r="C388" t="str">
            <v>г.о.Люберцы, г.Люберцы, ул.Побратимов, д.4, д.18, Митрофанова д.8б</v>
          </cell>
          <cell r="D388" t="str">
            <v>{"type":"Polygon","coordinates":[[[37.894783,55.690087],[37.89449,55.690223],[37.894477,55.690174],[37.894398,55.690165],[37.89367,55.690078],[37.892058,55.690022],[37.892165,55.689108],[37.892919,55.688907],[37.892899,55.68907],[37.893567,55.689103],[37.893589,55.688904],[37.894615,55.688939],[37.894602,55.689053],[37.894917,55.689069],[37.894783,55.690087]],[[37.892615,55.689072],[37.892786,55.689079],[37.892655,55.689999],[37.89248,55.689992],[37.892615,55.689072]],[[37.893538,55.690016],[37.893664,55.689089],[37.893844,55.689098],[37.893713,55.690022],[37.893538,55.690016]],[[37.894591,55.690078],[37.894716,55.689148],[37.89489,55.689154],[37.894768,55.690082],[37.894591,55.690078]]]}</v>
          </cell>
          <cell r="E388" t="str">
            <v>LINESTRING(37.893589 55.688904,37.892919 55.688907,37.892165 55.689108,37.892058 55.690022,37.89449 55.690223,37.894783 55.690087,37.894917 55.689069,37.894615 55.688939,37.893589 55.688904)</v>
          </cell>
          <cell r="F388" t="str">
            <v>Утвержден</v>
          </cell>
          <cell r="G388">
            <v>17330</v>
          </cell>
          <cell r="H388">
            <v>17372.204000000002</v>
          </cell>
          <cell r="I388">
            <v>520.70000000000005</v>
          </cell>
          <cell r="J388">
            <v>0</v>
          </cell>
          <cell r="K388">
            <v>2853</v>
          </cell>
          <cell r="L388">
            <v>1041.4000000000001</v>
          </cell>
          <cell r="M388">
            <v>3</v>
          </cell>
          <cell r="N388">
            <v>1410</v>
          </cell>
          <cell r="O388">
            <v>1434.252</v>
          </cell>
          <cell r="P388">
            <v>2</v>
          </cell>
          <cell r="Q388">
            <v>0</v>
          </cell>
          <cell r="R388">
            <v>834</v>
          </cell>
          <cell r="S388">
            <v>0</v>
          </cell>
          <cell r="T388">
            <v>576</v>
          </cell>
          <cell r="U388">
            <v>0</v>
          </cell>
          <cell r="V388">
            <v>0</v>
          </cell>
          <cell r="W388">
            <v>28</v>
          </cell>
          <cell r="X388">
            <v>2</v>
          </cell>
          <cell r="Y388">
            <v>2</v>
          </cell>
          <cell r="Z388">
            <v>1</v>
          </cell>
          <cell r="AA388">
            <v>319</v>
          </cell>
          <cell r="AB388">
            <v>319.48</v>
          </cell>
          <cell r="AC388">
            <v>0</v>
          </cell>
          <cell r="AD388">
            <v>0</v>
          </cell>
          <cell r="AE388">
            <v>319</v>
          </cell>
          <cell r="AF388">
            <v>0</v>
          </cell>
          <cell r="AG388">
            <v>0</v>
          </cell>
          <cell r="AH388">
            <v>0</v>
          </cell>
          <cell r="AI388">
            <v>0</v>
          </cell>
          <cell r="AJ388">
            <v>0</v>
          </cell>
          <cell r="AK388">
            <v>2</v>
          </cell>
          <cell r="AL388">
            <v>2</v>
          </cell>
          <cell r="AM388">
            <v>10637</v>
          </cell>
          <cell r="AN388">
            <v>9747.1980000000003</v>
          </cell>
          <cell r="AO388">
            <v>9723</v>
          </cell>
          <cell r="AP388">
            <v>90</v>
          </cell>
          <cell r="AQ388">
            <v>0</v>
          </cell>
          <cell r="AR388">
            <v>0</v>
          </cell>
          <cell r="AS388">
            <v>0</v>
          </cell>
          <cell r="AT388">
            <v>14</v>
          </cell>
          <cell r="AU388">
            <v>14</v>
          </cell>
          <cell r="AV388">
            <v>2</v>
          </cell>
          <cell r="AW388">
            <v>42</v>
          </cell>
          <cell r="AX388">
            <v>0</v>
          </cell>
          <cell r="AY388">
            <v>42</v>
          </cell>
          <cell r="AZ388">
            <v>0</v>
          </cell>
          <cell r="BA388">
            <v>6</v>
          </cell>
          <cell r="BB388">
            <v>6</v>
          </cell>
          <cell r="BC388">
            <v>4</v>
          </cell>
          <cell r="BD388">
            <v>0</v>
          </cell>
          <cell r="BE388">
            <v>4</v>
          </cell>
          <cell r="BF388">
            <v>1985</v>
          </cell>
          <cell r="BG388">
            <v>1990.855</v>
          </cell>
          <cell r="BH388">
            <v>0</v>
          </cell>
          <cell r="BI388">
            <v>1530</v>
          </cell>
          <cell r="BJ388">
            <v>455</v>
          </cell>
          <cell r="BK388">
            <v>151</v>
          </cell>
          <cell r="BL388">
            <v>2</v>
          </cell>
          <cell r="BM388">
            <v>2853</v>
          </cell>
          <cell r="BN388">
            <v>2853.2420000000002</v>
          </cell>
          <cell r="BO388">
            <v>0</v>
          </cell>
          <cell r="BP388">
            <v>2853</v>
          </cell>
          <cell r="BQ388">
            <v>0</v>
          </cell>
          <cell r="BR388">
            <v>570</v>
          </cell>
          <cell r="BS388">
            <v>0</v>
          </cell>
          <cell r="BT388">
            <v>5</v>
          </cell>
          <cell r="BU388">
            <v>0</v>
          </cell>
          <cell r="BV388">
            <v>0</v>
          </cell>
          <cell r="BW388">
            <v>0</v>
          </cell>
          <cell r="BX388">
            <v>0</v>
          </cell>
          <cell r="BY388">
            <v>0</v>
          </cell>
          <cell r="BZ388">
            <v>0</v>
          </cell>
          <cell r="CA388">
            <v>0</v>
          </cell>
          <cell r="CB388">
            <v>0</v>
          </cell>
          <cell r="CC388">
            <v>0</v>
          </cell>
          <cell r="CD388">
            <v>0</v>
          </cell>
          <cell r="CE388">
            <v>0</v>
          </cell>
          <cell r="CF388">
            <v>6</v>
          </cell>
          <cell r="CG388">
            <v>1034</v>
          </cell>
          <cell r="CH388">
            <v>1033.492</v>
          </cell>
          <cell r="CI388">
            <v>0</v>
          </cell>
          <cell r="CJ388">
            <v>920</v>
          </cell>
          <cell r="CK388">
            <v>114</v>
          </cell>
          <cell r="CL388">
            <v>0.752</v>
          </cell>
          <cell r="CM388">
            <v>0.114</v>
          </cell>
          <cell r="CN388">
            <v>1.3</v>
          </cell>
          <cell r="CO388">
            <v>1</v>
          </cell>
          <cell r="CP388">
            <v>5345</v>
          </cell>
          <cell r="CQ388">
            <v>17366</v>
          </cell>
          <cell r="CR388">
            <v>0</v>
          </cell>
          <cell r="CS388">
            <v>0</v>
          </cell>
          <cell r="CT388">
            <v>0</v>
          </cell>
        </row>
        <row r="389">
          <cell r="B389">
            <v>7674437010</v>
          </cell>
          <cell r="C389" t="str">
            <v>г.о.Люберцы, г.Люберцы, ул. Рождественская, 4</v>
          </cell>
          <cell r="D389" t="str">
            <v>{"type":"Polygon","coordinates":[[[37.911547,55.680546],[37.912762,55.680056],[37.913075,55.679948],[37.914339,55.680421],[37.91454,55.680417],[37.914677,55.680378],[37.914781,55.680279],[37.914988,55.680248],[37.915004,55.680302],[37.91499,55.6804],[37.913762,55.6814],[37.912209,55.680801],[37.911547,55.680546]],[[37.913362,55.680262],[37.91316,55.680183],[37.912471,55.680751],[37.913706,55.681224],[37.914396,55.680667],[37.914224,55.6806],[37.913664,55.68106],[37.912781,55.680721],[37.913362,55.680262]],[[37.913566,55.680305],[37.914004,55.680486],[37.913877,55.680583],[37.913815,55.680557],[37.913768,55.680592],[37.91367,55.680552],[37.913716,55.680517],[37.91358,55.680462],[37.913542,55.680441],[37.913523,55.680403],[37.913521,55.680376],[37.913526,55.680335],[37.913566,55.680305]]]}</v>
          </cell>
          <cell r="E389" t="str">
            <v>LINESTRING(37.913075 55.679948,37.912762 55.680056,37.911547 55.680546,37.913762 55.6814,37.91499 55.6804,37.915004 55.680302,37.914988 55.680248,37.913075 55.679948)</v>
          </cell>
          <cell r="F389" t="str">
            <v>Утвержден</v>
          </cell>
          <cell r="G389">
            <v>13530</v>
          </cell>
          <cell r="H389">
            <v>13563.236999999999</v>
          </cell>
          <cell r="I389">
            <v>13530</v>
          </cell>
          <cell r="J389">
            <v>0</v>
          </cell>
          <cell r="K389">
            <v>1952</v>
          </cell>
          <cell r="L389">
            <v>0</v>
          </cell>
          <cell r="M389">
            <v>1</v>
          </cell>
          <cell r="N389">
            <v>177</v>
          </cell>
          <cell r="O389">
            <v>177.685</v>
          </cell>
          <cell r="P389">
            <v>0</v>
          </cell>
          <cell r="Q389">
            <v>0</v>
          </cell>
          <cell r="R389">
            <v>177</v>
          </cell>
          <cell r="S389">
            <v>0</v>
          </cell>
          <cell r="T389">
            <v>0</v>
          </cell>
          <cell r="U389">
            <v>0</v>
          </cell>
          <cell r="V389">
            <v>0</v>
          </cell>
          <cell r="W389">
            <v>7</v>
          </cell>
          <cell r="X389">
            <v>0</v>
          </cell>
          <cell r="Y389">
            <v>0</v>
          </cell>
          <cell r="Z389">
            <v>1</v>
          </cell>
          <cell r="AA389">
            <v>72.2</v>
          </cell>
          <cell r="AB389">
            <v>72.611000000000004</v>
          </cell>
          <cell r="AC389">
            <v>1</v>
          </cell>
          <cell r="AD389">
            <v>0</v>
          </cell>
          <cell r="AE389">
            <v>72.2</v>
          </cell>
          <cell r="AF389">
            <v>0</v>
          </cell>
          <cell r="AG389">
            <v>0</v>
          </cell>
          <cell r="AH389">
            <v>0</v>
          </cell>
          <cell r="AI389">
            <v>0</v>
          </cell>
          <cell r="AJ389">
            <v>7</v>
          </cell>
          <cell r="AK389">
            <v>2</v>
          </cell>
          <cell r="AL389">
            <v>2</v>
          </cell>
          <cell r="AM389">
            <v>8453</v>
          </cell>
          <cell r="AN389">
            <v>8472.7049999999999</v>
          </cell>
          <cell r="AO389">
            <v>8449</v>
          </cell>
          <cell r="AP389">
            <v>50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3</v>
          </cell>
          <cell r="BF389">
            <v>1590</v>
          </cell>
          <cell r="BG389">
            <v>1597.6210000000001</v>
          </cell>
          <cell r="BH389">
            <v>0</v>
          </cell>
          <cell r="BI389">
            <v>1590</v>
          </cell>
          <cell r="BJ389">
            <v>0</v>
          </cell>
          <cell r="BK389">
            <v>121</v>
          </cell>
          <cell r="BL389">
            <v>1</v>
          </cell>
          <cell r="BM389">
            <v>1952</v>
          </cell>
          <cell r="BN389">
            <v>1954.605</v>
          </cell>
          <cell r="BO389">
            <v>0</v>
          </cell>
          <cell r="BP389">
            <v>1952</v>
          </cell>
          <cell r="BQ389">
            <v>0</v>
          </cell>
          <cell r="BR389">
            <v>650.66999999999996</v>
          </cell>
          <cell r="BS389">
            <v>0</v>
          </cell>
          <cell r="BT389">
            <v>3</v>
          </cell>
          <cell r="BU389">
            <v>0</v>
          </cell>
          <cell r="BV389">
            <v>1</v>
          </cell>
          <cell r="BW389">
            <v>1284</v>
          </cell>
          <cell r="BX389">
            <v>1286.412</v>
          </cell>
          <cell r="BY389">
            <v>0</v>
          </cell>
          <cell r="BZ389">
            <v>1284</v>
          </cell>
          <cell r="CA389">
            <v>0</v>
          </cell>
          <cell r="CB389">
            <v>856</v>
          </cell>
          <cell r="CC389">
            <v>0</v>
          </cell>
          <cell r="CD389">
            <v>1.5</v>
          </cell>
          <cell r="CE389">
            <v>0</v>
          </cell>
          <cell r="CF389">
            <v>0</v>
          </cell>
          <cell r="CG389">
            <v>0</v>
          </cell>
          <cell r="CH389">
            <v>0</v>
          </cell>
          <cell r="CI389">
            <v>0</v>
          </cell>
          <cell r="CJ389">
            <v>0</v>
          </cell>
          <cell r="CK389">
            <v>0</v>
          </cell>
          <cell r="CL389">
            <v>0</v>
          </cell>
          <cell r="CM389">
            <v>0</v>
          </cell>
          <cell r="CN389">
            <v>0</v>
          </cell>
          <cell r="CO389">
            <v>0</v>
          </cell>
          <cell r="CP389">
            <v>4826</v>
          </cell>
          <cell r="CQ389">
            <v>13524.2</v>
          </cell>
          <cell r="CR389">
            <v>0</v>
          </cell>
          <cell r="CS389">
            <v>0</v>
          </cell>
          <cell r="CT389">
            <v>0</v>
          </cell>
        </row>
        <row r="390">
          <cell r="B390">
            <v>7674437590</v>
          </cell>
          <cell r="C390" t="str">
            <v>г.о.Люберцы, г.Люберцы, ул. Рождественская, 6</v>
          </cell>
          <cell r="D390" t="str">
            <v>{"type":"Polygon","coordinates":[[[37.917202,55.681],[37.915475,55.681232],[37.914111,55.681448],[37.914086,55.681405],[37.913919,55.681416],[37.913759,55.681393],[37.91478,55.680559],[37.915005,55.680389],[37.915002,55.680378],[37.915013,55.680288],[37.914993,55.680246],[37.916783,55.680017],[37.917187,55.68096],[37.917202,55.681]],[[37.91664,55.680171],[37.916904,55.680829],[37.915438,55.68102],[37.915173,55.680355],[37.91541,55.680324],[37.915632,55.680877],[37.916653,55.680746],[37.916438,55.680197],[37.91664,55.680171]],[[37.916124,55.680239],[37.916163,55.680351],[37.916082,55.68036],[37.916099,55.680409],[37.915986,55.680421],[37.915966,55.680374],[37.915775,55.680394],[37.915717,55.68039],[37.915655,55.680372],[37.915602,55.680337],[37.915591,55.680301],[37.916124,55.680239]]]}</v>
          </cell>
          <cell r="E390" t="str">
            <v>LINESTRING(37.916783 55.680017,37.914993 55.680246,37.913759 55.681393,37.914111 55.681448,37.917202 55.681,37.917187 55.68096,37.916783 55.680017)</v>
          </cell>
          <cell r="F390" t="str">
            <v>Утвержден</v>
          </cell>
          <cell r="G390">
            <v>15456</v>
          </cell>
          <cell r="H390">
            <v>15493.484</v>
          </cell>
          <cell r="I390">
            <v>15456</v>
          </cell>
          <cell r="J390">
            <v>0</v>
          </cell>
          <cell r="K390">
            <v>4435.7</v>
          </cell>
          <cell r="L390">
            <v>0</v>
          </cell>
          <cell r="M390">
            <v>1</v>
          </cell>
          <cell r="N390">
            <v>4534</v>
          </cell>
          <cell r="O390">
            <v>453.84</v>
          </cell>
          <cell r="P390">
            <v>90</v>
          </cell>
          <cell r="Q390">
            <v>0</v>
          </cell>
          <cell r="R390">
            <v>4534</v>
          </cell>
          <cell r="S390">
            <v>0</v>
          </cell>
          <cell r="T390">
            <v>0</v>
          </cell>
          <cell r="U390">
            <v>0</v>
          </cell>
          <cell r="V390">
            <v>0</v>
          </cell>
          <cell r="W390">
            <v>10</v>
          </cell>
          <cell r="X390">
            <v>0</v>
          </cell>
          <cell r="Y390">
            <v>4</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9545</v>
          </cell>
          <cell r="AN390">
            <v>9583.8189999999995</v>
          </cell>
          <cell r="AO390">
            <v>9534</v>
          </cell>
          <cell r="AP390">
            <v>6</v>
          </cell>
          <cell r="AQ390">
            <v>0</v>
          </cell>
          <cell r="AR390">
            <v>0</v>
          </cell>
          <cell r="AS390">
            <v>0</v>
          </cell>
          <cell r="AT390">
            <v>0</v>
          </cell>
          <cell r="AU390">
            <v>9</v>
          </cell>
          <cell r="AV390">
            <v>0</v>
          </cell>
          <cell r="AW390">
            <v>0</v>
          </cell>
          <cell r="AX390">
            <v>0</v>
          </cell>
          <cell r="AY390">
            <v>0</v>
          </cell>
          <cell r="AZ390">
            <v>0</v>
          </cell>
          <cell r="BA390">
            <v>0</v>
          </cell>
          <cell r="BB390">
            <v>0</v>
          </cell>
          <cell r="BC390">
            <v>0</v>
          </cell>
          <cell r="BD390">
            <v>0</v>
          </cell>
          <cell r="BE390">
            <v>2</v>
          </cell>
          <cell r="BF390">
            <v>984</v>
          </cell>
          <cell r="BG390">
            <v>989.91700000000003</v>
          </cell>
          <cell r="BH390">
            <v>1</v>
          </cell>
          <cell r="BI390">
            <v>984</v>
          </cell>
          <cell r="BJ390">
            <v>0</v>
          </cell>
          <cell r="BK390">
            <v>75</v>
          </cell>
          <cell r="BL390">
            <v>1</v>
          </cell>
          <cell r="BM390">
            <v>1601</v>
          </cell>
          <cell r="BN390">
            <v>1606.742</v>
          </cell>
          <cell r="BO390">
            <v>0</v>
          </cell>
          <cell r="BP390">
            <v>1601</v>
          </cell>
          <cell r="BQ390">
            <v>0</v>
          </cell>
          <cell r="BR390">
            <v>533.6</v>
          </cell>
          <cell r="BS390">
            <v>0</v>
          </cell>
          <cell r="BT390">
            <v>3</v>
          </cell>
          <cell r="BU390">
            <v>0</v>
          </cell>
          <cell r="BV390">
            <v>5</v>
          </cell>
          <cell r="BW390">
            <v>2834.7</v>
          </cell>
          <cell r="BX390">
            <v>2850.2060000000001</v>
          </cell>
          <cell r="BY390">
            <v>1</v>
          </cell>
          <cell r="BZ390">
            <v>2834.7</v>
          </cell>
          <cell r="CA390">
            <v>0</v>
          </cell>
          <cell r="CB390">
            <v>1.4159999999999999</v>
          </cell>
          <cell r="CC390">
            <v>0</v>
          </cell>
          <cell r="CD390">
            <v>2</v>
          </cell>
          <cell r="CE390">
            <v>0</v>
          </cell>
          <cell r="CF390">
            <v>0</v>
          </cell>
          <cell r="CG390">
            <v>0</v>
          </cell>
          <cell r="CH390">
            <v>0</v>
          </cell>
          <cell r="CI390">
            <v>0</v>
          </cell>
          <cell r="CJ390">
            <v>0</v>
          </cell>
          <cell r="CK390">
            <v>0</v>
          </cell>
          <cell r="CL390">
            <v>0</v>
          </cell>
          <cell r="CM390">
            <v>0</v>
          </cell>
          <cell r="CN390">
            <v>0</v>
          </cell>
          <cell r="CO390">
            <v>0</v>
          </cell>
          <cell r="CP390">
            <v>5419.7</v>
          </cell>
          <cell r="CQ390">
            <v>19487.7</v>
          </cell>
          <cell r="CR390">
            <v>0</v>
          </cell>
          <cell r="CS390">
            <v>0</v>
          </cell>
          <cell r="CT390">
            <v>0</v>
          </cell>
        </row>
        <row r="391">
          <cell r="B391">
            <v>7674442690</v>
          </cell>
          <cell r="C391" t="str">
            <v>г.о.Люберцы, г.Люберцы, ул. Свободы, 5, 9, ул. Крымская, 10, 12/11</v>
          </cell>
          <cell r="D391" t="str">
            <v>{"type":"Polygon","coordinates":[[[37.946244,55.626142],[37.946242,55.625705],[37.946248,55.625267],[37.947238,55.625284],[37.947934,55.624948],[37.949072,55.624387],[37.947451,55.623304],[37.94638,55.623819],[37.94624,55.623722],[37.946273,55.622357],[37.946272,55.622342],[37.946367,55.622343],[37.946366,55.622222],[37.946671,55.622249],[37.946843,55.62228],[37.947202,55.622376],[37.947515,55.622505],[37.948866,55.623381],[37.94963,55.623891],[37.950159,55.624291],[37.950418,55.624488],[37.950685,55.624698],[37.950548,55.624758],[37.949688,55.625153],[37.949053,55.625484],[37.948833,55.625351],[37.948712,55.625407],[37.948463,55.625506],[37.948376,55.625539],[37.946244,55.626142]],[[37.948397,55.625382],[37.94829,55.62527],[37.946421,55.625804],[37.946514,55.62591],[37.948397,55.625382]],[[37.948532,55.625153],[37.949812,55.62456],[37.949215,55.624189],[37.94941,55.624109],[37.950127,55.624572],[37.948688,55.625233],[37.948532,55.625153]],[[37.949197,55.623942],[37.948471,55.623477],[37.9483,55.623565],[37.949035,55.624021],[37.949197,55.623942]],[[37.948293,55.623325],[37.947324,55.622697],[37.947144,55.622782],[37.948119,55.623412],[37.948293,55.623325]],[[37.948358,55.625067],[37.948411,55.625037],[37.948412,55.625023],[37.948362,55.624996],[37.948306,55.625025],[37.948308,55.625038],[37.948358,55.625067]]]}</v>
          </cell>
          <cell r="E391" t="str">
            <v>LINESTRING(37.946366 55.622222,37.946272 55.622342,37.94624 55.623722,37.946242 55.625705,37.946244 55.626142,37.949053 55.625484,37.950685 55.624698,37.950418 55.624488,37.950159 55.624291,37.94963 55.623891,37.948866 55.623381,37.947515 55.622505,37.947202 55.622376,37.946843 55.62228,37.946671 55.622249,37.946366 55.622222)</v>
          </cell>
          <cell r="F391" t="str">
            <v>Утвержден</v>
          </cell>
          <cell r="G391">
            <v>39716</v>
          </cell>
          <cell r="H391">
            <v>39811.976000000002</v>
          </cell>
          <cell r="I391">
            <v>39716</v>
          </cell>
          <cell r="J391">
            <v>0</v>
          </cell>
          <cell r="K391">
            <v>17181.599999999999</v>
          </cell>
          <cell r="L391">
            <v>0</v>
          </cell>
          <cell r="M391">
            <v>11</v>
          </cell>
          <cell r="N391">
            <v>4766.8</v>
          </cell>
          <cell r="O391">
            <v>4778.1279999999997</v>
          </cell>
          <cell r="P391">
            <v>0</v>
          </cell>
          <cell r="Q391">
            <v>0</v>
          </cell>
          <cell r="R391">
            <v>4766.8</v>
          </cell>
          <cell r="S391">
            <v>0</v>
          </cell>
          <cell r="T391">
            <v>0</v>
          </cell>
          <cell r="U391">
            <v>0</v>
          </cell>
          <cell r="V391">
            <v>0</v>
          </cell>
          <cell r="W391">
            <v>0</v>
          </cell>
          <cell r="X391">
            <v>0</v>
          </cell>
          <cell r="Y391">
            <v>0</v>
          </cell>
          <cell r="Z391">
            <v>1</v>
          </cell>
          <cell r="AA391">
            <v>734</v>
          </cell>
          <cell r="AB391">
            <v>736.95600000000002</v>
          </cell>
          <cell r="AC391">
            <v>0</v>
          </cell>
          <cell r="AD391">
            <v>0</v>
          </cell>
          <cell r="AE391">
            <v>734</v>
          </cell>
          <cell r="AF391">
            <v>0</v>
          </cell>
          <cell r="AG391">
            <v>0</v>
          </cell>
          <cell r="AH391">
            <v>0</v>
          </cell>
          <cell r="AI391">
            <v>0</v>
          </cell>
          <cell r="AJ391">
            <v>0</v>
          </cell>
          <cell r="AK391">
            <v>7</v>
          </cell>
          <cell r="AL391">
            <v>3</v>
          </cell>
          <cell r="AM391">
            <v>8066.3</v>
          </cell>
          <cell r="AN391">
            <v>9117.07</v>
          </cell>
          <cell r="AO391">
            <v>7996.3</v>
          </cell>
          <cell r="AP391">
            <v>38</v>
          </cell>
          <cell r="AQ391">
            <v>0</v>
          </cell>
          <cell r="AR391">
            <v>0</v>
          </cell>
          <cell r="AS391">
            <v>0</v>
          </cell>
          <cell r="AT391">
            <v>0</v>
          </cell>
          <cell r="AU391">
            <v>0</v>
          </cell>
          <cell r="AV391">
            <v>3</v>
          </cell>
          <cell r="AW391">
            <v>12</v>
          </cell>
          <cell r="AX391">
            <v>0</v>
          </cell>
          <cell r="AY391">
            <v>12</v>
          </cell>
          <cell r="AZ391">
            <v>0</v>
          </cell>
          <cell r="BA391">
            <v>0</v>
          </cell>
          <cell r="BB391">
            <v>0</v>
          </cell>
          <cell r="BC391">
            <v>0</v>
          </cell>
          <cell r="BD391">
            <v>0</v>
          </cell>
          <cell r="BE391">
            <v>17</v>
          </cell>
          <cell r="BF391">
            <v>7976</v>
          </cell>
          <cell r="BG391">
            <v>8006.3010000000004</v>
          </cell>
          <cell r="BH391">
            <v>0</v>
          </cell>
          <cell r="BI391">
            <v>7976</v>
          </cell>
          <cell r="BJ391">
            <v>0</v>
          </cell>
          <cell r="BK391">
            <v>606</v>
          </cell>
          <cell r="BL391">
            <v>1</v>
          </cell>
          <cell r="BM391">
            <v>6882</v>
          </cell>
          <cell r="BN391">
            <v>6900.0619999999999</v>
          </cell>
          <cell r="BO391">
            <v>0</v>
          </cell>
          <cell r="BP391">
            <v>6882</v>
          </cell>
          <cell r="BQ391">
            <v>0</v>
          </cell>
          <cell r="BR391">
            <v>2294</v>
          </cell>
          <cell r="BS391">
            <v>0</v>
          </cell>
          <cell r="BT391">
            <v>3</v>
          </cell>
          <cell r="BU391">
            <v>0</v>
          </cell>
          <cell r="BV391">
            <v>0</v>
          </cell>
          <cell r="BW391">
            <v>0</v>
          </cell>
          <cell r="BX391">
            <v>0</v>
          </cell>
          <cell r="BY391">
            <v>0</v>
          </cell>
          <cell r="BZ391">
            <v>0</v>
          </cell>
          <cell r="CA391">
            <v>0</v>
          </cell>
          <cell r="CB391">
            <v>0</v>
          </cell>
          <cell r="CC391">
            <v>0</v>
          </cell>
          <cell r="CD391">
            <v>0</v>
          </cell>
          <cell r="CE391">
            <v>0</v>
          </cell>
          <cell r="CF391">
            <v>12</v>
          </cell>
          <cell r="CG391">
            <v>10299.6</v>
          </cell>
          <cell r="CH391">
            <v>10327.34</v>
          </cell>
          <cell r="CI391">
            <v>0</v>
          </cell>
          <cell r="CJ391">
            <v>10299.6</v>
          </cell>
          <cell r="CK391">
            <v>0</v>
          </cell>
          <cell r="CL391">
            <v>5.1459999999999999</v>
          </cell>
          <cell r="CM391">
            <v>0</v>
          </cell>
          <cell r="CN391">
            <v>2</v>
          </cell>
          <cell r="CO391">
            <v>0</v>
          </cell>
          <cell r="CP391">
            <v>25169.599999999999</v>
          </cell>
          <cell r="CQ391">
            <v>38666.699999999997</v>
          </cell>
          <cell r="CR391">
            <v>0</v>
          </cell>
          <cell r="CS391">
            <v>0</v>
          </cell>
          <cell r="CT391">
            <v>0</v>
          </cell>
        </row>
        <row r="392">
          <cell r="B392">
            <v>247693894</v>
          </cell>
          <cell r="C392" t="str">
            <v>г.о.Люберцы, г.Люберцы, ул.С.П.Попова, д.15, ул.Урицкого, д.28</v>
          </cell>
          <cell r="D392" t="str">
            <v>{"type":"Polygon","coordinates":[[[37.894383,55.696599],[37.893979,55.69705],[37.893504,55.697546],[37.893903,55.69766],[37.89395,55.697687],[37.893947,55.69785],[37.894651,55.698047],[37.894712,55.697979],[37.894836,55.697845],[37.894927,55.697723],[37.895605,55.696978],[37.895502,55.69692],[37.895333,55.69687],[37.894918,55.696757],[37.894555,55.696648],[37.894383,55.696599]],[[37.8947,55.696798],[37.894505,55.696742],[37.89379,55.697535],[37.893977,55.697589],[37.8947,55.696798]],[[37.895416,55.697021],[37.895244,55.696972],[37.894543,55.697747],[37.894713,55.697797],[37.895416,55.697021]],[[37.894127,55.6979],[37.894236,55.697931],[37.894259,55.697906],[37.894151,55.697874],[37.894127,55.6979]]]}</v>
          </cell>
          <cell r="E392" t="str">
            <v>LINESTRING(37.894383 55.696599,37.893504 55.697546,37.893947 55.69785,37.894236 55.697931,37.894651 55.698047,37.894836 55.697845,37.895605 55.696978,37.895502 55.69692,37.895333 55.69687,37.894555 55.696648,37.894383 55.696599)</v>
          </cell>
          <cell r="F392" t="str">
            <v>Утвержден</v>
          </cell>
          <cell r="G392">
            <v>9287</v>
          </cell>
          <cell r="H392">
            <v>8837.59</v>
          </cell>
          <cell r="I392">
            <v>9287</v>
          </cell>
          <cell r="J392">
            <v>0</v>
          </cell>
          <cell r="K392">
            <v>2509.6</v>
          </cell>
          <cell r="L392">
            <v>3057.94</v>
          </cell>
          <cell r="M392">
            <v>1</v>
          </cell>
          <cell r="N392">
            <v>317</v>
          </cell>
          <cell r="O392">
            <v>317.517</v>
          </cell>
          <cell r="P392">
            <v>0</v>
          </cell>
          <cell r="Q392">
            <v>0</v>
          </cell>
          <cell r="R392">
            <v>317</v>
          </cell>
          <cell r="S392">
            <v>0</v>
          </cell>
          <cell r="T392">
            <v>0</v>
          </cell>
          <cell r="U392">
            <v>0</v>
          </cell>
          <cell r="V392">
            <v>0</v>
          </cell>
          <cell r="W392">
            <v>4</v>
          </cell>
          <cell r="X392">
            <v>2</v>
          </cell>
          <cell r="Y392">
            <v>2</v>
          </cell>
          <cell r="Z392">
            <v>1</v>
          </cell>
          <cell r="AA392">
            <v>115</v>
          </cell>
          <cell r="AB392">
            <v>115.499</v>
          </cell>
          <cell r="AC392">
            <v>0</v>
          </cell>
          <cell r="AD392">
            <v>0</v>
          </cell>
          <cell r="AE392">
            <v>115</v>
          </cell>
          <cell r="AF392">
            <v>0</v>
          </cell>
          <cell r="AG392">
            <v>0</v>
          </cell>
          <cell r="AH392">
            <v>0</v>
          </cell>
          <cell r="AI392">
            <v>0</v>
          </cell>
          <cell r="AJ392">
            <v>7</v>
          </cell>
          <cell r="AK392">
            <v>0</v>
          </cell>
          <cell r="AL392">
            <v>0</v>
          </cell>
          <cell r="AM392">
            <v>5473.6</v>
          </cell>
          <cell r="AN392">
            <v>5392.9539999999997</v>
          </cell>
          <cell r="AO392">
            <v>5379.5</v>
          </cell>
          <cell r="AP392">
            <v>50</v>
          </cell>
          <cell r="AQ392">
            <v>0</v>
          </cell>
          <cell r="AR392">
            <v>0</v>
          </cell>
          <cell r="AS392">
            <v>0</v>
          </cell>
          <cell r="AT392">
            <v>0</v>
          </cell>
          <cell r="AU392">
            <v>90.1</v>
          </cell>
          <cell r="AV392">
            <v>1</v>
          </cell>
          <cell r="AW392">
            <v>23</v>
          </cell>
          <cell r="AX392">
            <v>0</v>
          </cell>
          <cell r="AY392">
            <v>23</v>
          </cell>
          <cell r="AZ392">
            <v>0</v>
          </cell>
          <cell r="BA392">
            <v>15</v>
          </cell>
          <cell r="BB392">
            <v>19</v>
          </cell>
          <cell r="BC392">
            <v>12</v>
          </cell>
          <cell r="BD392">
            <v>3</v>
          </cell>
          <cell r="BE392">
            <v>6</v>
          </cell>
          <cell r="BF392">
            <v>461.5</v>
          </cell>
          <cell r="BG392">
            <v>463.053</v>
          </cell>
          <cell r="BH392">
            <v>0</v>
          </cell>
          <cell r="BI392">
            <v>461.5</v>
          </cell>
          <cell r="BJ392">
            <v>0</v>
          </cell>
          <cell r="BK392">
            <v>35</v>
          </cell>
          <cell r="BL392">
            <v>3</v>
          </cell>
          <cell r="BM392">
            <v>1894.6</v>
          </cell>
          <cell r="BN392">
            <v>1910.6310000000001</v>
          </cell>
          <cell r="BO392">
            <v>1</v>
          </cell>
          <cell r="BP392">
            <v>1894.6</v>
          </cell>
          <cell r="BQ392">
            <v>0</v>
          </cell>
          <cell r="BR392">
            <v>325.92</v>
          </cell>
          <cell r="BS392">
            <v>0</v>
          </cell>
          <cell r="BT392">
            <v>6.6666666666666696</v>
          </cell>
          <cell r="BU392">
            <v>0</v>
          </cell>
          <cell r="BV392">
            <v>20</v>
          </cell>
          <cell r="BW392">
            <v>635.4</v>
          </cell>
          <cell r="BX392">
            <v>636.93399999999997</v>
          </cell>
          <cell r="BY392">
            <v>0</v>
          </cell>
          <cell r="BZ392">
            <v>635.4</v>
          </cell>
          <cell r="CA392">
            <v>0</v>
          </cell>
          <cell r="CB392">
            <v>0.311</v>
          </cell>
          <cell r="CC392">
            <v>0</v>
          </cell>
          <cell r="CD392">
            <v>2.0249999999999999</v>
          </cell>
          <cell r="CE392">
            <v>0</v>
          </cell>
          <cell r="CF392">
            <v>0</v>
          </cell>
          <cell r="CG392">
            <v>0</v>
          </cell>
          <cell r="CH392">
            <v>0</v>
          </cell>
          <cell r="CI392">
            <v>0</v>
          </cell>
          <cell r="CJ392">
            <v>0</v>
          </cell>
          <cell r="CK392">
            <v>0</v>
          </cell>
          <cell r="CL392">
            <v>0</v>
          </cell>
          <cell r="CM392">
            <v>0</v>
          </cell>
          <cell r="CN392">
            <v>0</v>
          </cell>
          <cell r="CO392">
            <v>0</v>
          </cell>
          <cell r="CP392">
            <v>3014.5</v>
          </cell>
          <cell r="CQ392">
            <v>8826</v>
          </cell>
          <cell r="CR392">
            <v>0</v>
          </cell>
          <cell r="CS392">
            <v>0</v>
          </cell>
          <cell r="CT392">
            <v>0</v>
          </cell>
        </row>
        <row r="393">
          <cell r="B393">
            <v>247693853</v>
          </cell>
          <cell r="C393" t="str">
            <v>г.о.Люберцы, г.Люберцы, ул.С.П.Попова, д.20, д.26</v>
          </cell>
          <cell r="D393" t="str">
            <v>{"type":"Polygon","coordinates":[[[37.898844,55.696436],[37.898401,55.69632],[37.89841,55.696264],[37.89817,55.696241],[37.897996,55.696144],[37.897519,55.696016],[37.897486,55.696099],[37.897372,55.696266],[37.897217,55.696349],[37.897161,55.696408],[37.896819,55.696562],[37.89642,55.696449],[37.89606,55.696841],[37.897667,55.697323],[37.897993,55.697416],[37.898844,55.696436]],[[37.897346,55.696969],[37.897245,55.697075],[37.896228,55.696778],[37.896325,55.696674],[37.897346,55.696969]],[[37.897206,55.696433],[37.897342,55.69647],[37.897293,55.696523],[37.897161,55.696486],[37.897206,55.696433]],[[37.898227,55.696373],[37.898421,55.696428],[37.897734,55.697211],[37.897533,55.697159],[37.898227,55.696373]]]}</v>
          </cell>
          <cell r="E393" t="str">
            <v>LINESTRING(37.897519 55.696016,37.89642 55.696449,37.89606 55.696841,37.897667 55.697323,37.897993 55.697416,37.898844 55.696436,37.89841 55.696264,37.897996 55.696144,37.897519 55.696016)</v>
          </cell>
          <cell r="F393" t="str">
            <v>Утвержден</v>
          </cell>
          <cell r="G393">
            <v>11579</v>
          </cell>
          <cell r="H393">
            <v>11536.321</v>
          </cell>
          <cell r="I393">
            <v>11579</v>
          </cell>
          <cell r="J393">
            <v>0</v>
          </cell>
          <cell r="K393">
            <v>862</v>
          </cell>
          <cell r="L393">
            <v>2334</v>
          </cell>
          <cell r="M393">
            <v>1</v>
          </cell>
          <cell r="N393">
            <v>168</v>
          </cell>
          <cell r="O393">
            <v>169.535</v>
          </cell>
          <cell r="P393">
            <v>1</v>
          </cell>
          <cell r="Q393">
            <v>0</v>
          </cell>
          <cell r="R393">
            <v>168</v>
          </cell>
          <cell r="S393">
            <v>0</v>
          </cell>
          <cell r="T393">
            <v>0</v>
          </cell>
          <cell r="U393">
            <v>0</v>
          </cell>
          <cell r="V393">
            <v>0</v>
          </cell>
          <cell r="W393">
            <v>4</v>
          </cell>
          <cell r="X393">
            <v>2</v>
          </cell>
          <cell r="Y393">
            <v>1</v>
          </cell>
          <cell r="Z393">
            <v>1</v>
          </cell>
          <cell r="AA393">
            <v>316</v>
          </cell>
          <cell r="AB393">
            <v>317.351</v>
          </cell>
          <cell r="AC393">
            <v>0</v>
          </cell>
          <cell r="AD393">
            <v>0</v>
          </cell>
          <cell r="AE393">
            <v>316</v>
          </cell>
          <cell r="AF393">
            <v>0</v>
          </cell>
          <cell r="AG393">
            <v>0</v>
          </cell>
          <cell r="AH393">
            <v>0</v>
          </cell>
          <cell r="AI393">
            <v>0</v>
          </cell>
          <cell r="AJ393">
            <v>4</v>
          </cell>
          <cell r="AK393">
            <v>5</v>
          </cell>
          <cell r="AL393">
            <v>5</v>
          </cell>
          <cell r="AM393">
            <v>9281</v>
          </cell>
          <cell r="AN393">
            <v>9223.6720000000005</v>
          </cell>
          <cell r="AO393">
            <v>9201</v>
          </cell>
          <cell r="AP393">
            <v>80</v>
          </cell>
          <cell r="AQ393">
            <v>0</v>
          </cell>
          <cell r="AR393">
            <v>0</v>
          </cell>
          <cell r="AS393">
            <v>0</v>
          </cell>
          <cell r="AT393">
            <v>0</v>
          </cell>
          <cell r="AU393">
            <v>0</v>
          </cell>
          <cell r="AV393">
            <v>1</v>
          </cell>
          <cell r="AW393">
            <v>16</v>
          </cell>
          <cell r="AX393">
            <v>0</v>
          </cell>
          <cell r="AY393">
            <v>16</v>
          </cell>
          <cell r="AZ393">
            <v>0</v>
          </cell>
          <cell r="BA393">
            <v>16</v>
          </cell>
          <cell r="BB393">
            <v>16</v>
          </cell>
          <cell r="BC393">
            <v>10</v>
          </cell>
          <cell r="BD393">
            <v>0</v>
          </cell>
          <cell r="BE393">
            <v>3</v>
          </cell>
          <cell r="BF393">
            <v>396.7</v>
          </cell>
          <cell r="BG393">
            <v>396.83699999999999</v>
          </cell>
          <cell r="BH393">
            <v>0</v>
          </cell>
          <cell r="BI393">
            <v>396.7</v>
          </cell>
          <cell r="BJ393">
            <v>0</v>
          </cell>
          <cell r="BK393">
            <v>29</v>
          </cell>
          <cell r="BL393">
            <v>1</v>
          </cell>
          <cell r="BM393">
            <v>862</v>
          </cell>
          <cell r="BN393">
            <v>683.75199999999995</v>
          </cell>
          <cell r="BO393">
            <v>21</v>
          </cell>
          <cell r="BP393">
            <v>862</v>
          </cell>
          <cell r="BQ393">
            <v>0</v>
          </cell>
          <cell r="BR393">
            <v>287.3</v>
          </cell>
          <cell r="BS393">
            <v>0</v>
          </cell>
          <cell r="BT393">
            <v>3</v>
          </cell>
          <cell r="BU393">
            <v>0</v>
          </cell>
          <cell r="BV393">
            <v>3</v>
          </cell>
          <cell r="BW393">
            <v>727.7</v>
          </cell>
          <cell r="BX393">
            <v>730.43200000000002</v>
          </cell>
          <cell r="BY393">
            <v>0</v>
          </cell>
          <cell r="BZ393">
            <v>727.7</v>
          </cell>
          <cell r="CA393">
            <v>0</v>
          </cell>
          <cell r="CB393">
            <v>0.38200000000000001</v>
          </cell>
          <cell r="CC393">
            <v>0</v>
          </cell>
          <cell r="CD393">
            <v>1.9</v>
          </cell>
          <cell r="CE393">
            <v>0</v>
          </cell>
          <cell r="CF393">
            <v>1</v>
          </cell>
          <cell r="CG393">
            <v>5.5</v>
          </cell>
          <cell r="CH393">
            <v>5.6150000000000002</v>
          </cell>
          <cell r="CI393">
            <v>2</v>
          </cell>
          <cell r="CJ393">
            <v>5.5</v>
          </cell>
          <cell r="CK393">
            <v>0</v>
          </cell>
          <cell r="CL393">
            <v>3.0000000000000001E-3</v>
          </cell>
          <cell r="CM393">
            <v>0</v>
          </cell>
          <cell r="CN393">
            <v>1.9</v>
          </cell>
          <cell r="CO393">
            <v>0</v>
          </cell>
          <cell r="CP393">
            <v>2007.9</v>
          </cell>
          <cell r="CQ393">
            <v>11692.9</v>
          </cell>
          <cell r="CR393">
            <v>0</v>
          </cell>
          <cell r="CS393">
            <v>0</v>
          </cell>
          <cell r="CT393">
            <v>0</v>
          </cell>
        </row>
        <row r="394">
          <cell r="B394">
            <v>247693842</v>
          </cell>
          <cell r="C394" t="str">
            <v>г.о.Люберцы, г.Люберцы, ул.С.П.Попова, д.28/4, д.30, д.32/2</v>
          </cell>
          <cell r="D394" t="str">
            <v>{"type":"Polygon","coordinates":[[[37.898987,55.696107],[37.898807,55.696053],[37.898715,55.696171],[37.898622,55.696151],[37.898565,55.696226],[37.898566,55.696279],[37.89841,55.696264],[37.898401,55.69632],[37.898844,55.696436],[37.897993,55.697416],[37.898884,55.697654],[37.899407,55.697801],[37.900536,55.696557],[37.898987,55.696107]],[[37.899391,55.697547],[37.899278,55.697668],[37.899002,55.697591],[37.899114,55.697471],[37.899246,55.697509],[37.89993,55.696775],[37.900112,55.696832],[37.899436,55.697561],[37.899391,55.697547]],[[37.899039,55.696593],[37.899235,55.696649],[37.898559,55.697429],[37.89835,55.697375],[37.899039,55.696593]],[[37.898806,55.696214],[37.898884,55.696122],[37.900359,55.696554],[37.900284,55.696636],[37.898806,55.696214]]]}</v>
          </cell>
          <cell r="E394" t="str">
            <v>LINESTRING(37.898807 55.696053,37.898622 55.696151,37.89841 55.696264,37.897993 55.697416,37.899407 55.697801,37.900536 55.696557,37.898807 55.696053)</v>
          </cell>
          <cell r="F394" t="str">
            <v>Утвержден</v>
          </cell>
          <cell r="G394">
            <v>12576</v>
          </cell>
          <cell r="H394">
            <v>12607.269</v>
          </cell>
          <cell r="I394">
            <v>12576</v>
          </cell>
          <cell r="J394">
            <v>0</v>
          </cell>
          <cell r="K394">
            <v>1058</v>
          </cell>
          <cell r="L394">
            <v>3352.04</v>
          </cell>
          <cell r="M394">
            <v>2</v>
          </cell>
          <cell r="N394">
            <v>351</v>
          </cell>
          <cell r="O394">
            <v>352.87200000000001</v>
          </cell>
          <cell r="P394">
            <v>1</v>
          </cell>
          <cell r="Q394">
            <v>72</v>
          </cell>
          <cell r="R394">
            <v>279</v>
          </cell>
          <cell r="S394">
            <v>0</v>
          </cell>
          <cell r="T394">
            <v>0</v>
          </cell>
          <cell r="U394">
            <v>0</v>
          </cell>
          <cell r="V394">
            <v>0</v>
          </cell>
          <cell r="W394">
            <v>13</v>
          </cell>
          <cell r="X394">
            <v>2</v>
          </cell>
          <cell r="Y394">
            <v>5</v>
          </cell>
          <cell r="Z394">
            <v>1</v>
          </cell>
          <cell r="AA394">
            <v>47.8</v>
          </cell>
          <cell r="AB394">
            <v>48.106999999999999</v>
          </cell>
          <cell r="AC394">
            <v>1</v>
          </cell>
          <cell r="AD394">
            <v>0</v>
          </cell>
          <cell r="AE394">
            <v>47.8</v>
          </cell>
          <cell r="AF394">
            <v>0</v>
          </cell>
          <cell r="AG394">
            <v>0</v>
          </cell>
          <cell r="AH394">
            <v>0</v>
          </cell>
          <cell r="AI394">
            <v>0</v>
          </cell>
          <cell r="AJ394">
            <v>9</v>
          </cell>
          <cell r="AK394">
            <v>2</v>
          </cell>
          <cell r="AL394">
            <v>2</v>
          </cell>
          <cell r="AM394">
            <v>8896</v>
          </cell>
          <cell r="AN394">
            <v>8914.4549999999999</v>
          </cell>
          <cell r="AO394">
            <v>8895</v>
          </cell>
          <cell r="AP394">
            <v>37</v>
          </cell>
          <cell r="AQ394">
            <v>0</v>
          </cell>
          <cell r="AR394">
            <v>0</v>
          </cell>
          <cell r="AS394">
            <v>0</v>
          </cell>
          <cell r="AT394">
            <v>30</v>
          </cell>
          <cell r="AU394">
            <v>3.3460000000000001</v>
          </cell>
          <cell r="AV394">
            <v>1</v>
          </cell>
          <cell r="AW394">
            <v>4</v>
          </cell>
          <cell r="AX394">
            <v>0</v>
          </cell>
          <cell r="AY394">
            <v>4</v>
          </cell>
          <cell r="AZ394">
            <v>0</v>
          </cell>
          <cell r="BA394">
            <v>15</v>
          </cell>
          <cell r="BB394">
            <v>18</v>
          </cell>
          <cell r="BC394">
            <v>14</v>
          </cell>
          <cell r="BD394">
            <v>7</v>
          </cell>
          <cell r="BE394">
            <v>3</v>
          </cell>
          <cell r="BF394">
            <v>1495</v>
          </cell>
          <cell r="BG394">
            <v>1498.175</v>
          </cell>
          <cell r="BH394">
            <v>0</v>
          </cell>
          <cell r="BI394">
            <v>1495</v>
          </cell>
          <cell r="BJ394">
            <v>0</v>
          </cell>
          <cell r="BK394">
            <v>113</v>
          </cell>
          <cell r="BL394">
            <v>2</v>
          </cell>
          <cell r="BM394">
            <v>1058</v>
          </cell>
          <cell r="BN394">
            <v>1066.682</v>
          </cell>
          <cell r="BO394">
            <v>1</v>
          </cell>
          <cell r="BP394">
            <v>1058</v>
          </cell>
          <cell r="BQ394">
            <v>0</v>
          </cell>
          <cell r="BR394">
            <v>352.7</v>
          </cell>
          <cell r="BS394">
            <v>0</v>
          </cell>
          <cell r="BT394">
            <v>3</v>
          </cell>
          <cell r="BU394">
            <v>0</v>
          </cell>
          <cell r="BV394">
            <v>5</v>
          </cell>
          <cell r="BW394">
            <v>727.5</v>
          </cell>
          <cell r="BX394">
            <v>732.70399999999995</v>
          </cell>
          <cell r="BY394">
            <v>1</v>
          </cell>
          <cell r="BZ394">
            <v>727.5</v>
          </cell>
          <cell r="CA394">
            <v>0</v>
          </cell>
          <cell r="CB394">
            <v>0.48399999999999999</v>
          </cell>
          <cell r="CC394">
            <v>0</v>
          </cell>
          <cell r="CD394">
            <v>1.5</v>
          </cell>
          <cell r="CE394">
            <v>0</v>
          </cell>
          <cell r="CF394">
            <v>0</v>
          </cell>
          <cell r="CG394">
            <v>0</v>
          </cell>
          <cell r="CH394">
            <v>0</v>
          </cell>
          <cell r="CI394">
            <v>0</v>
          </cell>
          <cell r="CJ394">
            <v>0</v>
          </cell>
          <cell r="CK394">
            <v>0</v>
          </cell>
          <cell r="CL394">
            <v>0</v>
          </cell>
          <cell r="CM394">
            <v>0</v>
          </cell>
          <cell r="CN394">
            <v>0</v>
          </cell>
          <cell r="CO394">
            <v>0</v>
          </cell>
          <cell r="CP394">
            <v>3356.5</v>
          </cell>
          <cell r="CQ394">
            <v>12578.3</v>
          </cell>
          <cell r="CR394">
            <v>0</v>
          </cell>
          <cell r="CS394">
            <v>0</v>
          </cell>
          <cell r="CT394">
            <v>0</v>
          </cell>
        </row>
        <row r="395">
          <cell r="B395">
            <v>247693820</v>
          </cell>
          <cell r="C395" t="str">
            <v>г.о.Люберцы, г.Люберцы, ул.С.П.Попова, д.29</v>
          </cell>
          <cell r="D395" t="str">
            <v>{"type":"Polygon","coordinates":[[[37.902494,55.699824],[37.902528,55.699842],[37.902687,55.699982],[37.902725,55.700008],[37.902829,55.699954],[37.902928,55.700002],[37.903004,55.700049],[37.903106,55.700069],[37.903147,55.700091],[37.903233,55.70015],[37.903401,55.700079],[37.903835,55.699944],[37.904382,55.699714],[37.904584,55.69959],[37.904603,55.699582],[37.90437,55.699406],[37.904507,55.699356],[37.903694,55.69912],[37.903599,55.699223],[37.903146,55.699106],[37.903238,55.699],[37.9027,55.698844],[37.902599,55.699038],[37.902554,55.699025],[37.902605,55.699165],[37.902656,55.699333],[37.902671,55.699433],[37.902651,55.699491],[37.902626,55.699545],[37.902407,55.699793],[37.902494,55.699824]],[[37.903041,55.69928],[37.903261,55.699239],[37.903609,55.699851],[37.903406,55.699888],[37.903041,55.69928]]]}</v>
          </cell>
          <cell r="E395" t="str">
            <v>LINESTRING(37.9027 55.698844,37.902554 55.699025,37.902407 55.699793,37.902725 55.700008,37.903233 55.70015,37.903835 55.699944,37.904382 55.699714,37.904603 55.699582,37.904507 55.699356,37.903694 55.69912,37.9027 55.698844)</v>
          </cell>
          <cell r="F395" t="str">
            <v>Утвержден</v>
          </cell>
          <cell r="G395">
            <v>10040</v>
          </cell>
          <cell r="H395">
            <v>10117.601000000001</v>
          </cell>
          <cell r="I395">
            <v>10040</v>
          </cell>
          <cell r="J395">
            <v>0</v>
          </cell>
          <cell r="K395">
            <v>1050</v>
          </cell>
          <cell r="L395">
            <v>4588.26</v>
          </cell>
          <cell r="M395">
            <v>1</v>
          </cell>
          <cell r="N395">
            <v>178</v>
          </cell>
          <cell r="O395">
            <v>177.46299999999999</v>
          </cell>
          <cell r="P395">
            <v>0</v>
          </cell>
          <cell r="Q395">
            <v>0</v>
          </cell>
          <cell r="R395">
            <v>178</v>
          </cell>
          <cell r="S395">
            <v>0</v>
          </cell>
          <cell r="T395">
            <v>0</v>
          </cell>
          <cell r="U395">
            <v>0</v>
          </cell>
          <cell r="V395">
            <v>0</v>
          </cell>
          <cell r="W395">
            <v>7</v>
          </cell>
          <cell r="X395">
            <v>0</v>
          </cell>
          <cell r="Y395">
            <v>3</v>
          </cell>
          <cell r="Z395">
            <v>1</v>
          </cell>
          <cell r="AA395">
            <v>177</v>
          </cell>
          <cell r="AB395">
            <v>177.98400000000001</v>
          </cell>
          <cell r="AC395">
            <v>1</v>
          </cell>
          <cell r="AD395">
            <v>0</v>
          </cell>
          <cell r="AE395">
            <v>0</v>
          </cell>
          <cell r="AF395">
            <v>0</v>
          </cell>
          <cell r="AG395">
            <v>177</v>
          </cell>
          <cell r="AH395">
            <v>0</v>
          </cell>
          <cell r="AI395">
            <v>0</v>
          </cell>
          <cell r="AJ395">
            <v>2</v>
          </cell>
          <cell r="AK395">
            <v>0</v>
          </cell>
          <cell r="AL395">
            <v>0</v>
          </cell>
          <cell r="AM395">
            <v>7689</v>
          </cell>
          <cell r="AN395">
            <v>7759.357</v>
          </cell>
          <cell r="AO395">
            <v>7641</v>
          </cell>
          <cell r="AP395">
            <v>85</v>
          </cell>
          <cell r="AQ395">
            <v>0</v>
          </cell>
          <cell r="AR395">
            <v>0</v>
          </cell>
          <cell r="AS395">
            <v>0</v>
          </cell>
          <cell r="AT395">
            <v>0</v>
          </cell>
          <cell r="AU395">
            <v>40</v>
          </cell>
          <cell r="AV395">
            <v>1</v>
          </cell>
          <cell r="AW395">
            <v>50</v>
          </cell>
          <cell r="AX395">
            <v>0</v>
          </cell>
          <cell r="AY395">
            <v>50</v>
          </cell>
          <cell r="AZ395">
            <v>0</v>
          </cell>
          <cell r="BA395">
            <v>14</v>
          </cell>
          <cell r="BB395">
            <v>18</v>
          </cell>
          <cell r="BC395">
            <v>9</v>
          </cell>
          <cell r="BD395">
            <v>4</v>
          </cell>
          <cell r="BE395">
            <v>4</v>
          </cell>
          <cell r="BF395">
            <v>621</v>
          </cell>
          <cell r="BG395">
            <v>622.54300000000001</v>
          </cell>
          <cell r="BH395">
            <v>0</v>
          </cell>
          <cell r="BI395">
            <v>475</v>
          </cell>
          <cell r="BJ395">
            <v>146</v>
          </cell>
          <cell r="BK395">
            <v>46</v>
          </cell>
          <cell r="BL395">
            <v>1</v>
          </cell>
          <cell r="BM395">
            <v>732</v>
          </cell>
          <cell r="BN395">
            <v>732.19600000000003</v>
          </cell>
          <cell r="BO395">
            <v>0</v>
          </cell>
          <cell r="BP395">
            <v>732</v>
          </cell>
          <cell r="BQ395">
            <v>0</v>
          </cell>
          <cell r="BR395">
            <v>203</v>
          </cell>
          <cell r="BS395">
            <v>0</v>
          </cell>
          <cell r="BT395">
            <v>3.6</v>
          </cell>
          <cell r="BU395">
            <v>0</v>
          </cell>
          <cell r="BV395">
            <v>0</v>
          </cell>
          <cell r="BW395">
            <v>0</v>
          </cell>
          <cell r="BX395">
            <v>0</v>
          </cell>
          <cell r="BY395">
            <v>0</v>
          </cell>
          <cell r="BZ395">
            <v>0</v>
          </cell>
          <cell r="CA395">
            <v>0</v>
          </cell>
          <cell r="CB395">
            <v>0</v>
          </cell>
          <cell r="CC395">
            <v>0</v>
          </cell>
          <cell r="CD395">
            <v>0</v>
          </cell>
          <cell r="CE395">
            <v>0</v>
          </cell>
          <cell r="CF395">
            <v>5</v>
          </cell>
          <cell r="CG395">
            <v>646</v>
          </cell>
          <cell r="CH395">
            <v>648.77800000000002</v>
          </cell>
          <cell r="CI395">
            <v>0</v>
          </cell>
          <cell r="CJ395">
            <v>646</v>
          </cell>
          <cell r="CK395">
            <v>0</v>
          </cell>
          <cell r="CL395">
            <v>0.29499999999999998</v>
          </cell>
          <cell r="CM395">
            <v>0</v>
          </cell>
          <cell r="CN395">
            <v>1.994</v>
          </cell>
          <cell r="CO395">
            <v>0</v>
          </cell>
          <cell r="CP395">
            <v>1903</v>
          </cell>
          <cell r="CQ395">
            <v>10045</v>
          </cell>
          <cell r="CR395">
            <v>0</v>
          </cell>
          <cell r="CS395">
            <v>0</v>
          </cell>
          <cell r="CT395">
            <v>0</v>
          </cell>
        </row>
        <row r="396">
          <cell r="B396">
            <v>247693912</v>
          </cell>
          <cell r="C396" t="str">
            <v>г.о.Люберцы, г.Люберцы, ул.С.П.Попова, д.5, д.9, 7, 11, 13</v>
          </cell>
          <cell r="D396" t="str">
            <v>{"type":"Polygon","coordinates":[[[37.890507,55.697113],[37.89057,55.697197],[37.891198,55.697371],[37.891426,55.697118],[37.892806,55.697526],[37.892861,55.697507],[37.892997,55.697505],[37.893196,55.697473],[37.89336,55.697476],[37.89338,55.697469],[37.893531,55.697515],[37.893727,55.697279],[37.893617,55.69725],[37.893843,55.69701],[37.893978,55.697051],[37.894378,55.696604],[37.89215,55.695966],[37.89153,55.695784],[37.891091,55.696287],[37.891068,55.696307],[37.891178,55.696366],[37.890947,55.696626],[37.890507,55.697113]],[[37.891618,55.696903],[37.893015,55.69731],[37.892898,55.697435],[37.891511,55.697024],[37.891618,55.696903]],[[37.891805,55.69596],[37.892005,55.696017],[37.890943,55.697173],[37.890755,55.697118],[37.891805,55.69596]],[[37.89348,55.697448],[37.893534,55.697387],[37.893509,55.69738],[37.893547,55.697338],[37.893653,55.697368],[37.893565,55.697473],[37.89348,55.697448]],[[37.893277,55.697134],[37.893798,55.696556],[37.893999,55.696613],[37.893471,55.697198],[37.893277,55.697134]],[[37.892009,55.696649],[37.892473,55.696137],[37.892664,55.696196],[37.892221,55.696704],[37.892009,55.696649]],[[37.892583,55.696915],[37.892776,55.696965],[37.893297,55.696395],[37.893101,55.696344],[37.892583,55.696915]]]}</v>
          </cell>
          <cell r="E396" t="str">
            <v>LINESTRING(37.89153 55.695784,37.891068 55.696307,37.890507 55.697113,37.89057 55.697197,37.891198 55.697371,37.892806 55.697526,37.893531 55.697515,37.893978 55.697051,37.894378 55.696604,37.89153 55.695784)</v>
          </cell>
          <cell r="F396" t="str">
            <v>Утвержден</v>
          </cell>
          <cell r="G396">
            <v>20693</v>
          </cell>
          <cell r="H396">
            <v>20746.046999999999</v>
          </cell>
          <cell r="I396">
            <v>20693</v>
          </cell>
          <cell r="J396">
            <v>0</v>
          </cell>
          <cell r="K396">
            <v>2769</v>
          </cell>
          <cell r="L396">
            <v>2050</v>
          </cell>
          <cell r="M396">
            <v>2</v>
          </cell>
          <cell r="N396">
            <v>579</v>
          </cell>
          <cell r="O396">
            <v>580.26400000000001</v>
          </cell>
          <cell r="P396">
            <v>0</v>
          </cell>
          <cell r="Q396">
            <v>0</v>
          </cell>
          <cell r="R396">
            <v>579</v>
          </cell>
          <cell r="S396">
            <v>0</v>
          </cell>
          <cell r="T396">
            <v>0</v>
          </cell>
          <cell r="U396">
            <v>0</v>
          </cell>
          <cell r="V396">
            <v>0</v>
          </cell>
          <cell r="W396">
            <v>8</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15725</v>
          </cell>
          <cell r="AN396">
            <v>13800.9</v>
          </cell>
          <cell r="AO396">
            <v>15699</v>
          </cell>
          <cell r="AP396">
            <v>276</v>
          </cell>
          <cell r="AQ396">
            <v>0</v>
          </cell>
          <cell r="AR396">
            <v>0</v>
          </cell>
          <cell r="AS396">
            <v>0</v>
          </cell>
          <cell r="AT396">
            <v>0</v>
          </cell>
          <cell r="AU396">
            <v>14</v>
          </cell>
          <cell r="AV396">
            <v>0</v>
          </cell>
          <cell r="AW396">
            <v>0</v>
          </cell>
          <cell r="AX396">
            <v>0</v>
          </cell>
          <cell r="AY396">
            <v>0</v>
          </cell>
          <cell r="AZ396">
            <v>0</v>
          </cell>
          <cell r="BA396">
            <v>10</v>
          </cell>
          <cell r="BB396">
            <v>10</v>
          </cell>
          <cell r="BC396">
            <v>14</v>
          </cell>
          <cell r="BD396">
            <v>0</v>
          </cell>
          <cell r="BE396">
            <v>8</v>
          </cell>
          <cell r="BF396">
            <v>1996</v>
          </cell>
          <cell r="BG396">
            <v>2002.4760000000001</v>
          </cell>
          <cell r="BH396">
            <v>0</v>
          </cell>
          <cell r="BI396">
            <v>1996</v>
          </cell>
          <cell r="BJ396">
            <v>0</v>
          </cell>
          <cell r="BK396">
            <v>150</v>
          </cell>
          <cell r="BL396">
            <v>2</v>
          </cell>
          <cell r="BM396">
            <v>2769</v>
          </cell>
          <cell r="BN396">
            <v>2779.8589999999999</v>
          </cell>
          <cell r="BO396">
            <v>0</v>
          </cell>
          <cell r="BP396">
            <v>2769</v>
          </cell>
          <cell r="BQ396">
            <v>0</v>
          </cell>
          <cell r="BR396">
            <v>692</v>
          </cell>
          <cell r="BS396">
            <v>0</v>
          </cell>
          <cell r="BT396">
            <v>4</v>
          </cell>
          <cell r="BU396">
            <v>0</v>
          </cell>
          <cell r="BV396">
            <v>8</v>
          </cell>
          <cell r="BW396">
            <v>1558</v>
          </cell>
          <cell r="BX396">
            <v>1564.21</v>
          </cell>
          <cell r="BY396">
            <v>0</v>
          </cell>
          <cell r="BZ396">
            <v>1558</v>
          </cell>
          <cell r="CA396">
            <v>0</v>
          </cell>
          <cell r="CB396">
            <v>253.98</v>
          </cell>
          <cell r="CC396">
            <v>0</v>
          </cell>
          <cell r="CD396">
            <v>1.1875</v>
          </cell>
          <cell r="CE396">
            <v>0</v>
          </cell>
          <cell r="CF396">
            <v>0</v>
          </cell>
          <cell r="CG396">
            <v>0</v>
          </cell>
          <cell r="CH396">
            <v>0</v>
          </cell>
          <cell r="CI396">
            <v>0</v>
          </cell>
          <cell r="CJ396">
            <v>0</v>
          </cell>
          <cell r="CK396">
            <v>0</v>
          </cell>
          <cell r="CL396">
            <v>0</v>
          </cell>
          <cell r="CM396">
            <v>0</v>
          </cell>
          <cell r="CN396">
            <v>0</v>
          </cell>
          <cell r="CO396">
            <v>0</v>
          </cell>
          <cell r="CP396">
            <v>6323</v>
          </cell>
          <cell r="CQ396">
            <v>22601</v>
          </cell>
          <cell r="CR396">
            <v>0</v>
          </cell>
          <cell r="CS396">
            <v>0</v>
          </cell>
          <cell r="CT396">
            <v>0</v>
          </cell>
        </row>
        <row r="397">
          <cell r="B397">
            <v>247693885</v>
          </cell>
          <cell r="C397" t="str">
            <v>г.о.Люберцы, г.Люберцы, ул.С.П.Попова, д.8, д.10, д.12, д.14, д.16</v>
          </cell>
          <cell r="D397" t="str">
            <v>{"type":"Polygon","coordinates":[[[37.893698,55.696158],[37.895967,55.696799],[37.89606,55.696841],[37.896724,55.696119],[37.896793,55.695863],[37.89683,55.695571],[37.896862,55.695174],[37.896892,55.694777],[37.896939,55.694551],[37.896861,55.694548],[37.896827,55.694718],[37.896575,55.694711],[37.895188,55.694675],[37.895204,55.694575],[37.894042,55.694528],[37.894036,55.694623],[37.894022,55.694685],[37.893851,55.694743],[37.893776,55.695738],[37.894061,55.695763],[37.893698,55.696158]],[[37.894047,55.696054],[37.895907,55.696587],[37.896008,55.696474],[37.894148,55.695942],[37.894047,55.696054]],[[37.894092,55.695706],[37.894318,55.695712],[37.894415,55.694874],[37.894191,55.694866],[37.894092,55.695706]],[[37.894788,55.695748],[37.895008,55.695759],[37.89512,55.694894],[37.894901,55.694885],[37.894788,55.695748]],[[37.895489,55.695805],[37.895717,55.695815],[37.895833,55.694925],[37.8956,55.694917],[37.895489,55.695805]],[[37.896185,55.69583],[37.896413,55.69584],[37.896538,55.694958],[37.89631,55.694946],[37.896185,55.69583]],[[37.896029,55.696281],[37.896354,55.696386],[37.896637,55.696085],[37.896691,55.695922],[37.896216,55.695895],[37.896029,55.696281]],[[37.895092,55.694671],[37.895187,55.694675],[37.895191,55.69465],[37.895095,55.694646],[37.895092,55.694671]]]}</v>
          </cell>
          <cell r="E397" t="str">
            <v>LINESTRING(37.894042 55.694528,37.893851 55.694743,37.893698 55.696158,37.89606 55.696841,37.896724 55.696119,37.896793 55.695863,37.89683 55.695571,37.896939 55.694551,37.896861 55.694548,37.894042 55.694528)</v>
          </cell>
          <cell r="F397" t="str">
            <v>Утвержден</v>
          </cell>
          <cell r="G397">
            <v>28540</v>
          </cell>
          <cell r="H397">
            <v>30136.154999999999</v>
          </cell>
          <cell r="I397">
            <v>28540</v>
          </cell>
          <cell r="J397">
            <v>0</v>
          </cell>
          <cell r="K397">
            <v>6060</v>
          </cell>
          <cell r="L397">
            <v>4373.68</v>
          </cell>
          <cell r="M397">
            <v>1</v>
          </cell>
          <cell r="N397">
            <v>307</v>
          </cell>
          <cell r="O397">
            <v>309.10899999999998</v>
          </cell>
          <cell r="P397">
            <v>1</v>
          </cell>
          <cell r="Q397">
            <v>0</v>
          </cell>
          <cell r="R397">
            <v>307</v>
          </cell>
          <cell r="S397">
            <v>0</v>
          </cell>
          <cell r="T397">
            <v>0</v>
          </cell>
          <cell r="U397">
            <v>0</v>
          </cell>
          <cell r="V397">
            <v>0</v>
          </cell>
          <cell r="W397">
            <v>6</v>
          </cell>
          <cell r="X397">
            <v>0</v>
          </cell>
          <cell r="Y397">
            <v>2</v>
          </cell>
          <cell r="Z397">
            <v>1</v>
          </cell>
          <cell r="AA397">
            <v>450</v>
          </cell>
          <cell r="AB397">
            <v>451.79599999999999</v>
          </cell>
          <cell r="AC397">
            <v>0</v>
          </cell>
          <cell r="AD397">
            <v>0</v>
          </cell>
          <cell r="AE397">
            <v>450</v>
          </cell>
          <cell r="AF397">
            <v>0</v>
          </cell>
          <cell r="AG397">
            <v>0</v>
          </cell>
          <cell r="AH397">
            <v>0</v>
          </cell>
          <cell r="AI397">
            <v>0</v>
          </cell>
          <cell r="AJ397">
            <v>4</v>
          </cell>
          <cell r="AK397">
            <v>2</v>
          </cell>
          <cell r="AL397">
            <v>2</v>
          </cell>
          <cell r="AM397">
            <v>543</v>
          </cell>
          <cell r="AN397">
            <v>20828.255000000001</v>
          </cell>
          <cell r="AO397">
            <v>283</v>
          </cell>
          <cell r="AP397">
            <v>260</v>
          </cell>
          <cell r="AQ397">
            <v>0</v>
          </cell>
          <cell r="AR397">
            <v>0</v>
          </cell>
          <cell r="AS397">
            <v>0</v>
          </cell>
          <cell r="AT397">
            <v>0</v>
          </cell>
          <cell r="AU397">
            <v>0</v>
          </cell>
          <cell r="AV397">
            <v>1</v>
          </cell>
          <cell r="AW397">
            <v>24</v>
          </cell>
          <cell r="AX397">
            <v>0</v>
          </cell>
          <cell r="AY397">
            <v>24</v>
          </cell>
          <cell r="AZ397">
            <v>0</v>
          </cell>
          <cell r="BA397">
            <v>21</v>
          </cell>
          <cell r="BB397">
            <v>21</v>
          </cell>
          <cell r="BC397">
            <v>32</v>
          </cell>
          <cell r="BD397">
            <v>32</v>
          </cell>
          <cell r="BE397">
            <v>4</v>
          </cell>
          <cell r="BF397">
            <v>2031</v>
          </cell>
          <cell r="BG397">
            <v>2030.942</v>
          </cell>
          <cell r="BH397">
            <v>0</v>
          </cell>
          <cell r="BI397">
            <v>2031</v>
          </cell>
          <cell r="BJ397">
            <v>0</v>
          </cell>
          <cell r="BK397">
            <v>192</v>
          </cell>
          <cell r="BL397">
            <v>4</v>
          </cell>
          <cell r="BM397">
            <v>4264</v>
          </cell>
          <cell r="BN397">
            <v>4257.1710000000003</v>
          </cell>
          <cell r="BO397">
            <v>0</v>
          </cell>
          <cell r="BP397">
            <v>4264</v>
          </cell>
          <cell r="BQ397">
            <v>0</v>
          </cell>
          <cell r="BR397">
            <v>1013.7</v>
          </cell>
          <cell r="BS397">
            <v>0</v>
          </cell>
          <cell r="BT397">
            <v>4</v>
          </cell>
          <cell r="BU397">
            <v>0</v>
          </cell>
          <cell r="BV397">
            <v>0</v>
          </cell>
          <cell r="BW397">
            <v>0</v>
          </cell>
          <cell r="BX397">
            <v>0</v>
          </cell>
          <cell r="BY397">
            <v>0</v>
          </cell>
          <cell r="BZ397">
            <v>0</v>
          </cell>
          <cell r="CA397">
            <v>0</v>
          </cell>
          <cell r="CB397">
            <v>0</v>
          </cell>
          <cell r="CC397">
            <v>0</v>
          </cell>
          <cell r="CD397">
            <v>0</v>
          </cell>
          <cell r="CE397">
            <v>0</v>
          </cell>
          <cell r="CF397">
            <v>3</v>
          </cell>
          <cell r="CG397">
            <v>1796</v>
          </cell>
          <cell r="CH397">
            <v>2245.1390000000001</v>
          </cell>
          <cell r="CI397">
            <v>20</v>
          </cell>
          <cell r="CJ397">
            <v>1796</v>
          </cell>
          <cell r="CK397">
            <v>0</v>
          </cell>
          <cell r="CL397">
            <v>0.89900000000000002</v>
          </cell>
          <cell r="CM397">
            <v>0</v>
          </cell>
          <cell r="CN397">
            <v>2</v>
          </cell>
          <cell r="CO397">
            <v>0</v>
          </cell>
          <cell r="CP397">
            <v>8115</v>
          </cell>
          <cell r="CQ397">
            <v>9155</v>
          </cell>
          <cell r="CR397">
            <v>1</v>
          </cell>
          <cell r="CS397">
            <v>0</v>
          </cell>
          <cell r="CT397">
            <v>0</v>
          </cell>
        </row>
        <row r="398">
          <cell r="B398">
            <v>5728978514</v>
          </cell>
          <cell r="C398" t="str">
            <v>г.о.Люберцы, г.Люберцы, ул.Урицкого, 16к1, 16к2.</v>
          </cell>
          <cell r="D398" t="str">
            <v>{"type":"Polygon","coordinates":[[[37.891203,55.69893],[37.891253,55.698946],[37.891236,55.698968],[37.891476,55.699039],[37.89153,55.698985],[37.891977,55.699114],[37.892276,55.699198],[37.891241,55.700307],[37.891198,55.700295],[37.89115,55.700294],[37.89112,55.700306],[37.891105,55.700323],[37.89054,55.700161],[37.890476,55.700228],[37.890366,55.700195],[37.890428,55.700129],[37.890349,55.700105],[37.890285,55.700173],[37.890173,55.700141],[37.890236,55.700074],[37.890086,55.700028],[37.890003,55.700117],[37.889904,55.700086],[37.889847,55.700143],[37.889603,55.700068],[37.890002,55.699631],[37.889358,55.699436],[37.889755,55.698992],[37.889908,55.699035],[37.890112,55.698789],[37.890204,55.698741],[37.89025,55.698734],[37.890297,55.698733],[37.890342,55.698737],[37.890391,55.698747],[37.890916,55.698901],[37.890959,55.698905],[37.89099,55.698899],[37.891074,55.698803],[37.891271,55.698857],[37.891231,55.698898],[37.891203,55.69893]],[[37.891574,55.699231],[37.890907,55.699973],[37.890224,55.69978],[37.890101,55.699914],[37.890985,55.70016],[37.891789,55.699293],[37.891574,55.699231]],[[37.889791,55.699476],[37.890019,55.69954],[37.890576,55.698931],[37.890345,55.698868],[37.889791,55.699476]],[[37.890506,55.699332],[37.890557,55.699277],[37.890601,55.699291],[37.890552,55.699347],[37.890506,55.699332]],[[37.890937,55.699457],[37.890986,55.699402],[37.891032,55.699415],[37.890979,55.69947],[37.890937,55.699457]],[[37.890328,55.69959],[37.890373,55.699603],[37.890326,55.699659],[37.890277,55.699645],[37.890328,55.69959]],[[37.890714,55.699704],[37.89076,55.699717],[37.890714,55.699772],[37.890668,55.699758],[37.890714,55.699704]],[[37.88989,55.699847],[37.889984,55.699874],[37.890012,55.699843],[37.889984,55.699836],[37.890092,55.699714],[37.890031,55.699693],[37.88989,55.699847]],[[37.891717,55.699087],[37.891801,55.699112],[37.891819,55.699092],[37.891735,55.699067],[37.891717,55.699087]]]}</v>
          </cell>
          <cell r="E398" t="str">
            <v>LINESTRING(37.890297 55.698733,37.89025 55.698734,37.890204 55.698741,37.890112 55.698789,37.889755 55.698992,37.889358 55.699436,37.889603 55.700068,37.889847 55.700143,37.891105 55.700323,37.891241 55.700307,37.892276 55.699198,37.891271 55.698857,37.891074 55.698803,37.890342 55.698737,37.890297 55.698733)</v>
          </cell>
          <cell r="F398" t="str">
            <v>Утвержден</v>
          </cell>
          <cell r="G398">
            <v>15645</v>
          </cell>
          <cell r="H398">
            <v>15668.384</v>
          </cell>
          <cell r="I398">
            <v>15645</v>
          </cell>
          <cell r="J398">
            <v>1</v>
          </cell>
          <cell r="K398">
            <v>2542</v>
          </cell>
          <cell r="L398">
            <v>1</v>
          </cell>
          <cell r="M398">
            <v>3</v>
          </cell>
          <cell r="N398">
            <v>310.8</v>
          </cell>
          <cell r="O398">
            <v>311.209</v>
          </cell>
          <cell r="P398">
            <v>0</v>
          </cell>
          <cell r="Q398">
            <v>0</v>
          </cell>
          <cell r="R398">
            <v>257.8</v>
          </cell>
          <cell r="S398">
            <v>53</v>
          </cell>
          <cell r="T398">
            <v>0</v>
          </cell>
          <cell r="U398">
            <v>0</v>
          </cell>
          <cell r="V398">
            <v>0</v>
          </cell>
          <cell r="W398">
            <v>8</v>
          </cell>
          <cell r="X398">
            <v>5</v>
          </cell>
          <cell r="Y398">
            <v>3</v>
          </cell>
          <cell r="Z398">
            <v>3</v>
          </cell>
          <cell r="AA398">
            <v>99.1</v>
          </cell>
          <cell r="AB398">
            <v>99.614999999999995</v>
          </cell>
          <cell r="AC398">
            <v>1</v>
          </cell>
          <cell r="AD398">
            <v>0</v>
          </cell>
          <cell r="AE398">
            <v>99.1</v>
          </cell>
          <cell r="AF398">
            <v>0</v>
          </cell>
          <cell r="AG398">
            <v>0</v>
          </cell>
          <cell r="AH398">
            <v>0</v>
          </cell>
          <cell r="AI398">
            <v>0</v>
          </cell>
          <cell r="AJ398">
            <v>6</v>
          </cell>
          <cell r="AK398">
            <v>0</v>
          </cell>
          <cell r="AL398">
            <v>0</v>
          </cell>
          <cell r="AM398">
            <v>11284.4</v>
          </cell>
          <cell r="AN398">
            <v>7521.6109999999999</v>
          </cell>
          <cell r="AO398">
            <v>11282.4</v>
          </cell>
          <cell r="AP398">
            <v>35</v>
          </cell>
          <cell r="AQ398">
            <v>0</v>
          </cell>
          <cell r="AR398">
            <v>0</v>
          </cell>
          <cell r="AS398">
            <v>0</v>
          </cell>
          <cell r="AT398">
            <v>0</v>
          </cell>
          <cell r="AU398">
            <v>0</v>
          </cell>
          <cell r="AV398">
            <v>1</v>
          </cell>
          <cell r="AW398">
            <v>4</v>
          </cell>
          <cell r="AX398">
            <v>0</v>
          </cell>
          <cell r="AY398">
            <v>4</v>
          </cell>
          <cell r="AZ398">
            <v>0</v>
          </cell>
          <cell r="BA398">
            <v>0</v>
          </cell>
          <cell r="BB398">
            <v>0</v>
          </cell>
          <cell r="BC398">
            <v>10</v>
          </cell>
          <cell r="BD398">
            <v>10</v>
          </cell>
          <cell r="BE398">
            <v>13</v>
          </cell>
          <cell r="BF398">
            <v>3032.9</v>
          </cell>
          <cell r="BG398">
            <v>3038.9119999999998</v>
          </cell>
          <cell r="BH398">
            <v>0</v>
          </cell>
          <cell r="BI398">
            <v>3032.9</v>
          </cell>
          <cell r="BJ398">
            <v>0</v>
          </cell>
          <cell r="BK398">
            <v>231</v>
          </cell>
          <cell r="BL398">
            <v>1</v>
          </cell>
          <cell r="BM398">
            <v>2542</v>
          </cell>
          <cell r="BN398">
            <v>2549.1080000000002</v>
          </cell>
          <cell r="BO398">
            <v>0</v>
          </cell>
          <cell r="BP398">
            <v>2542</v>
          </cell>
          <cell r="BQ398">
            <v>0</v>
          </cell>
          <cell r="BR398">
            <v>847.3</v>
          </cell>
          <cell r="BS398">
            <v>0</v>
          </cell>
          <cell r="BT398">
            <v>3</v>
          </cell>
          <cell r="BU398">
            <v>0</v>
          </cell>
          <cell r="BV398">
            <v>4</v>
          </cell>
          <cell r="BW398">
            <v>1692</v>
          </cell>
          <cell r="BX398">
            <v>1704.1579999999999</v>
          </cell>
          <cell r="BY398">
            <v>1</v>
          </cell>
          <cell r="BZ398">
            <v>1692</v>
          </cell>
          <cell r="CA398">
            <v>0</v>
          </cell>
          <cell r="CB398">
            <v>1.0669999999999999</v>
          </cell>
          <cell r="CC398">
            <v>0</v>
          </cell>
          <cell r="CD398">
            <v>1.5</v>
          </cell>
          <cell r="CE398">
            <v>0</v>
          </cell>
          <cell r="CF398">
            <v>1</v>
          </cell>
          <cell r="CG398">
            <v>451</v>
          </cell>
          <cell r="CH398">
            <v>451.95</v>
          </cell>
          <cell r="CI398">
            <v>0</v>
          </cell>
          <cell r="CJ398">
            <v>451</v>
          </cell>
          <cell r="CK398">
            <v>0</v>
          </cell>
          <cell r="CL398">
            <v>0.30099999999999999</v>
          </cell>
          <cell r="CM398">
            <v>0</v>
          </cell>
          <cell r="CN398">
            <v>1.5</v>
          </cell>
          <cell r="CO398">
            <v>0</v>
          </cell>
          <cell r="CP398">
            <v>7721.9</v>
          </cell>
          <cell r="CQ398">
            <v>19414.2</v>
          </cell>
          <cell r="CR398">
            <v>0</v>
          </cell>
          <cell r="CS398">
            <v>0</v>
          </cell>
          <cell r="CT398">
            <v>0</v>
          </cell>
        </row>
        <row r="399">
          <cell r="B399">
            <v>247693892</v>
          </cell>
          <cell r="C399" t="str">
            <v>г.о.Люберцы, г.Люберцы, ул.Урицкого, д.4, ул.Коммунистическая, д.14, д.16</v>
          </cell>
          <cell r="D399" t="str">
            <v>{"type":"Polygon","coordinates":[[[37.892241,55.698377],[37.892669,55.698506],[37.893434,55.698767],[37.893458,55.69879],[37.893483,55.698806],[37.893869,55.698923],[37.8946,55.698104],[37.894651,55.698047],[37.89391,55.69784],[37.893852,55.697909],[37.893349,55.697768],[37.893302,55.697819],[37.893236,55.697801],[37.893118,55.697767],[37.893011,55.697743],[37.892656,55.697713],[37.892153,55.698321],[37.892241,55.698377]],[[37.893849,55.698762],[37.893652,55.698708],[37.894181,55.698128],[37.894382,55.698187],[37.893849,55.698762]],[[37.892621,55.698411],[37.892422,55.698353],[37.892956,55.697775],[37.893156,55.697833],[37.892621,55.698411]],[[37.893222,55.698561],[37.893034,55.698505],[37.893556,55.697946],[37.893733,55.697995],[37.893222,55.698561]]]}</v>
          </cell>
          <cell r="E399" t="str">
            <v>LINESTRING(37.892656 55.697713,37.892153 55.698321,37.892241 55.698377,37.893483 55.698806,37.893869 55.698923,37.894651 55.698047,37.89391 55.69784,37.893349 55.697768,37.892656 55.697713)</v>
          </cell>
          <cell r="F399" t="str">
            <v>Утвержден</v>
          </cell>
          <cell r="G399">
            <v>9284</v>
          </cell>
          <cell r="H399">
            <v>9307.15</v>
          </cell>
          <cell r="I399">
            <v>9284</v>
          </cell>
          <cell r="J399">
            <v>0</v>
          </cell>
          <cell r="K399">
            <v>1038</v>
          </cell>
          <cell r="L399">
            <v>2288</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6936.3130000000001</v>
          </cell>
          <cell r="AN399">
            <v>6933.4809999999998</v>
          </cell>
          <cell r="AO399">
            <v>6914.2</v>
          </cell>
          <cell r="AP399">
            <v>155</v>
          </cell>
          <cell r="AQ399">
            <v>0</v>
          </cell>
          <cell r="AR399">
            <v>0</v>
          </cell>
          <cell r="AS399">
            <v>0</v>
          </cell>
          <cell r="AT399">
            <v>0</v>
          </cell>
          <cell r="AU399">
            <v>14.113</v>
          </cell>
          <cell r="AV399">
            <v>0</v>
          </cell>
          <cell r="AW399">
            <v>0</v>
          </cell>
          <cell r="AX399">
            <v>0</v>
          </cell>
          <cell r="AY399">
            <v>0</v>
          </cell>
          <cell r="AZ399">
            <v>0</v>
          </cell>
          <cell r="BA399">
            <v>7</v>
          </cell>
          <cell r="BB399">
            <v>7</v>
          </cell>
          <cell r="BC399">
            <v>12</v>
          </cell>
          <cell r="BD399">
            <v>4</v>
          </cell>
          <cell r="BE399">
            <v>3</v>
          </cell>
          <cell r="BF399">
            <v>811</v>
          </cell>
          <cell r="BG399">
            <v>886.5</v>
          </cell>
          <cell r="BH399">
            <v>9</v>
          </cell>
          <cell r="BI399">
            <v>811</v>
          </cell>
          <cell r="BJ399">
            <v>0</v>
          </cell>
          <cell r="BK399">
            <v>55</v>
          </cell>
          <cell r="BL399">
            <v>3</v>
          </cell>
          <cell r="BM399">
            <v>1038</v>
          </cell>
          <cell r="BN399">
            <v>1038.048</v>
          </cell>
          <cell r="BO399">
            <v>0</v>
          </cell>
          <cell r="BP399">
            <v>1038</v>
          </cell>
          <cell r="BQ399">
            <v>0</v>
          </cell>
          <cell r="BR399">
            <v>346.666</v>
          </cell>
          <cell r="BS399">
            <v>0</v>
          </cell>
          <cell r="BT399">
            <v>3</v>
          </cell>
          <cell r="BU399">
            <v>0</v>
          </cell>
          <cell r="BV399">
            <v>5</v>
          </cell>
          <cell r="BW399">
            <v>425.2</v>
          </cell>
          <cell r="BX399">
            <v>447.79</v>
          </cell>
          <cell r="BY399">
            <v>5</v>
          </cell>
          <cell r="BZ399">
            <v>425.2</v>
          </cell>
          <cell r="CA399">
            <v>0</v>
          </cell>
          <cell r="CB399">
            <v>0.22600000000000001</v>
          </cell>
          <cell r="CC399">
            <v>0</v>
          </cell>
          <cell r="CD399">
            <v>1.75</v>
          </cell>
          <cell r="CE399">
            <v>0</v>
          </cell>
          <cell r="CF399">
            <v>0</v>
          </cell>
          <cell r="CG399">
            <v>0</v>
          </cell>
          <cell r="CH399">
            <v>0</v>
          </cell>
          <cell r="CI399">
            <v>0</v>
          </cell>
          <cell r="CJ399">
            <v>0</v>
          </cell>
          <cell r="CK399">
            <v>0</v>
          </cell>
          <cell r="CL399">
            <v>0</v>
          </cell>
          <cell r="CM399">
            <v>0</v>
          </cell>
          <cell r="CN399">
            <v>0</v>
          </cell>
          <cell r="CO399">
            <v>0</v>
          </cell>
          <cell r="CP399">
            <v>2274.1999999999998</v>
          </cell>
          <cell r="CQ399">
            <v>9188.4</v>
          </cell>
          <cell r="CR399">
            <v>0</v>
          </cell>
          <cell r="CS399">
            <v>0</v>
          </cell>
          <cell r="CT399">
            <v>0</v>
          </cell>
        </row>
        <row r="400">
          <cell r="B400">
            <v>7673678210</v>
          </cell>
          <cell r="C400" t="str">
            <v>г.о.Люберцы, г.Люберцы, ул. Юности 5. 3</v>
          </cell>
          <cell r="D400" t="str">
            <v>{"type":"Polygon","coordinates":[[[37.911713,55.702025],[37.911142,55.702184],[37.910626,55.702328],[37.910109,55.702472],[37.909961,55.702351],[37.909857,55.702377],[37.909112,55.70166],[37.909203,55.701627],[37.909122,55.701547],[37.909068,55.701491],[37.909196,55.701452],[37.909049,55.70138],[37.909872,55.701144],[37.911194,55.700767],[37.911803,55.701392],[37.91177,55.701403],[37.912224,55.701895],[37.911713,55.702025]],[[37.910312,55.701394],[37.910192,55.701278],[37.910864,55.701079],[37.911564,55.701829],[37.911342,55.701898],[37.910762,55.70126],[37.910312,55.701394]],[[37.911023,55.701999],[37.910891,55.701877],[37.910445,55.702004],[37.909847,55.701386],[37.909631,55.701445],[37.910354,55.702199],[37.911023,55.701999]],[[37.911801,55.701913],[37.911837,55.701955],[37.911907,55.701936],[37.911873,55.701894],[37.911801,55.701913]]]}</v>
          </cell>
          <cell r="E400" t="str">
            <v>LINESTRING(37.911194 55.700767,37.909872 55.701144,37.909049 55.70138,37.909068 55.701491,37.909112 55.70166,37.909857 55.702377,37.910109 55.702472,37.912224 55.701895,37.911803 55.701392,37.911194 55.700767)</v>
          </cell>
          <cell r="F400" t="str">
            <v>Утвержден</v>
          </cell>
          <cell r="G400">
            <v>17958</v>
          </cell>
          <cell r="H400">
            <v>18003.706999999999</v>
          </cell>
          <cell r="I400">
            <v>17958</v>
          </cell>
          <cell r="J400">
            <v>0</v>
          </cell>
          <cell r="K400">
            <v>4210</v>
          </cell>
          <cell r="L400">
            <v>0</v>
          </cell>
          <cell r="M400">
            <v>2</v>
          </cell>
          <cell r="N400">
            <v>137.80000000000001</v>
          </cell>
          <cell r="O400">
            <v>137.75299999999999</v>
          </cell>
          <cell r="P400">
            <v>0</v>
          </cell>
          <cell r="Q400">
            <v>0</v>
          </cell>
          <cell r="R400">
            <v>137.80000000000001</v>
          </cell>
          <cell r="S400">
            <v>0</v>
          </cell>
          <cell r="T400">
            <v>0</v>
          </cell>
          <cell r="U400">
            <v>0</v>
          </cell>
          <cell r="V400">
            <v>0</v>
          </cell>
          <cell r="W400">
            <v>0</v>
          </cell>
          <cell r="X400">
            <v>0</v>
          </cell>
          <cell r="Y400">
            <v>0</v>
          </cell>
          <cell r="Z400">
            <v>1</v>
          </cell>
          <cell r="AA400">
            <v>102</v>
          </cell>
          <cell r="AB400">
            <v>102.396</v>
          </cell>
          <cell r="AC400">
            <v>0</v>
          </cell>
          <cell r="AD400">
            <v>0</v>
          </cell>
          <cell r="AE400">
            <v>0</v>
          </cell>
          <cell r="AF400">
            <v>0</v>
          </cell>
          <cell r="AG400">
            <v>0</v>
          </cell>
          <cell r="AH400">
            <v>0</v>
          </cell>
          <cell r="AI400">
            <v>102</v>
          </cell>
          <cell r="AJ400">
            <v>0</v>
          </cell>
          <cell r="AK400">
            <v>4</v>
          </cell>
          <cell r="AL400">
            <v>4</v>
          </cell>
          <cell r="AM400">
            <v>4947.8</v>
          </cell>
          <cell r="AN400">
            <v>5919.72</v>
          </cell>
          <cell r="AO400">
            <v>4947.8</v>
          </cell>
          <cell r="AP400">
            <v>0</v>
          </cell>
          <cell r="AQ400">
            <v>0</v>
          </cell>
          <cell r="AR400">
            <v>0</v>
          </cell>
          <cell r="AS400">
            <v>0</v>
          </cell>
          <cell r="AT400">
            <v>0</v>
          </cell>
          <cell r="AU400">
            <v>0</v>
          </cell>
          <cell r="AV400">
            <v>1</v>
          </cell>
          <cell r="AW400">
            <v>10</v>
          </cell>
          <cell r="AX400">
            <v>0</v>
          </cell>
          <cell r="AY400">
            <v>10</v>
          </cell>
          <cell r="AZ400">
            <v>0</v>
          </cell>
          <cell r="BA400">
            <v>0</v>
          </cell>
          <cell r="BB400">
            <v>0</v>
          </cell>
          <cell r="BC400">
            <v>0</v>
          </cell>
          <cell r="BD400">
            <v>0</v>
          </cell>
          <cell r="BE400">
            <v>4</v>
          </cell>
          <cell r="BF400">
            <v>2554</v>
          </cell>
          <cell r="BG400">
            <v>2555.2849999999999</v>
          </cell>
          <cell r="BH400">
            <v>0</v>
          </cell>
          <cell r="BI400">
            <v>2554</v>
          </cell>
          <cell r="BJ400">
            <v>0</v>
          </cell>
          <cell r="BK400">
            <v>194</v>
          </cell>
          <cell r="BL400">
            <v>1</v>
          </cell>
          <cell r="BM400">
            <v>4210</v>
          </cell>
          <cell r="BN400">
            <v>4215.375</v>
          </cell>
          <cell r="BO400">
            <v>0</v>
          </cell>
          <cell r="BP400">
            <v>4210</v>
          </cell>
          <cell r="BQ400">
            <v>0</v>
          </cell>
          <cell r="BR400">
            <v>1052.5</v>
          </cell>
          <cell r="BS400">
            <v>0</v>
          </cell>
          <cell r="BT400">
            <v>4</v>
          </cell>
          <cell r="BU400">
            <v>0</v>
          </cell>
          <cell r="BV400">
            <v>0</v>
          </cell>
          <cell r="BW400">
            <v>0</v>
          </cell>
          <cell r="BX400">
            <v>0</v>
          </cell>
          <cell r="BY400">
            <v>0</v>
          </cell>
          <cell r="BZ400">
            <v>0</v>
          </cell>
          <cell r="CA400">
            <v>0</v>
          </cell>
          <cell r="CB400">
            <v>0</v>
          </cell>
          <cell r="CC400">
            <v>0</v>
          </cell>
          <cell r="CD400">
            <v>0</v>
          </cell>
          <cell r="CE400">
            <v>0</v>
          </cell>
          <cell r="CF400">
            <v>5</v>
          </cell>
          <cell r="CG400">
            <v>4976.6000000000004</v>
          </cell>
          <cell r="CH400">
            <v>4985.1509999999998</v>
          </cell>
          <cell r="CI400">
            <v>0</v>
          </cell>
          <cell r="CJ400">
            <v>0</v>
          </cell>
          <cell r="CK400">
            <v>0</v>
          </cell>
          <cell r="CL400">
            <v>1.6559999999999999</v>
          </cell>
          <cell r="CM400">
            <v>0</v>
          </cell>
          <cell r="CN400">
            <v>3</v>
          </cell>
          <cell r="CO400">
            <v>0</v>
          </cell>
          <cell r="CP400">
            <v>6774</v>
          </cell>
          <cell r="CQ400">
            <v>16938.2</v>
          </cell>
          <cell r="CR400">
            <v>0</v>
          </cell>
          <cell r="CS400">
            <v>0</v>
          </cell>
          <cell r="CT400">
            <v>0</v>
          </cell>
        </row>
        <row r="401">
          <cell r="B401">
            <v>275812899</v>
          </cell>
          <cell r="C401" t="str">
            <v>г. о. Люберцы, д. п. Красково, д. Марусино, ул. Заречная, д. 11к1, д. 11к2, д. 11к3, д. 11к4, д. 11к5, д. 11к6, д. 11к7</v>
          </cell>
          <cell r="D401" t="str">
            <v>{"type":"Polygon","coordinates":[[[37.972254,55.692984],[37.972458,55.691612],[37.973793,55.69167],[37.973789,55.691756],[37.973803,55.691777],[37.973802,55.691828],[37.97386,55.6919],[37.973878,55.6919],[37.973841,55.692178],[37.974318,55.692197],[37.974218,55.693062],[37.972254,55.692984]],[[37.973766,55.691795],[37.973537,55.691786],[37.973472,55.692294],[37.973496,55.692295],[37.973495,55.692305],[37.973587,55.692308],[37.973588,55.692298],[37.973704,55.692302],[37.973766,55.691795]],[[37.973085,55.691765],[37.97331,55.691774],[37.973249,55.692288],[37.97323,55.692287],[37.973229,55.692296],[37.97314,55.692293],[37.973141,55.692284],[37.973014,55.69228],[37.973085,55.691765]],[[37.97285,55.691757],[37.972625,55.691749],[37.972561,55.692265],[37.972592,55.692266],[37.972591,55.692276],[37.97268,55.692279],[37.972681,55.692269],[37.972794,55.692273],[37.97285,55.691757]],[[37.972534,55.69239],[37.972575,55.692391],[37.972576,55.692383],[37.972661,55.692386],[37.97266,55.692394],[37.972766,55.692398],[37.972711,55.692933],[37.972477,55.692926],[37.972534,55.69239]],[[37.972993,55.692409],[37.973044,55.692411],[37.973045,55.692401],[37.973127,55.692404],[37.973126,55.692413],[37.973228,55.692416],[37.97316,55.692946],[37.972934,55.692939],[37.972993,55.692409]],[[37.973685,55.692436],[37.973568,55.692431],[37.97357,55.692422],[37.973491,55.692419],[37.97349,55.692428],[37.973455,55.692427],[37.97339,55.692954],[37.973621,55.692963],[37.973685,55.692436]],[[37.97391,55.692447],[37.974021,55.692451],[37.974022,55.692442],[37.974115,55.692446],[37.974114,55.692455],[37.974142,55.692456],[37.97408,55.692979],[37.97385,55.692971],[37.97391,55.692447]]]}</v>
          </cell>
          <cell r="E401" t="str">
            <v>LINESTRING(37.972458 55.691612,37.972254 55.692984,37.974218 55.693062,37.974318 55.692197,37.973793 55.69167,37.972458 55.691612)</v>
          </cell>
          <cell r="F401" t="str">
            <v>Утвержден</v>
          </cell>
          <cell r="G401">
            <v>10910</v>
          </cell>
          <cell r="H401">
            <v>10937.742</v>
          </cell>
          <cell r="I401">
            <v>10910</v>
          </cell>
          <cell r="J401">
            <v>0</v>
          </cell>
          <cell r="K401">
            <v>4594</v>
          </cell>
          <cell r="L401">
            <v>21820</v>
          </cell>
          <cell r="M401">
            <v>1</v>
          </cell>
          <cell r="N401">
            <v>510</v>
          </cell>
          <cell r="O401">
            <v>510.096</v>
          </cell>
          <cell r="P401">
            <v>0</v>
          </cell>
          <cell r="Q401">
            <v>510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4300.7</v>
          </cell>
          <cell r="AN401">
            <v>4313.8819999999996</v>
          </cell>
          <cell r="AO401">
            <v>4300.7</v>
          </cell>
          <cell r="AP401">
            <v>0</v>
          </cell>
          <cell r="AQ401">
            <v>0</v>
          </cell>
          <cell r="AR401">
            <v>0</v>
          </cell>
          <cell r="AS401">
            <v>0</v>
          </cell>
          <cell r="AT401">
            <v>0</v>
          </cell>
          <cell r="AU401">
            <v>0</v>
          </cell>
          <cell r="AV401">
            <v>0</v>
          </cell>
          <cell r="AW401">
            <v>0</v>
          </cell>
          <cell r="AX401">
            <v>0</v>
          </cell>
          <cell r="AY401">
            <v>0</v>
          </cell>
          <cell r="AZ401">
            <v>0</v>
          </cell>
          <cell r="BA401">
            <v>20</v>
          </cell>
          <cell r="BB401">
            <v>40</v>
          </cell>
          <cell r="BC401">
            <v>34</v>
          </cell>
          <cell r="BD401">
            <v>20</v>
          </cell>
          <cell r="BE401">
            <v>1</v>
          </cell>
          <cell r="BF401">
            <v>351</v>
          </cell>
          <cell r="BG401">
            <v>347.54700000000003</v>
          </cell>
          <cell r="BH401">
            <v>1</v>
          </cell>
          <cell r="BI401">
            <v>351</v>
          </cell>
          <cell r="BJ401">
            <v>0</v>
          </cell>
          <cell r="BK401">
            <v>26</v>
          </cell>
          <cell r="BL401">
            <v>1</v>
          </cell>
          <cell r="BM401">
            <v>4097</v>
          </cell>
          <cell r="BN401">
            <v>4103.4859999999999</v>
          </cell>
          <cell r="BO401">
            <v>0</v>
          </cell>
          <cell r="BP401">
            <v>4097</v>
          </cell>
          <cell r="BQ401">
            <v>0</v>
          </cell>
          <cell r="BR401">
            <v>882</v>
          </cell>
          <cell r="BS401">
            <v>0</v>
          </cell>
          <cell r="BT401">
            <v>5</v>
          </cell>
          <cell r="BU401">
            <v>0</v>
          </cell>
          <cell r="BV401">
            <v>10</v>
          </cell>
          <cell r="BW401">
            <v>1654</v>
          </cell>
          <cell r="BX401">
            <v>1658.4949999999999</v>
          </cell>
          <cell r="BY401">
            <v>0</v>
          </cell>
          <cell r="BZ401">
            <v>1654</v>
          </cell>
          <cell r="CA401">
            <v>0</v>
          </cell>
          <cell r="CB401">
            <v>161.02000000000001</v>
          </cell>
          <cell r="CC401">
            <v>0</v>
          </cell>
          <cell r="CD401">
            <v>1.45</v>
          </cell>
          <cell r="CE401">
            <v>0</v>
          </cell>
          <cell r="CF401">
            <v>0</v>
          </cell>
          <cell r="CG401">
            <v>0</v>
          </cell>
          <cell r="CH401">
            <v>0</v>
          </cell>
          <cell r="CI401">
            <v>0</v>
          </cell>
          <cell r="CJ401">
            <v>0</v>
          </cell>
          <cell r="CK401">
            <v>0</v>
          </cell>
          <cell r="CL401">
            <v>0</v>
          </cell>
          <cell r="CM401">
            <v>0</v>
          </cell>
          <cell r="CN401">
            <v>0</v>
          </cell>
          <cell r="CO401">
            <v>0</v>
          </cell>
          <cell r="CP401">
            <v>6612</v>
          </cell>
          <cell r="CQ401">
            <v>10912.7</v>
          </cell>
          <cell r="CR401">
            <v>0</v>
          </cell>
          <cell r="CS401">
            <v>0</v>
          </cell>
          <cell r="CT401">
            <v>0</v>
          </cell>
        </row>
        <row r="402">
          <cell r="B402">
            <v>247693456</v>
          </cell>
          <cell r="C402" t="str">
            <v>г.о. Люберцы, дп. Красково, ул. Лесной Тупик, д. 1к1, д. 1к2, д. 1к3, д. 1к4, д. 1к5, д. 1к6, д. 1к7, д. 1к8, д. 1к9, д. 1к10, д. 1к11, д. 1к12, д. 1к13, д. 1к14</v>
          </cell>
          <cell r="D402" t="str">
            <v>{"type":"Polygon","coordinates":[[[38.010279,55.68508],[38.01027,55.685055],[38.010119,55.684552],[38.010061,55.684301],[38.010799,55.684242],[38.010793,55.684214],[38.010815,55.684184],[38.010861,55.684161],[38.012691,55.684],[38.013095,55.684016],[38.013567,55.683973],[38.014169,55.683869],[38.014391,55.683834],[38.014452,55.683842],[38.014419,55.683905],[38.014403,55.683949],[38.01418,55.684388],[38.014071,55.684682],[38.014064,55.684726],[38.014062,55.684745],[38.013908,55.68478],[38.0133,55.684825],[38.013269,55.684874],[38.01247,55.684919],[38.011249,55.684993],[38.010622,55.68504],[38.010279,55.68508]],[[38.01373,55.684542],[38.013736,55.684558],[38.013894,55.68455],[38.013916,55.684686],[38.013333,55.68472],[38.013308,55.684587],[38.013469,55.684575],[38.013466,55.684561],[38.01373,55.684542]],[[38.013866,55.684368],[38.0139,55.683999],[38.014115,55.684002],[38.014078,55.68437],[38.013866,55.684368]],[[38.013346,55.684343],[38.013303,55.684343],[38.013303,55.684379],[38.013345,55.684378],[38.013344,55.68442],[38.013553,55.684418],[38.013561,55.684092],[38.013344,55.684093],[38.013346,55.684343]],[[38.012804,55.684193],[38.012863,55.684191],[38.01286,55.68411],[38.013076,55.68411],[38.013074,55.68444],[38.012869,55.684441],[38.012866,55.684243],[38.012806,55.684245],[38.012804,55.684193]],[[38.013225,55.684708],[38.013134,55.684581],[38.012889,55.684643],[38.012671,55.68455],[38.01251,55.684654],[38.012786,55.684777],[38.012919,55.684779],[38.013225,55.684708]],[[38.012421,55.684724],[38.011918,55.68459],[38.011816,55.684707],[38.012325,55.684834],[38.012421,55.684724]],[[38.011598,55.684704],[38.011571,55.684735],[38.011731,55.684778],[38.01164,55.684881],[38.011138,55.684755],[38.011228,55.684647],[38.011434,55.684698],[38.011461,55.684667],[38.011598,55.684704]],[[38.010996,55.684906],[38.010964,55.684797],[38.010924,55.684801],[38.01092,55.684786],[38.010787,55.684797],[38.010791,55.684817],[38.010705,55.684824],[38.010698,55.684805],[38.010553,55.684816],[38.010558,55.684835],[38.01046,55.684844],[38.010453,55.684825],[38.010311,55.684837],[38.010316,55.684853],[38.010261,55.684858],[38.010289,55.68496],[38.010996,55.684906]],[[38.010235,55.684727],[38.010209,55.684619],[38.010792,55.684565],[38.010822,55.684678],[38.010235,55.684727]],[[38.01074,55.684302],[38.010641,55.684311],[38.010645,55.684327],[38.010574,55.684332],[38.01057,55.684316],[38.010438,55.684328],[38.010442,55.684345],[38.010357,55.684353],[38.010352,55.684337],[38.010219,55.684354],[38.010223,55.684366],[38.010171,55.684372],[38.010198,55.684468],[38.010769,55.684415],[38.01074,55.684302]],[[38.011083,55.684557],[38.011006,55.684221],[38.011217,55.684205],[38.011279,55.684541],[38.011083,55.684557]],[[38.011512,55.684527],[38.011435,55.684195],[38.011646,55.684175],[38.011708,55.684514],[38.011512,55.684527]],[[38.011997,55.684493],[38.012188,55.684475],[38.012112,55.684134],[38.011909,55.68415],[38.011997,55.684493]],[[38.012399,55.684111],[38.012607,55.684105],[38.012596,55.684443],[38.012394,55.684443],[38.012399,55.684111]]]}</v>
          </cell>
          <cell r="E402" t="str">
            <v>LINESTRING(38.014391 55.683834,38.010861 55.684161,38.010061 55.684301,38.010119 55.684552,38.01027 55.685055,38.010279 55.68508,38.013269 55.684874,38.013908 55.68478,38.014062 55.684745,38.014452 55.683842,38.014391 55.683834)</v>
          </cell>
          <cell r="F402" t="str">
            <v>Утвержден</v>
          </cell>
          <cell r="G402">
            <v>18166</v>
          </cell>
          <cell r="H402">
            <v>17315.063999999998</v>
          </cell>
          <cell r="I402">
            <v>18166</v>
          </cell>
          <cell r="J402">
            <v>2000</v>
          </cell>
          <cell r="K402">
            <v>4645.6000000000004</v>
          </cell>
          <cell r="L402">
            <v>19166</v>
          </cell>
          <cell r="M402">
            <v>1</v>
          </cell>
          <cell r="N402">
            <v>230</v>
          </cell>
          <cell r="O402">
            <v>230.047</v>
          </cell>
          <cell r="P402">
            <v>0</v>
          </cell>
          <cell r="Q402">
            <v>0</v>
          </cell>
          <cell r="R402">
            <v>230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13086</v>
          </cell>
          <cell r="AN402">
            <v>10550.528</v>
          </cell>
          <cell r="AO402">
            <v>10526</v>
          </cell>
          <cell r="AP402">
            <v>317</v>
          </cell>
          <cell r="AQ402">
            <v>0</v>
          </cell>
          <cell r="AR402">
            <v>0</v>
          </cell>
          <cell r="AS402">
            <v>0</v>
          </cell>
          <cell r="AT402">
            <v>0</v>
          </cell>
          <cell r="AU402">
            <v>0</v>
          </cell>
          <cell r="AV402">
            <v>1</v>
          </cell>
          <cell r="AW402">
            <v>4.9000000000000004</v>
          </cell>
          <cell r="AX402">
            <v>0</v>
          </cell>
          <cell r="AY402">
            <v>4.9000000000000004</v>
          </cell>
          <cell r="AZ402">
            <v>0</v>
          </cell>
          <cell r="BA402">
            <v>22</v>
          </cell>
          <cell r="BB402">
            <v>50</v>
          </cell>
          <cell r="BC402">
            <v>10</v>
          </cell>
          <cell r="BD402">
            <v>5</v>
          </cell>
          <cell r="BE402">
            <v>22</v>
          </cell>
          <cell r="BF402">
            <v>1497.1</v>
          </cell>
          <cell r="BG402">
            <v>1500.296</v>
          </cell>
          <cell r="BH402">
            <v>0</v>
          </cell>
          <cell r="BI402">
            <v>1497.1</v>
          </cell>
          <cell r="BJ402">
            <v>0</v>
          </cell>
          <cell r="BK402">
            <v>115</v>
          </cell>
          <cell r="BL402">
            <v>1</v>
          </cell>
          <cell r="BM402">
            <v>3842</v>
          </cell>
          <cell r="BN402">
            <v>3851.1390000000001</v>
          </cell>
          <cell r="BO402">
            <v>0</v>
          </cell>
          <cell r="BP402">
            <v>3842</v>
          </cell>
          <cell r="BQ402">
            <v>0</v>
          </cell>
          <cell r="BR402">
            <v>770</v>
          </cell>
          <cell r="BS402">
            <v>0</v>
          </cell>
          <cell r="BT402">
            <v>5</v>
          </cell>
          <cell r="BU402">
            <v>0</v>
          </cell>
          <cell r="BV402">
            <v>7</v>
          </cell>
          <cell r="BW402">
            <v>1150.3</v>
          </cell>
          <cell r="BX402">
            <v>1152.566</v>
          </cell>
          <cell r="BY402">
            <v>0</v>
          </cell>
          <cell r="BZ402">
            <v>1150.3</v>
          </cell>
          <cell r="CA402">
            <v>0</v>
          </cell>
          <cell r="CB402">
            <v>0.63600000000000001</v>
          </cell>
          <cell r="CC402">
            <v>0</v>
          </cell>
          <cell r="CD402">
            <v>1.78571428571429</v>
          </cell>
          <cell r="CE402">
            <v>0</v>
          </cell>
          <cell r="CF402">
            <v>0</v>
          </cell>
          <cell r="CG402">
            <v>0</v>
          </cell>
          <cell r="CH402">
            <v>0</v>
          </cell>
          <cell r="CI402">
            <v>0</v>
          </cell>
          <cell r="CJ402">
            <v>0</v>
          </cell>
          <cell r="CK402">
            <v>0</v>
          </cell>
          <cell r="CL402">
            <v>0</v>
          </cell>
          <cell r="CM402">
            <v>0</v>
          </cell>
          <cell r="CN402">
            <v>0</v>
          </cell>
          <cell r="CO402">
            <v>0</v>
          </cell>
          <cell r="CP402">
            <v>6494.3</v>
          </cell>
          <cell r="CQ402">
            <v>17250.3</v>
          </cell>
          <cell r="CR402">
            <v>0</v>
          </cell>
          <cell r="CS402">
            <v>0</v>
          </cell>
          <cell r="CT402">
            <v>0</v>
          </cell>
        </row>
        <row r="403">
          <cell r="B403">
            <v>1055182365</v>
          </cell>
          <cell r="C403" t="str">
            <v>ГО Люберцы, Комсомольский Проспект, д. 18/1, проспект Победы д. 3</v>
          </cell>
          <cell r="D403" t="str">
            <v>{"type":"Polygon","coordinates":[[[37.909426,55.691259],[37.909311,55.691181],[37.907771,55.691977],[37.9079,55.692092],[37.908288,55.692337],[37.908317,55.692323],[37.909268,55.692918],[37.90947,55.693041],[37.909681,55.692935],[37.910036,55.692753],[37.910057,55.692711],[37.909843,55.692577],[37.910471,55.692274],[37.910863,55.692518],[37.91108,55.692568],[37.911166,55.692599],[37.911348,55.692504],[37.911733,55.692307],[37.910407,55.691467],[37.910255,55.691372],[37.909967,55.691506],[37.90974,55.69137],[37.90952,55.691235],[37.909458,55.691266],[37.909426,55.691259]],[[37.908436,55.692038],[37.9085,55.692079],[37.908589,55.692034],[37.908551,55.692009],[37.908568,55.691999],[37.908544,55.691984],[37.908758,55.69187],[37.908811,55.6919],[37.9089,55.691855],[37.908847,55.691822],[37.909081,55.691702],[37.909138,55.691737],[37.909218,55.691696],[37.909162,55.69166],[37.909391,55.691544],[37.909447,55.691579],[37.909532,55.691535],[37.909477,55.691502],[37.909599,55.691442],[37.909429,55.691333],[37.908161,55.69198],[37.908227,55.692021],[37.908227,55.692083],[37.908159,55.692122],[37.908445,55.692294],[37.908422,55.692306],[37.909049,55.692697],[37.909074,55.692685],[37.909325,55.692849],[37.909367,55.692829],[37.909595,55.692834],[37.90963,55.692855],[37.909717,55.692813],[37.909744,55.692832],[37.909841,55.692788],[37.909812,55.692767],[37.909928,55.692712],[37.909768,55.692614],[37.909745,55.6926],[37.909709,55.692617],[37.909645,55.692645],[37.909475,55.692724],[37.909444,55.692705],[37.909476,55.692691],[37.909432,55.692663],[37.909399,55.692679],[37.909253,55.692589],[37.909237,55.692597],[37.909018,55.692465],[37.909047,55.69245],[37.90898,55.692408],[37.908947,55.692424],[37.908697,55.692273],[37.908732,55.692256],[37.90866,55.692215],[37.908626,55.692231],[37.908588,55.692209],[37.908618,55.692194],[37.90856,55.692158],[37.908622,55.692127],[37.908545,55.692079],[37.908517,55.692093],[37.908499,55.692081],[37.908465,55.692098],[37.908398,55.692057],[37.908436,55.692038]],[[37.910327,55.691607],[37.910145,55.691701],[37.91025,55.691765],[37.910206,55.691788],[37.910275,55.69183],[37.910319,55.691809],[37.910531,55.691938],[37.910488,55.69196],[37.910562,55.692005],[37.910607,55.691982],[37.910817,55.692109],[37.910781,55.692128],[37.910854,55.69217],[37.910889,55.692153],[37.910958,55.692193],[37.910892,55.692227],[37.910848,55.692201],[37.910782,55.692236],[37.910823,55.692262],[37.910692,55.692334],[37.910874,55.692439],[37.911197,55.692269],[37.911117,55.692224],[37.911117,55.692173],[37.911192,55.692133],[37.910327,55.691607]],[[37.91,55.691633],[37.910075,55.691597],[37.909985,55.691539],[37.90991,55.691575],[37.91,55.691633]],[[37.909363,55.691835],[37.909426,55.691805],[37.909372,55.691771],[37.90931,55.691801],[37.909363,55.691835]],[[37.909851,55.692463],[37.909924,55.692419],[37.909851,55.692384],[37.909779,55.692428],[37.909851,55.692463]]]}</v>
          </cell>
          <cell r="E403" t="str">
            <v>LINESTRING(37.909311 55.691181,37.907771 55.691977,37.9079 55.692092,37.908288 55.692337,37.90947 55.693041,37.911166 55.692599,37.911733 55.692307,37.910407 55.691467,37.910255 55.691372,37.909311 55.691181)</v>
          </cell>
          <cell r="F403" t="str">
            <v>Утвержден</v>
          </cell>
          <cell r="G403">
            <v>19147</v>
          </cell>
          <cell r="H403">
            <v>19193.830000000002</v>
          </cell>
          <cell r="I403">
            <v>19147</v>
          </cell>
          <cell r="J403">
            <v>1260</v>
          </cell>
          <cell r="K403">
            <v>6968</v>
          </cell>
          <cell r="L403">
            <v>17691</v>
          </cell>
          <cell r="M403">
            <v>3</v>
          </cell>
          <cell r="N403">
            <v>2285</v>
          </cell>
          <cell r="O403">
            <v>2290.0030000000002</v>
          </cell>
          <cell r="P403">
            <v>0</v>
          </cell>
          <cell r="Q403">
            <v>0</v>
          </cell>
          <cell r="R403">
            <v>0</v>
          </cell>
          <cell r="S403">
            <v>0</v>
          </cell>
          <cell r="T403">
            <v>0</v>
          </cell>
          <cell r="U403">
            <v>0</v>
          </cell>
          <cell r="V403">
            <v>2285</v>
          </cell>
          <cell r="W403">
            <v>0</v>
          </cell>
          <cell r="X403">
            <v>0</v>
          </cell>
          <cell r="Y403">
            <v>0</v>
          </cell>
          <cell r="Z403">
            <v>1</v>
          </cell>
          <cell r="AA403">
            <v>700</v>
          </cell>
          <cell r="AB403">
            <v>702.36199999999997</v>
          </cell>
          <cell r="AC403">
            <v>0</v>
          </cell>
          <cell r="AD403">
            <v>0</v>
          </cell>
          <cell r="AE403">
            <v>700</v>
          </cell>
          <cell r="AF403">
            <v>0</v>
          </cell>
          <cell r="AG403">
            <v>0</v>
          </cell>
          <cell r="AH403">
            <v>0</v>
          </cell>
          <cell r="AI403">
            <v>0</v>
          </cell>
          <cell r="AJ403">
            <v>0</v>
          </cell>
          <cell r="AK403">
            <v>1</v>
          </cell>
          <cell r="AL403">
            <v>3</v>
          </cell>
          <cell r="AM403">
            <v>10792.7</v>
          </cell>
          <cell r="AN403">
            <v>10823.143</v>
          </cell>
          <cell r="AO403">
            <v>10792.7</v>
          </cell>
          <cell r="AP403">
            <v>0</v>
          </cell>
          <cell r="AQ403">
            <v>0</v>
          </cell>
          <cell r="AR403">
            <v>0</v>
          </cell>
          <cell r="AS403">
            <v>0</v>
          </cell>
          <cell r="AT403">
            <v>0</v>
          </cell>
          <cell r="AU403">
            <v>0</v>
          </cell>
          <cell r="AV403">
            <v>0</v>
          </cell>
          <cell r="AW403">
            <v>0</v>
          </cell>
          <cell r="AX403">
            <v>0</v>
          </cell>
          <cell r="AY403">
            <v>0</v>
          </cell>
          <cell r="AZ403">
            <v>0</v>
          </cell>
          <cell r="BA403">
            <v>12</v>
          </cell>
          <cell r="BB403">
            <v>12</v>
          </cell>
          <cell r="BC403">
            <v>8</v>
          </cell>
          <cell r="BD403">
            <v>8</v>
          </cell>
          <cell r="BE403">
            <v>7</v>
          </cell>
          <cell r="BF403">
            <v>1423</v>
          </cell>
          <cell r="BG403">
            <v>1426.9749999999999</v>
          </cell>
          <cell r="BH403">
            <v>0</v>
          </cell>
          <cell r="BI403">
            <v>1423</v>
          </cell>
          <cell r="BJ403">
            <v>0</v>
          </cell>
          <cell r="BK403">
            <v>114</v>
          </cell>
          <cell r="BL403">
            <v>3</v>
          </cell>
          <cell r="BM403">
            <v>2749</v>
          </cell>
          <cell r="BN403">
            <v>2754.2649999999999</v>
          </cell>
          <cell r="BO403">
            <v>0</v>
          </cell>
          <cell r="BP403">
            <v>2749</v>
          </cell>
          <cell r="BQ403">
            <v>0</v>
          </cell>
          <cell r="BR403">
            <v>473</v>
          </cell>
          <cell r="BS403">
            <v>0</v>
          </cell>
          <cell r="BT403">
            <v>4</v>
          </cell>
          <cell r="BU403">
            <v>0</v>
          </cell>
          <cell r="BV403">
            <v>16</v>
          </cell>
          <cell r="BW403">
            <v>4893</v>
          </cell>
          <cell r="BX403">
            <v>4844.402</v>
          </cell>
          <cell r="BY403">
            <v>1</v>
          </cell>
          <cell r="BZ403">
            <v>4219</v>
          </cell>
          <cell r="CA403">
            <v>674</v>
          </cell>
          <cell r="CB403">
            <v>1.244</v>
          </cell>
          <cell r="CC403">
            <v>0.28499999999999998</v>
          </cell>
          <cell r="CD403">
            <v>3.1071428571428599</v>
          </cell>
          <cell r="CE403">
            <v>2</v>
          </cell>
          <cell r="CF403">
            <v>0</v>
          </cell>
          <cell r="CG403">
            <v>0</v>
          </cell>
          <cell r="CH403">
            <v>0</v>
          </cell>
          <cell r="CI403">
            <v>0</v>
          </cell>
          <cell r="CJ403">
            <v>0</v>
          </cell>
          <cell r="CK403">
            <v>0</v>
          </cell>
          <cell r="CL403">
            <v>0</v>
          </cell>
          <cell r="CM403">
            <v>0</v>
          </cell>
          <cell r="CN403">
            <v>0</v>
          </cell>
          <cell r="CO403">
            <v>0</v>
          </cell>
          <cell r="CP403">
            <v>8391</v>
          </cell>
          <cell r="CQ403">
            <v>22842.7</v>
          </cell>
          <cell r="CR403">
            <v>0</v>
          </cell>
          <cell r="CS403">
            <v>0</v>
          </cell>
          <cell r="CT403">
            <v>0</v>
          </cell>
        </row>
        <row r="404">
          <cell r="B404">
            <v>7674447570</v>
          </cell>
          <cell r="C404" t="str">
            <v>г.о.Люберцы, п. Мирный, ул.Академика Северина, 8/1</v>
          </cell>
          <cell r="D404" t="str">
            <v>{"type":"Polygon","coordinates":[[[37.941444,55.623687],[37.941442,55.623611],[37.94144,55.623574],[37.94144,55.623534],[37.941452,55.622124],[37.941539,55.622125],[37.941688,55.622127],[37.942204,55.622132],[37.942302,55.62214],[37.942568,55.622143],[37.942796,55.622145],[37.942815,55.622145],[37.942896,55.622151],[37.943006,55.622152],[37.942996,55.623474],[37.942975,55.623554],[37.942914,55.623612],[37.942779,55.623657],[37.942709,55.623662],[37.941975,55.623659],[37.941658,55.623669],[37.941521,55.62368],[37.941444,55.623687]],[[37.941627,55.62342],[37.942669,55.623423],[37.942665,55.622358],[37.942441,55.622353],[37.942425,55.623297],[37.941629,55.623291],[37.941627,55.62342]]]}</v>
          </cell>
          <cell r="E404" t="str">
            <v>LINESTRING(37.941452 55.622124,37.94144 55.623534,37.94144 55.623574,37.941444 55.623687,37.942709 55.623662,37.942779 55.623657,37.942914 55.623612,37.942975 55.623554,37.942996 55.623474,37.943006 55.622152,37.942815 55.622145,37.942204 55.622132,37.941452 55.622124)</v>
          </cell>
          <cell r="F404" t="str">
            <v>Утвержден</v>
          </cell>
          <cell r="G404">
            <v>14077</v>
          </cell>
          <cell r="H404">
            <v>14108.403</v>
          </cell>
          <cell r="I404">
            <v>14077</v>
          </cell>
          <cell r="J404">
            <v>0</v>
          </cell>
          <cell r="K404">
            <v>7210</v>
          </cell>
          <cell r="L404">
            <v>0</v>
          </cell>
          <cell r="M404">
            <v>1</v>
          </cell>
          <cell r="N404">
            <v>3524</v>
          </cell>
          <cell r="O404">
            <v>3537.7069999999999</v>
          </cell>
          <cell r="P404">
            <v>0</v>
          </cell>
          <cell r="Q404">
            <v>0</v>
          </cell>
          <cell r="R404">
            <v>3524</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1841</v>
          </cell>
          <cell r="AN404">
            <v>1849.538</v>
          </cell>
          <cell r="AO404">
            <v>1841</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1</v>
          </cell>
          <cell r="BF404">
            <v>1952</v>
          </cell>
          <cell r="BG404">
            <v>1958.7429999999999</v>
          </cell>
          <cell r="BH404">
            <v>0</v>
          </cell>
          <cell r="BI404">
            <v>1952</v>
          </cell>
          <cell r="BJ404">
            <v>0</v>
          </cell>
          <cell r="BK404">
            <v>150</v>
          </cell>
          <cell r="BL404">
            <v>1</v>
          </cell>
          <cell r="BM404">
            <v>3217</v>
          </cell>
          <cell r="BN404">
            <v>9175.2900000000009</v>
          </cell>
          <cell r="BO404">
            <v>65</v>
          </cell>
          <cell r="BP404">
            <v>3217</v>
          </cell>
          <cell r="BQ404">
            <v>0</v>
          </cell>
          <cell r="BR404">
            <v>1042</v>
          </cell>
          <cell r="BS404">
            <v>0</v>
          </cell>
          <cell r="BT404">
            <v>3</v>
          </cell>
          <cell r="BU404">
            <v>0</v>
          </cell>
          <cell r="BV404">
            <v>0</v>
          </cell>
          <cell r="BW404">
            <v>0</v>
          </cell>
          <cell r="BX404">
            <v>0</v>
          </cell>
          <cell r="BY404">
            <v>0</v>
          </cell>
          <cell r="BZ404">
            <v>0</v>
          </cell>
          <cell r="CA404">
            <v>0</v>
          </cell>
          <cell r="CB404">
            <v>0</v>
          </cell>
          <cell r="CC404">
            <v>0</v>
          </cell>
          <cell r="CD404">
            <v>0</v>
          </cell>
          <cell r="CE404">
            <v>0</v>
          </cell>
          <cell r="CF404">
            <v>2</v>
          </cell>
          <cell r="CG404">
            <v>3993</v>
          </cell>
          <cell r="CH404">
            <v>3997.8980000000001</v>
          </cell>
          <cell r="CI404">
            <v>0</v>
          </cell>
          <cell r="CJ404">
            <v>3993</v>
          </cell>
          <cell r="CK404">
            <v>0</v>
          </cell>
          <cell r="CL404">
            <v>1.663</v>
          </cell>
          <cell r="CM404">
            <v>0</v>
          </cell>
          <cell r="CN404">
            <v>2.25</v>
          </cell>
          <cell r="CO404">
            <v>0</v>
          </cell>
          <cell r="CP404">
            <v>9162</v>
          </cell>
          <cell r="CQ404">
            <v>14527</v>
          </cell>
          <cell r="CR404">
            <v>0</v>
          </cell>
          <cell r="CS404">
            <v>0</v>
          </cell>
          <cell r="CT404">
            <v>0</v>
          </cell>
        </row>
        <row r="405">
          <cell r="B405">
            <v>247693478</v>
          </cell>
          <cell r="C405" t="str">
            <v>г.о.Люберцы, р.п.Малаховка, Быковское шоссе, д.16, д.17, д. 18, д.19, д.20, д.21, д.22, д.23</v>
          </cell>
          <cell r="D405" t="str">
            <v>{"type":"Polygon","coordinates":[[[38.003703,55.628403],[38.004484,55.628284],[38.004815,55.628242],[38.00504,55.628205],[38.004725,55.62756],[38.004814,55.627545],[38.004444,55.626786],[38.003824,55.626909],[38.003813,55.6269],[38.003715,55.626551],[38.002312,55.626842],[38.002491,55.627193],[38.00272,55.627662],[38.003116,55.628482],[38.003703,55.628403]],[[38.004513,55.627531],[38.004287,55.627565],[38.003984,55.626919],[38.00421,55.626885],[38.004513,55.627531]],[[38.003131,55.627496],[38.002943,55.627523],[38.002797,55.627219],[38.00299,55.627192],[38.003131,55.627496]],[[38.003289,55.627924],[38.003367,55.628072],[38.003297,55.628083],[38.003308,55.62811],[38.003238,55.62812],[38.003226,55.628094],[38.003156,55.628104],[38.003078,55.627958],[38.003289,55.627924]],[[38.003875,55.628117],[38.004152,55.628083],[38.004173,55.628133],[38.004213,55.628128],[38.004228,55.628175],[38.00419,55.628179],[38.004206,55.628229],[38.003934,55.628262],[38.003875,55.628117]],[[38.003495,55.628378],[38.00343,55.62839],[38.00344,55.628411],[38.003367,55.628423],[38.003356,55.6284],[38.003283,55.628409],[38.003195,55.628235],[38.003404,55.628198],[38.003495,55.628378]],[[38.003207,55.627613],[38.003298,55.627773],[38.003204,55.627791],[38.003216,55.62781],[38.003147,55.627823],[38.003136,55.627804],[38.003041,55.62782],[38.002948,55.627662],[38.003207,55.627613]],[[38.004355,55.627674],[38.004555,55.627647],[38.004781,55.628173],[38.004586,55.628202],[38.004355,55.627674]],[[38.002602,55.626945],[38.003621,55.626743],[38.003694,55.626856],[38.002682,55.627053],[38.002602,55.626945]]]}</v>
          </cell>
          <cell r="E405" t="str">
            <v>LINESTRING(38.003715 55.626551,38.002312 55.626842,38.003116 55.628482,38.003703 55.628403,38.004815 55.628242,38.00504 55.628205,38.004814 55.627545,38.004444 55.626786,38.003715 55.626551)</v>
          </cell>
          <cell r="F405" t="str">
            <v>Утвержден</v>
          </cell>
          <cell r="G405">
            <v>19226</v>
          </cell>
          <cell r="H405">
            <v>19272.994999999999</v>
          </cell>
          <cell r="I405">
            <v>19226</v>
          </cell>
          <cell r="J405">
            <v>0</v>
          </cell>
          <cell r="K405">
            <v>1868.5</v>
          </cell>
          <cell r="L405">
            <v>21699.65</v>
          </cell>
          <cell r="M405">
            <v>1</v>
          </cell>
          <cell r="N405">
            <v>164</v>
          </cell>
          <cell r="O405">
            <v>164.322</v>
          </cell>
          <cell r="P405">
            <v>0</v>
          </cell>
          <cell r="Q405">
            <v>0</v>
          </cell>
          <cell r="R405">
            <v>164</v>
          </cell>
          <cell r="S405">
            <v>0</v>
          </cell>
          <cell r="T405">
            <v>0</v>
          </cell>
          <cell r="U405">
            <v>0</v>
          </cell>
          <cell r="V405">
            <v>0</v>
          </cell>
          <cell r="W405">
            <v>6</v>
          </cell>
          <cell r="X405">
            <v>2</v>
          </cell>
          <cell r="Y405">
            <v>2</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16711.3</v>
          </cell>
          <cell r="AN405">
            <v>16547.580000000002</v>
          </cell>
          <cell r="AO405">
            <v>16493.3</v>
          </cell>
          <cell r="AP405">
            <v>157</v>
          </cell>
          <cell r="AQ405">
            <v>0</v>
          </cell>
          <cell r="AR405">
            <v>0</v>
          </cell>
          <cell r="AS405">
            <v>0</v>
          </cell>
          <cell r="AT405">
            <v>3</v>
          </cell>
          <cell r="AU405">
            <v>357</v>
          </cell>
          <cell r="AV405">
            <v>0</v>
          </cell>
          <cell r="AW405">
            <v>0</v>
          </cell>
          <cell r="AX405">
            <v>0</v>
          </cell>
          <cell r="AY405">
            <v>0</v>
          </cell>
          <cell r="AZ405">
            <v>0</v>
          </cell>
          <cell r="BA405">
            <v>5</v>
          </cell>
          <cell r="BB405">
            <v>5</v>
          </cell>
          <cell r="BC405">
            <v>0</v>
          </cell>
          <cell r="BD405">
            <v>0</v>
          </cell>
          <cell r="BE405">
            <v>6</v>
          </cell>
          <cell r="BF405">
            <v>486</v>
          </cell>
          <cell r="BG405">
            <v>489.75700000000001</v>
          </cell>
          <cell r="BH405">
            <v>1</v>
          </cell>
          <cell r="BI405">
            <v>486</v>
          </cell>
          <cell r="BJ405">
            <v>0</v>
          </cell>
          <cell r="BK405">
            <v>34</v>
          </cell>
          <cell r="BL405">
            <v>2</v>
          </cell>
          <cell r="BM405">
            <v>1695</v>
          </cell>
          <cell r="BN405">
            <v>1701.816</v>
          </cell>
          <cell r="BO405">
            <v>0</v>
          </cell>
          <cell r="BP405">
            <v>1695</v>
          </cell>
          <cell r="BQ405">
            <v>0</v>
          </cell>
          <cell r="BR405">
            <v>650</v>
          </cell>
          <cell r="BS405">
            <v>0</v>
          </cell>
          <cell r="BT405">
            <v>3</v>
          </cell>
          <cell r="BU405">
            <v>0</v>
          </cell>
          <cell r="BV405">
            <v>17</v>
          </cell>
          <cell r="BW405">
            <v>308.10000000000002</v>
          </cell>
          <cell r="BX405">
            <v>308.82299999999998</v>
          </cell>
          <cell r="BY405">
            <v>0</v>
          </cell>
          <cell r="BZ405">
            <v>308.10000000000002</v>
          </cell>
          <cell r="CA405">
            <v>0</v>
          </cell>
          <cell r="CB405">
            <v>0.13200000000000001</v>
          </cell>
          <cell r="CC405">
            <v>0</v>
          </cell>
          <cell r="CD405">
            <v>1.97058823529412</v>
          </cell>
          <cell r="CE405">
            <v>0</v>
          </cell>
          <cell r="CF405">
            <v>1</v>
          </cell>
          <cell r="CG405">
            <v>19.600000000000001</v>
          </cell>
          <cell r="CH405">
            <v>20.254000000000001</v>
          </cell>
          <cell r="CI405">
            <v>3</v>
          </cell>
          <cell r="CJ405">
            <v>19.600000000000001</v>
          </cell>
          <cell r="CK405">
            <v>0</v>
          </cell>
          <cell r="CL405">
            <v>1.2999999999999999E-2</v>
          </cell>
          <cell r="CM405">
            <v>0</v>
          </cell>
          <cell r="CN405">
            <v>1.5</v>
          </cell>
          <cell r="CO405">
            <v>0</v>
          </cell>
          <cell r="CP405">
            <v>2508.6999999999998</v>
          </cell>
          <cell r="CQ405">
            <v>19166</v>
          </cell>
          <cell r="CR405">
            <v>0</v>
          </cell>
          <cell r="CS405">
            <v>0</v>
          </cell>
          <cell r="CT405">
            <v>0</v>
          </cell>
        </row>
        <row r="406">
          <cell r="B406">
            <v>247693463</v>
          </cell>
          <cell r="C406" t="str">
            <v>г.о.Люберцы, р.п.Малаховка, Быковское шоссе, д.1, д.3, д.4, д.7, д.8</v>
          </cell>
          <cell r="D406" t="str">
            <v>{"type":"Polygon","coordinates":[[[38.007917,55.627266],[38.007832,55.627077],[38.007259,55.627158],[38.007283,55.627212],[38.007551,55.627755],[38.007256,55.627801],[38.007618,55.628641],[38.007936,55.62855],[38.008165,55.628481],[38.007894,55.628162],[38.008412,55.628009],[38.008732,55.628315],[38.009729,55.628024],[38.009526,55.627787],[38.009592,55.627767],[38.00931,55.62684],[38.009298,55.626821],[38.008803,55.6269],[38.008725,55.62691],[38.008689,55.626915],[38.008798,55.62715],[38.007917,55.627266]],[[38.008972,55.627155],[38.009162,55.627128],[38.009446,55.627762],[38.009257,55.627788],[38.008972,55.627155]],[[38.009576,55.62798],[38.009491,55.627882],[38.008741,55.628088],[38.008832,55.628189],[38.009576,55.62798]],[[38.007936,55.628322],[38.007714,55.627852],[38.007505,55.627882],[38.007729,55.628353],[38.007936,55.628322]],[[38.008728,55.627352],[38.008683,55.627245],[38.008148,55.627316],[38.008198,55.627421],[38.008728,55.627352]],[[38.008051,55.627673],[38.007828,55.627202],[38.007624,55.627231],[38.007857,55.627704],[38.008051,55.627673]]]}</v>
          </cell>
          <cell r="E406" t="str">
            <v>LINESTRING(38.009298 55.626821,38.008689 55.626915,38.007259 55.627158,38.007256 55.627801,38.007618 55.628641,38.007936 55.62855,38.009729 55.628024,38.00931 55.62684,38.009298 55.626821)</v>
          </cell>
          <cell r="F406" t="str">
            <v>Утвержден</v>
          </cell>
          <cell r="G406">
            <v>14461</v>
          </cell>
          <cell r="H406">
            <v>14443.271000000001</v>
          </cell>
          <cell r="I406">
            <v>14461</v>
          </cell>
          <cell r="J406">
            <v>0</v>
          </cell>
          <cell r="K406">
            <v>1842</v>
          </cell>
          <cell r="L406">
            <v>2300.9</v>
          </cell>
          <cell r="M406">
            <v>1</v>
          </cell>
          <cell r="N406">
            <v>193</v>
          </cell>
          <cell r="O406">
            <v>192.19499999999999</v>
          </cell>
          <cell r="P406">
            <v>0</v>
          </cell>
          <cell r="Q406">
            <v>0</v>
          </cell>
          <cell r="R406">
            <v>193</v>
          </cell>
          <cell r="S406">
            <v>0</v>
          </cell>
          <cell r="T406">
            <v>0</v>
          </cell>
          <cell r="U406">
            <v>0</v>
          </cell>
          <cell r="V406">
            <v>0</v>
          </cell>
          <cell r="W406">
            <v>6</v>
          </cell>
          <cell r="X406">
            <v>6</v>
          </cell>
          <cell r="Y406">
            <v>6</v>
          </cell>
          <cell r="Z406">
            <v>1</v>
          </cell>
          <cell r="AA406">
            <v>164</v>
          </cell>
          <cell r="AB406">
            <v>164.97300000000001</v>
          </cell>
          <cell r="AC406">
            <v>1</v>
          </cell>
          <cell r="AD406">
            <v>0</v>
          </cell>
          <cell r="AE406">
            <v>164</v>
          </cell>
          <cell r="AF406">
            <v>0</v>
          </cell>
          <cell r="AG406">
            <v>0</v>
          </cell>
          <cell r="AH406">
            <v>0</v>
          </cell>
          <cell r="AI406">
            <v>0</v>
          </cell>
          <cell r="AJ406">
            <v>8</v>
          </cell>
          <cell r="AK406">
            <v>1</v>
          </cell>
          <cell r="AL406">
            <v>1</v>
          </cell>
          <cell r="AM406">
            <v>11031</v>
          </cell>
          <cell r="AN406">
            <v>11056.244000000001</v>
          </cell>
          <cell r="AO406">
            <v>11025</v>
          </cell>
          <cell r="AP406">
            <v>70</v>
          </cell>
          <cell r="AQ406">
            <v>0</v>
          </cell>
          <cell r="AR406">
            <v>0</v>
          </cell>
          <cell r="AS406">
            <v>0</v>
          </cell>
          <cell r="AT406">
            <v>0</v>
          </cell>
          <cell r="AU406">
            <v>0</v>
          </cell>
          <cell r="AV406">
            <v>0</v>
          </cell>
          <cell r="AW406">
            <v>0</v>
          </cell>
          <cell r="AX406">
            <v>0</v>
          </cell>
          <cell r="AY406">
            <v>0</v>
          </cell>
          <cell r="AZ406">
            <v>0</v>
          </cell>
          <cell r="BA406">
            <v>24</v>
          </cell>
          <cell r="BB406">
            <v>24</v>
          </cell>
          <cell r="BC406">
            <v>12</v>
          </cell>
          <cell r="BD406">
            <v>12</v>
          </cell>
          <cell r="BE406">
            <v>3</v>
          </cell>
          <cell r="BF406">
            <v>849</v>
          </cell>
          <cell r="BG406">
            <v>849.32899999999995</v>
          </cell>
          <cell r="BH406">
            <v>0</v>
          </cell>
          <cell r="BI406">
            <v>849</v>
          </cell>
          <cell r="BJ406">
            <v>0</v>
          </cell>
          <cell r="BK406">
            <v>63</v>
          </cell>
          <cell r="BL406">
            <v>2</v>
          </cell>
          <cell r="BM406">
            <v>1510</v>
          </cell>
          <cell r="BN406">
            <v>1517.625</v>
          </cell>
          <cell r="BO406">
            <v>1</v>
          </cell>
          <cell r="BP406">
            <v>1510</v>
          </cell>
          <cell r="BQ406">
            <v>0</v>
          </cell>
          <cell r="BR406">
            <v>378</v>
          </cell>
          <cell r="BS406">
            <v>0</v>
          </cell>
          <cell r="BT406">
            <v>4</v>
          </cell>
          <cell r="BU406">
            <v>0</v>
          </cell>
          <cell r="BV406">
            <v>0</v>
          </cell>
          <cell r="BW406">
            <v>0</v>
          </cell>
          <cell r="BX406">
            <v>0</v>
          </cell>
          <cell r="BY406">
            <v>0</v>
          </cell>
          <cell r="BZ406">
            <v>0</v>
          </cell>
          <cell r="CA406">
            <v>0</v>
          </cell>
          <cell r="CB406">
            <v>0</v>
          </cell>
          <cell r="CC406">
            <v>0</v>
          </cell>
          <cell r="CD406">
            <v>0</v>
          </cell>
          <cell r="CE406">
            <v>0</v>
          </cell>
          <cell r="CF406">
            <v>17</v>
          </cell>
          <cell r="CG406">
            <v>647</v>
          </cell>
          <cell r="CH406">
            <v>654.18499999999995</v>
          </cell>
          <cell r="CI406">
            <v>1</v>
          </cell>
          <cell r="CJ406">
            <v>647</v>
          </cell>
          <cell r="CK406">
            <v>0</v>
          </cell>
          <cell r="CL406">
            <v>0.28699999999999998</v>
          </cell>
          <cell r="CM406">
            <v>0</v>
          </cell>
          <cell r="CN406">
            <v>2.05117647058823</v>
          </cell>
          <cell r="CO406">
            <v>0</v>
          </cell>
          <cell r="CP406">
            <v>3006</v>
          </cell>
          <cell r="CQ406">
            <v>14388</v>
          </cell>
          <cell r="CR406">
            <v>0</v>
          </cell>
          <cell r="CS406">
            <v>0</v>
          </cell>
          <cell r="CT406">
            <v>0</v>
          </cell>
        </row>
        <row r="407">
          <cell r="B407">
            <v>247693473</v>
          </cell>
          <cell r="C407" t="str">
            <v>г.о.Люберцы, р.п.Малаховка, Быковское шоссе, д.34, д.36, д.37, д.35, д41</v>
          </cell>
          <cell r="D407" t="str">
            <v>{"type":"Polygon","coordinates":[[[38.004464,55.624354],[38.004389,55.624371],[38.004005,55.624586],[38.005182,55.625175],[38.004917,55.625341],[38.005354,55.625609],[38.006862,55.624805],[38.006328,55.624525],[38.006773,55.624262],[38.006946,55.624175],[38.007087,55.624098],[38.005815,55.623376],[38.005783,55.62343],[38.005571,55.623569],[38.005711,55.623645],[38.004598,55.624284],[38.004464,55.624354]],[[38.005545,55.623852],[38.006383,55.624306],[38.006231,55.624396],[38.005394,55.623943],[38.005545,55.623852]],[[38.004461,55.624481],[38.005291,55.62492],[38.005156,55.625],[38.004324,55.624562],[38.004461,55.624481]],[[38.006242,55.624723],[38.006386,55.624801],[38.005601,55.625257],[38.005461,55.625182],[38.006242,55.624723]],[[38.005868,55.623463],[38.006853,55.624015],[38.006719,55.624092],[38.00573,55.62354],[38.005868,55.623463]],[[38.004999,55.624184],[38.005734,55.624573],[38.005597,55.624655],[38.004862,55.624265],[38.004999,55.624184]]]}</v>
          </cell>
          <cell r="E407" t="str">
            <v>LINESTRING(38.005815 55.623376,38.004005 55.624586,38.004917 55.625341,38.005354 55.625609,38.006862 55.624805,38.007087 55.624098,38.005815 55.623376)</v>
          </cell>
          <cell r="F407" t="str">
            <v>Утвержден</v>
          </cell>
          <cell r="G407">
            <v>18017</v>
          </cell>
          <cell r="H407">
            <v>18060.863000000001</v>
          </cell>
          <cell r="I407">
            <v>18017</v>
          </cell>
          <cell r="J407">
            <v>0</v>
          </cell>
          <cell r="K407">
            <v>11403</v>
          </cell>
          <cell r="L407">
            <v>1950.14</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13653.5</v>
          </cell>
          <cell r="AN407">
            <v>13681.226000000001</v>
          </cell>
          <cell r="AO407">
            <v>13645.5</v>
          </cell>
          <cell r="AP407">
            <v>95</v>
          </cell>
          <cell r="AQ407">
            <v>0</v>
          </cell>
          <cell r="AR407">
            <v>0</v>
          </cell>
          <cell r="AS407">
            <v>0</v>
          </cell>
          <cell r="AT407">
            <v>0</v>
          </cell>
          <cell r="AU407">
            <v>0</v>
          </cell>
          <cell r="AV407">
            <v>0</v>
          </cell>
          <cell r="AW407">
            <v>0</v>
          </cell>
          <cell r="AX407">
            <v>0</v>
          </cell>
          <cell r="AY407">
            <v>0</v>
          </cell>
          <cell r="AZ407">
            <v>0</v>
          </cell>
          <cell r="BA407">
            <v>18</v>
          </cell>
          <cell r="BB407">
            <v>18</v>
          </cell>
          <cell r="BC407">
            <v>8</v>
          </cell>
          <cell r="BD407">
            <v>8</v>
          </cell>
          <cell r="BE407">
            <v>4</v>
          </cell>
          <cell r="BF407">
            <v>772.7</v>
          </cell>
          <cell r="BG407">
            <v>776.79</v>
          </cell>
          <cell r="BH407">
            <v>1</v>
          </cell>
          <cell r="BI407">
            <v>772.7</v>
          </cell>
          <cell r="BJ407">
            <v>0</v>
          </cell>
          <cell r="BK407">
            <v>59</v>
          </cell>
          <cell r="BL407">
            <v>1</v>
          </cell>
          <cell r="BM407">
            <v>10653</v>
          </cell>
          <cell r="BN407">
            <v>2856.529</v>
          </cell>
          <cell r="BO407">
            <v>73</v>
          </cell>
          <cell r="BP407">
            <v>10653</v>
          </cell>
          <cell r="BQ407">
            <v>0</v>
          </cell>
          <cell r="BR407">
            <v>3551</v>
          </cell>
          <cell r="BS407">
            <v>0</v>
          </cell>
          <cell r="BT407">
            <v>3</v>
          </cell>
          <cell r="BU407">
            <v>0</v>
          </cell>
          <cell r="BV407">
            <v>25</v>
          </cell>
          <cell r="BW407">
            <v>1038.3</v>
          </cell>
          <cell r="BX407">
            <v>763.298</v>
          </cell>
          <cell r="BY407">
            <v>26</v>
          </cell>
          <cell r="BZ407">
            <v>1038.3</v>
          </cell>
          <cell r="CA407">
            <v>0</v>
          </cell>
          <cell r="CB407">
            <v>0.36599999999999999</v>
          </cell>
          <cell r="CC407">
            <v>0</v>
          </cell>
          <cell r="CD407">
            <v>1.9912000000000001</v>
          </cell>
          <cell r="CE407">
            <v>0</v>
          </cell>
          <cell r="CF407">
            <v>0</v>
          </cell>
          <cell r="CG407">
            <v>0</v>
          </cell>
          <cell r="CH407">
            <v>0</v>
          </cell>
          <cell r="CI407">
            <v>0</v>
          </cell>
          <cell r="CJ407">
            <v>0</v>
          </cell>
          <cell r="CK407">
            <v>0</v>
          </cell>
          <cell r="CL407">
            <v>0</v>
          </cell>
          <cell r="CM407">
            <v>0</v>
          </cell>
          <cell r="CN407">
            <v>0</v>
          </cell>
          <cell r="CO407">
            <v>0</v>
          </cell>
          <cell r="CP407">
            <v>12464</v>
          </cell>
          <cell r="CQ407">
            <v>26109.5</v>
          </cell>
          <cell r="CR407">
            <v>0</v>
          </cell>
          <cell r="CS407">
            <v>0</v>
          </cell>
          <cell r="CT407">
            <v>0</v>
          </cell>
        </row>
        <row r="408">
          <cell r="B408">
            <v>247693499</v>
          </cell>
          <cell r="C408" t="str">
            <v>г.о.Люберцы, р.п.Малаховка, Быковское шоссе, д.49, д.50, д.51, д.51А, д.52</v>
          </cell>
          <cell r="D408" t="str">
            <v>{"type":"Polygon","coordinates":[[[37.999553,55.623194],[37.999436,55.623142],[37.999383,55.623122],[37.999192,55.623027],[37.998767,55.622794],[37.998691,55.622759],[37.998324,55.622562],[37.99813,55.622457],[37.997859,55.622336],[37.997767,55.622098],[37.997762,55.622094],[37.996565,55.6227],[37.995973,55.623],[37.996823,55.623432],[37.997725,55.6239],[37.997805,55.623854],[37.997977,55.623969],[37.998317,55.624167],[37.998773,55.623922],[37.999264,55.623629],[37.999549,55.623445],[37.99972,55.623286],[37.999553,55.623194]],[[37.999479,55.623332],[37.999343,55.623255],[37.998274,55.623875],[37.998417,55.62395],[37.999479,55.623332]],[[37.998952,55.623033],[37.998816,55.622958],[37.997747,55.623576],[37.997892,55.623654],[37.998952,55.623033]],[[37.998383,55.622744],[37.998242,55.622669],[37.997202,55.623303],[37.99735,55.623379],[37.998383,55.622744]],[[37.997864,55.622446],[37.997705,55.622361],[37.996947,55.622812],[37.99711,55.622897],[37.997864,55.622446]],[[37.996776,55.622865],[37.996626,55.622784],[37.996247,55.623011],[37.996738,55.623281],[37.996876,55.6232],[37.996523,55.623011],[37.996776,55.622865]]]}</v>
          </cell>
          <cell r="E408" t="str">
            <v>LINESTRING(37.997762 55.622094,37.996565 55.6227,37.995973 55.623,37.997725 55.6239,37.998317 55.624167,37.998773 55.623922,37.999264 55.623629,37.999549 55.623445,37.99972 55.623286,37.997762 55.622094)</v>
          </cell>
          <cell r="F408" t="str">
            <v>Утвержден</v>
          </cell>
          <cell r="G408">
            <v>20513</v>
          </cell>
          <cell r="H408">
            <v>20563.272000000001</v>
          </cell>
          <cell r="I408">
            <v>20513</v>
          </cell>
          <cell r="J408">
            <v>0</v>
          </cell>
          <cell r="K408">
            <v>4034.2</v>
          </cell>
          <cell r="L408">
            <v>19418</v>
          </cell>
          <cell r="M408">
            <v>3</v>
          </cell>
          <cell r="N408">
            <v>338.9</v>
          </cell>
          <cell r="O408">
            <v>340.59899999999999</v>
          </cell>
          <cell r="P408">
            <v>0</v>
          </cell>
          <cell r="Q408">
            <v>0</v>
          </cell>
          <cell r="R408">
            <v>338.9</v>
          </cell>
          <cell r="S408">
            <v>0</v>
          </cell>
          <cell r="T408">
            <v>0</v>
          </cell>
          <cell r="U408">
            <v>0</v>
          </cell>
          <cell r="V408">
            <v>0</v>
          </cell>
          <cell r="W408">
            <v>15</v>
          </cell>
          <cell r="X408">
            <v>0</v>
          </cell>
          <cell r="Y408">
            <v>3</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15733.7</v>
          </cell>
          <cell r="AN408">
            <v>15748.045</v>
          </cell>
          <cell r="AO408">
            <v>15689.9</v>
          </cell>
          <cell r="AP408">
            <v>40</v>
          </cell>
          <cell r="AQ408">
            <v>0</v>
          </cell>
          <cell r="AR408">
            <v>0</v>
          </cell>
          <cell r="AS408">
            <v>0</v>
          </cell>
          <cell r="AT408">
            <v>0</v>
          </cell>
          <cell r="AU408">
            <v>39.799999999999997</v>
          </cell>
          <cell r="AV408">
            <v>0</v>
          </cell>
          <cell r="AW408">
            <v>0</v>
          </cell>
          <cell r="AX408">
            <v>0</v>
          </cell>
          <cell r="AY408">
            <v>0</v>
          </cell>
          <cell r="AZ408">
            <v>0</v>
          </cell>
          <cell r="BA408">
            <v>0</v>
          </cell>
          <cell r="BB408">
            <v>0</v>
          </cell>
          <cell r="BC408">
            <v>4</v>
          </cell>
          <cell r="BD408">
            <v>8</v>
          </cell>
          <cell r="BE408">
            <v>3</v>
          </cell>
          <cell r="BF408">
            <v>402.1</v>
          </cell>
          <cell r="BG408">
            <v>404.81799999999998</v>
          </cell>
          <cell r="BH408">
            <v>1</v>
          </cell>
          <cell r="BI408">
            <v>402.1</v>
          </cell>
          <cell r="BJ408">
            <v>0</v>
          </cell>
          <cell r="BK408">
            <v>30</v>
          </cell>
          <cell r="BL408">
            <v>1</v>
          </cell>
          <cell r="BM408">
            <v>2433</v>
          </cell>
          <cell r="BN408">
            <v>2439.8470000000002</v>
          </cell>
          <cell r="BO408">
            <v>0</v>
          </cell>
          <cell r="BP408">
            <v>2433</v>
          </cell>
          <cell r="BQ408">
            <v>0</v>
          </cell>
          <cell r="BR408">
            <v>811</v>
          </cell>
          <cell r="BS408">
            <v>0</v>
          </cell>
          <cell r="BT408">
            <v>3</v>
          </cell>
          <cell r="BU408">
            <v>0</v>
          </cell>
          <cell r="BV408">
            <v>19</v>
          </cell>
          <cell r="BW408">
            <v>1601.2</v>
          </cell>
          <cell r="BX408">
            <v>1607.74</v>
          </cell>
          <cell r="BY408">
            <v>0</v>
          </cell>
          <cell r="BZ408">
            <v>1601.2</v>
          </cell>
          <cell r="CA408">
            <v>0</v>
          </cell>
          <cell r="CB408">
            <v>0.79300000000000004</v>
          </cell>
          <cell r="CC408">
            <v>0</v>
          </cell>
          <cell r="CD408">
            <v>2</v>
          </cell>
          <cell r="CE408">
            <v>0</v>
          </cell>
          <cell r="CF408">
            <v>0</v>
          </cell>
          <cell r="CG408">
            <v>0</v>
          </cell>
          <cell r="CH408">
            <v>0</v>
          </cell>
          <cell r="CI408">
            <v>0</v>
          </cell>
          <cell r="CJ408">
            <v>0</v>
          </cell>
          <cell r="CK408">
            <v>0</v>
          </cell>
          <cell r="CL408">
            <v>0</v>
          </cell>
          <cell r="CM408">
            <v>0</v>
          </cell>
          <cell r="CN408">
            <v>0</v>
          </cell>
          <cell r="CO408">
            <v>0</v>
          </cell>
          <cell r="CP408">
            <v>4436.3</v>
          </cell>
          <cell r="CQ408">
            <v>20465.099999999999</v>
          </cell>
          <cell r="CR408">
            <v>2</v>
          </cell>
          <cell r="CS408">
            <v>0</v>
          </cell>
          <cell r="CT408">
            <v>0</v>
          </cell>
        </row>
        <row r="409">
          <cell r="B409">
            <v>247693495</v>
          </cell>
          <cell r="C409" t="str">
            <v>г.о.Люберцы, р.п.Малаховка, Быковское шоссе, д.53, д.54, 55</v>
          </cell>
          <cell r="D409" t="str">
            <v>{"type":"Polygon","coordinates":[[[37.999455,55.621723],[37.999084,55.621428],[37.997765,55.622094],[37.997859,55.622336],[37.998132,55.622458],[37.998679,55.622752],[37.998777,55.6228],[37.998934,55.622885],[37.999195,55.623028],[37.999384,55.623122],[37.999437,55.623142],[37.999553,55.623194],[37.999742,55.623296],[38.000023,55.623129],[38.000116,55.623097],[38.000329,55.623075],[38.000546,55.622998],[38.00061,55.622959],[38.00068,55.62291],[38.000821,55.622819],[38.001106,55.622644],[38.000916,55.62253],[37.999455,55.621723]],[[37.99953,55.62225],[37.998822,55.622649],[37.998653,55.622559],[37.998734,55.622515],[37.99866,55.622474],[37.998816,55.622386],[37.998886,55.622423],[37.999009,55.622352],[37.998944,55.622313],[37.99914,55.622199],[37.9992,55.622231],[37.999297,55.622174],[37.999235,55.622139],[37.999412,55.622035],[37.999507,55.622087],[37.999573,55.622046],[37.999744,55.622138],[37.99967,55.622179],[37.999809,55.622255],[37.999876,55.622216],[38.000041,55.622305],[37.999994,55.622332],[38.000069,55.622368],[37.99992,55.622458],[37.99953,55.62225]],[[37.999251,55.621655],[37.999108,55.621579],[37.998046,55.622209],[37.998203,55.622288],[37.999251,55.621655]],[[38.000761,55.62258],[38.000611,55.6225],[37.999835,55.62296],[37.99999,55.623041],[38.000761,55.62258]],[[37.998978,55.622859],[37.999223,55.622714],[37.999469,55.622846],[37.999224,55.622986],[37.998978,55.622859]]]}</v>
          </cell>
          <cell r="E409" t="str">
            <v>LINESTRING(37.999084 55.621428,37.997765 55.622094,37.997859 55.622336,37.999195 55.623028,37.999384 55.623122,37.999742 55.623296,38.000546 55.622998,38.00061 55.622959,38.001106 55.622644,37.999084 55.621428)</v>
          </cell>
          <cell r="F409" t="str">
            <v>Утвержден</v>
          </cell>
          <cell r="G409">
            <v>16948</v>
          </cell>
          <cell r="H409">
            <v>16989.304</v>
          </cell>
          <cell r="I409">
            <v>16948</v>
          </cell>
          <cell r="J409">
            <v>0</v>
          </cell>
          <cell r="K409">
            <v>1977</v>
          </cell>
          <cell r="L409">
            <v>2212</v>
          </cell>
          <cell r="M409">
            <v>1</v>
          </cell>
          <cell r="N409">
            <v>297</v>
          </cell>
          <cell r="O409">
            <v>298.17</v>
          </cell>
          <cell r="P409">
            <v>0</v>
          </cell>
          <cell r="Q409">
            <v>0</v>
          </cell>
          <cell r="R409">
            <v>297</v>
          </cell>
          <cell r="S409">
            <v>0</v>
          </cell>
          <cell r="T409">
            <v>0</v>
          </cell>
          <cell r="U409">
            <v>0</v>
          </cell>
          <cell r="V409">
            <v>0</v>
          </cell>
          <cell r="W409">
            <v>6</v>
          </cell>
          <cell r="X409">
            <v>0</v>
          </cell>
          <cell r="Y409">
            <v>1</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12155</v>
          </cell>
          <cell r="AN409">
            <v>12135.208000000001</v>
          </cell>
          <cell r="AO409">
            <v>12105</v>
          </cell>
          <cell r="AP409">
            <v>95</v>
          </cell>
          <cell r="AQ409">
            <v>0</v>
          </cell>
          <cell r="AR409">
            <v>0</v>
          </cell>
          <cell r="AS409">
            <v>0</v>
          </cell>
          <cell r="AT409">
            <v>0</v>
          </cell>
          <cell r="AU409">
            <v>42</v>
          </cell>
          <cell r="AV409">
            <v>1</v>
          </cell>
          <cell r="AW409">
            <v>100</v>
          </cell>
          <cell r="AX409">
            <v>0</v>
          </cell>
          <cell r="AY409">
            <v>100</v>
          </cell>
          <cell r="AZ409">
            <v>0</v>
          </cell>
          <cell r="BA409">
            <v>1</v>
          </cell>
          <cell r="BB409">
            <v>1</v>
          </cell>
          <cell r="BC409">
            <v>3</v>
          </cell>
          <cell r="BD409">
            <v>5</v>
          </cell>
          <cell r="BE409">
            <v>7</v>
          </cell>
          <cell r="BF409">
            <v>1138</v>
          </cell>
          <cell r="BG409">
            <v>1143.3130000000001</v>
          </cell>
          <cell r="BH409">
            <v>0</v>
          </cell>
          <cell r="BI409">
            <v>1138</v>
          </cell>
          <cell r="BJ409">
            <v>0</v>
          </cell>
          <cell r="BK409">
            <v>85</v>
          </cell>
          <cell r="BL409">
            <v>4</v>
          </cell>
          <cell r="BM409">
            <v>1032</v>
          </cell>
          <cell r="BN409">
            <v>1032.586</v>
          </cell>
          <cell r="BO409">
            <v>0</v>
          </cell>
          <cell r="BP409">
            <v>1032</v>
          </cell>
          <cell r="BQ409">
            <v>0</v>
          </cell>
          <cell r="BR409">
            <v>257</v>
          </cell>
          <cell r="BS409">
            <v>0</v>
          </cell>
          <cell r="BT409">
            <v>4</v>
          </cell>
          <cell r="BU409">
            <v>0</v>
          </cell>
          <cell r="BV409">
            <v>0</v>
          </cell>
          <cell r="BW409">
            <v>0</v>
          </cell>
          <cell r="BX409">
            <v>0</v>
          </cell>
          <cell r="BY409">
            <v>0</v>
          </cell>
          <cell r="BZ409">
            <v>0</v>
          </cell>
          <cell r="CA409">
            <v>0</v>
          </cell>
          <cell r="CB409">
            <v>0</v>
          </cell>
          <cell r="CC409">
            <v>0</v>
          </cell>
          <cell r="CD409">
            <v>0</v>
          </cell>
          <cell r="CE409">
            <v>0</v>
          </cell>
          <cell r="CF409">
            <v>17</v>
          </cell>
          <cell r="CG409">
            <v>1355</v>
          </cell>
          <cell r="CH409">
            <v>1357.732</v>
          </cell>
          <cell r="CI409">
            <v>0</v>
          </cell>
          <cell r="CJ409">
            <v>1355</v>
          </cell>
          <cell r="CK409">
            <v>0</v>
          </cell>
          <cell r="CL409">
            <v>11.436999999999999</v>
          </cell>
          <cell r="CM409">
            <v>0</v>
          </cell>
          <cell r="CN409">
            <v>2.0817647058823501</v>
          </cell>
          <cell r="CO409">
            <v>0</v>
          </cell>
          <cell r="CP409">
            <v>3625</v>
          </cell>
          <cell r="CQ409">
            <v>16027</v>
          </cell>
          <cell r="CR409">
            <v>0</v>
          </cell>
          <cell r="CS409">
            <v>0</v>
          </cell>
          <cell r="CT409">
            <v>0</v>
          </cell>
        </row>
        <row r="410">
          <cell r="B410">
            <v>247693488</v>
          </cell>
          <cell r="C410" t="str">
            <v>г.о.Люберцы, р.п.Малаховка, Быковское шоссе д.56, д.57, д.58, д. 62</v>
          </cell>
          <cell r="D410" t="str">
            <v>{"type":"Polygon","coordinates":[[[38.001104,55.622644],[38.00083,55.622813],[38.00068,55.622909],[38.001366,55.623274],[38.00147,55.623214],[38.001575,55.623154],[38.001779,55.623035],[38.001971,55.622918],[38.002565,55.622554],[38.002607,55.622529],[38.00281,55.622404],[38.002912,55.622342],[38.002964,55.62231],[38.002988,55.622295],[38.002995,55.622291],[38.003001,55.622287],[38.003007,55.622284],[38.003013,55.62228],[38.003069,55.622308],[38.00331,55.62215],[38.003131,55.62206],[38.00304,55.622015],[38.002995,55.621992],[38.002973,55.621981],[38.002952,55.621969],[38.002783,55.621875],[38.002616,55.621781],[38.002277,55.621591],[38.002107,55.621496],[38.002022,55.621448],[38.00198,55.621424],[38.001959,55.621413],[38.001938,55.621401],[38.001848,55.62146],[38.001189,55.621089],[38.001063,55.621133],[38.000949,55.621172],[38.000967,55.621209],[38.00099,55.621244],[38.001002,55.621261],[38.00103,55.621282],[38.001053,55.621299],[38.001083,55.621321],[38.001098,55.621328],[38.000984,55.621387],[38.000886,55.621438],[38.00109,55.621501],[38.001191,55.621532],[38.001294,55.621564],[38.001321,55.621572],[38.001403,55.621618],[38.001507,55.621677],[38.001554,55.621703],[38.001578,55.621713],[38.00159,55.621737],[38.001568,55.621771],[38.00095,55.622131],[38.001097,55.622209],[38.001286,55.622309],[38.001469,55.622406],[38.001508,55.622427],[38.001492,55.622426],[38.001441,55.622441],[38.001121,55.622637],[38.001104,55.622644]],[[38.001192,55.622827],[38.001537,55.62301],[38.001714,55.622905],[38.001372,55.62272],[38.001192,55.622827]],[[38.001466,55.622503],[38.001319,55.622587],[38.001604,55.62274],[38.001745,55.622656],[38.001834,55.622702],[38.002653,55.622206],[38.002507,55.622127],[38.002282,55.622259],[38.002259,55.622272],[38.001676,55.622616],[38.001466,55.622503]],[[38.001936,55.621584],[38.002323,55.621779],[38.00271,55.621973],[38.00263,55.62202],[38.002799,55.622104],[38.002892,55.622048],[38.00284,55.622021],[38.002935,55.621963],[38.002056,55.621509],[38.001936,55.621584]],[[38.001078,55.621233],[38.001188,55.621289],[38.001212,55.621302],[38.001831,55.621617],[38.001963,55.621533],[38.001211,55.621151],[38.001078,55.621233]]]}</v>
          </cell>
          <cell r="E410" t="str">
            <v>LINESTRING(38.001189 55.621089,38.000949 55.621172,38.000886 55.621438,38.00068 55.622909,38.001366 55.623274,38.003069 55.622308,38.00331 55.62215,38.001938 55.621401,38.001189 55.621089)</v>
          </cell>
          <cell r="F410" t="str">
            <v>Утвержден</v>
          </cell>
          <cell r="G410">
            <v>13237</v>
          </cell>
          <cell r="H410">
            <v>14057.046</v>
          </cell>
          <cell r="I410">
            <v>13237</v>
          </cell>
          <cell r="J410">
            <v>0</v>
          </cell>
          <cell r="K410">
            <v>1910</v>
          </cell>
          <cell r="L410">
            <v>3116.4</v>
          </cell>
          <cell r="M410">
            <v>1</v>
          </cell>
          <cell r="N410">
            <v>268</v>
          </cell>
          <cell r="O410">
            <v>268.76600000000002</v>
          </cell>
          <cell r="P410">
            <v>0</v>
          </cell>
          <cell r="Q410">
            <v>0</v>
          </cell>
          <cell r="R410">
            <v>268</v>
          </cell>
          <cell r="S410">
            <v>0</v>
          </cell>
          <cell r="T410">
            <v>0</v>
          </cell>
          <cell r="U410">
            <v>0</v>
          </cell>
          <cell r="V410">
            <v>0</v>
          </cell>
          <cell r="W410">
            <v>5</v>
          </cell>
          <cell r="X410">
            <v>5</v>
          </cell>
          <cell r="Y410">
            <v>4</v>
          </cell>
          <cell r="Z410">
            <v>1</v>
          </cell>
          <cell r="AA410">
            <v>23</v>
          </cell>
          <cell r="AB410">
            <v>23.707999999999998</v>
          </cell>
          <cell r="AC410">
            <v>3</v>
          </cell>
          <cell r="AD410">
            <v>0</v>
          </cell>
          <cell r="AE410">
            <v>0</v>
          </cell>
          <cell r="AF410">
            <v>0</v>
          </cell>
          <cell r="AG410">
            <v>23</v>
          </cell>
          <cell r="AH410">
            <v>0</v>
          </cell>
          <cell r="AI410">
            <v>0</v>
          </cell>
          <cell r="AJ410">
            <v>0</v>
          </cell>
          <cell r="AK410">
            <v>1</v>
          </cell>
          <cell r="AL410">
            <v>1</v>
          </cell>
          <cell r="AM410">
            <v>10314</v>
          </cell>
          <cell r="AN410">
            <v>9738.1190000000006</v>
          </cell>
          <cell r="AO410">
            <v>10302</v>
          </cell>
          <cell r="AP410">
            <v>41</v>
          </cell>
          <cell r="AQ410">
            <v>0</v>
          </cell>
          <cell r="AR410">
            <v>0</v>
          </cell>
          <cell r="AS410">
            <v>0</v>
          </cell>
          <cell r="AT410">
            <v>40</v>
          </cell>
          <cell r="AU410">
            <v>80</v>
          </cell>
          <cell r="AV410">
            <v>1</v>
          </cell>
          <cell r="AW410">
            <v>21</v>
          </cell>
          <cell r="AX410">
            <v>0</v>
          </cell>
          <cell r="AY410">
            <v>21</v>
          </cell>
          <cell r="AZ410">
            <v>0</v>
          </cell>
          <cell r="BA410">
            <v>4</v>
          </cell>
          <cell r="BB410">
            <v>4</v>
          </cell>
          <cell r="BC410">
            <v>4</v>
          </cell>
          <cell r="BD410">
            <v>4</v>
          </cell>
          <cell r="BE410">
            <v>6</v>
          </cell>
          <cell r="BF410">
            <v>1648</v>
          </cell>
          <cell r="BG410">
            <v>1654.998</v>
          </cell>
          <cell r="BH410">
            <v>0</v>
          </cell>
          <cell r="BI410">
            <v>1648</v>
          </cell>
          <cell r="BJ410">
            <v>0</v>
          </cell>
          <cell r="BK410">
            <v>132</v>
          </cell>
          <cell r="BL410">
            <v>2</v>
          </cell>
          <cell r="BM410">
            <v>1910</v>
          </cell>
          <cell r="BN410">
            <v>1918.287</v>
          </cell>
          <cell r="BO410">
            <v>0</v>
          </cell>
          <cell r="BP410">
            <v>1910</v>
          </cell>
          <cell r="BQ410">
            <v>0</v>
          </cell>
          <cell r="BR410">
            <v>477</v>
          </cell>
          <cell r="BS410">
            <v>0</v>
          </cell>
          <cell r="BT410">
            <v>4</v>
          </cell>
          <cell r="BU410">
            <v>0</v>
          </cell>
          <cell r="BV410">
            <v>0</v>
          </cell>
          <cell r="BW410">
            <v>0</v>
          </cell>
          <cell r="BX410">
            <v>0</v>
          </cell>
          <cell r="BY410">
            <v>0</v>
          </cell>
          <cell r="BZ410">
            <v>0</v>
          </cell>
          <cell r="CA410">
            <v>0</v>
          </cell>
          <cell r="CB410">
            <v>0</v>
          </cell>
          <cell r="CC410">
            <v>0</v>
          </cell>
          <cell r="CD410">
            <v>0</v>
          </cell>
          <cell r="CE410">
            <v>0</v>
          </cell>
          <cell r="CF410">
            <v>12</v>
          </cell>
          <cell r="CG410">
            <v>434.2</v>
          </cell>
          <cell r="CH410">
            <v>437.34399999999999</v>
          </cell>
          <cell r="CI410">
            <v>1</v>
          </cell>
          <cell r="CJ410">
            <v>434.2</v>
          </cell>
          <cell r="CK410">
            <v>0</v>
          </cell>
          <cell r="CL410">
            <v>0.21299999999999999</v>
          </cell>
          <cell r="CM410">
            <v>0</v>
          </cell>
          <cell r="CN410">
            <v>1.99</v>
          </cell>
          <cell r="CO410">
            <v>0</v>
          </cell>
          <cell r="CP410">
            <v>4013.2</v>
          </cell>
          <cell r="CQ410">
            <v>14606.2</v>
          </cell>
          <cell r="CR410">
            <v>0</v>
          </cell>
          <cell r="CS410">
            <v>0</v>
          </cell>
          <cell r="CT410">
            <v>0</v>
          </cell>
        </row>
        <row r="411">
          <cell r="B411">
            <v>247693493</v>
          </cell>
          <cell r="C411" t="str">
            <v>г.о.Люберцы, р.п.Малаховка, Быковское шоссе, д.59, д.60, д. 61</v>
          </cell>
          <cell r="D411" t="str">
            <v>{"type":"Polygon","coordinates":[[[38.000582,55.622346],[37.999455,55.621723],[37.999084,55.621428],[37.999365,55.621288],[38.000026,55.621045],[38.00034,55.62093],[38.000676,55.620986],[38.000741,55.621018],[38.000946,55.621146],[38.000939,55.621151],[38.00097,55.621216],[38.001002,55.621259],[38.00102,55.621275],[38.001082,55.62132],[38.001099,55.621328],[38.001088,55.621335],[38.000886,55.621438],[38.001323,55.621573],[38.001545,55.621698],[38.001557,55.621704],[38.001579,55.621714],[38.00159,55.621737],[38.001567,55.621771],[38.000582,55.622346]],[[38.000932,55.621283],[38.000781,55.621373],[38.000381,55.621154],[37.999648,55.621559],[37.999488,55.62146],[38.000341,55.620989],[38.000451,55.621051],[38.000493,55.62103],[38.000932,55.621283]],[[38.001362,55.621667],[38.001498,55.621739],[38.000898,55.622108],[38.000749,55.62203],[38.001362,55.621667]],[[37.999739,55.621778],[37.999864,55.621706],[38.000609,55.622103],[38.000494,55.622177],[37.999739,55.621778]],[[38.000639,55.622257],[38.000676,55.622282],[38.000627,55.622306],[38.00059,55.622279],[38.000639,55.622257]]]}</v>
          </cell>
          <cell r="E411" t="str">
            <v>LINESTRING(38.00034 55.62093,38.000026 55.621045,37.999365 55.621288,37.999084 55.621428,37.999455 55.621723,38.000582 55.622346,38.001567 55.621771,38.00159 55.621737,38.001579 55.621714,38.000946 55.621146,38.000741 55.621018,38.000676 55.620986,38.00034 55.62093)</v>
          </cell>
          <cell r="F411" t="str">
            <v>Утвержден</v>
          </cell>
          <cell r="G411">
            <v>11142</v>
          </cell>
          <cell r="H411">
            <v>10104.698</v>
          </cell>
          <cell r="I411">
            <v>11142</v>
          </cell>
          <cell r="J411">
            <v>1454</v>
          </cell>
          <cell r="K411">
            <v>1611</v>
          </cell>
          <cell r="L411">
            <v>23232</v>
          </cell>
          <cell r="M411">
            <v>1</v>
          </cell>
          <cell r="N411">
            <v>322</v>
          </cell>
          <cell r="O411">
            <v>323.15899999999999</v>
          </cell>
          <cell r="P411">
            <v>0</v>
          </cell>
          <cell r="Q411">
            <v>0</v>
          </cell>
          <cell r="R411">
            <v>322</v>
          </cell>
          <cell r="S411">
            <v>0</v>
          </cell>
          <cell r="T411">
            <v>0</v>
          </cell>
          <cell r="U411">
            <v>0</v>
          </cell>
          <cell r="V411">
            <v>0</v>
          </cell>
          <cell r="W411">
            <v>6</v>
          </cell>
          <cell r="X411">
            <v>5</v>
          </cell>
          <cell r="Y411">
            <v>5</v>
          </cell>
          <cell r="Z411">
            <v>1</v>
          </cell>
          <cell r="AA411">
            <v>209</v>
          </cell>
          <cell r="AB411">
            <v>209.42599999999999</v>
          </cell>
          <cell r="AC411">
            <v>0</v>
          </cell>
          <cell r="AD411">
            <v>0</v>
          </cell>
          <cell r="AE411">
            <v>209</v>
          </cell>
          <cell r="AF411">
            <v>0</v>
          </cell>
          <cell r="AG411">
            <v>0</v>
          </cell>
          <cell r="AH411">
            <v>0</v>
          </cell>
          <cell r="AI411">
            <v>0</v>
          </cell>
          <cell r="AJ411">
            <v>3</v>
          </cell>
          <cell r="AK411">
            <v>1</v>
          </cell>
          <cell r="AL411">
            <v>1</v>
          </cell>
          <cell r="AM411">
            <v>6772.7439999999997</v>
          </cell>
          <cell r="AN411">
            <v>6741.4179999999997</v>
          </cell>
          <cell r="AO411">
            <v>6727.4</v>
          </cell>
          <cell r="AP411">
            <v>34</v>
          </cell>
          <cell r="AQ411">
            <v>0</v>
          </cell>
          <cell r="AR411">
            <v>0</v>
          </cell>
          <cell r="AS411">
            <v>0</v>
          </cell>
          <cell r="AT411">
            <v>0</v>
          </cell>
          <cell r="AU411">
            <v>41.344000000000001</v>
          </cell>
          <cell r="AV411">
            <v>0</v>
          </cell>
          <cell r="AW411">
            <v>0</v>
          </cell>
          <cell r="AX411">
            <v>0</v>
          </cell>
          <cell r="AY411">
            <v>0</v>
          </cell>
          <cell r="AZ411">
            <v>0</v>
          </cell>
          <cell r="BA411">
            <v>2</v>
          </cell>
          <cell r="BB411">
            <v>4</v>
          </cell>
          <cell r="BC411">
            <v>5</v>
          </cell>
          <cell r="BD411">
            <v>6</v>
          </cell>
          <cell r="BE411">
            <v>4</v>
          </cell>
          <cell r="BF411">
            <v>1056</v>
          </cell>
          <cell r="BG411">
            <v>1057.5920000000001</v>
          </cell>
          <cell r="BH411">
            <v>0</v>
          </cell>
          <cell r="BI411">
            <v>1056</v>
          </cell>
          <cell r="BJ411">
            <v>0</v>
          </cell>
          <cell r="BK411">
            <v>80</v>
          </cell>
          <cell r="BL411">
            <v>2</v>
          </cell>
          <cell r="BM411">
            <v>1100</v>
          </cell>
          <cell r="BN411">
            <v>1105.981</v>
          </cell>
          <cell r="BO411">
            <v>1</v>
          </cell>
          <cell r="BP411">
            <v>1100</v>
          </cell>
          <cell r="BQ411">
            <v>0</v>
          </cell>
          <cell r="BR411">
            <v>367</v>
          </cell>
          <cell r="BS411">
            <v>0</v>
          </cell>
          <cell r="BT411">
            <v>3</v>
          </cell>
          <cell r="BU411">
            <v>0</v>
          </cell>
          <cell r="BV411">
            <v>12</v>
          </cell>
          <cell r="BW411">
            <v>664.2</v>
          </cell>
          <cell r="BX411">
            <v>666.32</v>
          </cell>
          <cell r="BY411">
            <v>0</v>
          </cell>
          <cell r="BZ411">
            <v>664.2</v>
          </cell>
          <cell r="CA411">
            <v>0</v>
          </cell>
          <cell r="CB411">
            <v>0.33300000000000002</v>
          </cell>
          <cell r="CC411">
            <v>0</v>
          </cell>
          <cell r="CD411">
            <v>1.9875</v>
          </cell>
          <cell r="CE411">
            <v>0</v>
          </cell>
          <cell r="CF411">
            <v>0</v>
          </cell>
          <cell r="CG411">
            <v>0</v>
          </cell>
          <cell r="CH411">
            <v>0</v>
          </cell>
          <cell r="CI411">
            <v>0</v>
          </cell>
          <cell r="CJ411">
            <v>0</v>
          </cell>
          <cell r="CK411">
            <v>0</v>
          </cell>
          <cell r="CL411">
            <v>0</v>
          </cell>
          <cell r="CM411">
            <v>0</v>
          </cell>
          <cell r="CN411">
            <v>0</v>
          </cell>
          <cell r="CO411">
            <v>0</v>
          </cell>
          <cell r="CP411">
            <v>2820.2</v>
          </cell>
          <cell r="CQ411">
            <v>10078.6</v>
          </cell>
          <cell r="CR411">
            <v>0</v>
          </cell>
          <cell r="CS411">
            <v>0</v>
          </cell>
          <cell r="CT411">
            <v>0</v>
          </cell>
        </row>
        <row r="412">
          <cell r="B412">
            <v>3686659846</v>
          </cell>
          <cell r="C412" t="str">
            <v>г.о.Люберцы, р.п.Малаховка, Быковское шоссе д.6, 9, 5 ,2.</v>
          </cell>
          <cell r="D412" t="str">
            <v>{"type":"Polygon","coordinates":[[[38.007257,55.627158],[38.006874,55.626287],[38.006941,55.626274],[38.007262,55.626198],[38.006902,55.625731],[38.008169,55.625429],[38.008439,55.625654],[38.008508,55.625647],[38.008599,55.625634],[38.008674,55.625571],[38.00867,55.625549],[38.008661,55.625528],[38.008609,55.625413],[38.008778,55.625397],[38.009006,55.625824],[38.00871,55.6259],[38.009306,55.626819],[38.008824,55.626897],[38.008689,55.626917],[38.008797,55.62715],[38.007919,55.627265],[38.007833,55.627077],[38.007257,55.627158]],[[38.008042,55.62685],[38.008081,55.626926],[38.00794,55.626948],[38.0079,55.626874],[38.008042,55.62685]],[[38.007363,55.626367],[38.007654,55.626977],[38.007486,55.627002],[38.007185,55.626396],[38.007363,55.626367]],[[38.008374,55.626055],[38.008588,55.626025],[38.008883,55.626657],[38.008677,55.626688],[38.008374,55.626055]],[[38.00861,55.625815],[38.008581,55.62577],[38.008488,55.625787],[38.008469,55.625759],[38.007452,55.625961],[38.007511,55.626075],[38.008542,55.625874],[38.008512,55.625834],[38.00861,55.625815]],[[38.008315,55.626575],[38.008369,55.626691],[38.007875,55.626762],[38.007815,55.626649],[38.008315,55.626575]]]}</v>
          </cell>
          <cell r="E412" t="str">
            <v>LINESTRING(38.008778 55.625397,38.008169 55.625429,38.006902 55.625731,38.006874 55.626287,38.007257 55.627158,38.007919 55.627265,38.008797 55.62715,38.009306 55.626819,38.009006 55.625824,38.008778 55.625397)</v>
          </cell>
          <cell r="F412" t="str">
            <v>Утвержден</v>
          </cell>
          <cell r="G412">
            <v>18042</v>
          </cell>
          <cell r="H412">
            <v>18085.923999999999</v>
          </cell>
          <cell r="I412">
            <v>18042</v>
          </cell>
          <cell r="J412">
            <v>5195.7</v>
          </cell>
          <cell r="K412">
            <v>7132</v>
          </cell>
          <cell r="L412">
            <v>12846.3</v>
          </cell>
          <cell r="M412">
            <v>0</v>
          </cell>
          <cell r="N412">
            <v>0</v>
          </cell>
          <cell r="O412">
            <v>0</v>
          </cell>
          <cell r="P412">
            <v>0</v>
          </cell>
          <cell r="Q412">
            <v>0</v>
          </cell>
          <cell r="R412">
            <v>0</v>
          </cell>
          <cell r="S412">
            <v>0</v>
          </cell>
          <cell r="T412">
            <v>0</v>
          </cell>
          <cell r="U412">
            <v>0</v>
          </cell>
          <cell r="V412">
            <v>0</v>
          </cell>
          <cell r="W412">
            <v>0</v>
          </cell>
          <cell r="X412">
            <v>0</v>
          </cell>
          <cell r="Y412">
            <v>0</v>
          </cell>
          <cell r="Z412">
            <v>1</v>
          </cell>
          <cell r="AA412">
            <v>861</v>
          </cell>
          <cell r="AB412">
            <v>862.68200000000002</v>
          </cell>
          <cell r="AC412">
            <v>0</v>
          </cell>
          <cell r="AD412">
            <v>0</v>
          </cell>
          <cell r="AE412">
            <v>0</v>
          </cell>
          <cell r="AF412">
            <v>0</v>
          </cell>
          <cell r="AG412">
            <v>861</v>
          </cell>
          <cell r="AH412">
            <v>0</v>
          </cell>
          <cell r="AI412">
            <v>0</v>
          </cell>
          <cell r="AJ412">
            <v>5</v>
          </cell>
          <cell r="AK412">
            <v>2</v>
          </cell>
          <cell r="AL412">
            <v>2</v>
          </cell>
          <cell r="AM412">
            <v>14291.465</v>
          </cell>
          <cell r="AN412">
            <v>14288.263999999999</v>
          </cell>
          <cell r="AO412">
            <v>14249.9</v>
          </cell>
          <cell r="AP412">
            <v>75</v>
          </cell>
          <cell r="AQ412">
            <v>0</v>
          </cell>
          <cell r="AR412">
            <v>0</v>
          </cell>
          <cell r="AS412">
            <v>0</v>
          </cell>
          <cell r="AT412">
            <v>0</v>
          </cell>
          <cell r="AU412">
            <v>35.564999999999998</v>
          </cell>
          <cell r="AV412">
            <v>0</v>
          </cell>
          <cell r="AW412">
            <v>0</v>
          </cell>
          <cell r="AX412">
            <v>0</v>
          </cell>
          <cell r="AY412">
            <v>0</v>
          </cell>
          <cell r="AZ412">
            <v>0</v>
          </cell>
          <cell r="BA412">
            <v>4</v>
          </cell>
          <cell r="BB412">
            <v>4</v>
          </cell>
          <cell r="BC412">
            <v>4</v>
          </cell>
          <cell r="BD412">
            <v>4</v>
          </cell>
          <cell r="BE412">
            <v>3</v>
          </cell>
          <cell r="BF412">
            <v>442</v>
          </cell>
          <cell r="BG412">
            <v>443.73</v>
          </cell>
          <cell r="BH412">
            <v>0</v>
          </cell>
          <cell r="BI412">
            <v>442</v>
          </cell>
          <cell r="BJ412">
            <v>0</v>
          </cell>
          <cell r="BK412">
            <v>34</v>
          </cell>
          <cell r="BL412">
            <v>1</v>
          </cell>
          <cell r="BM412">
            <v>6791</v>
          </cell>
          <cell r="BN412">
            <v>1959.0809999999999</v>
          </cell>
          <cell r="BO412">
            <v>71</v>
          </cell>
          <cell r="BP412">
            <v>6791</v>
          </cell>
          <cell r="BQ412">
            <v>0</v>
          </cell>
          <cell r="BR412">
            <v>2297</v>
          </cell>
          <cell r="BS412">
            <v>0</v>
          </cell>
          <cell r="BT412">
            <v>3</v>
          </cell>
          <cell r="BU412">
            <v>0</v>
          </cell>
          <cell r="BV412">
            <v>17</v>
          </cell>
          <cell r="BW412">
            <v>533.29999999999995</v>
          </cell>
          <cell r="BX412">
            <v>535.75800000000004</v>
          </cell>
          <cell r="BY412">
            <v>0</v>
          </cell>
          <cell r="BZ412">
            <v>533.29999999999995</v>
          </cell>
          <cell r="CA412">
            <v>0</v>
          </cell>
          <cell r="CB412">
            <v>0.26500000000000001</v>
          </cell>
          <cell r="CC412">
            <v>0</v>
          </cell>
          <cell r="CD412">
            <v>1.96176470588235</v>
          </cell>
          <cell r="CE412">
            <v>0</v>
          </cell>
          <cell r="CF412">
            <v>0</v>
          </cell>
          <cell r="CG412">
            <v>0</v>
          </cell>
          <cell r="CH412">
            <v>0</v>
          </cell>
          <cell r="CI412">
            <v>0</v>
          </cell>
          <cell r="CJ412">
            <v>0</v>
          </cell>
          <cell r="CK412">
            <v>0</v>
          </cell>
          <cell r="CL412">
            <v>0</v>
          </cell>
          <cell r="CM412">
            <v>0</v>
          </cell>
          <cell r="CN412">
            <v>0</v>
          </cell>
          <cell r="CO412">
            <v>0</v>
          </cell>
          <cell r="CP412">
            <v>7766.3</v>
          </cell>
          <cell r="CQ412">
            <v>22877.200000000001</v>
          </cell>
          <cell r="CR412">
            <v>0</v>
          </cell>
          <cell r="CS412">
            <v>0</v>
          </cell>
          <cell r="CT412">
            <v>0</v>
          </cell>
        </row>
        <row r="413">
          <cell r="B413">
            <v>247693457</v>
          </cell>
          <cell r="C413" t="str">
            <v>г.о.Люберцы, р.п.Малаховка, Михневское шоссе, д.15/1, д.15/2, д.15/3, д.15/4</v>
          </cell>
          <cell r="D413" t="str">
            <v>{"type":"Polygon","coordinates":[[[38.011848,55.631708],[38.011171,55.631744],[38.010487,55.631781],[38.010544,55.632031],[38.010564,55.632229],[38.010686,55.632555],[38.010834,55.632548],[38.010845,55.632676],[38.010724,55.632676],[38.010737,55.632714],[38.011133,55.632685],[38.01118,55.632903],[38.010807,55.632938],[38.011268,55.633308],[38.011435,55.633372],[38.011871,55.633042],[38.01193,55.633006],[38.011997,55.632755],[38.012005,55.632728],[38.012013,55.63257],[38.011951,55.632239],[38.011887,55.631927],[38.011848,55.631708]],[[38.010764,55.632077],[38.010976,55.632062],[38.011083,55.63254],[38.010877,55.632555],[38.010764,55.632077]],[[38.011499,55.632039],[38.011727,55.632024],[38.011818,55.632502],[38.011596,55.632516],[38.011499,55.632039]],[[38.011673,55.632651],[38.011864,55.632719],[38.011397,55.633131],[38.011207,55.63307],[38.011673,55.632651]],[[38.010735,55.631834],[38.01159,55.631769],[38.01162,55.631901],[38.010764,55.63196],[38.010735,55.631834]]]}</v>
          </cell>
          <cell r="E413" t="str">
            <v>LINESTRING(38.011848 55.631708,38.011171 55.631744,38.010487 55.631781,38.010564 55.632229,38.010807 55.632938,38.011268 55.633308,38.011435 55.633372,38.01193 55.633006,38.012005 55.632728,38.012013 55.63257,38.011951 55.632239,38.011848 55.631708)</v>
          </cell>
          <cell r="F413" t="str">
            <v>Утвержден</v>
          </cell>
          <cell r="G413">
            <v>9253</v>
          </cell>
          <cell r="H413">
            <v>9275.8050000000003</v>
          </cell>
          <cell r="I413">
            <v>9253</v>
          </cell>
          <cell r="J413">
            <v>0</v>
          </cell>
          <cell r="K413">
            <v>925.3</v>
          </cell>
          <cell r="L413">
            <v>3160</v>
          </cell>
          <cell r="M413">
            <v>1</v>
          </cell>
          <cell r="N413">
            <v>209</v>
          </cell>
          <cell r="O413">
            <v>210.18799999999999</v>
          </cell>
          <cell r="P413">
            <v>1</v>
          </cell>
          <cell r="Q413">
            <v>0</v>
          </cell>
          <cell r="R413">
            <v>209</v>
          </cell>
          <cell r="S413">
            <v>0</v>
          </cell>
          <cell r="T413">
            <v>0</v>
          </cell>
          <cell r="U413">
            <v>0</v>
          </cell>
          <cell r="V413">
            <v>0</v>
          </cell>
          <cell r="W413">
            <v>6</v>
          </cell>
          <cell r="X413">
            <v>2</v>
          </cell>
          <cell r="Y413">
            <v>2</v>
          </cell>
          <cell r="Z413">
            <v>1</v>
          </cell>
          <cell r="AA413">
            <v>147</v>
          </cell>
          <cell r="AB413">
            <v>148.56</v>
          </cell>
          <cell r="AC413">
            <v>1</v>
          </cell>
          <cell r="AD413">
            <v>0</v>
          </cell>
          <cell r="AE413">
            <v>147</v>
          </cell>
          <cell r="AF413">
            <v>0</v>
          </cell>
          <cell r="AG413">
            <v>0</v>
          </cell>
          <cell r="AH413">
            <v>0</v>
          </cell>
          <cell r="AI413">
            <v>0</v>
          </cell>
          <cell r="AJ413">
            <v>0</v>
          </cell>
          <cell r="AK413">
            <v>2</v>
          </cell>
          <cell r="AL413">
            <v>2</v>
          </cell>
          <cell r="AM413">
            <v>7155</v>
          </cell>
          <cell r="AN413">
            <v>7048.5680000000002</v>
          </cell>
          <cell r="AO413">
            <v>7005</v>
          </cell>
          <cell r="AP413">
            <v>55</v>
          </cell>
          <cell r="AQ413">
            <v>0</v>
          </cell>
          <cell r="AR413">
            <v>0</v>
          </cell>
          <cell r="AS413">
            <v>0</v>
          </cell>
          <cell r="AT413">
            <v>0</v>
          </cell>
          <cell r="AU413">
            <v>264</v>
          </cell>
          <cell r="AV413">
            <v>0</v>
          </cell>
          <cell r="AW413">
            <v>0</v>
          </cell>
          <cell r="AX413">
            <v>0</v>
          </cell>
          <cell r="AY413">
            <v>0</v>
          </cell>
          <cell r="AZ413">
            <v>0</v>
          </cell>
          <cell r="BA413">
            <v>6</v>
          </cell>
          <cell r="BB413">
            <v>6</v>
          </cell>
          <cell r="BC413">
            <v>6</v>
          </cell>
          <cell r="BD413">
            <v>3</v>
          </cell>
          <cell r="BE413">
            <v>2</v>
          </cell>
          <cell r="BF413">
            <v>717</v>
          </cell>
          <cell r="BG413">
            <v>720.25599999999997</v>
          </cell>
          <cell r="BH413">
            <v>0</v>
          </cell>
          <cell r="BI413">
            <v>717</v>
          </cell>
          <cell r="BJ413">
            <v>0</v>
          </cell>
          <cell r="BK413">
            <v>54</v>
          </cell>
          <cell r="BL413">
            <v>1</v>
          </cell>
          <cell r="BM413">
            <v>817</v>
          </cell>
          <cell r="BN413">
            <v>820.43600000000004</v>
          </cell>
          <cell r="BO413">
            <v>0</v>
          </cell>
          <cell r="BP413">
            <v>817</v>
          </cell>
          <cell r="BQ413">
            <v>0</v>
          </cell>
          <cell r="BR413">
            <v>272</v>
          </cell>
          <cell r="BS413">
            <v>0</v>
          </cell>
          <cell r="BT413">
            <v>3</v>
          </cell>
          <cell r="BU413">
            <v>0</v>
          </cell>
          <cell r="BV413">
            <v>9</v>
          </cell>
          <cell r="BW413">
            <v>69.2</v>
          </cell>
          <cell r="BX413">
            <v>69.131</v>
          </cell>
          <cell r="BY413">
            <v>0</v>
          </cell>
          <cell r="BZ413">
            <v>69.2</v>
          </cell>
          <cell r="CA413">
            <v>0</v>
          </cell>
          <cell r="CB413">
            <v>3.2000000000000001E-2</v>
          </cell>
          <cell r="CC413">
            <v>0</v>
          </cell>
          <cell r="CD413">
            <v>2</v>
          </cell>
          <cell r="CE413">
            <v>0</v>
          </cell>
          <cell r="CF413">
            <v>2</v>
          </cell>
          <cell r="CG413">
            <v>217.1</v>
          </cell>
          <cell r="CH413">
            <v>217.786</v>
          </cell>
          <cell r="CI413">
            <v>0</v>
          </cell>
          <cell r="CJ413">
            <v>217.1</v>
          </cell>
          <cell r="CK413">
            <v>0</v>
          </cell>
          <cell r="CL413">
            <v>104.01900000000001</v>
          </cell>
          <cell r="CM413">
            <v>0</v>
          </cell>
          <cell r="CN413">
            <v>1.85</v>
          </cell>
          <cell r="CO413">
            <v>0</v>
          </cell>
          <cell r="CP413">
            <v>1820.3</v>
          </cell>
          <cell r="CQ413">
            <v>9181.2999999999993</v>
          </cell>
          <cell r="CR413">
            <v>0</v>
          </cell>
          <cell r="CS413">
            <v>0</v>
          </cell>
          <cell r="CT413">
            <v>0</v>
          </cell>
        </row>
        <row r="414">
          <cell r="B414">
            <v>247693462</v>
          </cell>
          <cell r="C414" t="str">
            <v>г.о. Люберцы, р.п. Малаховка, ул.Быковское шоссе 24; ул.Быковское шоссе 25; ул.Быковское шоссе 26</v>
          </cell>
          <cell r="D414" t="str">
            <v>{"type":"Polygon","coordinates":[[[38.009454,55.625331],[38.00938,55.625293],[38.008762,55.625403],[38.008986,55.625817],[38.008706,55.625889],[38.00931,55.62684],[38.009589,55.627768],[38.009525,55.627788],[38.009713,55.627998],[38.010449,55.62778],[38.010748,55.627707],[38.009797,55.625404],[38.009454,55.625331]],[[38.010521,55.627567],[38.010621,55.627667],[38.00986,55.627898],[38.00977,55.627803],[38.010521,55.627567]],[[38.010414,55.627302],[38.010228,55.627325],[38.009973,55.626738],[38.010159,55.626713],[38.010414,55.627302]],[[38.009418,55.625361],[38.009492,55.625527],[38.009124,55.625582],[38.009042,55.625414],[38.009418,55.625361]],[[38.009648,55.625506],[38.009443,55.625535],[38.009951,55.626683],[38.010155,55.626656],[38.009648,55.625506]],[[38.010466,55.62737],[38.010513,55.627459],[38.010313,55.627492],[38.010267,55.627403],[38.010466,55.62737]]]}</v>
          </cell>
          <cell r="E414" t="str">
            <v>LINESTRING(38.00938 55.625293,38.008762 55.625403,38.008706 55.625889,38.009525 55.627788,38.009713 55.627998,38.010748 55.627707,38.009797 55.625404,38.00938 55.625293)</v>
          </cell>
          <cell r="F414" t="str">
            <v>Утвержден</v>
          </cell>
          <cell r="G414">
            <v>16006</v>
          </cell>
          <cell r="H414">
            <v>16044.977999999999</v>
          </cell>
          <cell r="I414">
            <v>16006</v>
          </cell>
          <cell r="J414">
            <v>212</v>
          </cell>
          <cell r="K414">
            <v>5069.5</v>
          </cell>
          <cell r="L414">
            <v>19809</v>
          </cell>
          <cell r="M414">
            <v>1</v>
          </cell>
          <cell r="N414">
            <v>609</v>
          </cell>
          <cell r="O414">
            <v>609.71100000000001</v>
          </cell>
          <cell r="P414">
            <v>0</v>
          </cell>
          <cell r="Q414">
            <v>0</v>
          </cell>
          <cell r="R414">
            <v>609</v>
          </cell>
          <cell r="S414">
            <v>0</v>
          </cell>
          <cell r="T414">
            <v>0</v>
          </cell>
          <cell r="U414">
            <v>0</v>
          </cell>
          <cell r="V414">
            <v>0</v>
          </cell>
          <cell r="W414">
            <v>5</v>
          </cell>
          <cell r="X414">
            <v>0</v>
          </cell>
          <cell r="Y414">
            <v>2</v>
          </cell>
          <cell r="Z414">
            <v>1</v>
          </cell>
          <cell r="AA414">
            <v>395</v>
          </cell>
          <cell r="AB414">
            <v>395.70600000000002</v>
          </cell>
          <cell r="AC414">
            <v>0</v>
          </cell>
          <cell r="AD414">
            <v>0</v>
          </cell>
          <cell r="AE414">
            <v>0</v>
          </cell>
          <cell r="AF414">
            <v>0</v>
          </cell>
          <cell r="AG414">
            <v>395</v>
          </cell>
          <cell r="AH414">
            <v>0</v>
          </cell>
          <cell r="AI414">
            <v>0</v>
          </cell>
          <cell r="AJ414">
            <v>3</v>
          </cell>
          <cell r="AK414">
            <v>2</v>
          </cell>
          <cell r="AL414">
            <v>2</v>
          </cell>
          <cell r="AM414">
            <v>12183.277</v>
          </cell>
          <cell r="AN414">
            <v>12172.828</v>
          </cell>
          <cell r="AO414">
            <v>12148.7</v>
          </cell>
          <cell r="AP414">
            <v>60</v>
          </cell>
          <cell r="AQ414">
            <v>0</v>
          </cell>
          <cell r="AR414">
            <v>0</v>
          </cell>
          <cell r="AS414">
            <v>0</v>
          </cell>
          <cell r="AT414">
            <v>0</v>
          </cell>
          <cell r="AU414">
            <v>30.577000000000002</v>
          </cell>
          <cell r="AV414">
            <v>0</v>
          </cell>
          <cell r="AW414">
            <v>0</v>
          </cell>
          <cell r="AX414">
            <v>0</v>
          </cell>
          <cell r="AY414">
            <v>0</v>
          </cell>
          <cell r="AZ414">
            <v>0</v>
          </cell>
          <cell r="BA414">
            <v>28</v>
          </cell>
          <cell r="BB414">
            <v>28</v>
          </cell>
          <cell r="BC414">
            <v>16</v>
          </cell>
          <cell r="BD414">
            <v>16</v>
          </cell>
          <cell r="BE414">
            <v>3</v>
          </cell>
          <cell r="BF414">
            <v>793</v>
          </cell>
          <cell r="BG414">
            <v>794.41800000000001</v>
          </cell>
          <cell r="BH414">
            <v>0</v>
          </cell>
          <cell r="BI414">
            <v>793</v>
          </cell>
          <cell r="BJ414">
            <v>0</v>
          </cell>
          <cell r="BK414">
            <v>61</v>
          </cell>
          <cell r="BL414">
            <v>2</v>
          </cell>
          <cell r="BM414">
            <v>5031</v>
          </cell>
          <cell r="BN414">
            <v>1490.7270000000001</v>
          </cell>
          <cell r="BO414">
            <v>70</v>
          </cell>
          <cell r="BP414">
            <v>5031</v>
          </cell>
          <cell r="BQ414">
            <v>0</v>
          </cell>
          <cell r="BR414">
            <v>1676.999</v>
          </cell>
          <cell r="BS414">
            <v>0</v>
          </cell>
          <cell r="BT414">
            <v>3</v>
          </cell>
          <cell r="BU414">
            <v>0</v>
          </cell>
          <cell r="BV414">
            <v>17</v>
          </cell>
          <cell r="BW414">
            <v>572.4</v>
          </cell>
          <cell r="BX414">
            <v>576.58100000000002</v>
          </cell>
          <cell r="BY414">
            <v>1</v>
          </cell>
          <cell r="BZ414">
            <v>572.4</v>
          </cell>
          <cell r="CA414">
            <v>0</v>
          </cell>
          <cell r="CB414">
            <v>0.29099999999999998</v>
          </cell>
          <cell r="CC414">
            <v>0</v>
          </cell>
          <cell r="CD414">
            <v>1.99058823529412</v>
          </cell>
          <cell r="CE414">
            <v>0</v>
          </cell>
          <cell r="CF414">
            <v>0</v>
          </cell>
          <cell r="CG414">
            <v>0</v>
          </cell>
          <cell r="CH414">
            <v>0</v>
          </cell>
          <cell r="CI414">
            <v>0</v>
          </cell>
          <cell r="CJ414">
            <v>0</v>
          </cell>
          <cell r="CK414">
            <v>0</v>
          </cell>
          <cell r="CL414">
            <v>0</v>
          </cell>
          <cell r="CM414">
            <v>0</v>
          </cell>
          <cell r="CN414">
            <v>0</v>
          </cell>
          <cell r="CO414">
            <v>0</v>
          </cell>
          <cell r="CP414">
            <v>6396.4</v>
          </cell>
          <cell r="CQ414">
            <v>19549.099999999999</v>
          </cell>
          <cell r="CR414">
            <v>0</v>
          </cell>
          <cell r="CS414">
            <v>0</v>
          </cell>
          <cell r="CT414">
            <v>0</v>
          </cell>
        </row>
        <row r="415">
          <cell r="B415">
            <v>247693697</v>
          </cell>
          <cell r="C415" t="str">
            <v>г.о.Люберцы, р.п.Томилино, мкр.Птицефабрика, д.18, д.19, д.20</v>
          </cell>
          <cell r="D415" t="str">
            <v>{"type":"Polygon","coordinates":[[[37.929162,55.655043],[37.92928,55.654954],[37.929334,55.654894],[37.929343,55.654855],[37.929283,55.654716],[37.929246,55.654502],[37.929218,55.654446],[37.92885,55.654119],[37.92866,55.654243],[37.928426,55.654129],[37.92831,55.654071],[37.928262,55.654048],[37.928307,55.654019],[37.928238,55.653985],[37.927322,55.654527],[37.926279,55.653966],[37.926061,55.653775],[37.925906,55.653876],[37.92617,55.653954],[37.927273,55.654557],[37.926535,55.655012],[37.925166,55.655832],[37.925237,55.65587],[37.926588,55.655038],[37.92665,55.65507],[37.926765,55.655128],[37.926838,55.655082],[37.928205,55.655778],[37.928365,55.655682],[37.928812,55.655386],[37.928894,55.655362],[37.928953,55.655233],[37.929026,55.655142],[37.929162,55.655043]],[[37.927987,55.654372],[37.928133,55.654278],[37.929291,55.654859],[37.929139,55.654957],[37.927987,55.654372]],[[37.927661,55.654545],[37.928819,55.655147],[37.928662,55.655241],[37.927502,55.654642],[37.927661,55.654545]],[[37.927211,55.654835],[37.928369,55.655416],[37.928226,55.65551],[37.927063,55.654927],[37.927211,55.654835]],[[37.92704,55.655065],[37.927104,55.655025],[37.927181,55.655063],[37.927118,55.6551],[37.92704,55.655065]],[[37.9282,55.654084],[37.928262,55.654048],[37.928296,55.654064],[37.928233,55.654102],[37.9282,55.654084]]]}</v>
          </cell>
          <cell r="E415" t="str">
            <v>LINESTRING(37.926061 55.653775,37.925906 55.653876,37.925166 55.655832,37.925237 55.65587,37.928205 55.655778,37.928365 55.655682,37.928894 55.655362,37.92928 55.654954,37.929334 55.654894,37.929343 55.654855,37.929246 55.654502,37.929218 55.654446,37.92885 55.654119,37.928238 55.653985,37.926061 55.653775)</v>
          </cell>
          <cell r="F415" t="str">
            <v>Утвержден</v>
          </cell>
          <cell r="G415">
            <v>13689</v>
          </cell>
          <cell r="H415">
            <v>16129.868</v>
          </cell>
          <cell r="I415">
            <v>13689</v>
          </cell>
          <cell r="J415">
            <v>1876</v>
          </cell>
          <cell r="K415">
            <v>4277</v>
          </cell>
          <cell r="L415">
            <v>13891</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9777</v>
          </cell>
          <cell r="AN415">
            <v>9785.0660000000007</v>
          </cell>
          <cell r="AO415">
            <v>9756</v>
          </cell>
          <cell r="AP415">
            <v>45</v>
          </cell>
          <cell r="AQ415">
            <v>0</v>
          </cell>
          <cell r="AR415">
            <v>0</v>
          </cell>
          <cell r="AS415">
            <v>0</v>
          </cell>
          <cell r="AT415">
            <v>8</v>
          </cell>
          <cell r="AU415">
            <v>15</v>
          </cell>
          <cell r="AV415">
            <v>1</v>
          </cell>
          <cell r="AW415">
            <v>12</v>
          </cell>
          <cell r="AX415">
            <v>0</v>
          </cell>
          <cell r="AY415">
            <v>0</v>
          </cell>
          <cell r="AZ415">
            <v>12</v>
          </cell>
          <cell r="BA415">
            <v>0</v>
          </cell>
          <cell r="BB415">
            <v>0</v>
          </cell>
          <cell r="BC415">
            <v>18</v>
          </cell>
          <cell r="BD415">
            <v>21</v>
          </cell>
          <cell r="BE415">
            <v>9</v>
          </cell>
          <cell r="BF415">
            <v>2037</v>
          </cell>
          <cell r="BG415">
            <v>2040.0360000000001</v>
          </cell>
          <cell r="BH415">
            <v>0</v>
          </cell>
          <cell r="BI415">
            <v>2037</v>
          </cell>
          <cell r="BJ415">
            <v>0</v>
          </cell>
          <cell r="BK415">
            <v>149</v>
          </cell>
          <cell r="BL415">
            <v>4</v>
          </cell>
          <cell r="BM415">
            <v>3191</v>
          </cell>
          <cell r="BN415">
            <v>3212.1439999999998</v>
          </cell>
          <cell r="BO415">
            <v>1</v>
          </cell>
          <cell r="BP415">
            <v>3191</v>
          </cell>
          <cell r="BQ415">
            <v>0</v>
          </cell>
          <cell r="BR415">
            <v>681.5</v>
          </cell>
          <cell r="BS415">
            <v>0</v>
          </cell>
          <cell r="BT415">
            <v>4.5</v>
          </cell>
          <cell r="BU415">
            <v>0</v>
          </cell>
          <cell r="BV415">
            <v>0</v>
          </cell>
          <cell r="BW415">
            <v>0</v>
          </cell>
          <cell r="BX415">
            <v>0</v>
          </cell>
          <cell r="BY415">
            <v>0</v>
          </cell>
          <cell r="BZ415">
            <v>0</v>
          </cell>
          <cell r="CA415">
            <v>0</v>
          </cell>
          <cell r="CB415">
            <v>0</v>
          </cell>
          <cell r="CC415">
            <v>0</v>
          </cell>
          <cell r="CD415">
            <v>0</v>
          </cell>
          <cell r="CE415">
            <v>0</v>
          </cell>
          <cell r="CF415">
            <v>6</v>
          </cell>
          <cell r="CG415">
            <v>1086</v>
          </cell>
          <cell r="CH415">
            <v>1087.45</v>
          </cell>
          <cell r="CI415">
            <v>0</v>
          </cell>
          <cell r="CJ415">
            <v>1086</v>
          </cell>
          <cell r="CK415">
            <v>0</v>
          </cell>
          <cell r="CL415">
            <v>0.54200000000000004</v>
          </cell>
          <cell r="CM415">
            <v>0</v>
          </cell>
          <cell r="CN415">
            <v>2</v>
          </cell>
          <cell r="CO415">
            <v>0</v>
          </cell>
          <cell r="CP415">
            <v>6314</v>
          </cell>
          <cell r="CQ415">
            <v>16082</v>
          </cell>
          <cell r="CR415">
            <v>0</v>
          </cell>
          <cell r="CS415">
            <v>0</v>
          </cell>
          <cell r="CT415">
            <v>0</v>
          </cell>
        </row>
        <row r="416">
          <cell r="B416">
            <v>247693691</v>
          </cell>
          <cell r="C416" t="str">
            <v>г.о.Люберцы, р.п.Томилино, мкр.Птицефабрика, д.21, д.22</v>
          </cell>
          <cell r="D416" t="str">
            <v>{"type":"Polygon","coordinates":[[[37.931357,55.653288],[37.931383,55.653295],[37.931563,55.653347],[37.931741,55.653398],[37.93206,55.65349],[37.932576,55.652799],[37.933092,55.652105],[37.932725,55.65203],[37.932362,55.651957],[37.932343,55.651995],[37.932399,55.652018],[37.932428,55.652036],[37.932458,55.652055],[37.932484,55.652089],[37.932494,55.65213],[37.932485,55.652182],[37.932324,55.652396],[37.93212,55.652666],[37.931628,55.652455],[37.932333,55.652008],[37.93245,55.651722],[37.932987,55.651189],[37.933218,55.650813],[37.933278,55.650802],[37.933039,55.650764],[37.933082,55.650794],[37.933083,55.650833],[37.933062,55.650905],[37.933022,55.650981],[37.932831,55.651251],[37.93247,55.65159],[37.932319,55.6517],[37.932195,55.651739],[37.9321,55.651756],[37.932065,55.651741],[37.93202,55.65178],[37.932206,55.651874],[37.932229,55.651916],[37.932209,55.651989],[37.93155,55.65244],[37.931078,55.652739],[37.931076,55.652792],[37.931594,55.652477],[37.932082,55.652683],[37.931926,55.652768],[37.931752,55.653011],[37.931729,55.653038],[37.931662,55.653129],[37.931357,55.653288]],[[37.931803,55.653132],[37.931993,55.653175],[37.932232,55.652827],[37.932041,55.652785],[37.931803,55.653132]],[[37.932332,55.652708],[37.932562,55.652759],[37.932938,55.6522],[37.932717,55.65215],[37.932332,55.652708]]]}</v>
          </cell>
          <cell r="E416" t="str">
            <v>LINESTRING(37.933039 55.650764,37.93202 55.65178,37.931078 55.652739,37.931076 55.652792,37.931357 55.653288,37.93206 55.65349,37.932576 55.652799,37.933092 55.652105,37.933278 55.650802,37.933039 55.650764)</v>
          </cell>
          <cell r="F416" t="str">
            <v>Утвержден</v>
          </cell>
          <cell r="G416">
            <v>6434</v>
          </cell>
          <cell r="H416">
            <v>6449.7079999999996</v>
          </cell>
          <cell r="I416">
            <v>6434</v>
          </cell>
          <cell r="J416">
            <v>527</v>
          </cell>
          <cell r="K416">
            <v>2385.1</v>
          </cell>
          <cell r="L416">
            <v>1297</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3627.5</v>
          </cell>
          <cell r="AN416">
            <v>3637.1260000000002</v>
          </cell>
          <cell r="AO416">
            <v>3623.5</v>
          </cell>
          <cell r="AP416">
            <v>35</v>
          </cell>
          <cell r="AQ416">
            <v>0</v>
          </cell>
          <cell r="AR416">
            <v>0</v>
          </cell>
          <cell r="AS416">
            <v>0</v>
          </cell>
          <cell r="AT416">
            <v>0</v>
          </cell>
          <cell r="AU416">
            <v>0</v>
          </cell>
          <cell r="AV416">
            <v>0</v>
          </cell>
          <cell r="AW416">
            <v>0</v>
          </cell>
          <cell r="AX416">
            <v>0</v>
          </cell>
          <cell r="AY416">
            <v>0</v>
          </cell>
          <cell r="AZ416">
            <v>0</v>
          </cell>
          <cell r="BA416">
            <v>0</v>
          </cell>
          <cell r="BB416">
            <v>0</v>
          </cell>
          <cell r="BC416">
            <v>3</v>
          </cell>
          <cell r="BD416">
            <v>8</v>
          </cell>
          <cell r="BE416">
            <v>0</v>
          </cell>
          <cell r="BF416">
            <v>0</v>
          </cell>
          <cell r="BG416">
            <v>0</v>
          </cell>
          <cell r="BH416">
            <v>0</v>
          </cell>
          <cell r="BI416">
            <v>0</v>
          </cell>
          <cell r="BJ416">
            <v>0</v>
          </cell>
          <cell r="BK416">
            <v>0</v>
          </cell>
          <cell r="BL416">
            <v>3</v>
          </cell>
          <cell r="BM416">
            <v>2294</v>
          </cell>
          <cell r="BN416">
            <v>2305.9090000000001</v>
          </cell>
          <cell r="BO416">
            <v>1</v>
          </cell>
          <cell r="BP416">
            <v>2294</v>
          </cell>
          <cell r="BQ416">
            <v>0</v>
          </cell>
          <cell r="BR416">
            <v>436.6</v>
          </cell>
          <cell r="BS416">
            <v>0</v>
          </cell>
          <cell r="BT416">
            <v>4.3333333333333304</v>
          </cell>
          <cell r="BU416">
            <v>0</v>
          </cell>
          <cell r="BV416">
            <v>2</v>
          </cell>
          <cell r="BW416">
            <v>490.1</v>
          </cell>
          <cell r="BX416">
            <v>495.39</v>
          </cell>
          <cell r="BY416">
            <v>1</v>
          </cell>
          <cell r="BZ416">
            <v>490.1</v>
          </cell>
          <cell r="CA416">
            <v>0</v>
          </cell>
          <cell r="CB416">
            <v>0.26500000000000001</v>
          </cell>
          <cell r="CC416">
            <v>0</v>
          </cell>
          <cell r="CD416">
            <v>1.9750000000000001</v>
          </cell>
          <cell r="CE416">
            <v>0</v>
          </cell>
          <cell r="CF416">
            <v>0</v>
          </cell>
          <cell r="CG416">
            <v>0</v>
          </cell>
          <cell r="CH416">
            <v>0</v>
          </cell>
          <cell r="CI416">
            <v>0</v>
          </cell>
          <cell r="CJ416">
            <v>0</v>
          </cell>
          <cell r="CK416">
            <v>0</v>
          </cell>
          <cell r="CL416">
            <v>0</v>
          </cell>
          <cell r="CM416">
            <v>0</v>
          </cell>
          <cell r="CN416">
            <v>0</v>
          </cell>
          <cell r="CO416">
            <v>0</v>
          </cell>
          <cell r="CP416">
            <v>2784.1</v>
          </cell>
          <cell r="CQ416">
            <v>6407.6</v>
          </cell>
          <cell r="CR416">
            <v>0</v>
          </cell>
          <cell r="CS416">
            <v>0</v>
          </cell>
          <cell r="CT416">
            <v>0</v>
          </cell>
        </row>
        <row r="417">
          <cell r="B417">
            <v>247693714</v>
          </cell>
          <cell r="C417" t="str">
            <v>г.о.Люберцы, р.п.Томилино, мкр.Птицефабрика, д.29, д.30, д.31</v>
          </cell>
          <cell r="D417" t="str">
            <v>{"type":"Polygon","coordinates":[[[37.921979,55.657668],[37.922026,55.657529],[37.922019,55.657521],[37.922176,55.657176],[37.922345,55.657058],[37.922407,55.657012],[37.922438,55.65698],[37.922454,55.656887],[37.922447,55.656572],[37.922094,55.656389],[37.920961,55.65713],[37.92089,55.657512],[37.920993,55.65757],[37.920973,55.65763],[37.92098,55.657647],[37.921011,55.657699],[37.921279,55.657936],[37.921276,55.65794],[37.921437,55.65807],[37.921476,55.658086],[37.921799,55.658125],[37.921894,55.657933],[37.921905,55.657921],[37.921947,55.657774],[37.921979,55.657668]],[[37.92208,55.656843],[37.921966,55.657142],[37.921728,55.657114],[37.921841,55.656816],[37.92208,55.656843]],[[37.921511,55.657206],[37.921396,55.657512],[37.921172,55.657488],[37.921283,55.65718],[37.921511,55.657206]],[[37.921758,55.657705],[37.921668,55.658],[37.921413,55.657979],[37.921496,55.657682],[37.921758,55.657705]],[[37.921764,55.657517],[37.921733,55.657594],[37.921882,55.657611],[37.92191,55.657535],[37.921764,55.657517]]]}</v>
          </cell>
          <cell r="E417" t="str">
            <v>LINESTRING(37.922094 55.656389,37.920961 55.65713,37.92089 55.657512,37.921011 55.657699,37.921276 55.65794,37.921437 55.65807,37.921476 55.658086,37.921799 55.658125,37.922438 55.65698,37.922454 55.656887,37.922447 55.656572,37.922094 55.656389)</v>
          </cell>
          <cell r="F417" t="str">
            <v>Утвержден</v>
          </cell>
          <cell r="G417">
            <v>9165</v>
          </cell>
          <cell r="H417">
            <v>9187.5380000000005</v>
          </cell>
          <cell r="I417">
            <v>9165</v>
          </cell>
          <cell r="J417">
            <v>1782</v>
          </cell>
          <cell r="K417">
            <v>1719.1</v>
          </cell>
          <cell r="L417">
            <v>880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6415.7</v>
          </cell>
          <cell r="AN417">
            <v>6395.9210000000003</v>
          </cell>
          <cell r="AO417">
            <v>6378.3</v>
          </cell>
          <cell r="AP417">
            <v>27</v>
          </cell>
          <cell r="AQ417">
            <v>0</v>
          </cell>
          <cell r="AR417">
            <v>0</v>
          </cell>
          <cell r="AS417">
            <v>0</v>
          </cell>
          <cell r="AT417">
            <v>0</v>
          </cell>
          <cell r="AU417">
            <v>33.4</v>
          </cell>
          <cell r="AV417">
            <v>3</v>
          </cell>
          <cell r="AW417">
            <v>6</v>
          </cell>
          <cell r="AX417">
            <v>0</v>
          </cell>
          <cell r="AY417">
            <v>6</v>
          </cell>
          <cell r="AZ417">
            <v>0</v>
          </cell>
          <cell r="BA417">
            <v>0</v>
          </cell>
          <cell r="BB417">
            <v>0</v>
          </cell>
          <cell r="BC417">
            <v>3</v>
          </cell>
          <cell r="BD417">
            <v>2</v>
          </cell>
          <cell r="BE417">
            <v>5</v>
          </cell>
          <cell r="BF417">
            <v>1061</v>
          </cell>
          <cell r="BG417">
            <v>1061.74</v>
          </cell>
          <cell r="BH417">
            <v>0</v>
          </cell>
          <cell r="BI417">
            <v>1061</v>
          </cell>
          <cell r="BJ417">
            <v>0</v>
          </cell>
          <cell r="BK417">
            <v>81</v>
          </cell>
          <cell r="BL417">
            <v>1</v>
          </cell>
          <cell r="BM417">
            <v>1368</v>
          </cell>
          <cell r="BN417">
            <v>1370.433</v>
          </cell>
          <cell r="BO417">
            <v>0</v>
          </cell>
          <cell r="BP417">
            <v>1368</v>
          </cell>
          <cell r="BQ417">
            <v>0</v>
          </cell>
          <cell r="BR417">
            <v>456</v>
          </cell>
          <cell r="BS417">
            <v>0</v>
          </cell>
          <cell r="BT417">
            <v>3</v>
          </cell>
          <cell r="BU417">
            <v>0</v>
          </cell>
          <cell r="BV417">
            <v>5</v>
          </cell>
          <cell r="BW417">
            <v>351.1</v>
          </cell>
          <cell r="BX417">
            <v>349.55700000000002</v>
          </cell>
          <cell r="BY417">
            <v>0</v>
          </cell>
          <cell r="BZ417">
            <v>351.1</v>
          </cell>
          <cell r="CA417">
            <v>0</v>
          </cell>
          <cell r="CB417">
            <v>0.17699999999999999</v>
          </cell>
          <cell r="CC417">
            <v>0</v>
          </cell>
          <cell r="CD417">
            <v>2</v>
          </cell>
          <cell r="CE417">
            <v>0</v>
          </cell>
          <cell r="CF417">
            <v>0</v>
          </cell>
          <cell r="CG417">
            <v>0</v>
          </cell>
          <cell r="CH417">
            <v>0</v>
          </cell>
          <cell r="CI417">
            <v>0</v>
          </cell>
          <cell r="CJ417">
            <v>0</v>
          </cell>
          <cell r="CK417">
            <v>0</v>
          </cell>
          <cell r="CL417">
            <v>0</v>
          </cell>
          <cell r="CM417">
            <v>0</v>
          </cell>
          <cell r="CN417">
            <v>0</v>
          </cell>
          <cell r="CO417">
            <v>0</v>
          </cell>
          <cell r="CP417">
            <v>2786.1</v>
          </cell>
          <cell r="CQ417">
            <v>9164.4</v>
          </cell>
          <cell r="CR417">
            <v>0</v>
          </cell>
          <cell r="CS417">
            <v>0</v>
          </cell>
          <cell r="CT417">
            <v>0</v>
          </cell>
        </row>
        <row r="418">
          <cell r="B418">
            <v>247693692</v>
          </cell>
          <cell r="C418" t="str">
            <v>г.о.Люберцы, р.п.Томилино, Рязанское шоссе, д.42, д.43, д.45.</v>
          </cell>
          <cell r="D418" t="str">
            <v>{"type":"Polygon","coordinates":[[[37.932299,55.648918],[37.932352,55.648883],[37.932437,55.648806],[37.932695,55.648649],[37.932806,55.64862],[37.932891,55.648569],[37.932906,55.648545],[37.932916,55.648518],[37.933612,55.648106],[37.933254,55.647961],[37.932737,55.647807],[37.932575,55.647657],[37.932276,55.647586],[37.931823,55.647971],[37.931809,55.647989],[37.931821,55.648009],[37.931843,55.648023],[37.93189,55.648045],[37.932272,55.648224],[37.932227,55.648227],[37.9322,55.648238],[37.93158,55.648629],[37.932299,55.648918]],[[37.932837,55.648164],[37.932634,55.648071],[37.932862,55.647919],[37.933061,55.648013],[37.932837,55.648164]],[[37.932129,55.648643],[37.931915,55.648543],[37.932169,55.648375],[37.932382,55.648479],[37.932129,55.648643]],[[37.932127,55.648029],[37.931943,55.647952],[37.932306,55.647686],[37.932491,55.647767],[37.932127,55.648029]]]}</v>
          </cell>
          <cell r="E418" t="str">
            <v>LINESTRING(37.932276 55.647586,37.931823 55.647971,37.931809 55.647989,37.93158 55.648629,37.932299 55.648918,37.932806 55.64862,37.932891 55.648569,37.933612 55.648106,37.932575 55.647657,37.932276 55.647586)</v>
          </cell>
          <cell r="F418" t="str">
            <v>Утвержден</v>
          </cell>
          <cell r="G418">
            <v>7679</v>
          </cell>
          <cell r="H418">
            <v>7697.3770000000004</v>
          </cell>
          <cell r="I418">
            <v>7679</v>
          </cell>
          <cell r="J418">
            <v>0</v>
          </cell>
          <cell r="K418">
            <v>1036.0999999999999</v>
          </cell>
          <cell r="L418">
            <v>7798</v>
          </cell>
          <cell r="M418">
            <v>1</v>
          </cell>
          <cell r="N418">
            <v>56.7</v>
          </cell>
          <cell r="O418">
            <v>56.805</v>
          </cell>
          <cell r="P418">
            <v>0</v>
          </cell>
          <cell r="Q418">
            <v>0</v>
          </cell>
          <cell r="R418">
            <v>56.7</v>
          </cell>
          <cell r="S418">
            <v>0</v>
          </cell>
          <cell r="T418">
            <v>0</v>
          </cell>
          <cell r="U418">
            <v>0</v>
          </cell>
          <cell r="V418">
            <v>0</v>
          </cell>
          <cell r="W418">
            <v>2</v>
          </cell>
          <cell r="X418">
            <v>0</v>
          </cell>
          <cell r="Y418">
            <v>0</v>
          </cell>
          <cell r="Z418">
            <v>1</v>
          </cell>
          <cell r="AA418">
            <v>47.2</v>
          </cell>
          <cell r="AB418">
            <v>47.216000000000001</v>
          </cell>
          <cell r="AC418">
            <v>0</v>
          </cell>
          <cell r="AD418">
            <v>0</v>
          </cell>
          <cell r="AE418">
            <v>47.2</v>
          </cell>
          <cell r="AF418">
            <v>0</v>
          </cell>
          <cell r="AG418">
            <v>0</v>
          </cell>
          <cell r="AH418">
            <v>0</v>
          </cell>
          <cell r="AI418">
            <v>0</v>
          </cell>
          <cell r="AJ418">
            <v>0</v>
          </cell>
          <cell r="AK418">
            <v>1</v>
          </cell>
          <cell r="AL418">
            <v>1</v>
          </cell>
          <cell r="AM418">
            <v>6548</v>
          </cell>
          <cell r="AN418">
            <v>6553.98</v>
          </cell>
          <cell r="AO418">
            <v>6538</v>
          </cell>
          <cell r="AP418">
            <v>50</v>
          </cell>
          <cell r="AQ418">
            <v>0</v>
          </cell>
          <cell r="AR418">
            <v>0</v>
          </cell>
          <cell r="AS418">
            <v>0</v>
          </cell>
          <cell r="AT418">
            <v>0</v>
          </cell>
          <cell r="AU418">
            <v>0</v>
          </cell>
          <cell r="AV418">
            <v>1</v>
          </cell>
          <cell r="AW418">
            <v>10</v>
          </cell>
          <cell r="AX418">
            <v>0</v>
          </cell>
          <cell r="AY418">
            <v>0</v>
          </cell>
          <cell r="AZ418">
            <v>10</v>
          </cell>
          <cell r="BA418">
            <v>7</v>
          </cell>
          <cell r="BB418">
            <v>7</v>
          </cell>
          <cell r="BC418">
            <v>1</v>
          </cell>
          <cell r="BD418">
            <v>1</v>
          </cell>
          <cell r="BE418">
            <v>0</v>
          </cell>
          <cell r="BF418">
            <v>0</v>
          </cell>
          <cell r="BG418">
            <v>0</v>
          </cell>
          <cell r="BH418">
            <v>0</v>
          </cell>
          <cell r="BI418">
            <v>0</v>
          </cell>
          <cell r="BJ418">
            <v>0</v>
          </cell>
          <cell r="BK418">
            <v>0</v>
          </cell>
          <cell r="BL418">
            <v>2</v>
          </cell>
          <cell r="BM418">
            <v>609</v>
          </cell>
          <cell r="BN418">
            <v>608.64800000000002</v>
          </cell>
          <cell r="BO418">
            <v>0</v>
          </cell>
          <cell r="BP418">
            <v>609</v>
          </cell>
          <cell r="BQ418">
            <v>0</v>
          </cell>
          <cell r="BR418">
            <v>203</v>
          </cell>
          <cell r="BS418">
            <v>0</v>
          </cell>
          <cell r="BT418">
            <v>3</v>
          </cell>
          <cell r="BU418">
            <v>0</v>
          </cell>
          <cell r="BV418">
            <v>5</v>
          </cell>
          <cell r="BW418">
            <v>427.1</v>
          </cell>
          <cell r="BX418">
            <v>427.58699999999999</v>
          </cell>
          <cell r="BY418">
            <v>0</v>
          </cell>
          <cell r="BZ418">
            <v>427.1</v>
          </cell>
          <cell r="CA418">
            <v>0</v>
          </cell>
          <cell r="CB418">
            <v>0.20599999999999999</v>
          </cell>
          <cell r="CC418">
            <v>0</v>
          </cell>
          <cell r="CD418">
            <v>2</v>
          </cell>
          <cell r="CE418">
            <v>0</v>
          </cell>
          <cell r="CF418">
            <v>0</v>
          </cell>
          <cell r="CG418">
            <v>0</v>
          </cell>
          <cell r="CH418">
            <v>0</v>
          </cell>
          <cell r="CI418">
            <v>0</v>
          </cell>
          <cell r="CJ418">
            <v>0</v>
          </cell>
          <cell r="CK418">
            <v>0</v>
          </cell>
          <cell r="CL418">
            <v>0</v>
          </cell>
          <cell r="CM418">
            <v>0</v>
          </cell>
          <cell r="CN418">
            <v>0</v>
          </cell>
          <cell r="CO418">
            <v>0</v>
          </cell>
          <cell r="CP418">
            <v>1036.0999999999999</v>
          </cell>
          <cell r="CQ418">
            <v>7688</v>
          </cell>
          <cell r="CR418">
            <v>0</v>
          </cell>
          <cell r="CS418">
            <v>0</v>
          </cell>
          <cell r="CT418">
            <v>0</v>
          </cell>
        </row>
        <row r="419">
          <cell r="B419">
            <v>247693666</v>
          </cell>
          <cell r="C419" t="str">
            <v>г.о. Люберцы, р.п. Томилино, ул. Гаршина, д.14, д.16</v>
          </cell>
          <cell r="D419" t="str">
            <v>{"type":"Polygon","coordinates":[[[37.955624,55.662229],[37.955646,55.661349],[37.955033,55.661334],[37.95502,55.661874],[37.954829,55.661853],[37.954065,55.661802],[37.953993,55.662105],[37.954771,55.662194],[37.955624,55.662229]],[[37.954697,55.661947],[37.95466,55.662086],[37.954057,55.662033],[37.954095,55.661894],[37.954697,55.661947]],[[37.955528,55.661872],[37.955304,55.661877],[37.955324,55.662211],[37.955549,55.662206],[37.955528,55.661872]]]}</v>
          </cell>
          <cell r="E419" t="str">
            <v>LINESTRING(37.955033 55.661334,37.954065 55.661802,37.953993 55.662105,37.954771 55.662194,37.955624 55.662229,37.955646 55.661349,37.955033 55.661334)</v>
          </cell>
          <cell r="F419" t="str">
            <v>Утвержден</v>
          </cell>
          <cell r="G419">
            <v>4902</v>
          </cell>
          <cell r="H419">
            <v>4913.8959999999997</v>
          </cell>
          <cell r="I419">
            <v>4902</v>
          </cell>
          <cell r="J419">
            <v>0</v>
          </cell>
          <cell r="K419">
            <v>571.20000000000005</v>
          </cell>
          <cell r="L419">
            <v>1655.8</v>
          </cell>
          <cell r="M419">
            <v>1</v>
          </cell>
          <cell r="N419">
            <v>277</v>
          </cell>
          <cell r="O419">
            <v>277.61200000000002</v>
          </cell>
          <cell r="P419">
            <v>0</v>
          </cell>
          <cell r="Q419">
            <v>0</v>
          </cell>
          <cell r="R419">
            <v>277</v>
          </cell>
          <cell r="S419">
            <v>0</v>
          </cell>
          <cell r="T419">
            <v>0</v>
          </cell>
          <cell r="U419">
            <v>0</v>
          </cell>
          <cell r="V419">
            <v>0</v>
          </cell>
          <cell r="W419">
            <v>6</v>
          </cell>
          <cell r="X419">
            <v>3</v>
          </cell>
          <cell r="Y419">
            <v>3</v>
          </cell>
          <cell r="Z419">
            <v>1</v>
          </cell>
          <cell r="AA419">
            <v>578</v>
          </cell>
          <cell r="AB419">
            <v>581.11500000000001</v>
          </cell>
          <cell r="AC419">
            <v>1</v>
          </cell>
          <cell r="AD419">
            <v>0</v>
          </cell>
          <cell r="AE419">
            <v>578</v>
          </cell>
          <cell r="AF419">
            <v>0</v>
          </cell>
          <cell r="AG419">
            <v>0</v>
          </cell>
          <cell r="AH419">
            <v>0</v>
          </cell>
          <cell r="AI419">
            <v>0</v>
          </cell>
          <cell r="AJ419">
            <v>2</v>
          </cell>
          <cell r="AK419">
            <v>0</v>
          </cell>
          <cell r="AL419">
            <v>0</v>
          </cell>
          <cell r="AM419">
            <v>0</v>
          </cell>
          <cell r="AN419">
            <v>3425.5619999999999</v>
          </cell>
          <cell r="AO419">
            <v>0</v>
          </cell>
          <cell r="AP419">
            <v>149</v>
          </cell>
          <cell r="AQ419">
            <v>0</v>
          </cell>
          <cell r="AR419">
            <v>0</v>
          </cell>
          <cell r="AS419">
            <v>0</v>
          </cell>
          <cell r="AT419">
            <v>0</v>
          </cell>
          <cell r="AU419">
            <v>10</v>
          </cell>
          <cell r="AV419">
            <v>0</v>
          </cell>
          <cell r="AW419">
            <v>0</v>
          </cell>
          <cell r="AX419">
            <v>0</v>
          </cell>
          <cell r="AY419">
            <v>0</v>
          </cell>
          <cell r="AZ419">
            <v>0</v>
          </cell>
          <cell r="BA419">
            <v>8</v>
          </cell>
          <cell r="BB419">
            <v>8</v>
          </cell>
          <cell r="BC419">
            <v>7</v>
          </cell>
          <cell r="BD419">
            <v>3</v>
          </cell>
          <cell r="BE419">
            <v>1</v>
          </cell>
          <cell r="BF419">
            <v>58.7</v>
          </cell>
          <cell r="BG419">
            <v>58.856000000000002</v>
          </cell>
          <cell r="BH419">
            <v>0</v>
          </cell>
          <cell r="BI419">
            <v>58.7</v>
          </cell>
          <cell r="BJ419">
            <v>0</v>
          </cell>
          <cell r="BK419">
            <v>4</v>
          </cell>
          <cell r="BL419">
            <v>1</v>
          </cell>
          <cell r="BM419">
            <v>443</v>
          </cell>
          <cell r="BN419">
            <v>441.99099999999999</v>
          </cell>
          <cell r="BO419">
            <v>0</v>
          </cell>
          <cell r="BP419">
            <v>443</v>
          </cell>
          <cell r="BQ419">
            <v>0</v>
          </cell>
          <cell r="BR419">
            <v>148</v>
          </cell>
          <cell r="BS419">
            <v>0</v>
          </cell>
          <cell r="BT419">
            <v>3</v>
          </cell>
          <cell r="BU419">
            <v>0</v>
          </cell>
          <cell r="BV419">
            <v>0</v>
          </cell>
          <cell r="BW419">
            <v>0</v>
          </cell>
          <cell r="BX419">
            <v>0</v>
          </cell>
          <cell r="BY419">
            <v>0</v>
          </cell>
          <cell r="BZ419">
            <v>0</v>
          </cell>
          <cell r="CA419">
            <v>0</v>
          </cell>
          <cell r="CB419">
            <v>0</v>
          </cell>
          <cell r="CC419">
            <v>0</v>
          </cell>
          <cell r="CD419">
            <v>0</v>
          </cell>
          <cell r="CE419">
            <v>0</v>
          </cell>
          <cell r="CF419">
            <v>2</v>
          </cell>
          <cell r="CG419">
            <v>128.19999999999999</v>
          </cell>
          <cell r="CH419">
            <v>129.41900000000001</v>
          </cell>
          <cell r="CI419">
            <v>1</v>
          </cell>
          <cell r="CJ419">
            <v>128.19999999999999</v>
          </cell>
          <cell r="CK419">
            <v>0</v>
          </cell>
          <cell r="CL419">
            <v>6.4000000000000001E-2</v>
          </cell>
          <cell r="CM419">
            <v>0</v>
          </cell>
          <cell r="CN419">
            <v>2</v>
          </cell>
          <cell r="CO419">
            <v>0</v>
          </cell>
          <cell r="CP419">
            <v>629.9</v>
          </cell>
          <cell r="CQ419">
            <v>1484.9</v>
          </cell>
          <cell r="CR419">
            <v>0</v>
          </cell>
          <cell r="CS419">
            <v>0</v>
          </cell>
          <cell r="CT419">
            <v>0</v>
          </cell>
        </row>
        <row r="420">
          <cell r="B420">
            <v>247693646</v>
          </cell>
          <cell r="C420" t="str">
            <v>г.о. Люберцы, р.п. Томилино, ул. Гаршина, д. 9/3, д. 9А/3, д. 9В, д. 9Г, д. 11А</v>
          </cell>
          <cell r="D420" t="str">
            <v>{"type":"Polygon","coordinates":[[[37.960577,55.662927],[37.960652,55.664075],[37.960646,55.664105],[37.960209,55.664135],[37.960198,55.664145],[37.960413,55.664424],[37.960463,55.664479],[37.960565,55.664507],[37.960679,55.664523],[37.96169,55.664529],[37.961664,55.663478],[37.961609,55.66244],[37.960516,55.662515],[37.960577,55.662927]],[[37.960619,55.662899],[37.960599,55.662766],[37.961175,55.662736],[37.961196,55.662871],[37.960619,55.662899]],[[37.961381,55.662978],[37.961139,55.66298],[37.961146,55.663307],[37.961389,55.663306],[37.961381,55.662978]],[[37.961166,55.663737],[37.961158,55.66341],[37.9614,55.663408],[37.961408,55.663736],[37.961166,55.663737]],[[37.960736,55.664428],[37.96098,55.664426],[37.96097,55.664098],[37.960729,55.6641],[37.960736,55.664428]],[[37.961261,55.664303],[37.961436,55.664303],[37.961439,55.66412],[37.961263,55.66412],[37.961261,55.664303]],[[37.960674,55.663751],[37.960665,55.663691],[37.96077,55.663686],[37.96078,55.663747],[37.960674,55.663751]]]}</v>
          </cell>
          <cell r="E420" t="str">
            <v>LINESTRING(37.961609 55.66244,37.960516 55.662515,37.960198 55.664145,37.960413 55.664424,37.960463 55.664479,37.960565 55.664507,37.960679 55.664523,37.96169 55.664529,37.961664 55.663478,37.961609 55.66244)</v>
          </cell>
          <cell r="F420" t="str">
            <v>Утвержден</v>
          </cell>
          <cell r="G420">
            <v>13429</v>
          </cell>
          <cell r="H420">
            <v>13461.237999999999</v>
          </cell>
          <cell r="I420">
            <v>13429</v>
          </cell>
          <cell r="J420">
            <v>0</v>
          </cell>
          <cell r="K420">
            <v>2100</v>
          </cell>
          <cell r="L420">
            <v>3980.14</v>
          </cell>
          <cell r="M420">
            <v>1</v>
          </cell>
          <cell r="N420">
            <v>372</v>
          </cell>
          <cell r="O420">
            <v>373.06200000000001</v>
          </cell>
          <cell r="P420">
            <v>0</v>
          </cell>
          <cell r="Q420">
            <v>0</v>
          </cell>
          <cell r="R420">
            <v>372</v>
          </cell>
          <cell r="S420">
            <v>0</v>
          </cell>
          <cell r="T420">
            <v>0</v>
          </cell>
          <cell r="U420">
            <v>0</v>
          </cell>
          <cell r="V420">
            <v>0</v>
          </cell>
          <cell r="W420">
            <v>7</v>
          </cell>
          <cell r="X420">
            <v>4</v>
          </cell>
          <cell r="Y420">
            <v>4</v>
          </cell>
          <cell r="Z420">
            <v>1</v>
          </cell>
          <cell r="AA420">
            <v>478</v>
          </cell>
          <cell r="AB420">
            <v>478.49</v>
          </cell>
          <cell r="AC420">
            <v>0</v>
          </cell>
          <cell r="AD420">
            <v>0</v>
          </cell>
          <cell r="AE420">
            <v>478</v>
          </cell>
          <cell r="AF420">
            <v>0</v>
          </cell>
          <cell r="AG420">
            <v>0</v>
          </cell>
          <cell r="AH420">
            <v>0</v>
          </cell>
          <cell r="AI420">
            <v>0</v>
          </cell>
          <cell r="AJ420">
            <v>5</v>
          </cell>
          <cell r="AK420">
            <v>1</v>
          </cell>
          <cell r="AL420">
            <v>1</v>
          </cell>
          <cell r="AM420">
            <v>383</v>
          </cell>
          <cell r="AN420">
            <v>10010.099</v>
          </cell>
          <cell r="AO420">
            <v>231</v>
          </cell>
          <cell r="AP420">
            <v>127</v>
          </cell>
          <cell r="AQ420">
            <v>0</v>
          </cell>
          <cell r="AR420">
            <v>0</v>
          </cell>
          <cell r="AS420">
            <v>0</v>
          </cell>
          <cell r="AT420">
            <v>0</v>
          </cell>
          <cell r="AU420">
            <v>25</v>
          </cell>
          <cell r="AV420">
            <v>0</v>
          </cell>
          <cell r="AW420">
            <v>0</v>
          </cell>
          <cell r="AX420">
            <v>0</v>
          </cell>
          <cell r="AY420">
            <v>0</v>
          </cell>
          <cell r="AZ420">
            <v>0</v>
          </cell>
          <cell r="BA420">
            <v>6</v>
          </cell>
          <cell r="BB420">
            <v>6</v>
          </cell>
          <cell r="BC420">
            <v>9</v>
          </cell>
          <cell r="BD420">
            <v>9</v>
          </cell>
          <cell r="BE420">
            <v>2</v>
          </cell>
          <cell r="BF420">
            <v>520.4</v>
          </cell>
          <cell r="BG420">
            <v>521.63800000000003</v>
          </cell>
          <cell r="BH420">
            <v>0</v>
          </cell>
          <cell r="BI420">
            <v>520.4</v>
          </cell>
          <cell r="BJ420">
            <v>0</v>
          </cell>
          <cell r="BK420">
            <v>39</v>
          </cell>
          <cell r="BL420">
            <v>1</v>
          </cell>
          <cell r="BM420">
            <v>1577</v>
          </cell>
          <cell r="BN420">
            <v>1575.3330000000001</v>
          </cell>
          <cell r="BO420">
            <v>0</v>
          </cell>
          <cell r="BP420">
            <v>1577</v>
          </cell>
          <cell r="BQ420">
            <v>0</v>
          </cell>
          <cell r="BR420">
            <v>525.66999999999996</v>
          </cell>
          <cell r="BS420">
            <v>0</v>
          </cell>
          <cell r="BT420">
            <v>3</v>
          </cell>
          <cell r="BU420">
            <v>0</v>
          </cell>
          <cell r="BV420">
            <v>0</v>
          </cell>
          <cell r="BW420">
            <v>0</v>
          </cell>
          <cell r="BX420">
            <v>0</v>
          </cell>
          <cell r="BY420">
            <v>0</v>
          </cell>
          <cell r="BZ420">
            <v>0</v>
          </cell>
          <cell r="CA420">
            <v>0</v>
          </cell>
          <cell r="CB420">
            <v>0</v>
          </cell>
          <cell r="CC420">
            <v>0</v>
          </cell>
          <cell r="CD420">
            <v>0</v>
          </cell>
          <cell r="CE420">
            <v>0</v>
          </cell>
          <cell r="CF420">
            <v>2</v>
          </cell>
          <cell r="CG420">
            <v>523</v>
          </cell>
          <cell r="CH420">
            <v>625.94100000000003</v>
          </cell>
          <cell r="CI420">
            <v>16</v>
          </cell>
          <cell r="CJ420">
            <v>523</v>
          </cell>
          <cell r="CK420">
            <v>0</v>
          </cell>
          <cell r="CL420">
            <v>0.26200000000000001</v>
          </cell>
          <cell r="CM420">
            <v>0</v>
          </cell>
          <cell r="CN420">
            <v>2</v>
          </cell>
          <cell r="CO420">
            <v>0</v>
          </cell>
          <cell r="CP420">
            <v>2620.4</v>
          </cell>
          <cell r="CQ420">
            <v>3701.4</v>
          </cell>
          <cell r="CR420">
            <v>1</v>
          </cell>
          <cell r="CS420">
            <v>0</v>
          </cell>
          <cell r="CT420">
            <v>0</v>
          </cell>
        </row>
        <row r="421">
          <cell r="B421">
            <v>247693648</v>
          </cell>
          <cell r="C421" t="str">
            <v>г.о.Люберцы, р.п.Томилино, ул.Гаршина, д.9А к.12, д.9А к.14, д. 9А, к.9</v>
          </cell>
          <cell r="D421" t="str">
            <v>{"type":"Polygon","coordinates":[[[37.960532,55.667063],[37.960829,55.667025],[37.961371,55.666947],[37.961212,55.666685],[37.96258,55.66645],[37.962337,55.666004],[37.962246,55.666016],[37.961863,55.665392],[37.96169,55.665389],[37.961674,55.665077],[37.961369,55.664992],[37.961146,55.664927],[37.960811,55.664721],[37.960347,55.664711],[37.959649,55.66477],[37.959655,55.664924],[37.959719,55.664947],[37.959735,55.665248],[37.959472,55.665273],[37.959368,55.665274],[37.959403,55.665364],[37.959437,55.665419],[37.959563,55.665649],[37.960532,55.667063]],[[37.959808,55.665561],[37.961479,55.665562],[37.961479,55.665762],[37.959808,55.665767],[37.959808,55.665561]],[[37.960382,55.666399],[37.962079,55.666114],[37.962149,55.666246],[37.960454,55.666529],[37.960382,55.666399]],[[37.96128,55.66501],[37.959813,55.665019],[37.959816,55.665187],[37.961278,55.665183],[37.96128,55.66501]],[[37.961833,55.665397],[37.961998,55.665628],[37.961903,55.665647],[37.961866,55.665582],[37.961826,55.665582],[37.961819,55.665888],[37.961704,55.665886],[37.96169,55.665394],[37.961833,55.665397]],[[37.961733,55.665947],[37.962059,55.665962],[37.962053,55.666003],[37.961727,55.665988],[37.961733,55.665947]],[[37.961902,55.665713],[37.962012,55.665695],[37.962118,55.665888],[37.962004,55.665906],[37.961902,55.665713]],[[37.960556,55.666783],[37.960676,55.666763],[37.960736,55.666872],[37.960617,55.666892],[37.960556,55.666783]],[[37.961427,55.665407],[37.961549,55.665406],[37.961548,55.665271],[37.961426,55.665272],[37.961427,55.665407]]]}</v>
          </cell>
          <cell r="E421" t="str">
            <v>LINESTRING(37.960347 55.664711,37.959649 55.66477,37.959368 55.665274,37.959403 55.665364,37.959563 55.665649,37.960532 55.667063,37.960829 55.667025,37.961371 55.666947,37.96258 55.66645,37.962337 55.666004,37.961674 55.665077,37.960811 55.664721,37.960347 55.664711)</v>
          </cell>
          <cell r="F421" t="str">
            <v>Утвержден</v>
          </cell>
          <cell r="G421">
            <v>24817</v>
          </cell>
          <cell r="H421">
            <v>24545.258999999998</v>
          </cell>
          <cell r="I421">
            <v>24817</v>
          </cell>
          <cell r="J421">
            <v>0</v>
          </cell>
          <cell r="K421">
            <v>7428.3</v>
          </cell>
          <cell r="L421">
            <v>12391.1</v>
          </cell>
          <cell r="M421">
            <v>1</v>
          </cell>
          <cell r="N421">
            <v>465</v>
          </cell>
          <cell r="O421">
            <v>466.99</v>
          </cell>
          <cell r="P421">
            <v>0</v>
          </cell>
          <cell r="Q421">
            <v>0</v>
          </cell>
          <cell r="R421">
            <v>465</v>
          </cell>
          <cell r="S421">
            <v>0</v>
          </cell>
          <cell r="T421">
            <v>0</v>
          </cell>
          <cell r="U421">
            <v>0</v>
          </cell>
          <cell r="V421">
            <v>0</v>
          </cell>
          <cell r="W421">
            <v>20</v>
          </cell>
          <cell r="X421">
            <v>0</v>
          </cell>
          <cell r="Y421">
            <v>4</v>
          </cell>
          <cell r="Z421">
            <v>1</v>
          </cell>
          <cell r="AA421">
            <v>410</v>
          </cell>
          <cell r="AB421">
            <v>409.40699999999998</v>
          </cell>
          <cell r="AC421">
            <v>0</v>
          </cell>
          <cell r="AD421">
            <v>0</v>
          </cell>
          <cell r="AE421">
            <v>410</v>
          </cell>
          <cell r="AF421">
            <v>0</v>
          </cell>
          <cell r="AG421">
            <v>0</v>
          </cell>
          <cell r="AH421">
            <v>0</v>
          </cell>
          <cell r="AI421">
            <v>0</v>
          </cell>
          <cell r="AJ421">
            <v>0</v>
          </cell>
          <cell r="AK421">
            <v>0</v>
          </cell>
          <cell r="AL421">
            <v>0</v>
          </cell>
          <cell r="AM421">
            <v>12982.174000000001</v>
          </cell>
          <cell r="AN421">
            <v>14926.771000000001</v>
          </cell>
          <cell r="AO421">
            <v>12933.8</v>
          </cell>
          <cell r="AP421">
            <v>80</v>
          </cell>
          <cell r="AQ421">
            <v>0</v>
          </cell>
          <cell r="AR421">
            <v>0</v>
          </cell>
          <cell r="AS421">
            <v>0</v>
          </cell>
          <cell r="AT421">
            <v>0</v>
          </cell>
          <cell r="AU421">
            <v>40.374000000000002</v>
          </cell>
          <cell r="AV421">
            <v>2</v>
          </cell>
          <cell r="AW421">
            <v>33</v>
          </cell>
          <cell r="AX421">
            <v>0</v>
          </cell>
          <cell r="AY421">
            <v>33</v>
          </cell>
          <cell r="AZ421">
            <v>0</v>
          </cell>
          <cell r="BA421">
            <v>12</v>
          </cell>
          <cell r="BB421">
            <v>12</v>
          </cell>
          <cell r="BC421">
            <v>8</v>
          </cell>
          <cell r="BD421">
            <v>8</v>
          </cell>
          <cell r="BE421">
            <v>3</v>
          </cell>
          <cell r="BF421">
            <v>1279</v>
          </cell>
          <cell r="BG421">
            <v>1282.742</v>
          </cell>
          <cell r="BH421">
            <v>0</v>
          </cell>
          <cell r="BI421">
            <v>1279</v>
          </cell>
          <cell r="BJ421">
            <v>0</v>
          </cell>
          <cell r="BK421">
            <v>103</v>
          </cell>
          <cell r="BL421">
            <v>3</v>
          </cell>
          <cell r="BM421">
            <v>6668</v>
          </cell>
          <cell r="BN421">
            <v>6690.5209999999997</v>
          </cell>
          <cell r="BO421">
            <v>0</v>
          </cell>
          <cell r="BP421">
            <v>6668</v>
          </cell>
          <cell r="BQ421">
            <v>0</v>
          </cell>
          <cell r="BR421">
            <v>1425</v>
          </cell>
          <cell r="BS421">
            <v>0</v>
          </cell>
          <cell r="BT421">
            <v>6.3333333333333304</v>
          </cell>
          <cell r="BU421">
            <v>0</v>
          </cell>
          <cell r="BV421">
            <v>20</v>
          </cell>
          <cell r="BW421">
            <v>760.3</v>
          </cell>
          <cell r="BX421">
            <v>760.58</v>
          </cell>
          <cell r="BY421">
            <v>0</v>
          </cell>
          <cell r="BZ421">
            <v>760.3</v>
          </cell>
          <cell r="CA421">
            <v>0</v>
          </cell>
          <cell r="CB421">
            <v>0.377</v>
          </cell>
          <cell r="CC421">
            <v>0</v>
          </cell>
          <cell r="CD421">
            <v>2</v>
          </cell>
          <cell r="CE421">
            <v>0</v>
          </cell>
          <cell r="CF421">
            <v>0</v>
          </cell>
          <cell r="CG421">
            <v>0</v>
          </cell>
          <cell r="CH421">
            <v>0</v>
          </cell>
          <cell r="CI421">
            <v>0</v>
          </cell>
          <cell r="CJ421">
            <v>0</v>
          </cell>
          <cell r="CK421">
            <v>0</v>
          </cell>
          <cell r="CL421">
            <v>0</v>
          </cell>
          <cell r="CM421">
            <v>0</v>
          </cell>
          <cell r="CN421">
            <v>0</v>
          </cell>
          <cell r="CO421">
            <v>0</v>
          </cell>
          <cell r="CP421">
            <v>8740.2999999999993</v>
          </cell>
          <cell r="CQ421">
            <v>22549.1</v>
          </cell>
          <cell r="CR421">
            <v>0</v>
          </cell>
          <cell r="CS421">
            <v>0</v>
          </cell>
          <cell r="CT421">
            <v>0</v>
          </cell>
        </row>
        <row r="422">
          <cell r="B422">
            <v>247693657</v>
          </cell>
          <cell r="C422" t="str">
            <v>г.о. Люберцы, р.п. Томилино, ул. Гаршина, д. 9А к.8, 9А к.10, 9А к.11</v>
          </cell>
          <cell r="D422" t="str">
            <v>{"type":"Polygon","coordinates":[[[37.959398,55.665368],[37.959363,55.665273],[37.959468,55.665272],[37.959476,55.66492],[37.959538,55.664782],[37.959589,55.664673],[37.959259,55.664352],[37.958893,55.664163],[37.958769,55.664133],[37.958424,55.664033],[37.958256,55.663973],[37.957432,55.663826],[37.957591,55.664049],[37.957571,55.664384],[37.957588,55.664671],[37.956923,55.664674],[37.957075,55.664773],[37.957129,55.665675],[37.9572,55.665699],[37.95726,55.665706],[37.957423,55.665716],[37.957489,55.665712],[37.957527,55.665698],[37.957698,55.665679],[37.957704,55.665691],[37.958201,55.665606],[37.958368,55.66557],[37.959419,55.665401],[37.959398,55.665368]],[[37.957177,55.664959],[37.957383,55.664957],[37.957402,55.665673],[37.957199,55.665676],[37.957177,55.664959]],[[37.958086,55.665242],[37.959342,55.665239],[37.959345,55.665101],[37.958085,55.665104],[37.958086,55.665242]],[[37.957649,55.664654],[37.957646,55.664498],[37.959162,55.664486],[37.959163,55.664636],[37.957649,55.664654]],[[37.959337,55.66537],[37.959349,55.66539],[37.959365,55.665388],[37.959356,55.665374],[37.959353,55.665367],[37.959337,55.66537]]]}</v>
          </cell>
          <cell r="E422" t="str">
            <v>LINESTRING(37.957432 55.663826,37.956923 55.664674,37.957129 55.665675,37.9572 55.665699,37.95726 55.665706,37.957423 55.665716,37.957489 55.665712,37.957704 55.665691,37.959419 55.665401,37.959468 55.665272,37.959589 55.664673,37.959259 55.664352,37.958893 55.664163,37.958256 55.663973,37.957432 55.663826)</v>
          </cell>
          <cell r="F422" t="str">
            <v>Утвержден</v>
          </cell>
          <cell r="G422">
            <v>17172</v>
          </cell>
          <cell r="H422">
            <v>19081.956999999999</v>
          </cell>
          <cell r="I422">
            <v>17172</v>
          </cell>
          <cell r="J422">
            <v>0</v>
          </cell>
          <cell r="K422">
            <v>2763</v>
          </cell>
          <cell r="L422">
            <v>5936</v>
          </cell>
          <cell r="M422">
            <v>2</v>
          </cell>
          <cell r="N422">
            <v>421</v>
          </cell>
          <cell r="O422">
            <v>421.78699999999998</v>
          </cell>
          <cell r="P422">
            <v>0</v>
          </cell>
          <cell r="Q422">
            <v>0</v>
          </cell>
          <cell r="R422">
            <v>145</v>
          </cell>
          <cell r="S422">
            <v>0</v>
          </cell>
          <cell r="T422">
            <v>276</v>
          </cell>
          <cell r="U422">
            <v>0</v>
          </cell>
          <cell r="V422">
            <v>0</v>
          </cell>
          <cell r="W422">
            <v>7</v>
          </cell>
          <cell r="X422">
            <v>4</v>
          </cell>
          <cell r="Y422">
            <v>4</v>
          </cell>
          <cell r="Z422">
            <v>1</v>
          </cell>
          <cell r="AA422">
            <v>500</v>
          </cell>
          <cell r="AB422">
            <v>500.66399999999999</v>
          </cell>
          <cell r="AC422">
            <v>0</v>
          </cell>
          <cell r="AD422">
            <v>0</v>
          </cell>
          <cell r="AE422">
            <v>500</v>
          </cell>
          <cell r="AF422">
            <v>0</v>
          </cell>
          <cell r="AG422">
            <v>0</v>
          </cell>
          <cell r="AH422">
            <v>0</v>
          </cell>
          <cell r="AI422">
            <v>0</v>
          </cell>
          <cell r="AJ422">
            <v>3</v>
          </cell>
          <cell r="AK422">
            <v>1</v>
          </cell>
          <cell r="AL422">
            <v>1</v>
          </cell>
          <cell r="AM422">
            <v>0</v>
          </cell>
          <cell r="AN422">
            <v>13669.636</v>
          </cell>
          <cell r="AO422">
            <v>0</v>
          </cell>
          <cell r="AP422">
            <v>106</v>
          </cell>
          <cell r="AQ422">
            <v>0</v>
          </cell>
          <cell r="AR422">
            <v>0</v>
          </cell>
          <cell r="AS422">
            <v>0</v>
          </cell>
          <cell r="AT422">
            <v>0</v>
          </cell>
          <cell r="AU422">
            <v>0</v>
          </cell>
          <cell r="AV422">
            <v>1</v>
          </cell>
          <cell r="AW422">
            <v>5</v>
          </cell>
          <cell r="AX422">
            <v>0</v>
          </cell>
          <cell r="AY422">
            <v>5</v>
          </cell>
          <cell r="AZ422">
            <v>0</v>
          </cell>
          <cell r="BA422">
            <v>2</v>
          </cell>
          <cell r="BB422">
            <v>2</v>
          </cell>
          <cell r="BC422">
            <v>3</v>
          </cell>
          <cell r="BD422">
            <v>0</v>
          </cell>
          <cell r="BE422">
            <v>4</v>
          </cell>
          <cell r="BF422">
            <v>891</v>
          </cell>
          <cell r="BG422">
            <v>1406.712</v>
          </cell>
          <cell r="BH422">
            <v>37</v>
          </cell>
          <cell r="BI422">
            <v>891</v>
          </cell>
          <cell r="BJ422">
            <v>0</v>
          </cell>
          <cell r="BK422">
            <v>67</v>
          </cell>
          <cell r="BL422">
            <v>3</v>
          </cell>
          <cell r="BM422">
            <v>1826</v>
          </cell>
          <cell r="BN422">
            <v>1831.895</v>
          </cell>
          <cell r="BO422">
            <v>0</v>
          </cell>
          <cell r="BP422">
            <v>1826</v>
          </cell>
          <cell r="BQ422">
            <v>0</v>
          </cell>
          <cell r="BR422">
            <v>621</v>
          </cell>
          <cell r="BS422">
            <v>0</v>
          </cell>
          <cell r="BT422">
            <v>3</v>
          </cell>
          <cell r="BU422">
            <v>0</v>
          </cell>
          <cell r="BV422">
            <v>0</v>
          </cell>
          <cell r="BW422">
            <v>0</v>
          </cell>
          <cell r="BX422">
            <v>0</v>
          </cell>
          <cell r="BY422">
            <v>0</v>
          </cell>
          <cell r="BZ422">
            <v>0</v>
          </cell>
          <cell r="CA422">
            <v>0</v>
          </cell>
          <cell r="CB422">
            <v>0</v>
          </cell>
          <cell r="CC422">
            <v>0</v>
          </cell>
          <cell r="CD422">
            <v>0</v>
          </cell>
          <cell r="CE422">
            <v>0</v>
          </cell>
          <cell r="CF422">
            <v>3</v>
          </cell>
          <cell r="CG422">
            <v>1244</v>
          </cell>
          <cell r="CH422">
            <v>1255.4449999999999</v>
          </cell>
          <cell r="CI422">
            <v>1</v>
          </cell>
          <cell r="CJ422">
            <v>937</v>
          </cell>
          <cell r="CK422">
            <v>307</v>
          </cell>
          <cell r="CL422">
            <v>0.46899999999999997</v>
          </cell>
          <cell r="CM422">
            <v>0.154</v>
          </cell>
          <cell r="CN422">
            <v>2</v>
          </cell>
          <cell r="CO422">
            <v>2</v>
          </cell>
          <cell r="CP422">
            <v>3659</v>
          </cell>
          <cell r="CQ422">
            <v>4887</v>
          </cell>
          <cell r="CR422">
            <v>0</v>
          </cell>
          <cell r="CS422">
            <v>0</v>
          </cell>
          <cell r="CT422">
            <v>0</v>
          </cell>
        </row>
        <row r="423">
          <cell r="B423">
            <v>7336123090</v>
          </cell>
          <cell r="C423" t="str">
            <v>г.о.Люберцы, р.п.Томилино, ул.Гоголя, д.15, д.22, д.23, д.24А</v>
          </cell>
          <cell r="D423" t="str">
            <v>{"type":"Polygon","coordinates":[[[37.952521,55.6659],[37.952729,55.665897],[37.95278,55.664289],[37.952395,55.664287],[37.952196,55.664417],[37.952161,55.664417],[37.951898,55.664419],[37.951784,55.664475],[37.951755,55.664532],[37.95176,55.664544],[37.951631,55.664832],[37.951541,55.66501],[37.951364,55.665139],[37.951387,55.665382],[37.951436,55.665431],[37.951454,55.665908],[37.952521,55.6659]],[[37.952309,55.664366],[37.952537,55.664368],[37.952528,55.664645],[37.952301,55.664643],[37.952309,55.664366]],[[37.952471,55.664752],[37.952684,55.664754],[37.952673,55.665243],[37.95246,55.665241],[37.952471,55.664752]],[[37.952469,55.66536],[37.952685,55.66536],[37.952674,55.665861],[37.95246,55.66586],[37.952469,55.66536]],[[37.951623,55.665142],[37.951859,55.665143],[37.951864,55.665763],[37.951627,55.665762],[37.951623,55.665142]]]}</v>
          </cell>
          <cell r="E423" t="str">
            <v>LINESTRING(37.952395 55.664287,37.951898 55.664419,37.951784 55.664475,37.951364 55.665139,37.951387 55.665382,37.951454 55.665908,37.952521 55.6659,37.952729 55.665897,37.95278 55.664289,37.952395 55.664287)</v>
          </cell>
          <cell r="F423" t="str">
            <v>Утвержден</v>
          </cell>
          <cell r="G423">
            <v>10372</v>
          </cell>
          <cell r="H423">
            <v>10219.343000000001</v>
          </cell>
          <cell r="I423">
            <v>10372</v>
          </cell>
          <cell r="J423">
            <v>0</v>
          </cell>
          <cell r="K423">
            <v>1243.9000000000001</v>
          </cell>
          <cell r="L423">
            <v>0</v>
          </cell>
          <cell r="M423">
            <v>1</v>
          </cell>
          <cell r="N423">
            <v>452</v>
          </cell>
          <cell r="O423">
            <v>453.05099999999999</v>
          </cell>
          <cell r="P423">
            <v>0</v>
          </cell>
          <cell r="Q423">
            <v>0</v>
          </cell>
          <cell r="R423">
            <v>452</v>
          </cell>
          <cell r="S423">
            <v>0</v>
          </cell>
          <cell r="T423">
            <v>0</v>
          </cell>
          <cell r="U423">
            <v>0</v>
          </cell>
          <cell r="V423">
            <v>0</v>
          </cell>
          <cell r="W423">
            <v>0</v>
          </cell>
          <cell r="X423">
            <v>0</v>
          </cell>
          <cell r="Y423">
            <v>2</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8081</v>
          </cell>
          <cell r="AN423">
            <v>8045.442</v>
          </cell>
          <cell r="AO423">
            <v>8025</v>
          </cell>
          <cell r="AP423">
            <v>32</v>
          </cell>
          <cell r="AQ423">
            <v>0</v>
          </cell>
          <cell r="AR423">
            <v>0</v>
          </cell>
          <cell r="AS423">
            <v>0</v>
          </cell>
          <cell r="AT423">
            <v>15</v>
          </cell>
          <cell r="AU423">
            <v>24</v>
          </cell>
          <cell r="AV423">
            <v>0</v>
          </cell>
          <cell r="AW423">
            <v>0</v>
          </cell>
          <cell r="AX423">
            <v>0</v>
          </cell>
          <cell r="AY423">
            <v>0</v>
          </cell>
          <cell r="AZ423">
            <v>0</v>
          </cell>
          <cell r="BA423">
            <v>0</v>
          </cell>
          <cell r="BB423">
            <v>0</v>
          </cell>
          <cell r="BC423">
            <v>0</v>
          </cell>
          <cell r="BD423">
            <v>0</v>
          </cell>
          <cell r="BE423">
            <v>1</v>
          </cell>
          <cell r="BF423">
            <v>118</v>
          </cell>
          <cell r="BG423">
            <v>117.298</v>
          </cell>
          <cell r="BH423">
            <v>1</v>
          </cell>
          <cell r="BI423">
            <v>118</v>
          </cell>
          <cell r="BJ423">
            <v>0</v>
          </cell>
          <cell r="BK423">
            <v>9</v>
          </cell>
          <cell r="BL423">
            <v>1</v>
          </cell>
          <cell r="BM423">
            <v>634</v>
          </cell>
          <cell r="BN423">
            <v>635.94500000000005</v>
          </cell>
          <cell r="BO423">
            <v>0</v>
          </cell>
          <cell r="BP423">
            <v>634</v>
          </cell>
          <cell r="BQ423">
            <v>0</v>
          </cell>
          <cell r="BR423">
            <v>212</v>
          </cell>
          <cell r="BS423">
            <v>0</v>
          </cell>
          <cell r="BT423">
            <v>3</v>
          </cell>
          <cell r="BU423">
            <v>0</v>
          </cell>
          <cell r="BV423">
            <v>5</v>
          </cell>
          <cell r="BW423">
            <v>609.9</v>
          </cell>
          <cell r="BX423">
            <v>611.38800000000003</v>
          </cell>
          <cell r="BY423">
            <v>0</v>
          </cell>
          <cell r="BZ423">
            <v>609.9</v>
          </cell>
          <cell r="CA423">
            <v>0</v>
          </cell>
          <cell r="CB423">
            <v>0.30499999999999999</v>
          </cell>
          <cell r="CC423">
            <v>0</v>
          </cell>
          <cell r="CD423">
            <v>2</v>
          </cell>
          <cell r="CE423">
            <v>0</v>
          </cell>
          <cell r="CF423">
            <v>1</v>
          </cell>
          <cell r="CG423">
            <v>353</v>
          </cell>
          <cell r="CH423">
            <v>354.89299999999997</v>
          </cell>
          <cell r="CI423">
            <v>1</v>
          </cell>
          <cell r="CJ423">
            <v>0</v>
          </cell>
          <cell r="CK423">
            <v>353</v>
          </cell>
          <cell r="CL423">
            <v>0</v>
          </cell>
          <cell r="CM423">
            <v>0.17699999999999999</v>
          </cell>
          <cell r="CN423">
            <v>0</v>
          </cell>
          <cell r="CO423">
            <v>2</v>
          </cell>
          <cell r="CP423">
            <v>1361.9</v>
          </cell>
          <cell r="CQ423">
            <v>10191.9</v>
          </cell>
          <cell r="CR423">
            <v>0</v>
          </cell>
          <cell r="CS423">
            <v>0</v>
          </cell>
          <cell r="CT423">
            <v>0</v>
          </cell>
        </row>
        <row r="424">
          <cell r="B424">
            <v>247693676</v>
          </cell>
          <cell r="C424" t="str">
            <v>г.о.Люберцы, р.п.Томилино, ул.Гоголя, д.16, д.17, д.18/1</v>
          </cell>
          <cell r="D424" t="str">
            <v>{"type":"Polygon","coordinates":[[[37.95043,55.664541],[37.951755,55.664533],[37.951784,55.664475],[37.951897,55.664419],[37.952196,55.664417],[37.952395,55.664287],[37.952562,55.664288],[37.952563,55.664249],[37.95251,55.664225],[37.952494,55.664192],[37.952489,55.663974],[37.952454,55.663951],[37.952456,55.663649],[37.950409,55.663667],[37.95043,55.664541]],[[37.95194,55.664304],[37.95192,55.663732],[37.952141,55.663728],[37.952168,55.664303],[37.95194,55.664304]],[[37.951276,55.664371],[37.951266,55.663738],[37.951477,55.663737],[37.951491,55.664372],[37.951276,55.664371]],[[37.950478,55.664356],[37.95046,55.663747],[37.950678,55.663748],[37.950693,55.664358],[37.950478,55.664356]]]}</v>
          </cell>
          <cell r="E424" t="str">
            <v>LINESTRING(37.952456 55.663649,37.950409 55.663667,37.95043 55.664541,37.951755 55.664533,37.952196 55.664417,37.952562 55.664288,37.952563 55.664249,37.952456 55.663649)</v>
          </cell>
          <cell r="F424" t="str">
            <v>Утвержден</v>
          </cell>
          <cell r="G424">
            <v>8927</v>
          </cell>
          <cell r="H424">
            <v>9185.9869999999992</v>
          </cell>
          <cell r="I424">
            <v>8927</v>
          </cell>
          <cell r="J424">
            <v>1617</v>
          </cell>
          <cell r="K424">
            <v>2351.9</v>
          </cell>
          <cell r="L424">
            <v>4677</v>
          </cell>
          <cell r="M424">
            <v>1</v>
          </cell>
          <cell r="N424">
            <v>296</v>
          </cell>
          <cell r="O424">
            <v>297.959</v>
          </cell>
          <cell r="P424">
            <v>1</v>
          </cell>
          <cell r="Q424">
            <v>0</v>
          </cell>
          <cell r="R424">
            <v>296</v>
          </cell>
          <cell r="S424">
            <v>0</v>
          </cell>
          <cell r="T424">
            <v>0</v>
          </cell>
          <cell r="U424">
            <v>0</v>
          </cell>
          <cell r="V424">
            <v>0</v>
          </cell>
          <cell r="W424">
            <v>7</v>
          </cell>
          <cell r="X424">
            <v>0</v>
          </cell>
          <cell r="Y424">
            <v>2</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5295.8</v>
          </cell>
          <cell r="AN424">
            <v>5301.9009999999998</v>
          </cell>
          <cell r="AO424">
            <v>5289.8</v>
          </cell>
          <cell r="AP424">
            <v>70</v>
          </cell>
          <cell r="AQ424">
            <v>0</v>
          </cell>
          <cell r="AR424">
            <v>0</v>
          </cell>
          <cell r="AS424">
            <v>0</v>
          </cell>
          <cell r="AT424">
            <v>0</v>
          </cell>
          <cell r="AU424">
            <v>0</v>
          </cell>
          <cell r="AV424">
            <v>0</v>
          </cell>
          <cell r="AW424">
            <v>0</v>
          </cell>
          <cell r="AX424">
            <v>0</v>
          </cell>
          <cell r="AY424">
            <v>0</v>
          </cell>
          <cell r="AZ424">
            <v>0</v>
          </cell>
          <cell r="BA424">
            <v>5</v>
          </cell>
          <cell r="BB424">
            <v>5</v>
          </cell>
          <cell r="BC424">
            <v>8</v>
          </cell>
          <cell r="BD424">
            <v>2</v>
          </cell>
          <cell r="BE424">
            <v>6</v>
          </cell>
          <cell r="BF424">
            <v>866.3</v>
          </cell>
          <cell r="BG424">
            <v>868.37699999999995</v>
          </cell>
          <cell r="BH424">
            <v>0</v>
          </cell>
          <cell r="BI424">
            <v>866.3</v>
          </cell>
          <cell r="BJ424">
            <v>0</v>
          </cell>
          <cell r="BK424">
            <v>67</v>
          </cell>
          <cell r="BL424">
            <v>3</v>
          </cell>
          <cell r="BM424">
            <v>2025</v>
          </cell>
          <cell r="BN424">
            <v>2032.702</v>
          </cell>
          <cell r="BO424">
            <v>0</v>
          </cell>
          <cell r="BP424">
            <v>2025</v>
          </cell>
          <cell r="BQ424">
            <v>0</v>
          </cell>
          <cell r="BR424">
            <v>458</v>
          </cell>
          <cell r="BS424">
            <v>0</v>
          </cell>
          <cell r="BT424">
            <v>5</v>
          </cell>
          <cell r="BU424">
            <v>0</v>
          </cell>
          <cell r="BV424">
            <v>6</v>
          </cell>
          <cell r="BW424">
            <v>156.19999999999999</v>
          </cell>
          <cell r="BX424">
            <v>156.232</v>
          </cell>
          <cell r="BY424">
            <v>0</v>
          </cell>
          <cell r="BZ424">
            <v>156.19999999999999</v>
          </cell>
          <cell r="CA424">
            <v>0</v>
          </cell>
          <cell r="CB424">
            <v>7.8E-2</v>
          </cell>
          <cell r="CC424">
            <v>0</v>
          </cell>
          <cell r="CD424">
            <v>1.6666666666666701</v>
          </cell>
          <cell r="CE424">
            <v>0</v>
          </cell>
          <cell r="CF424">
            <v>12</v>
          </cell>
          <cell r="CG424">
            <v>184.5</v>
          </cell>
          <cell r="CH424">
            <v>184.946</v>
          </cell>
          <cell r="CI424">
            <v>0</v>
          </cell>
          <cell r="CJ424">
            <v>184.5</v>
          </cell>
          <cell r="CK424">
            <v>0</v>
          </cell>
          <cell r="CL424">
            <v>8.7999999999999995E-2</v>
          </cell>
          <cell r="CM424">
            <v>0</v>
          </cell>
          <cell r="CN424">
            <v>2</v>
          </cell>
          <cell r="CO424">
            <v>0</v>
          </cell>
          <cell r="CP424">
            <v>3232</v>
          </cell>
          <cell r="CQ424">
            <v>8817.7999999999993</v>
          </cell>
          <cell r="CR424">
            <v>0</v>
          </cell>
          <cell r="CS424">
            <v>0</v>
          </cell>
          <cell r="CT424">
            <v>0</v>
          </cell>
        </row>
        <row r="425">
          <cell r="B425">
            <v>247693673</v>
          </cell>
          <cell r="C425" t="str">
            <v>г.о.Люберцы, р.п.Томилино, ул.Гоголя, д.20Б, д.24, д.26, д.28, д.30</v>
          </cell>
          <cell r="D425" t="str">
            <v>{"type":"Polygon","coordinates":[[[37.951292,55.666956],[37.952295,55.667629],[37.952594,55.667542],[37.952675,55.667636],[37.952559,55.66767],[37.952603,55.66773],[37.952599,55.667751],[37.952478,55.667783],[37.952434,55.667779],[37.952502,55.667852],[37.952873,55.667689],[37.952959,55.667669],[37.953043,55.667653],[37.953367,55.667623],[37.953909,55.6676],[37.954014,55.667614],[37.954147,55.667702],[37.9542,55.667692],[37.954097,55.667588],[37.954066,55.667555],[37.953974,55.667426],[37.953972,55.667262],[37.954094,55.667257],[37.953554,55.666477],[37.953108,55.665896],[37.952729,55.665897],[37.952483,55.6659],[37.951546,55.665907],[37.951548,55.666219],[37.951285,55.666221],[37.951292,55.666956]],[[37.952245,55.667515],[37.952474,55.667515],[37.952473,55.666895],[37.95224,55.666896],[37.952245,55.667515]],[[37.952916,55.66749],[37.953142,55.667486],[37.953144,55.666896],[37.952908,55.666899],[37.952916,55.66749]],[[37.953565,55.667539],[37.953799,55.667533],[37.953795,55.666937],[37.953565,55.666937],[37.953565,55.667539]],[[37.952971,55.666785],[37.953151,55.666782],[37.953125,55.666338],[37.952946,55.666341],[37.952971,55.666785]],[[37.951364,55.6669],[37.951605,55.666901],[37.951597,55.666293],[37.951359,55.666291],[37.951364,55.6669]],[[37.951636,55.666046],[37.952725,55.666049],[37.952721,55.666177],[37.951633,55.666173],[37.951636,55.666046]]]}</v>
          </cell>
          <cell r="E425" t="str">
            <v>LINESTRING(37.953108 55.665896,37.952729 55.665897,37.951546 55.665907,37.951285 55.666221,37.951292 55.666956,37.952502 55.667852,37.954147 55.667702,37.9542 55.667692,37.954094 55.667257,37.953554 55.666477,37.953108 55.665896)</v>
          </cell>
          <cell r="F425" t="str">
            <v>Утвержден</v>
          </cell>
          <cell r="G425">
            <v>20840</v>
          </cell>
          <cell r="H425">
            <v>20974.383000000002</v>
          </cell>
          <cell r="I425">
            <v>20840</v>
          </cell>
          <cell r="J425">
            <v>2482</v>
          </cell>
          <cell r="K425">
            <v>3881.7</v>
          </cell>
          <cell r="L425">
            <v>2783</v>
          </cell>
          <cell r="M425">
            <v>2</v>
          </cell>
          <cell r="N425">
            <v>254</v>
          </cell>
          <cell r="O425">
            <v>253.13399999999999</v>
          </cell>
          <cell r="P425">
            <v>0</v>
          </cell>
          <cell r="Q425">
            <v>0</v>
          </cell>
          <cell r="R425">
            <v>254</v>
          </cell>
          <cell r="S425">
            <v>0</v>
          </cell>
          <cell r="T425">
            <v>0</v>
          </cell>
          <cell r="U425">
            <v>0</v>
          </cell>
          <cell r="V425">
            <v>0</v>
          </cell>
          <cell r="W425">
            <v>6</v>
          </cell>
          <cell r="X425">
            <v>4</v>
          </cell>
          <cell r="Y425">
            <v>4</v>
          </cell>
          <cell r="Z425">
            <v>1</v>
          </cell>
          <cell r="AA425">
            <v>4441</v>
          </cell>
          <cell r="AB425">
            <v>441.28800000000001</v>
          </cell>
          <cell r="AC425">
            <v>90</v>
          </cell>
          <cell r="AD425">
            <v>0</v>
          </cell>
          <cell r="AE425">
            <v>4441</v>
          </cell>
          <cell r="AF425">
            <v>0</v>
          </cell>
          <cell r="AG425">
            <v>0</v>
          </cell>
          <cell r="AH425">
            <v>0</v>
          </cell>
          <cell r="AI425">
            <v>0</v>
          </cell>
          <cell r="AJ425">
            <v>0</v>
          </cell>
          <cell r="AK425">
            <v>3</v>
          </cell>
          <cell r="AL425">
            <v>3</v>
          </cell>
          <cell r="AM425">
            <v>13284</v>
          </cell>
          <cell r="AN425">
            <v>15733.054</v>
          </cell>
          <cell r="AO425">
            <v>13284</v>
          </cell>
          <cell r="AP425">
            <v>62</v>
          </cell>
          <cell r="AQ425">
            <v>0</v>
          </cell>
          <cell r="AR425">
            <v>0</v>
          </cell>
          <cell r="AS425">
            <v>0</v>
          </cell>
          <cell r="AT425">
            <v>15</v>
          </cell>
          <cell r="AU425">
            <v>27</v>
          </cell>
          <cell r="AV425">
            <v>0</v>
          </cell>
          <cell r="AW425">
            <v>0</v>
          </cell>
          <cell r="AX425">
            <v>0</v>
          </cell>
          <cell r="AY425">
            <v>0</v>
          </cell>
          <cell r="AZ425">
            <v>0</v>
          </cell>
          <cell r="BA425">
            <v>0</v>
          </cell>
          <cell r="BB425">
            <v>0</v>
          </cell>
          <cell r="BC425">
            <v>12</v>
          </cell>
          <cell r="BD425">
            <v>8</v>
          </cell>
          <cell r="BE425">
            <v>4</v>
          </cell>
          <cell r="BF425">
            <v>645</v>
          </cell>
          <cell r="BG425">
            <v>646.54399999999998</v>
          </cell>
          <cell r="BH425">
            <v>0</v>
          </cell>
          <cell r="BI425">
            <v>645</v>
          </cell>
          <cell r="BJ425">
            <v>0</v>
          </cell>
          <cell r="BK425">
            <v>48</v>
          </cell>
          <cell r="BL425">
            <v>4</v>
          </cell>
          <cell r="BM425">
            <v>2173</v>
          </cell>
          <cell r="BN425">
            <v>2179.5430000000001</v>
          </cell>
          <cell r="BO425">
            <v>0</v>
          </cell>
          <cell r="BP425">
            <v>2173</v>
          </cell>
          <cell r="BQ425">
            <v>0</v>
          </cell>
          <cell r="BR425">
            <v>658</v>
          </cell>
          <cell r="BS425">
            <v>0</v>
          </cell>
          <cell r="BT425">
            <v>3.25</v>
          </cell>
          <cell r="BU425">
            <v>0</v>
          </cell>
          <cell r="BV425">
            <v>1</v>
          </cell>
          <cell r="BW425">
            <v>33.1</v>
          </cell>
          <cell r="BX425">
            <v>34.598999999999997</v>
          </cell>
          <cell r="BY425">
            <v>4</v>
          </cell>
          <cell r="BZ425">
            <v>33.1</v>
          </cell>
          <cell r="CA425">
            <v>0</v>
          </cell>
          <cell r="CB425">
            <v>1.6E-2</v>
          </cell>
          <cell r="CC425">
            <v>0</v>
          </cell>
          <cell r="CD425">
            <v>2</v>
          </cell>
          <cell r="CE425">
            <v>0</v>
          </cell>
          <cell r="CF425">
            <v>6</v>
          </cell>
          <cell r="CG425">
            <v>1675.6</v>
          </cell>
          <cell r="CH425">
            <v>1682.8050000000001</v>
          </cell>
          <cell r="CI425">
            <v>0</v>
          </cell>
          <cell r="CJ425">
            <v>1675.6</v>
          </cell>
          <cell r="CK425">
            <v>0</v>
          </cell>
          <cell r="CL425">
            <v>0.83499999999999996</v>
          </cell>
          <cell r="CM425">
            <v>0</v>
          </cell>
          <cell r="CN425">
            <v>2</v>
          </cell>
          <cell r="CO425">
            <v>0</v>
          </cell>
          <cell r="CP425">
            <v>4526.7</v>
          </cell>
          <cell r="CQ425">
            <v>22505.7</v>
          </cell>
          <cell r="CR425">
            <v>0</v>
          </cell>
          <cell r="CS425">
            <v>0</v>
          </cell>
          <cell r="CT425">
            <v>0</v>
          </cell>
        </row>
        <row r="426">
          <cell r="B426">
            <v>247693669</v>
          </cell>
          <cell r="C426" t="str">
            <v>г.о.Люберцы, р.п.Томилино, ул.Гоголя, д.44, д.45, д.48</v>
          </cell>
          <cell r="D426" t="str">
            <v>{"type":"Polygon","coordinates":[[[37.955374,55.670549],[37.955469,55.670514],[37.955506,55.670488],[37.955522,55.670449],[37.955521,55.670315],[37.955616,55.670248],[37.95565,55.670201],[37.955511,55.670142],[37.955315,55.669852],[37.955287,55.669827],[37.955074,55.66972],[37.955172,55.669663],[37.955123,55.669637],[37.955099,55.669652],[37.95489,55.669532],[37.954905,55.669525],[37.954871,55.669505],[37.954411,55.669242],[37.953605,55.668795],[37.953273,55.668981],[37.953134,55.669074],[37.953103,55.669127],[37.953093,55.669169],[37.953075,55.670287],[37.952877,55.670278],[37.952744,55.670278],[37.952745,55.670398],[37.952746,55.670457],[37.952836,55.670394],[37.953374,55.670404],[37.953395,55.670533],[37.953743,55.670542],[37.954566,55.670546],[37.95537,55.670555],[37.955374,55.670549]],[[37.953317,55.670225],[37.953315,55.670165],[37.953296,55.670165],[37.953296,55.67011],[37.953276,55.670109],[37.953276,55.670046],[37.953297,55.670046],[37.953299,55.669992],[37.953321,55.669992],[37.953323,55.669863],[37.953302,55.669863],[37.953302,55.66981],[37.953282,55.669809],[37.953282,55.669756],[37.953303,55.669756],[37.953304,55.669694],[37.953326,55.669694],[37.953329,55.669592],[37.953304,55.669591],[37.953304,55.669529],[37.953281,55.669529],[37.953284,55.669465],[37.953305,55.669465],[37.953307,55.669398],[37.953325,55.669398],[37.953328,55.669281],[37.953307,55.669281],[37.953309,55.669231],[37.953289,55.669231],[37.95329,55.669176],[37.953309,55.669176],[37.953313,55.669117],[37.953338,55.669117],[37.953341,55.669052],[37.953512,55.669054],[37.953512,55.669157],[37.95356,55.669158],[37.953559,55.669216],[37.953512,55.669216],[37.95351,55.669284],[37.953488,55.669284],[37.953483,55.6694],[37.953563,55.6694],[37.953561,55.669531],[37.953537,55.669531],[37.953534,55.669593],[37.953506,55.669593],[37.953502,55.669696],[37.95355,55.669696],[37.953549,55.669811],[37.953527,55.669811],[37.953526,55.669865],[37.953504,55.669865],[37.953499,55.669995],[37.953518,55.669996],[37.953517,55.67004],[37.953544,55.67004],[37.953543,55.670109],[37.953518,55.670109],[37.953519,55.670164],[37.953498,55.670164],[37.953498,55.670225],[37.953317,55.670225]],[[37.953834,55.670432],[37.953837,55.670334],[37.955484,55.670363],[37.95548,55.670458],[37.953834,55.670432]],[[37.954502,55.669724],[37.954811,55.669737],[37.954775,55.670048],[37.954472,55.670038],[37.954502,55.669724]],[[37.954859,55.669559],[37.954998,55.669636],[37.955035,55.669616],[37.954901,55.669539],[37.954859,55.669559]]]}</v>
          </cell>
          <cell r="E426" t="str">
            <v>LINESTRING(37.953605 55.668795,37.953273 55.668981,37.953134 55.669074,37.953103 55.669127,37.952744 55.670278,37.952745 55.670398,37.952746 55.670457,37.953395 55.670533,37.953743 55.670542,37.95537 55.670555,37.955469 55.670514,37.955506 55.670488,37.95565 55.670201,37.955172 55.669663,37.953605 55.668795)</v>
          </cell>
          <cell r="F426" t="str">
            <v>Утвержден</v>
          </cell>
          <cell r="G426">
            <v>16684</v>
          </cell>
          <cell r="H426">
            <v>18168.286</v>
          </cell>
          <cell r="I426">
            <v>16684</v>
          </cell>
          <cell r="J426">
            <v>5519</v>
          </cell>
          <cell r="K426">
            <v>5193.2</v>
          </cell>
          <cell r="L426">
            <v>6320</v>
          </cell>
          <cell r="M426">
            <v>1</v>
          </cell>
          <cell r="N426">
            <v>324</v>
          </cell>
          <cell r="O426">
            <v>325.976</v>
          </cell>
          <cell r="P426">
            <v>1</v>
          </cell>
          <cell r="Q426">
            <v>0</v>
          </cell>
          <cell r="R426">
            <v>324</v>
          </cell>
          <cell r="S426">
            <v>0</v>
          </cell>
          <cell r="T426">
            <v>0</v>
          </cell>
          <cell r="U426">
            <v>0</v>
          </cell>
          <cell r="V426">
            <v>0</v>
          </cell>
          <cell r="W426">
            <v>6</v>
          </cell>
          <cell r="X426">
            <v>4</v>
          </cell>
          <cell r="Y426">
            <v>4</v>
          </cell>
          <cell r="Z426">
            <v>1</v>
          </cell>
          <cell r="AA426">
            <v>335</v>
          </cell>
          <cell r="AB426">
            <v>335.75700000000001</v>
          </cell>
          <cell r="AC426">
            <v>0</v>
          </cell>
          <cell r="AD426">
            <v>0</v>
          </cell>
          <cell r="AE426">
            <v>335</v>
          </cell>
          <cell r="AF426">
            <v>0</v>
          </cell>
          <cell r="AG426">
            <v>0</v>
          </cell>
          <cell r="AH426">
            <v>0</v>
          </cell>
          <cell r="AI426">
            <v>0</v>
          </cell>
          <cell r="AJ426">
            <v>0</v>
          </cell>
          <cell r="AK426">
            <v>4</v>
          </cell>
          <cell r="AL426">
            <v>2</v>
          </cell>
          <cell r="AM426">
            <v>11487</v>
          </cell>
          <cell r="AN426">
            <v>11474.779</v>
          </cell>
          <cell r="AO426">
            <v>11451</v>
          </cell>
          <cell r="AP426">
            <v>55</v>
          </cell>
          <cell r="AQ426">
            <v>0</v>
          </cell>
          <cell r="AR426">
            <v>0</v>
          </cell>
          <cell r="AS426">
            <v>0</v>
          </cell>
          <cell r="AT426">
            <v>30</v>
          </cell>
          <cell r="AU426">
            <v>30</v>
          </cell>
          <cell r="AV426">
            <v>1</v>
          </cell>
          <cell r="AW426">
            <v>50</v>
          </cell>
          <cell r="AX426">
            <v>0</v>
          </cell>
          <cell r="AY426">
            <v>50</v>
          </cell>
          <cell r="AZ426">
            <v>0</v>
          </cell>
          <cell r="BA426">
            <v>0</v>
          </cell>
          <cell r="BB426">
            <v>0</v>
          </cell>
          <cell r="BC426">
            <v>9</v>
          </cell>
          <cell r="BD426">
            <v>9</v>
          </cell>
          <cell r="BE426">
            <v>4</v>
          </cell>
          <cell r="BF426">
            <v>775</v>
          </cell>
          <cell r="BG426">
            <v>776.01199999999994</v>
          </cell>
          <cell r="BH426">
            <v>0</v>
          </cell>
          <cell r="BI426">
            <v>775</v>
          </cell>
          <cell r="BJ426">
            <v>0</v>
          </cell>
          <cell r="BK426">
            <v>60</v>
          </cell>
          <cell r="BL426">
            <v>7</v>
          </cell>
          <cell r="BM426">
            <v>3709</v>
          </cell>
          <cell r="BN426">
            <v>3759.422</v>
          </cell>
          <cell r="BO426">
            <v>1</v>
          </cell>
          <cell r="BP426">
            <v>3709</v>
          </cell>
          <cell r="BQ426">
            <v>0</v>
          </cell>
          <cell r="BR426">
            <v>711</v>
          </cell>
          <cell r="BS426">
            <v>0</v>
          </cell>
          <cell r="BT426">
            <v>5.4285714285714297</v>
          </cell>
          <cell r="BU426">
            <v>0</v>
          </cell>
          <cell r="BV426">
            <v>8</v>
          </cell>
          <cell r="BW426">
            <v>129.19999999999999</v>
          </cell>
          <cell r="BX426">
            <v>130.48699999999999</v>
          </cell>
          <cell r="BY426">
            <v>1</v>
          </cell>
          <cell r="BZ426">
            <v>129.19999999999999</v>
          </cell>
          <cell r="CA426">
            <v>0</v>
          </cell>
          <cell r="CB426">
            <v>6.0999999999999999E-2</v>
          </cell>
          <cell r="CC426">
            <v>0</v>
          </cell>
          <cell r="CD426">
            <v>2</v>
          </cell>
          <cell r="CE426">
            <v>0</v>
          </cell>
          <cell r="CF426">
            <v>3</v>
          </cell>
          <cell r="CG426">
            <v>1355</v>
          </cell>
          <cell r="CH426">
            <v>1356.8589999999999</v>
          </cell>
          <cell r="CI426">
            <v>0</v>
          </cell>
          <cell r="CJ426">
            <v>1355</v>
          </cell>
          <cell r="CK426">
            <v>0</v>
          </cell>
          <cell r="CL426">
            <v>0.67700000000000005</v>
          </cell>
          <cell r="CM426">
            <v>0</v>
          </cell>
          <cell r="CN426">
            <v>2</v>
          </cell>
          <cell r="CO426">
            <v>0</v>
          </cell>
          <cell r="CP426">
            <v>6018.2</v>
          </cell>
          <cell r="CQ426">
            <v>18128.2</v>
          </cell>
          <cell r="CR426">
            <v>0</v>
          </cell>
          <cell r="CS426">
            <v>0</v>
          </cell>
          <cell r="CT426">
            <v>0</v>
          </cell>
        </row>
        <row r="427">
          <cell r="B427">
            <v>247693668</v>
          </cell>
          <cell r="C427" t="str">
            <v>г.о. Люберцы, р.п. Томилино, ул. Гоголя, д. 46</v>
          </cell>
          <cell r="D427" t="str">
            <v>{"type":"Polygon","coordinates":[[[37.954737,55.671006],[37.954734,55.670824],[37.954734,55.670821],[37.95481,55.670821],[37.95491,55.670776],[37.955268,55.670771],[37.955328,55.670721],[37.955368,55.670557],[37.954558,55.670551],[37.953741,55.670541],[37.953393,55.670533],[37.953349,55.671267],[37.953328,55.671295],[37.953274,55.671307],[37.953244,55.671603],[37.953532,55.671607],[37.953849,55.671598],[37.954163,55.671258],[37.954442,55.671255],[37.954444,55.671151],[37.954488,55.671151],[37.954552,55.671136],[37.954577,55.671102],[37.954576,55.671004],[37.954737,55.671006]],[[37.954137,55.670725],[37.954418,55.670724],[37.954415,55.670952],[37.954473,55.670952],[37.954475,55.67113],[37.954372,55.671131],[37.954372,55.671121],[37.953966,55.671124],[37.953963,55.670958],[37.954087,55.67096],[37.954089,55.670868],[37.954136,55.670868],[37.954137,55.670725]],[[37.953694,55.671331],[37.9537,55.671392],[37.953627,55.671393],[37.953622,55.671331],[37.953694,55.671331]]]}</v>
          </cell>
          <cell r="E427" t="str">
            <v>LINESTRING(37.953393 55.670533,37.953274 55.671307,37.953244 55.671603,37.953532 55.671607,37.953849 55.671598,37.954442 55.671255,37.955268 55.670771,37.955328 55.670721,37.955368 55.670557,37.953393 55.670533)</v>
          </cell>
          <cell r="F427" t="str">
            <v>Утвержден</v>
          </cell>
          <cell r="G427">
            <v>8035</v>
          </cell>
          <cell r="H427">
            <v>8054.3329999999996</v>
          </cell>
          <cell r="I427">
            <v>8035</v>
          </cell>
          <cell r="J427">
            <v>2346.3000000000002</v>
          </cell>
          <cell r="K427">
            <v>1486.2</v>
          </cell>
          <cell r="L427">
            <v>5688.7</v>
          </cell>
          <cell r="M427">
            <v>1</v>
          </cell>
          <cell r="N427">
            <v>313</v>
          </cell>
          <cell r="O427">
            <v>314.54399999999998</v>
          </cell>
          <cell r="P427">
            <v>0</v>
          </cell>
          <cell r="Q427">
            <v>0</v>
          </cell>
          <cell r="R427">
            <v>313</v>
          </cell>
          <cell r="S427">
            <v>0</v>
          </cell>
          <cell r="T427">
            <v>0</v>
          </cell>
          <cell r="U427">
            <v>0</v>
          </cell>
          <cell r="V427">
            <v>0</v>
          </cell>
          <cell r="W427">
            <v>4</v>
          </cell>
          <cell r="X427">
            <v>0</v>
          </cell>
          <cell r="Y427">
            <v>1</v>
          </cell>
          <cell r="Z427">
            <v>1</v>
          </cell>
          <cell r="AA427">
            <v>150</v>
          </cell>
          <cell r="AB427">
            <v>151.024</v>
          </cell>
          <cell r="AC427">
            <v>1</v>
          </cell>
          <cell r="AD427">
            <v>0</v>
          </cell>
          <cell r="AE427">
            <v>150</v>
          </cell>
          <cell r="AF427">
            <v>0</v>
          </cell>
          <cell r="AG427">
            <v>0</v>
          </cell>
          <cell r="AH427">
            <v>0</v>
          </cell>
          <cell r="AI427">
            <v>0</v>
          </cell>
          <cell r="AJ427">
            <v>0</v>
          </cell>
          <cell r="AK427">
            <v>1</v>
          </cell>
          <cell r="AL427">
            <v>1</v>
          </cell>
          <cell r="AM427">
            <v>4056.6</v>
          </cell>
          <cell r="AN427">
            <v>4060.9</v>
          </cell>
          <cell r="AO427">
            <v>4051.6</v>
          </cell>
          <cell r="AP427">
            <v>75</v>
          </cell>
          <cell r="AQ427">
            <v>0</v>
          </cell>
          <cell r="AR427">
            <v>0</v>
          </cell>
          <cell r="AS427">
            <v>0</v>
          </cell>
          <cell r="AT427">
            <v>0</v>
          </cell>
          <cell r="AU427">
            <v>0</v>
          </cell>
          <cell r="AV427">
            <v>1</v>
          </cell>
          <cell r="AW427">
            <v>31</v>
          </cell>
          <cell r="AX427">
            <v>0</v>
          </cell>
          <cell r="AY427">
            <v>31</v>
          </cell>
          <cell r="AZ427">
            <v>0</v>
          </cell>
          <cell r="BA427">
            <v>2</v>
          </cell>
          <cell r="BB427">
            <v>3</v>
          </cell>
          <cell r="BC427">
            <v>1</v>
          </cell>
          <cell r="BD427">
            <v>1</v>
          </cell>
          <cell r="BE427">
            <v>9</v>
          </cell>
          <cell r="BF427">
            <v>1389.7</v>
          </cell>
          <cell r="BG427">
            <v>1392.0630000000001</v>
          </cell>
          <cell r="BH427">
            <v>0</v>
          </cell>
          <cell r="BI427">
            <v>1389.7</v>
          </cell>
          <cell r="BJ427">
            <v>0</v>
          </cell>
          <cell r="BK427">
            <v>107</v>
          </cell>
          <cell r="BL427">
            <v>2</v>
          </cell>
          <cell r="BM427">
            <v>1403.1</v>
          </cell>
          <cell r="BN427">
            <v>1406.778</v>
          </cell>
          <cell r="BO427">
            <v>0</v>
          </cell>
          <cell r="BP427">
            <v>1403.1</v>
          </cell>
          <cell r="BQ427">
            <v>0</v>
          </cell>
          <cell r="BR427">
            <v>280.62</v>
          </cell>
          <cell r="BS427">
            <v>0</v>
          </cell>
          <cell r="BT427">
            <v>5</v>
          </cell>
          <cell r="BU427">
            <v>0</v>
          </cell>
          <cell r="BV427">
            <v>7</v>
          </cell>
          <cell r="BW427">
            <v>131.9</v>
          </cell>
          <cell r="BX427">
            <v>131.279</v>
          </cell>
          <cell r="BY427">
            <v>0</v>
          </cell>
          <cell r="BZ427">
            <v>128.9</v>
          </cell>
          <cell r="CA427">
            <v>3</v>
          </cell>
          <cell r="CB427">
            <v>5.3999999999999999E-2</v>
          </cell>
          <cell r="CC427">
            <v>2E-3</v>
          </cell>
          <cell r="CD427">
            <v>3</v>
          </cell>
          <cell r="CE427">
            <v>1.5</v>
          </cell>
          <cell r="CF427">
            <v>0</v>
          </cell>
          <cell r="CG427">
            <v>0</v>
          </cell>
          <cell r="CH427">
            <v>0</v>
          </cell>
          <cell r="CI427">
            <v>0</v>
          </cell>
          <cell r="CJ427">
            <v>0</v>
          </cell>
          <cell r="CK427">
            <v>0</v>
          </cell>
          <cell r="CL427">
            <v>0</v>
          </cell>
          <cell r="CM427">
            <v>0</v>
          </cell>
          <cell r="CN427">
            <v>0</v>
          </cell>
          <cell r="CO427">
            <v>0</v>
          </cell>
          <cell r="CP427">
            <v>2952.7</v>
          </cell>
          <cell r="CQ427">
            <v>7470.3</v>
          </cell>
          <cell r="CR427">
            <v>0</v>
          </cell>
          <cell r="CS427">
            <v>0</v>
          </cell>
          <cell r="CT427">
            <v>0</v>
          </cell>
        </row>
        <row r="428">
          <cell r="B428">
            <v>247693667</v>
          </cell>
          <cell r="C428" t="str">
            <v>г.о. Люберцы, р.п. Томилино, ул. Гоголя, дд. 34, 36, 38, 40</v>
          </cell>
          <cell r="D428" t="str">
            <v>{"type":"Polygon","coordinates":[[[37.954521,55.667802],[37.954364,55.667844],[37.954196,55.667903],[37.954151,55.667931],[37.954145,55.667971],[37.953333,55.668465],[37.95359,55.668615],[37.953701,55.668673],[37.954076,55.668882],[37.954925,55.669365],[37.955111,55.669457],[37.955213,55.6694],[37.95526,55.669387],[37.95536,55.669382],[37.955417,55.669374],[37.955447,55.669347],[37.95543,55.669181],[37.955417,55.669148],[37.955328,55.66891],[37.955212,55.668703],[37.954521,55.667802]],[[37.953451,55.668465],[37.95412,55.668049],[37.954251,55.668115],[37.953579,55.668538],[37.953451,55.668465]],[[37.954371,55.668996],[37.954963,55.668634],[37.955119,55.668714],[37.954526,55.669081],[37.954371,55.668996]],[[37.954604,55.668113],[37.954705,55.668092],[37.954997,55.668517],[37.954902,55.668539],[37.954604,55.668113]],[[37.95421,55.667954],[37.954296,55.667902],[37.954389,55.667953],[37.954444,55.667918],[37.954526,55.667961],[37.954475,55.667996],[37.954556,55.668036],[37.954475,55.668086],[37.95421,55.667954]],[[37.954396,55.66815],[37.954519,55.668216],[37.954434,55.668267],[37.954312,55.668201],[37.954396,55.66815]],[[37.955001,55.669177],[37.955328,55.669163],[37.955347,55.66935],[37.955012,55.66936],[37.955001,55.669177]],[[37.954485,55.668361],[37.95464,55.668441],[37.954054,55.668809],[37.953896,55.668721],[37.954485,55.668361]]]}</v>
          </cell>
          <cell r="E428" t="str">
            <v>LINESTRING(37.954521 55.667802,37.954364 55.667844,37.954196 55.667903,37.954151 55.667931,37.953333 55.668465,37.95359 55.668615,37.954925 55.669365,37.955111 55.669457,37.955417 55.669374,37.955447 55.669347,37.95543 55.669181,37.955328 55.66891,37.955212 55.668703,37.954521 55.667802)</v>
          </cell>
          <cell r="F428" t="str">
            <v>Утвержден</v>
          </cell>
          <cell r="G428">
            <v>8412</v>
          </cell>
          <cell r="H428">
            <v>8432.0820000000003</v>
          </cell>
          <cell r="I428">
            <v>8412</v>
          </cell>
          <cell r="J428">
            <v>1055</v>
          </cell>
          <cell r="K428">
            <v>1233.7</v>
          </cell>
          <cell r="L428">
            <v>4900</v>
          </cell>
          <cell r="M428">
            <v>3</v>
          </cell>
          <cell r="N428">
            <v>526.20000000000005</v>
          </cell>
          <cell r="O428">
            <v>526.202</v>
          </cell>
          <cell r="P428">
            <v>0</v>
          </cell>
          <cell r="Q428">
            <v>0</v>
          </cell>
          <cell r="R428">
            <v>526.20000000000005</v>
          </cell>
          <cell r="S428">
            <v>0</v>
          </cell>
          <cell r="T428">
            <v>0</v>
          </cell>
          <cell r="U428">
            <v>0</v>
          </cell>
          <cell r="V428">
            <v>0</v>
          </cell>
          <cell r="W428">
            <v>24</v>
          </cell>
          <cell r="X428">
            <v>0</v>
          </cell>
          <cell r="Y428">
            <v>6</v>
          </cell>
          <cell r="Z428">
            <v>1</v>
          </cell>
          <cell r="AA428">
            <v>98.4</v>
          </cell>
          <cell r="AB428">
            <v>99.03</v>
          </cell>
          <cell r="AC428">
            <v>1</v>
          </cell>
          <cell r="AD428">
            <v>0</v>
          </cell>
          <cell r="AE428">
            <v>98.4</v>
          </cell>
          <cell r="AF428">
            <v>0</v>
          </cell>
          <cell r="AG428">
            <v>0</v>
          </cell>
          <cell r="AH428">
            <v>0</v>
          </cell>
          <cell r="AI428">
            <v>0</v>
          </cell>
          <cell r="AJ428">
            <v>4</v>
          </cell>
          <cell r="AK428">
            <v>0</v>
          </cell>
          <cell r="AL428">
            <v>0</v>
          </cell>
          <cell r="AM428">
            <v>6280</v>
          </cell>
          <cell r="AN428">
            <v>6246.7049999999999</v>
          </cell>
          <cell r="AO428">
            <v>6231</v>
          </cell>
          <cell r="AP428">
            <v>39</v>
          </cell>
          <cell r="AQ428">
            <v>0</v>
          </cell>
          <cell r="AR428">
            <v>0</v>
          </cell>
          <cell r="AS428">
            <v>0</v>
          </cell>
          <cell r="AT428">
            <v>8</v>
          </cell>
          <cell r="AU428">
            <v>20</v>
          </cell>
          <cell r="AV428">
            <v>0</v>
          </cell>
          <cell r="AW428">
            <v>0</v>
          </cell>
          <cell r="AX428">
            <v>0</v>
          </cell>
          <cell r="AY428">
            <v>0</v>
          </cell>
          <cell r="AZ428">
            <v>0</v>
          </cell>
          <cell r="BA428">
            <v>0</v>
          </cell>
          <cell r="BB428">
            <v>0</v>
          </cell>
          <cell r="BC428">
            <v>8</v>
          </cell>
          <cell r="BD428">
            <v>4</v>
          </cell>
          <cell r="BE428">
            <v>3</v>
          </cell>
          <cell r="BF428">
            <v>201.4</v>
          </cell>
          <cell r="BG428">
            <v>202.506</v>
          </cell>
          <cell r="BH428">
            <v>1</v>
          </cell>
          <cell r="BI428">
            <v>201.4</v>
          </cell>
          <cell r="BJ428">
            <v>0</v>
          </cell>
          <cell r="BK428">
            <v>14</v>
          </cell>
          <cell r="BL428">
            <v>3</v>
          </cell>
          <cell r="BM428">
            <v>1041</v>
          </cell>
          <cell r="BN428">
            <v>1043.8309999999999</v>
          </cell>
          <cell r="BO428">
            <v>0</v>
          </cell>
          <cell r="BP428">
            <v>1041</v>
          </cell>
          <cell r="BQ428">
            <v>0</v>
          </cell>
          <cell r="BR428">
            <v>346.8</v>
          </cell>
          <cell r="BS428">
            <v>0</v>
          </cell>
          <cell r="BT428">
            <v>3</v>
          </cell>
          <cell r="BU428">
            <v>0</v>
          </cell>
          <cell r="BV428">
            <v>7</v>
          </cell>
          <cell r="BW428">
            <v>312.8</v>
          </cell>
          <cell r="BX428">
            <v>314.96600000000001</v>
          </cell>
          <cell r="BY428">
            <v>1</v>
          </cell>
          <cell r="BZ428">
            <v>192.7</v>
          </cell>
          <cell r="CA428">
            <v>120.1</v>
          </cell>
          <cell r="CB428">
            <v>9.7000000000000003E-2</v>
          </cell>
          <cell r="CC428">
            <v>0.06</v>
          </cell>
          <cell r="CD428">
            <v>2</v>
          </cell>
          <cell r="CE428">
            <v>2</v>
          </cell>
          <cell r="CF428">
            <v>0</v>
          </cell>
          <cell r="CG428">
            <v>0</v>
          </cell>
          <cell r="CH428">
            <v>0</v>
          </cell>
          <cell r="CI428">
            <v>0</v>
          </cell>
          <cell r="CJ428">
            <v>0</v>
          </cell>
          <cell r="CK428">
            <v>0</v>
          </cell>
          <cell r="CL428">
            <v>0</v>
          </cell>
          <cell r="CM428">
            <v>0</v>
          </cell>
          <cell r="CN428">
            <v>0</v>
          </cell>
          <cell r="CO428">
            <v>0</v>
          </cell>
          <cell r="CP428">
            <v>1435.1</v>
          </cell>
          <cell r="CQ428">
            <v>8410.7999999999993</v>
          </cell>
          <cell r="CR428">
            <v>1</v>
          </cell>
          <cell r="CS428">
            <v>0</v>
          </cell>
          <cell r="CT428">
            <v>0</v>
          </cell>
        </row>
        <row r="429">
          <cell r="B429">
            <v>247693674</v>
          </cell>
          <cell r="C429" t="str">
            <v>г.о. Люберцы, р.п. Томилино,  ул.Гоголя, дд. 4/1, 5, 6/1, 13, 14, ул. Гаршина, д. 1</v>
          </cell>
          <cell r="D429" t="str">
            <v>{"type":"Polygon","coordinates":[[[37.952875,55.662543],[37.95287,55.662361],[37.951197,55.662213],[37.950509,55.662153],[37.950457,55.662163],[37.950412,55.662187],[37.950396,55.662226],[37.950422,55.662537],[37.9504,55.663089],[37.950408,55.663676],[37.95118,55.663683],[37.951824,55.663685],[37.952169,55.663679],[37.952425,55.663677],[37.952677,55.663645],[37.952721,55.662792],[37.952831,55.662792],[37.952855,55.662777],[37.952875,55.662543]],[[37.950457,55.66302],[37.950428,55.662596],[37.951224,55.662576],[37.95123,55.662726],[37.950685,55.662742],[37.950704,55.663013],[37.950457,55.66302]],[[37.952264,55.663601],[37.952256,55.663291],[37.952501,55.663286],[37.952513,55.663599],[37.952264,55.663601]],[[37.951475,55.663609],[37.951479,55.663468],[37.952043,55.663475],[37.952043,55.663618],[37.951475,55.663609]],[[37.952283,55.663207],[37.952273,55.66289],[37.952519,55.662886],[37.952529,55.663204],[37.952283,55.663207]],[[37.950432,55.663515],[37.950436,55.663153],[37.950653,55.663153],[37.950652,55.663469],[37.951188,55.66347],[37.951186,55.663547],[37.951228,55.663548],[37.951228,55.663609],[37.951186,55.66361],[37.951185,55.663619],[37.950648,55.663616],[37.950649,55.663515],[37.950432,55.663515]],[[37.952662,55.662567],[37.952666,55.662732],[37.951501,55.662744],[37.951495,55.662583],[37.952662,55.662567]],[[37.950727,55.662443],[37.950733,55.662452],[37.950745,55.662459],[37.950755,55.662464],[37.95077,55.662466],[37.950794,55.662465],[37.950809,55.662459],[37.950818,55.662453],[37.950823,55.662447],[37.950826,55.662439],[37.950827,55.662429],[37.950823,55.66242],[37.95081,55.662409],[37.950792,55.662403],[37.950769,55.662402],[37.95074,55.662409],[37.950727,55.662421],[37.950725,55.662434],[37.950727,55.662443]]]}</v>
          </cell>
          <cell r="E429" t="str">
            <v>LINESTRING(37.950509 55.662153,37.950457 55.662163,37.950412 55.662187,37.950396 55.662226,37.9504 55.663089,37.950408 55.663676,37.95118 55.663683,37.951824 55.663685,37.952425 55.663677,37.952677 55.663645,37.952855 55.662777,37.952875 55.662543,37.95287 55.662361,37.951197 55.662213,37.950509 55.662153)</v>
          </cell>
          <cell r="F429" t="str">
            <v>Утвержден</v>
          </cell>
          <cell r="G429">
            <v>18021</v>
          </cell>
          <cell r="H429">
            <v>18065.055</v>
          </cell>
          <cell r="I429">
            <v>18021</v>
          </cell>
          <cell r="J429">
            <v>5292</v>
          </cell>
          <cell r="K429">
            <v>3199</v>
          </cell>
          <cell r="L429">
            <v>4992</v>
          </cell>
          <cell r="M429">
            <v>1</v>
          </cell>
          <cell r="N429">
            <v>842</v>
          </cell>
          <cell r="O429">
            <v>843.99199999999996</v>
          </cell>
          <cell r="P429">
            <v>0</v>
          </cell>
          <cell r="Q429">
            <v>0</v>
          </cell>
          <cell r="R429">
            <v>842</v>
          </cell>
          <cell r="S429">
            <v>0</v>
          </cell>
          <cell r="T429">
            <v>0</v>
          </cell>
          <cell r="U429">
            <v>0</v>
          </cell>
          <cell r="V429">
            <v>0</v>
          </cell>
          <cell r="W429">
            <v>9</v>
          </cell>
          <cell r="X429">
            <v>7</v>
          </cell>
          <cell r="Y429">
            <v>4</v>
          </cell>
          <cell r="Z429">
            <v>1</v>
          </cell>
          <cell r="AA429">
            <v>376</v>
          </cell>
          <cell r="AB429">
            <v>377.29599999999999</v>
          </cell>
          <cell r="AC429">
            <v>0</v>
          </cell>
          <cell r="AD429">
            <v>0</v>
          </cell>
          <cell r="AE429">
            <v>376</v>
          </cell>
          <cell r="AF429">
            <v>0</v>
          </cell>
          <cell r="AG429">
            <v>0</v>
          </cell>
          <cell r="AH429">
            <v>0</v>
          </cell>
          <cell r="AI429">
            <v>0</v>
          </cell>
          <cell r="AJ429">
            <v>2</v>
          </cell>
          <cell r="AK429">
            <v>0</v>
          </cell>
          <cell r="AL429">
            <v>0</v>
          </cell>
          <cell r="AM429">
            <v>7891</v>
          </cell>
          <cell r="AN429">
            <v>12422.69</v>
          </cell>
          <cell r="AO429">
            <v>7804</v>
          </cell>
          <cell r="AP429">
            <v>17</v>
          </cell>
          <cell r="AQ429">
            <v>0</v>
          </cell>
          <cell r="AR429">
            <v>0</v>
          </cell>
          <cell r="AS429">
            <v>0</v>
          </cell>
          <cell r="AT429">
            <v>43</v>
          </cell>
          <cell r="AU429">
            <v>72</v>
          </cell>
          <cell r="AV429">
            <v>0</v>
          </cell>
          <cell r="AW429">
            <v>0</v>
          </cell>
          <cell r="AX429">
            <v>0</v>
          </cell>
          <cell r="AY429">
            <v>0</v>
          </cell>
          <cell r="AZ429">
            <v>0</v>
          </cell>
          <cell r="BA429">
            <v>0</v>
          </cell>
          <cell r="BB429">
            <v>0</v>
          </cell>
          <cell r="BC429">
            <v>12</v>
          </cell>
          <cell r="BD429">
            <v>6</v>
          </cell>
          <cell r="BE429">
            <v>6</v>
          </cell>
          <cell r="BF429">
            <v>1010.1</v>
          </cell>
          <cell r="BG429">
            <v>1013.264</v>
          </cell>
          <cell r="BH429">
            <v>0</v>
          </cell>
          <cell r="BI429">
            <v>1010.1</v>
          </cell>
          <cell r="BJ429">
            <v>0</v>
          </cell>
          <cell r="BK429">
            <v>75</v>
          </cell>
          <cell r="BL429">
            <v>1</v>
          </cell>
          <cell r="BM429">
            <v>2260</v>
          </cell>
          <cell r="BN429">
            <v>2264.4450000000002</v>
          </cell>
          <cell r="BO429">
            <v>0</v>
          </cell>
          <cell r="BP429">
            <v>2260</v>
          </cell>
          <cell r="BQ429">
            <v>0</v>
          </cell>
          <cell r="BR429">
            <v>754</v>
          </cell>
          <cell r="BS429">
            <v>0</v>
          </cell>
          <cell r="BT429">
            <v>3</v>
          </cell>
          <cell r="BU429">
            <v>0</v>
          </cell>
          <cell r="BV429">
            <v>13</v>
          </cell>
          <cell r="BW429">
            <v>1139</v>
          </cell>
          <cell r="BX429">
            <v>1147.6130000000001</v>
          </cell>
          <cell r="BY429">
            <v>1</v>
          </cell>
          <cell r="BZ429">
            <v>939</v>
          </cell>
          <cell r="CA429">
            <v>200</v>
          </cell>
          <cell r="CB429">
            <v>0.47</v>
          </cell>
          <cell r="CC429">
            <v>0.1</v>
          </cell>
          <cell r="CD429">
            <v>2</v>
          </cell>
          <cell r="CE429">
            <v>2</v>
          </cell>
          <cell r="CF429">
            <v>0</v>
          </cell>
          <cell r="CG429">
            <v>0</v>
          </cell>
          <cell r="CH429">
            <v>0</v>
          </cell>
          <cell r="CI429">
            <v>0</v>
          </cell>
          <cell r="CJ429">
            <v>0</v>
          </cell>
          <cell r="CK429">
            <v>0</v>
          </cell>
          <cell r="CL429">
            <v>0</v>
          </cell>
          <cell r="CM429">
            <v>0</v>
          </cell>
          <cell r="CN429">
            <v>0</v>
          </cell>
          <cell r="CO429">
            <v>0</v>
          </cell>
          <cell r="CP429">
            <v>4209.1000000000004</v>
          </cell>
          <cell r="CQ429">
            <v>13431.1</v>
          </cell>
          <cell r="CR429">
            <v>0</v>
          </cell>
          <cell r="CS429">
            <v>0</v>
          </cell>
          <cell r="CT429">
            <v>0</v>
          </cell>
        </row>
        <row r="430">
          <cell r="B430">
            <v>247693653</v>
          </cell>
          <cell r="C430" t="str">
            <v>г.о. Люберцы, р.п. Томилино, ул. Гоголя, дд. 50, 51, 52</v>
          </cell>
          <cell r="D430" t="str">
            <v>{"type":"Polygon","coordinates":[[[37.957696,55.670787],[37.957819,55.67088],[37.958032,55.671096],[37.958056,55.671121],[37.958355,55.671062],[37.959724,55.670822],[37.959242,55.670255],[37.957453,55.67066],[37.957696,55.670787]],[[37.958161,55.670946],[37.957938,55.670684],[37.958163,55.670623],[37.958386,55.670887],[37.958161,55.670946]],[[37.959275,55.670698],[37.959054,55.670433],[37.959289,55.670374],[37.959504,55.67064],[37.959275,55.670698]],[[37.958627,55.670858],[37.958535,55.670743],[37.959022,55.67062],[37.959111,55.670737],[37.958627,55.670858]]]}</v>
          </cell>
          <cell r="E430" t="str">
            <v>LINESTRING(37.959242 55.670255,37.957453 55.67066,37.958056 55.671121,37.959724 55.670822,37.959242 55.670255)</v>
          </cell>
          <cell r="F430" t="str">
            <v>Утвержден</v>
          </cell>
          <cell r="G430">
            <v>5864</v>
          </cell>
          <cell r="H430">
            <v>5877.924</v>
          </cell>
          <cell r="I430">
            <v>5864</v>
          </cell>
          <cell r="J430">
            <v>950</v>
          </cell>
          <cell r="K430">
            <v>669</v>
          </cell>
          <cell r="L430">
            <v>2868</v>
          </cell>
          <cell r="M430">
            <v>1</v>
          </cell>
          <cell r="N430">
            <v>265</v>
          </cell>
          <cell r="O430">
            <v>264.80900000000003</v>
          </cell>
          <cell r="P430">
            <v>0</v>
          </cell>
          <cell r="Q430">
            <v>0</v>
          </cell>
          <cell r="R430">
            <v>0</v>
          </cell>
          <cell r="S430">
            <v>0</v>
          </cell>
          <cell r="T430">
            <v>265</v>
          </cell>
          <cell r="U430">
            <v>0</v>
          </cell>
          <cell r="V430">
            <v>0</v>
          </cell>
          <cell r="W430">
            <v>4</v>
          </cell>
          <cell r="X430">
            <v>5</v>
          </cell>
          <cell r="Y430">
            <v>4</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4835</v>
          </cell>
          <cell r="AN430">
            <v>4828.5879999999997</v>
          </cell>
          <cell r="AO430">
            <v>4817</v>
          </cell>
          <cell r="AP430">
            <v>23</v>
          </cell>
          <cell r="AQ430">
            <v>0</v>
          </cell>
          <cell r="AR430">
            <v>0</v>
          </cell>
          <cell r="AS430">
            <v>0</v>
          </cell>
          <cell r="AT430">
            <v>0</v>
          </cell>
          <cell r="AU430">
            <v>0</v>
          </cell>
          <cell r="AV430">
            <v>0</v>
          </cell>
          <cell r="AW430">
            <v>0</v>
          </cell>
          <cell r="AX430">
            <v>0</v>
          </cell>
          <cell r="AY430">
            <v>0</v>
          </cell>
          <cell r="AZ430">
            <v>0</v>
          </cell>
          <cell r="BA430">
            <v>0</v>
          </cell>
          <cell r="BB430">
            <v>0</v>
          </cell>
          <cell r="BC430">
            <v>6</v>
          </cell>
          <cell r="BD430">
            <v>2</v>
          </cell>
          <cell r="BE430">
            <v>1</v>
          </cell>
          <cell r="BF430">
            <v>46.5</v>
          </cell>
          <cell r="BG430">
            <v>46.499000000000002</v>
          </cell>
          <cell r="BH430">
            <v>0</v>
          </cell>
          <cell r="BI430">
            <v>46.5</v>
          </cell>
          <cell r="BJ430">
            <v>0</v>
          </cell>
          <cell r="BK430">
            <v>3</v>
          </cell>
          <cell r="BL430">
            <v>1</v>
          </cell>
          <cell r="BM430">
            <v>669</v>
          </cell>
          <cell r="BN430">
            <v>667.73199999999997</v>
          </cell>
          <cell r="BO430">
            <v>0</v>
          </cell>
          <cell r="BP430">
            <v>669</v>
          </cell>
          <cell r="BQ430">
            <v>0</v>
          </cell>
          <cell r="BR430">
            <v>223</v>
          </cell>
          <cell r="BS430">
            <v>0</v>
          </cell>
          <cell r="BT430">
            <v>3</v>
          </cell>
          <cell r="BU430">
            <v>0</v>
          </cell>
          <cell r="BV430">
            <v>3</v>
          </cell>
          <cell r="BW430">
            <v>63.2</v>
          </cell>
          <cell r="BX430">
            <v>64.426000000000002</v>
          </cell>
          <cell r="BY430">
            <v>2</v>
          </cell>
          <cell r="BZ430">
            <v>63.2</v>
          </cell>
          <cell r="CA430">
            <v>0</v>
          </cell>
          <cell r="CB430">
            <v>3.3000000000000002E-2</v>
          </cell>
          <cell r="CC430">
            <v>0</v>
          </cell>
          <cell r="CD430">
            <v>1.9</v>
          </cell>
          <cell r="CE430">
            <v>0</v>
          </cell>
          <cell r="CF430">
            <v>1</v>
          </cell>
          <cell r="CG430">
            <v>7</v>
          </cell>
          <cell r="CH430">
            <v>7.1139999999999999</v>
          </cell>
          <cell r="CI430">
            <v>2</v>
          </cell>
          <cell r="CJ430">
            <v>0</v>
          </cell>
          <cell r="CK430">
            <v>7</v>
          </cell>
          <cell r="CL430">
            <v>0</v>
          </cell>
          <cell r="CM430">
            <v>4.0000000000000001E-3</v>
          </cell>
          <cell r="CN430">
            <v>0</v>
          </cell>
          <cell r="CO430">
            <v>1.9</v>
          </cell>
          <cell r="CP430">
            <v>778.7</v>
          </cell>
          <cell r="CQ430">
            <v>5867.7</v>
          </cell>
          <cell r="CR430">
            <v>0</v>
          </cell>
          <cell r="CS430">
            <v>0</v>
          </cell>
          <cell r="CT430">
            <v>0</v>
          </cell>
        </row>
        <row r="431">
          <cell r="B431">
            <v>247693665</v>
          </cell>
          <cell r="C431" t="str">
            <v>г.о. Люберцы, р.п. Томилино, ул. Грибоедова, д. 4</v>
          </cell>
          <cell r="D431" t="str">
            <v>{"type":"Polygon","coordinates":[[[37.955309,55.659009],[37.955345,55.658972],[37.955372,55.658953],[37.955416,55.658937],[37.95549,55.658919],[37.955567,55.658912],[37.955638,55.658925],[37.955918,55.659061],[37.956253,55.658993],[37.956366,55.658978],[37.956348,55.658933],[37.956146,55.658931],[37.956151,55.658835],[37.956403,55.658836],[37.956401,55.658931],[37.956413,55.658975],[37.956473,55.658973],[37.956704,55.65897],[37.956762,55.659567],[37.955444,55.659482],[37.955384,55.659258],[37.95536,55.65921],[37.955324,55.659161],[37.955288,55.659085],[37.955285,55.659064],[37.955291,55.659042],[37.955309,55.659009]],[[37.955532,55.658951],[37.955623,55.658992],[37.955623,55.65901],[37.955836,55.659111],[37.955856,55.659099],[37.956079,55.659206],[37.955853,55.659351],[37.955713,55.659284],[37.955749,55.659256],[37.955354,55.659069],[37.955532,55.658951]]]}</v>
          </cell>
          <cell r="E431" t="str">
            <v>LINESTRING(37.956151 55.658835,37.95549 55.658919,37.955416 55.658937,37.955372 55.658953,37.955345 55.658972,37.955309 55.659009,37.955291 55.659042,37.955285 55.659064,37.955288 55.659085,37.955444 55.659482,37.956762 55.659567,37.956704 55.65897,37.956403 55.658836,37.956151 55.658835)</v>
          </cell>
          <cell r="F431" t="str">
            <v>Утвержден</v>
          </cell>
          <cell r="G431">
            <v>4560</v>
          </cell>
          <cell r="H431">
            <v>4571.2610000000004</v>
          </cell>
          <cell r="I431">
            <v>4560</v>
          </cell>
          <cell r="J431">
            <v>216</v>
          </cell>
          <cell r="K431">
            <v>487.7</v>
          </cell>
          <cell r="L431">
            <v>7259</v>
          </cell>
          <cell r="M431">
            <v>1</v>
          </cell>
          <cell r="N431">
            <v>185</v>
          </cell>
          <cell r="O431">
            <v>186.30699999999999</v>
          </cell>
          <cell r="P431">
            <v>1</v>
          </cell>
          <cell r="Q431">
            <v>0</v>
          </cell>
          <cell r="R431">
            <v>185</v>
          </cell>
          <cell r="S431">
            <v>0</v>
          </cell>
          <cell r="T431">
            <v>0</v>
          </cell>
          <cell r="U431">
            <v>0</v>
          </cell>
          <cell r="V431">
            <v>0</v>
          </cell>
          <cell r="W431">
            <v>2</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3823.8629999999998</v>
          </cell>
          <cell r="AN431">
            <v>3813.41</v>
          </cell>
          <cell r="AO431">
            <v>3804</v>
          </cell>
          <cell r="AP431">
            <v>150</v>
          </cell>
          <cell r="AQ431">
            <v>0</v>
          </cell>
          <cell r="AR431">
            <v>0</v>
          </cell>
          <cell r="AS431">
            <v>0</v>
          </cell>
          <cell r="AT431">
            <v>0</v>
          </cell>
          <cell r="AU431">
            <v>17.863</v>
          </cell>
          <cell r="AV431">
            <v>1</v>
          </cell>
          <cell r="AW431">
            <v>10</v>
          </cell>
          <cell r="AX431">
            <v>0</v>
          </cell>
          <cell r="AY431">
            <v>10</v>
          </cell>
          <cell r="AZ431">
            <v>0</v>
          </cell>
          <cell r="BA431">
            <v>0</v>
          </cell>
          <cell r="BB431">
            <v>0</v>
          </cell>
          <cell r="BC431">
            <v>0</v>
          </cell>
          <cell r="BD431">
            <v>0</v>
          </cell>
          <cell r="BE431">
            <v>1</v>
          </cell>
          <cell r="BF431">
            <v>78</v>
          </cell>
          <cell r="BG431">
            <v>78.007999999999996</v>
          </cell>
          <cell r="BH431">
            <v>0</v>
          </cell>
          <cell r="BI431">
            <v>78</v>
          </cell>
          <cell r="BJ431">
            <v>0</v>
          </cell>
          <cell r="BK431">
            <v>6</v>
          </cell>
          <cell r="BL431">
            <v>1</v>
          </cell>
          <cell r="BM431">
            <v>349</v>
          </cell>
          <cell r="BN431">
            <v>349.20400000000001</v>
          </cell>
          <cell r="BO431">
            <v>0</v>
          </cell>
          <cell r="BP431">
            <v>349</v>
          </cell>
          <cell r="BQ431">
            <v>0</v>
          </cell>
          <cell r="BR431">
            <v>116.333</v>
          </cell>
          <cell r="BS431">
            <v>0</v>
          </cell>
          <cell r="BT431">
            <v>3</v>
          </cell>
          <cell r="BU431">
            <v>0</v>
          </cell>
          <cell r="BV431">
            <v>2</v>
          </cell>
          <cell r="BW431">
            <v>138.69999999999999</v>
          </cell>
          <cell r="BX431">
            <v>140.386</v>
          </cell>
          <cell r="BY431">
            <v>1</v>
          </cell>
          <cell r="BZ431">
            <v>138.69999999999999</v>
          </cell>
          <cell r="CA431">
            <v>0</v>
          </cell>
          <cell r="CB431">
            <v>6.9000000000000006E-2</v>
          </cell>
          <cell r="CC431">
            <v>0</v>
          </cell>
          <cell r="CD431">
            <v>2</v>
          </cell>
          <cell r="CE431">
            <v>0</v>
          </cell>
          <cell r="CF431">
            <v>0</v>
          </cell>
          <cell r="CG431">
            <v>0</v>
          </cell>
          <cell r="CH431">
            <v>0</v>
          </cell>
          <cell r="CI431">
            <v>0</v>
          </cell>
          <cell r="CJ431">
            <v>0</v>
          </cell>
          <cell r="CK431">
            <v>0</v>
          </cell>
          <cell r="CL431">
            <v>0</v>
          </cell>
          <cell r="CM431">
            <v>0</v>
          </cell>
          <cell r="CN431">
            <v>0</v>
          </cell>
          <cell r="CO431">
            <v>0</v>
          </cell>
          <cell r="CP431">
            <v>575.70000000000005</v>
          </cell>
          <cell r="CQ431">
            <v>4564.7</v>
          </cell>
          <cell r="CR431">
            <v>0</v>
          </cell>
          <cell r="CS431">
            <v>0</v>
          </cell>
          <cell r="CT431">
            <v>0</v>
          </cell>
        </row>
        <row r="432">
          <cell r="B432">
            <v>247693680</v>
          </cell>
          <cell r="C432" t="str">
            <v>г.о.Люберцы, р.п.Томилино, ул.Пионерская, д. 14, 18</v>
          </cell>
          <cell r="D432" t="str">
            <v>{"type":"Polygon","coordinates":[[[37.949653,55.670378],[37.949651,55.670324],[37.949651,55.670268],[37.94965,55.670145],[37.948014,55.670175],[37.947605,55.67039],[37.947756,55.670476],[37.947791,55.67049],[37.947842,55.670503],[37.94814,55.670945],[37.948,55.67095],[37.948017,55.671089],[37.948478,55.671073],[37.948581,55.671047],[37.948675,55.671032],[37.948689,55.671061],[37.949012,55.67101],[37.948998,55.670979],[37.949295,55.670981],[37.949293,55.671063],[37.949202,55.671062],[37.949162,55.671588],[37.949305,55.67159],[37.94935,55.671259],[37.949725,55.671264],[37.949765,55.670421],[37.949814,55.67042],[37.949768,55.67038],[37.949653,55.670378]],[[37.949485,55.670402],[37.949438,55.671244],[37.949675,55.671247],[37.949713,55.670402],[37.949485,55.670402]],[[37.948029,55.670206],[37.94803,55.670339],[37.949547,55.670312],[37.949539,55.670178],[37.948029,55.670206]]]}</v>
          </cell>
          <cell r="E432" t="str">
            <v>LINESTRING(37.94965 55.670145,37.948014 55.670175,37.947605 55.67039,37.948017 55.671089,37.949162 55.671588,37.949305 55.67159,37.949725 55.671264,37.949814 55.67042,37.94965 55.670145)</v>
          </cell>
          <cell r="F432" t="str">
            <v>Утвержден</v>
          </cell>
          <cell r="G432">
            <v>9560</v>
          </cell>
          <cell r="H432">
            <v>9583.1389999999992</v>
          </cell>
          <cell r="I432">
            <v>9560</v>
          </cell>
          <cell r="J432">
            <v>8860</v>
          </cell>
          <cell r="K432">
            <v>1688.8</v>
          </cell>
          <cell r="L432">
            <v>1546</v>
          </cell>
          <cell r="M432">
            <v>1</v>
          </cell>
          <cell r="N432">
            <v>169</v>
          </cell>
          <cell r="O432">
            <v>170.636</v>
          </cell>
          <cell r="P432">
            <v>1</v>
          </cell>
          <cell r="Q432">
            <v>0</v>
          </cell>
          <cell r="R432">
            <v>169</v>
          </cell>
          <cell r="S432">
            <v>0</v>
          </cell>
          <cell r="T432">
            <v>0</v>
          </cell>
          <cell r="U432">
            <v>0</v>
          </cell>
          <cell r="V432">
            <v>0</v>
          </cell>
          <cell r="W432">
            <v>0</v>
          </cell>
          <cell r="X432">
            <v>0</v>
          </cell>
          <cell r="Y432">
            <v>0</v>
          </cell>
          <cell r="Z432">
            <v>2</v>
          </cell>
          <cell r="AA432">
            <v>689</v>
          </cell>
          <cell r="AB432">
            <v>691.01199999999994</v>
          </cell>
          <cell r="AC432">
            <v>0</v>
          </cell>
          <cell r="AD432">
            <v>449</v>
          </cell>
          <cell r="AE432">
            <v>240</v>
          </cell>
          <cell r="AF432">
            <v>0</v>
          </cell>
          <cell r="AG432">
            <v>0</v>
          </cell>
          <cell r="AH432">
            <v>0</v>
          </cell>
          <cell r="AI432">
            <v>0</v>
          </cell>
          <cell r="AJ432">
            <v>15</v>
          </cell>
          <cell r="AK432">
            <v>0</v>
          </cell>
          <cell r="AL432">
            <v>2</v>
          </cell>
          <cell r="AM432">
            <v>5898</v>
          </cell>
          <cell r="AN432">
            <v>5817.8739999999998</v>
          </cell>
          <cell r="AO432">
            <v>5803</v>
          </cell>
          <cell r="AP432">
            <v>5</v>
          </cell>
          <cell r="AQ432">
            <v>0</v>
          </cell>
          <cell r="AR432">
            <v>0</v>
          </cell>
          <cell r="AS432">
            <v>0</v>
          </cell>
          <cell r="AT432">
            <v>43</v>
          </cell>
          <cell r="AU432">
            <v>90</v>
          </cell>
          <cell r="AV432">
            <v>1</v>
          </cell>
          <cell r="AW432">
            <v>45</v>
          </cell>
          <cell r="AX432">
            <v>0</v>
          </cell>
          <cell r="AY432">
            <v>45</v>
          </cell>
          <cell r="AZ432">
            <v>0</v>
          </cell>
          <cell r="BA432">
            <v>15</v>
          </cell>
          <cell r="BB432">
            <v>15</v>
          </cell>
          <cell r="BC432">
            <v>9</v>
          </cell>
          <cell r="BD432">
            <v>8</v>
          </cell>
          <cell r="BE432">
            <v>8</v>
          </cell>
          <cell r="BF432">
            <v>1041.0999999999999</v>
          </cell>
          <cell r="BG432">
            <v>1043.0440000000001</v>
          </cell>
          <cell r="BH432">
            <v>0</v>
          </cell>
          <cell r="BI432">
            <v>1041.0999999999999</v>
          </cell>
          <cell r="BJ432">
            <v>0</v>
          </cell>
          <cell r="BK432">
            <v>77</v>
          </cell>
          <cell r="BL432">
            <v>1</v>
          </cell>
          <cell r="BM432">
            <v>1008</v>
          </cell>
          <cell r="BN432">
            <v>1010.103</v>
          </cell>
          <cell r="BO432">
            <v>0</v>
          </cell>
          <cell r="BP432">
            <v>1008</v>
          </cell>
          <cell r="BQ432">
            <v>0</v>
          </cell>
          <cell r="BR432">
            <v>336</v>
          </cell>
          <cell r="BS432">
            <v>0</v>
          </cell>
          <cell r="BT432">
            <v>3</v>
          </cell>
          <cell r="BU432">
            <v>0</v>
          </cell>
          <cell r="BV432">
            <v>4</v>
          </cell>
          <cell r="BW432">
            <v>841.8</v>
          </cell>
          <cell r="BX432">
            <v>845.05899999999997</v>
          </cell>
          <cell r="BY432">
            <v>0</v>
          </cell>
          <cell r="BZ432">
            <v>841.8</v>
          </cell>
          <cell r="CA432">
            <v>0</v>
          </cell>
          <cell r="CB432">
            <v>0.42599999999999999</v>
          </cell>
          <cell r="CC432">
            <v>0</v>
          </cell>
          <cell r="CD432">
            <v>2</v>
          </cell>
          <cell r="CE432">
            <v>0</v>
          </cell>
          <cell r="CF432">
            <v>0</v>
          </cell>
          <cell r="CG432">
            <v>0</v>
          </cell>
          <cell r="CH432">
            <v>0</v>
          </cell>
          <cell r="CI432">
            <v>0</v>
          </cell>
          <cell r="CJ432">
            <v>0</v>
          </cell>
          <cell r="CK432">
            <v>0</v>
          </cell>
          <cell r="CL432">
            <v>0</v>
          </cell>
          <cell r="CM432">
            <v>0</v>
          </cell>
          <cell r="CN432">
            <v>0</v>
          </cell>
          <cell r="CO432">
            <v>0</v>
          </cell>
          <cell r="CP432">
            <v>3384.9</v>
          </cell>
          <cell r="CQ432">
            <v>9596.9</v>
          </cell>
          <cell r="CR432">
            <v>0</v>
          </cell>
          <cell r="CS432">
            <v>0</v>
          </cell>
          <cell r="CT432">
            <v>0</v>
          </cell>
        </row>
        <row r="433">
          <cell r="B433">
            <v>3686767366</v>
          </cell>
          <cell r="C433" t="str">
            <v>г.о.Люберцы, р.п.Томилино, ул.Пионерская, д.17, 19</v>
          </cell>
          <cell r="D433" t="str">
            <v>{"type":"Polygon","coordinates":[[[37.949848,55.669121],[37.949336,55.669392],[37.949116,55.669211],[37.949112,55.669204],[37.948707,55.668965],[37.948608,55.668936],[37.948341,55.668794],[37.949879,55.667874],[37.951082,55.66854],[37.949848,55.669121]],[[37.948649,55.668833],[37.948871,55.668826],[37.948879,55.668916],[37.948656,55.668923],[37.948649,55.668833]],[[37.949162,55.668598],[37.949383,55.668595],[37.949419,55.669227],[37.949197,55.669232],[37.949162,55.668598]],[[37.949917,55.66824],[37.950137,55.668236],[37.950178,55.668889],[37.949954,55.668893],[37.949917,55.66824]],[[37.950543,55.668599],[37.950696,55.668531],[37.950836,55.668629],[37.950681,55.668698],[37.950543,55.668599]]]}</v>
          </cell>
          <cell r="E433" t="str">
            <v>LINESTRING(37.949879 55.667874,37.948341 55.668794,37.949336 55.669392,37.951082 55.66854,37.949879 55.667874)</v>
          </cell>
          <cell r="F433" t="str">
            <v>Утвержден</v>
          </cell>
          <cell r="G433">
            <v>11783</v>
          </cell>
          <cell r="H433">
            <v>11424.052</v>
          </cell>
          <cell r="I433">
            <v>11783</v>
          </cell>
          <cell r="J433">
            <v>551</v>
          </cell>
          <cell r="K433">
            <v>1141.4000000000001</v>
          </cell>
          <cell r="L433">
            <v>4519</v>
          </cell>
          <cell r="M433">
            <v>0</v>
          </cell>
          <cell r="N433">
            <v>0</v>
          </cell>
          <cell r="O433">
            <v>0</v>
          </cell>
          <cell r="P433">
            <v>0</v>
          </cell>
          <cell r="Q433">
            <v>0</v>
          </cell>
          <cell r="R433">
            <v>0</v>
          </cell>
          <cell r="S433">
            <v>0</v>
          </cell>
          <cell r="T433">
            <v>0</v>
          </cell>
          <cell r="U433">
            <v>0</v>
          </cell>
          <cell r="V433">
            <v>0</v>
          </cell>
          <cell r="W433">
            <v>0</v>
          </cell>
          <cell r="X433">
            <v>0</v>
          </cell>
          <cell r="Y433">
            <v>0</v>
          </cell>
          <cell r="Z433">
            <v>1</v>
          </cell>
          <cell r="AA433">
            <v>248</v>
          </cell>
          <cell r="AB433">
            <v>248.429</v>
          </cell>
          <cell r="AC433">
            <v>0</v>
          </cell>
          <cell r="AD433">
            <v>0</v>
          </cell>
          <cell r="AE433">
            <v>248</v>
          </cell>
          <cell r="AF433">
            <v>0</v>
          </cell>
          <cell r="AG433">
            <v>0</v>
          </cell>
          <cell r="AH433">
            <v>0</v>
          </cell>
          <cell r="AI433">
            <v>0</v>
          </cell>
          <cell r="AJ433">
            <v>0</v>
          </cell>
          <cell r="AK433">
            <v>2</v>
          </cell>
          <cell r="AL433">
            <v>2</v>
          </cell>
          <cell r="AM433">
            <v>7980.2139999999999</v>
          </cell>
          <cell r="AN433">
            <v>9625.8729999999996</v>
          </cell>
          <cell r="AO433">
            <v>7952.6</v>
          </cell>
          <cell r="AP433">
            <v>35</v>
          </cell>
          <cell r="AQ433">
            <v>0</v>
          </cell>
          <cell r="AR433">
            <v>0</v>
          </cell>
          <cell r="AS433">
            <v>0</v>
          </cell>
          <cell r="AT433">
            <v>0</v>
          </cell>
          <cell r="AU433">
            <v>23.614000000000001</v>
          </cell>
          <cell r="AV433">
            <v>0</v>
          </cell>
          <cell r="AW433">
            <v>0</v>
          </cell>
          <cell r="AX433">
            <v>0</v>
          </cell>
          <cell r="AY433">
            <v>0</v>
          </cell>
          <cell r="AZ433">
            <v>0</v>
          </cell>
          <cell r="BA433">
            <v>4</v>
          </cell>
          <cell r="BB433">
            <v>4</v>
          </cell>
          <cell r="BC433">
            <v>4</v>
          </cell>
          <cell r="BD433">
            <v>0</v>
          </cell>
          <cell r="BE433">
            <v>3</v>
          </cell>
          <cell r="BF433">
            <v>403</v>
          </cell>
          <cell r="BG433">
            <v>404.26600000000002</v>
          </cell>
          <cell r="BH433">
            <v>0</v>
          </cell>
          <cell r="BI433">
            <v>403</v>
          </cell>
          <cell r="BJ433">
            <v>0</v>
          </cell>
          <cell r="BK433">
            <v>31</v>
          </cell>
          <cell r="BL433">
            <v>2</v>
          </cell>
          <cell r="BM433">
            <v>551</v>
          </cell>
          <cell r="BN433">
            <v>550.84400000000005</v>
          </cell>
          <cell r="BO433">
            <v>0</v>
          </cell>
          <cell r="BP433">
            <v>551</v>
          </cell>
          <cell r="BQ433">
            <v>0</v>
          </cell>
          <cell r="BR433">
            <v>183.666</v>
          </cell>
          <cell r="BS433">
            <v>0</v>
          </cell>
          <cell r="BT433">
            <v>3</v>
          </cell>
          <cell r="BU433">
            <v>0</v>
          </cell>
          <cell r="BV433">
            <v>9</v>
          </cell>
          <cell r="BW433">
            <v>590.4</v>
          </cell>
          <cell r="BX433">
            <v>592.72299999999996</v>
          </cell>
          <cell r="BY433">
            <v>0</v>
          </cell>
          <cell r="BZ433">
            <v>590.4</v>
          </cell>
          <cell r="CA433">
            <v>0</v>
          </cell>
          <cell r="CB433">
            <v>0.29499999999999998</v>
          </cell>
          <cell r="CC433">
            <v>0</v>
          </cell>
          <cell r="CD433">
            <v>2</v>
          </cell>
          <cell r="CE433">
            <v>0</v>
          </cell>
          <cell r="CF433">
            <v>0</v>
          </cell>
          <cell r="CG433">
            <v>0</v>
          </cell>
          <cell r="CH433">
            <v>0</v>
          </cell>
          <cell r="CI433">
            <v>0</v>
          </cell>
          <cell r="CJ433">
            <v>0</v>
          </cell>
          <cell r="CK433">
            <v>0</v>
          </cell>
          <cell r="CL433">
            <v>0</v>
          </cell>
          <cell r="CM433">
            <v>0</v>
          </cell>
          <cell r="CN433">
            <v>0</v>
          </cell>
          <cell r="CO433">
            <v>0</v>
          </cell>
          <cell r="CP433">
            <v>1544.4</v>
          </cell>
          <cell r="CQ433">
            <v>9745</v>
          </cell>
          <cell r="CR433">
            <v>0</v>
          </cell>
          <cell r="CS433">
            <v>0</v>
          </cell>
          <cell r="CT433">
            <v>0</v>
          </cell>
        </row>
        <row r="434">
          <cell r="B434">
            <v>247693683</v>
          </cell>
          <cell r="C434" t="str">
            <v>г.о.Люберцы, р.п.Томилино, ул.Пионерская, д.1 к.1, д.1 к.2, д. 2, д. 3</v>
          </cell>
          <cell r="D434" t="str">
            <v>{"type":"Polygon","coordinates":[[[37.946274,55.670141],[37.945578,55.670152],[37.945603,55.670466],[37.945356,55.670472],[37.94488,55.670478],[37.944833,55.669806],[37.94486,55.669755],[37.944921,55.669708],[37.946099,55.669017],[37.946168,55.669051],[37.946177,55.669436],[37.947063,55.669427],[37.947071,55.669457],[37.947127,55.669446],[37.947329,55.669391],[37.947501,55.66932],[37.94749,55.669337],[37.947343,55.669509],[37.9472,55.669669],[37.947194,55.669686],[37.947192,55.669818],[37.947196,55.669949],[37.947207,55.669973],[37.947236,55.669994],[37.947259,55.670269],[37.947268,55.670435],[37.946297,55.670454],[37.946274,55.670141]],[[37.945721,55.669272],[37.945938,55.669266],[37.945976,55.669882],[37.945763,55.669887],[37.945721,55.669272]],[[37.945173,55.669717],[37.944956,55.669722],[37.944991,55.670326],[37.945208,55.670321],[37.945173,55.669717]],[[37.946434,55.669861],[37.946752,55.669853],[37.946761,55.670022],[37.946443,55.670029],[37.946434,55.669861]],[[37.946776,55.67002],[37.947095,55.670011],[37.947109,55.670181],[37.946789,55.67019],[37.946776,55.67002]],[[37.945462,55.670253],[37.945569,55.670252],[37.945569,55.670318],[37.945462,55.670319],[37.945462,55.670319],[37.945462,55.670253]]]}</v>
          </cell>
          <cell r="E434" t="str">
            <v>LINESTRING(37.946099 55.669017,37.944921 55.669708,37.94486 55.669755,37.944833 55.669806,37.94488 55.670478,37.945356 55.670472,37.946297 55.670454,37.947268 55.670435,37.947501 55.66932,37.946099 55.669017)</v>
          </cell>
          <cell r="F434" t="str">
            <v>Утвержден</v>
          </cell>
          <cell r="G434">
            <v>13600</v>
          </cell>
          <cell r="H434">
            <v>13717.495999999999</v>
          </cell>
          <cell r="I434">
            <v>13600</v>
          </cell>
          <cell r="J434">
            <v>380</v>
          </cell>
          <cell r="K434">
            <v>1239.2</v>
          </cell>
          <cell r="L434">
            <v>1700</v>
          </cell>
          <cell r="M434">
            <v>3</v>
          </cell>
          <cell r="N434">
            <v>522</v>
          </cell>
          <cell r="O434">
            <v>523.94600000000003</v>
          </cell>
          <cell r="P434">
            <v>0</v>
          </cell>
          <cell r="Q434">
            <v>0</v>
          </cell>
          <cell r="R434">
            <v>522</v>
          </cell>
          <cell r="S434">
            <v>0</v>
          </cell>
          <cell r="T434">
            <v>0</v>
          </cell>
          <cell r="U434">
            <v>0</v>
          </cell>
          <cell r="V434">
            <v>0</v>
          </cell>
          <cell r="W434">
            <v>0</v>
          </cell>
          <cell r="X434">
            <v>0</v>
          </cell>
          <cell r="Y434">
            <v>0</v>
          </cell>
          <cell r="Z434">
            <v>2</v>
          </cell>
          <cell r="AA434">
            <v>451.3</v>
          </cell>
          <cell r="AB434">
            <v>455.18</v>
          </cell>
          <cell r="AC434">
            <v>1</v>
          </cell>
          <cell r="AD434">
            <v>0</v>
          </cell>
          <cell r="AE434">
            <v>451.3</v>
          </cell>
          <cell r="AF434">
            <v>0</v>
          </cell>
          <cell r="AG434">
            <v>0</v>
          </cell>
          <cell r="AH434">
            <v>0</v>
          </cell>
          <cell r="AI434">
            <v>0</v>
          </cell>
          <cell r="AJ434">
            <v>0</v>
          </cell>
          <cell r="AK434">
            <v>5</v>
          </cell>
          <cell r="AL434">
            <v>5</v>
          </cell>
          <cell r="AM434">
            <v>9967.2000000000007</v>
          </cell>
          <cell r="AN434">
            <v>9936.3330000000005</v>
          </cell>
          <cell r="AO434">
            <v>9888.2000000000007</v>
          </cell>
          <cell r="AP434">
            <v>95</v>
          </cell>
          <cell r="AQ434">
            <v>0</v>
          </cell>
          <cell r="AR434">
            <v>0</v>
          </cell>
          <cell r="AS434">
            <v>0</v>
          </cell>
          <cell r="AT434">
            <v>8</v>
          </cell>
          <cell r="AU434">
            <v>77</v>
          </cell>
          <cell r="AV434">
            <v>0</v>
          </cell>
          <cell r="AW434">
            <v>0</v>
          </cell>
          <cell r="AX434">
            <v>0</v>
          </cell>
          <cell r="AY434">
            <v>0</v>
          </cell>
          <cell r="AZ434">
            <v>0</v>
          </cell>
          <cell r="BA434">
            <v>11</v>
          </cell>
          <cell r="BB434">
            <v>11</v>
          </cell>
          <cell r="BC434">
            <v>2</v>
          </cell>
          <cell r="BD434">
            <v>0</v>
          </cell>
          <cell r="BE434">
            <v>5</v>
          </cell>
          <cell r="BF434">
            <v>478.9</v>
          </cell>
          <cell r="BG434">
            <v>482.49099999999999</v>
          </cell>
          <cell r="BH434">
            <v>1</v>
          </cell>
          <cell r="BI434">
            <v>478.9</v>
          </cell>
          <cell r="BJ434">
            <v>0</v>
          </cell>
          <cell r="BK434">
            <v>36</v>
          </cell>
          <cell r="BL434">
            <v>3</v>
          </cell>
          <cell r="BM434">
            <v>1133</v>
          </cell>
          <cell r="BN434">
            <v>1129.492</v>
          </cell>
          <cell r="BO434">
            <v>0</v>
          </cell>
          <cell r="BP434">
            <v>1133</v>
          </cell>
          <cell r="BQ434">
            <v>0</v>
          </cell>
          <cell r="BR434">
            <v>377.2</v>
          </cell>
          <cell r="BS434">
            <v>0</v>
          </cell>
          <cell r="BT434">
            <v>3</v>
          </cell>
          <cell r="BU434">
            <v>0</v>
          </cell>
          <cell r="BV434">
            <v>8</v>
          </cell>
          <cell r="BW434">
            <v>106.2</v>
          </cell>
          <cell r="BX434">
            <v>105.849</v>
          </cell>
          <cell r="BY434">
            <v>0</v>
          </cell>
          <cell r="BZ434">
            <v>106.2</v>
          </cell>
          <cell r="CA434">
            <v>0</v>
          </cell>
          <cell r="CB434">
            <v>4.9000000000000002E-2</v>
          </cell>
          <cell r="CC434">
            <v>0</v>
          </cell>
          <cell r="CD434">
            <v>2</v>
          </cell>
          <cell r="CE434">
            <v>0</v>
          </cell>
          <cell r="CF434">
            <v>4</v>
          </cell>
          <cell r="CG434">
            <v>993.7</v>
          </cell>
          <cell r="CH434">
            <v>997.01700000000005</v>
          </cell>
          <cell r="CI434">
            <v>0</v>
          </cell>
          <cell r="CJ434">
            <v>993.7</v>
          </cell>
          <cell r="CK434">
            <v>0</v>
          </cell>
          <cell r="CL434">
            <v>0.66100000000000003</v>
          </cell>
          <cell r="CM434">
            <v>0</v>
          </cell>
          <cell r="CN434">
            <v>1.5</v>
          </cell>
          <cell r="CO434">
            <v>0</v>
          </cell>
          <cell r="CP434">
            <v>2711.8</v>
          </cell>
          <cell r="CQ434">
            <v>13573.3</v>
          </cell>
          <cell r="CR434">
            <v>0</v>
          </cell>
          <cell r="CS434">
            <v>0</v>
          </cell>
          <cell r="CT434">
            <v>0</v>
          </cell>
        </row>
        <row r="435">
          <cell r="B435">
            <v>3686805406</v>
          </cell>
          <cell r="C435" t="str">
            <v>г.о.Люберцы, р.п.Томилино, ул.Пионерская, д.7, 9, 11, 13</v>
          </cell>
          <cell r="D435" t="str">
            <v>{"type":"Polygon","coordinates":[[[37.952115,55.668017],[37.951085,55.668541],[37.949881,55.667874],[37.948893,55.667298],[37.94896,55.667261],[37.949021,55.667297],[37.950127,55.666673],[37.950115,55.666743],[37.950115,55.66676],[37.950114,55.666778],[37.950116,55.6668],[37.950131,55.666829],[37.950165,55.666858],[37.950228,55.666906],[37.950324,55.666971],[37.950634,55.667161],[37.950866,55.667304],[37.951178,55.667158],[37.951198,55.66713],[37.95122,55.667094],[37.951337,55.667175],[37.951273,55.667178],[37.951223,55.667184],[37.951122,55.667222],[37.950878,55.667333],[37.950356,55.667564],[37.950766,55.667832],[37.951443,55.667507],[37.951572,55.667592],[37.951607,55.667605],[37.951819,55.667644],[37.951935,55.667589],[37.952157,55.667888],[37.952291,55.66792],[37.952115,55.668017]],[[37.949729,55.66758],[37.950602,55.667178],[37.950734,55.66727],[37.94987,55.667679],[37.949729,55.66758]],[[37.950031,55.666823],[37.950182,55.666909],[37.949388,55.66736],[37.949237,55.667273],[37.950031,55.666823]],[[37.951348,55.667649],[37.95148,55.667738],[37.950618,55.668154],[37.950488,55.668063],[37.951348,55.667649]],[[37.95173,55.667931],[37.951868,55.668024],[37.951009,55.668434],[37.950878,55.66834],[37.95173,55.667931]]]}</v>
          </cell>
          <cell r="E435" t="str">
            <v>LINESTRING(37.950127 55.666673,37.94896 55.667261,37.948893 55.667298,37.949881 55.667874,37.951085 55.668541,37.952115 55.668017,37.952291 55.66792,37.951935 55.667589,37.951337 55.667175,37.95122 55.667094,37.950127 55.666673)</v>
          </cell>
          <cell r="F435" t="str">
            <v>Утвержден</v>
          </cell>
          <cell r="G435">
            <v>12425</v>
          </cell>
          <cell r="H435">
            <v>12838.9</v>
          </cell>
          <cell r="I435">
            <v>12425</v>
          </cell>
          <cell r="J435">
            <v>280</v>
          </cell>
          <cell r="K435">
            <v>2476.9</v>
          </cell>
          <cell r="L435">
            <v>1411</v>
          </cell>
          <cell r="M435">
            <v>2</v>
          </cell>
          <cell r="N435">
            <v>960</v>
          </cell>
          <cell r="O435">
            <v>963.02</v>
          </cell>
          <cell r="P435">
            <v>0</v>
          </cell>
          <cell r="Q435">
            <v>0</v>
          </cell>
          <cell r="R435">
            <v>553</v>
          </cell>
          <cell r="S435">
            <v>0</v>
          </cell>
          <cell r="T435">
            <v>407</v>
          </cell>
          <cell r="U435">
            <v>0</v>
          </cell>
          <cell r="V435">
            <v>0</v>
          </cell>
          <cell r="W435">
            <v>25</v>
          </cell>
          <cell r="X435">
            <v>0</v>
          </cell>
          <cell r="Y435">
            <v>6</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58</v>
          </cell>
          <cell r="AN435">
            <v>8700.5169999999998</v>
          </cell>
          <cell r="AO435">
            <v>0</v>
          </cell>
          <cell r="AP435">
            <v>20</v>
          </cell>
          <cell r="AQ435">
            <v>0</v>
          </cell>
          <cell r="AR435">
            <v>0</v>
          </cell>
          <cell r="AS435">
            <v>0</v>
          </cell>
          <cell r="AT435">
            <v>29</v>
          </cell>
          <cell r="AU435">
            <v>38</v>
          </cell>
          <cell r="AV435">
            <v>0</v>
          </cell>
          <cell r="AW435">
            <v>0</v>
          </cell>
          <cell r="AX435">
            <v>0</v>
          </cell>
          <cell r="AY435">
            <v>0</v>
          </cell>
          <cell r="AZ435">
            <v>0</v>
          </cell>
          <cell r="BA435">
            <v>4</v>
          </cell>
          <cell r="BB435">
            <v>4</v>
          </cell>
          <cell r="BC435">
            <v>0</v>
          </cell>
          <cell r="BD435">
            <v>0</v>
          </cell>
          <cell r="BE435">
            <v>4</v>
          </cell>
          <cell r="BF435">
            <v>357.2</v>
          </cell>
          <cell r="BG435">
            <v>359.11099999999999</v>
          </cell>
          <cell r="BH435">
            <v>1</v>
          </cell>
          <cell r="BI435">
            <v>357.2</v>
          </cell>
          <cell r="BJ435">
            <v>0</v>
          </cell>
          <cell r="BK435">
            <v>25</v>
          </cell>
          <cell r="BL435">
            <v>6</v>
          </cell>
          <cell r="BM435">
            <v>2017</v>
          </cell>
          <cell r="BN435">
            <v>2025.9059999999999</v>
          </cell>
          <cell r="BO435">
            <v>0</v>
          </cell>
          <cell r="BP435">
            <v>2017</v>
          </cell>
          <cell r="BQ435">
            <v>0</v>
          </cell>
          <cell r="BR435">
            <v>487</v>
          </cell>
          <cell r="BS435">
            <v>0</v>
          </cell>
          <cell r="BT435">
            <v>4.1666666666666696</v>
          </cell>
          <cell r="BU435">
            <v>0</v>
          </cell>
          <cell r="BV435">
            <v>9</v>
          </cell>
          <cell r="BW435">
            <v>781.9</v>
          </cell>
          <cell r="BX435">
            <v>788.31899999999996</v>
          </cell>
          <cell r="BY435">
            <v>1</v>
          </cell>
          <cell r="BZ435">
            <v>580.9</v>
          </cell>
          <cell r="CA435">
            <v>201</v>
          </cell>
          <cell r="CB435">
            <v>0.311</v>
          </cell>
          <cell r="CC435">
            <v>0.10100000000000001</v>
          </cell>
          <cell r="CD435">
            <v>1.9375</v>
          </cell>
          <cell r="CE435">
            <v>2</v>
          </cell>
          <cell r="CF435">
            <v>0</v>
          </cell>
          <cell r="CG435">
            <v>0</v>
          </cell>
          <cell r="CH435">
            <v>0</v>
          </cell>
          <cell r="CI435">
            <v>0</v>
          </cell>
          <cell r="CJ435">
            <v>0</v>
          </cell>
          <cell r="CK435">
            <v>0</v>
          </cell>
          <cell r="CL435">
            <v>0</v>
          </cell>
          <cell r="CM435">
            <v>0</v>
          </cell>
          <cell r="CN435">
            <v>0</v>
          </cell>
          <cell r="CO435">
            <v>0</v>
          </cell>
          <cell r="CP435">
            <v>2955.1</v>
          </cell>
          <cell r="CQ435">
            <v>4116.1000000000004</v>
          </cell>
          <cell r="CR435">
            <v>2</v>
          </cell>
          <cell r="CS435">
            <v>0</v>
          </cell>
          <cell r="CT435">
            <v>0</v>
          </cell>
        </row>
        <row r="436">
          <cell r="B436">
            <v>247693671</v>
          </cell>
          <cell r="C436" t="str">
            <v>г.о. Люберцы, р.п. Томилино, ул. Пионерская, дд. 20, 22, 24, 16</v>
          </cell>
          <cell r="D436" t="str">
            <v>{"type":"Polygon","coordinates":[[[37.950333,55.671021],[37.950333,55.67129],[37.949349,55.671284],[37.94931,55.67159],[37.949159,55.671588],[37.949164,55.671458],[37.94846,55.671655],[37.948168,55.671769],[37.953239,55.671639],[37.953272,55.671326],[37.953274,55.671306],[37.953328,55.671295],[37.95335,55.671267],[37.953394,55.670532],[37.953373,55.670405],[37.952836,55.670395],[37.952745,55.670458],[37.952683,55.670468],[37.952256,55.670468],[37.952257,55.670417],[37.952115,55.670234],[37.951277,55.670234],[37.950791,55.670237],[37.950029,55.670271],[37.94972,55.670329],[37.949755,55.670378],[37.949936,55.670512],[37.950055,55.67066],[37.950181,55.670762],[37.950087,55.670775],[37.95002,55.670838],[37.950031,55.671021],[37.950333,55.671021]],[[37.952979,55.670407],[37.953216,55.670411],[37.953159,55.671258],[37.952938,55.671255],[37.952979,55.670407]],[[37.951672,55.671245],[37.95167,55.671075],[37.951693,55.671075],[37.95169,55.670937],[37.951976,55.670938],[37.951976,55.671114],[37.951971,55.671247],[37.951672,55.671245]],[[37.950476,55.671245],[37.950479,55.671094],[37.950511,55.671093],[37.950516,55.670954],[37.950806,55.670956],[37.950799,55.671144],[37.95074,55.671143],[37.950737,55.671247],[37.950476,55.671245]],[[37.951498,55.670288],[37.950025,55.670291],[37.950027,55.670407],[37.951496,55.670409],[37.951498,55.670288]],[[37.951377,55.670711],[37.951377,55.67061],[37.950496,55.670601],[37.950493,55.670879],[37.95085,55.670883],[37.950972,55.670922],[37.950995,55.67095],[37.951457,55.670953],[37.951451,55.670711],[37.951377,55.670711]],[[37.952015,55.670303],[37.951899,55.670303],[37.9519,55.6704],[37.952014,55.670399],[37.952015,55.670303]],[[37.951809,55.670467],[37.951965,55.670467],[37.951964,55.670435],[37.951808,55.670435],[37.951809,55.670467]],[[37.952141,55.671653],[37.952204,55.671652],[37.9522,55.671602],[37.952137,55.671603],[37.952141,55.671653]]]}</v>
          </cell>
          <cell r="E436" t="str">
            <v>LINESTRING(37.951277 55.670234,37.950791 55.670237,37.950029 55.670271,37.94972 55.670329,37.948168 55.671769,37.953239 55.671639,37.95335 55.671267,37.953394 55.670532,37.953373 55.670405,37.952115 55.670234,37.951277 55.670234)</v>
          </cell>
          <cell r="F436" t="str">
            <v>Утвержден</v>
          </cell>
          <cell r="G436">
            <v>29393</v>
          </cell>
          <cell r="H436">
            <v>28973.498</v>
          </cell>
          <cell r="I436">
            <v>29393</v>
          </cell>
          <cell r="J436">
            <v>0</v>
          </cell>
          <cell r="K436">
            <v>3548.9</v>
          </cell>
          <cell r="L436">
            <v>9289.7800000000007</v>
          </cell>
          <cell r="M436">
            <v>1</v>
          </cell>
          <cell r="N436">
            <v>613</v>
          </cell>
          <cell r="O436">
            <v>613.13300000000004</v>
          </cell>
          <cell r="P436">
            <v>0</v>
          </cell>
          <cell r="Q436">
            <v>0</v>
          </cell>
          <cell r="R436">
            <v>0</v>
          </cell>
          <cell r="S436">
            <v>0</v>
          </cell>
          <cell r="T436">
            <v>613</v>
          </cell>
          <cell r="U436">
            <v>0</v>
          </cell>
          <cell r="V436">
            <v>0</v>
          </cell>
          <cell r="W436">
            <v>6</v>
          </cell>
          <cell r="X436">
            <v>0</v>
          </cell>
          <cell r="Y436">
            <v>1</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11549.3</v>
          </cell>
          <cell r="AN436">
            <v>22791.659</v>
          </cell>
          <cell r="AO436">
            <v>11502.1</v>
          </cell>
          <cell r="AP436">
            <v>34</v>
          </cell>
          <cell r="AQ436">
            <v>0</v>
          </cell>
          <cell r="AR436">
            <v>0</v>
          </cell>
          <cell r="AS436">
            <v>0</v>
          </cell>
          <cell r="AT436">
            <v>0</v>
          </cell>
          <cell r="AU436">
            <v>43.2</v>
          </cell>
          <cell r="AV436">
            <v>1</v>
          </cell>
          <cell r="AW436">
            <v>3</v>
          </cell>
          <cell r="AX436">
            <v>0</v>
          </cell>
          <cell r="AY436">
            <v>3</v>
          </cell>
          <cell r="AZ436">
            <v>0</v>
          </cell>
          <cell r="BA436">
            <v>12</v>
          </cell>
          <cell r="BB436">
            <v>12</v>
          </cell>
          <cell r="BC436">
            <v>6</v>
          </cell>
          <cell r="BD436">
            <v>4</v>
          </cell>
          <cell r="BE436">
            <v>11</v>
          </cell>
          <cell r="BF436">
            <v>2006.1</v>
          </cell>
          <cell r="BG436">
            <v>2015.489</v>
          </cell>
          <cell r="BH436">
            <v>0</v>
          </cell>
          <cell r="BI436">
            <v>2006.1</v>
          </cell>
          <cell r="BJ436">
            <v>0</v>
          </cell>
          <cell r="BK436">
            <v>154</v>
          </cell>
          <cell r="BL436">
            <v>5</v>
          </cell>
          <cell r="BM436">
            <v>2488</v>
          </cell>
          <cell r="BN436">
            <v>2503.152</v>
          </cell>
          <cell r="BO436">
            <v>1</v>
          </cell>
          <cell r="BP436">
            <v>2488</v>
          </cell>
          <cell r="BQ436">
            <v>0</v>
          </cell>
          <cell r="BR436">
            <v>828.9</v>
          </cell>
          <cell r="BS436">
            <v>0</v>
          </cell>
          <cell r="BT436">
            <v>3</v>
          </cell>
          <cell r="BU436">
            <v>0</v>
          </cell>
          <cell r="BV436">
            <v>5</v>
          </cell>
          <cell r="BW436">
            <v>1060.9000000000001</v>
          </cell>
          <cell r="BX436">
            <v>1062.0070000000001</v>
          </cell>
          <cell r="BY436">
            <v>0</v>
          </cell>
          <cell r="BZ436">
            <v>1060.9000000000001</v>
          </cell>
          <cell r="CA436">
            <v>0</v>
          </cell>
          <cell r="CB436">
            <v>0.53100000000000003</v>
          </cell>
          <cell r="CC436">
            <v>0</v>
          </cell>
          <cell r="CD436">
            <v>2</v>
          </cell>
          <cell r="CE436">
            <v>0</v>
          </cell>
          <cell r="CF436">
            <v>0</v>
          </cell>
          <cell r="CG436">
            <v>0</v>
          </cell>
          <cell r="CH436">
            <v>0</v>
          </cell>
          <cell r="CI436">
            <v>0</v>
          </cell>
          <cell r="CJ436">
            <v>0</v>
          </cell>
          <cell r="CK436">
            <v>0</v>
          </cell>
          <cell r="CL436">
            <v>0</v>
          </cell>
          <cell r="CM436">
            <v>0</v>
          </cell>
          <cell r="CN436">
            <v>0</v>
          </cell>
          <cell r="CO436">
            <v>0</v>
          </cell>
          <cell r="CP436">
            <v>5558</v>
          </cell>
          <cell r="CQ436">
            <v>17673.099999999999</v>
          </cell>
          <cell r="CR436">
            <v>0</v>
          </cell>
          <cell r="CS436">
            <v>0</v>
          </cell>
          <cell r="CT436">
            <v>0</v>
          </cell>
        </row>
        <row r="437">
          <cell r="B437">
            <v>247693681</v>
          </cell>
          <cell r="C437" t="str">
            <v>г.о. Люберцы, р.п. Томилино, ул. Пионерская, дд. 5, 15,  21</v>
          </cell>
          <cell r="D437" t="str">
            <v>{"type":"Polygon","coordinates":[[[37.947256,55.670221],[37.947622,55.670202],[37.947727,55.670192],[37.947843,55.670136],[37.947917,55.67009],[37.94813,55.669986],[37.948444,55.669832],[37.949233,55.669455],[37.949332,55.669393],[37.949093,55.669195],[37.948709,55.668967],[37.948608,55.668938],[37.948383,55.668821],[37.948243,55.668729],[37.947642,55.668396],[37.94762,55.668388],[37.947369,55.66824],[37.947178,55.668403],[37.947024,55.66849],[37.947069,55.669461],[37.947128,55.669449],[37.947332,55.669396],[37.947493,55.669327],[37.947195,55.669667],[37.947189,55.669685],[37.947189,55.669951],[37.947204,55.669973],[37.947236,55.669993],[37.947256,55.670221]],[[37.94755,55.670001],[37.947526,55.6694],[37.947751,55.669399],[37.94778,55.669996],[37.94755,55.670001]],[[37.948569,55.668996],[37.948604,55.669606],[37.948368,55.669607],[37.948344,55.668996],[37.948569,55.668996]],[[37.947318,55.668972],[37.947534,55.668969],[37.947504,55.668364],[37.947284,55.668367],[37.947318,55.668972]]]}</v>
          </cell>
          <cell r="E437" t="str">
            <v>LINESTRING(37.947369 55.66824,37.947024 55.66849,37.947069 55.669461,37.947189 55.669951,37.947256 55.670221,37.947622 55.670202,37.947727 55.670192,37.947843 55.670136,37.949233 55.669455,37.949332 55.669393,37.949093 55.669195,37.948709 55.668967,37.947369 55.66824)</v>
          </cell>
          <cell r="F437" t="str">
            <v>Утвержден</v>
          </cell>
          <cell r="G437">
            <v>14994</v>
          </cell>
          <cell r="H437">
            <v>15027.299000000001</v>
          </cell>
          <cell r="I437">
            <v>3655.16</v>
          </cell>
          <cell r="J437">
            <v>0</v>
          </cell>
          <cell r="K437">
            <v>757</v>
          </cell>
          <cell r="L437">
            <v>7310.32</v>
          </cell>
          <cell r="M437">
            <v>1</v>
          </cell>
          <cell r="N437">
            <v>234</v>
          </cell>
          <cell r="O437">
            <v>235.88399999999999</v>
          </cell>
          <cell r="P437">
            <v>1</v>
          </cell>
          <cell r="Q437">
            <v>0</v>
          </cell>
          <cell r="R437">
            <v>234</v>
          </cell>
          <cell r="S437">
            <v>0</v>
          </cell>
          <cell r="T437">
            <v>0</v>
          </cell>
          <cell r="U437">
            <v>0</v>
          </cell>
          <cell r="V437">
            <v>0</v>
          </cell>
          <cell r="W437">
            <v>6</v>
          </cell>
          <cell r="X437">
            <v>4</v>
          </cell>
          <cell r="Y437">
            <v>2</v>
          </cell>
          <cell r="Z437">
            <v>1</v>
          </cell>
          <cell r="AA437">
            <v>105</v>
          </cell>
          <cell r="AB437">
            <v>105.191</v>
          </cell>
          <cell r="AC437">
            <v>0</v>
          </cell>
          <cell r="AD437">
            <v>0</v>
          </cell>
          <cell r="AE437">
            <v>105</v>
          </cell>
          <cell r="AF437">
            <v>0</v>
          </cell>
          <cell r="AG437">
            <v>0</v>
          </cell>
          <cell r="AH437">
            <v>0</v>
          </cell>
          <cell r="AI437">
            <v>0</v>
          </cell>
          <cell r="AJ437">
            <v>0</v>
          </cell>
          <cell r="AK437">
            <v>2</v>
          </cell>
          <cell r="AL437">
            <v>2</v>
          </cell>
          <cell r="AM437">
            <v>15275</v>
          </cell>
          <cell r="AN437">
            <v>15267.808999999999</v>
          </cell>
          <cell r="AO437">
            <v>15232</v>
          </cell>
          <cell r="AP437">
            <v>78</v>
          </cell>
          <cell r="AQ437">
            <v>0</v>
          </cell>
          <cell r="AR437">
            <v>0</v>
          </cell>
          <cell r="AS437">
            <v>0</v>
          </cell>
          <cell r="AT437">
            <v>21</v>
          </cell>
          <cell r="AU437">
            <v>59</v>
          </cell>
          <cell r="AV437">
            <v>0</v>
          </cell>
          <cell r="AW437">
            <v>0</v>
          </cell>
          <cell r="AX437">
            <v>0</v>
          </cell>
          <cell r="AY437">
            <v>0</v>
          </cell>
          <cell r="AZ437">
            <v>0</v>
          </cell>
          <cell r="BA437">
            <v>16</v>
          </cell>
          <cell r="BB437">
            <v>16</v>
          </cell>
          <cell r="BC437">
            <v>16</v>
          </cell>
          <cell r="BD437">
            <v>8</v>
          </cell>
          <cell r="BE437">
            <v>6</v>
          </cell>
          <cell r="BF437">
            <v>1042.5</v>
          </cell>
          <cell r="BG437">
            <v>1044.8320000000001</v>
          </cell>
          <cell r="BH437">
            <v>0</v>
          </cell>
          <cell r="BI437">
            <v>1042.5</v>
          </cell>
          <cell r="BJ437">
            <v>0</v>
          </cell>
          <cell r="BK437">
            <v>78</v>
          </cell>
          <cell r="BL437">
            <v>3</v>
          </cell>
          <cell r="BM437">
            <v>757</v>
          </cell>
          <cell r="BN437">
            <v>757.31</v>
          </cell>
          <cell r="BO437">
            <v>0</v>
          </cell>
          <cell r="BP437">
            <v>757</v>
          </cell>
          <cell r="BQ437">
            <v>0</v>
          </cell>
          <cell r="BR437">
            <v>252</v>
          </cell>
          <cell r="BS437">
            <v>0</v>
          </cell>
          <cell r="BT437">
            <v>3</v>
          </cell>
          <cell r="BU437">
            <v>0</v>
          </cell>
          <cell r="BV437">
            <v>0</v>
          </cell>
          <cell r="BW437">
            <v>0</v>
          </cell>
          <cell r="BX437">
            <v>0</v>
          </cell>
          <cell r="BY437">
            <v>0</v>
          </cell>
          <cell r="BZ437">
            <v>0</v>
          </cell>
          <cell r="CA437">
            <v>0</v>
          </cell>
          <cell r="CB437">
            <v>0</v>
          </cell>
          <cell r="CC437">
            <v>0</v>
          </cell>
          <cell r="CD437">
            <v>0</v>
          </cell>
          <cell r="CE437">
            <v>0</v>
          </cell>
          <cell r="CF437">
            <v>4</v>
          </cell>
          <cell r="CG437">
            <v>468.7</v>
          </cell>
          <cell r="CH437">
            <v>473.90300000000002</v>
          </cell>
          <cell r="CI437">
            <v>1</v>
          </cell>
          <cell r="CJ437">
            <v>468.7</v>
          </cell>
          <cell r="CK437">
            <v>0</v>
          </cell>
          <cell r="CL437">
            <v>0.312</v>
          </cell>
          <cell r="CM437">
            <v>0</v>
          </cell>
          <cell r="CN437">
            <v>1.5</v>
          </cell>
          <cell r="CO437">
            <v>0</v>
          </cell>
          <cell r="CP437">
            <v>2268.1999999999998</v>
          </cell>
          <cell r="CQ437">
            <v>17839.2</v>
          </cell>
          <cell r="CR437">
            <v>0</v>
          </cell>
          <cell r="CS437">
            <v>0</v>
          </cell>
          <cell r="CT437">
            <v>0</v>
          </cell>
        </row>
        <row r="438">
          <cell r="B438">
            <v>247693687</v>
          </cell>
          <cell r="C438" t="str">
            <v>г.о.Люберцы, р.п.Томилино, ул.Тургенева, дд. 12, 14, 16, 18</v>
          </cell>
          <cell r="D438" t="str">
            <v>{"type":"Polygon","coordinates":[[[37.94168,55.65048],[37.941903,55.650741],[37.941783,55.650745],[37.942189,55.651127],[37.943571,55.651117],[37.943548,55.650701],[37.944727,55.650674],[37.944777,55.650683],[37.944812,55.6507],[37.944803,55.65062],[37.944764,55.65064],[37.94472,55.650646],[37.943545,55.650673],[37.942822,55.65069],[37.942779,55.650605],[37.942755,55.650589],[37.94272,55.65058],[37.942493,55.650551],[37.942637,55.650498],[37.942539,55.650423],[37.942381,55.650478],[37.942144,55.65028],[37.941797,55.649921],[37.941701,55.649903],[37.941584,55.649917],[37.94137,55.650014],[37.94126,55.650053],[37.94168,55.65048]],[[37.941729,55.649964],[37.941976,55.650241],[37.941747,55.650304],[37.941495,55.650027],[37.941729,55.649964]],[[37.942087,55.65032],[37.942363,55.650602],[37.94211,55.650678],[37.941842,55.650387],[37.942087,55.65032]],[[37.942194,55.650926],[37.942728,55.650925],[37.942728,55.650822],[37.942192,55.650826],[37.942194,55.650926]],[[37.942912,55.650923],[37.943447,55.650922],[37.943447,55.650822],[37.942909,55.650823],[37.942912,55.650923]]]}</v>
          </cell>
          <cell r="E438" t="str">
            <v>LINESTRING(37.941701 55.649903,37.941584 55.649917,37.94126 55.650053,37.941783 55.650745,37.942189 55.651127,37.943571 55.651117,37.944812 55.6507,37.944803 55.65062,37.941797 55.649921,37.941701 55.649903)</v>
          </cell>
          <cell r="F438" t="str">
            <v>Утвержден</v>
          </cell>
          <cell r="G438">
            <v>6981</v>
          </cell>
          <cell r="H438">
            <v>6998.4930000000004</v>
          </cell>
          <cell r="I438">
            <v>6981</v>
          </cell>
          <cell r="J438">
            <v>463</v>
          </cell>
          <cell r="K438">
            <v>2174.6</v>
          </cell>
          <cell r="L438">
            <v>3559</v>
          </cell>
          <cell r="M438">
            <v>1</v>
          </cell>
          <cell r="N438">
            <v>65.400000000000006</v>
          </cell>
          <cell r="O438">
            <v>65.460999999999999</v>
          </cell>
          <cell r="P438">
            <v>0</v>
          </cell>
          <cell r="Q438">
            <v>0</v>
          </cell>
          <cell r="R438">
            <v>65.400000000000006</v>
          </cell>
          <cell r="S438">
            <v>0</v>
          </cell>
          <cell r="T438">
            <v>0</v>
          </cell>
          <cell r="U438">
            <v>0</v>
          </cell>
          <cell r="V438">
            <v>0</v>
          </cell>
          <cell r="W438">
            <v>4</v>
          </cell>
          <cell r="X438">
            <v>2</v>
          </cell>
          <cell r="Y438">
            <v>2</v>
          </cell>
          <cell r="Z438">
            <v>1</v>
          </cell>
          <cell r="AA438">
            <v>56.8</v>
          </cell>
          <cell r="AB438">
            <v>57.067999999999998</v>
          </cell>
          <cell r="AC438">
            <v>0</v>
          </cell>
          <cell r="AD438">
            <v>0</v>
          </cell>
          <cell r="AE438">
            <v>56.8</v>
          </cell>
          <cell r="AF438">
            <v>0</v>
          </cell>
          <cell r="AG438">
            <v>0</v>
          </cell>
          <cell r="AH438">
            <v>0</v>
          </cell>
          <cell r="AI438">
            <v>0</v>
          </cell>
          <cell r="AJ438">
            <v>3</v>
          </cell>
          <cell r="AK438">
            <v>0</v>
          </cell>
          <cell r="AL438">
            <v>0</v>
          </cell>
          <cell r="AM438">
            <v>1477</v>
          </cell>
          <cell r="AN438">
            <v>4687.8869999999997</v>
          </cell>
          <cell r="AO438">
            <v>1449</v>
          </cell>
          <cell r="AP438">
            <v>17</v>
          </cell>
          <cell r="AQ438">
            <v>0</v>
          </cell>
          <cell r="AR438">
            <v>0</v>
          </cell>
          <cell r="AS438">
            <v>0</v>
          </cell>
          <cell r="AT438">
            <v>12</v>
          </cell>
          <cell r="AU438">
            <v>8.6999999999999993</v>
          </cell>
          <cell r="AV438">
            <v>0</v>
          </cell>
          <cell r="AW438">
            <v>0</v>
          </cell>
          <cell r="AX438">
            <v>0</v>
          </cell>
          <cell r="AY438">
            <v>0</v>
          </cell>
          <cell r="AZ438">
            <v>0</v>
          </cell>
          <cell r="BA438">
            <v>11</v>
          </cell>
          <cell r="BB438">
            <v>4</v>
          </cell>
          <cell r="BC438">
            <v>0</v>
          </cell>
          <cell r="BD438">
            <v>0</v>
          </cell>
          <cell r="BE438">
            <v>0</v>
          </cell>
          <cell r="BF438">
            <v>0</v>
          </cell>
          <cell r="BG438">
            <v>0</v>
          </cell>
          <cell r="BH438">
            <v>0</v>
          </cell>
          <cell r="BI438">
            <v>0</v>
          </cell>
          <cell r="BJ438">
            <v>0</v>
          </cell>
          <cell r="BK438">
            <v>0</v>
          </cell>
          <cell r="BL438">
            <v>3</v>
          </cell>
          <cell r="BM438">
            <v>2102</v>
          </cell>
          <cell r="BN438">
            <v>2109.375</v>
          </cell>
          <cell r="BO438">
            <v>0</v>
          </cell>
          <cell r="BP438">
            <v>2102</v>
          </cell>
          <cell r="BQ438">
            <v>0</v>
          </cell>
          <cell r="BR438">
            <v>548.29999999999995</v>
          </cell>
          <cell r="BS438">
            <v>0</v>
          </cell>
          <cell r="BT438">
            <v>3.6666666666666701</v>
          </cell>
          <cell r="BU438">
            <v>0</v>
          </cell>
          <cell r="BV438">
            <v>6</v>
          </cell>
          <cell r="BW438">
            <v>72.599999999999994</v>
          </cell>
          <cell r="BX438">
            <v>73.290999999999997</v>
          </cell>
          <cell r="BY438">
            <v>1</v>
          </cell>
          <cell r="BZ438">
            <v>72.599999999999994</v>
          </cell>
          <cell r="CA438">
            <v>0</v>
          </cell>
          <cell r="CB438">
            <v>3.5000000000000003E-2</v>
          </cell>
          <cell r="CC438">
            <v>0</v>
          </cell>
          <cell r="CD438">
            <v>2</v>
          </cell>
          <cell r="CE438">
            <v>0</v>
          </cell>
          <cell r="CF438">
            <v>0</v>
          </cell>
          <cell r="CG438">
            <v>0</v>
          </cell>
          <cell r="CH438">
            <v>0</v>
          </cell>
          <cell r="CI438">
            <v>0</v>
          </cell>
          <cell r="CJ438">
            <v>0</v>
          </cell>
          <cell r="CK438">
            <v>0</v>
          </cell>
          <cell r="CL438">
            <v>0</v>
          </cell>
          <cell r="CM438">
            <v>0</v>
          </cell>
          <cell r="CN438">
            <v>0</v>
          </cell>
          <cell r="CO438">
            <v>0</v>
          </cell>
          <cell r="CP438">
            <v>2174.6</v>
          </cell>
          <cell r="CQ438">
            <v>3745.8</v>
          </cell>
          <cell r="CR438">
            <v>0</v>
          </cell>
          <cell r="CS438">
            <v>0</v>
          </cell>
          <cell r="CT438">
            <v>1200</v>
          </cell>
        </row>
        <row r="439">
          <cell r="B439">
            <v>7674439330</v>
          </cell>
          <cell r="C439" t="str">
            <v>г.о. Люберцы. ул. Рождественская, дом 12</v>
          </cell>
          <cell r="D439" t="str">
            <v>{"type":"Polygon","coordinates":[[[37.917522,55.678347],[37.919594,55.678566],[37.920053,55.677339],[37.917945,55.677263],[37.917522,55.678347]],[[37.918432,55.677507],[37.918203,55.677475],[37.917918,55.678252],[37.919423,55.678422],[37.919749,55.677598],[37.91954,55.677573],[37.919247,55.67828],[37.918184,55.678164],[37.918432,55.677507]],[[37.918723,55.677523],[37.91921,55.677587],[37.919162,55.6777],[37.918966,55.677674],[37.918982,55.677632],[37.918693,55.677594],[37.918723,55.677523]]]}</v>
          </cell>
          <cell r="E439" t="str">
            <v>LINESTRING(37.917945 55.677263,37.917522 55.678347,37.919594 55.678566,37.920053 55.677339,37.917945 55.677263)</v>
          </cell>
          <cell r="F439" t="str">
            <v>Утвержден</v>
          </cell>
          <cell r="G439">
            <v>1</v>
          </cell>
          <cell r="H439">
            <v>13570.98</v>
          </cell>
          <cell r="I439">
            <v>1</v>
          </cell>
          <cell r="J439">
            <v>0</v>
          </cell>
          <cell r="K439">
            <v>2180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11356</v>
          </cell>
          <cell r="AN439">
            <v>11382.710999999999</v>
          </cell>
          <cell r="AO439">
            <v>11356</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1</v>
          </cell>
          <cell r="BW439">
            <v>2180</v>
          </cell>
          <cell r="BX439">
            <v>2187.96</v>
          </cell>
          <cell r="BY439">
            <v>0</v>
          </cell>
          <cell r="BZ439">
            <v>2180</v>
          </cell>
          <cell r="CA439">
            <v>0</v>
          </cell>
          <cell r="CB439">
            <v>1.0900000000000001</v>
          </cell>
          <cell r="CC439">
            <v>0</v>
          </cell>
          <cell r="CD439">
            <v>2</v>
          </cell>
          <cell r="CE439">
            <v>0</v>
          </cell>
          <cell r="CF439">
            <v>0</v>
          </cell>
          <cell r="CG439">
            <v>0</v>
          </cell>
          <cell r="CH439">
            <v>0</v>
          </cell>
          <cell r="CI439">
            <v>0</v>
          </cell>
          <cell r="CJ439">
            <v>0</v>
          </cell>
          <cell r="CK439">
            <v>0</v>
          </cell>
          <cell r="CL439">
            <v>0</v>
          </cell>
          <cell r="CM439">
            <v>0</v>
          </cell>
          <cell r="CN439">
            <v>0</v>
          </cell>
          <cell r="CO439">
            <v>0</v>
          </cell>
          <cell r="CP439">
            <v>2180</v>
          </cell>
          <cell r="CQ439">
            <v>13536</v>
          </cell>
          <cell r="CR439">
            <v>0</v>
          </cell>
          <cell r="CS439">
            <v>0</v>
          </cell>
          <cell r="CT439">
            <v>0</v>
          </cell>
        </row>
        <row r="440">
          <cell r="B440">
            <v>8883724118</v>
          </cell>
          <cell r="C440" t="str">
            <v>город Люберцы, микрорайон Зенино ЖК Самолёт, Некрасовский проезд, д. 7, д. 11, д. 13 ЖК "Люберцы"</v>
          </cell>
          <cell r="D440" t="str">
            <v>{"type":"Polygon","coordinates":[[[37.953526,55.7108],[37.95299,55.710885],[37.952553,55.710927],[37.951385,55.710981],[37.950377,55.70979],[37.952103,55.70933],[37.952319,55.70937],[37.953526,55.7108]],[[37.953005,55.710706],[37.953226,55.710646],[37.952865,55.710219],[37.952783,55.710242],[37.952678,55.71012],[37.952308,55.710219],[37.952412,55.710346],[37.952681,55.710276],[37.952716,55.710319],[37.952678,55.71033],[37.953005,55.710706]],[[37.952323,55.709461],[37.952247,55.709481],[37.952151,55.709369],[37.95172,55.709484],[37.951704,55.709465],[37.951114,55.709623],[37.951234,55.709761],[37.952122,55.709517],[37.952491,55.709962],[37.952699,55.709906],[37.952323,55.709461]],[[37.950729,55.709935],[37.951458,55.710797],[37.952357,55.710775],[37.952293,55.710608],[37.95164,55.710622],[37.951023,55.70986],[37.950729,55.709935]]]}</v>
          </cell>
          <cell r="E440" t="str">
            <v>LINESTRING(37.952103 55.70933,37.950377 55.70979,37.951385 55.710981,37.952553 55.710927,37.95299 55.710885,37.953526 55.7108,37.952319 55.70937,37.952103 55.70933)</v>
          </cell>
          <cell r="F440" t="str">
            <v>Утвержден</v>
          </cell>
          <cell r="G440">
            <v>16014</v>
          </cell>
          <cell r="H440">
            <v>16052.934999999999</v>
          </cell>
          <cell r="I440">
            <v>16014</v>
          </cell>
          <cell r="J440">
            <v>4748</v>
          </cell>
          <cell r="K440">
            <v>6859</v>
          </cell>
          <cell r="L440">
            <v>27280</v>
          </cell>
          <cell r="M440">
            <v>1</v>
          </cell>
          <cell r="N440">
            <v>405</v>
          </cell>
          <cell r="O440">
            <v>404.12299999999999</v>
          </cell>
          <cell r="P440">
            <v>0</v>
          </cell>
          <cell r="Q440">
            <v>0</v>
          </cell>
          <cell r="R440">
            <v>405</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8757.9</v>
          </cell>
          <cell r="AN440">
            <v>8782.6779999999999</v>
          </cell>
          <cell r="AO440">
            <v>8757.9</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1</v>
          </cell>
          <cell r="BM440">
            <v>2374</v>
          </cell>
          <cell r="BN440">
            <v>2376.7350000000001</v>
          </cell>
          <cell r="BO440">
            <v>0</v>
          </cell>
          <cell r="BP440">
            <v>2374</v>
          </cell>
          <cell r="BQ440">
            <v>0</v>
          </cell>
          <cell r="BR440">
            <v>400</v>
          </cell>
          <cell r="BS440">
            <v>0</v>
          </cell>
          <cell r="BT440">
            <v>5</v>
          </cell>
          <cell r="BU440">
            <v>0</v>
          </cell>
          <cell r="BV440">
            <v>2</v>
          </cell>
          <cell r="BW440">
            <v>4485</v>
          </cell>
          <cell r="BX440">
            <v>4495.6409999999996</v>
          </cell>
          <cell r="BY440">
            <v>0</v>
          </cell>
          <cell r="BZ440">
            <v>4485</v>
          </cell>
          <cell r="CA440">
            <v>0</v>
          </cell>
          <cell r="CB440">
            <v>1.1000000000000001</v>
          </cell>
          <cell r="CC440">
            <v>0</v>
          </cell>
          <cell r="CD440">
            <v>3</v>
          </cell>
          <cell r="CE440">
            <v>0</v>
          </cell>
          <cell r="CF440">
            <v>0</v>
          </cell>
          <cell r="CG440">
            <v>0</v>
          </cell>
          <cell r="CH440">
            <v>0</v>
          </cell>
          <cell r="CI440">
            <v>0</v>
          </cell>
          <cell r="CJ440">
            <v>0</v>
          </cell>
          <cell r="CK440">
            <v>0</v>
          </cell>
          <cell r="CL440">
            <v>0</v>
          </cell>
          <cell r="CM440">
            <v>0</v>
          </cell>
          <cell r="CN440">
            <v>0</v>
          </cell>
          <cell r="CO440">
            <v>0</v>
          </cell>
          <cell r="CP440">
            <v>6859</v>
          </cell>
          <cell r="CQ440">
            <v>16021.9</v>
          </cell>
          <cell r="CR440">
            <v>0</v>
          </cell>
          <cell r="CS440">
            <v>0</v>
          </cell>
          <cell r="CT440">
            <v>0</v>
          </cell>
        </row>
        <row r="441">
          <cell r="B441">
            <v>8878604878</v>
          </cell>
          <cell r="C441" t="str">
            <v>город Люберцы, микрорайон Зенино ЖК Самолёт, Некрасовский проезд, дом 8 ЖК "Люберцы"</v>
          </cell>
          <cell r="D441" t="str">
            <v>{"type":"Polygon","coordinates":[[[37.953344,55.71007],[37.953979,55.709901],[37.953097,55.708858],[37.953025,55.708877],[37.952549,55.709002],[37.952455,55.709027],[37.953344,55.71007]],[[37.953532,55.70988],[37.953751,55.709821],[37.953003,55.708957],[37.952788,55.709014],[37.953532,55.70988]]]}</v>
          </cell>
          <cell r="E441" t="str">
            <v>LINESTRING(37.953097 55.708858,37.952549 55.709002,37.952455 55.709027,37.953344 55.71007,37.953979 55.709901,37.953097 55.708858)</v>
          </cell>
          <cell r="F441" t="str">
            <v>Утвержден</v>
          </cell>
          <cell r="G441">
            <v>4082</v>
          </cell>
          <cell r="H441">
            <v>4092.0349999999999</v>
          </cell>
          <cell r="I441">
            <v>4082</v>
          </cell>
          <cell r="J441">
            <v>3490</v>
          </cell>
          <cell r="K441">
            <v>3022.2</v>
          </cell>
          <cell r="L441">
            <v>4674</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1041.4000000000001</v>
          </cell>
          <cell r="AN441">
            <v>1042.9590000000001</v>
          </cell>
          <cell r="AO441">
            <v>1041.4000000000001</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1</v>
          </cell>
          <cell r="BM441">
            <v>1745</v>
          </cell>
          <cell r="BN441">
            <v>1749.0039999999999</v>
          </cell>
          <cell r="BO441">
            <v>0</v>
          </cell>
          <cell r="BP441">
            <v>1745</v>
          </cell>
          <cell r="BQ441">
            <v>0</v>
          </cell>
          <cell r="BR441">
            <v>300</v>
          </cell>
          <cell r="BS441">
            <v>0</v>
          </cell>
          <cell r="BT441">
            <v>5</v>
          </cell>
          <cell r="BU441">
            <v>0</v>
          </cell>
          <cell r="BV441">
            <v>5</v>
          </cell>
          <cell r="BW441">
            <v>1291.2</v>
          </cell>
          <cell r="BX441">
            <v>1297.1569999999999</v>
          </cell>
          <cell r="BY441">
            <v>0</v>
          </cell>
          <cell r="BZ441">
            <v>1291.2</v>
          </cell>
          <cell r="CA441">
            <v>0</v>
          </cell>
          <cell r="CB441">
            <v>0.31900000000000001</v>
          </cell>
          <cell r="CC441">
            <v>0</v>
          </cell>
          <cell r="CD441">
            <v>2.4</v>
          </cell>
          <cell r="CE441">
            <v>0</v>
          </cell>
          <cell r="CF441">
            <v>0</v>
          </cell>
          <cell r="CG441">
            <v>0</v>
          </cell>
          <cell r="CH441">
            <v>0</v>
          </cell>
          <cell r="CI441">
            <v>0</v>
          </cell>
          <cell r="CJ441">
            <v>0</v>
          </cell>
          <cell r="CK441">
            <v>0</v>
          </cell>
          <cell r="CL441">
            <v>0</v>
          </cell>
          <cell r="CM441">
            <v>0</v>
          </cell>
          <cell r="CN441">
            <v>0</v>
          </cell>
          <cell r="CO441">
            <v>0</v>
          </cell>
          <cell r="CP441">
            <v>3036.2</v>
          </cell>
          <cell r="CQ441">
            <v>4077.6</v>
          </cell>
          <cell r="CR441">
            <v>0</v>
          </cell>
          <cell r="CS441">
            <v>0</v>
          </cell>
          <cell r="CT441">
            <v>0</v>
          </cell>
        </row>
        <row r="442">
          <cell r="B442">
            <v>8878669038</v>
          </cell>
          <cell r="C442" t="str">
            <v>город Люберцы, микрорайон Зенино ЖК Самолёт, улица Озерная, дом 2 ЖК "Люберцы"</v>
          </cell>
          <cell r="D442" t="str">
            <v>{"type":"Polygon","coordinates":[[[37.963631,55.698593],[37.963637,55.698615],[37.963634,55.698638],[37.963568,55.698765],[37.963503,55.698848],[37.963436,55.69893],[37.963344,55.698979],[37.963091,55.699066],[37.96178,55.699402],[37.961566,55.699456],[37.960559,55.699705],[37.960503,55.699704],[37.960485,55.699701],[37.960429,55.699819],[37.960713,55.699869],[37.96091,55.699944],[37.961084,55.700059],[37.961841,55.701018],[37.965173,55.7002],[37.965268,55.700177],[37.965242,55.700144],[37.965204,55.700094],[37.964395,55.699134],[37.964109,55.698905],[37.963631,55.698593]],[[37.962596,55.700369],[37.963816,55.700063],[37.963407,55.699511],[37.962167,55.699806],[37.962596,55.700369]],[[37.962065,55.700795],[37.962149,55.700775],[37.962177,55.700812],[37.964741,55.700154],[37.964712,55.700117],[37.964781,55.700098],[37.964764,55.700078],[37.964836,55.700058],[37.964031,55.699035],[37.963342,55.699198],[37.963306,55.699149],[37.962763,55.699288],[37.96289,55.699452],[37.963819,55.699219],[37.96446,55.700029],[37.962173,55.700617],[37.961362,55.69964],[37.961081,55.69971],[37.961954,55.700782],[37.962038,55.70076],[37.962065,55.700795]],[[37.961764,55.699809],[37.961877,55.69978],[37.961828,55.699718],[37.961714,55.699746],[37.961764,55.699809]],[[37.962665,55.699587],[37.962776,55.699561],[37.962744,55.699518],[37.962704,55.699528],[37.962682,55.699498],[37.96261,55.699516],[37.962665,55.699587]],[[37.960792,55.69978],[37.960911,55.69975],[37.960884,55.699716],[37.960764,55.699746],[37.960792,55.69978]],[[37.965147,55.700167],[37.965173,55.7002],[37.965268,55.700177],[37.965242,55.700144],[37.965147,55.700167]]]}</v>
          </cell>
          <cell r="E442" t="str">
            <v>LINESTRING(37.963631 55.698593,37.960485 55.699701,37.960429 55.699819,37.961841 55.701018,37.965268 55.700177,37.965204 55.700094,37.964395 55.699134,37.964109 55.698905,37.963631 55.698593)</v>
          </cell>
          <cell r="F442" t="str">
            <v>Утвержден</v>
          </cell>
          <cell r="G442">
            <v>24627</v>
          </cell>
          <cell r="H442">
            <v>24713.903999999999</v>
          </cell>
          <cell r="I442">
            <v>24627</v>
          </cell>
          <cell r="J442">
            <v>7310</v>
          </cell>
          <cell r="K442">
            <v>13829</v>
          </cell>
          <cell r="L442">
            <v>35902</v>
          </cell>
          <cell r="M442">
            <v>3</v>
          </cell>
          <cell r="N442">
            <v>1934</v>
          </cell>
          <cell r="O442">
            <v>1938.903</v>
          </cell>
          <cell r="P442">
            <v>0</v>
          </cell>
          <cell r="Q442">
            <v>0</v>
          </cell>
          <cell r="R442">
            <v>1934</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5417.5</v>
          </cell>
          <cell r="AN442">
            <v>5433.009</v>
          </cell>
          <cell r="AO442">
            <v>5417.5</v>
          </cell>
          <cell r="AP442">
            <v>0</v>
          </cell>
          <cell r="AQ442">
            <v>0</v>
          </cell>
          <cell r="AR442">
            <v>0</v>
          </cell>
          <cell r="AS442">
            <v>0</v>
          </cell>
          <cell r="AT442">
            <v>0</v>
          </cell>
          <cell r="AU442">
            <v>0</v>
          </cell>
          <cell r="AV442">
            <v>2</v>
          </cell>
          <cell r="AW442">
            <v>70</v>
          </cell>
          <cell r="AX442">
            <v>0</v>
          </cell>
          <cell r="AY442">
            <v>70</v>
          </cell>
          <cell r="AZ442">
            <v>0</v>
          </cell>
          <cell r="BA442">
            <v>0</v>
          </cell>
          <cell r="BB442">
            <v>0</v>
          </cell>
          <cell r="BC442">
            <v>0</v>
          </cell>
          <cell r="BD442">
            <v>0</v>
          </cell>
          <cell r="BE442">
            <v>4</v>
          </cell>
          <cell r="BF442">
            <v>2720</v>
          </cell>
          <cell r="BG442">
            <v>2732.529</v>
          </cell>
          <cell r="BH442">
            <v>0</v>
          </cell>
          <cell r="BI442">
            <v>2720</v>
          </cell>
          <cell r="BJ442">
            <v>0</v>
          </cell>
          <cell r="BK442">
            <v>216</v>
          </cell>
          <cell r="BL442">
            <v>3</v>
          </cell>
          <cell r="BM442">
            <v>5953</v>
          </cell>
          <cell r="BN442">
            <v>5969.4430000000002</v>
          </cell>
          <cell r="BO442">
            <v>0</v>
          </cell>
          <cell r="BP442">
            <v>5953</v>
          </cell>
          <cell r="BQ442">
            <v>0</v>
          </cell>
          <cell r="BR442">
            <v>847</v>
          </cell>
          <cell r="BS442">
            <v>0</v>
          </cell>
          <cell r="BT442">
            <v>7</v>
          </cell>
          <cell r="BU442">
            <v>0</v>
          </cell>
          <cell r="BV442">
            <v>2</v>
          </cell>
          <cell r="BW442">
            <v>7876</v>
          </cell>
          <cell r="BX442">
            <v>7894.9889999999996</v>
          </cell>
          <cell r="BY442">
            <v>0</v>
          </cell>
          <cell r="BZ442">
            <v>7876</v>
          </cell>
          <cell r="CA442">
            <v>0</v>
          </cell>
          <cell r="CB442">
            <v>1.6</v>
          </cell>
          <cell r="CC442">
            <v>0</v>
          </cell>
          <cell r="CD442">
            <v>3.5</v>
          </cell>
          <cell r="CE442">
            <v>0</v>
          </cell>
          <cell r="CF442">
            <v>0</v>
          </cell>
          <cell r="CG442">
            <v>0</v>
          </cell>
          <cell r="CH442">
            <v>0</v>
          </cell>
          <cell r="CI442">
            <v>0</v>
          </cell>
          <cell r="CJ442">
            <v>0</v>
          </cell>
          <cell r="CK442">
            <v>0</v>
          </cell>
          <cell r="CL442">
            <v>0</v>
          </cell>
          <cell r="CM442">
            <v>0</v>
          </cell>
          <cell r="CN442">
            <v>0</v>
          </cell>
          <cell r="CO442">
            <v>0</v>
          </cell>
          <cell r="CP442">
            <v>16619</v>
          </cell>
          <cell r="CQ442">
            <v>23970.5</v>
          </cell>
          <cell r="CR442">
            <v>0</v>
          </cell>
          <cell r="CS442">
            <v>0</v>
          </cell>
          <cell r="CT442">
            <v>0</v>
          </cell>
        </row>
        <row r="443">
          <cell r="B443">
            <v>8884440798</v>
          </cell>
          <cell r="C443" t="str">
            <v>город Люберцы, улица 8 Марта, д 12 корп.1, д.12 корп.2, д.12 корп.3, д.14 корп.1, д.14 корп.2 ЖК "Люберцы парк"</v>
          </cell>
          <cell r="D443" t="str">
            <v>{"type":"Polygon","coordinates":[[[37.880055,55.700366],[37.879632,55.700261],[37.879218,55.70007],[37.877136,55.698722],[37.877056,55.698631],[37.876895,55.698525],[37.877067,55.69844],[37.877008,55.698398],[37.876965,55.698419],[37.876825,55.698329],[37.87955,55.696926],[37.879947,55.696726],[37.879418,55.696404],[37.879584,55.696323],[37.881518,55.69749],[37.879998,55.698288],[37.880412,55.698555],[37.880302,55.698607],[37.879715,55.69891],[37.881163,55.699808],[37.880055,55.700366]],[[37.88011,55.699884],[37.87913,55.699296],[37.879683,55.699011],[37.879909,55.699152],[37.879498,55.699364],[37.879565,55.699406],[37.879601,55.699387],[37.880008,55.699633],[37.879963,55.699654],[37.880039,55.699704],[37.88046,55.699491],[37.880656,55.699615],[37.88011,55.699884]],[[37.878006,55.699117],[37.877956,55.699083],[37.878026,55.699049],[37.878075,55.699083],[37.878006,55.699117]],[[37.879715,55.697242],[37.879491,55.697098],[37.879985,55.696838],[37.88021,55.69698],[37.88021,55.69698],[37.879715,55.697242]],[[37.880368,55.697904],[37.880238,55.697821],[37.880312,55.697784],[37.880448,55.697864],[37.880368,55.697904]],[[37.880581,55.697781],[37.880353,55.697638],[37.880859,55.697379],[37.881085,55.697515],[37.881085,55.697515],[37.880581,55.697781]],[[37.878076,55.698649],[37.877351,55.698202],[37.879094,55.697301],[37.879808,55.697745],[37.879637,55.697833],[37.879078,55.697497],[37.879024,55.697526],[37.879049,55.697542],[37.87895,55.697597],[37.87892,55.697579],[37.878392,55.697851],[37.878419,55.697869],[37.878309,55.697927],[37.878279,55.697907],[37.877721,55.698208],[37.877989,55.698388],[37.878019,55.698372],[37.878107,55.69843],[37.878076,55.698445],[37.878252,55.698561],[37.878076,55.698649]],[[37.878291,55.698779],[37.878531,55.698656],[37.878498,55.698637],[37.8786,55.698585],[37.878636,55.698605],[37.879116,55.698349],[37.879092,55.698335],[37.879192,55.698281],[37.879221,55.698298],[37.879744,55.698032],[37.879716,55.698011],[37.879833,55.697955],[37.879863,55.697976],[37.880039,55.697883],[37.880201,55.697975],[37.878455,55.698883],[37.878291,55.698779]],[[37.881385,55.69749],[37.881355,55.697474],[37.881396,55.697453],[37.881424,55.697469],[37.881385,55.69749]],[[37.880231,55.696769],[37.880184,55.69674],[37.880232,55.696715],[37.880279,55.696743],[37.880231,55.696769]],[[37.87728,55.698442],[37.877342,55.698409],[37.877267,55.698365],[37.877202,55.698395],[37.87728,55.698442]]]}</v>
          </cell>
          <cell r="E443" t="str">
            <v>LINESTRING(37.879584 55.696323,37.879418 55.696404,37.876825 55.698329,37.876895 55.698525,37.877136 55.698722,37.879218 55.70007,37.879632 55.700261,37.880055 55.700366,37.881163 55.699808,37.881518 55.69749,37.879584 55.696323)</v>
          </cell>
          <cell r="F443" t="str">
            <v>Утвержден</v>
          </cell>
          <cell r="G443">
            <v>49009</v>
          </cell>
          <cell r="H443">
            <v>49128.438000000002</v>
          </cell>
          <cell r="I443">
            <v>49009</v>
          </cell>
          <cell r="J443">
            <v>22018.5</v>
          </cell>
          <cell r="K443">
            <v>22122.7</v>
          </cell>
          <cell r="L443">
            <v>26990.5</v>
          </cell>
          <cell r="M443">
            <v>7</v>
          </cell>
          <cell r="N443">
            <v>1190</v>
          </cell>
          <cell r="O443">
            <v>1189.759</v>
          </cell>
          <cell r="P443">
            <v>0</v>
          </cell>
          <cell r="Q443">
            <v>0</v>
          </cell>
          <cell r="R443">
            <v>1190</v>
          </cell>
          <cell r="S443">
            <v>0</v>
          </cell>
          <cell r="T443">
            <v>0</v>
          </cell>
          <cell r="U443">
            <v>0</v>
          </cell>
          <cell r="V443">
            <v>0</v>
          </cell>
          <cell r="W443">
            <v>0</v>
          </cell>
          <cell r="X443">
            <v>0</v>
          </cell>
          <cell r="Y443">
            <v>0</v>
          </cell>
          <cell r="Z443">
            <v>5</v>
          </cell>
          <cell r="AA443">
            <v>925</v>
          </cell>
          <cell r="AB443">
            <v>927.827</v>
          </cell>
          <cell r="AC443">
            <v>0</v>
          </cell>
          <cell r="AD443">
            <v>0</v>
          </cell>
          <cell r="AE443">
            <v>925</v>
          </cell>
          <cell r="AF443">
            <v>0</v>
          </cell>
          <cell r="AG443">
            <v>0</v>
          </cell>
          <cell r="AH443">
            <v>0</v>
          </cell>
          <cell r="AI443">
            <v>0</v>
          </cell>
          <cell r="AJ443">
            <v>0</v>
          </cell>
          <cell r="AK443">
            <v>0</v>
          </cell>
          <cell r="AL443">
            <v>0</v>
          </cell>
          <cell r="AM443">
            <v>13626</v>
          </cell>
          <cell r="AN443">
            <v>13858.173000000001</v>
          </cell>
          <cell r="AO443">
            <v>13626</v>
          </cell>
          <cell r="AP443">
            <v>0</v>
          </cell>
          <cell r="AQ443">
            <v>0</v>
          </cell>
          <cell r="AR443">
            <v>0</v>
          </cell>
          <cell r="AS443">
            <v>0</v>
          </cell>
          <cell r="AT443">
            <v>0</v>
          </cell>
          <cell r="AU443">
            <v>0</v>
          </cell>
          <cell r="AV443">
            <v>3</v>
          </cell>
          <cell r="AW443">
            <v>90</v>
          </cell>
          <cell r="AX443">
            <v>0</v>
          </cell>
          <cell r="AY443">
            <v>90</v>
          </cell>
          <cell r="AZ443">
            <v>0</v>
          </cell>
          <cell r="BA443">
            <v>0</v>
          </cell>
          <cell r="BB443">
            <v>0</v>
          </cell>
          <cell r="BC443">
            <v>0</v>
          </cell>
          <cell r="BD443">
            <v>0</v>
          </cell>
          <cell r="BE443">
            <v>12</v>
          </cell>
          <cell r="BF443">
            <v>10891</v>
          </cell>
          <cell r="BG443">
            <v>10910.055</v>
          </cell>
          <cell r="BH443">
            <v>0</v>
          </cell>
          <cell r="BI443">
            <v>10891</v>
          </cell>
          <cell r="BJ443">
            <v>0</v>
          </cell>
          <cell r="BK443">
            <v>867</v>
          </cell>
          <cell r="BL443">
            <v>2</v>
          </cell>
          <cell r="BM443">
            <v>9522</v>
          </cell>
          <cell r="BN443">
            <v>9623.7739999999994</v>
          </cell>
          <cell r="BO443">
            <v>1</v>
          </cell>
          <cell r="BP443">
            <v>9522</v>
          </cell>
          <cell r="BQ443">
            <v>0</v>
          </cell>
          <cell r="BR443">
            <v>144.732</v>
          </cell>
          <cell r="BS443">
            <v>0</v>
          </cell>
          <cell r="BT443">
            <v>5.5</v>
          </cell>
          <cell r="BU443">
            <v>0</v>
          </cell>
          <cell r="BV443">
            <v>7</v>
          </cell>
          <cell r="BW443">
            <v>12600.7</v>
          </cell>
          <cell r="BX443">
            <v>12621.429</v>
          </cell>
          <cell r="BY443">
            <v>0</v>
          </cell>
          <cell r="BZ443">
            <v>12600.7</v>
          </cell>
          <cell r="CA443">
            <v>0</v>
          </cell>
          <cell r="CB443">
            <v>2.4369999999999998</v>
          </cell>
          <cell r="CC443">
            <v>0</v>
          </cell>
          <cell r="CD443">
            <v>5.28571428571429</v>
          </cell>
          <cell r="CE443">
            <v>0</v>
          </cell>
          <cell r="CF443">
            <v>0</v>
          </cell>
          <cell r="CG443">
            <v>0</v>
          </cell>
          <cell r="CH443">
            <v>0</v>
          </cell>
          <cell r="CI443">
            <v>0</v>
          </cell>
          <cell r="CJ443">
            <v>0</v>
          </cell>
          <cell r="CK443">
            <v>0</v>
          </cell>
          <cell r="CL443">
            <v>0</v>
          </cell>
          <cell r="CM443">
            <v>0</v>
          </cell>
          <cell r="CN443">
            <v>0</v>
          </cell>
          <cell r="CO443">
            <v>0</v>
          </cell>
          <cell r="CP443">
            <v>33103.699999999997</v>
          </cell>
          <cell r="CQ443">
            <v>48844.7</v>
          </cell>
          <cell r="CR443">
            <v>0</v>
          </cell>
          <cell r="CS443">
            <v>0</v>
          </cell>
          <cell r="CT443">
            <v>0</v>
          </cell>
        </row>
        <row r="444">
          <cell r="B444">
            <v>8878317918</v>
          </cell>
          <cell r="C444" t="str">
            <v>город Люберцы, улица Красноармейская, дом 19 ЖК "Пилот 9-18"</v>
          </cell>
          <cell r="D444" t="str">
            <v>{"type":"Polygon","coordinates":[[[37.881455,55.674071],[37.881353,55.674],[37.88264,55.673478],[37.882699,55.673489],[37.88411,55.674417],[37.883499,55.674714],[37.88289,55.674338],[37.882557,55.674498],[37.881947,55.674106],[37.881961,55.6741],[37.881785,55.673984],[37.881637,55.674055],[37.881573,55.674012],[37.881573,55.674012],[37.881455,55.674071]],[[37.883834,55.674543],[37.882464,55.673658],[37.882678,55.67357],[37.884021,55.674451],[37.883834,55.674543]],[[37.88324,55.67449],[37.883135,55.674422],[37.883234,55.674375],[37.883335,55.67444],[37.88324,55.67449]]]}</v>
          </cell>
          <cell r="E444" t="str">
            <v>LINESTRING(37.88264 55.673478,37.881353 55.674,37.881455 55.674071,37.882557 55.674498,37.883499 55.674714,37.88411 55.674417,37.882699 55.673489,37.88264 55.673478)</v>
          </cell>
          <cell r="F444" t="str">
            <v>Утвержден</v>
          </cell>
          <cell r="G444">
            <v>5515</v>
          </cell>
          <cell r="H444">
            <v>7921.7179999999998</v>
          </cell>
          <cell r="I444">
            <v>5515</v>
          </cell>
          <cell r="J444">
            <v>500</v>
          </cell>
          <cell r="K444">
            <v>3950</v>
          </cell>
          <cell r="L444">
            <v>4515</v>
          </cell>
          <cell r="M444">
            <v>1</v>
          </cell>
          <cell r="N444">
            <v>346</v>
          </cell>
          <cell r="O444">
            <v>346.35199999999998</v>
          </cell>
          <cell r="P444">
            <v>0</v>
          </cell>
          <cell r="Q444">
            <v>0</v>
          </cell>
          <cell r="R444">
            <v>346</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2884</v>
          </cell>
          <cell r="AN444">
            <v>2892.7159999999999</v>
          </cell>
          <cell r="AO444">
            <v>2884</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4</v>
          </cell>
          <cell r="BF444">
            <v>719</v>
          </cell>
          <cell r="BG444">
            <v>720.60900000000004</v>
          </cell>
          <cell r="BH444">
            <v>0</v>
          </cell>
          <cell r="BI444">
            <v>719</v>
          </cell>
          <cell r="BJ444">
            <v>0</v>
          </cell>
          <cell r="BK444">
            <v>57</v>
          </cell>
          <cell r="BL444">
            <v>1</v>
          </cell>
          <cell r="BM444">
            <v>2778</v>
          </cell>
          <cell r="BN444">
            <v>2788.0459999999998</v>
          </cell>
          <cell r="BO444">
            <v>0</v>
          </cell>
          <cell r="BP444">
            <v>2778</v>
          </cell>
          <cell r="BQ444">
            <v>0</v>
          </cell>
          <cell r="BR444">
            <v>555.6</v>
          </cell>
          <cell r="BS444">
            <v>0</v>
          </cell>
          <cell r="BT444">
            <v>6</v>
          </cell>
          <cell r="BU444">
            <v>0</v>
          </cell>
          <cell r="BV444">
            <v>3</v>
          </cell>
          <cell r="BW444">
            <v>1172</v>
          </cell>
          <cell r="BX444">
            <v>1177.9390000000001</v>
          </cell>
          <cell r="BY444">
            <v>1</v>
          </cell>
          <cell r="BZ444">
            <v>1172</v>
          </cell>
          <cell r="CA444">
            <v>0</v>
          </cell>
          <cell r="CB444">
            <v>0.58499999999999996</v>
          </cell>
          <cell r="CC444">
            <v>0</v>
          </cell>
          <cell r="CD444">
            <v>2</v>
          </cell>
          <cell r="CE444">
            <v>0</v>
          </cell>
          <cell r="CF444">
            <v>0</v>
          </cell>
          <cell r="CG444">
            <v>0</v>
          </cell>
          <cell r="CH444">
            <v>0</v>
          </cell>
          <cell r="CI444">
            <v>0</v>
          </cell>
          <cell r="CJ444">
            <v>0</v>
          </cell>
          <cell r="CK444">
            <v>0</v>
          </cell>
          <cell r="CL444">
            <v>0</v>
          </cell>
          <cell r="CM444">
            <v>0</v>
          </cell>
          <cell r="CN444">
            <v>0</v>
          </cell>
          <cell r="CO444">
            <v>0</v>
          </cell>
          <cell r="CP444">
            <v>4669</v>
          </cell>
          <cell r="CQ444">
            <v>7899</v>
          </cell>
          <cell r="CR444">
            <v>0</v>
          </cell>
          <cell r="CS444">
            <v>0</v>
          </cell>
          <cell r="CT444">
            <v>0</v>
          </cell>
        </row>
        <row r="445">
          <cell r="B445">
            <v>8884825078</v>
          </cell>
          <cell r="C445" t="str">
            <v>город Люберцы, улица лётчика Ларюшина, д.4, д.4/1, д.10, д.12, д.14 ЖК "Жулебино парк"</v>
          </cell>
          <cell r="D445" t="str">
            <v>{"type":"Polygon","coordinates":[[[37.869253,55.676548],[37.868118,55.676287],[37.867856,55.676314],[37.867309,55.67619],[37.867249,55.676268],[37.866958,55.676204],[37.865501,55.678191],[37.86558,55.678206],[37.865401,55.678444],[37.865346,55.678431],[37.864784,55.679246],[37.867473,55.679853],[37.867436,55.679893],[37.868414,55.680113],[37.869004,55.679272],[37.867477,55.678937],[37.868505,55.677551],[37.869253,55.676548]],[[37.865657,55.67926],[37.865335,55.679191],[37.865608,55.678818],[37.86593,55.678891],[37.86593,55.678891],[37.865657,55.67926]],[[37.867055,55.679166],[37.866953,55.679305],[37.866934,55.67933],[37.866789,55.679526],[37.866472,55.679454],[37.866746,55.679088],[37.867055,55.679166]],[[37.867899,55.679795],[37.867588,55.679723],[37.867861,55.679348],[37.868178,55.679423],[37.868178,55.679423],[37.867899,55.679795]],[[37.8684,55.679889],[37.868368,55.679937],[37.868255,55.679912],[37.868292,55.679866],[37.8684,55.679889]],[[37.866907,55.678646],[37.867003,55.678516],[37.866247,55.678341],[37.867084,55.677209],[37.866842,55.677158],[37.865903,55.678413],[37.865903,55.678413],[37.866907,55.678646]],[[37.867137,55.678704],[37.867357,55.678755],[37.868291,55.677497],[37.867604,55.677336],[37.867513,55.677466],[37.867958,55.677575],[37.867958,55.677572],[37.867958,55.677572],[37.867137,55.678704]],[[37.867545,55.676707],[37.867228,55.676635],[37.867502,55.676263],[37.868957,55.6766],[37.868692,55.676951],[37.868362,55.676879],[37.868569,55.67661],[37.868454,55.676589],[37.868438,55.676616],[37.867864,55.676488],[37.867875,55.676461],[37.867738,55.676432],[37.867545,55.676707]],[[37.867113,55.67977],[37.867206,55.679791],[37.867233,55.679757],[37.86714,55.679736],[37.867113,55.67977]],[[37.865945,55.679506],[37.866062,55.679533],[37.866096,55.679487],[37.865978,55.679461],[37.865945,55.679506]],[[37.865645,55.678222],[37.865585,55.678208],[37.865645,55.678222]]]}</v>
          </cell>
          <cell r="E445" t="str">
            <v>LINESTRING(37.867309 55.67619,37.866958 55.676204,37.865501 55.678191,37.864784 55.679246,37.867436 55.679893,37.868414 55.680113,37.869004 55.679272,37.869253 55.676548,37.868118 55.676287,37.867309 55.67619)</v>
          </cell>
          <cell r="F445" t="str">
            <v>Утвержден</v>
          </cell>
          <cell r="G445">
            <v>53681</v>
          </cell>
          <cell r="H445">
            <v>53742.091999999997</v>
          </cell>
          <cell r="I445">
            <v>53681</v>
          </cell>
          <cell r="J445">
            <v>18686.7</v>
          </cell>
          <cell r="K445">
            <v>19039.900000000001</v>
          </cell>
          <cell r="L445">
            <v>134994.29999999999</v>
          </cell>
          <cell r="M445">
            <v>14</v>
          </cell>
          <cell r="N445">
            <v>3002.5</v>
          </cell>
          <cell r="O445">
            <v>3023.6419999999998</v>
          </cell>
          <cell r="P445">
            <v>1</v>
          </cell>
          <cell r="Q445">
            <v>0</v>
          </cell>
          <cell r="R445">
            <v>2189.5</v>
          </cell>
          <cell r="S445">
            <v>0</v>
          </cell>
          <cell r="T445">
            <v>813</v>
          </cell>
          <cell r="U445">
            <v>0</v>
          </cell>
          <cell r="V445">
            <v>0</v>
          </cell>
          <cell r="W445">
            <v>0</v>
          </cell>
          <cell r="X445">
            <v>0</v>
          </cell>
          <cell r="Y445">
            <v>0</v>
          </cell>
          <cell r="Z445">
            <v>3</v>
          </cell>
          <cell r="AA445">
            <v>889</v>
          </cell>
          <cell r="AB445">
            <v>891.29100000000005</v>
          </cell>
          <cell r="AC445">
            <v>0</v>
          </cell>
          <cell r="AD445">
            <v>0</v>
          </cell>
          <cell r="AE445">
            <v>889</v>
          </cell>
          <cell r="AF445">
            <v>0</v>
          </cell>
          <cell r="AG445">
            <v>0</v>
          </cell>
          <cell r="AH445">
            <v>0</v>
          </cell>
          <cell r="AI445">
            <v>0</v>
          </cell>
          <cell r="AJ445">
            <v>0</v>
          </cell>
          <cell r="AK445">
            <v>1</v>
          </cell>
          <cell r="AL445">
            <v>1</v>
          </cell>
          <cell r="AM445">
            <v>17361.099999999999</v>
          </cell>
          <cell r="AN445">
            <v>19318.692999999999</v>
          </cell>
          <cell r="AO445">
            <v>17361.099999999999</v>
          </cell>
          <cell r="AP445">
            <v>0</v>
          </cell>
          <cell r="AQ445">
            <v>0</v>
          </cell>
          <cell r="AR445">
            <v>0</v>
          </cell>
          <cell r="AS445">
            <v>0</v>
          </cell>
          <cell r="AT445">
            <v>0</v>
          </cell>
          <cell r="AU445">
            <v>0</v>
          </cell>
          <cell r="AV445">
            <v>2</v>
          </cell>
          <cell r="AW445">
            <v>42</v>
          </cell>
          <cell r="AX445">
            <v>0</v>
          </cell>
          <cell r="AY445">
            <v>42</v>
          </cell>
          <cell r="AZ445">
            <v>0</v>
          </cell>
          <cell r="BA445">
            <v>0</v>
          </cell>
          <cell r="BB445">
            <v>0</v>
          </cell>
          <cell r="BC445">
            <v>0</v>
          </cell>
          <cell r="BD445">
            <v>0</v>
          </cell>
          <cell r="BE445">
            <v>8</v>
          </cell>
          <cell r="BF445">
            <v>8375</v>
          </cell>
          <cell r="BG445">
            <v>8395.1880000000001</v>
          </cell>
          <cell r="BH445">
            <v>0</v>
          </cell>
          <cell r="BI445">
            <v>8375</v>
          </cell>
          <cell r="BJ445">
            <v>0</v>
          </cell>
          <cell r="BK445">
            <v>664</v>
          </cell>
          <cell r="BL445">
            <v>3</v>
          </cell>
          <cell r="BM445">
            <v>7930</v>
          </cell>
          <cell r="BN445">
            <v>7944.6639999999998</v>
          </cell>
          <cell r="BO445">
            <v>0</v>
          </cell>
          <cell r="BP445">
            <v>7930</v>
          </cell>
          <cell r="BQ445">
            <v>0</v>
          </cell>
          <cell r="BR445">
            <v>1418.0740000000001</v>
          </cell>
          <cell r="BS445">
            <v>0</v>
          </cell>
          <cell r="BT445">
            <v>4.6666666666666696</v>
          </cell>
          <cell r="BU445">
            <v>0</v>
          </cell>
          <cell r="BV445">
            <v>9</v>
          </cell>
          <cell r="BW445">
            <v>11109.9</v>
          </cell>
          <cell r="BX445">
            <v>13477.084999999999</v>
          </cell>
          <cell r="BY445">
            <v>18</v>
          </cell>
          <cell r="BZ445">
            <v>11109.9</v>
          </cell>
          <cell r="CA445">
            <v>0</v>
          </cell>
          <cell r="CB445">
            <v>3.3860000000000001</v>
          </cell>
          <cell r="CC445">
            <v>0</v>
          </cell>
          <cell r="CD445">
            <v>3.7777777777777799</v>
          </cell>
          <cell r="CE445">
            <v>0</v>
          </cell>
          <cell r="CF445">
            <v>0</v>
          </cell>
          <cell r="CG445">
            <v>0</v>
          </cell>
          <cell r="CH445">
            <v>0</v>
          </cell>
          <cell r="CI445">
            <v>0</v>
          </cell>
          <cell r="CJ445">
            <v>0</v>
          </cell>
          <cell r="CK445">
            <v>0</v>
          </cell>
          <cell r="CL445">
            <v>0</v>
          </cell>
          <cell r="CM445">
            <v>0</v>
          </cell>
          <cell r="CN445">
            <v>0</v>
          </cell>
          <cell r="CO445">
            <v>0</v>
          </cell>
          <cell r="CP445">
            <v>27456.9</v>
          </cell>
          <cell r="CQ445">
            <v>48709.5</v>
          </cell>
          <cell r="CR445">
            <v>0</v>
          </cell>
          <cell r="CS445">
            <v>0</v>
          </cell>
          <cell r="CT445">
            <v>0</v>
          </cell>
        </row>
        <row r="446">
          <cell r="B446">
            <v>8884017818</v>
          </cell>
          <cell r="C446" t="str">
            <v>город Люберцы, улица лётчика Ларюшина, д. 6, д.6 корп.1, д.6 корп.2, д.16,д.18,д.20 ЖК "Жулебино парк"</v>
          </cell>
          <cell r="D446" t="str">
            <v>{"type":"Polygon","coordinates":[[[37.867309,55.67619],[37.864691,55.675564],[37.864337,55.675588],[37.864147,55.675656],[37.863956,55.67576],[37.863736,55.675921],[37.864573,55.676111],[37.863618,55.677397],[37.862851,55.677221],[37.863162,55.676774],[37.86197,55.67649],[37.862183,55.676205],[37.862111,55.676208],[37.860721,55.676235],[37.86041,55.67629],[37.860121,55.676381],[37.860208,55.676536],[37.860152,55.676605],[37.860167,55.676709],[37.860189,55.67682],[37.863354,55.677529],[37.863045,55.678013],[37.863025,55.678042],[37.864448,55.678371],[37.864473,55.67834],[37.86453,55.678256],[37.864941,55.678344],[37.865346,55.678431],[37.865401,55.678444],[37.86558,55.678206],[37.865501,55.678191],[37.866958,55.676204],[37.867249,55.676268],[37.867309,55.67619]],[[37.864863,55.676084],[37.865174,55.676151],[37.865394,55.675866],[37.865501,55.675891],[37.86548,55.675918],[37.86607,55.676057],[37.866096,55.67603],[37.866209,55.676054],[37.865992,55.676337],[37.866316,55.676411],[37.866574,55.676054],[37.865131,55.675709],[37.865131,55.675709],[37.864863,55.676084]],[[37.864323,55.675722],[37.864466,55.675752],[37.86452,55.675678],[37.864377,55.675648],[37.864323,55.675722]],[[37.86716,55.676246],[37.867248,55.676265],[37.867278,55.676223],[37.867191,55.676203],[37.86716,55.676246]],[[37.86622,55.677055],[37.866292,55.677073],[37.866331,55.677022],[37.86626,55.677004],[37.86622,55.677055]],[[37.865336,55.678283],[37.865425,55.678304],[37.865477,55.678237],[37.865384,55.678215],[37.865336,55.678283]],[[37.863456,55.677614],[37.863542,55.677632],[37.863568,55.677591],[37.863484,55.677575],[37.863456,55.677614]],[[37.864784,55.678118],[37.865031,55.678175],[37.865939,55.676935],[37.865281,55.676781],[37.865187,55.676908],[37.865618,55.677001],[37.864784,55.678118]],[[37.864572,55.678076],[37.864671,55.67794],[37.863919,55.677768],[37.86472,55.676659],[37.864456,55.676598],[37.863576,55.677839],[37.864572,55.678076]],[[37.862337,55.677121],[37.862661,55.677196],[37.862932,55.676824],[37.862609,55.676746],[37.862337,55.677121]],[[37.861347,55.676888],[37.861653,55.67696],[37.86192,55.676591],[37.861611,55.676515],[37.861347,55.676888]],[[37.860345,55.676658],[37.860649,55.676727],[37.860918,55.676354],[37.86061,55.676285],[37.860345,55.676658]],[[37.864467,55.675752],[37.864525,55.675676],[37.864561,55.675683],[37.864502,55.675759],[37.864502,55.675759],[37.864467,55.675752]],[[37.866949,55.676201],[37.867154,55.676246],[37.86717,55.676223],[37.866968,55.676178],[37.866949,55.676201]],[[37.86201,55.676282],[37.861923,55.676262],[37.861953,55.676216],[37.862043,55.676236],[37.86201,55.676282]],[[37.865434,55.678305],[37.865488,55.678318],[37.86557,55.678208],[37.865516,55.678196],[37.865434,55.678305]],[[37.862989,55.67744],[37.863011,55.677407],[37.862817,55.677362],[37.86279,55.677394],[37.862989,55.67744]]]}</v>
          </cell>
          <cell r="E446" t="str">
            <v>LINESTRING(37.864691 55.675564,37.864337 55.675588,37.86041 55.67629,37.860121 55.676381,37.860152 55.676605,37.860167 55.676709,37.860189 55.67682,37.863025 55.678042,37.864448 55.678371,37.865401 55.678444,37.867249 55.676268,37.867309 55.67619,37.864691 55.675564)</v>
          </cell>
          <cell r="F446" t="str">
            <v>Утвержден</v>
          </cell>
          <cell r="G446">
            <v>48461</v>
          </cell>
          <cell r="H446">
            <v>48579.296000000002</v>
          </cell>
          <cell r="I446">
            <v>48461</v>
          </cell>
          <cell r="J446">
            <v>17912.54</v>
          </cell>
          <cell r="K446">
            <v>20096.400000000001</v>
          </cell>
          <cell r="L446">
            <v>30551.46</v>
          </cell>
          <cell r="M446">
            <v>12</v>
          </cell>
          <cell r="N446">
            <v>2108</v>
          </cell>
          <cell r="O446">
            <v>2102.7460000000001</v>
          </cell>
          <cell r="P446">
            <v>0</v>
          </cell>
          <cell r="Q446">
            <v>0</v>
          </cell>
          <cell r="R446">
            <v>2108</v>
          </cell>
          <cell r="S446">
            <v>0</v>
          </cell>
          <cell r="T446">
            <v>0</v>
          </cell>
          <cell r="U446">
            <v>0</v>
          </cell>
          <cell r="V446">
            <v>0</v>
          </cell>
          <cell r="W446">
            <v>0</v>
          </cell>
          <cell r="X446">
            <v>0</v>
          </cell>
          <cell r="Y446">
            <v>0</v>
          </cell>
          <cell r="Z446">
            <v>5</v>
          </cell>
          <cell r="AA446">
            <v>824</v>
          </cell>
          <cell r="AB446">
            <v>824.97900000000004</v>
          </cell>
          <cell r="AC446">
            <v>0</v>
          </cell>
          <cell r="AD446">
            <v>0</v>
          </cell>
          <cell r="AE446">
            <v>824</v>
          </cell>
          <cell r="AF446">
            <v>0</v>
          </cell>
          <cell r="AG446">
            <v>0</v>
          </cell>
          <cell r="AH446">
            <v>0</v>
          </cell>
          <cell r="AI446">
            <v>0</v>
          </cell>
          <cell r="AJ446">
            <v>0</v>
          </cell>
          <cell r="AK446">
            <v>0</v>
          </cell>
          <cell r="AL446">
            <v>0</v>
          </cell>
          <cell r="AM446">
            <v>16871.400000000001</v>
          </cell>
          <cell r="AN446">
            <v>18722.815999999999</v>
          </cell>
          <cell r="AO446">
            <v>16871.400000000001</v>
          </cell>
          <cell r="AP446">
            <v>0</v>
          </cell>
          <cell r="AQ446">
            <v>0</v>
          </cell>
          <cell r="AR446">
            <v>0</v>
          </cell>
          <cell r="AS446">
            <v>0</v>
          </cell>
          <cell r="AT446">
            <v>0</v>
          </cell>
          <cell r="AU446">
            <v>0</v>
          </cell>
          <cell r="AV446">
            <v>4</v>
          </cell>
          <cell r="AW446">
            <v>120</v>
          </cell>
          <cell r="AX446">
            <v>0</v>
          </cell>
          <cell r="AY446">
            <v>120</v>
          </cell>
          <cell r="AZ446">
            <v>0</v>
          </cell>
          <cell r="BA446">
            <v>0</v>
          </cell>
          <cell r="BB446">
            <v>0</v>
          </cell>
          <cell r="BC446">
            <v>0</v>
          </cell>
          <cell r="BD446">
            <v>0</v>
          </cell>
          <cell r="BE446">
            <v>15</v>
          </cell>
          <cell r="BF446">
            <v>5705</v>
          </cell>
          <cell r="BG446">
            <v>5725.2780000000002</v>
          </cell>
          <cell r="BH446">
            <v>0</v>
          </cell>
          <cell r="BI446">
            <v>5705</v>
          </cell>
          <cell r="BJ446">
            <v>0</v>
          </cell>
          <cell r="BK446">
            <v>421</v>
          </cell>
          <cell r="BL446">
            <v>3</v>
          </cell>
          <cell r="BM446">
            <v>7322</v>
          </cell>
          <cell r="BN446">
            <v>7339.8980000000001</v>
          </cell>
          <cell r="BO446">
            <v>0</v>
          </cell>
          <cell r="BP446">
            <v>7322</v>
          </cell>
          <cell r="BQ446">
            <v>0</v>
          </cell>
          <cell r="BR446">
            <v>179.29599999999999</v>
          </cell>
          <cell r="BS446">
            <v>0</v>
          </cell>
          <cell r="BT446">
            <v>4.6666666666666696</v>
          </cell>
          <cell r="BU446">
            <v>0</v>
          </cell>
          <cell r="BV446">
            <v>11</v>
          </cell>
          <cell r="BW446">
            <v>12774.4</v>
          </cell>
          <cell r="BX446">
            <v>12753.251</v>
          </cell>
          <cell r="BY446">
            <v>0</v>
          </cell>
          <cell r="BZ446">
            <v>12774.4</v>
          </cell>
          <cell r="CA446">
            <v>0</v>
          </cell>
          <cell r="CB446">
            <v>3.6960000000000002</v>
          </cell>
          <cell r="CC446">
            <v>0</v>
          </cell>
          <cell r="CD446">
            <v>3.5454545454545499</v>
          </cell>
          <cell r="CE446">
            <v>0</v>
          </cell>
          <cell r="CF446">
            <v>0</v>
          </cell>
          <cell r="CG446">
            <v>0</v>
          </cell>
          <cell r="CH446">
            <v>0</v>
          </cell>
          <cell r="CI446">
            <v>0</v>
          </cell>
          <cell r="CJ446">
            <v>0</v>
          </cell>
          <cell r="CK446">
            <v>0</v>
          </cell>
          <cell r="CL446">
            <v>0</v>
          </cell>
          <cell r="CM446">
            <v>0</v>
          </cell>
          <cell r="CN446">
            <v>0</v>
          </cell>
          <cell r="CO446">
            <v>0</v>
          </cell>
          <cell r="CP446">
            <v>25921.4</v>
          </cell>
          <cell r="CQ446">
            <v>45724.800000000003</v>
          </cell>
          <cell r="CR446">
            <v>0</v>
          </cell>
          <cell r="CS446">
            <v>0</v>
          </cell>
          <cell r="CT446">
            <v>0</v>
          </cell>
        </row>
        <row r="447">
          <cell r="B447">
            <v>8883938658</v>
          </cell>
          <cell r="C447" t="str">
            <v>город Люберцы, улица лётчика Ларюшина, дом 2 ЖК "Жулебино парк"</v>
          </cell>
          <cell r="D447" t="str">
            <v>{"type":"Polygon","coordinates":[[[37.869224,55.676488],[37.868825,55.6764],[37.868763,55.676387],[37.868238,55.676271],[37.868296,55.676189],[37.868781,55.675453],[37.86891,55.675475],[37.868975,55.675383],[37.869645,55.675518],[37.869787,55.675624],[37.869934,55.675781],[37.869956,55.675863],[37.869975,55.6759],[37.869899,55.675983],[37.869886,55.675998],[37.869468,55.676541],[37.869253,55.676495],[37.869224,55.676488]],[[37.869138,55.675873],[37.86888,55.676244],[37.86919,55.676314],[37.869448,55.675943],[37.869138,55.675873]]]}</v>
          </cell>
          <cell r="E447" t="str">
            <v>LINESTRING(37.868975 55.675383,37.868781 55.675453,37.868238 55.676271,37.868763 55.676387,37.869253 55.676495,37.869468 55.676541,37.869975 55.6759,37.869934 55.675781,37.869787 55.675624,37.869645 55.675518,37.868975 55.675383)</v>
          </cell>
          <cell r="F447" t="str">
            <v>Утвержден</v>
          </cell>
          <cell r="G447">
            <v>7924</v>
          </cell>
          <cell r="H447">
            <v>7940.5839999999998</v>
          </cell>
          <cell r="I447">
            <v>7924</v>
          </cell>
          <cell r="J447">
            <v>4076.2</v>
          </cell>
          <cell r="K447">
            <v>1982</v>
          </cell>
          <cell r="L447">
            <v>3846.3</v>
          </cell>
          <cell r="M447">
            <v>1</v>
          </cell>
          <cell r="N447">
            <v>264</v>
          </cell>
          <cell r="O447">
            <v>264.94</v>
          </cell>
          <cell r="P447">
            <v>0</v>
          </cell>
          <cell r="Q447">
            <v>0</v>
          </cell>
          <cell r="R447">
            <v>264</v>
          </cell>
          <cell r="S447">
            <v>0</v>
          </cell>
          <cell r="T447">
            <v>0</v>
          </cell>
          <cell r="U447">
            <v>0</v>
          </cell>
          <cell r="V447">
            <v>0</v>
          </cell>
          <cell r="W447">
            <v>0</v>
          </cell>
          <cell r="X447">
            <v>0</v>
          </cell>
          <cell r="Y447">
            <v>0</v>
          </cell>
          <cell r="Z447">
            <v>1</v>
          </cell>
          <cell r="AA447">
            <v>360</v>
          </cell>
          <cell r="AB447">
            <v>360.38900000000001</v>
          </cell>
          <cell r="AC447">
            <v>0</v>
          </cell>
          <cell r="AD447">
            <v>0</v>
          </cell>
          <cell r="AE447">
            <v>360</v>
          </cell>
          <cell r="AF447">
            <v>0</v>
          </cell>
          <cell r="AG447">
            <v>0</v>
          </cell>
          <cell r="AH447">
            <v>0</v>
          </cell>
          <cell r="AI447">
            <v>0</v>
          </cell>
          <cell r="AJ447">
            <v>0</v>
          </cell>
          <cell r="AK447">
            <v>0</v>
          </cell>
          <cell r="AL447">
            <v>0</v>
          </cell>
          <cell r="AM447">
            <v>1720</v>
          </cell>
          <cell r="AN447">
            <v>1726.2650000000001</v>
          </cell>
          <cell r="AO447">
            <v>1720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6</v>
          </cell>
          <cell r="BF447">
            <v>3594</v>
          </cell>
          <cell r="BG447">
            <v>3607.7750000000001</v>
          </cell>
          <cell r="BH447">
            <v>0</v>
          </cell>
          <cell r="BI447">
            <v>3594</v>
          </cell>
          <cell r="BJ447">
            <v>0</v>
          </cell>
          <cell r="BK447">
            <v>286</v>
          </cell>
          <cell r="BL447">
            <v>1</v>
          </cell>
          <cell r="BM447">
            <v>1559</v>
          </cell>
          <cell r="BN447">
            <v>1555.3689999999999</v>
          </cell>
          <cell r="BO447">
            <v>0</v>
          </cell>
          <cell r="BP447">
            <v>1559</v>
          </cell>
          <cell r="BQ447">
            <v>0</v>
          </cell>
          <cell r="BR447">
            <v>1</v>
          </cell>
          <cell r="BS447">
            <v>0</v>
          </cell>
          <cell r="BT447">
            <v>4</v>
          </cell>
          <cell r="BU447">
            <v>0</v>
          </cell>
          <cell r="BV447">
            <v>1</v>
          </cell>
          <cell r="BW447">
            <v>423</v>
          </cell>
          <cell r="BX447">
            <v>423.37200000000001</v>
          </cell>
          <cell r="BY447">
            <v>0</v>
          </cell>
          <cell r="BZ447">
            <v>423</v>
          </cell>
          <cell r="CA447">
            <v>0</v>
          </cell>
          <cell r="CB447">
            <v>0.17</v>
          </cell>
          <cell r="CC447">
            <v>0</v>
          </cell>
          <cell r="CD447">
            <v>2</v>
          </cell>
          <cell r="CE447">
            <v>0</v>
          </cell>
          <cell r="CF447">
            <v>0</v>
          </cell>
          <cell r="CG447">
            <v>0</v>
          </cell>
          <cell r="CH447">
            <v>0</v>
          </cell>
          <cell r="CI447">
            <v>0</v>
          </cell>
          <cell r="CJ447">
            <v>0</v>
          </cell>
          <cell r="CK447">
            <v>0</v>
          </cell>
          <cell r="CL447">
            <v>0</v>
          </cell>
          <cell r="CM447">
            <v>0</v>
          </cell>
          <cell r="CN447">
            <v>0</v>
          </cell>
          <cell r="CO447">
            <v>0</v>
          </cell>
          <cell r="CP447">
            <v>5576</v>
          </cell>
          <cell r="CQ447">
            <v>7920</v>
          </cell>
          <cell r="CR447">
            <v>0</v>
          </cell>
          <cell r="CS447">
            <v>0</v>
          </cell>
          <cell r="CT447">
            <v>0</v>
          </cell>
        </row>
        <row r="448">
          <cell r="B448">
            <v>8884326078</v>
          </cell>
          <cell r="C448" t="str">
            <v>город Люберцы, улица Солнечная, дом 2 ЖК "Облака-2"</v>
          </cell>
          <cell r="D448" t="str">
            <v>{"type":"Polygon","coordinates":[[[37.911427,55.679808],[37.910178,55.68045],[37.910114,55.680477],[37.908461,55.679136],[37.908465,55.679073],[37.908506,55.679054],[37.909414,55.678646],[37.909484,55.678667],[37.909734,55.678846],[37.909902,55.678967],[37.910857,55.678543],[37.910932,55.678534],[37.911013,55.678613],[37.911025,55.678625],[37.911066,55.678664],[37.911147,55.678694],[37.910439,55.679018],[37.911249,55.679606],[37.911302,55.679583],[37.91149,55.67972],[37.911437,55.679743],[37.911486,55.679778],[37.911427,55.679808]],[[37.910116,55.679899],[37.910001,55.679953],[37.909963,55.679926],[37.909881,55.679964],[37.909334,55.679569],[37.91036,55.67911],[37.91053,55.67923],[37.909715,55.679595],[37.910116,55.679899]],[[37.910185,55.680176],[37.910831,55.679755],[37.910507,55.679516],[37.910729,55.679426],[37.911164,55.679753],[37.910327,55.6803],[37.910227,55.680248],[37.910271,55.680219],[37.910185,55.680176]],[[37.909859,55.68011],[37.910113,55.679987],[37.910208,55.680048],[37.909954,55.680174],[37.909859,55.68011]],[[37.908995,55.679445],[37.909095,55.679407],[37.908913,55.679254],[37.908809,55.679294],[37.908995,55.679445]],[[37.910139,55.679016],[37.910205,55.678985],[37.910175,55.678964],[37.910108,55.678994],[37.910139,55.679016]]]}</v>
          </cell>
          <cell r="E448" t="str">
            <v>LINESTRING(37.910932 55.678534,37.909414 55.678646,37.908506 55.679054,37.908465 55.679073,37.908461 55.679136,37.910114 55.680477,37.910178 55.68045,37.911486 55.679778,37.91149 55.67972,37.911147 55.678694,37.910932 55.678534)</v>
          </cell>
          <cell r="F448" t="str">
            <v>Утвержден</v>
          </cell>
          <cell r="G448">
            <v>16427</v>
          </cell>
          <cell r="H448">
            <v>16466.751</v>
          </cell>
          <cell r="I448">
            <v>16427</v>
          </cell>
          <cell r="J448">
            <v>4976</v>
          </cell>
          <cell r="K448">
            <v>7890</v>
          </cell>
          <cell r="L448">
            <v>27878</v>
          </cell>
          <cell r="M448">
            <v>1</v>
          </cell>
          <cell r="N448">
            <v>639</v>
          </cell>
          <cell r="O448">
            <v>634.03499999999997</v>
          </cell>
          <cell r="P448">
            <v>1</v>
          </cell>
          <cell r="Q448">
            <v>0</v>
          </cell>
          <cell r="R448">
            <v>639</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7728.8</v>
          </cell>
          <cell r="AN448">
            <v>7750.5680000000002</v>
          </cell>
          <cell r="AO448">
            <v>7728.8</v>
          </cell>
          <cell r="AP448">
            <v>0</v>
          </cell>
          <cell r="AQ448">
            <v>0</v>
          </cell>
          <cell r="AR448">
            <v>0</v>
          </cell>
          <cell r="AS448">
            <v>0</v>
          </cell>
          <cell r="AT448">
            <v>0</v>
          </cell>
          <cell r="AU448">
            <v>0</v>
          </cell>
          <cell r="AV448">
            <v>1</v>
          </cell>
          <cell r="AW448">
            <v>15</v>
          </cell>
          <cell r="AX448">
            <v>0</v>
          </cell>
          <cell r="AY448">
            <v>15</v>
          </cell>
          <cell r="AZ448">
            <v>0</v>
          </cell>
          <cell r="BA448">
            <v>0</v>
          </cell>
          <cell r="BB448">
            <v>0</v>
          </cell>
          <cell r="BC448">
            <v>0</v>
          </cell>
          <cell r="BD448">
            <v>0</v>
          </cell>
          <cell r="BE448">
            <v>2</v>
          </cell>
          <cell r="BF448">
            <v>164.9</v>
          </cell>
          <cell r="BG448">
            <v>165.636</v>
          </cell>
          <cell r="BH448">
            <v>0</v>
          </cell>
          <cell r="BI448">
            <v>164.9</v>
          </cell>
          <cell r="BJ448">
            <v>0</v>
          </cell>
          <cell r="BK448">
            <v>12</v>
          </cell>
          <cell r="BL448">
            <v>1</v>
          </cell>
          <cell r="BM448">
            <v>2488</v>
          </cell>
          <cell r="BN448">
            <v>2493.5360000000001</v>
          </cell>
          <cell r="BO448">
            <v>0</v>
          </cell>
          <cell r="BP448">
            <v>2488</v>
          </cell>
          <cell r="BQ448">
            <v>0</v>
          </cell>
          <cell r="BR448">
            <v>500</v>
          </cell>
          <cell r="BS448">
            <v>0</v>
          </cell>
          <cell r="BT448">
            <v>5</v>
          </cell>
          <cell r="BU448">
            <v>0</v>
          </cell>
          <cell r="BV448">
            <v>2</v>
          </cell>
          <cell r="BW448">
            <v>5402</v>
          </cell>
          <cell r="BX448">
            <v>5419.6360000000004</v>
          </cell>
          <cell r="BY448">
            <v>0</v>
          </cell>
          <cell r="BZ448">
            <v>5402</v>
          </cell>
          <cell r="CA448">
            <v>0</v>
          </cell>
          <cell r="CB448">
            <v>2</v>
          </cell>
          <cell r="CC448">
            <v>0</v>
          </cell>
          <cell r="CD448">
            <v>2</v>
          </cell>
          <cell r="CE448">
            <v>0</v>
          </cell>
          <cell r="CF448">
            <v>0</v>
          </cell>
          <cell r="CG448">
            <v>0</v>
          </cell>
          <cell r="CH448">
            <v>0</v>
          </cell>
          <cell r="CI448">
            <v>0</v>
          </cell>
          <cell r="CJ448">
            <v>0</v>
          </cell>
          <cell r="CK448">
            <v>0</v>
          </cell>
          <cell r="CL448">
            <v>0</v>
          </cell>
          <cell r="CM448">
            <v>0</v>
          </cell>
          <cell r="CN448">
            <v>0</v>
          </cell>
          <cell r="CO448">
            <v>0</v>
          </cell>
          <cell r="CP448">
            <v>8069.9</v>
          </cell>
          <cell r="CQ448">
            <v>16437.7</v>
          </cell>
          <cell r="CR448">
            <v>0</v>
          </cell>
          <cell r="CS448">
            <v>0</v>
          </cell>
          <cell r="CT448">
            <v>0</v>
          </cell>
        </row>
        <row r="449">
          <cell r="B449">
            <v>8816563298</v>
          </cell>
          <cell r="C449" t="str">
            <v>д. Марусино, д. 77к15, д. 77к16</v>
          </cell>
          <cell r="D449" t="str">
            <v>{"type":"Polygon","coordinates":[[[37.974172,55.714955],[37.974172,55.715027],[37.974171,55.715043],[37.974169,55.715106],[37.97417,55.715116],[37.974177,55.715127],[37.974257,55.715187],[37.97427,55.715196],[37.974632,55.715466],[37.974669,55.715475],[37.974706,55.715475],[37.974737,55.715466],[37.974929,55.715356],[37.974946,55.715347],[37.975155,55.715227],[37.975164,55.715218],[37.975167,55.715205],[37.975124,55.714861],[37.975123,55.714848],[37.975115,55.714804],[37.975106,55.714792],[37.975084,55.714787],[37.974251,55.714784],[37.974222,55.714788],[37.974205,55.714802],[37.974172,55.714955]],[[37.974606,55.714968],[37.974612,55.71509],[37.97441,55.715092],[37.974408,55.714974],[37.974389,55.714948],[37.974223,55.71489],[37.97432,55.7148],[37.974474,55.714847],[37.974554,55.714845],[37.974714,55.714801],[37.974799,55.714889],[37.974613,55.714943],[37.974606,55.714968]],[[37.974589,55.715308],[37.974561,55.715282],[37.974402,55.715225],[37.974506,55.715132],[37.97466,55.71518],[37.974737,55.715179],[37.974898,55.715126],[37.974989,55.71522],[37.974809,55.715275],[37.974796,55.715303],[37.974798,55.71542],[37.974595,55.71542],[37.974589,55.715308]]]}</v>
          </cell>
          <cell r="E449" t="str">
            <v>LINESTRING(37.974251 55.714784,37.974222 55.714788,37.974205 55.714802,37.974172 55.714955,37.974169 55.715106,37.97417 55.715116,37.974177 55.715127,37.974257 55.715187,37.974632 55.715466,37.974669 55.715475,37.974706 55.715475,37.974737 55.715466,37.974946 55.715347,37.975155 55.715227,37.975164 55.715218,37.975167 55.715205,37.975123 55.714848,37.975115 55.714804,37.975106 55.714792,37.975084 55.714787,37.974251 55.714784)</v>
          </cell>
          <cell r="F449" t="str">
            <v>Утвержден</v>
          </cell>
          <cell r="G449">
            <v>1</v>
          </cell>
          <cell r="H449">
            <v>2523.3409999999999</v>
          </cell>
          <cell r="I449">
            <v>1</v>
          </cell>
          <cell r="J449">
            <v>1</v>
          </cell>
          <cell r="K449">
            <v>0</v>
          </cell>
          <cell r="L449">
            <v>1</v>
          </cell>
          <cell r="M449">
            <v>1</v>
          </cell>
          <cell r="N449">
            <v>388</v>
          </cell>
          <cell r="O449">
            <v>389.41500000000002</v>
          </cell>
          <cell r="P449">
            <v>0</v>
          </cell>
          <cell r="Q449">
            <v>0</v>
          </cell>
          <cell r="R449">
            <v>388</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2031</v>
          </cell>
          <cell r="AN449">
            <v>2035.47</v>
          </cell>
          <cell r="AO449">
            <v>2031</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5</v>
          </cell>
          <cell r="BW449">
            <v>98.6</v>
          </cell>
          <cell r="BX449">
            <v>98.344999999999999</v>
          </cell>
          <cell r="BY449">
            <v>0</v>
          </cell>
          <cell r="BZ449">
            <v>98.6</v>
          </cell>
          <cell r="CA449">
            <v>0</v>
          </cell>
          <cell r="CB449">
            <v>4.7E-2</v>
          </cell>
          <cell r="CC449">
            <v>0</v>
          </cell>
          <cell r="CD449">
            <v>1.5</v>
          </cell>
          <cell r="CE449">
            <v>0</v>
          </cell>
          <cell r="CF449">
            <v>0</v>
          </cell>
          <cell r="CG449">
            <v>0</v>
          </cell>
          <cell r="CH449">
            <v>0</v>
          </cell>
          <cell r="CI449">
            <v>0</v>
          </cell>
          <cell r="CJ449">
            <v>0</v>
          </cell>
          <cell r="CK449">
            <v>0</v>
          </cell>
          <cell r="CL449">
            <v>0</v>
          </cell>
          <cell r="CM449">
            <v>0</v>
          </cell>
          <cell r="CN449">
            <v>0</v>
          </cell>
          <cell r="CO449">
            <v>0</v>
          </cell>
          <cell r="CP449">
            <v>98.6</v>
          </cell>
          <cell r="CQ449">
            <v>2517.6</v>
          </cell>
          <cell r="CR449">
            <v>0</v>
          </cell>
          <cell r="CS449">
            <v>0</v>
          </cell>
          <cell r="CT449">
            <v>0</v>
          </cell>
        </row>
        <row r="450">
          <cell r="B450">
            <v>8816842818</v>
          </cell>
          <cell r="C450" t="str">
            <v>д. Марусино, д. 77к17</v>
          </cell>
          <cell r="D450" t="str">
            <v>{"type":"Polygon","coordinates":[[[37.974095,55.715234],[37.974115,55.71523],[37.974137,55.715232],[37.974575,55.715559],[37.974541,55.715574],[37.974599,55.715618],[37.97426,55.715815],[37.973924,55.715702],[37.973901,55.715694],[37.973886,55.715689],[37.973867,55.71568],[37.973865,55.715663],[37.974095,55.715234]],[[37.974032,55.715469],[37.974196,55.715519],[37.974254,55.715518],[37.974422,55.71547],[37.974523,55.715567],[37.974359,55.715615],[37.974338,55.715641],[37.974338,55.715763],[37.97413,55.715765],[37.974123,55.715642],[37.974093,55.715618],[37.973937,55.715571],[37.974032,55.715469]]]}</v>
          </cell>
          <cell r="E450" t="str">
            <v>LINESTRING(37.974115 55.71523,37.974095 55.715234,37.973865 55.715663,37.973867 55.71568,37.973886 55.715689,37.973924 55.715702,37.97426 55.715815,37.974599 55.715618,37.974575 55.715559,37.974137 55.715232,37.974115 55.71523)</v>
          </cell>
          <cell r="F450" t="str">
            <v>Утвержден</v>
          </cell>
          <cell r="G450">
            <v>1</v>
          </cell>
          <cell r="H450">
            <v>1031.229</v>
          </cell>
          <cell r="I450">
            <v>1</v>
          </cell>
          <cell r="J450">
            <v>1</v>
          </cell>
          <cell r="K450">
            <v>0</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976</v>
          </cell>
          <cell r="AN450">
            <v>977.56100000000004</v>
          </cell>
          <cell r="AO450">
            <v>976</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1</v>
          </cell>
          <cell r="BW450">
            <v>53.4</v>
          </cell>
          <cell r="BX450">
            <v>53.604999999999997</v>
          </cell>
          <cell r="BY450">
            <v>0</v>
          </cell>
          <cell r="BZ450">
            <v>53.4</v>
          </cell>
          <cell r="CA450">
            <v>0</v>
          </cell>
          <cell r="CB450">
            <v>0.02</v>
          </cell>
          <cell r="CC450">
            <v>0</v>
          </cell>
          <cell r="CD450">
            <v>1.5</v>
          </cell>
          <cell r="CE450">
            <v>0</v>
          </cell>
          <cell r="CF450">
            <v>0</v>
          </cell>
          <cell r="CG450">
            <v>0</v>
          </cell>
          <cell r="CH450">
            <v>0</v>
          </cell>
          <cell r="CI450">
            <v>0</v>
          </cell>
          <cell r="CJ450">
            <v>0</v>
          </cell>
          <cell r="CK450">
            <v>0</v>
          </cell>
          <cell r="CL450">
            <v>0</v>
          </cell>
          <cell r="CM450">
            <v>0</v>
          </cell>
          <cell r="CN450">
            <v>0</v>
          </cell>
          <cell r="CO450">
            <v>0</v>
          </cell>
          <cell r="CP450">
            <v>53.4</v>
          </cell>
          <cell r="CQ450">
            <v>1029.4000000000001</v>
          </cell>
          <cell r="CR450">
            <v>0</v>
          </cell>
          <cell r="CS450">
            <v>0</v>
          </cell>
          <cell r="CT450">
            <v>0</v>
          </cell>
        </row>
        <row r="451">
          <cell r="B451">
            <v>247693573</v>
          </cell>
          <cell r="C451" t="str">
            <v>д. Марусино, д. 77к1, д. 77к2, д. 77к3, д. 77к4, д. 77к5, д. 77к6, д. 77к7, д. 77к8, д. 77к9, д. 77к10, д. 77к11, д. 77к12, д. 77к13, д. 77к14</v>
          </cell>
          <cell r="D451" t="str">
            <v>{"type":"Polygon","coordinates":[[[37.973449,55.711567],[37.972898,55.711573],[37.972873,55.711581],[37.97286,55.711595],[37.972855,55.711733],[37.972853,55.711809],[37.972847,55.711985],[37.97285,55.712002],[37.972863,55.712085],[37.972914,55.712214],[37.972942,55.712283],[37.97302,55.712481],[37.973028,55.712492],[37.97317,55.712697],[37.973213,55.712759],[37.97339,55.713013],[37.973434,55.713077],[37.973551,55.713245],[37.973557,55.713257],[37.973656,55.713461],[37.973694,55.713538],[37.97374,55.713634],[37.973765,55.713645],[37.973818,55.713647],[37.973924,55.713883],[37.973887,55.713899],[37.973871,55.713919],[37.973923,55.714038],[37.973959,55.71412],[37.974056,55.714343],[37.974064,55.71436],[37.974186,55.714641],[37.974193,55.714655],[37.974201,55.714672],[37.974212,55.714688],[37.97424,55.714696],[37.974871,55.714708],[37.974894,55.714702],[37.974907,55.71469],[37.974879,55.714374],[37.974878,55.714359],[37.975005,55.714359],[37.975047,55.714343],[37.975065,55.714315],[37.974991,55.71416],[37.974957,55.714088],[37.974828,55.713819],[37.974793,55.713746],[37.974702,55.713556],[37.974695,55.713542],[37.974606,55.713356],[37.974575,55.713291],[37.974308,55.712733],[37.974234,55.712561],[37.974206,55.712493],[37.97409,55.712223],[37.974062,55.712157],[37.973995,55.712],[37.973995,55.711987],[37.97399,55.711858],[37.97399,55.711843],[37.973981,55.711586],[37.973969,55.711573],[37.973946,55.711568],[37.973867,55.711567],[37.973847,55.711599],[37.973453,55.711602],[37.973449,55.711567]],[[37.973156,55.71195],[37.972996,55.71195],[37.972923,55.711923],[37.972926,55.711636],[37.972999,55.7116],[37.973156,55.711598],[37.973232,55.711631],[37.973225,55.711924],[37.973156,55.71195]],[[37.973378,55.711755],[37.973534,55.711816],[37.973567,55.711847],[37.973565,55.711947],[37.973782,55.711947],[37.973782,55.711847],[37.973802,55.711817],[37.973973,55.711763],[37.973871,55.711664],[37.973709,55.711712],[37.973645,55.711713],[37.973487,55.711662],[37.973378,55.711755]],[[37.972954,55.712049],[37.973091,55.712397],[37.973323,55.712367],[37.973182,55.712022],[37.972954,55.712049]],[[37.974133,55.712707],[37.973989,55.712727],[37.973909,55.712712],[37.973644,55.712104],[37.973701,55.712055],[37.973853,55.712038],[37.973939,55.712066],[37.974196,55.712677],[37.974133,55.712707]],[[37.973239,55.712516],[37.973339,55.712493],[37.973432,55.712504],[37.973841,55.713116],[37.973794,55.713152],[37.97366,55.71318],[37.973584,55.71317],[37.973178,55.712558],[37.973239,55.712516]],[[37.974208,55.712829],[37.974059,55.712851],[37.974008,55.712902],[37.974312,55.713502],[37.974398,55.713517],[37.974541,55.713493],[37.974592,55.713458],[37.974294,55.71286],[37.974208,55.712829]],[[37.973744,55.713289],[37.973871,55.71327],[37.973954,55.713286],[37.974333,55.714157],[37.974294,55.714184],[37.974142,55.714206],[37.974087,55.714192],[37.973694,55.713328],[37.973744,55.713289]],[[37.974575,55.713628],[37.974457,55.713643],[37.974393,55.71368],[37.974684,55.714311],[37.974761,55.714324],[37.974889,55.714305],[37.974944,55.714274],[37.974658,55.713643],[37.974575,55.713628]],[[37.974317,55.714408],[37.974481,55.714464],[37.974534,55.714464],[37.974707,55.714411],[37.974799,55.714501],[37.974629,55.714553],[37.974607,55.714577],[37.974603,55.714687],[37.974397,55.714685],[37.974397,55.71458],[37.974374,55.714557],[37.97422,55.714501],[37.974317,55.714408]]]}</v>
          </cell>
          <cell r="E451" t="str">
            <v>LINESTRING(37.973449 55.711567,37.972898 55.711573,37.972873 55.711581,37.97286 55.711595,37.972855 55.711733,37.972847 55.711985,37.972863 55.712085,37.972914 55.712214,37.97302 55.712481,37.974201 55.714672,37.974212 55.714688,37.97424 55.714696,37.974871 55.714708,37.974894 55.714702,37.974907 55.71469,37.975065 55.714315,37.973981 55.711586,37.973969 55.711573,37.973946 55.711568,37.973867 55.711567,37.973449 55.711567)</v>
          </cell>
          <cell r="F451" t="str">
            <v>Утвержден</v>
          </cell>
          <cell r="G451">
            <v>26671</v>
          </cell>
          <cell r="H451">
            <v>12963.286</v>
          </cell>
          <cell r="I451">
            <v>26671</v>
          </cell>
          <cell r="J451">
            <v>0</v>
          </cell>
          <cell r="K451">
            <v>578.20000000000005</v>
          </cell>
          <cell r="L451">
            <v>53342</v>
          </cell>
          <cell r="M451">
            <v>3</v>
          </cell>
          <cell r="N451">
            <v>432</v>
          </cell>
          <cell r="O451">
            <v>433.21699999999998</v>
          </cell>
          <cell r="P451">
            <v>0</v>
          </cell>
          <cell r="Q451">
            <v>0</v>
          </cell>
          <cell r="R451">
            <v>432</v>
          </cell>
          <cell r="S451">
            <v>0</v>
          </cell>
          <cell r="T451">
            <v>0</v>
          </cell>
          <cell r="U451">
            <v>0</v>
          </cell>
          <cell r="V451">
            <v>0</v>
          </cell>
          <cell r="W451">
            <v>6</v>
          </cell>
          <cell r="X451">
            <v>3</v>
          </cell>
          <cell r="Y451">
            <v>3</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10746.9</v>
          </cell>
          <cell r="AN451">
            <v>10777.337</v>
          </cell>
          <cell r="AO451">
            <v>10746.9</v>
          </cell>
          <cell r="AP451">
            <v>0</v>
          </cell>
          <cell r="AQ451">
            <v>0</v>
          </cell>
          <cell r="AR451">
            <v>0</v>
          </cell>
          <cell r="AS451">
            <v>0</v>
          </cell>
          <cell r="AT451">
            <v>0</v>
          </cell>
          <cell r="AU451">
            <v>0</v>
          </cell>
          <cell r="AV451">
            <v>0</v>
          </cell>
          <cell r="AW451">
            <v>0</v>
          </cell>
          <cell r="AX451">
            <v>0</v>
          </cell>
          <cell r="AY451">
            <v>0</v>
          </cell>
          <cell r="AZ451">
            <v>0</v>
          </cell>
          <cell r="BA451">
            <v>44</v>
          </cell>
          <cell r="BB451">
            <v>12</v>
          </cell>
          <cell r="BC451">
            <v>25</v>
          </cell>
          <cell r="BD451">
            <v>19</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16</v>
          </cell>
          <cell r="BW451">
            <v>1742.4</v>
          </cell>
          <cell r="BX451">
            <v>1749.663</v>
          </cell>
          <cell r="BY451">
            <v>0</v>
          </cell>
          <cell r="BZ451">
            <v>1742.4</v>
          </cell>
          <cell r="CA451">
            <v>0</v>
          </cell>
          <cell r="CB451">
            <v>0.76900000000000002</v>
          </cell>
          <cell r="CC451">
            <v>0</v>
          </cell>
          <cell r="CD451">
            <v>3.96875</v>
          </cell>
          <cell r="CE451">
            <v>0</v>
          </cell>
          <cell r="CF451">
            <v>0</v>
          </cell>
          <cell r="CG451">
            <v>0</v>
          </cell>
          <cell r="CH451">
            <v>0</v>
          </cell>
          <cell r="CI451">
            <v>0</v>
          </cell>
          <cell r="CJ451">
            <v>0</v>
          </cell>
          <cell r="CK451">
            <v>0</v>
          </cell>
          <cell r="CL451">
            <v>0</v>
          </cell>
          <cell r="CM451">
            <v>0</v>
          </cell>
          <cell r="CN451">
            <v>0</v>
          </cell>
          <cell r="CO451">
            <v>0</v>
          </cell>
          <cell r="CP451">
            <v>1742.4</v>
          </cell>
          <cell r="CQ451">
            <v>12921.3</v>
          </cell>
          <cell r="CR451">
            <v>0</v>
          </cell>
          <cell r="CS451">
            <v>0</v>
          </cell>
          <cell r="CT451">
            <v>0</v>
          </cell>
        </row>
        <row r="452">
          <cell r="B452">
            <v>247693603</v>
          </cell>
          <cell r="C452" t="str">
            <v>д. Марусино, Марусино ЖК-2, ул. Заречная, д. 31 к. 1, д. 31 к. 2, д. 31 к. 3, д. 31 к. 4, д. 31 к. 5, д. 31 к. 6</v>
          </cell>
          <cell r="D452" t="str">
            <v>{"type":"MultiPolygon","coordinates":[[[[37.969846,55.695483],[37.969826,55.695474],[37.969838,55.69548],[37.969846,55.695483]]],[[[37.96986,55.695489],[37.970249,55.695514],[37.971332,55.695899],[37.97145,55.695975],[37.971848,55.696159],[37.971864,55.696145],[37.972794,55.695257],[37.972845,55.695208],[37.972933,55.695122],[37.972791,55.695003],[37.972831,55.694939],[37.97214,55.694571],[37.971188,55.69455],[37.970833,55.694543],[37.969122,55.694501],[37.96912,55.694529],[37.968679,55.694327],[37.96872,55.694562],[37.968769,55.695004],[37.96986,55.695489]],[[37.969486,55.6951],[37.969269,55.695103],[37.969254,55.694841],[37.969201,55.69484],[37.969196,55.694573],[37.969434,55.694573],[37.969449,55.694862],[37.96948,55.694862],[37.969486,55.6951]],[[37.970842,55.695336],[37.970614,55.695342],[37.970595,55.695128],[37.970548,55.695128],[37.970526,55.694868],[37.970489,55.694871],[37.970475,55.694583],[37.970716,55.694583],[37.97074,55.694851],[37.970771,55.694851],[37.970793,55.695098],[37.970825,55.695097],[37.970842,55.695336]],[[37.970126,55.695354],[37.969915,55.695354],[37.969922,55.695068],[37.969877,55.695067],[37.969877,55.694814],[37.969822,55.694813],[37.969821,55.694574],[37.970041,55.694575],[37.970047,55.694831],[37.970092,55.694832],[37.970088,55.695088],[37.970131,55.695088],[37.970126,55.695354]],[[37.972358,55.695258],[37.97235,55.694994],[37.972602,55.694988],[37.972607,55.695255],[37.972358,55.695258]],[[37.972115,55.695698],[37.971886,55.695699],[37.971882,55.695466],[37.971881,55.695437],[37.971828,55.695437],[37.971824,55.695183],[37.971778,55.695183],[37.971773,55.694926],[37.97173,55.694926],[37.971714,55.694661],[37.971967,55.69466],[37.971972,55.694951],[37.972012,55.694951],[37.972017,55.69521],[37.972073,55.695209],[37.972077,55.695465],[37.972111,55.695465],[37.972115,55.695698]],[[37.971518,55.695701],[37.971279,55.695704],[37.971274,55.695419],[37.971221,55.695419],[37.971217,55.695193],[37.971217,55.695164],[37.971171,55.695165],[37.971166,55.694907],[37.971123,55.694907],[37.971118,55.694676],[37.971361,55.694675],[37.971365,55.694933],[37.971405,55.694933],[37.97141,55.695192],[37.971466,55.695191],[37.97147,55.695447],[37.971504,55.695447],[37.971518,55.695701]],[[37.970689,55.695498],[37.970772,55.695498],[37.970851,55.695497],[37.970852,55.695508],[37.970967,55.695505],[37.970979,55.695569],[37.97091,55.695571],[37.970859,55.695571],[37.970695,55.695573],[37.970689,55.695498]],[[37.969577,55.69531],[37.969659,55.695307],[37.969683,55.695348],[37.969583,55.69535],[37.969577,55.69531]],[[37.972297,55.69469],[37.972313,55.69469],[37.972391,55.694736],[37.972298,55.694736],[37.972297,55.69469]]]]}</v>
          </cell>
          <cell r="E452" t="str">
            <v>LINESTRING(37.968679 55.694327,37.968769 55.695004,37.969838 55.69548,37.96986 55.695489,37.971848 55.696159,37.971864 55.696145,37.972794 55.695257,37.972845 55.695208,37.972933 55.695122,37.972831 55.694939,37.97214 55.694571,37.968679 55.694327)</v>
          </cell>
          <cell r="F452" t="str">
            <v>Утвержден</v>
          </cell>
          <cell r="G452">
            <v>20645</v>
          </cell>
          <cell r="H452">
            <v>22280.341</v>
          </cell>
          <cell r="I452">
            <v>20645</v>
          </cell>
          <cell r="J452">
            <v>4949</v>
          </cell>
          <cell r="K452">
            <v>8373.5</v>
          </cell>
          <cell r="L452">
            <v>15696</v>
          </cell>
          <cell r="M452">
            <v>1</v>
          </cell>
          <cell r="N452">
            <v>306</v>
          </cell>
          <cell r="O452">
            <v>306.93299999999999</v>
          </cell>
          <cell r="P452">
            <v>0</v>
          </cell>
          <cell r="Q452">
            <v>0</v>
          </cell>
          <cell r="R452">
            <v>306</v>
          </cell>
          <cell r="S452">
            <v>0</v>
          </cell>
          <cell r="T452">
            <v>0</v>
          </cell>
          <cell r="U452">
            <v>0</v>
          </cell>
          <cell r="V452">
            <v>0</v>
          </cell>
          <cell r="W452">
            <v>6</v>
          </cell>
          <cell r="X452">
            <v>6</v>
          </cell>
          <cell r="Y452">
            <v>6</v>
          </cell>
          <cell r="Z452">
            <v>3</v>
          </cell>
          <cell r="AA452">
            <v>783</v>
          </cell>
          <cell r="AB452">
            <v>783.27099999999996</v>
          </cell>
          <cell r="AC452">
            <v>0</v>
          </cell>
          <cell r="AD452">
            <v>0</v>
          </cell>
          <cell r="AE452">
            <v>725</v>
          </cell>
          <cell r="AF452">
            <v>58</v>
          </cell>
          <cell r="AG452">
            <v>0</v>
          </cell>
          <cell r="AH452">
            <v>0</v>
          </cell>
          <cell r="AI452">
            <v>0</v>
          </cell>
          <cell r="AJ452">
            <v>0</v>
          </cell>
          <cell r="AK452">
            <v>4</v>
          </cell>
          <cell r="AL452">
            <v>3</v>
          </cell>
          <cell r="AM452">
            <v>11445.6</v>
          </cell>
          <cell r="AN452">
            <v>11477.514999999999</v>
          </cell>
          <cell r="AO452">
            <v>11445.6</v>
          </cell>
          <cell r="AP452">
            <v>37</v>
          </cell>
          <cell r="AQ452">
            <v>0</v>
          </cell>
          <cell r="AR452">
            <v>0</v>
          </cell>
          <cell r="AS452">
            <v>0</v>
          </cell>
          <cell r="AT452">
            <v>6</v>
          </cell>
          <cell r="AU452">
            <v>6</v>
          </cell>
          <cell r="AV452">
            <v>3</v>
          </cell>
          <cell r="AW452">
            <v>80.400000000000006</v>
          </cell>
          <cell r="AX452">
            <v>0</v>
          </cell>
          <cell r="AY452">
            <v>80.400000000000006</v>
          </cell>
          <cell r="AZ452">
            <v>0</v>
          </cell>
          <cell r="BA452">
            <v>24</v>
          </cell>
          <cell r="BB452">
            <v>28</v>
          </cell>
          <cell r="BC452">
            <v>12</v>
          </cell>
          <cell r="BD452">
            <v>12</v>
          </cell>
          <cell r="BE452">
            <v>10</v>
          </cell>
          <cell r="BF452">
            <v>1315</v>
          </cell>
          <cell r="BG452">
            <v>1316.5160000000001</v>
          </cell>
          <cell r="BH452">
            <v>0</v>
          </cell>
          <cell r="BI452">
            <v>1315</v>
          </cell>
          <cell r="BJ452">
            <v>0</v>
          </cell>
          <cell r="BK452">
            <v>105</v>
          </cell>
          <cell r="BL452">
            <v>1</v>
          </cell>
          <cell r="BM452">
            <v>4215</v>
          </cell>
          <cell r="BN452">
            <v>4223.7380000000003</v>
          </cell>
          <cell r="BO452">
            <v>0</v>
          </cell>
          <cell r="BP452">
            <v>4215</v>
          </cell>
          <cell r="BQ452">
            <v>0</v>
          </cell>
          <cell r="BR452">
            <v>700</v>
          </cell>
          <cell r="BS452">
            <v>0</v>
          </cell>
          <cell r="BT452">
            <v>6</v>
          </cell>
          <cell r="BU452">
            <v>0</v>
          </cell>
          <cell r="BV452">
            <v>14</v>
          </cell>
          <cell r="BW452">
            <v>4158.5</v>
          </cell>
          <cell r="BX452">
            <v>4173.87</v>
          </cell>
          <cell r="BY452">
            <v>0</v>
          </cell>
          <cell r="BZ452">
            <v>4158.5</v>
          </cell>
          <cell r="CA452">
            <v>0</v>
          </cell>
          <cell r="CB452">
            <v>1.639</v>
          </cell>
          <cell r="CC452">
            <v>0</v>
          </cell>
          <cell r="CD452">
            <v>2.4</v>
          </cell>
          <cell r="CE452">
            <v>0</v>
          </cell>
          <cell r="CF452">
            <v>0</v>
          </cell>
          <cell r="CG452">
            <v>0</v>
          </cell>
          <cell r="CH452">
            <v>0</v>
          </cell>
          <cell r="CI452">
            <v>0</v>
          </cell>
          <cell r="CJ452">
            <v>0</v>
          </cell>
          <cell r="CK452">
            <v>0</v>
          </cell>
          <cell r="CL452">
            <v>0</v>
          </cell>
          <cell r="CM452">
            <v>0</v>
          </cell>
          <cell r="CN452">
            <v>0</v>
          </cell>
          <cell r="CO452">
            <v>0</v>
          </cell>
          <cell r="CP452">
            <v>9768.9</v>
          </cell>
          <cell r="CQ452">
            <v>22303.5</v>
          </cell>
          <cell r="CR452">
            <v>0</v>
          </cell>
          <cell r="CS452">
            <v>0</v>
          </cell>
          <cell r="CT452">
            <v>0</v>
          </cell>
        </row>
        <row r="453">
          <cell r="B453">
            <v>247693621</v>
          </cell>
          <cell r="C453" t="str">
            <v>д. Марусино, Марусино ЖК-3, ул. Заречная, д. 33к.1, д. 33к.2, д. 33к.3, д. 33к.4, д. 33к.5, д. 33к.6, д. 33к.7, д. 33к.8, д. 33к.9, д. 33к.10, д. 33к.11, д. 33к.12</v>
          </cell>
          <cell r="D453" t="str">
            <v>{"type":"MultiPolygon","coordinates":[[[[37.969177,55.69372],[37.969176,55.693726],[37.969176,55.693717],[37.969177,55.69372]]],[[[37.966884,55.695598],[37.966878,55.695598],[37.966876,55.695597],[37.966884,55.695598]]],[[[37.969193,55.693469],[37.968479,55.693255],[37.968439,55.692911],[37.968167,55.692856],[37.968167,55.692781],[37.966689,55.692771],[37.966191,55.692803],[37.966049,55.693165],[37.965969,55.693221],[37.965148,55.693258],[37.963364,55.693414],[37.963281,55.69315],[37.962897,55.693131],[37.962892,55.693449],[37.962903,55.69365],[37.96481,55.693664],[37.96522,55.693815],[37.965263,55.694141],[37.965164,55.694302],[37.965117,55.694331],[37.965225,55.694356],[37.965201,55.694395],[37.965152,55.694384],[37.965123,55.694378],[37.965089,55.694371],[37.965107,55.694345],[37.964842,55.694382],[37.964678,55.694546],[37.964531,55.694751],[37.964475,55.694791],[37.964255,55.694846],[37.96422,55.695116],[37.964399,55.69526],[37.964987,55.695339],[37.966992,55.695612],[37.967544,55.695689],[37.968269,55.695422],[37.968447,55.695496],[37.968635,55.695425],[37.969007,55.69511],[37.968769,55.695004],[37.968723,55.694567],[37.968679,55.694327],[37.96912,55.694529],[37.969139,55.694205],[37.969193,55.693469]],[[37.9682,55.694022],[37.967955,55.694025],[37.967943,55.693765],[37.967892,55.693763],[37.967888,55.693508],[37.96785,55.693509],[37.967849,55.693252],[37.967799,55.693252],[37.9678,55.693002],[37.968047,55.693005],[37.968037,55.693283],[37.968082,55.693284],[37.968092,55.69354],[37.968134,55.69354],[37.968138,55.693797],[37.968188,55.693797],[37.9682,55.694022]],[[37.966038,55.693744],[37.965993,55.693743],[37.965993,55.693487],[37.96595,55.693487],[37.965936,55.693258],[37.966179,55.693257],[37.96619,55.69351],[37.966229,55.693509],[37.966243,55.693769],[37.966278,55.693769],[37.966274,55.694024],[37.966044,55.694025],[37.966038,55.693744]],[[37.966902,55.694026],[37.966665,55.694026],[37.966653,55.693771],[37.96661,55.69377],[37.966603,55.693517],[37.96656,55.693515],[37.966549,55.693258],[37.966509,55.693258],[37.966506,55.692999],[37.966738,55.693001],[37.966748,55.693289],[37.966792,55.693289],[37.9668,55.693541],[37.966842,55.693541],[37.966846,55.693794],[37.966894,55.693795],[37.966902,55.694026]],[[37.967571,55.694026],[37.967332,55.694028],[37.967328,55.693738],[37.967283,55.693737],[37.967279,55.693484],[37.967231,55.693483],[37.967236,55.693229],[37.967189,55.693228],[37.96718,55.693004],[37.96742,55.693001],[37.967429,55.693252],[37.967479,55.693254],[37.967479,55.693509],[37.967523,55.69351],[37.967535,55.693763],[37.967575,55.693764],[37.967571,55.694026]],[[37.968431,55.695274],[37.968185,55.695276],[37.968172,55.695018],[37.96813,55.695019],[37.968124,55.694765],[37.968086,55.694765],[37.968081,55.694513],[37.968039,55.694512],[37.968024,55.694251],[37.968278,55.69425],[37.968286,55.694549],[37.968322,55.69455],[37.968333,55.694793],[37.968373,55.694793],[37.968383,55.695047],[37.968425,55.695047],[37.968431,55.695274]],[[37.966517,55.69528],[37.966278,55.695281],[37.966276,55.694996],[37.96623,55.694997],[37.966219,55.694744],[37.966186,55.694744],[37.96618,55.694494],[37.966139,55.694493],[37.966134,55.694264],[37.966353,55.694264],[37.966366,55.694512],[37.966411,55.694514],[37.966427,55.694765],[37.966465,55.694765],[37.966477,55.69502],[37.966518,55.69502],[37.966517,55.69528]],[[37.967143,55.695274],[37.966894,55.695276],[37.966893,55.695017],[37.966842,55.695019],[37.966842,55.694768],[37.966792,55.694767],[37.966793,55.69451],[37.966746,55.694511],[37.966749,55.694254],[37.966981,55.694253],[37.966978,55.694539],[37.967029,55.694538],[37.967036,55.694791],[37.967079,55.69479],[37.967088,55.695041],[37.96713,55.695041],[37.967143,55.695274]],[[37.967817,55.695276],[37.967574,55.69528],[37.967566,55.694993],[37.96752,55.694993],[37.967516,55.694736],[37.967475,55.694735],[37.967471,55.694481],[37.967421,55.694481],[37.967409,55.694253],[37.967658,55.694249],[37.967672,55.694505],[37.967711,55.694505],[37.967717,55.694761],[37.96776,55.694763],[37.967771,55.695015],[37.967814,55.695015],[37.967817,55.695276]],[[37.965848,55.695277],[37.965608,55.695281],[37.965592,55.695028],[37.965553,55.695029],[37.965549,55.694772],[37.965507,55.69477],[37.96551,55.694516],[37.965463,55.694515],[37.965464,55.694267],[37.965696,55.694262],[37.965695,55.69454],[37.965737,55.694539],[37.965743,55.694797],[37.965788,55.694798],[37.965797,55.695056],[37.965837,55.695058],[37.965848,55.695277]],[[37.965118,55.694457],[37.965127,55.694713],[37.965175,55.694714],[37.965185,55.694962],[37.965231,55.694961],[37.965223,55.695222],[37.964979,55.695227],[37.964981,55.694945],[37.964931,55.694944],[37.96492,55.694687],[37.964877,55.694686],[37.964873,55.694461],[37.964873,55.694462],[37.965118,55.694457]],[[37.965435,55.694052],[37.965663,55.694045],[37.965649,55.693819],[37.965602,55.693818],[37.965596,55.693565],[37.965551,55.693564],[37.965548,55.693274],[37.965323,55.693275],[37.965329,55.693534],[37.965362,55.693533],[37.965372,55.693789],[37.965409,55.693788],[37.965435,55.694052]],[[37.966701,55.692786],[37.96681,55.692786],[37.966811,55.692829],[37.966703,55.692831],[37.966703,55.692831],[37.966701,55.692786]],[[37.968522,55.693508],[37.968745,55.693505],[37.968761,55.693762],[37.968801,55.69376],[37.968812,55.694016],[37.968572,55.694016],[37.968562,55.693739],[37.968527,55.693738],[37.968522,55.693508]],[[37.966637,55.695468],[37.966751,55.695467],[37.966753,55.695509],[37.96664,55.69551],[37.966637,55.695468]],[[37.966539,55.695417],[37.966627,55.695417],[37.96663,55.695468],[37.966539,55.695469],[37.966539,55.695417]],[[37.968524,55.694153],[37.968613,55.694151],[37.968606,55.694103],[37.968534,55.694103],[37.968522,55.694098],[37.968511,55.694091],[37.968524,55.694153]],[[37.966842,55.692865],[37.96692,55.692865],[37.966919,55.692818],[37.966842,55.692819],[37.966842,55.692865]]]]}</v>
          </cell>
          <cell r="E453" t="str">
            <v>LINESTRING(37.966689 55.692771,37.966191 55.692803,37.962897 55.693131,37.962892 55.693449,37.962903 55.69365,37.96422 55.695116,37.964399 55.69526,37.967544 55.695689,37.968447 55.695496,37.968635 55.695425,37.969007 55.69511,37.96912 55.694529,37.969177 55.69372,37.969193 55.693469,37.968439 55.692911,37.968167 55.692781,37.966689 55.692771)</v>
          </cell>
          <cell r="F453" t="str">
            <v>Утвержден</v>
          </cell>
          <cell r="G453">
            <v>42767</v>
          </cell>
          <cell r="H453">
            <v>59603.938999999998</v>
          </cell>
          <cell r="I453">
            <v>7478.11</v>
          </cell>
          <cell r="J453">
            <v>0</v>
          </cell>
          <cell r="K453">
            <v>9978</v>
          </cell>
          <cell r="L453">
            <v>14956.22</v>
          </cell>
          <cell r="M453">
            <v>1</v>
          </cell>
          <cell r="N453">
            <v>693</v>
          </cell>
          <cell r="O453">
            <v>693.59900000000005</v>
          </cell>
          <cell r="P453">
            <v>0</v>
          </cell>
          <cell r="Q453">
            <v>0</v>
          </cell>
          <cell r="R453">
            <v>693</v>
          </cell>
          <cell r="S453">
            <v>0</v>
          </cell>
          <cell r="T453">
            <v>0</v>
          </cell>
          <cell r="U453">
            <v>0</v>
          </cell>
          <cell r="V453">
            <v>0</v>
          </cell>
          <cell r="W453">
            <v>6</v>
          </cell>
          <cell r="X453">
            <v>5</v>
          </cell>
          <cell r="Y453">
            <v>5</v>
          </cell>
          <cell r="Z453">
            <v>6</v>
          </cell>
          <cell r="AA453">
            <v>1762</v>
          </cell>
          <cell r="AB453">
            <v>1765.2170000000001</v>
          </cell>
          <cell r="AC453">
            <v>0</v>
          </cell>
          <cell r="AD453">
            <v>720</v>
          </cell>
          <cell r="AE453">
            <v>472</v>
          </cell>
          <cell r="AF453">
            <v>0</v>
          </cell>
          <cell r="AG453">
            <v>570</v>
          </cell>
          <cell r="AH453">
            <v>0</v>
          </cell>
          <cell r="AI453">
            <v>0</v>
          </cell>
          <cell r="AJ453">
            <v>0</v>
          </cell>
          <cell r="AK453">
            <v>6</v>
          </cell>
          <cell r="AL453">
            <v>6</v>
          </cell>
          <cell r="AM453">
            <v>16656.8</v>
          </cell>
          <cell r="AN453">
            <v>16697.161</v>
          </cell>
          <cell r="AO453">
            <v>16656.8</v>
          </cell>
          <cell r="AP453">
            <v>10</v>
          </cell>
          <cell r="AQ453">
            <v>0</v>
          </cell>
          <cell r="AR453">
            <v>0</v>
          </cell>
          <cell r="AS453">
            <v>0</v>
          </cell>
          <cell r="AT453">
            <v>0</v>
          </cell>
          <cell r="AU453">
            <v>0</v>
          </cell>
          <cell r="AV453">
            <v>4</v>
          </cell>
          <cell r="AW453">
            <v>124</v>
          </cell>
          <cell r="AX453">
            <v>0</v>
          </cell>
          <cell r="AY453">
            <v>124</v>
          </cell>
          <cell r="AZ453">
            <v>0</v>
          </cell>
          <cell r="BA453">
            <v>28</v>
          </cell>
          <cell r="BB453">
            <v>34</v>
          </cell>
          <cell r="BC453">
            <v>24</v>
          </cell>
          <cell r="BD453">
            <v>24</v>
          </cell>
          <cell r="BE453">
            <v>4</v>
          </cell>
          <cell r="BF453">
            <v>1249</v>
          </cell>
          <cell r="BG453">
            <v>1250.2080000000001</v>
          </cell>
          <cell r="BH453">
            <v>0</v>
          </cell>
          <cell r="BI453">
            <v>1249</v>
          </cell>
          <cell r="BJ453">
            <v>0</v>
          </cell>
          <cell r="BK453">
            <v>100</v>
          </cell>
          <cell r="BL453">
            <v>2</v>
          </cell>
          <cell r="BM453">
            <v>8514</v>
          </cell>
          <cell r="BN453">
            <v>8529.5889999999999</v>
          </cell>
          <cell r="BO453">
            <v>0</v>
          </cell>
          <cell r="BP453">
            <v>8514</v>
          </cell>
          <cell r="BQ453">
            <v>0</v>
          </cell>
          <cell r="BR453">
            <v>1460</v>
          </cell>
          <cell r="BS453">
            <v>0</v>
          </cell>
          <cell r="BT453">
            <v>6</v>
          </cell>
          <cell r="BU453">
            <v>0</v>
          </cell>
          <cell r="BV453">
            <v>10</v>
          </cell>
          <cell r="BW453">
            <v>5557.9</v>
          </cell>
          <cell r="BX453">
            <v>5571.433</v>
          </cell>
          <cell r="BY453">
            <v>0</v>
          </cell>
          <cell r="BZ453">
            <v>5557.9</v>
          </cell>
          <cell r="CA453">
            <v>0</v>
          </cell>
          <cell r="CB453">
            <v>2.218</v>
          </cell>
          <cell r="CC453">
            <v>0</v>
          </cell>
          <cell r="CD453">
            <v>1.95</v>
          </cell>
          <cell r="CE453">
            <v>0</v>
          </cell>
          <cell r="CF453">
            <v>0</v>
          </cell>
          <cell r="CG453">
            <v>0</v>
          </cell>
          <cell r="CH453">
            <v>0</v>
          </cell>
          <cell r="CI453">
            <v>0</v>
          </cell>
          <cell r="CJ453">
            <v>0</v>
          </cell>
          <cell r="CK453">
            <v>0</v>
          </cell>
          <cell r="CL453">
            <v>0</v>
          </cell>
          <cell r="CM453">
            <v>0</v>
          </cell>
          <cell r="CN453">
            <v>0</v>
          </cell>
          <cell r="CO453">
            <v>0</v>
          </cell>
          <cell r="CP453">
            <v>16164.9</v>
          </cell>
          <cell r="CQ453">
            <v>34556.699999999997</v>
          </cell>
          <cell r="CR453">
            <v>0</v>
          </cell>
          <cell r="CS453">
            <v>0</v>
          </cell>
          <cell r="CT453">
            <v>0</v>
          </cell>
        </row>
        <row r="454">
          <cell r="B454">
            <v>247693560</v>
          </cell>
          <cell r="C454" t="str">
            <v>д. Марусино, ул. Заречная, д. 14, д. 16, д. 22</v>
          </cell>
          <cell r="D454" t="str">
            <v>{"type":"Polygon","coordinates":[[[37.976759,55.693688],[37.976739,55.693463],[37.976719,55.693248],[37.976713,55.692894],[37.975731,55.692886],[37.975641,55.692887],[37.975595,55.692891],[37.975556,55.692905],[37.975532,55.692927],[37.975484,55.692986],[37.975462,55.693009],[37.975435,55.693018],[37.974864,55.693037],[37.97486,55.692939],[37.974737,55.692941],[37.974734,55.693189],[37.974755,55.693274],[37.974847,55.693526],[37.975107,55.693531],[37.975195,55.693531],[37.975182,55.693122],[37.975426,55.693122],[37.975423,55.693534],[37.975713,55.693535],[37.975698,55.693781],[37.975697,55.6939],[37.975785,55.693902],[37.976791,55.693908],[37.976759,55.693688]],[[37.975874,55.693552],[37.976209,55.693556],[37.976209,55.693592],[37.976304,55.693593],[37.976307,55.693557],[37.976646,55.693559],[37.976649,55.6937],[37.976406,55.693698],[37.976405,55.693723],[37.976127,55.693722],[37.97613,55.693694],[37.975877,55.693691],[37.975874,55.693552]],[[37.975726,55.693131],[37.975729,55.692986],[37.976054,55.692992],[37.976054,55.693033],[37.976145,55.693033],[37.976148,55.692994],[37.976485,55.693],[37.97648,55.693134],[37.976311,55.693132],[37.97631,55.693173],[37.975976,55.693171],[37.975977,55.693132],[37.975726,55.693131]]]}</v>
          </cell>
          <cell r="E454" t="str">
            <v>LINESTRING(37.975731 55.692886,37.975641 55.692887,37.974737 55.692941,37.974734 55.693189,37.974755 55.693274,37.974847 55.693526,37.975697 55.6939,37.975785 55.693902,37.976791 55.693908,37.976713 55.692894,37.975731 55.692886)</v>
          </cell>
          <cell r="F454" t="str">
            <v>Утвержден</v>
          </cell>
          <cell r="G454">
            <v>7530</v>
          </cell>
          <cell r="H454">
            <v>8654.2919999999995</v>
          </cell>
          <cell r="I454">
            <v>7530</v>
          </cell>
          <cell r="J454">
            <v>0</v>
          </cell>
          <cell r="K454">
            <v>2260.4</v>
          </cell>
          <cell r="L454">
            <v>15060</v>
          </cell>
          <cell r="M454">
            <v>1</v>
          </cell>
          <cell r="N454">
            <v>493</v>
          </cell>
          <cell r="O454">
            <v>493.92700000000002</v>
          </cell>
          <cell r="P454">
            <v>0</v>
          </cell>
          <cell r="Q454">
            <v>0</v>
          </cell>
          <cell r="R454">
            <v>493</v>
          </cell>
          <cell r="S454">
            <v>0</v>
          </cell>
          <cell r="T454">
            <v>0</v>
          </cell>
          <cell r="U454">
            <v>0</v>
          </cell>
          <cell r="V454">
            <v>0</v>
          </cell>
          <cell r="W454">
            <v>0</v>
          </cell>
          <cell r="X454">
            <v>0</v>
          </cell>
          <cell r="Y454">
            <v>0</v>
          </cell>
          <cell r="Z454">
            <v>1</v>
          </cell>
          <cell r="AA454">
            <v>140</v>
          </cell>
          <cell r="AB454">
            <v>140.74199999999999</v>
          </cell>
          <cell r="AC454">
            <v>1</v>
          </cell>
          <cell r="AD454">
            <v>0</v>
          </cell>
          <cell r="AE454">
            <v>140</v>
          </cell>
          <cell r="AF454">
            <v>0</v>
          </cell>
          <cell r="AG454">
            <v>0</v>
          </cell>
          <cell r="AH454">
            <v>0</v>
          </cell>
          <cell r="AI454">
            <v>0</v>
          </cell>
          <cell r="AJ454">
            <v>0</v>
          </cell>
          <cell r="AK454">
            <v>2</v>
          </cell>
          <cell r="AL454">
            <v>1</v>
          </cell>
          <cell r="AM454">
            <v>4900.8999999999996</v>
          </cell>
          <cell r="AN454">
            <v>4911.0349999999999</v>
          </cell>
          <cell r="AO454">
            <v>4900.8999999999996</v>
          </cell>
          <cell r="AP454">
            <v>24</v>
          </cell>
          <cell r="AQ454">
            <v>0</v>
          </cell>
          <cell r="AR454">
            <v>0</v>
          </cell>
          <cell r="AS454">
            <v>0</v>
          </cell>
          <cell r="AT454">
            <v>18</v>
          </cell>
          <cell r="AU454">
            <v>53</v>
          </cell>
          <cell r="AV454">
            <v>1</v>
          </cell>
          <cell r="AW454">
            <v>85.4</v>
          </cell>
          <cell r="AX454">
            <v>0</v>
          </cell>
          <cell r="AY454">
            <v>85.4</v>
          </cell>
          <cell r="AZ454">
            <v>0</v>
          </cell>
          <cell r="BA454">
            <v>5</v>
          </cell>
          <cell r="BB454">
            <v>5</v>
          </cell>
          <cell r="BC454">
            <v>1</v>
          </cell>
          <cell r="BD454">
            <v>1</v>
          </cell>
          <cell r="BE454">
            <v>3</v>
          </cell>
          <cell r="BF454">
            <v>837</v>
          </cell>
          <cell r="BG454">
            <v>837.26199999999994</v>
          </cell>
          <cell r="BH454">
            <v>0</v>
          </cell>
          <cell r="BI454">
            <v>837</v>
          </cell>
          <cell r="BJ454">
            <v>0</v>
          </cell>
          <cell r="BK454">
            <v>67</v>
          </cell>
          <cell r="BL454">
            <v>1</v>
          </cell>
          <cell r="BM454">
            <v>1487</v>
          </cell>
          <cell r="BN454">
            <v>1490.5</v>
          </cell>
          <cell r="BO454">
            <v>0</v>
          </cell>
          <cell r="BP454">
            <v>1487</v>
          </cell>
          <cell r="BQ454">
            <v>0</v>
          </cell>
          <cell r="BR454">
            <v>380</v>
          </cell>
          <cell r="BS454">
            <v>0</v>
          </cell>
          <cell r="BT454">
            <v>5</v>
          </cell>
          <cell r="BU454">
            <v>0</v>
          </cell>
          <cell r="BV454">
            <v>6</v>
          </cell>
          <cell r="BW454">
            <v>776.2</v>
          </cell>
          <cell r="BX454">
            <v>777.39</v>
          </cell>
          <cell r="BY454">
            <v>0</v>
          </cell>
          <cell r="BZ454">
            <v>776.2</v>
          </cell>
          <cell r="CA454">
            <v>0</v>
          </cell>
          <cell r="CB454">
            <v>0.378</v>
          </cell>
          <cell r="CC454">
            <v>0</v>
          </cell>
          <cell r="CD454">
            <v>3</v>
          </cell>
          <cell r="CE454">
            <v>0</v>
          </cell>
          <cell r="CF454">
            <v>0</v>
          </cell>
          <cell r="CG454">
            <v>0</v>
          </cell>
          <cell r="CH454">
            <v>0</v>
          </cell>
          <cell r="CI454">
            <v>0</v>
          </cell>
          <cell r="CJ454">
            <v>0</v>
          </cell>
          <cell r="CK454">
            <v>0</v>
          </cell>
          <cell r="CL454">
            <v>0</v>
          </cell>
          <cell r="CM454">
            <v>0</v>
          </cell>
          <cell r="CN454">
            <v>0</v>
          </cell>
          <cell r="CO454">
            <v>0</v>
          </cell>
          <cell r="CP454">
            <v>3185.6</v>
          </cell>
          <cell r="CQ454">
            <v>8719.5</v>
          </cell>
          <cell r="CR454">
            <v>0</v>
          </cell>
          <cell r="CS454">
            <v>0</v>
          </cell>
          <cell r="CT454">
            <v>0</v>
          </cell>
        </row>
        <row r="455">
          <cell r="B455">
            <v>1055075876</v>
          </cell>
          <cell r="C455" t="str">
            <v>д. Марусино, ул. Заречная, д. 34к1, д. 34к2, д. 34к3, д. 34к4, д. 34к5, д. 34к6, д. 34к7, д. 34к8.</v>
          </cell>
          <cell r="D455" t="str">
            <v>{"type":"Polygon","coordinates":[[[37.963306,55.691763],[37.963065,55.691778],[37.963264,55.692569],[37.963269,55.692602],[37.963455,55.693361],[37.963762,55.693336],[37.96397,55.693317],[37.965239,55.693219],[37.965336,55.693204],[37.965483,55.69316],[37.965509,55.693185],[37.965579,55.693164],[37.965593,55.693179],[37.965741,55.693136],[37.965703,55.693094],[37.9659,55.693035],[37.965943,55.693017],[37.965968,55.692994],[37.965983,55.692972],[37.965992,55.692921],[37.965988,55.692899],[37.966066,55.692894],[37.966034,55.692698],[37.965951,55.692703],[37.96594,55.692642],[37.96595,55.692629],[37.965964,55.69262],[37.965984,55.692616],[37.966006,55.692616],[37.966092,55.692621],[37.966085,55.692673],[37.966521,55.692698],[37.96653,55.692647],[37.967159,55.692683],[37.967151,55.692743],[37.968159,55.69278],[37.968164,55.692725],[37.968185,55.692676],[37.968205,55.692608],[37.967841,55.692538],[37.967245,55.692407],[37.967226,55.692468],[37.967179,55.692622],[37.966896,55.692593],[37.966961,55.692365],[37.965824,55.692222],[37.965721,55.692202],[37.965698,55.692198],[37.96525,55.692094],[37.964788,55.691956],[37.964767,55.691949],[37.964605,55.691896],[37.963635,55.691693],[37.963606,55.691687],[37.963349,55.691638],[37.963378,55.691758],[37.963306,55.691763]],[[37.965114,55.692651],[37.965145,55.692773],[37.965126,55.692774],[37.96514,55.692826],[37.965161,55.692825],[37.965224,55.693072],[37.9652,55.693073],[37.965207,55.693102],[37.965012,55.693118],[37.964895,55.692664],[37.965114,55.692651]],[[37.963789,55.69184],[37.963794,55.691869],[37.963816,55.691868],[37.963874,55.692119],[37.963851,55.69212],[37.963863,55.692168],[37.963886,55.692166],[37.963945,55.692414],[37.963921,55.692415],[37.963927,55.692446],[37.963724,55.692459],[37.963574,55.691856],[37.963789,55.69184]],[[37.964308,55.692426],[37.964276,55.692302],[37.964301,55.6923],[37.964289,55.692248],[37.964263,55.69225],[37.964204,55.692004],[37.964227,55.692003],[37.964218,55.691969],[37.964412,55.691954],[37.964524,55.692411],[37.964308,55.692426]],[[37.964994,55.692124],[37.965022,55.692248],[37.965001,55.692249],[37.965014,55.6923],[37.965033,55.692298],[37.965093,55.692547],[37.965074,55.692548],[37.965081,55.692578],[37.964881,55.692591],[37.964766,55.692138],[37.964994,55.692124]],[[37.966026,55.692512],[37.966047,55.6924],[37.96626,55.692412],[37.966259,55.692425],[37.966374,55.692432],[37.966376,55.692419],[37.966594,55.692434],[37.966572,55.692547],[37.966026,55.692512]],[[37.965515,55.692599],[37.965495,55.6926],[37.965437,55.69236],[37.965465,55.692358],[37.965457,55.692326],[37.965641,55.692312],[37.965786,55.692909],[37.965596,55.692922],[37.965589,55.692894],[37.965568,55.692896],[37.965507,55.692655],[37.965528,55.692653],[37.965515,55.692599]],[[37.963963,55.692589],[37.963968,55.692613],[37.963991,55.692612],[37.96405,55.69286],[37.96403,55.692862],[37.964042,55.692912],[37.964061,55.692911],[37.964122,55.693158],[37.964102,55.69316],[37.96411,55.693188],[37.963914,55.693204],[37.963764,55.692604],[37.963963,55.692589]],[[37.964366,55.692558],[37.964563,55.692547],[37.964707,55.69314],[37.964509,55.693154],[37.964503,55.693127],[37.964482,55.693128],[37.964421,55.692883],[37.964444,55.692881],[37.964431,55.692828],[37.964407,55.692829],[37.964351,55.692592],[37.964375,55.692589],[37.964366,55.692558]]]}</v>
          </cell>
          <cell r="E455" t="str">
            <v>LINESTRING(37.963349 55.691638,37.963065 55.691778,37.963455 55.693361,37.965239 55.693219,37.965593 55.693179,37.968159 55.69278,37.968205 55.692608,37.967245 55.692407,37.963606 55.691687,37.963349 55.691638)</v>
          </cell>
          <cell r="F455" t="str">
            <v>Утвержден</v>
          </cell>
          <cell r="G455">
            <v>31632</v>
          </cell>
          <cell r="H455">
            <v>23357.438999999998</v>
          </cell>
          <cell r="I455">
            <v>3080.83</v>
          </cell>
          <cell r="J455">
            <v>0</v>
          </cell>
          <cell r="K455">
            <v>4346.7</v>
          </cell>
          <cell r="L455">
            <v>6161.66</v>
          </cell>
          <cell r="M455">
            <v>3</v>
          </cell>
          <cell r="N455">
            <v>643</v>
          </cell>
          <cell r="O455">
            <v>643.51099999999997</v>
          </cell>
          <cell r="P455">
            <v>0</v>
          </cell>
          <cell r="Q455">
            <v>0</v>
          </cell>
          <cell r="R455">
            <v>643</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12166.2</v>
          </cell>
          <cell r="AN455">
            <v>12198.870999999999</v>
          </cell>
          <cell r="AO455">
            <v>12166.2</v>
          </cell>
          <cell r="AP455">
            <v>0</v>
          </cell>
          <cell r="AQ455">
            <v>0</v>
          </cell>
          <cell r="AR455">
            <v>0</v>
          </cell>
          <cell r="AS455">
            <v>0</v>
          </cell>
          <cell r="AT455">
            <v>0</v>
          </cell>
          <cell r="AU455">
            <v>0</v>
          </cell>
          <cell r="AV455">
            <v>2</v>
          </cell>
          <cell r="AW455">
            <v>69.099999999999994</v>
          </cell>
          <cell r="AX455">
            <v>0</v>
          </cell>
          <cell r="AY455">
            <v>69.099999999999994</v>
          </cell>
          <cell r="AZ455">
            <v>0</v>
          </cell>
          <cell r="BA455">
            <v>18</v>
          </cell>
          <cell r="BB455">
            <v>42</v>
          </cell>
          <cell r="BC455">
            <v>18</v>
          </cell>
          <cell r="BD455">
            <v>18</v>
          </cell>
          <cell r="BE455">
            <v>7</v>
          </cell>
          <cell r="BF455">
            <v>4448.3999999999996</v>
          </cell>
          <cell r="BG455">
            <v>4461.7</v>
          </cell>
          <cell r="BH455">
            <v>0</v>
          </cell>
          <cell r="BI455">
            <v>4448.3999999999996</v>
          </cell>
          <cell r="BJ455">
            <v>0</v>
          </cell>
          <cell r="BK455">
            <v>352</v>
          </cell>
          <cell r="BL455">
            <v>1</v>
          </cell>
          <cell r="BM455">
            <v>4276</v>
          </cell>
          <cell r="BN455">
            <v>4298.9369999999999</v>
          </cell>
          <cell r="BO455">
            <v>1</v>
          </cell>
          <cell r="BP455">
            <v>4276</v>
          </cell>
          <cell r="BQ455">
            <v>0</v>
          </cell>
          <cell r="BR455">
            <v>714</v>
          </cell>
          <cell r="BS455">
            <v>0</v>
          </cell>
          <cell r="BT455">
            <v>6</v>
          </cell>
          <cell r="BU455">
            <v>0</v>
          </cell>
          <cell r="BV455">
            <v>5</v>
          </cell>
          <cell r="BW455">
            <v>1749.7</v>
          </cell>
          <cell r="BX455">
            <v>1752.403</v>
          </cell>
          <cell r="BY455">
            <v>0</v>
          </cell>
          <cell r="BZ455">
            <v>1749.7</v>
          </cell>
          <cell r="CA455">
            <v>0</v>
          </cell>
          <cell r="CB455">
            <v>132</v>
          </cell>
          <cell r="CC455">
            <v>0</v>
          </cell>
          <cell r="CD455">
            <v>2.88</v>
          </cell>
          <cell r="CE455">
            <v>0</v>
          </cell>
          <cell r="CF455">
            <v>0</v>
          </cell>
          <cell r="CG455">
            <v>0</v>
          </cell>
          <cell r="CH455">
            <v>0</v>
          </cell>
          <cell r="CI455">
            <v>0</v>
          </cell>
          <cell r="CJ455">
            <v>0</v>
          </cell>
          <cell r="CK455">
            <v>0</v>
          </cell>
          <cell r="CL455">
            <v>0</v>
          </cell>
          <cell r="CM455">
            <v>0</v>
          </cell>
          <cell r="CN455">
            <v>0</v>
          </cell>
          <cell r="CO455">
            <v>0</v>
          </cell>
          <cell r="CP455">
            <v>10543.2</v>
          </cell>
          <cell r="CQ455">
            <v>23352.400000000001</v>
          </cell>
          <cell r="CR455">
            <v>0</v>
          </cell>
          <cell r="CS455">
            <v>0</v>
          </cell>
          <cell r="CT455">
            <v>0</v>
          </cell>
        </row>
        <row r="456">
          <cell r="B456">
            <v>275812908</v>
          </cell>
          <cell r="C456" t="str">
            <v>д. Марусино, ул. Заречная, д. 37к1, д. 37к2, д. 37к3, д. 37к4, д. 37к5, д. 37к6, д. 37к7, д. 37к8, д. 37к9, д. 37к10.</v>
          </cell>
          <cell r="D456" t="str">
            <v>{"type":"Polygon","coordinates":[[[37.969584,55.692931],[37.969904,55.692934],[37.970029,55.692935],[37.970285,55.692938],[37.970314,55.692938],[37.97075,55.692942],[37.970868,55.692942],[37.971272,55.692946],[37.971377,55.692947],[37.971564,55.692948],[37.971599,55.692948],[37.971884,55.692952],[37.971934,55.692952],[37.972134,55.692955],[37.972256,55.692956],[37.972461,55.691601],[37.974406,55.69168],[37.974406,55.691673],[37.974407,55.691659],[37.97441,55.691624],[37.974411,55.691607],[37.974042,55.69145],[37.973991,55.691481],[37.9737,55.691391],[37.973472,55.691188],[37.972973,55.69112],[37.972628,55.691035],[37.97258,55.69109],[37.972248,55.691001],[37.972303,55.690941],[37.971904,55.690831],[37.971824,55.690916],[37.970881,55.690677],[37.970514,55.690553],[37.969882,55.6904],[37.969958,55.69026],[37.970023,55.690149],[37.969647,55.690095],[37.969666,55.689973],[37.969111,55.6899],[37.969045,55.690082],[37.969472,55.690143],[37.96947,55.690352],[37.969432,55.690448],[37.969445,55.690563],[37.970099,55.69064],[37.969552,55.692713],[37.969584,55.692931]],[[37.973453,55.691293],[37.973432,55.691293],[37.973432,55.691354],[37.973452,55.691354],[37.973455,55.691423],[37.97343,55.691424],[37.973432,55.691493],[37.973454,55.691493],[37.973454,55.69153],[37.973199,55.691533],[37.973198,55.691493],[37.973217,55.691493],[37.973216,55.691428],[37.973193,55.691428],[37.973189,55.691357],[37.973209,55.691356],[37.973205,55.691291],[37.973186,55.691291],[37.973186,55.691264],[37.973453,55.691264],[37.973453,55.691293]],[[37.9697,55.692849],[37.969703,55.692587],[37.969748,55.692587],[37.969742,55.692333],[37.969787,55.692333],[37.969791,55.692075],[37.969838,55.692076],[37.969841,55.691819],[37.970096,55.691816],[37.970091,55.692057],[37.970044,55.692057],[37.970046,55.692313],[37.970005,55.692312],[37.970001,55.692568],[37.969963,55.692567],[37.969962,55.692849],[37.9697,55.692849]],[[37.971019,55.692853],[37.971009,55.692623],[37.971053,55.692623],[37.971053,55.692357],[37.971106,55.692357],[37.971097,55.692106],[37.97114,55.692106],[37.971144,55.691847],[37.971399,55.691843],[37.971392,55.692085],[37.971348,55.692085],[37.971359,55.692348],[37.971316,55.692348],[37.971317,55.692605],[37.971269,55.692605],[37.971282,55.692852],[37.971019,55.692853]],[[37.970347,55.692856],[37.970338,55.692614],[37.970387,55.692614],[37.970377,55.692366],[37.970424,55.692366],[37.970414,55.692101],[37.970465,55.6921],[37.970463,55.691825],[37.97072,55.691828],[37.970724,55.692085],[37.97067,55.692084],[37.970677,55.692337],[37.97063,55.692337],[37.970642,55.692599],[37.970595,55.6926],[37.970606,55.692853],[37.970347,55.692856]],[[37.971659,55.692856],[37.97165,55.692642],[37.971694,55.692642],[37.971688,55.692377],[37.971739,55.692377],[37.971737,55.692137],[37.971784,55.692137],[37.971777,55.691861],[37.97202,55.691862],[37.972025,55.692126],[37.971975,55.692127],[37.971989,55.692356],[37.971936,55.692356],[37.971945,55.692618],[37.971904,55.692617],[37.97191,55.692856],[37.971659,55.692856]],[[37.970013,55.69164],[37.970011,55.691378],[37.970043,55.691378],[37.970049,55.691122],[37.970098,55.691123],[37.970098,55.690865],[37.970143,55.690865],[37.970142,55.690601],[37.970404,55.690598],[37.970398,55.690841],[37.970353,55.69084],[37.970353,55.691097],[37.970303,55.691096],[37.970304,55.691354],[37.970267,55.691354],[37.970267,55.691642],[37.970013,55.69164]],[[37.970637,55.691619],[37.970647,55.69139],[37.97069,55.69139],[37.970691,55.691137],[37.970737,55.691137],[37.970725,55.690846],[37.970976,55.690843],[37.970982,55.691109],[37.970937,55.691109],[37.970943,55.691366],[37.97089,55.691366],[37.970881,55.691621],[37.970637,55.691619]],[[37.971946,55.691634],[37.971951,55.691352],[37.972001,55.691352],[37.971987,55.691075],[37.972253,55.691073],[37.972258,55.691336],[37.972214,55.691337],[37.97221,55.691632],[37.971946,55.691634]],[[37.97132,55.691615],[37.971317,55.691359],[37.971369,55.691359],[37.971358,55.6911],[37.971633,55.691096],[37.971643,55.691338],[37.971588,55.691338],[37.971588,55.691617],[37.97132,55.691615]],[[37.972561,55.691533],[37.972561,55.691499],[37.972585,55.691499],[37.972582,55.691432],[37.97256,55.691431],[37.972559,55.691397],[37.972559,55.691363],[37.972588,55.691363],[37.972587,55.691295],[37.972557,55.691295],[37.972556,55.691261],[37.972824,55.691261],[37.972826,55.691295],[37.9728,55.691295],[37.972803,55.691362],[37.972826,55.691363],[37.972826,55.691396],[37.972826,55.691429],[37.9728,55.691429],[37.972802,55.691497],[37.972826,55.691497],[37.972826,55.69153],[37.972561,55.691533]],[[37.971187,55.690963],[37.97122,55.690915],[37.971346,55.690943],[37.971313,55.690991],[37.971187,55.690963]],[[37.972149,55.692859],[37.972238,55.692862],[37.972227,55.692935],[37.972137,55.692934],[37.972149,55.692859]]]}</v>
          </cell>
          <cell r="E456" t="str">
            <v>LINESTRING(37.969111 55.6899,37.969045 55.690082,37.969584 55.692931,37.970285 55.692938,37.972134 55.692955,37.972256 55.692956,37.974406 55.69168,37.97441 55.691624,37.974411 55.691607,37.973472 55.691188,37.969666 55.689973,37.969111 55.6899)</v>
          </cell>
          <cell r="F456" t="str">
            <v>Утвержден</v>
          </cell>
          <cell r="G456">
            <v>34318</v>
          </cell>
          <cell r="H456">
            <v>34401.476999999999</v>
          </cell>
          <cell r="I456">
            <v>34318</v>
          </cell>
          <cell r="J456">
            <v>7146.6</v>
          </cell>
          <cell r="K456">
            <v>7361.1</v>
          </cell>
          <cell r="L456">
            <v>26448.799999999999</v>
          </cell>
          <cell r="M456">
            <v>3</v>
          </cell>
          <cell r="N456">
            <v>614</v>
          </cell>
          <cell r="O456">
            <v>616.51900000000001</v>
          </cell>
          <cell r="P456">
            <v>0</v>
          </cell>
          <cell r="Q456">
            <v>0</v>
          </cell>
          <cell r="R456">
            <v>614</v>
          </cell>
          <cell r="S456">
            <v>0</v>
          </cell>
          <cell r="T456">
            <v>0</v>
          </cell>
          <cell r="U456">
            <v>0</v>
          </cell>
          <cell r="V456">
            <v>0</v>
          </cell>
          <cell r="W456">
            <v>0</v>
          </cell>
          <cell r="X456">
            <v>0</v>
          </cell>
          <cell r="Y456">
            <v>0</v>
          </cell>
          <cell r="Z456">
            <v>1</v>
          </cell>
          <cell r="AA456">
            <v>107</v>
          </cell>
          <cell r="AB456">
            <v>106.83</v>
          </cell>
          <cell r="AC456">
            <v>0</v>
          </cell>
          <cell r="AD456">
            <v>0</v>
          </cell>
          <cell r="AE456">
            <v>107</v>
          </cell>
          <cell r="AF456">
            <v>0</v>
          </cell>
          <cell r="AG456">
            <v>0</v>
          </cell>
          <cell r="AH456">
            <v>0</v>
          </cell>
          <cell r="AI456">
            <v>0</v>
          </cell>
          <cell r="AJ456">
            <v>0</v>
          </cell>
          <cell r="AK456">
            <v>2</v>
          </cell>
          <cell r="AL456">
            <v>2</v>
          </cell>
          <cell r="AM456">
            <v>37402.699999999997</v>
          </cell>
          <cell r="AN456">
            <v>18751.212</v>
          </cell>
          <cell r="AO456">
            <v>18701.400000000001</v>
          </cell>
          <cell r="AP456">
            <v>50</v>
          </cell>
          <cell r="AQ456">
            <v>0</v>
          </cell>
          <cell r="AR456">
            <v>0</v>
          </cell>
          <cell r="AS456">
            <v>0</v>
          </cell>
          <cell r="AT456">
            <v>0</v>
          </cell>
          <cell r="AU456">
            <v>0</v>
          </cell>
          <cell r="AV456">
            <v>3</v>
          </cell>
          <cell r="AW456">
            <v>82.1</v>
          </cell>
          <cell r="AX456">
            <v>0</v>
          </cell>
          <cell r="AY456">
            <v>82.1</v>
          </cell>
          <cell r="AZ456">
            <v>0</v>
          </cell>
          <cell r="BA456">
            <v>70</v>
          </cell>
          <cell r="BB456">
            <v>100</v>
          </cell>
          <cell r="BC456">
            <v>40</v>
          </cell>
          <cell r="BD456">
            <v>15</v>
          </cell>
          <cell r="BE456">
            <v>14</v>
          </cell>
          <cell r="BF456">
            <v>2569.3000000000002</v>
          </cell>
          <cell r="BG456">
            <v>2569.895</v>
          </cell>
          <cell r="BH456">
            <v>0</v>
          </cell>
          <cell r="BI456">
            <v>2569.3000000000002</v>
          </cell>
          <cell r="BJ456">
            <v>0</v>
          </cell>
          <cell r="BK456">
            <v>198</v>
          </cell>
          <cell r="BL456">
            <v>2</v>
          </cell>
          <cell r="BM456">
            <v>6539</v>
          </cell>
          <cell r="BN456">
            <v>6553.3680000000004</v>
          </cell>
          <cell r="BO456">
            <v>0</v>
          </cell>
          <cell r="BP456">
            <v>5969</v>
          </cell>
          <cell r="BQ456">
            <v>570</v>
          </cell>
          <cell r="BR456">
            <v>994</v>
          </cell>
          <cell r="BS456">
            <v>93</v>
          </cell>
          <cell r="BT456">
            <v>6</v>
          </cell>
          <cell r="BU456">
            <v>6</v>
          </cell>
          <cell r="BV456">
            <v>10</v>
          </cell>
          <cell r="BW456">
            <v>5786.1</v>
          </cell>
          <cell r="BX456">
            <v>5793.22</v>
          </cell>
          <cell r="BY456">
            <v>0</v>
          </cell>
          <cell r="BZ456">
            <v>5786.1</v>
          </cell>
          <cell r="CA456">
            <v>0</v>
          </cell>
          <cell r="CB456">
            <v>1127.6969999999999</v>
          </cell>
          <cell r="CC456">
            <v>0</v>
          </cell>
          <cell r="CD456">
            <v>2.3140000000000001</v>
          </cell>
          <cell r="CE456">
            <v>0</v>
          </cell>
          <cell r="CF456">
            <v>0</v>
          </cell>
          <cell r="CG456">
            <v>0</v>
          </cell>
          <cell r="CH456">
            <v>0</v>
          </cell>
          <cell r="CI456">
            <v>0</v>
          </cell>
          <cell r="CJ456">
            <v>0</v>
          </cell>
          <cell r="CK456">
            <v>0</v>
          </cell>
          <cell r="CL456">
            <v>0</v>
          </cell>
          <cell r="CM456">
            <v>0</v>
          </cell>
          <cell r="CN456">
            <v>0</v>
          </cell>
          <cell r="CO456">
            <v>0</v>
          </cell>
          <cell r="CP456">
            <v>14406.5</v>
          </cell>
          <cell r="CQ456">
            <v>34398.9</v>
          </cell>
          <cell r="CR456">
            <v>0</v>
          </cell>
          <cell r="CS456">
            <v>0</v>
          </cell>
          <cell r="CT456">
            <v>0</v>
          </cell>
        </row>
        <row r="457">
          <cell r="B457">
            <v>260569959</v>
          </cell>
          <cell r="C457" t="str">
            <v>д. Мотяково, д. 65к1- д. 65к29</v>
          </cell>
          <cell r="D457" t="str">
            <v>{"type":"Polygon","coordinates":[[[38.002473,55.696475],[38.002626,55.696717],[38.002669,55.696747],[38.002809,55.696908],[38.002862,55.696897],[38.010558,55.697723],[38.010849,55.697755],[38.010853,55.697747],[38.010861,55.697603],[38.010598,55.696365],[38.010555,55.696342],[38.010528,55.696342],[38.010525,55.696249],[38.010501,55.6962],[38.006676,55.696255],[38.006676,55.696152],[38.006196,55.696152],[38.006186,55.695927],[38.002516,55.696023],[38.002473,55.696475]],[[38.002704,55.696707],[38.002599,55.696072],[38.0029,55.696064],[38.002986,55.696696],[38.002704,55.696707]],[[38.00335,55.696832],[38.003254,55.696209],[38.003522,55.696203],[38.0036,55.696829],[38.00335,55.696832]],[[38.003914,55.69614],[38.003785,55.696864],[38.00404,55.696888],[38.004182,55.696161],[38.003914,55.69614]],[[38.004482,55.696454],[38.004729,55.696477],[38.004815,55.696114],[38.004557,55.696096],[38.004482,55.696454]],[[38.005689,55.697063],[38.005944,55.697089],[38.006108,55.696369],[38.00585,55.696353],[38.005689,55.697063]],[[38.006454,55.696409],[38.006298,55.697122],[38.006548,55.697143],[38.006711,55.696428],[38.006454,55.696409]],[[38.007071,55.69723],[38.006939,55.696493],[38.007199,55.696483],[38.007328,55.697219],[38.007071,55.69723]],[[38.007556,55.696415],[38.007698,55.697287],[38.008004,55.697279],[38.007886,55.696409],[38.007556,55.696415]],[[38.008412,55.696456],[38.008219,55.697305],[38.008492,55.697328],[38.008707,55.69648],[38.008412,55.696456]],[[38.009069,55.696554],[38.008846,55.69739],[38.009166,55.697423],[38.009394,55.696587],[38.009069,55.696554]],[[38.00974,55.697491],[38.009608,55.696445],[38.009887,55.696434],[38.010016,55.697481],[38.00974,55.697491]],[[38.010367,55.697555],[38.0107,55.697542],[38.010568,55.696404],[38.010233,55.696416],[38.010367,55.697555]],[[38.006892,55.696405],[38.006894,55.696447],[38.006984,55.696446],[38.006984,55.696405],[38.006892,55.696405]],[[38.006008,55.696021],[38.006091,55.696039],[38.006136,55.695976],[38.006053,55.695958],[38.006008,55.696021]],[[38.009328,55.696468],[38.009385,55.696468],[38.009387,55.696399],[38.009328,55.696399],[38.009328,55.696468]],[[38.004281,55.697004],[38.004269,55.69704],[38.004438,55.697057],[38.00445,55.697022],[38.004281,55.697004]],[[38.007397,55.697333],[38.007381,55.697375],[38.007533,55.697391],[38.007547,55.697349],[38.007397,55.697333]],[[38.010355,55.697651],[38.010342,55.697691],[38.010506,55.697709],[38.010519,55.697669],[38.010355,55.697651]]]}</v>
          </cell>
          <cell r="E457" t="str">
            <v>LINESTRING(38.006186 55.695927,38.002516 55.696023,38.002473 55.696475,38.002626 55.696717,38.002809 55.696908,38.010849 55.697755,38.010853 55.697747,38.010861 55.697603,38.010598 55.696365,38.010501 55.6962,38.006186 55.695927)</v>
          </cell>
          <cell r="F457" t="str">
            <v>Утвержден</v>
          </cell>
          <cell r="G457">
            <v>49158</v>
          </cell>
          <cell r="H457">
            <v>49279.932999999997</v>
          </cell>
          <cell r="I457">
            <v>49158</v>
          </cell>
          <cell r="J457">
            <v>11666.7</v>
          </cell>
          <cell r="K457">
            <v>10269</v>
          </cell>
          <cell r="L457">
            <v>37491.300000000003</v>
          </cell>
          <cell r="M457">
            <v>4</v>
          </cell>
          <cell r="N457">
            <v>1325</v>
          </cell>
          <cell r="O457">
            <v>1329.1130000000001</v>
          </cell>
          <cell r="P457">
            <v>0</v>
          </cell>
          <cell r="Q457">
            <v>0</v>
          </cell>
          <cell r="R457">
            <v>1325</v>
          </cell>
          <cell r="S457">
            <v>0</v>
          </cell>
          <cell r="T457">
            <v>0</v>
          </cell>
          <cell r="U457">
            <v>0</v>
          </cell>
          <cell r="V457">
            <v>0</v>
          </cell>
          <cell r="W457">
            <v>22</v>
          </cell>
          <cell r="X457">
            <v>14</v>
          </cell>
          <cell r="Y457">
            <v>11</v>
          </cell>
          <cell r="Z457">
            <v>2</v>
          </cell>
          <cell r="AA457">
            <v>1060</v>
          </cell>
          <cell r="AB457">
            <v>1061.8489999999999</v>
          </cell>
          <cell r="AC457">
            <v>0</v>
          </cell>
          <cell r="AD457">
            <v>1060</v>
          </cell>
          <cell r="AE457">
            <v>0</v>
          </cell>
          <cell r="AF457">
            <v>0</v>
          </cell>
          <cell r="AG457">
            <v>0</v>
          </cell>
          <cell r="AH457">
            <v>0</v>
          </cell>
          <cell r="AI457">
            <v>0</v>
          </cell>
          <cell r="AJ457">
            <v>0</v>
          </cell>
          <cell r="AK457">
            <v>5</v>
          </cell>
          <cell r="AL457">
            <v>5</v>
          </cell>
          <cell r="AM457">
            <v>25684.400000000001</v>
          </cell>
          <cell r="AN457">
            <v>25747.64</v>
          </cell>
          <cell r="AO457">
            <v>25683.4</v>
          </cell>
          <cell r="AP457">
            <v>20</v>
          </cell>
          <cell r="AQ457">
            <v>0</v>
          </cell>
          <cell r="AR457">
            <v>0</v>
          </cell>
          <cell r="AS457">
            <v>0</v>
          </cell>
          <cell r="AT457">
            <v>0</v>
          </cell>
          <cell r="AU457">
            <v>0</v>
          </cell>
          <cell r="AV457">
            <v>3</v>
          </cell>
          <cell r="AW457">
            <v>132.80000000000001</v>
          </cell>
          <cell r="AX457">
            <v>0</v>
          </cell>
          <cell r="AY457">
            <v>132.80000000000001</v>
          </cell>
          <cell r="AZ457">
            <v>0</v>
          </cell>
          <cell r="BA457">
            <v>100</v>
          </cell>
          <cell r="BB457">
            <v>0</v>
          </cell>
          <cell r="BC457">
            <v>6</v>
          </cell>
          <cell r="BD457">
            <v>5</v>
          </cell>
          <cell r="BE457">
            <v>9</v>
          </cell>
          <cell r="BF457">
            <v>4478.3999999999996</v>
          </cell>
          <cell r="BG457">
            <v>4484.5529999999999</v>
          </cell>
          <cell r="BH457">
            <v>0</v>
          </cell>
          <cell r="BI457">
            <v>4478.3999999999996</v>
          </cell>
          <cell r="BJ457">
            <v>0</v>
          </cell>
          <cell r="BK457">
            <v>354</v>
          </cell>
          <cell r="BL457">
            <v>1</v>
          </cell>
          <cell r="BM457">
            <v>10269</v>
          </cell>
          <cell r="BN457">
            <v>10279.393</v>
          </cell>
          <cell r="BO457">
            <v>0</v>
          </cell>
          <cell r="BP457">
            <v>10269</v>
          </cell>
          <cell r="BQ457">
            <v>0</v>
          </cell>
          <cell r="BR457">
            <v>2053.8000000000002</v>
          </cell>
          <cell r="BS457">
            <v>0</v>
          </cell>
          <cell r="BT457">
            <v>5</v>
          </cell>
          <cell r="BU457">
            <v>0</v>
          </cell>
          <cell r="BV457">
            <v>10</v>
          </cell>
          <cell r="BW457">
            <v>6332.3</v>
          </cell>
          <cell r="BX457">
            <v>6357.6679999999997</v>
          </cell>
          <cell r="BY457">
            <v>0</v>
          </cell>
          <cell r="BZ457">
            <v>6332.3</v>
          </cell>
          <cell r="CA457">
            <v>0</v>
          </cell>
          <cell r="CB457">
            <v>4.218</v>
          </cell>
          <cell r="CC457">
            <v>0</v>
          </cell>
          <cell r="CD457">
            <v>1.5</v>
          </cell>
          <cell r="CE457">
            <v>0</v>
          </cell>
          <cell r="CF457">
            <v>0</v>
          </cell>
          <cell r="CG457">
            <v>0</v>
          </cell>
          <cell r="CH457">
            <v>0</v>
          </cell>
          <cell r="CI457">
            <v>0</v>
          </cell>
          <cell r="CJ457">
            <v>0</v>
          </cell>
          <cell r="CK457">
            <v>0</v>
          </cell>
          <cell r="CL457">
            <v>0</v>
          </cell>
          <cell r="CM457">
            <v>0</v>
          </cell>
          <cell r="CN457">
            <v>0</v>
          </cell>
          <cell r="CO457">
            <v>0</v>
          </cell>
          <cell r="CP457">
            <v>22272.5</v>
          </cell>
          <cell r="CQ457">
            <v>49280.9</v>
          </cell>
          <cell r="CR457">
            <v>0</v>
          </cell>
          <cell r="CS457">
            <v>0</v>
          </cell>
          <cell r="CT457">
            <v>1400</v>
          </cell>
        </row>
        <row r="458">
          <cell r="B458">
            <v>260569962</v>
          </cell>
          <cell r="C458" t="str">
            <v>д. Мотяково, д. 65к31, д. 65к32, д. 65к33, д. 65к34, д. 65к35, д. 65к36, д. 65к37, д. 65к38, д. 65к39, д. 65к40, д. 65к41, д. 65к42, д. 65к43, д. 65к44, д. 65к45, д. 65к46, д. 65к47</v>
          </cell>
          <cell r="D458" t="str">
            <v>{"type":"Polygon","coordinates":[[[38.016118,55.695842],[38.016248,55.695793],[38.016783,55.695623],[38.017175,55.695547],[38.017424,55.695532],[38.017455,55.695531],[38.017947,55.695502],[38.017824,55.694915],[38.012529,55.695299],[38.012701,55.696097],[38.010668,55.696212],[38.010727,55.696503],[38.011242,55.696397],[38.011419,55.696391],[38.013075,55.696702],[38.013318,55.696732],[38.013521,55.696711],[38.013715,55.696645],[38.013865,55.696587],[38.014004,55.696496],[38.014176,55.696425],[38.014313,55.69638],[38.014448,55.696357],[38.01457,55.696342],[38.014607,55.696334],[38.014836,55.696279],[38.015437,55.696116],[38.016118,55.695842]],[[38.017435,55.69547],[38.017384,55.69516],[38.017735,55.695142],[38.017778,55.695453],[38.017435,55.69547]],[[38.016796,55.695568],[38.016729,55.695254],[38.017055,55.695232],[38.017122,55.695542],[38.016796,55.695568]],[[38.016193,55.695633],[38.016149,55.695454],[38.016145,55.695433],[38.016112,55.695307],[38.01645,55.695287],[38.016524,55.695609],[38.016193,55.695633]],[[38.014868,55.696094],[38.014857,55.695354],[38.015158,55.695363],[38.015163,55.696103],[38.014868,55.696094]],[[38.013173,55.696626],[38.012931,55.695499],[38.013226,55.695481],[38.013446,55.696608],[38.013173,55.696626]],[[38.012115,55.696512],[38.012101,55.696428],[38.012042,55.696431],[38.012027,55.696334],[38.01212,55.696329],[38.012119,55.696302],[38.012123,55.696281],[38.012154,55.696268],[38.012445,55.696251],[38.012495,55.696266],[38.012512,55.696286],[38.012518,55.696312],[38.012854,55.696292],[38.012898,55.696579],[38.012522,55.696592],[38.012509,55.696495],[38.012115,55.696512]],[[38.015399,55.695311],[38.015742,55.695293],[38.015887,55.695889],[38.015549,55.695904],[38.015399,55.695311]],[[38.014546,55.695417],[38.01424,55.69542],[38.01424,55.696294],[38.014525,55.6963],[38.014546,55.695417]],[[38.013521,55.695426],[38.013822,55.695408],[38.014042,55.696457],[38.013763,55.696475],[38.013521,55.695426]],[[38.014252,55.6964],[38.014193,55.696338],[38.01425,55.69632],[38.014307,55.696382],[38.014252,55.6964]],[[38.016694,55.695651],[38.016658,55.695613],[38.016723,55.695594],[38.016756,55.695632],[38.016694,55.695651]],[[38.016745,55.695014],[38.016755,55.695057],[38.016863,55.695049],[38.016854,55.695006],[38.016745,55.695014]],[[38.015021,55.69514],[38.01503,55.695185],[38.015145,55.695176],[38.015136,55.695132],[38.015021,55.69514]],[[38.01299,55.695335],[38.013102,55.695327],[38.013093,55.69528],[38.01298,55.695288],[38.01299,55.695335]],[[38.012646,55.695312],[38.012658,55.69536],[38.012745,55.695354],[38.012734,55.695305],[38.012646,55.695312]],[[38.011432,55.696309],[38.011441,55.696355],[38.011525,55.696349],[38.011518,55.696304],[38.011432,55.696309]],[[38.011122,55.696326],[38.011132,55.696373],[38.011318,55.696362],[38.01131,55.696316],[38.011122,55.696326]]]}</v>
          </cell>
          <cell r="E458" t="str">
            <v>LINESTRING(38.017824 55.694915,38.012529 55.695299,38.010668 55.696212,38.010727 55.696503,38.013318 55.696732,38.013521 55.696711,38.017947 55.695502,38.017824 55.694915)</v>
          </cell>
          <cell r="F458" t="str">
            <v>Утвержден</v>
          </cell>
          <cell r="G458">
            <v>28806</v>
          </cell>
          <cell r="H458">
            <v>28876.227999999999</v>
          </cell>
          <cell r="I458">
            <v>28806</v>
          </cell>
          <cell r="J458">
            <v>6313.4</v>
          </cell>
          <cell r="K458">
            <v>5500</v>
          </cell>
          <cell r="L458">
            <v>22492.6</v>
          </cell>
          <cell r="M458">
            <v>2</v>
          </cell>
          <cell r="N458">
            <v>1112</v>
          </cell>
          <cell r="O458">
            <v>1114.713</v>
          </cell>
          <cell r="P458">
            <v>0</v>
          </cell>
          <cell r="Q458">
            <v>0</v>
          </cell>
          <cell r="R458">
            <v>1112</v>
          </cell>
          <cell r="S458">
            <v>0</v>
          </cell>
          <cell r="T458">
            <v>0</v>
          </cell>
          <cell r="U458">
            <v>0</v>
          </cell>
          <cell r="V458">
            <v>0</v>
          </cell>
          <cell r="W458">
            <v>7</v>
          </cell>
          <cell r="X458">
            <v>4</v>
          </cell>
          <cell r="Y458">
            <v>2</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12947.3</v>
          </cell>
          <cell r="AN458">
            <v>16197.154</v>
          </cell>
          <cell r="AO458">
            <v>12946.3</v>
          </cell>
          <cell r="AP458">
            <v>50</v>
          </cell>
          <cell r="AQ458">
            <v>0</v>
          </cell>
          <cell r="AR458">
            <v>0</v>
          </cell>
          <cell r="AS458">
            <v>0</v>
          </cell>
          <cell r="AT458">
            <v>0</v>
          </cell>
          <cell r="AU458">
            <v>0</v>
          </cell>
          <cell r="AV458">
            <v>6</v>
          </cell>
          <cell r="AW458">
            <v>225.5</v>
          </cell>
          <cell r="AX458">
            <v>0</v>
          </cell>
          <cell r="AY458">
            <v>225.5</v>
          </cell>
          <cell r="AZ458">
            <v>0</v>
          </cell>
          <cell r="BA458">
            <v>30</v>
          </cell>
          <cell r="BB458">
            <v>0</v>
          </cell>
          <cell r="BC458">
            <v>1</v>
          </cell>
          <cell r="BD458">
            <v>1</v>
          </cell>
          <cell r="BE458">
            <v>9</v>
          </cell>
          <cell r="BF458">
            <v>2463.4</v>
          </cell>
          <cell r="BG458">
            <v>2469.0590000000002</v>
          </cell>
          <cell r="BH458">
            <v>0</v>
          </cell>
          <cell r="BI458">
            <v>2463.4</v>
          </cell>
          <cell r="BJ458">
            <v>0</v>
          </cell>
          <cell r="BK458">
            <v>193</v>
          </cell>
          <cell r="BL458">
            <v>1</v>
          </cell>
          <cell r="BM458">
            <v>5500</v>
          </cell>
          <cell r="BN458">
            <v>5513.2830000000004</v>
          </cell>
          <cell r="BO458">
            <v>0</v>
          </cell>
          <cell r="BP458">
            <v>5500</v>
          </cell>
          <cell r="BQ458">
            <v>0</v>
          </cell>
          <cell r="BR458">
            <v>1576.28</v>
          </cell>
          <cell r="BS458">
            <v>0</v>
          </cell>
          <cell r="BT458">
            <v>3.5</v>
          </cell>
          <cell r="BU458">
            <v>0</v>
          </cell>
          <cell r="BV458">
            <v>6</v>
          </cell>
          <cell r="BW458">
            <v>3570</v>
          </cell>
          <cell r="BX458">
            <v>3577.6039999999998</v>
          </cell>
          <cell r="BY458">
            <v>0</v>
          </cell>
          <cell r="BZ458">
            <v>3570</v>
          </cell>
          <cell r="CA458">
            <v>0</v>
          </cell>
          <cell r="CB458">
            <v>2.3780000000000001</v>
          </cell>
          <cell r="CC458">
            <v>0</v>
          </cell>
          <cell r="CD458">
            <v>1.5</v>
          </cell>
          <cell r="CE458">
            <v>0</v>
          </cell>
          <cell r="CF458">
            <v>0</v>
          </cell>
          <cell r="CG458">
            <v>0</v>
          </cell>
          <cell r="CH458">
            <v>0</v>
          </cell>
          <cell r="CI458">
            <v>0</v>
          </cell>
          <cell r="CJ458">
            <v>0</v>
          </cell>
          <cell r="CK458">
            <v>0</v>
          </cell>
          <cell r="CL458">
            <v>0</v>
          </cell>
          <cell r="CM458">
            <v>0</v>
          </cell>
          <cell r="CN458">
            <v>0</v>
          </cell>
          <cell r="CO458">
            <v>0</v>
          </cell>
          <cell r="CP458">
            <v>11758.9</v>
          </cell>
          <cell r="CQ458">
            <v>25817.200000000001</v>
          </cell>
          <cell r="CR458">
            <v>0</v>
          </cell>
          <cell r="CS458">
            <v>0</v>
          </cell>
          <cell r="CT458">
            <v>0</v>
          </cell>
        </row>
        <row r="459">
          <cell r="B459">
            <v>260569968</v>
          </cell>
          <cell r="C459" t="str">
            <v>д. Мотяково, д. 66к14, д. 66к15, д. 66к16, д. 66к17, д. 66к18, д. 66к19, д. 66к20, д. 66к21, д. 66к22, д. 66к23, д. 66к24, д. 66к25, д. 66к26, д. 66к27</v>
          </cell>
          <cell r="D459" t="str">
            <v>{"type":"Polygon","coordinates":[[[38.02486,55.69825],[38.024545,55.699163],[38.026542,55.699361],[38.028546,55.699551],[38.028689,55.699595],[38.028991,55.69955],[38.027992,55.698697],[38.026801,55.698062],[38.02598,55.697669],[38.025235,55.697355],[38.025168,55.697494],[38.02486,55.69825]],[[38.024894,55.698982],[38.025404,55.697585],[38.025657,55.697615],[38.025151,55.699012],[38.024894,55.698982]],[[38.025382,55.699037],[38.025759,55.697972],[38.026031,55.698003],[38.02565,55.699069],[38.025382,55.699037]],[[38.027061,55.699223],[38.027299,55.698475],[38.027571,55.698504],[38.027329,55.699251],[38.027061,55.699223]],[[38.028009,55.6993],[38.027984,55.699379],[38.027822,55.699365],[38.027785,55.699352],[38.027763,55.699337],[38.027747,55.699319],[38.027736,55.699286],[38.027871,55.69891],[38.028227,55.698951],[38.028195,55.69904],[38.028212,55.699042],[38.028123,55.699313],[38.028009,55.6993]],[[38.025975,55.69911],[38.02633,55.698028],[38.026605,55.698059],[38.026246,55.699138],[38.025975,55.69911]],[[38.026489,55.699163],[38.026725,55.698421],[38.026985,55.698447],[38.026742,55.69919],[38.026489,55.699163]],[[38.028565,55.69931],[38.028637,55.699382],[38.028697,55.699364],[38.028627,55.699291],[38.028565,55.69931]],[[38.028401,55.699293],[38.028474,55.699296],[38.02848,55.699256],[38.028406,55.699252],[38.028401,55.699293]],[[38.025023,55.699141],[38.025004,55.699198],[38.025115,55.699209],[38.025133,55.699152],[38.025023,55.699141]],[[38.026059,55.699243],[38.02604,55.6993],[38.026141,55.69931],[38.026159,55.699253],[38.026059,55.699243]],[[38.027454,55.69938],[38.027438,55.699432],[38.027659,55.699453],[38.027674,55.699402],[38.027454,55.69938]]]}</v>
          </cell>
          <cell r="E459" t="str">
            <v>LINESTRING(38.025235 55.697355,38.025168 55.697494,38.02486 55.69825,38.024545 55.699163,38.028689 55.699595,38.028991 55.69955,38.027992 55.698697,38.026801 55.698062,38.02598 55.697669,38.025235 55.697355)</v>
          </cell>
          <cell r="F459" t="str">
            <v>Утвержден</v>
          </cell>
          <cell r="G459">
            <v>23174</v>
          </cell>
          <cell r="H459">
            <v>23230.883000000002</v>
          </cell>
          <cell r="I459">
            <v>23174</v>
          </cell>
          <cell r="J459">
            <v>6523.6</v>
          </cell>
          <cell r="K459">
            <v>6208</v>
          </cell>
          <cell r="L459">
            <v>16650.400000000001</v>
          </cell>
          <cell r="M459">
            <v>1</v>
          </cell>
          <cell r="N459">
            <v>618</v>
          </cell>
          <cell r="O459">
            <v>620.02200000000005</v>
          </cell>
          <cell r="P459">
            <v>0</v>
          </cell>
          <cell r="Q459">
            <v>0</v>
          </cell>
          <cell r="R459">
            <v>618</v>
          </cell>
          <cell r="S459">
            <v>0</v>
          </cell>
          <cell r="T459">
            <v>0</v>
          </cell>
          <cell r="U459">
            <v>0</v>
          </cell>
          <cell r="V459">
            <v>0</v>
          </cell>
          <cell r="W459">
            <v>0</v>
          </cell>
          <cell r="X459">
            <v>0</v>
          </cell>
          <cell r="Y459">
            <v>0</v>
          </cell>
          <cell r="Z459">
            <v>2</v>
          </cell>
          <cell r="AA459">
            <v>626</v>
          </cell>
          <cell r="AB459">
            <v>628.49</v>
          </cell>
          <cell r="AC459">
            <v>0</v>
          </cell>
          <cell r="AD459">
            <v>301</v>
          </cell>
          <cell r="AE459">
            <v>325</v>
          </cell>
          <cell r="AF459">
            <v>0</v>
          </cell>
          <cell r="AG459">
            <v>0</v>
          </cell>
          <cell r="AH459">
            <v>0</v>
          </cell>
          <cell r="AI459">
            <v>0</v>
          </cell>
          <cell r="AJ459">
            <v>0</v>
          </cell>
          <cell r="AK459">
            <v>0</v>
          </cell>
          <cell r="AL459">
            <v>0</v>
          </cell>
          <cell r="AM459">
            <v>10834.9</v>
          </cell>
          <cell r="AN459">
            <v>10858.004999999999</v>
          </cell>
          <cell r="AO459">
            <v>10833.9</v>
          </cell>
          <cell r="AP459">
            <v>50</v>
          </cell>
          <cell r="AQ459">
            <v>0</v>
          </cell>
          <cell r="AR459">
            <v>0</v>
          </cell>
          <cell r="AS459">
            <v>0</v>
          </cell>
          <cell r="AT459">
            <v>0</v>
          </cell>
          <cell r="AU459">
            <v>0</v>
          </cell>
          <cell r="AV459">
            <v>3</v>
          </cell>
          <cell r="AW459">
            <v>168.1</v>
          </cell>
          <cell r="AX459">
            <v>0</v>
          </cell>
          <cell r="AY459">
            <v>168.1</v>
          </cell>
          <cell r="AZ459">
            <v>0</v>
          </cell>
          <cell r="BA459">
            <v>24</v>
          </cell>
          <cell r="BB459">
            <v>24</v>
          </cell>
          <cell r="BC459">
            <v>13</v>
          </cell>
          <cell r="BD459">
            <v>0</v>
          </cell>
          <cell r="BE459">
            <v>5</v>
          </cell>
          <cell r="BF459">
            <v>2181</v>
          </cell>
          <cell r="BG459">
            <v>2186.7020000000002</v>
          </cell>
          <cell r="BH459">
            <v>0</v>
          </cell>
          <cell r="BI459">
            <v>2181</v>
          </cell>
          <cell r="BJ459">
            <v>0</v>
          </cell>
          <cell r="BK459">
            <v>173</v>
          </cell>
          <cell r="BL459">
            <v>1</v>
          </cell>
          <cell r="BM459">
            <v>6208</v>
          </cell>
          <cell r="BN459">
            <v>6222.3410000000003</v>
          </cell>
          <cell r="BO459">
            <v>0</v>
          </cell>
          <cell r="BP459">
            <v>6208</v>
          </cell>
          <cell r="BQ459">
            <v>0</v>
          </cell>
          <cell r="BR459">
            <v>1241.5999999999999</v>
          </cell>
          <cell r="BS459">
            <v>0</v>
          </cell>
          <cell r="BT459">
            <v>5</v>
          </cell>
          <cell r="BU459">
            <v>0</v>
          </cell>
          <cell r="BV459">
            <v>3</v>
          </cell>
          <cell r="BW459">
            <v>2711</v>
          </cell>
          <cell r="BX459">
            <v>2711.2069999999999</v>
          </cell>
          <cell r="BY459">
            <v>0</v>
          </cell>
          <cell r="BZ459">
            <v>2711</v>
          </cell>
          <cell r="CA459">
            <v>0</v>
          </cell>
          <cell r="CB459">
            <v>1.806</v>
          </cell>
          <cell r="CC459">
            <v>0</v>
          </cell>
          <cell r="CD459">
            <v>1.5</v>
          </cell>
          <cell r="CE459">
            <v>0</v>
          </cell>
          <cell r="CF459">
            <v>0</v>
          </cell>
          <cell r="CG459">
            <v>0</v>
          </cell>
          <cell r="CH459">
            <v>0</v>
          </cell>
          <cell r="CI459">
            <v>0</v>
          </cell>
          <cell r="CJ459">
            <v>0</v>
          </cell>
          <cell r="CK459">
            <v>0</v>
          </cell>
          <cell r="CL459">
            <v>0</v>
          </cell>
          <cell r="CM459">
            <v>0</v>
          </cell>
          <cell r="CN459">
            <v>0</v>
          </cell>
          <cell r="CO459">
            <v>0</v>
          </cell>
          <cell r="CP459">
            <v>11569.1</v>
          </cell>
          <cell r="CQ459">
            <v>23346</v>
          </cell>
          <cell r="CR459">
            <v>0</v>
          </cell>
          <cell r="CS459">
            <v>0</v>
          </cell>
          <cell r="CT459">
            <v>0</v>
          </cell>
        </row>
        <row r="460">
          <cell r="B460">
            <v>260569965</v>
          </cell>
          <cell r="C460" t="str">
            <v>д. Мотяково, д.66к1,  д.66к2, д.66к3, д.66к4, д.66к5, д.66к6, д.66к7, д.66к8, д.66к9, д.66к10, д.66к11, д.66к12, д.66к13</v>
          </cell>
          <cell r="D460" t="str">
            <v>{"type":"Polygon","coordinates":[[[38.018938,55.698561],[38.019192,55.698585],[38.020814,55.698737],[38.021435,55.697224],[38.02163,55.69671],[38.021496,55.696644],[38.021281,55.696536],[38.021257,55.696605],[38.019701,55.696932],[38.019499,55.696908],[38.018938,55.698561]],[[38.020926,55.697072],[38.021071,55.696719],[38.021344,55.696755],[38.021198,55.697109],[38.020926,55.697072]],[[38.019263,55.698407],[38.019735,55.697035],[38.019738,55.697028],[38.020022,55.69706],[38.02002,55.697066],[38.019528,55.698438],[38.019263,55.698407]],[[38.019805,55.698469],[38.020336,55.697097],[38.02062,55.69713],[38.020066,55.698499],[38.019805,55.698469]],[[38.020338,55.69853],[38.020888,55.697164],[38.021164,55.697196],[38.020601,55.698563],[38.020338,55.69853]],[[38.021306,55.697228],[38.02141,55.697242],[38.021434,55.697184],[38.021329,55.697171],[38.021306,55.697228]],[[38.019003,55.698472],[38.019082,55.69848],[38.019111,55.698396],[38.019032,55.698388],[38.019003,55.698472]]]}</v>
          </cell>
          <cell r="E460" t="str">
            <v>LINESTRING(38.021281 55.696536,38.019499 55.696908,38.018938 55.698561,38.019192 55.698585,38.020814 55.698737,38.021435 55.697224,38.02163 55.69671,38.021281 55.696536)</v>
          </cell>
          <cell r="F460" t="str">
            <v>Утвержден</v>
          </cell>
          <cell r="G460">
            <v>17573</v>
          </cell>
          <cell r="H460">
            <v>17615.796999999999</v>
          </cell>
          <cell r="I460">
            <v>17573</v>
          </cell>
          <cell r="J460">
            <v>5561.9</v>
          </cell>
          <cell r="K460">
            <v>4657</v>
          </cell>
          <cell r="L460">
            <v>12011.1</v>
          </cell>
          <cell r="M460">
            <v>1</v>
          </cell>
          <cell r="N460">
            <v>713</v>
          </cell>
          <cell r="O460">
            <v>714.31799999999998</v>
          </cell>
          <cell r="P460">
            <v>0</v>
          </cell>
          <cell r="Q460">
            <v>0</v>
          </cell>
          <cell r="R460">
            <v>713</v>
          </cell>
          <cell r="S460">
            <v>0</v>
          </cell>
          <cell r="T460">
            <v>0</v>
          </cell>
          <cell r="U460">
            <v>0</v>
          </cell>
          <cell r="V460">
            <v>0</v>
          </cell>
          <cell r="W460">
            <v>0</v>
          </cell>
          <cell r="X460">
            <v>0</v>
          </cell>
          <cell r="Y460">
            <v>0</v>
          </cell>
          <cell r="Z460">
            <v>1</v>
          </cell>
          <cell r="AA460">
            <v>541</v>
          </cell>
          <cell r="AB460">
            <v>542.78899999999999</v>
          </cell>
          <cell r="AC460">
            <v>0</v>
          </cell>
          <cell r="AD460">
            <v>0</v>
          </cell>
          <cell r="AE460">
            <v>541</v>
          </cell>
          <cell r="AF460">
            <v>0</v>
          </cell>
          <cell r="AG460">
            <v>0</v>
          </cell>
          <cell r="AH460">
            <v>0</v>
          </cell>
          <cell r="AI460">
            <v>0</v>
          </cell>
          <cell r="AJ460">
            <v>0</v>
          </cell>
          <cell r="AK460">
            <v>2</v>
          </cell>
          <cell r="AL460">
            <v>2</v>
          </cell>
          <cell r="AM460">
            <v>7553.5</v>
          </cell>
          <cell r="AN460">
            <v>7570.3389999999999</v>
          </cell>
          <cell r="AO460">
            <v>7552.5</v>
          </cell>
          <cell r="AP460">
            <v>30</v>
          </cell>
          <cell r="AQ460">
            <v>0</v>
          </cell>
          <cell r="AR460">
            <v>0</v>
          </cell>
          <cell r="AS460">
            <v>0</v>
          </cell>
          <cell r="AT460">
            <v>0</v>
          </cell>
          <cell r="AU460">
            <v>0</v>
          </cell>
          <cell r="AV460">
            <v>2</v>
          </cell>
          <cell r="AW460">
            <v>92.2</v>
          </cell>
          <cell r="AX460">
            <v>0</v>
          </cell>
          <cell r="AY460">
            <v>92.2</v>
          </cell>
          <cell r="AZ460">
            <v>0</v>
          </cell>
          <cell r="BA460">
            <v>35</v>
          </cell>
          <cell r="BB460">
            <v>35</v>
          </cell>
          <cell r="BC460">
            <v>13</v>
          </cell>
          <cell r="BD460">
            <v>2</v>
          </cell>
          <cell r="BE460">
            <v>4</v>
          </cell>
          <cell r="BF460">
            <v>2302</v>
          </cell>
          <cell r="BG460">
            <v>2307.5059999999999</v>
          </cell>
          <cell r="BH460">
            <v>0</v>
          </cell>
          <cell r="BI460">
            <v>2302</v>
          </cell>
          <cell r="BJ460">
            <v>0</v>
          </cell>
          <cell r="BK460">
            <v>182</v>
          </cell>
          <cell r="BL460">
            <v>1</v>
          </cell>
          <cell r="BM460">
            <v>4657</v>
          </cell>
          <cell r="BN460">
            <v>4667.7659999999996</v>
          </cell>
          <cell r="BO460">
            <v>0</v>
          </cell>
          <cell r="BP460">
            <v>4657</v>
          </cell>
          <cell r="BQ460">
            <v>0</v>
          </cell>
          <cell r="BR460">
            <v>931.4</v>
          </cell>
          <cell r="BS460">
            <v>0</v>
          </cell>
          <cell r="BT460">
            <v>5</v>
          </cell>
          <cell r="BU460">
            <v>0</v>
          </cell>
          <cell r="BV460">
            <v>3</v>
          </cell>
          <cell r="BW460">
            <v>1806</v>
          </cell>
          <cell r="BX460">
            <v>1809.6210000000001</v>
          </cell>
          <cell r="BY460">
            <v>0</v>
          </cell>
          <cell r="BZ460">
            <v>1806</v>
          </cell>
          <cell r="CA460">
            <v>0</v>
          </cell>
          <cell r="CB460">
            <v>1.2030000000000001</v>
          </cell>
          <cell r="CC460">
            <v>0</v>
          </cell>
          <cell r="CD460">
            <v>1.5</v>
          </cell>
          <cell r="CE460">
            <v>0</v>
          </cell>
          <cell r="CF460">
            <v>0</v>
          </cell>
          <cell r="CG460">
            <v>0</v>
          </cell>
          <cell r="CH460">
            <v>0</v>
          </cell>
          <cell r="CI460">
            <v>0</v>
          </cell>
          <cell r="CJ460">
            <v>0</v>
          </cell>
          <cell r="CK460">
            <v>0</v>
          </cell>
          <cell r="CL460">
            <v>0</v>
          </cell>
          <cell r="CM460">
            <v>0</v>
          </cell>
          <cell r="CN460">
            <v>0</v>
          </cell>
          <cell r="CO460">
            <v>0</v>
          </cell>
          <cell r="CP460">
            <v>8857.2000000000007</v>
          </cell>
          <cell r="CQ460">
            <v>17663.7</v>
          </cell>
          <cell r="CR460">
            <v>0</v>
          </cell>
          <cell r="CS460">
            <v>0</v>
          </cell>
          <cell r="CT460">
            <v>0</v>
          </cell>
        </row>
        <row r="461">
          <cell r="B461">
            <v>10226569590</v>
          </cell>
          <cell r="C461" t="str">
            <v>д. Островцы, ул. Баулинская, д. 13, д. 15</v>
          </cell>
          <cell r="D461" t="str">
            <v>{"type":"Polygon","coordinates":[[[37.987922,55.60346],[37.988314,55.6027],[37.98846,55.602683],[37.988805,55.602574],[37.989003,55.602497],[37.989237,55.602366],[37.989331,55.602305],[37.990391,55.602402],[37.990957,55.602432],[37.991356,55.602761],[37.991387,55.60309],[37.991133,55.60425],[37.991214,55.604357],[37.991202,55.604411],[37.991004,55.604409],[37.990712,55.604375],[37.989792,55.603189],[37.988918,55.603422],[37.988813,55.603551],[37.988698,55.60359],[37.988585,55.603578],[37.987922,55.60346]],[[37.988207,55.603415],[37.988515,55.60286],[37.98858,55.602863],[37.988566,55.602793],[37.988829,55.602696],[37.988931,55.60274],[37.989006,55.602672],[37.989875,55.602811],[37.989937,55.60282],[37.989867,55.602958],[37.989797,55.602948],[37.988985,55.602833],[37.988724,55.602921],[37.988435,55.603452],[37.988207,55.603415]],[[37.990403,55.602921],[37.990677,55.602916],[37.99079,55.604028],[37.99054,55.604033],[37.990403,55.602921]],[[37.989985,55.603217],[37.989946,55.603245],[37.98982,55.603225],[37.98979,55.603187],[37.989985,55.603217]]]}</v>
          </cell>
          <cell r="E461" t="str">
            <v>LINESTRING(37.989331 55.602305,37.988314 55.6027,37.987922 55.60346,37.990712 55.604375,37.991004 55.604409,37.991202 55.604411,37.991214 55.604357,37.991387 55.60309,37.991356 55.602761,37.990957 55.602432,37.989331 55.602305)</v>
          </cell>
          <cell r="F461" t="str">
            <v>Утвержден</v>
          </cell>
          <cell r="G461">
            <v>22763</v>
          </cell>
          <cell r="H461">
            <v>22818.145</v>
          </cell>
          <cell r="I461">
            <v>22763</v>
          </cell>
          <cell r="J461">
            <v>6815.6</v>
          </cell>
          <cell r="K461">
            <v>5835.5</v>
          </cell>
          <cell r="L461">
            <v>15947.4</v>
          </cell>
          <cell r="M461">
            <v>1</v>
          </cell>
          <cell r="N461">
            <v>347</v>
          </cell>
          <cell r="O461">
            <v>346.49799999999999</v>
          </cell>
          <cell r="P461">
            <v>0</v>
          </cell>
          <cell r="Q461">
            <v>0</v>
          </cell>
          <cell r="R461">
            <v>347</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13524.3</v>
          </cell>
          <cell r="AN461">
            <v>13553.297</v>
          </cell>
          <cell r="AO461">
            <v>13523.3</v>
          </cell>
          <cell r="AP461">
            <v>30</v>
          </cell>
          <cell r="AQ461">
            <v>0</v>
          </cell>
          <cell r="AR461">
            <v>0</v>
          </cell>
          <cell r="AS461">
            <v>0</v>
          </cell>
          <cell r="AT461">
            <v>0</v>
          </cell>
          <cell r="AU461">
            <v>0</v>
          </cell>
          <cell r="AV461">
            <v>1</v>
          </cell>
          <cell r="AW461">
            <v>38</v>
          </cell>
          <cell r="AX461">
            <v>0</v>
          </cell>
          <cell r="AY461">
            <v>38</v>
          </cell>
          <cell r="AZ461">
            <v>0</v>
          </cell>
          <cell r="BA461">
            <v>0</v>
          </cell>
          <cell r="BB461">
            <v>0</v>
          </cell>
          <cell r="BC461">
            <v>0</v>
          </cell>
          <cell r="BD461">
            <v>0</v>
          </cell>
          <cell r="BE461">
            <v>6</v>
          </cell>
          <cell r="BF461">
            <v>1255.5999999999999</v>
          </cell>
          <cell r="BG461">
            <v>1256.3050000000001</v>
          </cell>
          <cell r="BH461">
            <v>0</v>
          </cell>
          <cell r="BI461">
            <v>1255.5999999999999</v>
          </cell>
          <cell r="BJ461">
            <v>0</v>
          </cell>
          <cell r="BK461">
            <v>97</v>
          </cell>
          <cell r="BL461">
            <v>1</v>
          </cell>
          <cell r="BM461">
            <v>5560</v>
          </cell>
          <cell r="BN461">
            <v>5572.8580000000002</v>
          </cell>
          <cell r="BO461">
            <v>0</v>
          </cell>
          <cell r="BP461">
            <v>5560</v>
          </cell>
          <cell r="BQ461">
            <v>0</v>
          </cell>
          <cell r="BR461">
            <v>1112</v>
          </cell>
          <cell r="BS461">
            <v>0</v>
          </cell>
          <cell r="BT461">
            <v>5</v>
          </cell>
          <cell r="BU461">
            <v>0</v>
          </cell>
          <cell r="BV461">
            <v>41</v>
          </cell>
          <cell r="BW461">
            <v>1939.1</v>
          </cell>
          <cell r="BX461">
            <v>1934.6969999999999</v>
          </cell>
          <cell r="BY461">
            <v>0</v>
          </cell>
          <cell r="BZ461">
            <v>1939.1</v>
          </cell>
          <cell r="CA461">
            <v>0</v>
          </cell>
          <cell r="CB461">
            <v>1.2110000000000001</v>
          </cell>
          <cell r="CC461">
            <v>0</v>
          </cell>
          <cell r="CD461">
            <v>1.9634146341463401</v>
          </cell>
          <cell r="CE461">
            <v>0</v>
          </cell>
          <cell r="CF461">
            <v>0</v>
          </cell>
          <cell r="CG461">
            <v>0</v>
          </cell>
          <cell r="CH461">
            <v>0</v>
          </cell>
          <cell r="CI461">
            <v>0</v>
          </cell>
          <cell r="CJ461">
            <v>0</v>
          </cell>
          <cell r="CK461">
            <v>0</v>
          </cell>
          <cell r="CL461">
            <v>0</v>
          </cell>
          <cell r="CM461">
            <v>0</v>
          </cell>
          <cell r="CN461">
            <v>0</v>
          </cell>
          <cell r="CO461">
            <v>0</v>
          </cell>
          <cell r="CP461">
            <v>8792.7000000000007</v>
          </cell>
          <cell r="CQ461">
            <v>22663</v>
          </cell>
          <cell r="CR461">
            <v>0</v>
          </cell>
          <cell r="CS461">
            <v>0</v>
          </cell>
          <cell r="CT461">
            <v>0</v>
          </cell>
        </row>
        <row r="462">
          <cell r="B462">
            <v>10226691190</v>
          </cell>
          <cell r="C462" t="str">
            <v>д. Островцы, ул. Баулинская, д. 1, д. 2, д. 3, д. 4</v>
          </cell>
          <cell r="D462" t="str">
            <v>{"type":"Polygon","coordinates":[[[37.986758,55.602605],[37.986605,55.602972],[37.986487,55.602998],[37.985616,55.602861],[37.98505,55.602996],[37.984755,55.60301],[37.984014,55.602871],[37.983851,55.60316],[37.983819,55.603225],[37.983261,55.603134],[37.982751,55.604121],[37.982853,55.604137],[37.982727,55.604181],[37.982617,55.604371],[37.982483,55.604631],[37.98149,55.604463],[37.981426,55.604395],[37.981088,55.604342],[37.981413,55.603759],[37.981552,55.603496],[37.981887,55.603148],[37.982118,55.602957],[37.98236,55.602855],[37.982864,55.602645],[37.983465,55.602471],[37.984202,55.602377],[37.984688,55.602363],[37.985712,55.602457],[37.986758,55.602605]],[[37.984765,55.602805],[37.984814,55.602721],[37.985031,55.602663],[37.984964,55.602587],[37.985254,55.602501],[37.985382,55.602578],[37.985404,55.602534],[37.986498,55.602692],[37.986453,55.602802],[37.98538,55.602665],[37.985144,55.602711],[37.985111,55.602742],[37.985168,55.602805],[37.984886,55.602884],[37.984765,55.602805]],[[37.982722,55.602822],[37.983049,55.602751],[37.983017,55.602699],[37.983938,55.602501],[37.983966,55.602545],[37.984291,55.602474],[37.984367,55.60259],[37.984022,55.602661],[37.984,55.602616],[37.98314,55.602808],[37.983178,55.602853],[37.982811,55.602936],[37.982722,55.602822]],[[37.98182,55.603669],[37.982005,55.603298],[37.982097,55.603321],[37.982121,55.603293],[37.982062,55.603237],[37.982354,55.603146],[37.982432,55.60321],[37.982483,55.603212],[37.982504,55.603177],[37.982738,55.60319],[37.9827,55.603315],[37.982515,55.603298],[37.982432,55.603299],[37.982279,55.603348],[37.982244,55.603387],[37.982059,55.603718],[37.98182,55.603669]],[[37.981628,55.603781],[37.98189,55.60383],[37.98171,55.604165],[37.981828,55.604313],[37.982392,55.60441],[37.982333,55.604531],[37.981718,55.604421],[37.981716,55.604374],[37.981614,55.604398],[37.981458,55.604219],[37.981544,55.604197],[37.981435,55.604137],[37.981628,55.603781]],[[37.984787,55.60246],[37.984717,55.602448],[37.984745,55.602393],[37.984818,55.602405],[37.984787,55.60246]],[[37.983493,55.603021],[37.983437,55.603014],[37.983414,55.603067],[37.983468,55.603074],[37.983493,55.603021]],[[37.982388,55.604245],[37.98245,55.604134],[37.982668,55.604172],[37.982609,55.604283],[37.982388,55.604245]]]}</v>
          </cell>
          <cell r="E462" t="str">
            <v>LINESTRING(37.984688 55.602363,37.984202 55.602377,37.983465 55.602471,37.982864 55.602645,37.98236 55.602855,37.982118 55.602957,37.981887 55.603148,37.981552 55.603496,37.981088 55.604342,37.98149 55.604463,37.982483 55.604631,37.986605 55.602972,37.986758 55.602605,37.985712 55.602457,37.984688 55.602363)</v>
          </cell>
          <cell r="F462" t="str">
            <v>Утвержден</v>
          </cell>
          <cell r="G462">
            <v>24446</v>
          </cell>
          <cell r="H462">
            <v>24505.03</v>
          </cell>
          <cell r="I462">
            <v>24446</v>
          </cell>
          <cell r="J462">
            <v>3242</v>
          </cell>
          <cell r="K462">
            <v>0</v>
          </cell>
          <cell r="L462">
            <v>21222</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row>
        <row r="463">
          <cell r="B463">
            <v>10226960410</v>
          </cell>
          <cell r="C463" t="str">
            <v>д. Островцы, ул. Баулинская, д. 5к1, д. 5к2, д. 6, д. 7, д. 11</v>
          </cell>
          <cell r="D463" t="str">
            <v>{"type":"Polygon","coordinates":[[[37.982853,55.604137],[37.982729,55.604181],[37.982616,55.604372],[37.982568,55.604465],[37.982484,55.60463],[37.981491,55.604464],[37.981427,55.604396],[37.981088,55.604342],[37.981084,55.604374],[37.981083,55.604467],[37.981261,55.604827],[37.981383,55.604942],[37.981477,55.605011],[37.981862,55.605191],[37.982035,55.605219],[37.986064,55.605949],[37.986344,55.605864],[37.987075,55.605092],[37.98609,55.604937],[37.98605,55.605002],[37.985669,55.604942],[37.985567,55.605077],[37.985466,55.605119],[37.985326,55.605131],[37.984162,55.604946],[37.984073,55.604928],[37.984022,55.604874],[37.984031,55.604824],[37.984173,55.604531],[37.984275,55.604549],[37.984293,55.604495],[37.984344,55.604387],[37.982853,55.604137]],[[37.981637,55.604953],[37.981764,55.604722],[37.98203,55.604768],[37.981898,55.604998],[37.981637,55.604953]],[[37.98215,55.605146],[37.982215,55.605012],[37.983116,55.605157],[37.983049,55.605296],[37.98215,55.605146]],[[37.983368,55.605354],[37.98343,55.605228],[37.984344,55.605372],[37.984283,55.605498],[37.983368,55.605354]],[[37.984674,55.605436],[37.985656,55.605595],[37.985865,55.605545],[37.986109,55.605115],[37.986335,55.605152],[37.986072,55.605596],[37.985986,55.605652],[37.985667,55.605727],[37.984615,55.605552],[37.984674,55.605436]],[[37.982762,55.60441],[37.982818,55.604286],[37.984076,55.604489],[37.984009,55.604621],[37.982762,55.60441]],[[37.986191,55.605036],[37.9863,55.605053],[37.986339,55.604977],[37.986231,55.60496],[37.986191,55.605036]],[[37.98352,55.604689],[37.983497,55.604732],[37.983431,55.604721],[37.983454,55.604678],[37.98352,55.604689]]]}</v>
          </cell>
          <cell r="E463" t="str">
            <v>LINESTRING(37.982853 55.604137,37.981088 55.604342,37.981084 55.604374,37.981083 55.604467,37.981261 55.604827,37.981383 55.604942,37.981477 55.605011,37.981862 55.605191,37.986064 55.605949,37.986344 55.605864,37.987075 55.605092,37.984344 55.604387,37.982853 55.604137)</v>
          </cell>
          <cell r="F463" t="str">
            <v>Утвержден</v>
          </cell>
          <cell r="G463">
            <v>28162</v>
          </cell>
          <cell r="H463">
            <v>28230.826000000001</v>
          </cell>
          <cell r="I463">
            <v>28162</v>
          </cell>
          <cell r="J463">
            <v>7781.4</v>
          </cell>
          <cell r="K463">
            <v>9118.7999999999993</v>
          </cell>
          <cell r="L463">
            <v>20380.599999999999</v>
          </cell>
          <cell r="M463">
            <v>9</v>
          </cell>
          <cell r="N463">
            <v>1978.8</v>
          </cell>
          <cell r="O463">
            <v>1980.8630000000001</v>
          </cell>
          <cell r="P463">
            <v>0</v>
          </cell>
          <cell r="Q463">
            <v>0</v>
          </cell>
          <cell r="R463">
            <v>1130</v>
          </cell>
          <cell r="S463">
            <v>0</v>
          </cell>
          <cell r="T463">
            <v>0</v>
          </cell>
          <cell r="U463">
            <v>848.8</v>
          </cell>
          <cell r="V463">
            <v>0</v>
          </cell>
          <cell r="W463">
            <v>0</v>
          </cell>
          <cell r="X463">
            <v>0</v>
          </cell>
          <cell r="Y463">
            <v>0</v>
          </cell>
          <cell r="Z463">
            <v>1</v>
          </cell>
          <cell r="AA463">
            <v>123</v>
          </cell>
          <cell r="AB463">
            <v>123.139</v>
          </cell>
          <cell r="AC463">
            <v>0</v>
          </cell>
          <cell r="AD463">
            <v>0</v>
          </cell>
          <cell r="AE463">
            <v>123</v>
          </cell>
          <cell r="AF463">
            <v>0</v>
          </cell>
          <cell r="AG463">
            <v>0</v>
          </cell>
          <cell r="AH463">
            <v>0</v>
          </cell>
          <cell r="AI463">
            <v>0</v>
          </cell>
          <cell r="AJ463">
            <v>0</v>
          </cell>
          <cell r="AK463">
            <v>0</v>
          </cell>
          <cell r="AL463">
            <v>0</v>
          </cell>
          <cell r="AM463">
            <v>11372.3</v>
          </cell>
          <cell r="AN463">
            <v>11402.144</v>
          </cell>
          <cell r="AO463">
            <v>11371.3</v>
          </cell>
          <cell r="AP463">
            <v>30</v>
          </cell>
          <cell r="AQ463">
            <v>0</v>
          </cell>
          <cell r="AR463">
            <v>0</v>
          </cell>
          <cell r="AS463">
            <v>0</v>
          </cell>
          <cell r="AT463">
            <v>0</v>
          </cell>
          <cell r="AU463">
            <v>0</v>
          </cell>
          <cell r="AV463">
            <v>1</v>
          </cell>
          <cell r="AW463">
            <v>18</v>
          </cell>
          <cell r="AX463">
            <v>0</v>
          </cell>
          <cell r="AY463">
            <v>18</v>
          </cell>
          <cell r="AZ463">
            <v>0</v>
          </cell>
          <cell r="BA463">
            <v>0</v>
          </cell>
          <cell r="BB463">
            <v>0</v>
          </cell>
          <cell r="BC463">
            <v>0</v>
          </cell>
          <cell r="BD463">
            <v>0</v>
          </cell>
          <cell r="BE463">
            <v>18</v>
          </cell>
          <cell r="BF463">
            <v>3155.8</v>
          </cell>
          <cell r="BG463">
            <v>3162.694</v>
          </cell>
          <cell r="BH463">
            <v>0</v>
          </cell>
          <cell r="BI463">
            <v>3155.8</v>
          </cell>
          <cell r="BJ463">
            <v>0</v>
          </cell>
          <cell r="BK463">
            <v>244</v>
          </cell>
          <cell r="BL463">
            <v>2</v>
          </cell>
          <cell r="BM463">
            <v>6608</v>
          </cell>
          <cell r="BN463">
            <v>6615.857</v>
          </cell>
          <cell r="BO463">
            <v>0</v>
          </cell>
          <cell r="BP463">
            <v>6608</v>
          </cell>
          <cell r="BQ463">
            <v>0</v>
          </cell>
          <cell r="BR463">
            <v>1321.6</v>
          </cell>
          <cell r="BS463">
            <v>0</v>
          </cell>
          <cell r="BT463">
            <v>5</v>
          </cell>
          <cell r="BU463">
            <v>0</v>
          </cell>
          <cell r="BV463">
            <v>91</v>
          </cell>
          <cell r="BW463">
            <v>4923</v>
          </cell>
          <cell r="BX463">
            <v>4948.28</v>
          </cell>
          <cell r="BY463">
            <v>1</v>
          </cell>
          <cell r="BZ463">
            <v>4923</v>
          </cell>
          <cell r="CA463">
            <v>0</v>
          </cell>
          <cell r="CB463">
            <v>2.109</v>
          </cell>
          <cell r="CC463">
            <v>0</v>
          </cell>
          <cell r="CD463">
            <v>3.7967032967033001</v>
          </cell>
          <cell r="CE463">
            <v>0</v>
          </cell>
          <cell r="CF463">
            <v>0</v>
          </cell>
          <cell r="CG463">
            <v>0</v>
          </cell>
          <cell r="CH463">
            <v>0</v>
          </cell>
          <cell r="CI463">
            <v>0</v>
          </cell>
          <cell r="CJ463">
            <v>0</v>
          </cell>
          <cell r="CK463">
            <v>0</v>
          </cell>
          <cell r="CL463">
            <v>0</v>
          </cell>
          <cell r="CM463">
            <v>0</v>
          </cell>
          <cell r="CN463">
            <v>0</v>
          </cell>
          <cell r="CO463">
            <v>0</v>
          </cell>
          <cell r="CP463">
            <v>14704.8</v>
          </cell>
          <cell r="CQ463">
            <v>28177.9</v>
          </cell>
          <cell r="CR463">
            <v>0</v>
          </cell>
          <cell r="CS463">
            <v>0</v>
          </cell>
          <cell r="CT463">
            <v>0</v>
          </cell>
        </row>
        <row r="464">
          <cell r="B464">
            <v>10222132210</v>
          </cell>
          <cell r="C464" t="str">
            <v>д. Островцы, ул. Баулинская, д. 8, д. 9, д. 10, д. 12</v>
          </cell>
          <cell r="D464" t="str">
            <v>{"type":"Polygon","coordinates":[[[37.987075,55.605092],[37.987111,55.605058],[37.987399,55.60479],[37.987515,55.604668],[37.987772,55.604628],[37.987802,55.604577],[37.98825,55.604642],[37.988357,55.60463],[37.988427,55.604581],[37.988523,55.604412],[37.988494,55.604321],[37.988389,55.604245],[37.988169,55.604192],[37.987941,55.603887],[37.987829,55.60389],[37.987522,55.603829],[37.987185,55.603763],[37.987067,55.603786],[37.986887,55.604104],[37.986876,55.604183],[37.986906,55.604252],[37.986954,55.604301],[37.986764,55.60435],[37.986742,55.604352],[37.986451,55.604298],[37.986474,55.604245],[37.986113,55.604179],[37.985936,55.604147],[37.986154,55.603711],[37.986113,55.603657],[37.986007,55.603642],[37.985202,55.603475],[37.985071,55.603448],[37.984785,55.603941],[37.985002,55.603984],[37.98476,55.604451],[37.984368,55.604391],[37.984344,55.604387],[37.984293,55.604495],[37.984275,55.604549],[37.984173,55.604531],[37.984031,55.604824],[37.984022,55.604874],[37.984073,55.604928],[37.984162,55.604946],[37.985326,55.605131],[37.985466,55.605119],[37.985567,55.605077],[37.985669,55.604942],[37.98605,55.605002],[37.98609,55.604937],[37.987075,55.605092]],[[37.985814,55.603855],[37.985788,55.603851],[37.985668,55.603833],[37.985641,55.603829],[37.985502,55.603809],[37.985471,55.603804],[37.985348,55.603786],[37.985317,55.603782],[37.985243,55.603771],[37.985305,55.603663],[37.98536,55.603671],[37.985391,55.603676],[37.985519,55.603694],[37.985553,55.603699],[37.985675,55.603717],[37.985712,55.603723],[37.985836,55.603741],[37.985867,55.603745],[37.985892,55.603749],[37.985844,55.603859],[37.985814,55.603855]],[[37.98522,55.604661],[37.985231,55.604642],[37.985327,55.604482],[37.985339,55.604461],[37.985435,55.604301],[37.985445,55.604282],[37.985487,55.604213],[37.985699,55.604252],[37.98566,55.604319],[37.985651,55.604335],[37.985555,55.604502],[37.985546,55.604519],[37.985452,55.604682],[37.985443,55.604698],[37.985374,55.604818],[37.985318,55.604809],[37.985297,55.604832],[37.985348,55.604871],[37.985201,55.604923],[37.98517,55.604933],[37.985154,55.604939],[37.985121,55.604893],[37.985059,55.604894],[37.985031,55.604945],[37.984783,55.604909],[37.984752,55.604904],[37.984448,55.60486],[37.984418,55.604856],[37.984269,55.604834],[37.98435,55.604713],[37.984474,55.604731],[37.984507,55.604736],[37.98479,55.604777],[37.984823,55.604782],[37.984975,55.604804],[37.985061,55.604778],[37.98509,55.604769],[37.98517,55.604745],[37.98522,55.604661]],[[37.987369,55.604021],[37.987376,55.604005],[37.987413,55.603922],[37.987206,55.60389],[37.987189,55.603926],[37.987181,55.603944],[37.987147,55.604015],[37.987136,55.604039],[37.987112,55.60409],[37.987201,55.604112],[37.987197,55.604128],[37.987193,55.604146],[37.987107,55.604166],[37.987212,55.604283],[37.987227,55.6043],[37.987238,55.604312],[37.987324,55.604298],[37.987354,55.604315],[37.987332,55.604357],[37.987495,55.604381],[37.987521,55.604385],[37.987846,55.604432],[37.987873,55.604436],[37.988162,55.604479],[37.988185,55.604483],[37.98825,55.604492],[37.988317,55.604369],[37.988236,55.604356],[37.988213,55.604353],[37.987926,55.604308],[37.987898,55.604304],[37.987576,55.604253],[37.987549,55.604249],[37.987445,55.604233],[37.987386,55.604175],[37.987374,55.604162],[37.987326,55.604117],[37.987369,55.604021]],[[37.986986,55.604502],[37.986883,55.604536],[37.986827,55.604556],[37.98673,55.604588],[37.986711,55.604594],[37.986697,55.604599],[37.986732,55.604643],[37.986713,55.604671],[37.986639,55.604692],[37.98661,55.6047],[37.986493,55.604734],[37.986407,55.604721],[37.986376,55.604717],[37.986263,55.604701],[37.986233,55.604696],[37.986078,55.604674],[37.986045,55.604669],[37.98597,55.604658],[37.9859,55.604648],[37.985887,55.604646],[37.985838,55.604765],[37.985997,55.604788],[37.986028,55.604793],[37.986196,55.604818],[37.986227,55.604822],[37.986351,55.604841],[37.986381,55.604845],[37.986461,55.604857],[37.986493,55.604805],[37.986563,55.604802],[37.986619,55.604862],[37.986645,55.604854],[37.986728,55.604827],[37.986758,55.604818],[37.986845,55.60479],[37.986874,55.604781],[37.986801,55.604724],[37.986836,55.604675],[37.986906,55.604678],[37.986933,55.604669],[37.987067,55.604624],[37.987075,55.604575],[37.986986,55.604502]],[[37.987211,55.604644],[37.98728,55.604655],[37.987299,55.604617],[37.987229,55.604607],[37.987211,55.604644]]]}</v>
          </cell>
          <cell r="E464" t="str">
            <v>LINESTRING(37.985071 55.603448,37.984173 55.604531,37.984031 55.604824,37.984022 55.604874,37.984073 55.604928,37.984162 55.604946,37.985326 55.605131,37.987075 55.605092,37.988357 55.60463,37.988427 55.604581,37.988523 55.604412,37.988494 55.604321,37.987941 55.603887,37.987185 55.603763,37.985071 55.603448)</v>
          </cell>
          <cell r="F464" t="str">
            <v>Утвержден</v>
          </cell>
          <cell r="G464">
            <v>23418</v>
          </cell>
          <cell r="H464">
            <v>23475.082999999999</v>
          </cell>
          <cell r="I464">
            <v>23418</v>
          </cell>
          <cell r="J464">
            <v>4559</v>
          </cell>
          <cell r="K464">
            <v>0</v>
          </cell>
          <cell r="L464">
            <v>18861</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row>
        <row r="465">
          <cell r="B465">
            <v>7738741110</v>
          </cell>
          <cell r="C465" t="str">
            <v>д. Островцы, ул. Летчика Волчкова, д. 1, д. 2, д. 3, д. 4</v>
          </cell>
          <cell r="D465" t="str">
            <v>{"type":"Polygon","coordinates":[[[37.988195,55.600928],[37.988123,55.600903],[37.988043,55.600877],[37.988016,55.600868],[37.987478,55.600661],[37.987451,55.60065],[37.987344,55.600607],[37.986278,55.600128],[37.986189,55.600091],[37.986163,55.60008],[37.985776,55.599895],[37.98575,55.599882],[37.985691,55.599844],[37.985578,55.599767],[37.985701,55.599695],[37.985728,55.599675],[37.987753,55.598841],[37.988215,55.598775],[37.988534,55.598871],[37.989239,55.599199],[37.989116,55.59927],[37.988872,55.599511],[37.988519,55.60002],[37.9884,55.60026],[37.988314,55.600511],[37.988231,55.600846],[37.988195,55.600928]],[[37.986632,55.599464],[37.986143,55.599762],[37.986313,55.599866],[37.986795,55.599574],[37.986632,55.599464]],[[37.986751,55.599407],[37.986898,55.599512],[37.988093,55.599028],[37.987957,55.598916],[37.986751,55.599407]],[[37.988562,55.598955],[37.98836,55.598933],[37.987964,55.600051],[37.98817,55.600076],[37.988562,55.598955]],[[37.987939,55.600132],[37.988154,55.600157],[37.98801,55.600576],[37.987792,55.600554],[37.987939,55.600132]],[[37.988654,55.599662],[37.988641,55.599698],[37.988734,55.599709],[37.988758,55.599675],[37.988654,55.599662]],[[37.985852,55.599679],[37.985911,55.599644],[37.985862,55.59962],[37.985789,55.59965],[37.985852,55.599679]],[[37.987426,55.600384],[37.987527,55.60043],[37.987598,55.600379],[37.987502,55.600334],[37.987426,55.600384]]]}</v>
          </cell>
          <cell r="E465" t="str">
            <v>LINESTRING(37.988215 55.598775,37.987753 55.598841,37.985728 55.599675,37.985578 55.599767,37.985691 55.599844,37.98575 55.599882,37.985776 55.599895,37.986163 55.60008,37.987344 55.600607,37.987478 55.600661,37.988016 55.600868,37.988195 55.600928,37.989239 55.599199,37.988534 55.598871,37.988215 55.598775)</v>
          </cell>
          <cell r="F465" t="str">
            <v>Утвержден</v>
          </cell>
          <cell r="G465">
            <v>23369</v>
          </cell>
          <cell r="H465">
            <v>23425.855</v>
          </cell>
          <cell r="I465">
            <v>23369</v>
          </cell>
          <cell r="J465">
            <v>5772.3</v>
          </cell>
          <cell r="K465">
            <v>6543.7</v>
          </cell>
          <cell r="L465">
            <v>17590.900000000001</v>
          </cell>
          <cell r="M465">
            <v>5</v>
          </cell>
          <cell r="N465">
            <v>1700.8</v>
          </cell>
          <cell r="O465">
            <v>1701.4010000000001</v>
          </cell>
          <cell r="P465">
            <v>0</v>
          </cell>
          <cell r="Q465">
            <v>0</v>
          </cell>
          <cell r="R465">
            <v>1700.8</v>
          </cell>
          <cell r="S465">
            <v>0</v>
          </cell>
          <cell r="T465">
            <v>0</v>
          </cell>
          <cell r="U465">
            <v>0</v>
          </cell>
          <cell r="V465">
            <v>0</v>
          </cell>
          <cell r="W465">
            <v>0</v>
          </cell>
          <cell r="X465">
            <v>0</v>
          </cell>
          <cell r="Y465">
            <v>0</v>
          </cell>
          <cell r="Z465">
            <v>4</v>
          </cell>
          <cell r="AA465">
            <v>1238</v>
          </cell>
          <cell r="AB465">
            <v>1243.415</v>
          </cell>
          <cell r="AC465">
            <v>0</v>
          </cell>
          <cell r="AD465">
            <v>0</v>
          </cell>
          <cell r="AE465">
            <v>1238</v>
          </cell>
          <cell r="AF465">
            <v>0</v>
          </cell>
          <cell r="AG465">
            <v>0</v>
          </cell>
          <cell r="AH465">
            <v>0</v>
          </cell>
          <cell r="AI465">
            <v>0</v>
          </cell>
          <cell r="AJ465">
            <v>0</v>
          </cell>
          <cell r="AK465">
            <v>0</v>
          </cell>
          <cell r="AL465">
            <v>0</v>
          </cell>
          <cell r="AM465">
            <v>8277.2999999999993</v>
          </cell>
          <cell r="AN465">
            <v>8301.2990000000009</v>
          </cell>
          <cell r="AO465">
            <v>8276.2999999999993</v>
          </cell>
          <cell r="AP465">
            <v>40</v>
          </cell>
          <cell r="AQ465">
            <v>0</v>
          </cell>
          <cell r="AR465">
            <v>0</v>
          </cell>
          <cell r="AS465">
            <v>0</v>
          </cell>
          <cell r="AT465">
            <v>0</v>
          </cell>
          <cell r="AU465">
            <v>0</v>
          </cell>
          <cell r="AV465">
            <v>2</v>
          </cell>
          <cell r="AW465">
            <v>51</v>
          </cell>
          <cell r="AX465">
            <v>0</v>
          </cell>
          <cell r="AY465">
            <v>51</v>
          </cell>
          <cell r="AZ465">
            <v>0</v>
          </cell>
          <cell r="BA465">
            <v>0</v>
          </cell>
          <cell r="BB465">
            <v>0</v>
          </cell>
          <cell r="BC465">
            <v>0</v>
          </cell>
          <cell r="BD465">
            <v>0</v>
          </cell>
          <cell r="BE465">
            <v>6</v>
          </cell>
          <cell r="BF465">
            <v>2533</v>
          </cell>
          <cell r="BG465">
            <v>2538.125</v>
          </cell>
          <cell r="BH465">
            <v>0</v>
          </cell>
          <cell r="BI465">
            <v>2533</v>
          </cell>
          <cell r="BJ465">
            <v>0</v>
          </cell>
          <cell r="BK465">
            <v>200</v>
          </cell>
          <cell r="BL465">
            <v>1</v>
          </cell>
          <cell r="BM465">
            <v>5749</v>
          </cell>
          <cell r="BN465">
            <v>5760.8119999999999</v>
          </cell>
          <cell r="BO465">
            <v>0</v>
          </cell>
          <cell r="BP465">
            <v>5749</v>
          </cell>
          <cell r="BQ465">
            <v>0</v>
          </cell>
          <cell r="BR465">
            <v>1149.8</v>
          </cell>
          <cell r="BS465">
            <v>0</v>
          </cell>
          <cell r="BT465">
            <v>5</v>
          </cell>
          <cell r="BU465">
            <v>0</v>
          </cell>
          <cell r="BV465">
            <v>27</v>
          </cell>
          <cell r="BW465">
            <v>3604.7</v>
          </cell>
          <cell r="BX465">
            <v>3617.0630000000001</v>
          </cell>
          <cell r="BY465">
            <v>0</v>
          </cell>
          <cell r="BZ465">
            <v>3604.7</v>
          </cell>
          <cell r="CA465">
            <v>0</v>
          </cell>
          <cell r="CB465">
            <v>1.974</v>
          </cell>
          <cell r="CC465">
            <v>0</v>
          </cell>
          <cell r="CD465">
            <v>6.1296296296296298</v>
          </cell>
          <cell r="CE465">
            <v>0</v>
          </cell>
          <cell r="CF465">
            <v>0</v>
          </cell>
          <cell r="CG465">
            <v>0</v>
          </cell>
          <cell r="CH465">
            <v>0</v>
          </cell>
          <cell r="CI465">
            <v>0</v>
          </cell>
          <cell r="CJ465">
            <v>0</v>
          </cell>
          <cell r="CK465">
            <v>0</v>
          </cell>
          <cell r="CL465">
            <v>0</v>
          </cell>
          <cell r="CM465">
            <v>0</v>
          </cell>
          <cell r="CN465">
            <v>0</v>
          </cell>
          <cell r="CO465">
            <v>0</v>
          </cell>
          <cell r="CP465">
            <v>11937.7</v>
          </cell>
          <cell r="CQ465">
            <v>23152.799999999999</v>
          </cell>
          <cell r="CR465">
            <v>0</v>
          </cell>
          <cell r="CS465">
            <v>0</v>
          </cell>
          <cell r="CT465">
            <v>0</v>
          </cell>
        </row>
        <row r="466">
          <cell r="B466">
            <v>247690622</v>
          </cell>
          <cell r="C466" t="str">
            <v>д. Островцы, ул. Подмосковная, д. 12, д. 13</v>
          </cell>
          <cell r="D466" t="str">
            <v>{"type":"Polygon","coordinates":[[[37.982979,55.598046],[37.983017,55.598049],[37.983251,55.597955],[37.983245,55.597931],[37.984346,55.597448],[37.984417,55.597455],[37.984546,55.597401],[37.984579,55.597359],[37.984563,55.597316],[37.984293,55.597118],[37.98421,55.597062],[37.984171,55.597061],[37.984087,55.597098],[37.983695,55.596812],[37.982177,55.597526],[37.982333,55.59765],[37.982563,55.597843],[37.982602,55.597895],[37.982618,55.597914],[37.982636,55.597932],[37.982692,55.597973],[37.982749,55.598014],[37.982806,55.598055],[37.98282,55.598068],[37.982879,55.598045],[37.98292,55.598029],[37.982979,55.598046]],[[37.982537,55.597494],[37.983658,55.59697],[37.983813,55.597076],[37.982679,55.597594],[37.982537,55.597494]],[[37.98398,55.597341],[37.984124,55.597458],[37.982966,55.597971],[37.982886,55.598003],[37.982861,55.598014],[37.982746,55.597934],[37.982842,55.597891],[37.982802,55.597861],[37.98398,55.597341]],[[37.982848,55.598021],[37.982861,55.598014],[37.982886,55.598003],[37.98292,55.598029],[37.982879,55.598045],[37.982848,55.598021]]]}</v>
          </cell>
          <cell r="E466" t="str">
            <v>LINESTRING(37.983695 55.596812,37.982177 55.597526,37.982636 55.597932,37.98282 55.598068,37.983017 55.598049,37.983251 55.597955,37.984546 55.597401,37.984579 55.597359,37.984563 55.597316,37.984293 55.597118,37.98421 55.597062,37.983695 55.596812)</v>
          </cell>
          <cell r="F466" t="str">
            <v>Утвержден</v>
          </cell>
          <cell r="G466">
            <v>7462</v>
          </cell>
          <cell r="H466">
            <v>7491.3530000000001</v>
          </cell>
          <cell r="I466">
            <v>7462</v>
          </cell>
          <cell r="J466">
            <v>507</v>
          </cell>
          <cell r="K466">
            <v>892</v>
          </cell>
          <cell r="L466">
            <v>6955</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5387</v>
          </cell>
          <cell r="AN466">
            <v>5401.04</v>
          </cell>
          <cell r="AO466">
            <v>5387</v>
          </cell>
          <cell r="AP466">
            <v>0</v>
          </cell>
          <cell r="AQ466">
            <v>0</v>
          </cell>
          <cell r="AR466">
            <v>0</v>
          </cell>
          <cell r="AS466">
            <v>0</v>
          </cell>
          <cell r="AT466">
            <v>0</v>
          </cell>
          <cell r="AU466">
            <v>0</v>
          </cell>
          <cell r="AV466">
            <v>0</v>
          </cell>
          <cell r="AW466">
            <v>0</v>
          </cell>
          <cell r="AX466">
            <v>0</v>
          </cell>
          <cell r="AY466">
            <v>0</v>
          </cell>
          <cell r="AZ466">
            <v>0</v>
          </cell>
          <cell r="BA466">
            <v>10</v>
          </cell>
          <cell r="BB466">
            <v>10</v>
          </cell>
          <cell r="BC466">
            <v>9</v>
          </cell>
          <cell r="BD466">
            <v>22</v>
          </cell>
          <cell r="BE466">
            <v>1</v>
          </cell>
          <cell r="BF466">
            <v>373</v>
          </cell>
          <cell r="BG466">
            <v>376.57100000000003</v>
          </cell>
          <cell r="BH466">
            <v>1</v>
          </cell>
          <cell r="BI466">
            <v>373</v>
          </cell>
          <cell r="BJ466">
            <v>0</v>
          </cell>
          <cell r="BK466">
            <v>29</v>
          </cell>
          <cell r="BL466">
            <v>1</v>
          </cell>
          <cell r="BM466">
            <v>725</v>
          </cell>
          <cell r="BN466">
            <v>726.27300000000002</v>
          </cell>
          <cell r="BO466">
            <v>0</v>
          </cell>
          <cell r="BP466">
            <v>725</v>
          </cell>
          <cell r="BQ466">
            <v>0</v>
          </cell>
          <cell r="BR466">
            <v>181</v>
          </cell>
          <cell r="BS466">
            <v>0</v>
          </cell>
          <cell r="BT466">
            <v>4</v>
          </cell>
          <cell r="BU466">
            <v>0</v>
          </cell>
          <cell r="BV466">
            <v>6</v>
          </cell>
          <cell r="BW466">
            <v>972</v>
          </cell>
          <cell r="BX466">
            <v>977.28</v>
          </cell>
          <cell r="BY466">
            <v>1</v>
          </cell>
          <cell r="BZ466">
            <v>763</v>
          </cell>
          <cell r="CA466">
            <v>209</v>
          </cell>
          <cell r="CB466">
            <v>0.47899999999999998</v>
          </cell>
          <cell r="CC466">
            <v>0.13900000000000001</v>
          </cell>
          <cell r="CD466">
            <v>1.6</v>
          </cell>
          <cell r="CE466">
            <v>1.5</v>
          </cell>
          <cell r="CF466">
            <v>0</v>
          </cell>
          <cell r="CG466">
            <v>0</v>
          </cell>
          <cell r="CH466">
            <v>0</v>
          </cell>
          <cell r="CI466">
            <v>0</v>
          </cell>
          <cell r="CJ466">
            <v>0</v>
          </cell>
          <cell r="CK466">
            <v>0</v>
          </cell>
          <cell r="CL466">
            <v>0</v>
          </cell>
          <cell r="CM466">
            <v>0</v>
          </cell>
          <cell r="CN466">
            <v>0</v>
          </cell>
          <cell r="CO466">
            <v>0</v>
          </cell>
          <cell r="CP466">
            <v>1861</v>
          </cell>
          <cell r="CQ466">
            <v>7457</v>
          </cell>
          <cell r="CR466">
            <v>0</v>
          </cell>
          <cell r="CS466">
            <v>0</v>
          </cell>
          <cell r="CT466">
            <v>0</v>
          </cell>
        </row>
        <row r="467">
          <cell r="B467">
            <v>10429068306</v>
          </cell>
          <cell r="C467" t="str">
            <v>д. Островцы, ул. Подмосковная, д. 16, д. 24</v>
          </cell>
          <cell r="D467" t="str">
            <v>{"type":"Polygon","coordinates":[[[37.980624,55.598977],[37.98146,55.599535],[37.982071,55.599241],[37.982284,55.599218],[37.982486,55.599189],[37.98275,55.599371],[37.98281,55.599338],[37.982579,55.599173],[37.98328,55.598851],[37.983376,55.598807],[37.983605,55.598948],[37.983696,55.598904],[37.983266,55.598618],[37.983198,55.598612],[37.983116,55.598616],[37.983036,55.598619],[37.982964,55.598605],[37.982759,55.598459],[37.981732,55.598925],[37.981328,55.598657],[37.980624,55.598977]],[[37.980976,55.598899],[37.981134,55.598823],[37.981769,55.59924],[37.981603,55.599317],[37.980976,55.598899]],[[37.982148,55.599046],[37.982904,55.59869],[37.983054,55.598793],[37.982292,55.599144],[37.982148,55.599046]],[[37.983049,55.598697],[37.98328,55.59885],[37.983376,55.598807],[37.983145,55.598655],[37.983049,55.598697]]]}</v>
          </cell>
          <cell r="E467" t="str">
            <v>LINESTRING(37.982759 55.598459,37.981328 55.598657,37.980624 55.598977,37.98146 55.599535,37.98275 55.599371,37.983696 55.598904,37.983266 55.598618,37.982759 55.598459)</v>
          </cell>
          <cell r="F467" t="str">
            <v>Утвержден</v>
          </cell>
          <cell r="G467">
            <v>7775</v>
          </cell>
          <cell r="H467">
            <v>7793.7920000000004</v>
          </cell>
          <cell r="I467">
            <v>7775</v>
          </cell>
          <cell r="J467">
            <v>2054.6</v>
          </cell>
          <cell r="K467">
            <v>1869.5</v>
          </cell>
          <cell r="L467">
            <v>5720.4</v>
          </cell>
          <cell r="M467">
            <v>1</v>
          </cell>
          <cell r="N467">
            <v>289</v>
          </cell>
          <cell r="O467">
            <v>289.18099999999998</v>
          </cell>
          <cell r="P467">
            <v>0</v>
          </cell>
          <cell r="Q467">
            <v>0</v>
          </cell>
          <cell r="R467">
            <v>289</v>
          </cell>
          <cell r="S467">
            <v>0</v>
          </cell>
          <cell r="T467">
            <v>0</v>
          </cell>
          <cell r="U467">
            <v>0</v>
          </cell>
          <cell r="V467">
            <v>0</v>
          </cell>
          <cell r="W467">
            <v>0</v>
          </cell>
          <cell r="X467">
            <v>0</v>
          </cell>
          <cell r="Y467">
            <v>0</v>
          </cell>
          <cell r="Z467">
            <v>1</v>
          </cell>
          <cell r="AA467">
            <v>136</v>
          </cell>
          <cell r="AB467">
            <v>136.792</v>
          </cell>
          <cell r="AC467">
            <v>1</v>
          </cell>
          <cell r="AD467">
            <v>0</v>
          </cell>
          <cell r="AE467">
            <v>136</v>
          </cell>
          <cell r="AF467">
            <v>0</v>
          </cell>
          <cell r="AG467">
            <v>0</v>
          </cell>
          <cell r="AH467">
            <v>0</v>
          </cell>
          <cell r="AI467">
            <v>0</v>
          </cell>
          <cell r="AJ467">
            <v>0</v>
          </cell>
          <cell r="AK467">
            <v>0</v>
          </cell>
          <cell r="AL467">
            <v>0</v>
          </cell>
          <cell r="AM467">
            <v>4098.7</v>
          </cell>
          <cell r="AN467">
            <v>4108.54</v>
          </cell>
          <cell r="AO467">
            <v>4097.7</v>
          </cell>
          <cell r="AP467">
            <v>50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4</v>
          </cell>
          <cell r="BF467">
            <v>846.4</v>
          </cell>
          <cell r="BG467">
            <v>852.09100000000001</v>
          </cell>
          <cell r="BH467">
            <v>1</v>
          </cell>
          <cell r="BI467">
            <v>846.4</v>
          </cell>
          <cell r="BJ467">
            <v>0</v>
          </cell>
          <cell r="BK467">
            <v>65</v>
          </cell>
          <cell r="BL467">
            <v>2</v>
          </cell>
          <cell r="BM467">
            <v>1726</v>
          </cell>
          <cell r="BN467">
            <v>1733.4559999999999</v>
          </cell>
          <cell r="BO467">
            <v>0</v>
          </cell>
          <cell r="BP467">
            <v>1726</v>
          </cell>
          <cell r="BQ467">
            <v>0</v>
          </cell>
          <cell r="BR467">
            <v>345.2</v>
          </cell>
          <cell r="BS467">
            <v>0</v>
          </cell>
          <cell r="BT467">
            <v>5</v>
          </cell>
          <cell r="BU467">
            <v>0</v>
          </cell>
          <cell r="BV467">
            <v>12</v>
          </cell>
          <cell r="BW467">
            <v>675.5</v>
          </cell>
          <cell r="BX467">
            <v>674.649</v>
          </cell>
          <cell r="BY467">
            <v>0</v>
          </cell>
          <cell r="BZ467">
            <v>675.5</v>
          </cell>
          <cell r="CA467">
            <v>0</v>
          </cell>
          <cell r="CB467">
            <v>0.38800000000000001</v>
          </cell>
          <cell r="CC467">
            <v>0</v>
          </cell>
          <cell r="CD467">
            <v>3.1666666666666701</v>
          </cell>
          <cell r="CE467">
            <v>0</v>
          </cell>
          <cell r="CF467">
            <v>0</v>
          </cell>
          <cell r="CG467">
            <v>0</v>
          </cell>
          <cell r="CH467">
            <v>0</v>
          </cell>
          <cell r="CI467">
            <v>0</v>
          </cell>
          <cell r="CJ467">
            <v>0</v>
          </cell>
          <cell r="CK467">
            <v>0</v>
          </cell>
          <cell r="CL467">
            <v>0</v>
          </cell>
          <cell r="CM467">
            <v>0</v>
          </cell>
          <cell r="CN467">
            <v>0</v>
          </cell>
          <cell r="CO467">
            <v>0</v>
          </cell>
          <cell r="CP467">
            <v>3247.9</v>
          </cell>
          <cell r="CQ467">
            <v>7770.6</v>
          </cell>
          <cell r="CR467">
            <v>0</v>
          </cell>
          <cell r="CS467">
            <v>0</v>
          </cell>
          <cell r="CT467">
            <v>0</v>
          </cell>
        </row>
        <row r="468">
          <cell r="B468">
            <v>247690631</v>
          </cell>
          <cell r="C468" t="str">
            <v>д. Островцы, ул. Подмосковная, д. 1, д. 2, д. 3, д. 19</v>
          </cell>
          <cell r="D468" t="str">
            <v>{"type":"Polygon","coordinates":[[[37.977432,55.600002],[37.977387,55.600054],[37.977376,55.600084],[37.977384,55.600099],[37.977418,55.600165],[37.977422,55.600172],[37.977942,55.600361],[37.977977,55.600374],[37.978044,55.600398],[37.97863,55.600593],[37.978651,55.6006],[37.978976,55.600709],[37.979016,55.600722],[37.979262,55.600804],[37.979962,55.600457],[37.980196,55.600605],[37.980478,55.600474],[37.980496,55.600466],[37.980578,55.600428],[37.980101,55.600126],[37.980121,55.600117],[37.980579,55.599907],[37.979771,55.599366],[37.979361,55.599554],[37.979307,55.599579],[37.979288,55.599588],[37.979047,55.599414],[37.979109,55.599383],[37.97883,55.599194],[37.97878,55.599221],[37.978703,55.599262],[37.978688,55.59927],[37.977835,55.599727],[37.977815,55.599737],[37.977765,55.599764],[37.97795,55.599898],[37.977698,55.60002],[37.977537,55.599914],[37.977432,55.600002]],[[37.978108,55.600043],[37.978143,55.600065],[37.97841,55.600238],[37.978446,55.600261],[37.978663,55.600401],[37.978696,55.600422],[37.978787,55.600481],[37.978631,55.600552],[37.977819,55.60002],[37.977963,55.599949],[37.978108,55.600043]],[[37.980042,55.600222],[37.979093,55.600667],[37.97894,55.600572],[37.979059,55.600515],[37.979104,55.600494],[37.979377,55.600364],[37.979424,55.600341],[37.979716,55.600202],[37.979765,55.600179],[37.979884,55.600122],[37.980042,55.600222]],[[37.978784,55.599346],[37.97889,55.599412],[37.978806,55.599456],[37.978707,55.599506],[37.978534,55.599592],[37.978437,55.599641],[37.978265,55.599727],[37.978174,55.599773],[37.978052,55.599834],[37.977942,55.59977],[37.978784,55.599346]],[[37.9803,55.599931],[37.980149,55.600002],[37.980086,55.59996],[37.98007,55.599949],[37.979931,55.599857],[37.979916,55.599847],[37.979743,55.599732],[37.979729,55.599723],[37.979583,55.599625],[37.979566,55.599614],[37.979503,55.599572],[37.97965,55.599497],[37.9803,55.599931]],[[37.979222,55.599714],[37.979154,55.599744],[37.979088,55.599701],[37.979158,55.599668],[37.979222,55.599714]],[[37.977582,55.600067],[37.977605,55.600077],[37.97768,55.600023],[37.977557,55.599968],[37.977482,55.600024],[37.977582,55.600067]]]}</v>
          </cell>
          <cell r="E468" t="str">
            <v>LINESTRING(37.97883 55.599194,37.977815 55.599737,37.977765 55.599764,37.977537 55.599914,37.977432 55.600002,37.977387 55.600054,37.977376 55.600084,37.977418 55.600165,37.977422 55.600172,37.977977 55.600374,37.978044 55.600398,37.978976 55.600709,37.979262 55.600804,37.980196 55.600605,37.980496 55.600466,37.980578 55.600428,37.980579 55.599907,37.979771 55.599366,37.97883 55.599194)</v>
          </cell>
          <cell r="F468" t="str">
            <v>Утвержден</v>
          </cell>
          <cell r="G468">
            <v>16766</v>
          </cell>
          <cell r="H468">
            <v>16806.977999999999</v>
          </cell>
          <cell r="I468">
            <v>16766</v>
          </cell>
          <cell r="J468">
            <v>1827</v>
          </cell>
          <cell r="K468">
            <v>0</v>
          </cell>
          <cell r="L468">
            <v>14929</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28</v>
          </cell>
          <cell r="BB468">
            <v>33</v>
          </cell>
          <cell r="BC468">
            <v>10</v>
          </cell>
          <cell r="BD468">
            <v>15</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row>
        <row r="469">
          <cell r="B469">
            <v>247690620</v>
          </cell>
          <cell r="C469" t="str">
            <v>д. Островцы, ул. Подмосковная, д. 22, д. 30, д. 33, д. 34, д. 35, д. 36</v>
          </cell>
          <cell r="D469" t="str">
            <v>{"type":"Polygon","coordinates":[[[37.987339,55.596328],[37.987288,55.596292],[37.988173,55.59592],[37.988025,55.595805],[37.987911,55.595729],[37.987793,55.595645],[37.987658,55.595579],[37.98751,55.59553],[37.987356,55.595512],[37.987195,55.595523],[37.98704,55.595378],[37.986434,55.59548],[37.986327,55.595501],[37.985924,55.595594],[37.985149,55.595944],[37.985071,55.59601],[37.985302,55.596166],[37.985339,55.596172],[37.985376,55.596167],[37.985581,55.596066],[37.98663,55.596796],[37.985082,55.59753],[37.985086,55.597556],[37.985097,55.597575],[37.985569,55.597895],[37.985633,55.597921],[37.985694,55.597925],[37.985755,55.59791],[37.9866,55.59749],[37.988038,55.596799],[37.988138,55.596571],[37.988126,55.596544],[37.98809,55.596527],[37.987708,55.596386],[37.987701,55.596364],[37.987433,55.596288],[37.987339,55.596328]],[[37.987279,55.596841],[37.987196,55.596771],[37.9873,55.596515],[37.987418,55.596486],[37.987823,55.596548],[37.987893,55.596618],[37.987805,55.596846],[37.987672,55.596894],[37.987279,55.596841]],[[37.985592,55.597676],[37.985522,55.597611],[37.985605,55.597379],[37.98572,55.597333],[37.986166,55.5974],[37.986209,55.597438],[37.986104,55.597691],[37.985994,55.597731],[37.985592,55.597676]],[[37.98641,55.597259],[37.986353,55.597182],[37.986466,55.596953],[37.986579,55.596925],[37.986961,55.596974],[37.987043,55.597028],[37.986922,55.597266],[37.986814,55.59731],[37.98641,55.597259]],[[37.983975,55.596807],[37.983989,55.596808],[37.983973,55.596799],[37.983975,55.596807]],[[37.986125,55.596262],[37.986297,55.596182],[37.986855,55.596553],[37.986681,55.596633],[37.986125,55.596262]],[[37.985168,55.596006],[37.98619,55.595551],[37.986372,55.595674],[37.986423,55.595656],[37.986619,55.595792],[37.986469,55.595865],[37.986203,55.595701],[37.985307,55.596103],[37.985168,55.596006]],[[37.986808,55.595885],[37.987195,55.595708],[37.987455,55.595897],[37.987073,55.596064],[37.986808,55.595885]],[[37.986872,55.596864],[37.986954,55.596826],[37.986884,55.59678],[37.986802,55.59682],[37.986872,55.596864]],[[37.985878,55.597217],[37.985934,55.597256],[37.986004,55.597224],[37.985947,55.597186],[37.985878,55.597217]],[[37.987101,55.596382],[37.987038,55.596337],[37.987141,55.596292],[37.987201,55.596338],[37.987101,55.596382]]]}</v>
          </cell>
          <cell r="E469" t="str">
            <v>LINESTRING(37.98704 55.595378,37.986434 55.59548,37.986327 55.595501,37.985924 55.595594,37.985149 55.595944,37.983973 55.596799,37.983975 55.596807,37.985097 55.597575,37.985569 55.597895,37.985633 55.597921,37.985694 55.597925,37.985755 55.59791,37.988038 55.596799,37.988138 55.596571,37.988173 55.59592,37.988025 55.595805,37.987793 55.595645,37.987658 55.595579,37.98751 55.59553,37.98704 55.595378)</v>
          </cell>
          <cell r="F469" t="str">
            <v>Утвержден</v>
          </cell>
          <cell r="G469">
            <v>20749</v>
          </cell>
          <cell r="H469">
            <v>20799.681</v>
          </cell>
          <cell r="I469">
            <v>20749</v>
          </cell>
          <cell r="J469">
            <v>7173.9</v>
          </cell>
          <cell r="K469">
            <v>6117.6</v>
          </cell>
          <cell r="L469">
            <v>13575.1</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9477.6</v>
          </cell>
          <cell r="AN469">
            <v>9502.6370000000006</v>
          </cell>
          <cell r="AO469">
            <v>9476.6</v>
          </cell>
          <cell r="AP469">
            <v>36</v>
          </cell>
          <cell r="AQ469">
            <v>0</v>
          </cell>
          <cell r="AR469">
            <v>0</v>
          </cell>
          <cell r="AS469">
            <v>0</v>
          </cell>
          <cell r="AT469">
            <v>0</v>
          </cell>
          <cell r="AU469">
            <v>0</v>
          </cell>
          <cell r="AV469">
            <v>1</v>
          </cell>
          <cell r="AW469">
            <v>52</v>
          </cell>
          <cell r="AX469">
            <v>0</v>
          </cell>
          <cell r="AY469">
            <v>52</v>
          </cell>
          <cell r="AZ469">
            <v>0</v>
          </cell>
          <cell r="BA469">
            <v>36</v>
          </cell>
          <cell r="BB469">
            <v>55</v>
          </cell>
          <cell r="BC469">
            <v>18</v>
          </cell>
          <cell r="BD469">
            <v>25</v>
          </cell>
          <cell r="BE469">
            <v>21</v>
          </cell>
          <cell r="BF469">
            <v>4352.8999999999996</v>
          </cell>
          <cell r="BG469">
            <v>4366.2659999999996</v>
          </cell>
          <cell r="BH469">
            <v>0</v>
          </cell>
          <cell r="BI469">
            <v>3866.1</v>
          </cell>
          <cell r="BJ469">
            <v>486.8</v>
          </cell>
          <cell r="BK469">
            <v>339</v>
          </cell>
          <cell r="BL469">
            <v>5</v>
          </cell>
          <cell r="BM469">
            <v>4030</v>
          </cell>
          <cell r="BN469">
            <v>4035.6770000000001</v>
          </cell>
          <cell r="BO469">
            <v>0</v>
          </cell>
          <cell r="BP469">
            <v>4030</v>
          </cell>
          <cell r="BQ469">
            <v>0</v>
          </cell>
          <cell r="BR469">
            <v>806</v>
          </cell>
          <cell r="BS469">
            <v>0</v>
          </cell>
          <cell r="BT469">
            <v>5</v>
          </cell>
          <cell r="BU469">
            <v>0</v>
          </cell>
          <cell r="BV469">
            <v>38</v>
          </cell>
          <cell r="BW469">
            <v>2741.5</v>
          </cell>
          <cell r="BX469">
            <v>2742.4670000000001</v>
          </cell>
          <cell r="BY469">
            <v>0</v>
          </cell>
          <cell r="BZ469">
            <v>2741.5</v>
          </cell>
          <cell r="CA469">
            <v>0</v>
          </cell>
          <cell r="CB469">
            <v>1.0580000000000001</v>
          </cell>
          <cell r="CC469">
            <v>0</v>
          </cell>
          <cell r="CD469">
            <v>5.5526315789473699</v>
          </cell>
          <cell r="CE469">
            <v>0</v>
          </cell>
          <cell r="CF469">
            <v>0</v>
          </cell>
          <cell r="CG469">
            <v>0</v>
          </cell>
          <cell r="CH469">
            <v>0</v>
          </cell>
          <cell r="CI469">
            <v>0</v>
          </cell>
          <cell r="CJ469">
            <v>0</v>
          </cell>
          <cell r="CK469">
            <v>0</v>
          </cell>
          <cell r="CL469">
            <v>0</v>
          </cell>
          <cell r="CM469">
            <v>0</v>
          </cell>
          <cell r="CN469">
            <v>0</v>
          </cell>
          <cell r="CO469">
            <v>0</v>
          </cell>
          <cell r="CP469">
            <v>10689.6</v>
          </cell>
          <cell r="CQ469">
            <v>20653</v>
          </cell>
          <cell r="CR469">
            <v>0</v>
          </cell>
          <cell r="CS469">
            <v>0</v>
          </cell>
          <cell r="CT469">
            <v>0</v>
          </cell>
        </row>
        <row r="470">
          <cell r="B470">
            <v>10373835386</v>
          </cell>
          <cell r="C470" t="str">
            <v>д. Островцы, ул. Подмосковная, д. 23Б, д. 31</v>
          </cell>
          <cell r="D470" t="str">
            <v>{"type":"Polygon","coordinates":[[[37.985048,55.59589],[37.985224,55.595827],[37.985487,55.595704],[37.985626,55.595624],[37.985353,55.595575],[37.984916,55.595669],[37.984334,55.595798],[37.983899,55.595882],[37.983904,55.595953],[37.983564,55.59602],[37.983478,55.596106],[37.983202,55.596144],[37.983119,55.596145],[37.983034,55.596136],[37.983214,55.596262],[37.984115,55.596897],[37.98437,55.597081],[37.984418,55.597098],[37.984473,55.597101],[37.98452,55.597083],[37.984531,55.597056],[37.984507,55.597031],[37.984395,55.596947],[37.984562,55.596881],[37.984922,55.596718],[37.984307,55.596268],[37.98501,55.595926],[37.985048,55.59589]],[[37.984985,55.595849],[37.984859,55.59576],[37.984201,55.596054],[37.984336,55.596142],[37.984985,55.595849]],[[37.98377,55.596257],[37.983947,55.596176],[37.984763,55.596733],[37.984587,55.596808],[37.98377,55.596257]],[[37.983331,55.596126],[37.983361,55.596148],[37.983446,55.596134],[37.983418,55.596114],[37.983331,55.596126]]]}</v>
          </cell>
          <cell r="E470" t="str">
            <v>LINESTRING(37.985353 55.595575,37.983899 55.595882,37.983034 55.596136,37.98437 55.597081,37.984418 55.597098,37.984473 55.597101,37.98452 55.597083,37.984922 55.596718,37.985626 55.595624,37.985353 55.595575)</v>
          </cell>
          <cell r="F470" t="str">
            <v>Утвержден</v>
          </cell>
          <cell r="G470">
            <v>7692</v>
          </cell>
          <cell r="H470">
            <v>7711.2619999999997</v>
          </cell>
          <cell r="I470">
            <v>7692</v>
          </cell>
          <cell r="J470">
            <v>2352.6999999999998</v>
          </cell>
          <cell r="K470">
            <v>1941.2</v>
          </cell>
          <cell r="L470">
            <v>5339.3</v>
          </cell>
          <cell r="M470">
            <v>1</v>
          </cell>
          <cell r="N470">
            <v>385</v>
          </cell>
          <cell r="O470">
            <v>386.88299999999998</v>
          </cell>
          <cell r="P470">
            <v>0</v>
          </cell>
          <cell r="Q470">
            <v>0</v>
          </cell>
          <cell r="R470">
            <v>0</v>
          </cell>
          <cell r="S470">
            <v>0</v>
          </cell>
          <cell r="T470">
            <v>385</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3811.3</v>
          </cell>
          <cell r="AN470">
            <v>3820.8580000000002</v>
          </cell>
          <cell r="AO470">
            <v>3810.3</v>
          </cell>
          <cell r="AP470">
            <v>30</v>
          </cell>
          <cell r="AQ470">
            <v>0</v>
          </cell>
          <cell r="AR470">
            <v>0</v>
          </cell>
          <cell r="AS470">
            <v>0</v>
          </cell>
          <cell r="AT470">
            <v>0</v>
          </cell>
          <cell r="AU470">
            <v>0</v>
          </cell>
          <cell r="AV470">
            <v>1</v>
          </cell>
          <cell r="AW470">
            <v>16</v>
          </cell>
          <cell r="AX470">
            <v>0</v>
          </cell>
          <cell r="AY470">
            <v>16</v>
          </cell>
          <cell r="AZ470">
            <v>0</v>
          </cell>
          <cell r="BA470">
            <v>0</v>
          </cell>
          <cell r="BB470">
            <v>0</v>
          </cell>
          <cell r="BC470">
            <v>0</v>
          </cell>
          <cell r="BD470">
            <v>0</v>
          </cell>
          <cell r="BE470">
            <v>4</v>
          </cell>
          <cell r="BF470">
            <v>1163.4000000000001</v>
          </cell>
          <cell r="BG470">
            <v>1169.9680000000001</v>
          </cell>
          <cell r="BH470">
            <v>1</v>
          </cell>
          <cell r="BI470">
            <v>1163.4000000000001</v>
          </cell>
          <cell r="BJ470">
            <v>0</v>
          </cell>
          <cell r="BK470">
            <v>90</v>
          </cell>
          <cell r="BL470">
            <v>3</v>
          </cell>
          <cell r="BM470">
            <v>1699</v>
          </cell>
          <cell r="BN470">
            <v>1701.5909999999999</v>
          </cell>
          <cell r="BO470">
            <v>0</v>
          </cell>
          <cell r="BP470">
            <v>1699</v>
          </cell>
          <cell r="BQ470">
            <v>0</v>
          </cell>
          <cell r="BR470">
            <v>339.8</v>
          </cell>
          <cell r="BS470">
            <v>0</v>
          </cell>
          <cell r="BT470">
            <v>5</v>
          </cell>
          <cell r="BU470">
            <v>0</v>
          </cell>
          <cell r="BV470">
            <v>10</v>
          </cell>
          <cell r="BW470">
            <v>640.6</v>
          </cell>
          <cell r="BX470">
            <v>636.49199999999996</v>
          </cell>
          <cell r="BY470">
            <v>1</v>
          </cell>
          <cell r="BZ470">
            <v>640.6</v>
          </cell>
          <cell r="CA470">
            <v>0</v>
          </cell>
          <cell r="CB470">
            <v>0.29599999999999999</v>
          </cell>
          <cell r="CC470">
            <v>0</v>
          </cell>
          <cell r="CD470">
            <v>4.8</v>
          </cell>
          <cell r="CE470">
            <v>0</v>
          </cell>
          <cell r="CF470">
            <v>0</v>
          </cell>
          <cell r="CG470">
            <v>0</v>
          </cell>
          <cell r="CH470">
            <v>0</v>
          </cell>
          <cell r="CI470">
            <v>0</v>
          </cell>
          <cell r="CJ470">
            <v>0</v>
          </cell>
          <cell r="CK470">
            <v>0</v>
          </cell>
          <cell r="CL470">
            <v>0</v>
          </cell>
          <cell r="CM470">
            <v>0</v>
          </cell>
          <cell r="CN470">
            <v>0</v>
          </cell>
          <cell r="CO470">
            <v>0</v>
          </cell>
          <cell r="CP470">
            <v>3519</v>
          </cell>
          <cell r="CQ470">
            <v>7714.3</v>
          </cell>
          <cell r="CR470">
            <v>0</v>
          </cell>
          <cell r="CS470">
            <v>0</v>
          </cell>
          <cell r="CT470">
            <v>0</v>
          </cell>
        </row>
        <row r="471">
          <cell r="B471">
            <v>10373995106</v>
          </cell>
          <cell r="C471" t="str">
            <v>д. Островцы, ул. Подмосковная, д. 23, д. 32</v>
          </cell>
          <cell r="D471" t="str">
            <v>{"type":"Polygon","coordinates":[[[37.984614,55.597155],[37.984584,55.597159],[37.98456,55.597174],[37.984558,55.59721],[37.984932,55.597473],[37.984975,55.597477],[37.985015,55.597468],[37.985594,55.597199],[37.985775,55.597117],[37.986388,55.596822],[37.986418,55.596805],[37.986438,55.59678],[37.986435,55.596754],[37.986356,55.596689],[37.98595,55.596408],[37.985644,55.596194],[37.985601,55.596183],[37.985554,55.596196],[37.985392,55.596267],[37.985339,55.596274],[37.985299,55.596259],[37.985063,55.596086],[37.98459,55.5963],[37.985101,55.596683],[37.98491,55.596761],[37.984653,55.59688],[37.984617,55.596907],[37.984613,55.596943],[37.984562,55.596966],[37.984735,55.597095],[37.984614,55.597155]],[[37.984808,55.596274],[37.984969,55.596197],[37.98579,55.596746],[37.985621,55.596826],[37.984808,55.596274]],[[37.984771,55.596918],[37.984921,55.596844],[37.985475,55.59721],[37.985319,55.597282],[37.984771,55.596918]],[[37.985699,55.596253],[37.985627,55.596286],[37.985559,55.596239],[37.985632,55.596206],[37.985699,55.596253]]]}</v>
          </cell>
          <cell r="E471" t="str">
            <v>LINESTRING(37.985063 55.596086,37.98459 55.5963,37.984562 55.596966,37.984558 55.59721,37.984932 55.597473,37.984975 55.597477,37.985015 55.597468,37.985775 55.597117,37.986388 55.596822,37.986418 55.596805,37.986438 55.59678,37.986435 55.596754,37.986356 55.596689,37.985644 55.596194,37.985601 55.596183,37.985063 55.596086)</v>
          </cell>
          <cell r="F471" t="str">
            <v>Утвержден</v>
          </cell>
          <cell r="G471">
            <v>8352</v>
          </cell>
          <cell r="H471">
            <v>8372.68</v>
          </cell>
          <cell r="I471">
            <v>8352</v>
          </cell>
          <cell r="J471">
            <v>1961.7</v>
          </cell>
          <cell r="K471">
            <v>2263.9</v>
          </cell>
          <cell r="L471">
            <v>6390.3</v>
          </cell>
          <cell r="M471">
            <v>2</v>
          </cell>
          <cell r="N471">
            <v>918</v>
          </cell>
          <cell r="O471">
            <v>918.44799999999998</v>
          </cell>
          <cell r="P471">
            <v>0</v>
          </cell>
          <cell r="Q471">
            <v>0</v>
          </cell>
          <cell r="R471">
            <v>918</v>
          </cell>
          <cell r="S471">
            <v>0</v>
          </cell>
          <cell r="T471">
            <v>0</v>
          </cell>
          <cell r="U471">
            <v>0</v>
          </cell>
          <cell r="V471">
            <v>0</v>
          </cell>
          <cell r="W471">
            <v>0</v>
          </cell>
          <cell r="X471">
            <v>0</v>
          </cell>
          <cell r="Y471">
            <v>0</v>
          </cell>
          <cell r="Z471">
            <v>1</v>
          </cell>
          <cell r="AA471">
            <v>431</v>
          </cell>
          <cell r="AB471">
            <v>431.04700000000003</v>
          </cell>
          <cell r="AC471">
            <v>0</v>
          </cell>
          <cell r="AD471">
            <v>0</v>
          </cell>
          <cell r="AE471">
            <v>431</v>
          </cell>
          <cell r="AF471">
            <v>0</v>
          </cell>
          <cell r="AG471">
            <v>0</v>
          </cell>
          <cell r="AH471">
            <v>0</v>
          </cell>
          <cell r="AI471">
            <v>0</v>
          </cell>
          <cell r="AJ471">
            <v>0</v>
          </cell>
          <cell r="AK471">
            <v>0</v>
          </cell>
          <cell r="AL471">
            <v>0</v>
          </cell>
          <cell r="AM471">
            <v>3242.8</v>
          </cell>
          <cell r="AN471">
            <v>3249.558</v>
          </cell>
          <cell r="AO471">
            <v>3241.8</v>
          </cell>
          <cell r="AP471">
            <v>30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6</v>
          </cell>
          <cell r="BF471">
            <v>1164.7</v>
          </cell>
          <cell r="BG471">
            <v>1165.585</v>
          </cell>
          <cell r="BH471">
            <v>0</v>
          </cell>
          <cell r="BI471">
            <v>1164.7</v>
          </cell>
          <cell r="BJ471">
            <v>0</v>
          </cell>
          <cell r="BK471">
            <v>91</v>
          </cell>
          <cell r="BL471">
            <v>2</v>
          </cell>
          <cell r="BM471">
            <v>797</v>
          </cell>
          <cell r="BN471">
            <v>801.846</v>
          </cell>
          <cell r="BO471">
            <v>1</v>
          </cell>
          <cell r="BP471">
            <v>797</v>
          </cell>
          <cell r="BQ471">
            <v>0</v>
          </cell>
          <cell r="BR471">
            <v>119.35</v>
          </cell>
          <cell r="BS471">
            <v>0</v>
          </cell>
          <cell r="BT471">
            <v>6.5</v>
          </cell>
          <cell r="BU471">
            <v>0</v>
          </cell>
          <cell r="BV471">
            <v>14</v>
          </cell>
          <cell r="BW471">
            <v>1802.9</v>
          </cell>
          <cell r="BX471">
            <v>1804.4970000000001</v>
          </cell>
          <cell r="BY471">
            <v>0</v>
          </cell>
          <cell r="BZ471">
            <v>1802.9</v>
          </cell>
          <cell r="CA471">
            <v>0</v>
          </cell>
          <cell r="CB471">
            <v>0.749</v>
          </cell>
          <cell r="CC471">
            <v>0</v>
          </cell>
          <cell r="CD471">
            <v>5.3928571428571397</v>
          </cell>
          <cell r="CE471">
            <v>0</v>
          </cell>
          <cell r="CF471">
            <v>0</v>
          </cell>
          <cell r="CG471">
            <v>0</v>
          </cell>
          <cell r="CH471">
            <v>0</v>
          </cell>
          <cell r="CI471">
            <v>0</v>
          </cell>
          <cell r="CJ471">
            <v>0</v>
          </cell>
          <cell r="CK471">
            <v>0</v>
          </cell>
          <cell r="CL471">
            <v>0</v>
          </cell>
          <cell r="CM471">
            <v>0</v>
          </cell>
          <cell r="CN471">
            <v>0</v>
          </cell>
          <cell r="CO471">
            <v>0</v>
          </cell>
          <cell r="CP471">
            <v>3764.6</v>
          </cell>
          <cell r="CQ471">
            <v>8355.4</v>
          </cell>
          <cell r="CR471">
            <v>0</v>
          </cell>
          <cell r="CS471">
            <v>0</v>
          </cell>
          <cell r="CT471">
            <v>0</v>
          </cell>
        </row>
        <row r="472">
          <cell r="B472">
            <v>247690630</v>
          </cell>
          <cell r="C472" t="str">
            <v>д. Островцы, ул. Подмосковная, д. 25, д. 26, д. 27, д. 28</v>
          </cell>
          <cell r="D472" t="str">
            <v>{"type":"Polygon","coordinates":[[[37.979879,55.59697],[37.978293,55.597791],[37.978296,55.597841],[37.978355,55.597891],[37.979203,55.598414],[37.979256,55.598441],[37.979313,55.598438],[37.979551,55.598325],[37.979662,55.598397],[37.979802,55.598491],[37.979895,55.598555],[37.981177,55.597953],[37.981005,55.59784],[37.981347,55.597678],[37.98045,55.597077],[37.980214,55.597193],[37.979879,55.59697]],[[37.98001,55.597176],[37.978847,55.59775],[37.978684,55.597645],[37.97984,55.59707],[37.98001,55.597176]],[[37.980507,55.597175],[37.981206,55.597638],[37.980979,55.597744],[37.98039,55.597357],[37.980438,55.597334],[37.980327,55.597264],[37.980507,55.597175]],[[37.979508,55.598296],[37.979312,55.598392],[37.978599,55.597923],[37.978795,55.597827],[37.979508,55.598296]],[[37.980975,55.597932],[37.979816,55.5985],[37.979651,55.598387],[37.98081,55.597829],[37.980975,55.597932]],[[37.980436,55.597335],[37.980391,55.597357],[37.980436,55.597335]],[[37.978421,55.597932],[37.978434,55.59794],[37.978421,55.597932]]]}</v>
          </cell>
          <cell r="E472" t="str">
            <v>LINESTRING(37.979879 55.59697,37.978293 55.597791,37.978296 55.597841,37.978355 55.597891,37.979203 55.598414,37.979256 55.598441,37.979895 55.598555,37.981177 55.597953,37.981347 55.597678,37.98045 55.597077,37.979879 55.59697)</v>
          </cell>
          <cell r="F472" t="str">
            <v>Утвержден</v>
          </cell>
          <cell r="G472">
            <v>13678</v>
          </cell>
          <cell r="H472">
            <v>13710.630999999999</v>
          </cell>
          <cell r="I472">
            <v>13678</v>
          </cell>
          <cell r="J472">
            <v>3672.9</v>
          </cell>
          <cell r="K472">
            <v>3099.9</v>
          </cell>
          <cell r="L472">
            <v>10005.1</v>
          </cell>
          <cell r="M472">
            <v>5</v>
          </cell>
          <cell r="N472">
            <v>450.4</v>
          </cell>
          <cell r="O472">
            <v>452.529</v>
          </cell>
          <cell r="P472">
            <v>0</v>
          </cell>
          <cell r="Q472">
            <v>0</v>
          </cell>
          <cell r="R472">
            <v>384.6</v>
          </cell>
          <cell r="S472">
            <v>65.8</v>
          </cell>
          <cell r="T472">
            <v>0</v>
          </cell>
          <cell r="U472">
            <v>0</v>
          </cell>
          <cell r="V472">
            <v>0</v>
          </cell>
          <cell r="W472">
            <v>0</v>
          </cell>
          <cell r="X472">
            <v>0</v>
          </cell>
          <cell r="Y472">
            <v>0</v>
          </cell>
          <cell r="Z472">
            <v>1</v>
          </cell>
          <cell r="AA472">
            <v>422</v>
          </cell>
          <cell r="AB472">
            <v>422.52600000000001</v>
          </cell>
          <cell r="AC472">
            <v>0</v>
          </cell>
          <cell r="AD472">
            <v>0</v>
          </cell>
          <cell r="AE472">
            <v>0</v>
          </cell>
          <cell r="AF472">
            <v>0</v>
          </cell>
          <cell r="AG472">
            <v>0</v>
          </cell>
          <cell r="AH472">
            <v>0</v>
          </cell>
          <cell r="AI472">
            <v>422</v>
          </cell>
          <cell r="AJ472">
            <v>0</v>
          </cell>
          <cell r="AK472">
            <v>0</v>
          </cell>
          <cell r="AL472">
            <v>0</v>
          </cell>
          <cell r="AM472">
            <v>6064.2</v>
          </cell>
          <cell r="AN472">
            <v>6081.902</v>
          </cell>
          <cell r="AO472">
            <v>6064.2</v>
          </cell>
          <cell r="AP472">
            <v>0</v>
          </cell>
          <cell r="AQ472">
            <v>0</v>
          </cell>
          <cell r="AR472">
            <v>0</v>
          </cell>
          <cell r="AS472">
            <v>0</v>
          </cell>
          <cell r="AT472">
            <v>0</v>
          </cell>
          <cell r="AU472">
            <v>0</v>
          </cell>
          <cell r="AV472">
            <v>0</v>
          </cell>
          <cell r="AW472">
            <v>0</v>
          </cell>
          <cell r="AX472">
            <v>0</v>
          </cell>
          <cell r="AY472">
            <v>0</v>
          </cell>
          <cell r="AZ472">
            <v>0</v>
          </cell>
          <cell r="BA472">
            <v>15</v>
          </cell>
          <cell r="BB472">
            <v>25</v>
          </cell>
          <cell r="BC472">
            <v>17</v>
          </cell>
          <cell r="BD472">
            <v>9</v>
          </cell>
          <cell r="BE472">
            <v>3</v>
          </cell>
          <cell r="BF472">
            <v>1696.1</v>
          </cell>
          <cell r="BG472">
            <v>1699.5730000000001</v>
          </cell>
          <cell r="BH472">
            <v>0</v>
          </cell>
          <cell r="BI472">
            <v>1696.1</v>
          </cell>
          <cell r="BJ472">
            <v>0</v>
          </cell>
          <cell r="BK472">
            <v>134</v>
          </cell>
          <cell r="BL472">
            <v>2</v>
          </cell>
          <cell r="BM472">
            <v>2824</v>
          </cell>
          <cell r="BN472">
            <v>2826.9470000000001</v>
          </cell>
          <cell r="BO472">
            <v>0</v>
          </cell>
          <cell r="BP472">
            <v>2824</v>
          </cell>
          <cell r="BQ472">
            <v>0</v>
          </cell>
          <cell r="BR472">
            <v>564.79999999999995</v>
          </cell>
          <cell r="BS472">
            <v>0</v>
          </cell>
          <cell r="BT472">
            <v>5</v>
          </cell>
          <cell r="BU472">
            <v>0</v>
          </cell>
          <cell r="BV472">
            <v>25</v>
          </cell>
          <cell r="BW472">
            <v>2226.3000000000002</v>
          </cell>
          <cell r="BX472">
            <v>2231.3130000000001</v>
          </cell>
          <cell r="BY472">
            <v>0</v>
          </cell>
          <cell r="BZ472">
            <v>2226.3000000000002</v>
          </cell>
          <cell r="CA472">
            <v>0</v>
          </cell>
          <cell r="CB472">
            <v>1.373</v>
          </cell>
          <cell r="CC472">
            <v>0</v>
          </cell>
          <cell r="CD472">
            <v>2.6</v>
          </cell>
          <cell r="CE472">
            <v>0</v>
          </cell>
          <cell r="CF472">
            <v>0</v>
          </cell>
          <cell r="CG472">
            <v>0</v>
          </cell>
          <cell r="CH472">
            <v>0</v>
          </cell>
          <cell r="CI472">
            <v>0</v>
          </cell>
          <cell r="CJ472">
            <v>0</v>
          </cell>
          <cell r="CK472">
            <v>0</v>
          </cell>
          <cell r="CL472">
            <v>0</v>
          </cell>
          <cell r="CM472">
            <v>0</v>
          </cell>
          <cell r="CN472">
            <v>0</v>
          </cell>
          <cell r="CO472">
            <v>0</v>
          </cell>
          <cell r="CP472">
            <v>6746.4</v>
          </cell>
          <cell r="CQ472">
            <v>13683</v>
          </cell>
          <cell r="CR472">
            <v>0</v>
          </cell>
          <cell r="CS472">
            <v>0</v>
          </cell>
          <cell r="CT472">
            <v>0</v>
          </cell>
        </row>
        <row r="473">
          <cell r="B473">
            <v>247690632</v>
          </cell>
          <cell r="C473" t="str">
            <v>д. Островцы, ул. Подмосковная, д. 29</v>
          </cell>
          <cell r="D473" t="str">
            <v>{"type":"Polygon","coordinates":[[[37.978196,55.597729],[37.978249,55.597721],[37.978535,55.597574],[37.978712,55.597482],[37.979287,55.597174],[37.979121,55.597062],[37.979093,55.597057],[37.979063,55.597062],[37.978935,55.59713],[37.978703,55.59697],[37.978455,55.596803],[37.978405,55.596789],[37.978366,55.596789],[37.978327,55.596795],[37.977757,55.597046],[37.977725,55.597072],[37.977681,55.597107],[37.977635,55.597151],[37.977581,55.597202],[37.977568,55.597226],[37.977562,55.597256],[37.977567,55.59729],[37.977588,55.59733],[37.977636,55.597379],[37.978161,55.597718],[37.978196,55.597729]],[[37.978993,55.597164],[37.979136,55.597094],[37.979243,55.597167],[37.979106,55.597238],[37.978993,55.597164]],[[37.978331,55.597648],[37.977965,55.59742],[37.977699,55.597256],[37.977789,55.597212],[37.977719,55.597169],[37.9779,55.597085],[37.977881,55.597074],[37.978084,55.596985],[37.97811,55.597001],[37.978173,55.59697],[37.978152,55.596957],[37.978393,55.596846],[37.978573,55.596958],[37.977982,55.597233],[37.978492,55.597564],[37.978331,55.597648]]]}</v>
          </cell>
          <cell r="E473" t="str">
            <v>LINESTRING(37.978366 55.596789,37.978327 55.596795,37.977757 55.597046,37.977681 55.597107,37.977581 55.597202,37.977568 55.597226,37.977562 55.597256,37.977567 55.59729,37.977588 55.59733,37.977636 55.597379,37.978161 55.597718,37.978196 55.597729,37.978249 55.597721,37.978535 55.597574,37.978712 55.597482,37.979287 55.597174,37.979121 55.597062,37.978455 55.596803,37.978405 55.596789,37.978366 55.596789)</v>
          </cell>
          <cell r="F473" t="str">
            <v>Утвержден</v>
          </cell>
          <cell r="G473">
            <v>4276</v>
          </cell>
          <cell r="H473">
            <v>4286.317</v>
          </cell>
          <cell r="I473">
            <v>4276</v>
          </cell>
          <cell r="J473">
            <v>317.10000000000002</v>
          </cell>
          <cell r="K473">
            <v>755.7</v>
          </cell>
          <cell r="L473">
            <v>3958.9</v>
          </cell>
          <cell r="M473">
            <v>3</v>
          </cell>
          <cell r="N473">
            <v>496.2</v>
          </cell>
          <cell r="O473">
            <v>497.66</v>
          </cell>
          <cell r="P473">
            <v>0</v>
          </cell>
          <cell r="Q473">
            <v>0</v>
          </cell>
          <cell r="R473">
            <v>451.3</v>
          </cell>
          <cell r="S473">
            <v>44.9</v>
          </cell>
          <cell r="T473">
            <v>0</v>
          </cell>
          <cell r="U473">
            <v>0</v>
          </cell>
          <cell r="V473">
            <v>0</v>
          </cell>
          <cell r="W473">
            <v>0</v>
          </cell>
          <cell r="X473">
            <v>0</v>
          </cell>
          <cell r="Y473">
            <v>0</v>
          </cell>
          <cell r="Z473">
            <v>1</v>
          </cell>
          <cell r="AA473">
            <v>25.9</v>
          </cell>
          <cell r="AB473">
            <v>25.951000000000001</v>
          </cell>
          <cell r="AC473">
            <v>0</v>
          </cell>
          <cell r="AD473">
            <v>0</v>
          </cell>
          <cell r="AE473">
            <v>25.9</v>
          </cell>
          <cell r="AF473">
            <v>0</v>
          </cell>
          <cell r="AG473">
            <v>0</v>
          </cell>
          <cell r="AH473">
            <v>0</v>
          </cell>
          <cell r="AI473">
            <v>0</v>
          </cell>
          <cell r="AJ473">
            <v>0</v>
          </cell>
          <cell r="AK473">
            <v>0</v>
          </cell>
          <cell r="AL473">
            <v>0</v>
          </cell>
          <cell r="AM473">
            <v>2340.6</v>
          </cell>
          <cell r="AN473">
            <v>2345.19</v>
          </cell>
          <cell r="AO473">
            <v>2339.6</v>
          </cell>
          <cell r="AP473">
            <v>30</v>
          </cell>
          <cell r="AQ473">
            <v>0</v>
          </cell>
          <cell r="AR473">
            <v>0</v>
          </cell>
          <cell r="AS473">
            <v>0</v>
          </cell>
          <cell r="AT473">
            <v>0</v>
          </cell>
          <cell r="AU473">
            <v>0</v>
          </cell>
          <cell r="AV473">
            <v>0</v>
          </cell>
          <cell r="AW473">
            <v>0</v>
          </cell>
          <cell r="AX473">
            <v>0</v>
          </cell>
          <cell r="AY473">
            <v>0</v>
          </cell>
          <cell r="AZ473">
            <v>0</v>
          </cell>
          <cell r="BA473">
            <v>14</v>
          </cell>
          <cell r="BB473">
            <v>18</v>
          </cell>
          <cell r="BC473">
            <v>2</v>
          </cell>
          <cell r="BD473">
            <v>9</v>
          </cell>
          <cell r="BE473">
            <v>0</v>
          </cell>
          <cell r="BF473">
            <v>0</v>
          </cell>
          <cell r="BG473">
            <v>0</v>
          </cell>
          <cell r="BH473">
            <v>0</v>
          </cell>
          <cell r="BI473">
            <v>0</v>
          </cell>
          <cell r="BJ473">
            <v>0</v>
          </cell>
          <cell r="BK473">
            <v>0</v>
          </cell>
          <cell r="BL473">
            <v>1</v>
          </cell>
          <cell r="BM473">
            <v>453</v>
          </cell>
          <cell r="BN473">
            <v>455.40800000000002</v>
          </cell>
          <cell r="BO473">
            <v>1</v>
          </cell>
          <cell r="BP473">
            <v>453</v>
          </cell>
          <cell r="BQ473">
            <v>0</v>
          </cell>
          <cell r="BR473">
            <v>90.6</v>
          </cell>
          <cell r="BS473">
            <v>0</v>
          </cell>
          <cell r="BT473">
            <v>5</v>
          </cell>
          <cell r="BU473">
            <v>0</v>
          </cell>
          <cell r="BV473">
            <v>7</v>
          </cell>
          <cell r="BW473">
            <v>958.7</v>
          </cell>
          <cell r="BX473">
            <v>960.601</v>
          </cell>
          <cell r="BY473">
            <v>0</v>
          </cell>
          <cell r="BZ473">
            <v>958.7</v>
          </cell>
          <cell r="CA473">
            <v>0</v>
          </cell>
          <cell r="CB473">
            <v>0.48899999999999999</v>
          </cell>
          <cell r="CC473">
            <v>0</v>
          </cell>
          <cell r="CD473">
            <v>4.71428571428571</v>
          </cell>
          <cell r="CE473">
            <v>0</v>
          </cell>
          <cell r="CF473">
            <v>0</v>
          </cell>
          <cell r="CG473">
            <v>0</v>
          </cell>
          <cell r="CH473">
            <v>0</v>
          </cell>
          <cell r="CI473">
            <v>0</v>
          </cell>
          <cell r="CJ473">
            <v>0</v>
          </cell>
          <cell r="CK473">
            <v>0</v>
          </cell>
          <cell r="CL473">
            <v>0</v>
          </cell>
          <cell r="CM473">
            <v>0</v>
          </cell>
          <cell r="CN473">
            <v>0</v>
          </cell>
          <cell r="CO473">
            <v>0</v>
          </cell>
          <cell r="CP473">
            <v>1411.7</v>
          </cell>
          <cell r="CQ473">
            <v>4273.3999999999996</v>
          </cell>
          <cell r="CR473">
            <v>0</v>
          </cell>
          <cell r="CS473">
            <v>0</v>
          </cell>
          <cell r="CT473">
            <v>0</v>
          </cell>
        </row>
        <row r="474">
          <cell r="B474">
            <v>247690627</v>
          </cell>
          <cell r="C474" t="str">
            <v>д. Островцы, ул. Подмосковная, д. 5/1, д. 5/2</v>
          </cell>
          <cell r="D474" t="str">
            <v>{"type":"Polygon","coordinates":[[[37.97883,55.599194],[37.979114,55.599385],[37.979198,55.599346],[37.979446,55.599515],[37.979771,55.599366],[37.980624,55.598977],[37.981328,55.598657],[37.980744,55.598262],[37.97883,55.599194]],[[37.980386,55.598675],[37.980391,55.598574],[37.980615,55.598467],[37.980653,55.598475],[37.98067,55.598486],[37.980724,55.598458],[37.980792,55.598454],[37.980798,55.598456],[37.981068,55.598629],[37.980686,55.598802],[37.98063,55.598767],[37.980545,55.59878],[37.980386,55.598675]],[[37.979226,55.599167],[37.979271,55.599142],[37.979271,55.599096],[37.979473,55.598997],[37.979629,55.599],[37.979807,55.599112],[37.979806,55.599153],[37.979846,55.59919],[37.979454,55.59938],[37.979312,55.599289],[37.979304,55.599266],[37.979249,55.599232],[37.97924,55.59921],[37.979223,55.599199],[37.979226,55.599167]]]}</v>
          </cell>
          <cell r="E474" t="str">
            <v>LINESTRING(37.980744 55.598262,37.97883 55.599194,37.979114 55.599385,37.979446 55.599515,37.981328 55.598657,37.980744 55.598262)</v>
          </cell>
          <cell r="F474" t="str">
            <v>Утвержден</v>
          </cell>
          <cell r="G474">
            <v>6456</v>
          </cell>
          <cell r="H474">
            <v>6471.6509999999998</v>
          </cell>
          <cell r="I474">
            <v>6456</v>
          </cell>
          <cell r="J474">
            <v>2618.3000000000002</v>
          </cell>
          <cell r="K474">
            <v>2431.3000000000002</v>
          </cell>
          <cell r="L474">
            <v>3837.7</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2178.1999999999998</v>
          </cell>
          <cell r="AN474">
            <v>2182.5740000000001</v>
          </cell>
          <cell r="AO474">
            <v>2177.1999999999998</v>
          </cell>
          <cell r="AP474">
            <v>30</v>
          </cell>
          <cell r="AQ474">
            <v>0</v>
          </cell>
          <cell r="AR474">
            <v>0</v>
          </cell>
          <cell r="AS474">
            <v>0</v>
          </cell>
          <cell r="AT474">
            <v>0</v>
          </cell>
          <cell r="AU474">
            <v>0</v>
          </cell>
          <cell r="AV474">
            <v>0</v>
          </cell>
          <cell r="AW474">
            <v>0</v>
          </cell>
          <cell r="AX474">
            <v>0</v>
          </cell>
          <cell r="AY474">
            <v>0</v>
          </cell>
          <cell r="AZ474">
            <v>0</v>
          </cell>
          <cell r="BA474">
            <v>10</v>
          </cell>
          <cell r="BB474">
            <v>16</v>
          </cell>
          <cell r="BC474">
            <v>11</v>
          </cell>
          <cell r="BD474">
            <v>19</v>
          </cell>
          <cell r="BE474">
            <v>6</v>
          </cell>
          <cell r="BF474">
            <v>1044</v>
          </cell>
          <cell r="BG474">
            <v>1048.203</v>
          </cell>
          <cell r="BH474">
            <v>0</v>
          </cell>
          <cell r="BI474">
            <v>1044</v>
          </cell>
          <cell r="BJ474">
            <v>0</v>
          </cell>
          <cell r="BK474">
            <v>81</v>
          </cell>
          <cell r="BL474">
            <v>1</v>
          </cell>
          <cell r="BM474">
            <v>2249</v>
          </cell>
          <cell r="BN474">
            <v>2255.739</v>
          </cell>
          <cell r="BO474">
            <v>0</v>
          </cell>
          <cell r="BP474">
            <v>2249</v>
          </cell>
          <cell r="BQ474">
            <v>0</v>
          </cell>
          <cell r="BR474">
            <v>449.8</v>
          </cell>
          <cell r="BS474">
            <v>0</v>
          </cell>
          <cell r="BT474">
            <v>5</v>
          </cell>
          <cell r="BU474">
            <v>0</v>
          </cell>
          <cell r="BV474">
            <v>12</v>
          </cell>
          <cell r="BW474">
            <v>983.5</v>
          </cell>
          <cell r="BX474">
            <v>985.21500000000003</v>
          </cell>
          <cell r="BY474">
            <v>0</v>
          </cell>
          <cell r="BZ474">
            <v>983.5</v>
          </cell>
          <cell r="CA474">
            <v>0</v>
          </cell>
          <cell r="CB474">
            <v>0.54800000000000004</v>
          </cell>
          <cell r="CC474">
            <v>0</v>
          </cell>
          <cell r="CD474">
            <v>3.9166666666666701</v>
          </cell>
          <cell r="CE474">
            <v>0</v>
          </cell>
          <cell r="CF474">
            <v>0</v>
          </cell>
          <cell r="CG474">
            <v>0</v>
          </cell>
          <cell r="CH474">
            <v>0</v>
          </cell>
          <cell r="CI474">
            <v>0</v>
          </cell>
          <cell r="CJ474">
            <v>0</v>
          </cell>
          <cell r="CK474">
            <v>0</v>
          </cell>
          <cell r="CL474">
            <v>0</v>
          </cell>
          <cell r="CM474">
            <v>0</v>
          </cell>
          <cell r="CN474">
            <v>0</v>
          </cell>
          <cell r="CO474">
            <v>0</v>
          </cell>
          <cell r="CP474">
            <v>4276.5</v>
          </cell>
          <cell r="CQ474">
            <v>6453.7</v>
          </cell>
          <cell r="CR474">
            <v>0</v>
          </cell>
          <cell r="CS474">
            <v>0</v>
          </cell>
          <cell r="CT474">
            <v>0</v>
          </cell>
        </row>
        <row r="475">
          <cell r="B475">
            <v>247690629</v>
          </cell>
          <cell r="C475" t="str">
            <v>д. Островцы, ул. Подмосковная, д. 8, д. 9, д. 17, д. 18, д. 20, д. 21</v>
          </cell>
          <cell r="D475" t="str">
            <v>{"type":"Polygon","coordinates":[[[37.97986,55.596958],[37.980214,55.597193],[37.980452,55.597076],[37.98065,55.597209],[37.981347,55.597678],[37.981472,55.597756],[37.982502,55.597254],[37.982511,55.59725],[37.982491,55.597202],[37.982628,55.597135],[37.982738,55.597183],[37.983101,55.597014],[37.983052,55.59698],[37.983243,55.596894],[37.983296,55.596928],[37.983717,55.596732],[37.98297,55.596195],[37.982486,55.595845],[37.982189,55.595893],[37.981737,55.596005],[37.98179,55.596038],[37.981685,55.596081],[37.981651,55.596054],[37.981607,55.596048],[37.98157,55.596056],[37.980836,55.596433],[37.980697,55.596509],[37.97986,55.596958]],[[37.981902,55.596205],[37.981268,55.596504],[37.98113,55.596414],[37.98176,55.596108],[37.981902,55.596205]],[[37.9809,55.5965],[37.980967,55.596469],[37.981072,55.596539],[37.981008,55.59657],[37.9809,55.5965]],[[37.980911,55.596658],[37.980477,55.596851],[37.980564,55.596916],[37.980134,55.597111],[37.979997,55.597024],[37.980391,55.596844],[37.9803,55.596792],[37.980778,55.596565],[37.980911,55.596658]],[[37.981458,55.597507],[37.982216,55.597143],[37.982347,55.597233],[37.981586,55.597593],[37.981458,55.597507]],[[37.980993,55.597192],[37.981743,55.596828],[37.981885,55.59692],[37.981126,55.597282],[37.980993,55.597192]],[[37.982121,55.596653],[37.982282,55.596582],[37.982891,55.596997],[37.98274,55.597074],[37.982121,55.596653]],[[37.982706,55.596382],[37.98287,55.596306],[37.98351,55.596742],[37.983357,55.596815],[37.982706,55.596382]]]}</v>
          </cell>
          <cell r="E475" t="str">
            <v>LINESTRING(37.982486 55.595845,37.982189 55.595893,37.981737 55.596005,37.98157 55.596056,37.980836 55.596433,37.97986 55.596958,37.980214 55.597193,37.981472 55.597756,37.982738 55.597183,37.983296 55.596928,37.983717 55.596732,37.982486 55.595845)</v>
          </cell>
          <cell r="F475" t="str">
            <v>Утвержден</v>
          </cell>
          <cell r="G475">
            <v>20877</v>
          </cell>
          <cell r="H475">
            <v>20927.466</v>
          </cell>
          <cell r="I475">
            <v>20877</v>
          </cell>
          <cell r="J475">
            <v>4784.8999999999996</v>
          </cell>
          <cell r="K475">
            <v>4851.1000000000004</v>
          </cell>
          <cell r="L475">
            <v>16092.1</v>
          </cell>
          <cell r="M475">
            <v>9</v>
          </cell>
          <cell r="N475">
            <v>1178.3</v>
          </cell>
          <cell r="O475">
            <v>1181.7570000000001</v>
          </cell>
          <cell r="P475">
            <v>0</v>
          </cell>
          <cell r="Q475">
            <v>0</v>
          </cell>
          <cell r="R475">
            <v>850</v>
          </cell>
          <cell r="S475">
            <v>31.1</v>
          </cell>
          <cell r="T475">
            <v>297.2</v>
          </cell>
          <cell r="U475">
            <v>0</v>
          </cell>
          <cell r="V475">
            <v>0</v>
          </cell>
          <cell r="W475">
            <v>0</v>
          </cell>
          <cell r="X475">
            <v>0</v>
          </cell>
          <cell r="Y475">
            <v>0</v>
          </cell>
          <cell r="Z475">
            <v>5</v>
          </cell>
          <cell r="AA475">
            <v>838.5</v>
          </cell>
          <cell r="AB475">
            <v>841.60599999999999</v>
          </cell>
          <cell r="AC475">
            <v>0</v>
          </cell>
          <cell r="AD475">
            <v>0</v>
          </cell>
          <cell r="AE475">
            <v>249.6</v>
          </cell>
          <cell r="AF475">
            <v>0</v>
          </cell>
          <cell r="AG475">
            <v>164.9</v>
          </cell>
          <cell r="AH475">
            <v>0</v>
          </cell>
          <cell r="AI475">
            <v>424</v>
          </cell>
          <cell r="AJ475">
            <v>0</v>
          </cell>
          <cell r="AK475">
            <v>0</v>
          </cell>
          <cell r="AL475">
            <v>0</v>
          </cell>
          <cell r="AM475">
            <v>10717.8</v>
          </cell>
          <cell r="AN475">
            <v>10741.031999999999</v>
          </cell>
          <cell r="AO475">
            <v>10716.8</v>
          </cell>
          <cell r="AP475">
            <v>40</v>
          </cell>
          <cell r="AQ475">
            <v>0</v>
          </cell>
          <cell r="AR475">
            <v>0</v>
          </cell>
          <cell r="AS475">
            <v>0</v>
          </cell>
          <cell r="AT475">
            <v>0</v>
          </cell>
          <cell r="AU475">
            <v>0</v>
          </cell>
          <cell r="AV475">
            <v>0</v>
          </cell>
          <cell r="AW475">
            <v>0</v>
          </cell>
          <cell r="AX475">
            <v>0</v>
          </cell>
          <cell r="AY475">
            <v>0</v>
          </cell>
          <cell r="AZ475">
            <v>0</v>
          </cell>
          <cell r="BA475">
            <v>12</v>
          </cell>
          <cell r="BB475">
            <v>21</v>
          </cell>
          <cell r="BC475">
            <v>4</v>
          </cell>
          <cell r="BD475">
            <v>10</v>
          </cell>
          <cell r="BE475">
            <v>13</v>
          </cell>
          <cell r="BF475">
            <v>2308.9</v>
          </cell>
          <cell r="BG475">
            <v>2313.0169999999998</v>
          </cell>
          <cell r="BH475">
            <v>0</v>
          </cell>
          <cell r="BI475">
            <v>2308.9</v>
          </cell>
          <cell r="BJ475">
            <v>0</v>
          </cell>
          <cell r="BK475">
            <v>178</v>
          </cell>
          <cell r="BL475">
            <v>2</v>
          </cell>
          <cell r="BM475">
            <v>3537</v>
          </cell>
          <cell r="BN475">
            <v>3541.7359999999999</v>
          </cell>
          <cell r="BO475">
            <v>0</v>
          </cell>
          <cell r="BP475">
            <v>3537</v>
          </cell>
          <cell r="BQ475">
            <v>0</v>
          </cell>
          <cell r="BR475">
            <v>707.4</v>
          </cell>
          <cell r="BS475">
            <v>0</v>
          </cell>
          <cell r="BT475">
            <v>5</v>
          </cell>
          <cell r="BU475">
            <v>0</v>
          </cell>
          <cell r="BV475">
            <v>34</v>
          </cell>
          <cell r="BW475">
            <v>2371.1999999999998</v>
          </cell>
          <cell r="BX475">
            <v>2311.797</v>
          </cell>
          <cell r="BY475">
            <v>3</v>
          </cell>
          <cell r="BZ475">
            <v>2371.1999999999998</v>
          </cell>
          <cell r="CA475">
            <v>0</v>
          </cell>
          <cell r="CB475">
            <v>1.3109999999999999</v>
          </cell>
          <cell r="CC475">
            <v>0</v>
          </cell>
          <cell r="CD475">
            <v>2.5588235294117601</v>
          </cell>
          <cell r="CE475">
            <v>0</v>
          </cell>
          <cell r="CF475">
            <v>0</v>
          </cell>
          <cell r="CG475">
            <v>0</v>
          </cell>
          <cell r="CH475">
            <v>0</v>
          </cell>
          <cell r="CI475">
            <v>0</v>
          </cell>
          <cell r="CJ475">
            <v>0</v>
          </cell>
          <cell r="CK475">
            <v>0</v>
          </cell>
          <cell r="CL475">
            <v>0</v>
          </cell>
          <cell r="CM475">
            <v>0</v>
          </cell>
          <cell r="CN475">
            <v>0</v>
          </cell>
          <cell r="CO475">
            <v>0</v>
          </cell>
          <cell r="CP475">
            <v>8217.1</v>
          </cell>
          <cell r="CQ475">
            <v>20950.7</v>
          </cell>
          <cell r="CR475">
            <v>0</v>
          </cell>
          <cell r="CS475">
            <v>0</v>
          </cell>
          <cell r="CT475">
            <v>0</v>
          </cell>
        </row>
        <row r="476">
          <cell r="B476">
            <v>247693507</v>
          </cell>
          <cell r="C476" t="str">
            <v>дп. Красково, 2-ой Осоавиахимовский проезд, д. 12</v>
          </cell>
          <cell r="D476" t="str">
            <v>{"type":"Polygon","coordinates":[[[37.994692,55.657536],[37.996232,55.658485],[37.997189,55.657949],[37.997252,55.65792],[37.997297,55.657924],[37.99735,55.657895],[37.996927,55.657657],[37.996501,55.657421],[37.995664,55.656963],[37.994692,55.657536]],[[37.995371,55.65722],[37.995347,55.6572],[37.995504,55.657107],[37.995654,55.657191],[37.995734,55.657236],[37.995679,55.657269],[37.995698,55.65728],[37.995619,55.657329],[37.995604,55.657323],[37.995533,55.657359],[37.995518,55.657351],[37.995457,55.657388],[37.995452,55.657425],[37.995495,55.657454],[37.995575,55.657498],[37.995602,55.657486],[37.995679,55.657531],[37.995657,55.657545],[37.995733,55.657586],[37.995792,55.657618],[37.995814,55.657609],[37.995885,55.65765],[37.995864,55.65766],[37.995995,55.657735],[37.996013,55.657725],[37.996088,55.657765],[37.99607,55.657776],[37.996195,55.657845],[37.996223,55.657832],[37.996288,55.657871],[37.996265,55.657884],[37.99644,55.657982],[37.996498,55.657949],[37.996476,55.657935],[37.996544,55.657892],[37.996524,55.657879],[37.99665,55.657808],[37.996672,55.65782],[37.996732,55.657785],[37.99694,55.657904],[37.996792,55.65799],[37.996779,55.657983],[37.996625,55.658069],[37.99651,55.658131],[37.996409,55.658183],[37.996284,55.658109],[37.996259,55.658123],[37.996176,55.658074],[37.9962,55.658061],[37.995949,55.657919],[37.995919,55.657936],[37.995824,55.657883],[37.995856,55.657867],[37.995603,55.657722],[37.995577,55.657737],[37.995493,55.657688],[37.995518,55.657674],[37.995261,55.657531],[37.995237,55.657547],[37.995152,55.657497],[37.995175,55.657483],[37.995049,55.657409],[37.995371,55.65722]]]}</v>
          </cell>
          <cell r="E476" t="str">
            <v>LINESTRING(37.995664 55.656963,37.994692 55.657536,37.996232 55.658485,37.997297 55.657924,37.99735 55.657895,37.996927 55.657657,37.996501 55.657421,37.995664 55.656963)</v>
          </cell>
          <cell r="F476" t="str">
            <v>Утвержден</v>
          </cell>
          <cell r="G476">
            <v>9770</v>
          </cell>
          <cell r="H476">
            <v>10151.971</v>
          </cell>
          <cell r="I476">
            <v>9770</v>
          </cell>
          <cell r="J476">
            <v>2561</v>
          </cell>
          <cell r="K476">
            <v>3412.7</v>
          </cell>
          <cell r="L476">
            <v>4812</v>
          </cell>
          <cell r="M476">
            <v>1</v>
          </cell>
          <cell r="N476">
            <v>268</v>
          </cell>
          <cell r="O476">
            <v>268.54599999999999</v>
          </cell>
          <cell r="P476">
            <v>0</v>
          </cell>
          <cell r="Q476">
            <v>0</v>
          </cell>
          <cell r="R476">
            <v>268</v>
          </cell>
          <cell r="S476">
            <v>0</v>
          </cell>
          <cell r="T476">
            <v>0</v>
          </cell>
          <cell r="U476">
            <v>0</v>
          </cell>
          <cell r="V476">
            <v>0</v>
          </cell>
          <cell r="W476">
            <v>8</v>
          </cell>
          <cell r="X476">
            <v>6</v>
          </cell>
          <cell r="Y476">
            <v>6</v>
          </cell>
          <cell r="Z476">
            <v>1</v>
          </cell>
          <cell r="AA476">
            <v>268</v>
          </cell>
          <cell r="AB476">
            <v>268.072</v>
          </cell>
          <cell r="AC476">
            <v>0</v>
          </cell>
          <cell r="AD476">
            <v>0</v>
          </cell>
          <cell r="AE476">
            <v>268</v>
          </cell>
          <cell r="AF476">
            <v>0</v>
          </cell>
          <cell r="AG476">
            <v>0</v>
          </cell>
          <cell r="AH476">
            <v>0</v>
          </cell>
          <cell r="AI476">
            <v>0</v>
          </cell>
          <cell r="AJ476">
            <v>0</v>
          </cell>
          <cell r="AK476">
            <v>4</v>
          </cell>
          <cell r="AL476">
            <v>0</v>
          </cell>
          <cell r="AM476">
            <v>2092</v>
          </cell>
          <cell r="AN476">
            <v>2089.598</v>
          </cell>
          <cell r="AO476">
            <v>2083</v>
          </cell>
          <cell r="AP476">
            <v>2</v>
          </cell>
          <cell r="AQ476">
            <v>0</v>
          </cell>
          <cell r="AR476">
            <v>0</v>
          </cell>
          <cell r="AS476">
            <v>0</v>
          </cell>
          <cell r="AT476">
            <v>0</v>
          </cell>
          <cell r="AU476">
            <v>0</v>
          </cell>
          <cell r="AV476">
            <v>1</v>
          </cell>
          <cell r="AW476">
            <v>45</v>
          </cell>
          <cell r="AX476">
            <v>0</v>
          </cell>
          <cell r="AY476">
            <v>45</v>
          </cell>
          <cell r="AZ476">
            <v>0</v>
          </cell>
          <cell r="BA476">
            <v>14</v>
          </cell>
          <cell r="BB476">
            <v>14</v>
          </cell>
          <cell r="BC476">
            <v>7</v>
          </cell>
          <cell r="BD476">
            <v>14</v>
          </cell>
          <cell r="BE476">
            <v>3</v>
          </cell>
          <cell r="BF476">
            <v>2853</v>
          </cell>
          <cell r="BG476">
            <v>2860.45</v>
          </cell>
          <cell r="BH476">
            <v>0</v>
          </cell>
          <cell r="BI476">
            <v>2853</v>
          </cell>
          <cell r="BJ476">
            <v>0</v>
          </cell>
          <cell r="BK476">
            <v>226</v>
          </cell>
          <cell r="BL476">
            <v>1</v>
          </cell>
          <cell r="BM476">
            <v>2643</v>
          </cell>
          <cell r="BN476">
            <v>2649.3470000000002</v>
          </cell>
          <cell r="BO476">
            <v>0</v>
          </cell>
          <cell r="BP476">
            <v>2643</v>
          </cell>
          <cell r="BQ476">
            <v>0</v>
          </cell>
          <cell r="BR476">
            <v>528.6</v>
          </cell>
          <cell r="BS476">
            <v>0</v>
          </cell>
          <cell r="BT476">
            <v>5</v>
          </cell>
          <cell r="BU476">
            <v>0</v>
          </cell>
          <cell r="BV476">
            <v>3</v>
          </cell>
          <cell r="BW476">
            <v>2019.7</v>
          </cell>
          <cell r="BX476">
            <v>2025.751</v>
          </cell>
          <cell r="BY476">
            <v>0</v>
          </cell>
          <cell r="BZ476">
            <v>2019.7</v>
          </cell>
          <cell r="CA476">
            <v>0</v>
          </cell>
          <cell r="CB476">
            <v>988.6</v>
          </cell>
          <cell r="CC476">
            <v>0</v>
          </cell>
          <cell r="CD476">
            <v>3.5</v>
          </cell>
          <cell r="CE476">
            <v>0</v>
          </cell>
          <cell r="CF476">
            <v>0</v>
          </cell>
          <cell r="CG476">
            <v>0</v>
          </cell>
          <cell r="CH476">
            <v>0</v>
          </cell>
          <cell r="CI476">
            <v>0</v>
          </cell>
          <cell r="CJ476">
            <v>0</v>
          </cell>
          <cell r="CK476">
            <v>0</v>
          </cell>
          <cell r="CL476">
            <v>0</v>
          </cell>
          <cell r="CM476">
            <v>0</v>
          </cell>
          <cell r="CN476">
            <v>0</v>
          </cell>
          <cell r="CO476">
            <v>0</v>
          </cell>
          <cell r="CP476">
            <v>7560.7</v>
          </cell>
          <cell r="CQ476">
            <v>10179.700000000001</v>
          </cell>
          <cell r="CR476">
            <v>0</v>
          </cell>
          <cell r="CS476">
            <v>0</v>
          </cell>
          <cell r="CT476">
            <v>0</v>
          </cell>
        </row>
        <row r="477">
          <cell r="B477">
            <v>247693561</v>
          </cell>
          <cell r="C477" t="str">
            <v>д.п. Красково, д. Марусино, ул. Заречная, д. 4, д. 10, д. 12</v>
          </cell>
          <cell r="D477" t="str">
            <v>{"type":"Polygon","coordinates":[[[37.974814,55.69414],[37.974809,55.694615],[37.975602,55.694615],[37.975592,55.694902],[37.975669,55.694902],[37.97567,55.694861],[37.976097,55.694859],[37.97609,55.695199],[37.976405,55.695065],[37.976456,55.695023],[37.976507,55.694909],[37.976536,55.694837],[37.976536,55.69456],[37.976536,55.694542],[37.976535,55.69452],[37.976595,55.69452],[37.976593,55.694324],[37.976641,55.694286],[37.976684,55.694277],[37.976783,55.694274],[37.976791,55.693908],[37.975783,55.693902],[37.975699,55.6939],[37.975673,55.6939],[37.975666,55.694148],[37.974814,55.69414]],[[37.975867,55.694139],[37.97587,55.693998],[37.975975,55.693998],[37.975975,55.693982],[37.976118,55.693982],[37.976117,55.69401],[37.976211,55.69401],[37.976211,55.694036],[37.976275,55.694035],[37.976274,55.694011],[37.976396,55.694011],[37.976397,55.693985],[37.976524,55.693985],[37.976523,55.693999],[37.976618,55.693998],[37.976621,55.69414],[37.976479,55.694139],[37.976477,55.694156],[37.976144,55.694156],[37.976145,55.69414],[37.975867,55.694139]],[[37.976093,55.69504],[37.976272,55.69504],[37.976278,55.694882],[37.976096,55.694883],[37.976093,55.69504]],[[37.976327,55.694906],[37.976431,55.694906],[37.976432,55.694873],[37.97633,55.694872],[37.976327,55.694906]],[[37.975693,55.694698],[37.976463,55.694695],[37.976463,55.694568],[37.976371,55.694568],[37.976373,55.694543],[37.976233,55.694543],[37.976233,55.694569],[37.976119,55.694571],[37.976119,55.6946],[37.976052,55.694599],[37.976052,55.69457],[37.975964,55.69457],[37.975965,55.694542],[37.975811,55.694542],[37.975811,55.69456],[37.975698,55.694559],[37.975693,55.694698]],[[37.975159,55.694559],[37.975163,55.694143],[37.975431,55.694146],[37.975431,55.694207],[37.975454,55.694206],[37.975456,55.694279],[37.975423,55.694279],[37.975422,55.694345],[37.975381,55.694344],[37.97538,55.694392],[37.97542,55.694392],[37.975421,55.694463],[37.975449,55.694463],[37.97545,55.694538],[37.975415,55.694539],[37.975415,55.694561],[37.975159,55.694559]]]}</v>
          </cell>
          <cell r="E477" t="str">
            <v>LINESTRING(37.975673 55.6939,37.974814 55.69414,37.974809 55.694615,37.97609 55.695199,37.976405 55.695065,37.976456 55.695023,37.976507 55.694909,37.976783 55.694274,37.976791 55.693908,37.975699 55.6939,37.975673 55.6939)</v>
          </cell>
          <cell r="F477" t="str">
            <v>Утвержден</v>
          </cell>
          <cell r="G477">
            <v>7704</v>
          </cell>
          <cell r="H477">
            <v>7724.2380000000003</v>
          </cell>
          <cell r="I477">
            <v>7704</v>
          </cell>
          <cell r="J477">
            <v>1285</v>
          </cell>
          <cell r="K477">
            <v>1409</v>
          </cell>
          <cell r="L477">
            <v>6419</v>
          </cell>
          <cell r="M477">
            <v>1</v>
          </cell>
          <cell r="N477">
            <v>329</v>
          </cell>
          <cell r="O477">
            <v>330.13600000000002</v>
          </cell>
          <cell r="P477">
            <v>0</v>
          </cell>
          <cell r="Q477">
            <v>0</v>
          </cell>
          <cell r="R477">
            <v>329</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4760.5</v>
          </cell>
          <cell r="AN477">
            <v>4772.268</v>
          </cell>
          <cell r="AO477">
            <v>4759.5</v>
          </cell>
          <cell r="AP477">
            <v>30</v>
          </cell>
          <cell r="AQ477">
            <v>0</v>
          </cell>
          <cell r="AR477">
            <v>0</v>
          </cell>
          <cell r="AS477">
            <v>0</v>
          </cell>
          <cell r="AT477">
            <v>0</v>
          </cell>
          <cell r="AU477">
            <v>0</v>
          </cell>
          <cell r="AV477">
            <v>0</v>
          </cell>
          <cell r="AW477">
            <v>0</v>
          </cell>
          <cell r="AX477">
            <v>0</v>
          </cell>
          <cell r="AY477">
            <v>0</v>
          </cell>
          <cell r="AZ477">
            <v>0</v>
          </cell>
          <cell r="BA477">
            <v>5</v>
          </cell>
          <cell r="BB477">
            <v>5</v>
          </cell>
          <cell r="BC477">
            <v>2</v>
          </cell>
          <cell r="BD477">
            <v>2</v>
          </cell>
          <cell r="BE477">
            <v>3</v>
          </cell>
          <cell r="BF477">
            <v>298.7</v>
          </cell>
          <cell r="BG477">
            <v>299.58100000000002</v>
          </cell>
          <cell r="BH477">
            <v>0</v>
          </cell>
          <cell r="BI477">
            <v>298.7</v>
          </cell>
          <cell r="BJ477">
            <v>0</v>
          </cell>
          <cell r="BK477">
            <v>23</v>
          </cell>
          <cell r="BL477">
            <v>1</v>
          </cell>
          <cell r="BM477">
            <v>1409</v>
          </cell>
          <cell r="BN477">
            <v>1412.31</v>
          </cell>
          <cell r="BO477">
            <v>0</v>
          </cell>
          <cell r="BP477">
            <v>1409</v>
          </cell>
          <cell r="BQ477">
            <v>0</v>
          </cell>
          <cell r="BR477">
            <v>402.57</v>
          </cell>
          <cell r="BS477">
            <v>0</v>
          </cell>
          <cell r="BT477">
            <v>3.5</v>
          </cell>
          <cell r="BU477">
            <v>0</v>
          </cell>
          <cell r="BV477">
            <v>6</v>
          </cell>
          <cell r="BW477">
            <v>877.5</v>
          </cell>
          <cell r="BX477">
            <v>879.87800000000004</v>
          </cell>
          <cell r="BY477">
            <v>0</v>
          </cell>
          <cell r="BZ477">
            <v>684.2</v>
          </cell>
          <cell r="CA477">
            <v>193.3</v>
          </cell>
          <cell r="CB477">
            <v>0.45600000000000002</v>
          </cell>
          <cell r="CC477">
            <v>0.128</v>
          </cell>
          <cell r="CD477">
            <v>1.5</v>
          </cell>
          <cell r="CE477">
            <v>1.5</v>
          </cell>
          <cell r="CF477">
            <v>0</v>
          </cell>
          <cell r="CG477">
            <v>0</v>
          </cell>
          <cell r="CH477">
            <v>0</v>
          </cell>
          <cell r="CI477">
            <v>0</v>
          </cell>
          <cell r="CJ477">
            <v>0</v>
          </cell>
          <cell r="CK477">
            <v>0</v>
          </cell>
          <cell r="CL477">
            <v>0</v>
          </cell>
          <cell r="CM477">
            <v>0</v>
          </cell>
          <cell r="CN477">
            <v>0</v>
          </cell>
          <cell r="CO477">
            <v>0</v>
          </cell>
          <cell r="CP477">
            <v>2391.9</v>
          </cell>
          <cell r="CQ477">
            <v>7673.7</v>
          </cell>
          <cell r="CR477">
            <v>0</v>
          </cell>
          <cell r="CS477">
            <v>0</v>
          </cell>
          <cell r="CT477">
            <v>0</v>
          </cell>
        </row>
        <row r="478">
          <cell r="B478">
            <v>247693506</v>
          </cell>
          <cell r="C478" t="str">
            <v>д.п. Красково, пр-зд 2-ой Осовиахимовский, д. 10, д. 10А</v>
          </cell>
          <cell r="D478" t="str">
            <v>{"type":"Polygon","coordinates":[[[37.996251,55.656599],[37.995664,55.656963],[37.996594,55.657472],[37.997187,55.657108],[37.996251,55.656599]],[[37.99626,55.657063],[37.996074,55.656961],[37.996421,55.656762],[37.996605,55.656864],[37.99626,55.657063]],[[37.99667,55.657293],[37.996492,55.657195],[37.996846,55.656985],[37.997029,55.657084],[37.99667,55.657293]],[[37.995664,55.656963],[37.996228,55.657272],[37.996299,55.65723],[37.99573,55.656922],[37.995664,55.656963]],[[37.996228,55.657272],[37.996267,55.657293],[37.996381,55.657227],[37.996341,55.657205],[37.996299,55.65723],[37.996228,55.657272]]]}</v>
          </cell>
          <cell r="E478" t="str">
            <v>LINESTRING(37.996251 55.656599,37.99573 55.656922,37.995664 55.656963,37.996228 55.657272,37.996594 55.657472,37.997187 55.657108,37.996251 55.656599)</v>
          </cell>
          <cell r="F478" t="str">
            <v>Утвержден</v>
          </cell>
          <cell r="G478">
            <v>3112</v>
          </cell>
          <cell r="H478">
            <v>3121.1550000000002</v>
          </cell>
          <cell r="I478">
            <v>3112</v>
          </cell>
          <cell r="J478">
            <v>513.1</v>
          </cell>
          <cell r="K478">
            <v>734</v>
          </cell>
          <cell r="L478">
            <v>2598.9</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2285.5</v>
          </cell>
          <cell r="AN478">
            <v>2290.6689999999999</v>
          </cell>
          <cell r="AO478">
            <v>2284.5</v>
          </cell>
          <cell r="AP478">
            <v>50</v>
          </cell>
          <cell r="AQ478">
            <v>0</v>
          </cell>
          <cell r="AR478">
            <v>0</v>
          </cell>
          <cell r="AS478">
            <v>0</v>
          </cell>
          <cell r="AT478">
            <v>0</v>
          </cell>
          <cell r="AU478">
            <v>0</v>
          </cell>
          <cell r="AV478">
            <v>1</v>
          </cell>
          <cell r="AW478">
            <v>35</v>
          </cell>
          <cell r="AX478">
            <v>0</v>
          </cell>
          <cell r="AY478">
            <v>35</v>
          </cell>
          <cell r="AZ478">
            <v>0</v>
          </cell>
          <cell r="BA478">
            <v>5</v>
          </cell>
          <cell r="BB478">
            <v>5</v>
          </cell>
          <cell r="BC478">
            <v>4</v>
          </cell>
          <cell r="BD478">
            <v>4</v>
          </cell>
          <cell r="BE478">
            <v>0</v>
          </cell>
          <cell r="BF478">
            <v>0</v>
          </cell>
          <cell r="BG478">
            <v>0</v>
          </cell>
          <cell r="BH478">
            <v>0</v>
          </cell>
          <cell r="BI478">
            <v>0</v>
          </cell>
          <cell r="BJ478">
            <v>0</v>
          </cell>
          <cell r="BK478">
            <v>0</v>
          </cell>
          <cell r="BL478">
            <v>1</v>
          </cell>
          <cell r="BM478">
            <v>734</v>
          </cell>
          <cell r="BN478">
            <v>735.95399999999995</v>
          </cell>
          <cell r="BO478">
            <v>0</v>
          </cell>
          <cell r="BP478">
            <v>734</v>
          </cell>
          <cell r="BQ478">
            <v>0</v>
          </cell>
          <cell r="BR478">
            <v>146.6</v>
          </cell>
          <cell r="BS478">
            <v>0</v>
          </cell>
          <cell r="BT478">
            <v>5</v>
          </cell>
          <cell r="BU478">
            <v>0</v>
          </cell>
          <cell r="BV478">
            <v>3</v>
          </cell>
          <cell r="BW478">
            <v>94</v>
          </cell>
          <cell r="BX478">
            <v>94.256</v>
          </cell>
          <cell r="BY478">
            <v>0</v>
          </cell>
          <cell r="BZ478">
            <v>94</v>
          </cell>
          <cell r="CA478">
            <v>0</v>
          </cell>
          <cell r="CB478">
            <v>6.2E-2</v>
          </cell>
          <cell r="CC478">
            <v>0</v>
          </cell>
          <cell r="CD478">
            <v>1.5</v>
          </cell>
          <cell r="CE478">
            <v>0</v>
          </cell>
          <cell r="CF478">
            <v>0</v>
          </cell>
          <cell r="CG478">
            <v>0</v>
          </cell>
          <cell r="CH478">
            <v>0</v>
          </cell>
          <cell r="CI478">
            <v>0</v>
          </cell>
          <cell r="CJ478">
            <v>0</v>
          </cell>
          <cell r="CK478">
            <v>0</v>
          </cell>
          <cell r="CL478">
            <v>0</v>
          </cell>
          <cell r="CM478">
            <v>0</v>
          </cell>
          <cell r="CN478">
            <v>0</v>
          </cell>
          <cell r="CO478">
            <v>0</v>
          </cell>
          <cell r="CP478">
            <v>863</v>
          </cell>
          <cell r="CQ478">
            <v>3147.5</v>
          </cell>
          <cell r="CR478">
            <v>0</v>
          </cell>
          <cell r="CS478">
            <v>0</v>
          </cell>
          <cell r="CT478">
            <v>0</v>
          </cell>
        </row>
        <row r="479">
          <cell r="B479">
            <v>247693553</v>
          </cell>
          <cell r="C479" t="str">
            <v>д.п. Красково, ул. 2-ая Заводская, д. 19, д. 20</v>
          </cell>
          <cell r="D479" t="str">
            <v>{"type":"Polygon","coordinates":[[[37.97827,55.661813],[37.976733,55.662179],[37.977488,55.663196],[37.979007,55.66283],[37.97827,55.661813]],[[37.977967,55.661975],[37.978185,55.661927],[37.978727,55.662712],[37.978516,55.662757],[37.977967,55.661975]],[[37.977297,55.662161],[37.977837,55.662919],[37.977635,55.662967],[37.97708,55.662207],[37.977297,55.662161]]]}</v>
          </cell>
          <cell r="E479" t="str">
            <v>LINESTRING(37.97827 55.661813,37.976733 55.662179,37.977488 55.663196,37.979007 55.66283,37.97827 55.661813)</v>
          </cell>
          <cell r="F479" t="str">
            <v>Утвержден</v>
          </cell>
          <cell r="G479">
            <v>10129</v>
          </cell>
          <cell r="H479">
            <v>10151.969999999999</v>
          </cell>
          <cell r="I479">
            <v>10129</v>
          </cell>
          <cell r="J479">
            <v>990</v>
          </cell>
          <cell r="K479">
            <v>1169.9000000000001</v>
          </cell>
          <cell r="L479">
            <v>7387</v>
          </cell>
          <cell r="M479">
            <v>1</v>
          </cell>
          <cell r="N479">
            <v>296</v>
          </cell>
          <cell r="O479">
            <v>297.28800000000001</v>
          </cell>
          <cell r="P479">
            <v>0</v>
          </cell>
          <cell r="Q479">
            <v>0</v>
          </cell>
          <cell r="R479">
            <v>296</v>
          </cell>
          <cell r="S479">
            <v>0</v>
          </cell>
          <cell r="T479">
            <v>0</v>
          </cell>
          <cell r="U479">
            <v>0</v>
          </cell>
          <cell r="V479">
            <v>0</v>
          </cell>
          <cell r="W479">
            <v>0</v>
          </cell>
          <cell r="X479">
            <v>0</v>
          </cell>
          <cell r="Y479">
            <v>0</v>
          </cell>
          <cell r="Z479">
            <v>2</v>
          </cell>
          <cell r="AA479">
            <v>608</v>
          </cell>
          <cell r="AB479">
            <v>611.02800000000002</v>
          </cell>
          <cell r="AC479">
            <v>0</v>
          </cell>
          <cell r="AD479">
            <v>0</v>
          </cell>
          <cell r="AE479">
            <v>608</v>
          </cell>
          <cell r="AF479">
            <v>0</v>
          </cell>
          <cell r="AG479">
            <v>0</v>
          </cell>
          <cell r="AH479">
            <v>0</v>
          </cell>
          <cell r="AI479">
            <v>0</v>
          </cell>
          <cell r="AJ479">
            <v>0</v>
          </cell>
          <cell r="AK479">
            <v>4</v>
          </cell>
          <cell r="AL479">
            <v>4</v>
          </cell>
          <cell r="AM479">
            <v>7028.6</v>
          </cell>
          <cell r="AN479">
            <v>7041.1859999999997</v>
          </cell>
          <cell r="AO479">
            <v>7027.6</v>
          </cell>
          <cell r="AP479">
            <v>74</v>
          </cell>
          <cell r="AQ479">
            <v>0</v>
          </cell>
          <cell r="AR479">
            <v>0</v>
          </cell>
          <cell r="AS479">
            <v>0</v>
          </cell>
          <cell r="AT479">
            <v>0</v>
          </cell>
          <cell r="AU479">
            <v>0</v>
          </cell>
          <cell r="AV479">
            <v>0</v>
          </cell>
          <cell r="AW479">
            <v>0</v>
          </cell>
          <cell r="AX479">
            <v>0</v>
          </cell>
          <cell r="AY479">
            <v>0</v>
          </cell>
          <cell r="AZ479">
            <v>0</v>
          </cell>
          <cell r="BA479">
            <v>2</v>
          </cell>
          <cell r="BB479">
            <v>2</v>
          </cell>
          <cell r="BC479">
            <v>10</v>
          </cell>
          <cell r="BD479">
            <v>0</v>
          </cell>
          <cell r="BE479">
            <v>2</v>
          </cell>
          <cell r="BF479">
            <v>297</v>
          </cell>
          <cell r="BG479">
            <v>297.608</v>
          </cell>
          <cell r="BH479">
            <v>0</v>
          </cell>
          <cell r="BI479">
            <v>297</v>
          </cell>
          <cell r="BJ479">
            <v>0</v>
          </cell>
          <cell r="BK479">
            <v>23</v>
          </cell>
          <cell r="BL479">
            <v>1</v>
          </cell>
          <cell r="BM479">
            <v>1039</v>
          </cell>
          <cell r="BN479">
            <v>1043.83</v>
          </cell>
          <cell r="BO479">
            <v>0</v>
          </cell>
          <cell r="BP479">
            <v>1039</v>
          </cell>
          <cell r="BQ479">
            <v>0</v>
          </cell>
          <cell r="BR479">
            <v>296.85000000000002</v>
          </cell>
          <cell r="BS479">
            <v>0</v>
          </cell>
          <cell r="BT479">
            <v>3.5</v>
          </cell>
          <cell r="BU479">
            <v>0</v>
          </cell>
          <cell r="BV479">
            <v>10</v>
          </cell>
          <cell r="BW479">
            <v>851.9</v>
          </cell>
          <cell r="BX479">
            <v>853.54899999999998</v>
          </cell>
          <cell r="BY479">
            <v>0</v>
          </cell>
          <cell r="BZ479">
            <v>851.9</v>
          </cell>
          <cell r="CA479">
            <v>0</v>
          </cell>
          <cell r="CB479">
            <v>0.54200000000000004</v>
          </cell>
          <cell r="CC479">
            <v>0</v>
          </cell>
          <cell r="CD479">
            <v>1.6</v>
          </cell>
          <cell r="CE479">
            <v>0</v>
          </cell>
          <cell r="CF479">
            <v>0</v>
          </cell>
          <cell r="CG479">
            <v>0</v>
          </cell>
          <cell r="CH479">
            <v>0</v>
          </cell>
          <cell r="CI479">
            <v>0</v>
          </cell>
          <cell r="CJ479">
            <v>0</v>
          </cell>
          <cell r="CK479">
            <v>0</v>
          </cell>
          <cell r="CL479">
            <v>0</v>
          </cell>
          <cell r="CM479">
            <v>0</v>
          </cell>
          <cell r="CN479">
            <v>0</v>
          </cell>
          <cell r="CO479">
            <v>0</v>
          </cell>
          <cell r="CP479">
            <v>2187.9</v>
          </cell>
          <cell r="CQ479">
            <v>10119.5</v>
          </cell>
          <cell r="CR479">
            <v>0</v>
          </cell>
          <cell r="CS479">
            <v>0</v>
          </cell>
          <cell r="CT479">
            <v>0</v>
          </cell>
        </row>
        <row r="480">
          <cell r="B480">
            <v>247693552</v>
          </cell>
          <cell r="C480" t="str">
            <v>дп. Красково, ул. 2-я Заводская, д. 12, д. 13, д. 17, д. 18, д. 18/1, д. 21, д. 22</v>
          </cell>
          <cell r="D480" t="str">
            <v>{"type":"Polygon","coordinates":[[[37.975481,55.662231],[37.975561,55.662211],[37.975589,55.662204],[37.97555,55.662155],[37.975786,55.662097],[37.975861,55.662199],[37.97596,55.662175],[37.976046,55.662154],[37.976068,55.662149],[37.976393,55.66207],[37.976415,55.662065],[37.976491,55.662047],[37.976547,55.662033],[37.976519,55.661994],[37.977175,55.661845],[37.977197,55.66184],[37.977271,55.661823],[37.977372,55.6618],[37.977644,55.661738],[37.977658,55.661759],[37.977725,55.661744],[37.978084,55.661662],[37.978179,55.661641],[37.978316,55.66161],[37.978345,55.661603],[37.978733,55.661515],[37.978797,55.6615],[37.978992,55.661456],[37.97893,55.661365],[37.978845,55.661241],[37.978738,55.661085],[37.978676,55.660994],[37.978607,55.660894],[37.97868,55.660878],[37.978752,55.660862],[37.978601,55.66063],[37.978376,55.660283],[37.978338,55.660224],[37.977826,55.660188],[37.977772,55.660184],[37.97762,55.660173],[37.977493,55.660122],[37.977437,55.660133],[37.977365,55.660148],[37.977337,55.660154],[37.977277,55.660166],[37.977403,55.660348],[37.976628,55.66052],[37.976462,55.660293],[37.976078,55.660382],[37.975985,55.660404],[37.975877,55.660429],[37.975916,55.660483],[37.975592,55.660694],[37.975636,55.660764],[37.975889,55.661174],[37.975344,55.661295],[37.975267,55.661312],[37.975133,55.661342],[37.975143,55.66138],[37.975301,55.66143],[37.975367,55.661526],[37.975733,55.662061],[37.97541,55.66214],[37.975481,55.662231]],[[37.976063,55.662061],[37.975539,55.661309],[37.975765,55.661261],[37.976275,55.662014],[37.976063,55.662061]],[[37.976091,55.661132],[37.975874,55.660807],[37.976115,55.660753],[37.97634,55.661077],[37.976091,55.661132]],[[37.976008,55.660601],[37.976526,55.660488],[37.976634,55.660636],[37.976115,55.660753],[37.976008,55.660601]],[[37.976364,55.66113],[37.976872,55.661865],[37.977068,55.661822],[37.976563,55.661087],[37.976364,55.66113]],[[37.97726,55.660915],[37.977811,55.661695],[37.97799,55.661655],[37.977445,55.660874],[37.97726,55.660915]],[[37.97807,55.660985],[37.978463,55.661556],[37.978676,55.661509],[37.978286,55.660939],[37.97807,55.660985]],[[37.97764,55.660251],[37.977868,55.660597],[37.977989,55.660572],[37.978167,55.66084],[37.978408,55.66079],[37.978231,55.660519],[37.978082,55.660549],[37.977852,55.660211],[37.97764,55.660251]]]}</v>
          </cell>
          <cell r="E480" t="str">
            <v>LINESTRING(37.977493 55.660122,37.976462 55.660293,37.976078 55.660382,37.975877 55.660429,37.975592 55.660694,37.975133 55.661342,37.975143 55.66138,37.97541 55.66214,37.975481 55.662231,37.975861 55.662199,37.978992 55.661456,37.978752 55.660862,37.978338 55.660224,37.977493 55.660122)</v>
          </cell>
          <cell r="F480" t="str">
            <v>Утвержден</v>
          </cell>
          <cell r="G480">
            <v>26388</v>
          </cell>
          <cell r="H480">
            <v>26452.489000000001</v>
          </cell>
          <cell r="I480">
            <v>26388</v>
          </cell>
          <cell r="J480">
            <v>884</v>
          </cell>
          <cell r="K480">
            <v>7344.1</v>
          </cell>
          <cell r="L480">
            <v>4064</v>
          </cell>
          <cell r="M480">
            <v>5</v>
          </cell>
          <cell r="N480">
            <v>2521</v>
          </cell>
          <cell r="O480">
            <v>2529.4940000000001</v>
          </cell>
          <cell r="P480">
            <v>0</v>
          </cell>
          <cell r="Q480">
            <v>0</v>
          </cell>
          <cell r="R480">
            <v>492</v>
          </cell>
          <cell r="S480">
            <v>0</v>
          </cell>
          <cell r="T480">
            <v>581</v>
          </cell>
          <cell r="U480">
            <v>1448</v>
          </cell>
          <cell r="V480">
            <v>0</v>
          </cell>
          <cell r="W480">
            <v>4</v>
          </cell>
          <cell r="X480">
            <v>2</v>
          </cell>
          <cell r="Y480">
            <v>2</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12123.7</v>
          </cell>
          <cell r="AN480">
            <v>12155.722</v>
          </cell>
          <cell r="AO480">
            <v>12123.7</v>
          </cell>
          <cell r="AP480">
            <v>0</v>
          </cell>
          <cell r="AQ480">
            <v>0</v>
          </cell>
          <cell r="AR480">
            <v>0</v>
          </cell>
          <cell r="AS480">
            <v>0</v>
          </cell>
          <cell r="AT480">
            <v>0</v>
          </cell>
          <cell r="AU480">
            <v>0</v>
          </cell>
          <cell r="AV480">
            <v>1</v>
          </cell>
          <cell r="AW480">
            <v>40</v>
          </cell>
          <cell r="AX480">
            <v>0</v>
          </cell>
          <cell r="AY480">
            <v>40</v>
          </cell>
          <cell r="AZ480">
            <v>0</v>
          </cell>
          <cell r="BA480">
            <v>11</v>
          </cell>
          <cell r="BB480">
            <v>17</v>
          </cell>
          <cell r="BC480">
            <v>7</v>
          </cell>
          <cell r="BD480">
            <v>0</v>
          </cell>
          <cell r="BE480">
            <v>15</v>
          </cell>
          <cell r="BF480">
            <v>3844.1</v>
          </cell>
          <cell r="BG480">
            <v>3853.0250000000001</v>
          </cell>
          <cell r="BH480">
            <v>0</v>
          </cell>
          <cell r="BI480">
            <v>3844.1</v>
          </cell>
          <cell r="BJ480">
            <v>0</v>
          </cell>
          <cell r="BK480">
            <v>285</v>
          </cell>
          <cell r="BL480">
            <v>3</v>
          </cell>
          <cell r="BM480">
            <v>5750</v>
          </cell>
          <cell r="BN480">
            <v>5760.2079999999996</v>
          </cell>
          <cell r="BO480">
            <v>0</v>
          </cell>
          <cell r="BP480">
            <v>5750</v>
          </cell>
          <cell r="BQ480">
            <v>0</v>
          </cell>
          <cell r="BR480">
            <v>1050</v>
          </cell>
          <cell r="BS480">
            <v>0</v>
          </cell>
          <cell r="BT480">
            <v>5</v>
          </cell>
          <cell r="BU480">
            <v>0</v>
          </cell>
          <cell r="BV480">
            <v>18</v>
          </cell>
          <cell r="BW480">
            <v>2119.6999999999998</v>
          </cell>
          <cell r="BX480">
            <v>2121.357</v>
          </cell>
          <cell r="BY480">
            <v>0</v>
          </cell>
          <cell r="BZ480">
            <v>2119.6999999999998</v>
          </cell>
          <cell r="CA480">
            <v>0</v>
          </cell>
          <cell r="CB480">
            <v>1.012</v>
          </cell>
          <cell r="CC480">
            <v>0</v>
          </cell>
          <cell r="CD480">
            <v>1.8888888888888899</v>
          </cell>
          <cell r="CE480">
            <v>0</v>
          </cell>
          <cell r="CF480">
            <v>0</v>
          </cell>
          <cell r="CG480">
            <v>0</v>
          </cell>
          <cell r="CH480">
            <v>0</v>
          </cell>
          <cell r="CI480">
            <v>0</v>
          </cell>
          <cell r="CJ480">
            <v>0</v>
          </cell>
          <cell r="CK480">
            <v>0</v>
          </cell>
          <cell r="CL480">
            <v>0</v>
          </cell>
          <cell r="CM480">
            <v>0</v>
          </cell>
          <cell r="CN480">
            <v>0</v>
          </cell>
          <cell r="CO480">
            <v>0</v>
          </cell>
          <cell r="CP480">
            <v>11753.8</v>
          </cell>
          <cell r="CQ480">
            <v>26398.5</v>
          </cell>
          <cell r="CR480">
            <v>0</v>
          </cell>
          <cell r="CS480">
            <v>0</v>
          </cell>
          <cell r="CT480">
            <v>538</v>
          </cell>
        </row>
        <row r="481">
          <cell r="B481">
            <v>1054987557</v>
          </cell>
          <cell r="C481" t="str">
            <v>дп. Красково, ул. 2-я Заводская, д. 16, ул. Карла Маркса, д. 1, д. 1/1</v>
          </cell>
          <cell r="D481" t="str">
            <v>{"type":"Polygon","coordinates":[[[37.97367,55.661053],[37.973725,55.661099],[37.973738,55.661114],[37.973769,55.661147],[37.973779,55.661158],[37.973892,55.66129],[37.973956,55.661364],[37.974015,55.661431],[37.974072,55.661485],[37.974169,55.661571],[37.974188,55.661588],[37.974216,55.661613],[37.975023,55.66233],[37.97504,55.662345],[37.975065,55.662368],[37.975097,55.662396],[37.975137,55.662431],[37.975483,55.662342],[37.975549,55.662325],[37.975669,55.662295],[37.975889,55.662238],[37.975786,55.662097],[37.97555,55.662155],[37.975589,55.662204],[37.975481,55.662231],[37.97541,55.66214],[37.975733,55.662061],[37.975324,55.661464],[37.975312,55.661447],[37.975301,55.66143],[37.975143,55.66138],[37.975076,55.661034],[37.975068,55.660988],[37.97503,55.660783],[37.975277,55.660709],[37.975132,55.660487],[37.975135,55.660438],[37.975138,55.66041],[37.975127,55.660272],[37.975694,55.660145],[37.975789,55.660287],[37.975922,55.660257],[37.976063,55.660226],[37.97597,55.660086],[37.976183,55.66004],[37.976154,55.659994],[37.976257,55.659937],[37.976535,55.659875],[37.976527,55.659862],[37.976245,55.659406],[37.976219,55.659394],[37.976189,55.659389],[37.976146,55.659399],[37.975648,55.659515],[37.975692,55.659575],[37.975377,55.659658],[37.975347,55.659621],[37.974556,55.659834],[37.974233,55.659977],[37.974129,55.660075],[37.974096,55.660161],[37.974093,55.660263],[37.974156,55.660465],[37.97418,55.660636],[37.974135,55.660749],[37.973982,55.660865],[37.973615,55.661007],[37.97367,55.661053]],[[37.975337,55.662241],[37.975023,55.66233],[37.974216,55.661613],[37.974428,55.661552],[37.974454,55.661576],[37.974576,55.661538],[37.975337,55.662241]],[[37.974973,55.660711],[37.975134,55.660726],[37.975162,55.660638],[37.975002,55.660622],[37.974973,55.660711]],[[37.973779,55.661158],[37.974113,55.661031],[37.974442,55.660864],[37.974522,55.660523],[37.974401,55.66026],[37.974507,55.66005],[37.974664,55.660001],[37.974644,55.659975],[37.975227,55.659836],[37.975217,55.659814],[37.976232,55.659587],[37.976433,55.659882],[37.976251,55.659921],[37.976172,55.65981],[37.974747,55.660134],[37.974659,55.66028],[37.974768,55.660511],[37.974618,55.66095],[37.974263,55.661155],[37.973892,55.66129],[37.973779,55.661158]],[[37.975504,55.662267],[37.975625,55.662237],[37.975669,55.662295],[37.975549,55.662325],[37.975504,55.662267]],[[37.974072,55.661485],[37.97416,55.661456],[37.974105,55.661402],[37.974015,55.661431],[37.974072,55.661485]]]}</v>
          </cell>
          <cell r="E481" t="str">
            <v>LINESTRING(37.976189 55.659389,37.976146 55.659399,37.975648 55.659515,37.974556 55.659834,37.974233 55.659977,37.974129 55.660075,37.973615 55.661007,37.974015 55.661431,37.974072 55.661485,37.975065 55.662368,37.975097 55.662396,37.975137 55.662431,37.975669 55.662295,37.975889 55.662238,37.976535 55.659875,37.976527 55.659862,37.976245 55.659406,37.976219 55.659394,37.976189 55.659389)</v>
          </cell>
          <cell r="F481" t="str">
            <v>Утвержден</v>
          </cell>
          <cell r="G481">
            <v>8591</v>
          </cell>
          <cell r="H481">
            <v>24765.128000000001</v>
          </cell>
          <cell r="I481">
            <v>544</v>
          </cell>
          <cell r="J481">
            <v>0</v>
          </cell>
          <cell r="K481">
            <v>10292</v>
          </cell>
          <cell r="L481">
            <v>1088</v>
          </cell>
          <cell r="M481">
            <v>5</v>
          </cell>
          <cell r="N481">
            <v>918</v>
          </cell>
          <cell r="O481">
            <v>989.10799999999995</v>
          </cell>
          <cell r="P481">
            <v>7</v>
          </cell>
          <cell r="Q481">
            <v>0</v>
          </cell>
          <cell r="R481">
            <v>918</v>
          </cell>
          <cell r="S481">
            <v>0</v>
          </cell>
          <cell r="T481">
            <v>0</v>
          </cell>
          <cell r="U481">
            <v>0</v>
          </cell>
          <cell r="V481">
            <v>0</v>
          </cell>
          <cell r="W481">
            <v>0</v>
          </cell>
          <cell r="X481">
            <v>0</v>
          </cell>
          <cell r="Y481">
            <v>0</v>
          </cell>
          <cell r="Z481">
            <v>1</v>
          </cell>
          <cell r="AA481">
            <v>160</v>
          </cell>
          <cell r="AB481">
            <v>159.89400000000001</v>
          </cell>
          <cell r="AC481">
            <v>0</v>
          </cell>
          <cell r="AD481">
            <v>0</v>
          </cell>
          <cell r="AE481">
            <v>160</v>
          </cell>
          <cell r="AF481">
            <v>0</v>
          </cell>
          <cell r="AG481">
            <v>0</v>
          </cell>
          <cell r="AH481">
            <v>0</v>
          </cell>
          <cell r="AI481">
            <v>0</v>
          </cell>
          <cell r="AJ481">
            <v>0</v>
          </cell>
          <cell r="AK481">
            <v>0</v>
          </cell>
          <cell r="AL481">
            <v>0</v>
          </cell>
          <cell r="AM481">
            <v>2592.8000000000002</v>
          </cell>
          <cell r="AN481">
            <v>2602.319</v>
          </cell>
          <cell r="AO481">
            <v>2592.8000000000002</v>
          </cell>
          <cell r="AP481">
            <v>0</v>
          </cell>
          <cell r="AQ481">
            <v>0</v>
          </cell>
          <cell r="AR481">
            <v>0</v>
          </cell>
          <cell r="AS481">
            <v>0</v>
          </cell>
          <cell r="AT481">
            <v>0</v>
          </cell>
          <cell r="AU481">
            <v>0</v>
          </cell>
          <cell r="AV481">
            <v>2</v>
          </cell>
          <cell r="AW481">
            <v>70</v>
          </cell>
          <cell r="AX481">
            <v>0</v>
          </cell>
          <cell r="AY481">
            <v>70</v>
          </cell>
          <cell r="AZ481">
            <v>0</v>
          </cell>
          <cell r="BA481">
            <v>6</v>
          </cell>
          <cell r="BB481">
            <v>6</v>
          </cell>
          <cell r="BC481">
            <v>2</v>
          </cell>
          <cell r="BD481">
            <v>2</v>
          </cell>
          <cell r="BE481">
            <v>13</v>
          </cell>
          <cell r="BF481">
            <v>3639.6</v>
          </cell>
          <cell r="BG481">
            <v>3650.31</v>
          </cell>
          <cell r="BH481">
            <v>0</v>
          </cell>
          <cell r="BI481">
            <v>3639.6</v>
          </cell>
          <cell r="BJ481">
            <v>0</v>
          </cell>
          <cell r="BK481">
            <v>289</v>
          </cell>
          <cell r="BL481">
            <v>2</v>
          </cell>
          <cell r="BM481">
            <v>5344</v>
          </cell>
          <cell r="BN481">
            <v>5354.5690000000004</v>
          </cell>
          <cell r="BO481">
            <v>0</v>
          </cell>
          <cell r="BP481">
            <v>5344</v>
          </cell>
          <cell r="BQ481">
            <v>0</v>
          </cell>
          <cell r="BR481">
            <v>900</v>
          </cell>
          <cell r="BS481">
            <v>0</v>
          </cell>
          <cell r="BT481">
            <v>5</v>
          </cell>
          <cell r="BU481">
            <v>0</v>
          </cell>
          <cell r="BV481">
            <v>5</v>
          </cell>
          <cell r="BW481">
            <v>4948</v>
          </cell>
          <cell r="BX481">
            <v>4960.5209999999997</v>
          </cell>
          <cell r="BY481">
            <v>0</v>
          </cell>
          <cell r="BZ481">
            <v>4948</v>
          </cell>
          <cell r="CA481">
            <v>0</v>
          </cell>
          <cell r="CB481">
            <v>0.96</v>
          </cell>
          <cell r="CC481">
            <v>0</v>
          </cell>
          <cell r="CD481">
            <v>4.5999999999999996</v>
          </cell>
          <cell r="CE481">
            <v>0</v>
          </cell>
          <cell r="CF481">
            <v>0</v>
          </cell>
          <cell r="CG481">
            <v>0</v>
          </cell>
          <cell r="CH481">
            <v>0</v>
          </cell>
          <cell r="CI481">
            <v>0</v>
          </cell>
          <cell r="CJ481">
            <v>0</v>
          </cell>
          <cell r="CK481">
            <v>0</v>
          </cell>
          <cell r="CL481">
            <v>0</v>
          </cell>
          <cell r="CM481">
            <v>0</v>
          </cell>
          <cell r="CN481">
            <v>0</v>
          </cell>
          <cell r="CO481">
            <v>0</v>
          </cell>
          <cell r="CP481">
            <v>14001.6</v>
          </cell>
          <cell r="CQ481">
            <v>17672.400000000001</v>
          </cell>
          <cell r="CR481">
            <v>0</v>
          </cell>
          <cell r="CS481">
            <v>0</v>
          </cell>
          <cell r="CT481">
            <v>0</v>
          </cell>
        </row>
        <row r="482">
          <cell r="B482">
            <v>247693556</v>
          </cell>
          <cell r="C482" t="str">
            <v>д.п. Красково, ул. 2-я Заводская, д. 20/1</v>
          </cell>
          <cell r="D482" t="str">
            <v>{"type":"Polygon","coordinates":[[[37.977311,55.663039],[37.976981,55.663107],[37.977026,55.663177],[37.976395,55.663302],[37.976305,55.663191],[37.976275,55.663181],[37.976047,55.663232],[37.975373,55.662494],[37.975542,55.662449],[37.975613,55.662446],[37.975762,55.66261],[37.975787,55.662601],[37.975629,55.662409],[37.975695,55.662392],[37.975694,55.662368],[37.975711,55.66235],[37.976164,55.662232],[37.976199,55.662236],[37.976229,55.662246],[37.976333,55.662221],[37.976339,55.662262],[37.976403,55.662238],[37.976451,55.662228],[37.97643,55.662188],[37.97668,55.662134],[37.977311,55.663039]],[[37.976229,55.662435],[37.976292,55.662518],[37.97627,55.662523],[37.976361,55.662652],[37.976384,55.662648],[37.976475,55.662781],[37.976452,55.662785],[37.97652,55.662888],[37.976586,55.662901],[37.976741,55.662874],[37.976734,55.662862],[37.976943,55.662818],[37.97695,55.662829],[37.977026,55.662813],[37.9771,55.662918],[37.977072,55.662925],[37.977079,55.662936],[37.976823,55.66299],[37.976819,55.662983],[37.976627,55.663022],[37.976637,55.66304],[37.976416,55.663083],[37.976403,55.663064],[37.976377,55.663069],[37.976291,55.662939],[37.976315,55.662933],[37.976246,55.662825],[37.976221,55.66283],[37.976135,55.662699],[37.976157,55.662694],[37.97607,55.662567],[37.976052,55.662571],[37.975994,55.662491],[37.976012,55.662486],[37.97596,55.662418],[37.976022,55.662404],[37.976009,55.662386],[37.976065,55.662372],[37.976078,55.662389],[37.976153,55.662371],[37.976208,55.66244],[37.976229,55.662435]]]}</v>
          </cell>
          <cell r="E482" t="str">
            <v>LINESTRING(37.97668 55.662134,37.976164 55.662232,37.975711 55.66235,37.975373 55.662494,37.976047 55.663232,37.976395 55.663302,37.977026 55.663177,37.977311 55.663039,37.97668 55.662134)</v>
          </cell>
          <cell r="F482" t="str">
            <v>Утвержден</v>
          </cell>
          <cell r="G482">
            <v>7596</v>
          </cell>
          <cell r="H482">
            <v>7615.0789999999997</v>
          </cell>
          <cell r="I482">
            <v>7596</v>
          </cell>
          <cell r="J482">
            <v>0</v>
          </cell>
          <cell r="K482">
            <v>1448.3</v>
          </cell>
          <cell r="L482">
            <v>2355.46</v>
          </cell>
          <cell r="M482">
            <v>1</v>
          </cell>
          <cell r="N482">
            <v>414</v>
          </cell>
          <cell r="O482">
            <v>425.851</v>
          </cell>
          <cell r="P482">
            <v>3</v>
          </cell>
          <cell r="Q482">
            <v>0</v>
          </cell>
          <cell r="R482">
            <v>414</v>
          </cell>
          <cell r="S482">
            <v>0</v>
          </cell>
          <cell r="T482">
            <v>0</v>
          </cell>
          <cell r="U482">
            <v>0</v>
          </cell>
          <cell r="V482">
            <v>0</v>
          </cell>
          <cell r="W482">
            <v>4</v>
          </cell>
          <cell r="X482">
            <v>4</v>
          </cell>
          <cell r="Y482">
            <v>4</v>
          </cell>
          <cell r="Z482">
            <v>1</v>
          </cell>
          <cell r="AA482">
            <v>205</v>
          </cell>
          <cell r="AB482">
            <v>205.35</v>
          </cell>
          <cell r="AC482">
            <v>0</v>
          </cell>
          <cell r="AD482">
            <v>0</v>
          </cell>
          <cell r="AE482">
            <v>0</v>
          </cell>
          <cell r="AF482">
            <v>0</v>
          </cell>
          <cell r="AG482">
            <v>0</v>
          </cell>
          <cell r="AH482">
            <v>0</v>
          </cell>
          <cell r="AI482">
            <v>205</v>
          </cell>
          <cell r="AJ482">
            <v>0</v>
          </cell>
          <cell r="AK482">
            <v>2</v>
          </cell>
          <cell r="AL482">
            <v>2</v>
          </cell>
          <cell r="AM482">
            <v>2114.5</v>
          </cell>
          <cell r="AN482">
            <v>2121.4949999999999</v>
          </cell>
          <cell r="AO482">
            <v>2114.5</v>
          </cell>
          <cell r="AP482">
            <v>0</v>
          </cell>
          <cell r="AQ482">
            <v>0</v>
          </cell>
          <cell r="AR482">
            <v>0</v>
          </cell>
          <cell r="AS482">
            <v>0</v>
          </cell>
          <cell r="AT482">
            <v>0</v>
          </cell>
          <cell r="AU482">
            <v>0</v>
          </cell>
          <cell r="AV482">
            <v>1</v>
          </cell>
          <cell r="AW482">
            <v>51.9</v>
          </cell>
          <cell r="AX482">
            <v>0</v>
          </cell>
          <cell r="AY482">
            <v>51.9</v>
          </cell>
          <cell r="AZ482">
            <v>0</v>
          </cell>
          <cell r="BA482">
            <v>8</v>
          </cell>
          <cell r="BB482">
            <v>8</v>
          </cell>
          <cell r="BC482">
            <v>4</v>
          </cell>
          <cell r="BD482">
            <v>4</v>
          </cell>
          <cell r="BE482">
            <v>5</v>
          </cell>
          <cell r="BF482">
            <v>2678.9</v>
          </cell>
          <cell r="BG482">
            <v>2687.9229999999998</v>
          </cell>
          <cell r="BH482">
            <v>0</v>
          </cell>
          <cell r="BI482">
            <v>2678.9</v>
          </cell>
          <cell r="BJ482">
            <v>0</v>
          </cell>
          <cell r="BK482">
            <v>217</v>
          </cell>
          <cell r="BL482">
            <v>1</v>
          </cell>
          <cell r="BM482">
            <v>1397</v>
          </cell>
          <cell r="BN482">
            <v>1400.5440000000001</v>
          </cell>
          <cell r="BO482">
            <v>0</v>
          </cell>
          <cell r="BP482">
            <v>1397</v>
          </cell>
          <cell r="BQ482">
            <v>0</v>
          </cell>
          <cell r="BR482">
            <v>250</v>
          </cell>
          <cell r="BS482">
            <v>0</v>
          </cell>
          <cell r="BT482">
            <v>5</v>
          </cell>
          <cell r="BU482">
            <v>0</v>
          </cell>
          <cell r="BV482">
            <v>4</v>
          </cell>
          <cell r="BW482">
            <v>771.2</v>
          </cell>
          <cell r="BX482">
            <v>773.77200000000005</v>
          </cell>
          <cell r="BY482">
            <v>0</v>
          </cell>
          <cell r="BZ482">
            <v>771.2</v>
          </cell>
          <cell r="CA482">
            <v>0</v>
          </cell>
          <cell r="CB482">
            <v>0.505</v>
          </cell>
          <cell r="CC482">
            <v>0</v>
          </cell>
          <cell r="CD482">
            <v>2.875</v>
          </cell>
          <cell r="CE482">
            <v>0</v>
          </cell>
          <cell r="CF482">
            <v>0</v>
          </cell>
          <cell r="CG482">
            <v>0</v>
          </cell>
          <cell r="CH482">
            <v>0</v>
          </cell>
          <cell r="CI482">
            <v>0</v>
          </cell>
          <cell r="CJ482">
            <v>0</v>
          </cell>
          <cell r="CK482">
            <v>0</v>
          </cell>
          <cell r="CL482">
            <v>0</v>
          </cell>
          <cell r="CM482">
            <v>0</v>
          </cell>
          <cell r="CN482">
            <v>0</v>
          </cell>
          <cell r="CO482">
            <v>0</v>
          </cell>
          <cell r="CP482">
            <v>4899</v>
          </cell>
          <cell r="CQ482">
            <v>7632.5</v>
          </cell>
          <cell r="CR482">
            <v>0</v>
          </cell>
          <cell r="CS482">
            <v>0</v>
          </cell>
          <cell r="CT482">
            <v>0</v>
          </cell>
        </row>
        <row r="483">
          <cell r="B483">
            <v>247693546</v>
          </cell>
          <cell r="C483" t="str">
            <v>дп. Красково, ул. 2-я Заводская, д. 24</v>
          </cell>
          <cell r="D483" t="str">
            <v>{"type":"Polygon","coordinates":[[[37.977506,55.660063],[37.977515,55.660076],[37.977539,55.660112],[37.978192,55.659987],[37.978316,55.660193],[37.978328,55.660213],[37.978398,55.66033],[37.97841,55.66035],[37.978422,55.66037],[37.979697,55.660107],[37.979817,55.660082],[37.97995,55.660107],[37.98017,55.660104],[37.980363,55.660077],[37.980168,55.659797],[37.980096,55.659814],[37.979772,55.65937],[37.979685,55.659251],[37.979661,55.659217],[37.979618,55.659159],[37.979577,55.659147],[37.979534,55.659145],[37.97948,55.659156],[37.979382,55.659177],[37.979309,55.659193],[37.97924,55.659209],[37.978674,55.65934],[37.978106,55.659511],[37.977711,55.659795],[37.977697,55.659798],[37.977376,55.659868],[37.977506,55.660063]],[[37.977697,55.659798],[37.977739,55.659858],[37.978127,55.659781],[37.978043,55.659657],[37.978409,55.659581],[37.97833,55.659473],[37.979052,55.65931],[37.97913,55.659424],[37.979314,55.659381],[37.979496,55.659642],[37.979306,55.659682],[37.979127,55.659437],[37.978418,55.659589],[37.978503,55.659711],[37.978131,55.659787],[37.978209,55.659906],[37.977855,55.659972],[37.977867,55.659992],[37.977506,55.660063],[37.977376,55.659868],[37.977697,55.659798]],[[37.979424,55.65984],[37.979406,55.659812],[37.97959,55.659774],[37.979609,55.659801],[37.979424,55.65984]],[[37.979382,55.659177],[37.979411,55.659216],[37.979507,55.659195],[37.97948,55.659156],[37.979382,55.659177]]]}</v>
          </cell>
          <cell r="E483" t="str">
            <v>LINESTRING(37.979534 55.659145,37.97948 55.659156,37.979382 55.659177,37.979309 55.659193,37.978674 55.65934,37.978106 55.659511,37.977376 55.659868,37.977506 55.660063,37.977539 55.660112,37.978422 55.66037,37.980363 55.660077,37.980168 55.659797,37.979618 55.659159,37.979577 55.659147,37.979534 55.659145)</v>
          </cell>
          <cell r="F483" t="str">
            <v>Утвержден</v>
          </cell>
          <cell r="G483">
            <v>11221</v>
          </cell>
          <cell r="H483">
            <v>13667.849</v>
          </cell>
          <cell r="I483">
            <v>11221</v>
          </cell>
          <cell r="J483">
            <v>916</v>
          </cell>
          <cell r="K483">
            <v>1476.7</v>
          </cell>
          <cell r="L483">
            <v>12639.1</v>
          </cell>
          <cell r="M483">
            <v>1</v>
          </cell>
          <cell r="N483">
            <v>333</v>
          </cell>
          <cell r="O483">
            <v>334.15699999999998</v>
          </cell>
          <cell r="P483">
            <v>0</v>
          </cell>
          <cell r="Q483">
            <v>0</v>
          </cell>
          <cell r="R483">
            <v>333</v>
          </cell>
          <cell r="S483">
            <v>0</v>
          </cell>
          <cell r="T483">
            <v>0</v>
          </cell>
          <cell r="U483">
            <v>0</v>
          </cell>
          <cell r="V483">
            <v>0</v>
          </cell>
          <cell r="W483">
            <v>0</v>
          </cell>
          <cell r="X483">
            <v>0</v>
          </cell>
          <cell r="Y483">
            <v>0</v>
          </cell>
          <cell r="Z483">
            <v>2</v>
          </cell>
          <cell r="AA483">
            <v>1281</v>
          </cell>
          <cell r="AB483">
            <v>1284.6759999999999</v>
          </cell>
          <cell r="AC483">
            <v>0</v>
          </cell>
          <cell r="AD483">
            <v>0</v>
          </cell>
          <cell r="AE483">
            <v>1281</v>
          </cell>
          <cell r="AF483">
            <v>0</v>
          </cell>
          <cell r="AG483">
            <v>0</v>
          </cell>
          <cell r="AH483">
            <v>0</v>
          </cell>
          <cell r="AI483">
            <v>0</v>
          </cell>
          <cell r="AJ483">
            <v>0</v>
          </cell>
          <cell r="AK483">
            <v>8</v>
          </cell>
          <cell r="AL483">
            <v>4</v>
          </cell>
          <cell r="AM483">
            <v>6384.5</v>
          </cell>
          <cell r="AN483">
            <v>6394.2489999999998</v>
          </cell>
          <cell r="AO483">
            <v>6383.5</v>
          </cell>
          <cell r="AP483">
            <v>59</v>
          </cell>
          <cell r="AQ483">
            <v>0</v>
          </cell>
          <cell r="AR483">
            <v>0</v>
          </cell>
          <cell r="AS483">
            <v>0</v>
          </cell>
          <cell r="AT483">
            <v>0</v>
          </cell>
          <cell r="AU483">
            <v>0</v>
          </cell>
          <cell r="AV483">
            <v>2</v>
          </cell>
          <cell r="AW483">
            <v>46</v>
          </cell>
          <cell r="AX483">
            <v>0</v>
          </cell>
          <cell r="AY483">
            <v>46</v>
          </cell>
          <cell r="AZ483">
            <v>0</v>
          </cell>
          <cell r="BA483">
            <v>10</v>
          </cell>
          <cell r="BB483">
            <v>16</v>
          </cell>
          <cell r="BC483">
            <v>6</v>
          </cell>
          <cell r="BD483">
            <v>10</v>
          </cell>
          <cell r="BE483">
            <v>4</v>
          </cell>
          <cell r="BF483">
            <v>886.9</v>
          </cell>
          <cell r="BG483">
            <v>888.82500000000005</v>
          </cell>
          <cell r="BH483">
            <v>0</v>
          </cell>
          <cell r="BI483">
            <v>886.9</v>
          </cell>
          <cell r="BJ483">
            <v>0</v>
          </cell>
          <cell r="BK483">
            <v>68</v>
          </cell>
          <cell r="BL483">
            <v>1</v>
          </cell>
          <cell r="BM483">
            <v>1308</v>
          </cell>
          <cell r="BN483">
            <v>1310.9069999999999</v>
          </cell>
          <cell r="BO483">
            <v>0</v>
          </cell>
          <cell r="BP483">
            <v>1308</v>
          </cell>
          <cell r="BQ483">
            <v>0</v>
          </cell>
          <cell r="BR483">
            <v>250</v>
          </cell>
          <cell r="BS483">
            <v>0</v>
          </cell>
          <cell r="BT483">
            <v>5</v>
          </cell>
          <cell r="BU483">
            <v>0</v>
          </cell>
          <cell r="BV483">
            <v>7</v>
          </cell>
          <cell r="BW483">
            <v>1029.0999999999999</v>
          </cell>
          <cell r="BX483">
            <v>1031.5509999999999</v>
          </cell>
          <cell r="BY483">
            <v>0</v>
          </cell>
          <cell r="BZ483">
            <v>1029.0999999999999</v>
          </cell>
          <cell r="CA483">
            <v>0</v>
          </cell>
          <cell r="CB483">
            <v>0.57899999999999996</v>
          </cell>
          <cell r="CC483">
            <v>0</v>
          </cell>
          <cell r="CD483">
            <v>4</v>
          </cell>
          <cell r="CE483">
            <v>0</v>
          </cell>
          <cell r="CF483">
            <v>0</v>
          </cell>
          <cell r="CG483">
            <v>0</v>
          </cell>
          <cell r="CH483">
            <v>0</v>
          </cell>
          <cell r="CI483">
            <v>0</v>
          </cell>
          <cell r="CJ483">
            <v>0</v>
          </cell>
          <cell r="CK483">
            <v>0</v>
          </cell>
          <cell r="CL483">
            <v>0</v>
          </cell>
          <cell r="CM483">
            <v>0</v>
          </cell>
          <cell r="CN483">
            <v>0</v>
          </cell>
          <cell r="CO483">
            <v>0</v>
          </cell>
          <cell r="CP483">
            <v>3270</v>
          </cell>
          <cell r="CQ483">
            <v>11267.5</v>
          </cell>
          <cell r="CR483">
            <v>0</v>
          </cell>
          <cell r="CS483">
            <v>0</v>
          </cell>
          <cell r="CT483">
            <v>0</v>
          </cell>
        </row>
        <row r="484">
          <cell r="B484">
            <v>247693542</v>
          </cell>
          <cell r="C484" t="str">
            <v>дп. Красково, ул. 2-я Заводская, д. 26</v>
          </cell>
          <cell r="D484" t="str">
            <v>{"type":"Polygon","coordinates":[[[37.980412,55.66007],[37.981135,55.65991],[37.981213,55.659893],[37.980546,55.658928],[37.980441,55.658954],[37.980349,55.658977],[37.980323,55.658983],[37.980304,55.658988],[37.980214,55.65901],[37.98019,55.659029],[37.980087,55.659052],[37.980065,55.659057],[37.979714,55.659137],[37.979618,55.659159],[37.980096,55.659814],[37.980168,55.659797],[37.980363,55.660077],[37.980412,55.66007]],[[37.980259,55.659774],[37.980498,55.659721],[37.980053,55.659087],[37.979811,55.659144],[37.980259,55.659774]],[[37.980638,55.659839],[37.980557,55.659723],[37.980914,55.659641],[37.980994,55.659756],[37.980638,55.659839]]]}</v>
          </cell>
          <cell r="E484" t="str">
            <v>LINESTRING(37.980546 55.658928,37.980323 55.658983,37.980214 55.65901,37.979618 55.659159,37.980096 55.659814,37.980363 55.660077,37.980412 55.66007,37.981213 55.659893,37.980546 55.658928)</v>
          </cell>
          <cell r="F484" t="str">
            <v>Утвержден</v>
          </cell>
          <cell r="G484">
            <v>5382</v>
          </cell>
          <cell r="H484">
            <v>5395.2879999999996</v>
          </cell>
          <cell r="I484">
            <v>5382</v>
          </cell>
          <cell r="J484">
            <v>1152</v>
          </cell>
          <cell r="K484">
            <v>1482.6</v>
          </cell>
          <cell r="L484">
            <v>6211</v>
          </cell>
          <cell r="M484">
            <v>1</v>
          </cell>
          <cell r="N484">
            <v>221</v>
          </cell>
          <cell r="O484">
            <v>221.202</v>
          </cell>
          <cell r="P484">
            <v>0</v>
          </cell>
          <cell r="Q484">
            <v>0</v>
          </cell>
          <cell r="R484">
            <v>221</v>
          </cell>
          <cell r="S484">
            <v>0</v>
          </cell>
          <cell r="T484">
            <v>0</v>
          </cell>
          <cell r="U484">
            <v>0</v>
          </cell>
          <cell r="V484">
            <v>0</v>
          </cell>
          <cell r="W484">
            <v>0</v>
          </cell>
          <cell r="X484">
            <v>0</v>
          </cell>
          <cell r="Y484">
            <v>0</v>
          </cell>
          <cell r="Z484">
            <v>1</v>
          </cell>
          <cell r="AA484">
            <v>192</v>
          </cell>
          <cell r="AB484">
            <v>192.50700000000001</v>
          </cell>
          <cell r="AC484">
            <v>0</v>
          </cell>
          <cell r="AD484">
            <v>0</v>
          </cell>
          <cell r="AE484">
            <v>192</v>
          </cell>
          <cell r="AF484">
            <v>0</v>
          </cell>
          <cell r="AG484">
            <v>0</v>
          </cell>
          <cell r="AH484">
            <v>0</v>
          </cell>
          <cell r="AI484">
            <v>0</v>
          </cell>
          <cell r="AJ484">
            <v>0</v>
          </cell>
          <cell r="AK484">
            <v>2</v>
          </cell>
          <cell r="AL484">
            <v>3</v>
          </cell>
          <cell r="AM484">
            <v>2425.4</v>
          </cell>
          <cell r="AN484">
            <v>2379.3220000000001</v>
          </cell>
          <cell r="AO484">
            <v>2373.4</v>
          </cell>
          <cell r="AP484">
            <v>12</v>
          </cell>
          <cell r="AQ484">
            <v>0</v>
          </cell>
          <cell r="AR484">
            <v>0</v>
          </cell>
          <cell r="AS484">
            <v>0</v>
          </cell>
          <cell r="AT484">
            <v>52</v>
          </cell>
          <cell r="AU484">
            <v>88</v>
          </cell>
          <cell r="AV484">
            <v>1</v>
          </cell>
          <cell r="AW484">
            <v>10</v>
          </cell>
          <cell r="AX484">
            <v>0</v>
          </cell>
          <cell r="AY484">
            <v>10</v>
          </cell>
          <cell r="AZ484">
            <v>0</v>
          </cell>
          <cell r="BA484">
            <v>0</v>
          </cell>
          <cell r="BB484">
            <v>0</v>
          </cell>
          <cell r="BC484">
            <v>0</v>
          </cell>
          <cell r="BD484">
            <v>0</v>
          </cell>
          <cell r="BE484">
            <v>3</v>
          </cell>
          <cell r="BF484">
            <v>586</v>
          </cell>
          <cell r="BG484">
            <v>586.76700000000005</v>
          </cell>
          <cell r="BH484">
            <v>0</v>
          </cell>
          <cell r="BI484">
            <v>409</v>
          </cell>
          <cell r="BJ484">
            <v>177</v>
          </cell>
          <cell r="BK484">
            <v>46</v>
          </cell>
          <cell r="BL484">
            <v>3</v>
          </cell>
          <cell r="BM484">
            <v>1647</v>
          </cell>
          <cell r="BN484">
            <v>1651.3920000000001</v>
          </cell>
          <cell r="BO484">
            <v>0</v>
          </cell>
          <cell r="BP484">
            <v>1445</v>
          </cell>
          <cell r="BQ484">
            <v>202</v>
          </cell>
          <cell r="BR484">
            <v>250</v>
          </cell>
          <cell r="BS484">
            <v>120</v>
          </cell>
          <cell r="BT484">
            <v>6.25</v>
          </cell>
          <cell r="BU484">
            <v>7</v>
          </cell>
          <cell r="BV484">
            <v>4</v>
          </cell>
          <cell r="BW484">
            <v>364.3</v>
          </cell>
          <cell r="BX484">
            <v>365.67099999999999</v>
          </cell>
          <cell r="BY484">
            <v>0</v>
          </cell>
          <cell r="BZ484">
            <v>364.3</v>
          </cell>
          <cell r="CA484">
            <v>0</v>
          </cell>
          <cell r="CB484">
            <v>0.22600000000000001</v>
          </cell>
          <cell r="CC484">
            <v>0</v>
          </cell>
          <cell r="CD484">
            <v>1.5</v>
          </cell>
          <cell r="CE484">
            <v>0</v>
          </cell>
          <cell r="CF484">
            <v>0</v>
          </cell>
          <cell r="CG484">
            <v>0</v>
          </cell>
          <cell r="CH484">
            <v>0</v>
          </cell>
          <cell r="CI484">
            <v>0</v>
          </cell>
          <cell r="CJ484">
            <v>0</v>
          </cell>
          <cell r="CK484">
            <v>0</v>
          </cell>
          <cell r="CL484">
            <v>0</v>
          </cell>
          <cell r="CM484">
            <v>0</v>
          </cell>
          <cell r="CN484">
            <v>0</v>
          </cell>
          <cell r="CO484">
            <v>0</v>
          </cell>
          <cell r="CP484">
            <v>2228.3000000000002</v>
          </cell>
          <cell r="CQ484">
            <v>5393.7</v>
          </cell>
          <cell r="CR484">
            <v>0</v>
          </cell>
          <cell r="CS484">
            <v>0</v>
          </cell>
          <cell r="CT484">
            <v>0</v>
          </cell>
        </row>
        <row r="485">
          <cell r="B485">
            <v>247693527</v>
          </cell>
          <cell r="C485" t="str">
            <v>дп. Красково, ул. Железнодорожная, д. 78, д. 80</v>
          </cell>
          <cell r="D485" t="str">
            <v>{"type":"Polygon","coordinates":[[[37.984246,55.669564],[37.98451,55.669552],[37.984552,55.66955],[37.984652,55.669546],[37.986208,55.670108],[37.986143,55.67103],[37.986141,55.67107],[37.986137,55.671129],[37.98613,55.67122],[37.985088,55.671281],[37.984807,55.670416],[37.984634,55.670431],[37.984406,55.670304],[37.984411,55.670111],[37.984246,55.669564]],[[37.985965,55.670167],[37.985936,55.67008],[37.986031,55.670071],[37.986058,55.670158],[37.985965,55.670167]],[[37.985832,55.670849],[37.985602,55.670111],[37.985782,55.670091],[37.986004,55.670832],[37.985832,55.670849]],[[37.984999,55.670465],[37.985161,55.670448],[37.985409,55.671186],[37.985243,55.671202],[37.984999,55.670465]],[[37.984744,55.670321],[37.984727,55.670281],[37.984769,55.670276],[37.984787,55.670316],[37.984744,55.670321]]]}</v>
          </cell>
          <cell r="E485" t="str">
            <v>LINESTRING(37.984652 55.669546,37.984552 55.66955,37.984246 55.669564,37.984406 55.670304,37.985088 55.671281,37.98613 55.67122,37.986137 55.671129,37.986208 55.670108,37.984652 55.669546)</v>
          </cell>
          <cell r="F485" t="str">
            <v>Утвержден</v>
          </cell>
          <cell r="G485">
            <v>6693</v>
          </cell>
          <cell r="H485">
            <v>13329.692999999999</v>
          </cell>
          <cell r="I485">
            <v>6693</v>
          </cell>
          <cell r="J485">
            <v>1678</v>
          </cell>
          <cell r="K485">
            <v>2418.1</v>
          </cell>
          <cell r="L485">
            <v>5015</v>
          </cell>
          <cell r="M485">
            <v>1</v>
          </cell>
          <cell r="N485">
            <v>412</v>
          </cell>
          <cell r="O485">
            <v>413.04300000000001</v>
          </cell>
          <cell r="P485">
            <v>0</v>
          </cell>
          <cell r="Q485">
            <v>0</v>
          </cell>
          <cell r="R485">
            <v>0</v>
          </cell>
          <cell r="S485">
            <v>0</v>
          </cell>
          <cell r="T485">
            <v>412</v>
          </cell>
          <cell r="U485">
            <v>0</v>
          </cell>
          <cell r="V485">
            <v>0</v>
          </cell>
          <cell r="W485">
            <v>4</v>
          </cell>
          <cell r="X485">
            <v>1</v>
          </cell>
          <cell r="Y485">
            <v>2</v>
          </cell>
          <cell r="Z485">
            <v>1</v>
          </cell>
          <cell r="AA485">
            <v>176</v>
          </cell>
          <cell r="AB485">
            <v>176.27500000000001</v>
          </cell>
          <cell r="AC485">
            <v>0</v>
          </cell>
          <cell r="AD485">
            <v>0</v>
          </cell>
          <cell r="AE485">
            <v>0</v>
          </cell>
          <cell r="AF485">
            <v>0</v>
          </cell>
          <cell r="AG485">
            <v>176</v>
          </cell>
          <cell r="AH485">
            <v>0</v>
          </cell>
          <cell r="AI485">
            <v>0</v>
          </cell>
          <cell r="AJ485">
            <v>0</v>
          </cell>
          <cell r="AK485">
            <v>2</v>
          </cell>
          <cell r="AL485">
            <v>1</v>
          </cell>
          <cell r="AM485">
            <v>9549</v>
          </cell>
          <cell r="AN485">
            <v>9574.4660000000003</v>
          </cell>
          <cell r="AO485">
            <v>9549</v>
          </cell>
          <cell r="AP485">
            <v>0</v>
          </cell>
          <cell r="AQ485">
            <v>0</v>
          </cell>
          <cell r="AR485">
            <v>0</v>
          </cell>
          <cell r="AS485">
            <v>0</v>
          </cell>
          <cell r="AT485">
            <v>0</v>
          </cell>
          <cell r="AU485">
            <v>0</v>
          </cell>
          <cell r="AV485">
            <v>0</v>
          </cell>
          <cell r="AW485">
            <v>0</v>
          </cell>
          <cell r="AX485">
            <v>0</v>
          </cell>
          <cell r="AY485">
            <v>0</v>
          </cell>
          <cell r="AZ485">
            <v>0</v>
          </cell>
          <cell r="BA485">
            <v>5</v>
          </cell>
          <cell r="BB485">
            <v>10</v>
          </cell>
          <cell r="BC485">
            <v>10</v>
          </cell>
          <cell r="BD485">
            <v>20</v>
          </cell>
          <cell r="BE485">
            <v>5</v>
          </cell>
          <cell r="BF485">
            <v>563.5</v>
          </cell>
          <cell r="BG485">
            <v>564.77300000000002</v>
          </cell>
          <cell r="BH485">
            <v>0</v>
          </cell>
          <cell r="BI485">
            <v>0</v>
          </cell>
          <cell r="BJ485">
            <v>563.5</v>
          </cell>
          <cell r="BK485">
            <v>44</v>
          </cell>
          <cell r="BL485">
            <v>2</v>
          </cell>
          <cell r="BM485">
            <v>2479</v>
          </cell>
          <cell r="BN485">
            <v>2488.11</v>
          </cell>
          <cell r="BO485">
            <v>0</v>
          </cell>
          <cell r="BP485">
            <v>2308</v>
          </cell>
          <cell r="BQ485">
            <v>171</v>
          </cell>
          <cell r="BR485">
            <v>440</v>
          </cell>
          <cell r="BS485">
            <v>60</v>
          </cell>
          <cell r="BT485">
            <v>5</v>
          </cell>
          <cell r="BU485">
            <v>3</v>
          </cell>
          <cell r="BV485">
            <v>10</v>
          </cell>
          <cell r="BW485">
            <v>110.1</v>
          </cell>
          <cell r="BX485">
            <v>111.07</v>
          </cell>
          <cell r="BY485">
            <v>1</v>
          </cell>
          <cell r="BZ485">
            <v>110.1</v>
          </cell>
          <cell r="CA485">
            <v>0</v>
          </cell>
          <cell r="CB485">
            <v>0.05</v>
          </cell>
          <cell r="CC485">
            <v>0</v>
          </cell>
          <cell r="CD485">
            <v>2</v>
          </cell>
          <cell r="CE485">
            <v>0</v>
          </cell>
          <cell r="CF485">
            <v>0</v>
          </cell>
          <cell r="CG485">
            <v>0</v>
          </cell>
          <cell r="CH485">
            <v>0</v>
          </cell>
          <cell r="CI485">
            <v>0</v>
          </cell>
          <cell r="CJ485">
            <v>0</v>
          </cell>
          <cell r="CK485">
            <v>0</v>
          </cell>
          <cell r="CL485">
            <v>0</v>
          </cell>
          <cell r="CM485">
            <v>0</v>
          </cell>
          <cell r="CN485">
            <v>0</v>
          </cell>
          <cell r="CO485">
            <v>0</v>
          </cell>
          <cell r="CP485">
            <v>2418.1</v>
          </cell>
          <cell r="CQ485">
            <v>13289.6</v>
          </cell>
          <cell r="CR485">
            <v>0</v>
          </cell>
          <cell r="CS485">
            <v>0</v>
          </cell>
          <cell r="CT485">
            <v>1080.58</v>
          </cell>
        </row>
        <row r="486">
          <cell r="B486">
            <v>247693520</v>
          </cell>
          <cell r="C486" t="str">
            <v>д.п. Красково, ул. Карла Маркса, д. 117/12, д. 117/13, д. 117/14</v>
          </cell>
          <cell r="D486" t="str">
            <v>{"type":"Polygon","coordinates":[[[37.988504,55.661953],[37.990378,55.662757],[37.990462,55.662703],[37.990565,55.662753],[37.991012,55.662506],[37.990678,55.662246],[37.990478,55.662093],[37.990356,55.661996],[37.990346,55.661988],[37.989608,55.661415],[37.988504,55.661953]],[[37.989636,55.661476],[37.990255,55.661953],[37.990084,55.662018],[37.989473,55.661545],[37.989636,55.661476]],[[37.988918,55.661806],[37.989752,55.6622],[37.989619,55.662286],[37.988789,55.661886],[37.988918,55.661806]],[[37.989836,55.662239],[37.990519,55.662568],[37.990389,55.66265],[37.98971,55.662326],[37.989836,55.662239]]]}</v>
          </cell>
          <cell r="E486" t="str">
            <v>LINESTRING(37.989608 55.661415,37.988504 55.661953,37.990378 55.662757,37.990565 55.662753,37.991012 55.662506,37.990678 55.662246,37.990346 55.661988,37.989608 55.661415)</v>
          </cell>
          <cell r="F486" t="str">
            <v>Утвержден</v>
          </cell>
          <cell r="G486">
            <v>8013</v>
          </cell>
          <cell r="H486">
            <v>8032.5770000000002</v>
          </cell>
          <cell r="I486">
            <v>8013</v>
          </cell>
          <cell r="J486">
            <v>1481.7</v>
          </cell>
          <cell r="K486">
            <v>1456.8</v>
          </cell>
          <cell r="L486">
            <v>6531.3</v>
          </cell>
          <cell r="M486">
            <v>0</v>
          </cell>
          <cell r="N486">
            <v>0</v>
          </cell>
          <cell r="O486">
            <v>0</v>
          </cell>
          <cell r="P486">
            <v>0</v>
          </cell>
          <cell r="Q486">
            <v>0</v>
          </cell>
          <cell r="R486">
            <v>0</v>
          </cell>
          <cell r="S486">
            <v>0</v>
          </cell>
          <cell r="T486">
            <v>0</v>
          </cell>
          <cell r="U486">
            <v>0</v>
          </cell>
          <cell r="V486">
            <v>0</v>
          </cell>
          <cell r="W486">
            <v>0</v>
          </cell>
          <cell r="X486">
            <v>0</v>
          </cell>
          <cell r="Y486">
            <v>0</v>
          </cell>
          <cell r="Z486">
            <v>1</v>
          </cell>
          <cell r="AA486">
            <v>191</v>
          </cell>
          <cell r="AB486">
            <v>191.63800000000001</v>
          </cell>
          <cell r="AC486">
            <v>0</v>
          </cell>
          <cell r="AD486">
            <v>0</v>
          </cell>
          <cell r="AE486">
            <v>191</v>
          </cell>
          <cell r="AF486">
            <v>0</v>
          </cell>
          <cell r="AG486">
            <v>0</v>
          </cell>
          <cell r="AH486">
            <v>0</v>
          </cell>
          <cell r="AI486">
            <v>0</v>
          </cell>
          <cell r="AJ486">
            <v>0</v>
          </cell>
          <cell r="AK486">
            <v>0</v>
          </cell>
          <cell r="AL486">
            <v>0</v>
          </cell>
          <cell r="AM486">
            <v>5245</v>
          </cell>
          <cell r="AN486">
            <v>5253.1229999999996</v>
          </cell>
          <cell r="AO486">
            <v>5244</v>
          </cell>
          <cell r="AP486">
            <v>206</v>
          </cell>
          <cell r="AQ486">
            <v>0</v>
          </cell>
          <cell r="AR486">
            <v>0</v>
          </cell>
          <cell r="AS486">
            <v>0</v>
          </cell>
          <cell r="AT486">
            <v>0</v>
          </cell>
          <cell r="AU486">
            <v>0</v>
          </cell>
          <cell r="AV486">
            <v>0</v>
          </cell>
          <cell r="AW486">
            <v>0</v>
          </cell>
          <cell r="AX486">
            <v>0</v>
          </cell>
          <cell r="AY486">
            <v>0</v>
          </cell>
          <cell r="AZ486">
            <v>0</v>
          </cell>
          <cell r="BA486">
            <v>9</v>
          </cell>
          <cell r="BB486">
            <v>9</v>
          </cell>
          <cell r="BC486">
            <v>11</v>
          </cell>
          <cell r="BD486">
            <v>0</v>
          </cell>
          <cell r="BE486">
            <v>11</v>
          </cell>
          <cell r="BF486">
            <v>1046.3</v>
          </cell>
          <cell r="BG486">
            <v>1049.405</v>
          </cell>
          <cell r="BH486">
            <v>0</v>
          </cell>
          <cell r="BI486">
            <v>794.3</v>
          </cell>
          <cell r="BJ486">
            <v>252</v>
          </cell>
          <cell r="BK486">
            <v>78</v>
          </cell>
          <cell r="BL486">
            <v>1</v>
          </cell>
          <cell r="BM486">
            <v>982</v>
          </cell>
          <cell r="BN486">
            <v>984.65200000000004</v>
          </cell>
          <cell r="BO486">
            <v>0</v>
          </cell>
          <cell r="BP486">
            <v>982</v>
          </cell>
          <cell r="BQ486">
            <v>0</v>
          </cell>
          <cell r="BR486">
            <v>197</v>
          </cell>
          <cell r="BS486">
            <v>0</v>
          </cell>
          <cell r="BT486">
            <v>5</v>
          </cell>
          <cell r="BU486">
            <v>0</v>
          </cell>
          <cell r="BV486">
            <v>14</v>
          </cell>
          <cell r="BW486">
            <v>549.79999999999995</v>
          </cell>
          <cell r="BX486">
            <v>550.97</v>
          </cell>
          <cell r="BY486">
            <v>0</v>
          </cell>
          <cell r="BZ486">
            <v>549.79999999999995</v>
          </cell>
          <cell r="CA486">
            <v>0</v>
          </cell>
          <cell r="CB486">
            <v>0.20300000000000001</v>
          </cell>
          <cell r="CC486">
            <v>0</v>
          </cell>
          <cell r="CD486">
            <v>2.6785714285714302</v>
          </cell>
          <cell r="CE486">
            <v>0</v>
          </cell>
          <cell r="CF486">
            <v>0</v>
          </cell>
          <cell r="CG486">
            <v>0</v>
          </cell>
          <cell r="CH486">
            <v>0</v>
          </cell>
          <cell r="CI486">
            <v>0</v>
          </cell>
          <cell r="CJ486">
            <v>0</v>
          </cell>
          <cell r="CK486">
            <v>0</v>
          </cell>
          <cell r="CL486">
            <v>0</v>
          </cell>
          <cell r="CM486">
            <v>0</v>
          </cell>
          <cell r="CN486">
            <v>0</v>
          </cell>
          <cell r="CO486">
            <v>0</v>
          </cell>
          <cell r="CP486">
            <v>2326.1</v>
          </cell>
          <cell r="CQ486">
            <v>8013.1</v>
          </cell>
          <cell r="CR486">
            <v>0</v>
          </cell>
          <cell r="CS486">
            <v>0</v>
          </cell>
          <cell r="CT486">
            <v>0</v>
          </cell>
        </row>
        <row r="487">
          <cell r="B487">
            <v>247693517</v>
          </cell>
          <cell r="C487" t="str">
            <v>д.п. Красково, ул. Карла Маркса, д. 117/15, д. 117/16, д. 125, д. 125А</v>
          </cell>
          <cell r="D487" t="str">
            <v>{"type":"Polygon","coordinates":[[[37.991343,55.66042],[37.991062,55.660622],[37.991045,55.660634],[37.99102,55.660652],[37.990979,55.660682],[37.99061,55.660947],[37.990617,55.660972],[37.990538,55.661018],[37.990938,55.661189],[37.99051,55.661523],[37.991423,55.661892],[37.991906,55.661506],[37.991394,55.661294],[37.991737,55.661139],[37.991727,55.661129],[37.991753,55.661096],[37.991667,55.661058],[37.992024,55.66081],[37.992076,55.660836],[37.99216,55.660777],[37.992091,55.660744],[37.991343,55.66042]],[[37.991842,55.660899],[37.991146,55.660595],[37.991264,55.660508],[37.991961,55.66081],[37.991842,55.660899]],[[37.990753,55.660899],[37.991463,55.661208],[37.991598,55.661113],[37.990877,55.660806],[37.990753,55.660899]],[[37.99066,55.661517],[37.990868,55.661599],[37.991183,55.66135],[37.990974,55.661264],[37.99066,55.661517]],[[37.991212,55.661741],[37.991425,55.661829],[37.991746,55.661582],[37.99153,55.661491],[37.991212,55.661741]],[[37.991906,55.661506],[37.991885,55.661522],[37.991906,55.661506]]]}</v>
          </cell>
          <cell r="E487" t="str">
            <v>LINESTRING(37.991343 55.66042,37.991045 55.660634,37.99061 55.660947,37.990538 55.661018,37.99051 55.661523,37.991423 55.661892,37.991906 55.661506,37.99216 55.660777,37.992091 55.660744,37.991343 55.66042)</v>
          </cell>
          <cell r="F487" t="str">
            <v>Утвержден</v>
          </cell>
          <cell r="G487">
            <v>6181</v>
          </cell>
          <cell r="H487">
            <v>6196.1880000000001</v>
          </cell>
          <cell r="I487">
            <v>6181</v>
          </cell>
          <cell r="J487">
            <v>1364.7</v>
          </cell>
          <cell r="K487">
            <v>1476.9</v>
          </cell>
          <cell r="L487">
            <v>4590.3</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3883.7</v>
          </cell>
          <cell r="AN487">
            <v>3889.9470000000001</v>
          </cell>
          <cell r="AO487">
            <v>3882.7</v>
          </cell>
          <cell r="AP487">
            <v>20</v>
          </cell>
          <cell r="AQ487">
            <v>0</v>
          </cell>
          <cell r="AR487">
            <v>0</v>
          </cell>
          <cell r="AS487">
            <v>0</v>
          </cell>
          <cell r="AT487">
            <v>0</v>
          </cell>
          <cell r="AU487">
            <v>0</v>
          </cell>
          <cell r="AV487">
            <v>0</v>
          </cell>
          <cell r="AW487">
            <v>0</v>
          </cell>
          <cell r="AX487">
            <v>0</v>
          </cell>
          <cell r="AY487">
            <v>0</v>
          </cell>
          <cell r="AZ487">
            <v>0</v>
          </cell>
          <cell r="BA487">
            <v>4</v>
          </cell>
          <cell r="BB487">
            <v>4</v>
          </cell>
          <cell r="BC487">
            <v>4</v>
          </cell>
          <cell r="BD487">
            <v>0</v>
          </cell>
          <cell r="BE487">
            <v>3</v>
          </cell>
          <cell r="BF487">
            <v>517</v>
          </cell>
          <cell r="BG487">
            <v>518.13900000000001</v>
          </cell>
          <cell r="BH487">
            <v>0</v>
          </cell>
          <cell r="BI487">
            <v>517</v>
          </cell>
          <cell r="BJ487">
            <v>0</v>
          </cell>
          <cell r="BK487">
            <v>40</v>
          </cell>
          <cell r="BL487">
            <v>2</v>
          </cell>
          <cell r="BM487">
            <v>1437</v>
          </cell>
          <cell r="BN487">
            <v>1441.7360000000001</v>
          </cell>
          <cell r="BO487">
            <v>0</v>
          </cell>
          <cell r="BP487">
            <v>1437</v>
          </cell>
          <cell r="BQ487">
            <v>0</v>
          </cell>
          <cell r="BR487">
            <v>261.2</v>
          </cell>
          <cell r="BS487">
            <v>0</v>
          </cell>
          <cell r="BT487">
            <v>4.25</v>
          </cell>
          <cell r="BU487">
            <v>0</v>
          </cell>
          <cell r="BV487">
            <v>7</v>
          </cell>
          <cell r="BW487">
            <v>206.8</v>
          </cell>
          <cell r="BX487">
            <v>207.81299999999999</v>
          </cell>
          <cell r="BY487">
            <v>0</v>
          </cell>
          <cell r="BZ487">
            <v>206.8</v>
          </cell>
          <cell r="CA487">
            <v>0</v>
          </cell>
          <cell r="CB487">
            <v>0.129</v>
          </cell>
          <cell r="CC487">
            <v>0</v>
          </cell>
          <cell r="CD487">
            <v>1.8571428571428601</v>
          </cell>
          <cell r="CE487">
            <v>0</v>
          </cell>
          <cell r="CF487">
            <v>1</v>
          </cell>
          <cell r="CG487">
            <v>137</v>
          </cell>
          <cell r="CH487">
            <v>137.77600000000001</v>
          </cell>
          <cell r="CI487">
            <v>1</v>
          </cell>
          <cell r="CJ487">
            <v>137</v>
          </cell>
          <cell r="CK487">
            <v>0</v>
          </cell>
          <cell r="CL487">
            <v>9.0999999999999998E-2</v>
          </cell>
          <cell r="CM487">
            <v>0</v>
          </cell>
          <cell r="CN487">
            <v>1.5</v>
          </cell>
          <cell r="CO487">
            <v>0</v>
          </cell>
          <cell r="CP487">
            <v>2297.8000000000002</v>
          </cell>
          <cell r="CQ487">
            <v>6180.5</v>
          </cell>
          <cell r="CR487">
            <v>0</v>
          </cell>
          <cell r="CS487">
            <v>0</v>
          </cell>
          <cell r="CT487">
            <v>0</v>
          </cell>
        </row>
        <row r="488">
          <cell r="B488">
            <v>247693519</v>
          </cell>
          <cell r="C488" t="str">
            <v>д.п. Красково, ул. Карла Маркса, д. 117/17, д. 117/18</v>
          </cell>
          <cell r="D488" t="str">
            <v>{"type":"Polygon","coordinates":[[[37.9902,55.660155],[37.989992,55.660302],[37.989675,55.660531],[37.989862,55.660616],[37.990007,55.660684],[37.990513,55.660916],[37.991286,55.660356],[37.990825,55.660152],[37.990803,55.660167],[37.990711,55.660125],[37.990488,55.660282],[37.9902,55.660155]],[[37.990303,55.660208],[37.990483,55.660286],[37.989982,55.660641],[37.989811,55.660564],[37.990303,55.660208]],[[37.990926,55.66021],[37.991103,55.660287],[37.99035,55.660824],[37.990175,55.660747],[37.990926,55.66021]]]}</v>
          </cell>
          <cell r="E488" t="str">
            <v>LINESTRING(37.990711 55.660125,37.9902 55.660155,37.989992 55.660302,37.989675 55.660531,37.990007 55.660684,37.990513 55.660916,37.991286 55.660356,37.990825 55.660152,37.990711 55.660125)</v>
          </cell>
          <cell r="F488" t="str">
            <v>Утвержден</v>
          </cell>
          <cell r="G488">
            <v>3048</v>
          </cell>
          <cell r="H488">
            <v>2962.248</v>
          </cell>
          <cell r="I488">
            <v>3048</v>
          </cell>
          <cell r="J488">
            <v>830.7</v>
          </cell>
          <cell r="K488">
            <v>683</v>
          </cell>
          <cell r="L488">
            <v>2217.3000000000002</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1844.4</v>
          </cell>
          <cell r="AN488">
            <v>1848.877</v>
          </cell>
          <cell r="AO488">
            <v>1843.4</v>
          </cell>
          <cell r="AP488">
            <v>127</v>
          </cell>
          <cell r="AQ488">
            <v>0</v>
          </cell>
          <cell r="AR488">
            <v>0</v>
          </cell>
          <cell r="AS488">
            <v>0</v>
          </cell>
          <cell r="AT488">
            <v>0</v>
          </cell>
          <cell r="AU488">
            <v>0</v>
          </cell>
          <cell r="AV488">
            <v>0</v>
          </cell>
          <cell r="AW488">
            <v>0</v>
          </cell>
          <cell r="AX488">
            <v>0</v>
          </cell>
          <cell r="AY488">
            <v>0</v>
          </cell>
          <cell r="AZ488">
            <v>0</v>
          </cell>
          <cell r="BA488">
            <v>5</v>
          </cell>
          <cell r="BB488">
            <v>5</v>
          </cell>
          <cell r="BC488">
            <v>8</v>
          </cell>
          <cell r="BD488">
            <v>0</v>
          </cell>
          <cell r="BE488">
            <v>1</v>
          </cell>
          <cell r="BF488">
            <v>415</v>
          </cell>
          <cell r="BG488">
            <v>416.57600000000002</v>
          </cell>
          <cell r="BH488">
            <v>0</v>
          </cell>
          <cell r="BI488">
            <v>415</v>
          </cell>
          <cell r="BJ488">
            <v>0</v>
          </cell>
          <cell r="BK488">
            <v>34</v>
          </cell>
          <cell r="BL488">
            <v>2</v>
          </cell>
          <cell r="BM488">
            <v>573</v>
          </cell>
          <cell r="BN488">
            <v>574.09</v>
          </cell>
          <cell r="BO488">
            <v>0</v>
          </cell>
          <cell r="BP488">
            <v>573</v>
          </cell>
          <cell r="BQ488">
            <v>0</v>
          </cell>
          <cell r="BR488">
            <v>166.27</v>
          </cell>
          <cell r="BS488">
            <v>0</v>
          </cell>
          <cell r="BT488">
            <v>3.5</v>
          </cell>
          <cell r="BU488">
            <v>0</v>
          </cell>
          <cell r="BV488">
            <v>8</v>
          </cell>
          <cell r="BW488">
            <v>110</v>
          </cell>
          <cell r="BX488">
            <v>110.232</v>
          </cell>
          <cell r="BY488">
            <v>0</v>
          </cell>
          <cell r="BZ488">
            <v>110</v>
          </cell>
          <cell r="CA488">
            <v>0</v>
          </cell>
          <cell r="CB488">
            <v>5.1999999999999998E-2</v>
          </cell>
          <cell r="CC488">
            <v>0</v>
          </cell>
          <cell r="CD488">
            <v>2</v>
          </cell>
          <cell r="CE488">
            <v>0</v>
          </cell>
          <cell r="CF488">
            <v>0</v>
          </cell>
          <cell r="CG488">
            <v>0</v>
          </cell>
          <cell r="CH488">
            <v>0</v>
          </cell>
          <cell r="CI488">
            <v>0</v>
          </cell>
          <cell r="CJ488">
            <v>0</v>
          </cell>
          <cell r="CK488">
            <v>0</v>
          </cell>
          <cell r="CL488">
            <v>0</v>
          </cell>
          <cell r="CM488">
            <v>0</v>
          </cell>
          <cell r="CN488">
            <v>0</v>
          </cell>
          <cell r="CO488">
            <v>0</v>
          </cell>
          <cell r="CP488">
            <v>1098</v>
          </cell>
          <cell r="CQ488">
            <v>2941.4</v>
          </cell>
          <cell r="CR488">
            <v>0</v>
          </cell>
          <cell r="CS488">
            <v>0</v>
          </cell>
          <cell r="CT488">
            <v>0</v>
          </cell>
        </row>
        <row r="489">
          <cell r="B489">
            <v>247693514</v>
          </cell>
          <cell r="C489" t="str">
            <v>дп. Красково, ул. Карла Маркса, д. 117/19, д. 117/20</v>
          </cell>
          <cell r="D489" t="str">
            <v>{"type":"Polygon","coordinates":[[[37.992732,55.661487],[37.992623,55.661436],[37.992931,55.661193],[37.992155,55.66087],[37.991789,55.661124],[37.991737,55.661139],[37.991394,55.661294],[37.991906,55.661506],[37.991524,55.661811],[37.991632,55.661851],[37.991715,55.661782],[37.99175,55.661793],[37.991875,55.661829],[37.991988,55.661863],[37.992307,55.661984],[37.992874,55.661552],[37.992732,55.661487]],[[37.992085,55.661007],[37.992747,55.661267],[37.992623,55.661366],[37.991954,55.661104],[37.992085,55.661007]],[[37.992089,55.661792],[37.992579,55.661415],[37.992732,55.661487],[37.992243,55.661862],[37.992089,55.661792]],[[37.991851,55.661255],[37.991944,55.661291],[37.99186,55.661359],[37.991767,55.661323],[37.991851,55.661255]],[[37.991942,55.66164],[37.99203,55.661673],[37.99197,55.661725],[37.991881,55.661689],[37.991942,55.66164]]]}</v>
          </cell>
          <cell r="E489" t="str">
            <v>LINESTRING(37.992155 55.66087,37.991394 55.661294,37.991524 55.661811,37.991632 55.661851,37.992307 55.661984,37.992874 55.661552,37.992931 55.661193,37.992155 55.66087)</v>
          </cell>
          <cell r="F489" t="str">
            <v>Утвержден</v>
          </cell>
          <cell r="G489">
            <v>5080</v>
          </cell>
          <cell r="H489">
            <v>5093.2759999999998</v>
          </cell>
          <cell r="I489">
            <v>5079</v>
          </cell>
          <cell r="J489">
            <v>968.8</v>
          </cell>
          <cell r="K489">
            <v>1194.5999999999999</v>
          </cell>
          <cell r="L489">
            <v>4110.2</v>
          </cell>
          <cell r="M489">
            <v>1</v>
          </cell>
          <cell r="N489">
            <v>164</v>
          </cell>
          <cell r="O489">
            <v>164.13499999999999</v>
          </cell>
          <cell r="P489">
            <v>0</v>
          </cell>
          <cell r="Q489">
            <v>0</v>
          </cell>
          <cell r="R489">
            <v>164</v>
          </cell>
          <cell r="S489">
            <v>0</v>
          </cell>
          <cell r="T489">
            <v>0</v>
          </cell>
          <cell r="U489">
            <v>0</v>
          </cell>
          <cell r="V489">
            <v>0</v>
          </cell>
          <cell r="W489">
            <v>5</v>
          </cell>
          <cell r="X489">
            <v>4</v>
          </cell>
          <cell r="Y489">
            <v>4</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5409.6</v>
          </cell>
          <cell r="AN489">
            <v>2711.7640000000001</v>
          </cell>
          <cell r="AO489">
            <v>2704.8</v>
          </cell>
          <cell r="AP489">
            <v>50</v>
          </cell>
          <cell r="AQ489">
            <v>0</v>
          </cell>
          <cell r="AR489">
            <v>0</v>
          </cell>
          <cell r="AS489">
            <v>0</v>
          </cell>
          <cell r="AT489">
            <v>0</v>
          </cell>
          <cell r="AU489">
            <v>0</v>
          </cell>
          <cell r="AV489">
            <v>1</v>
          </cell>
          <cell r="AW489">
            <v>31.7</v>
          </cell>
          <cell r="AX489">
            <v>0</v>
          </cell>
          <cell r="AY489">
            <v>31.7</v>
          </cell>
          <cell r="AZ489">
            <v>0</v>
          </cell>
          <cell r="BA489">
            <v>5</v>
          </cell>
          <cell r="BB489">
            <v>5</v>
          </cell>
          <cell r="BC489">
            <v>2</v>
          </cell>
          <cell r="BD489">
            <v>0</v>
          </cell>
          <cell r="BE489">
            <v>4</v>
          </cell>
          <cell r="BF489">
            <v>471.1</v>
          </cell>
          <cell r="BG489">
            <v>473.661</v>
          </cell>
          <cell r="BH489">
            <v>1</v>
          </cell>
          <cell r="BI489">
            <v>471.1</v>
          </cell>
          <cell r="BJ489">
            <v>0</v>
          </cell>
          <cell r="BK489">
            <v>36</v>
          </cell>
          <cell r="BL489">
            <v>1</v>
          </cell>
          <cell r="BM489">
            <v>1104</v>
          </cell>
          <cell r="BN489">
            <v>1107.482</v>
          </cell>
          <cell r="BO489">
            <v>0</v>
          </cell>
          <cell r="BP489">
            <v>1104</v>
          </cell>
          <cell r="BQ489">
            <v>0</v>
          </cell>
          <cell r="BR489">
            <v>220.8</v>
          </cell>
          <cell r="BS489">
            <v>0</v>
          </cell>
          <cell r="BT489">
            <v>5</v>
          </cell>
          <cell r="BU489">
            <v>0</v>
          </cell>
          <cell r="BV489">
            <v>4</v>
          </cell>
          <cell r="BW489">
            <v>635.1</v>
          </cell>
          <cell r="BX489">
            <v>637.803</v>
          </cell>
          <cell r="BY489">
            <v>0</v>
          </cell>
          <cell r="BZ489">
            <v>635.1</v>
          </cell>
          <cell r="CA489">
            <v>0</v>
          </cell>
          <cell r="CB489">
            <v>0.41099999999999998</v>
          </cell>
          <cell r="CC489">
            <v>0</v>
          </cell>
          <cell r="CD489">
            <v>2.125</v>
          </cell>
          <cell r="CE489">
            <v>0</v>
          </cell>
          <cell r="CF489">
            <v>0</v>
          </cell>
          <cell r="CG489">
            <v>0</v>
          </cell>
          <cell r="CH489">
            <v>0</v>
          </cell>
          <cell r="CI489">
            <v>0</v>
          </cell>
          <cell r="CJ489">
            <v>0</v>
          </cell>
          <cell r="CK489">
            <v>0</v>
          </cell>
          <cell r="CL489">
            <v>0</v>
          </cell>
          <cell r="CM489">
            <v>0</v>
          </cell>
          <cell r="CN489">
            <v>0</v>
          </cell>
          <cell r="CO489">
            <v>0</v>
          </cell>
          <cell r="CP489">
            <v>2241.9</v>
          </cell>
          <cell r="CQ489">
            <v>5110.7</v>
          </cell>
          <cell r="CR489">
            <v>0</v>
          </cell>
          <cell r="CS489">
            <v>0</v>
          </cell>
          <cell r="CT489">
            <v>0</v>
          </cell>
        </row>
        <row r="490">
          <cell r="B490">
            <v>247693513</v>
          </cell>
          <cell r="C490" t="str">
            <v>дп. Красково, ул. Карла Маркса, д.117к1, д. 117/1, д. 117/2, д. 117/3, д. 117/4, д. 117/5, д. 117/6, д. 117/7, д. 117/8, д. 117/8В, д. 117/9, д. 117/10, д. 117/11</v>
          </cell>
          <cell r="D490" t="str">
            <v>{"type":"Polygon","coordinates":[[[37.996175,55.662403],[37.995956,55.662507],[37.994447,55.662893],[37.993593,55.66303],[37.992052,55.662406],[37.992551,55.661982],[37.992969,55.66214],[37.99324,55.661909],[37.993154,55.661876],[37.99335,55.661706],[37.993024,55.661582],[37.99331,55.661341],[37.996175,55.662403]],[[37.99367,55.662847],[37.993889,55.662929],[37.994162,55.662683],[37.993945,55.662601],[37.99367,55.662847]],[[37.993434,55.662905],[37.993588,55.662783],[37.993076,55.662583],[37.992931,55.662702],[37.993434,55.662905]],[[37.992201,55.662425],[37.992353,55.662297],[37.992857,55.662504],[37.992706,55.662624],[37.992201,55.662425]],[[37.992756,55.662139],[37.992559,55.662303],[37.992379,55.662239],[37.992574,55.662069],[37.992756,55.662139]],[[37.993265,55.662161],[37.99323,55.662194],[37.993318,55.662226],[37.993353,55.662194],[37.993483,55.662244],[37.99361,55.662137],[37.993257,55.662008],[37.993213,55.662043],[37.993164,55.662026],[37.993103,55.662078],[37.993151,55.662096],[37.993133,55.662111],[37.993265,55.662161]],[[37.993995,55.662449],[37.993957,55.662481],[37.993868,55.662446],[37.993905,55.662414],[37.993768,55.662361],[37.993895,55.662258],[37.994248,55.662397],[37.994131,55.662502],[37.993995,55.662449]],[[37.993691,55.66169],[37.99395,55.661777],[37.994041,55.661692],[37.993786,55.661603],[37.993691,55.66169]],[[37.993339,55.661407],[37.993556,55.661488],[37.993464,55.661566],[37.993243,55.661485],[37.993339,55.661407]],[[37.994348,55.661941],[37.994457,55.661852],[37.994698,55.661943],[37.994589,55.66203],[37.994348,55.661941]],[[37.994892,55.662153],[37.995011,55.66206],[37.995283,55.662163],[37.995169,55.662255],[37.994892,55.662153]],[[37.995669,55.662496],[37.995598,55.662373],[37.995761,55.662344],[37.995825,55.662468],[37.995669,55.662496]],[[37.99336,55.66194],[37.993204,55.661881],[37.993368,55.661739],[37.993527,55.661798],[37.99336,55.66194]],[[37.994525,55.662643],[37.995272,55.662459],[37.995361,55.66258],[37.994625,55.662762],[37.994525,55.662643]]]}</v>
          </cell>
          <cell r="E490" t="str">
            <v>LINESTRING(37.99331 55.661341,37.993024 55.661582,37.992551 55.661982,37.992052 55.662406,37.993593 55.66303,37.994447 55.662893,37.995956 55.662507,37.996175 55.662403,37.99331 55.661341)</v>
          </cell>
          <cell r="F490" t="str">
            <v>Утвержден</v>
          </cell>
          <cell r="G490">
            <v>18762</v>
          </cell>
          <cell r="H490">
            <v>18807.589</v>
          </cell>
          <cell r="I490">
            <v>18740.3</v>
          </cell>
          <cell r="J490">
            <v>2247</v>
          </cell>
          <cell r="K490">
            <v>3154</v>
          </cell>
          <cell r="L490">
            <v>16493.3</v>
          </cell>
          <cell r="M490">
            <v>1</v>
          </cell>
          <cell r="N490">
            <v>413</v>
          </cell>
          <cell r="O490">
            <v>414.36500000000001</v>
          </cell>
          <cell r="P490">
            <v>0</v>
          </cell>
          <cell r="Q490">
            <v>0</v>
          </cell>
          <cell r="R490">
            <v>413</v>
          </cell>
          <cell r="S490">
            <v>0</v>
          </cell>
          <cell r="T490">
            <v>0</v>
          </cell>
          <cell r="U490">
            <v>0</v>
          </cell>
          <cell r="V490">
            <v>0</v>
          </cell>
          <cell r="W490">
            <v>4</v>
          </cell>
          <cell r="X490">
            <v>2</v>
          </cell>
          <cell r="Y490">
            <v>2</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23891.599999999999</v>
          </cell>
          <cell r="AN490">
            <v>13421.94</v>
          </cell>
          <cell r="AO490">
            <v>13391.6</v>
          </cell>
          <cell r="AP490">
            <v>550</v>
          </cell>
          <cell r="AQ490">
            <v>0</v>
          </cell>
          <cell r="AR490">
            <v>0</v>
          </cell>
          <cell r="AS490">
            <v>0</v>
          </cell>
          <cell r="AT490">
            <v>0</v>
          </cell>
          <cell r="AU490">
            <v>0</v>
          </cell>
          <cell r="AV490">
            <v>1</v>
          </cell>
          <cell r="AW490">
            <v>16</v>
          </cell>
          <cell r="AX490">
            <v>0</v>
          </cell>
          <cell r="AY490">
            <v>16</v>
          </cell>
          <cell r="AZ490">
            <v>0</v>
          </cell>
          <cell r="BA490">
            <v>9</v>
          </cell>
          <cell r="BB490">
            <v>11</v>
          </cell>
          <cell r="BC490">
            <v>16</v>
          </cell>
          <cell r="BD490">
            <v>3</v>
          </cell>
          <cell r="BE490">
            <v>13</v>
          </cell>
          <cell r="BF490">
            <v>1288.0999999999999</v>
          </cell>
          <cell r="BG490">
            <v>1291.413</v>
          </cell>
          <cell r="BH490">
            <v>0</v>
          </cell>
          <cell r="BI490">
            <v>928.8</v>
          </cell>
          <cell r="BJ490">
            <v>359.3</v>
          </cell>
          <cell r="BK490">
            <v>104</v>
          </cell>
          <cell r="BL490">
            <v>2</v>
          </cell>
          <cell r="BM490">
            <v>3210</v>
          </cell>
          <cell r="BN490">
            <v>3218.1089999999999</v>
          </cell>
          <cell r="BO490">
            <v>0</v>
          </cell>
          <cell r="BP490">
            <v>3039</v>
          </cell>
          <cell r="BQ490">
            <v>171</v>
          </cell>
          <cell r="BR490">
            <v>608</v>
          </cell>
          <cell r="BS490">
            <v>57</v>
          </cell>
          <cell r="BT490">
            <v>5</v>
          </cell>
          <cell r="BU490">
            <v>3</v>
          </cell>
          <cell r="BV490">
            <v>15</v>
          </cell>
          <cell r="BW490">
            <v>450</v>
          </cell>
          <cell r="BX490">
            <v>454.20800000000003</v>
          </cell>
          <cell r="BY490">
            <v>1</v>
          </cell>
          <cell r="BZ490">
            <v>277.3</v>
          </cell>
          <cell r="CA490">
            <v>172.7</v>
          </cell>
          <cell r="CB490">
            <v>0.115</v>
          </cell>
          <cell r="CC490">
            <v>9.5000000000000001E-2</v>
          </cell>
          <cell r="CD490">
            <v>1.92307692307692</v>
          </cell>
          <cell r="CE490">
            <v>1.75</v>
          </cell>
          <cell r="CF490">
            <v>0</v>
          </cell>
          <cell r="CG490">
            <v>0</v>
          </cell>
          <cell r="CH490">
            <v>0</v>
          </cell>
          <cell r="CI490">
            <v>0</v>
          </cell>
          <cell r="CJ490">
            <v>0</v>
          </cell>
          <cell r="CK490">
            <v>0</v>
          </cell>
          <cell r="CL490">
            <v>0</v>
          </cell>
          <cell r="CM490">
            <v>0</v>
          </cell>
          <cell r="CN490">
            <v>0</v>
          </cell>
          <cell r="CO490">
            <v>0</v>
          </cell>
          <cell r="CP490">
            <v>4261.1000000000004</v>
          </cell>
          <cell r="CQ490">
            <v>18768.7</v>
          </cell>
          <cell r="CR490">
            <v>0</v>
          </cell>
          <cell r="CS490">
            <v>0</v>
          </cell>
          <cell r="CT490">
            <v>0</v>
          </cell>
        </row>
        <row r="491">
          <cell r="B491">
            <v>247693516</v>
          </cell>
          <cell r="C491" t="str">
            <v>дп. Красково, ул. Карла Маркса, д. 119, д. 119/2, д. 119/3</v>
          </cell>
          <cell r="D491" t="str">
            <v>{"type":"Polygon","coordinates":[[[37.991974,55.661858],[37.991715,55.661782],[37.991632,55.661851],[37.991524,55.661811],[37.991423,55.661892],[37.99051,55.661523],[37.990302,55.661683],[37.990288,55.661815],[37.990749,55.662163],[37.990929,55.662273],[37.991486,55.662689],[37.991559,55.66267],[37.992308,55.661984],[37.991974,55.661858]],[[37.991788,55.662272],[37.991581,55.662193],[37.991686,55.662108],[37.991735,55.662129],[37.991862,55.66203],[37.99181,55.662009],[37.991913,55.661926],[37.992117,55.662006],[37.991788,55.662272]],[[37.991227,55.66229],[37.991587,55.662563],[37.991424,55.662631],[37.991066,55.662359],[37.991227,55.66229]],[[37.990584,55.661666],[37.991428,55.661999],[37.991318,55.662089],[37.990468,55.661758],[37.990584,55.661666]],[[37.990791,55.661694],[37.990838,55.661656],[37.991423,55.661892],[37.991373,55.661929],[37.990791,55.661694]]]}</v>
          </cell>
          <cell r="E491" t="str">
            <v>LINESTRING(37.99051 55.661523,37.990302 55.661683,37.990288 55.661815,37.990749 55.662163,37.991486 55.662689,37.991559 55.66267,37.992308 55.661984,37.991974 55.661858,37.991715 55.661782,37.99051 55.661523)</v>
          </cell>
          <cell r="F491" t="str">
            <v>Утвержден</v>
          </cell>
          <cell r="G491">
            <v>5460</v>
          </cell>
          <cell r="H491">
            <v>5473.6149999999998</v>
          </cell>
          <cell r="I491">
            <v>5459.4</v>
          </cell>
          <cell r="J491">
            <v>853</v>
          </cell>
          <cell r="K491">
            <v>1655</v>
          </cell>
          <cell r="L491">
            <v>5757.4</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5110.5</v>
          </cell>
          <cell r="AN491">
            <v>3520.0340000000001</v>
          </cell>
          <cell r="AO491">
            <v>3510.5</v>
          </cell>
          <cell r="AP491">
            <v>188</v>
          </cell>
          <cell r="AQ491">
            <v>0</v>
          </cell>
          <cell r="AR491">
            <v>0</v>
          </cell>
          <cell r="AS491">
            <v>0</v>
          </cell>
          <cell r="AT491">
            <v>0</v>
          </cell>
          <cell r="AU491">
            <v>0</v>
          </cell>
          <cell r="AV491">
            <v>0</v>
          </cell>
          <cell r="AW491">
            <v>0</v>
          </cell>
          <cell r="AX491">
            <v>0</v>
          </cell>
          <cell r="AY491">
            <v>0</v>
          </cell>
          <cell r="AZ491">
            <v>0</v>
          </cell>
          <cell r="BA491">
            <v>2</v>
          </cell>
          <cell r="BB491">
            <v>3</v>
          </cell>
          <cell r="BC491">
            <v>8</v>
          </cell>
          <cell r="BD491">
            <v>0</v>
          </cell>
          <cell r="BE491">
            <v>4</v>
          </cell>
          <cell r="BF491">
            <v>258.3</v>
          </cell>
          <cell r="BG491">
            <v>258.79500000000002</v>
          </cell>
          <cell r="BH491">
            <v>0</v>
          </cell>
          <cell r="BI491">
            <v>221.7</v>
          </cell>
          <cell r="BJ491">
            <v>36.6</v>
          </cell>
          <cell r="BK491">
            <v>20</v>
          </cell>
          <cell r="BL491">
            <v>1</v>
          </cell>
          <cell r="BM491">
            <v>1219</v>
          </cell>
          <cell r="BN491">
            <v>1220.83</v>
          </cell>
          <cell r="BO491">
            <v>0</v>
          </cell>
          <cell r="BP491">
            <v>1219</v>
          </cell>
          <cell r="BQ491">
            <v>0</v>
          </cell>
          <cell r="BR491">
            <v>244</v>
          </cell>
          <cell r="BS491">
            <v>0</v>
          </cell>
          <cell r="BT491">
            <v>5</v>
          </cell>
          <cell r="BU491">
            <v>0</v>
          </cell>
          <cell r="BV491">
            <v>4</v>
          </cell>
          <cell r="BW491">
            <v>471.6</v>
          </cell>
          <cell r="BX491">
            <v>472.11</v>
          </cell>
          <cell r="BY491">
            <v>0</v>
          </cell>
          <cell r="BZ491">
            <v>471.6</v>
          </cell>
          <cell r="CA491">
            <v>0</v>
          </cell>
          <cell r="CB491">
            <v>0.215</v>
          </cell>
          <cell r="CC491">
            <v>0</v>
          </cell>
          <cell r="CD491">
            <v>2.25</v>
          </cell>
          <cell r="CE491">
            <v>0</v>
          </cell>
          <cell r="CF491">
            <v>0</v>
          </cell>
          <cell r="CG491">
            <v>0</v>
          </cell>
          <cell r="CH491">
            <v>0</v>
          </cell>
          <cell r="CI491">
            <v>0</v>
          </cell>
          <cell r="CJ491">
            <v>0</v>
          </cell>
          <cell r="CK491">
            <v>0</v>
          </cell>
          <cell r="CL491">
            <v>0</v>
          </cell>
          <cell r="CM491">
            <v>0</v>
          </cell>
          <cell r="CN491">
            <v>0</v>
          </cell>
          <cell r="CO491">
            <v>0</v>
          </cell>
          <cell r="CP491">
            <v>1912.3</v>
          </cell>
          <cell r="CQ491">
            <v>5459.4</v>
          </cell>
          <cell r="CR491">
            <v>0</v>
          </cell>
          <cell r="CS491">
            <v>0</v>
          </cell>
          <cell r="CT491">
            <v>0</v>
          </cell>
        </row>
        <row r="492">
          <cell r="B492">
            <v>247693562</v>
          </cell>
          <cell r="C492" t="str">
            <v>дп. Красково, ул. Карла Маркса, д. 2/1, д. 2/14, д. 2/15</v>
          </cell>
          <cell r="D492" t="str">
            <v>{"type":"Polygon","coordinates":[[[37.974913,55.658007],[37.974882,55.658009],[37.974962,55.658295],[37.974884,55.658303],[37.974908,55.658387],[37.975001,55.658703],[37.975054,55.658749],[37.975135,55.658845],[37.976033,55.658765],[37.975998,55.658599],[37.976017,55.658598],[37.976013,55.65858],[37.975993,55.658484],[37.975989,55.658467],[37.975967,55.658361],[37.975963,55.658342],[37.975938,55.658225],[37.97592,55.658103],[37.975914,55.658065],[37.975819,55.657435],[37.974778,55.657509],[37.974913,55.658007]],[[37.975784,55.658708],[37.975679,55.658244],[37.975887,55.658229],[37.975987,55.658692],[37.975784,55.658708]],[[37.97522,55.658747],[37.975126,55.658372],[37.975334,55.658355],[37.975426,55.658731],[37.97522,55.658747]],[[37.975108,55.658298],[37.975022,55.657925],[37.975237,55.65791],[37.975316,55.658283],[37.975108,55.658298]]]}</v>
          </cell>
          <cell r="E492" t="str">
            <v>LINESTRING(37.975819 55.657435,37.974778 55.657509,37.974884 55.658303,37.974908 55.658387,37.975001 55.658703,37.975135 55.658845,37.976033 55.658765,37.976017 55.658598,37.975819 55.657435)</v>
          </cell>
          <cell r="F492" t="str">
            <v>Утвержден</v>
          </cell>
          <cell r="G492">
            <v>7756</v>
          </cell>
          <cell r="H492">
            <v>7775.268</v>
          </cell>
          <cell r="I492">
            <v>2634.72</v>
          </cell>
          <cell r="J492">
            <v>0</v>
          </cell>
          <cell r="K492">
            <v>1435.1</v>
          </cell>
          <cell r="L492">
            <v>5269.44</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6060.9</v>
          </cell>
          <cell r="AN492">
            <v>6045.808</v>
          </cell>
          <cell r="AO492">
            <v>6030.9</v>
          </cell>
          <cell r="AP492">
            <v>30</v>
          </cell>
          <cell r="AQ492">
            <v>0</v>
          </cell>
          <cell r="AR492">
            <v>0</v>
          </cell>
          <cell r="AS492">
            <v>0</v>
          </cell>
          <cell r="AT492">
            <v>0</v>
          </cell>
          <cell r="AU492">
            <v>0</v>
          </cell>
          <cell r="AV492">
            <v>0</v>
          </cell>
          <cell r="AW492">
            <v>0</v>
          </cell>
          <cell r="AX492">
            <v>0</v>
          </cell>
          <cell r="AY492">
            <v>0</v>
          </cell>
          <cell r="AZ492">
            <v>0</v>
          </cell>
          <cell r="BA492">
            <v>4</v>
          </cell>
          <cell r="BB492">
            <v>4</v>
          </cell>
          <cell r="BC492">
            <v>4</v>
          </cell>
          <cell r="BD492">
            <v>4</v>
          </cell>
          <cell r="BE492">
            <v>4</v>
          </cell>
          <cell r="BF492">
            <v>225</v>
          </cell>
          <cell r="BG492">
            <v>225.965</v>
          </cell>
          <cell r="BH492">
            <v>0</v>
          </cell>
          <cell r="BI492">
            <v>181</v>
          </cell>
          <cell r="BJ492">
            <v>44</v>
          </cell>
          <cell r="BK492">
            <v>17</v>
          </cell>
          <cell r="BL492">
            <v>2</v>
          </cell>
          <cell r="BM492">
            <v>1455.1</v>
          </cell>
          <cell r="BN492">
            <v>1462.2429999999999</v>
          </cell>
          <cell r="BO492">
            <v>0</v>
          </cell>
          <cell r="BP492">
            <v>1392</v>
          </cell>
          <cell r="BQ492">
            <v>63.1</v>
          </cell>
          <cell r="BR492">
            <v>230</v>
          </cell>
          <cell r="BS492">
            <v>15</v>
          </cell>
          <cell r="BT492">
            <v>5</v>
          </cell>
          <cell r="BU492">
            <v>4</v>
          </cell>
          <cell r="BV492">
            <v>7</v>
          </cell>
          <cell r="BW492">
            <v>43.1</v>
          </cell>
          <cell r="BX492">
            <v>43.466000000000001</v>
          </cell>
          <cell r="BY492">
            <v>1</v>
          </cell>
          <cell r="BZ492">
            <v>43.1</v>
          </cell>
          <cell r="CA492">
            <v>0</v>
          </cell>
          <cell r="CB492">
            <v>2.1000000000000001E-2</v>
          </cell>
          <cell r="CC492">
            <v>0</v>
          </cell>
          <cell r="CD492">
            <v>2</v>
          </cell>
          <cell r="CE492">
            <v>0</v>
          </cell>
          <cell r="CF492">
            <v>0</v>
          </cell>
          <cell r="CG492">
            <v>0</v>
          </cell>
          <cell r="CH492">
            <v>0</v>
          </cell>
          <cell r="CI492">
            <v>0</v>
          </cell>
          <cell r="CJ492">
            <v>0</v>
          </cell>
          <cell r="CK492">
            <v>0</v>
          </cell>
          <cell r="CL492">
            <v>0</v>
          </cell>
          <cell r="CM492">
            <v>0</v>
          </cell>
          <cell r="CN492">
            <v>0</v>
          </cell>
          <cell r="CO492">
            <v>0</v>
          </cell>
          <cell r="CP492">
            <v>1616.1</v>
          </cell>
          <cell r="CQ492">
            <v>7754.1</v>
          </cell>
          <cell r="CR492">
            <v>0</v>
          </cell>
          <cell r="CS492">
            <v>0</v>
          </cell>
          <cell r="CT492">
            <v>0</v>
          </cell>
        </row>
        <row r="493">
          <cell r="B493">
            <v>8643624578</v>
          </cell>
          <cell r="C493" t="str">
            <v>дп. Красково, ул. Карла Маркса, д. 2/3, д. 2/8, д. 2/10, д. 2/12</v>
          </cell>
          <cell r="D493" t="str">
            <v>{"type":"Polygon","coordinates":[[[37.976233,55.659093],[37.9762,55.658931],[37.976282,55.658925],[37.976262,55.658828],[37.976179,55.658835],[37.97617,55.658791],[37.976163,55.658752],[37.976136,55.658616],[37.976232,55.658609],[37.976172,55.658407],[37.976168,55.658394],[37.976142,55.658306],[37.976097,55.658308],[37.976083,55.658222],[37.976029,55.658224],[37.976027,55.65821],[37.976017,55.658137],[37.976009,55.658082],[37.976007,55.658068],[37.975913,55.657411],[37.975727,55.657418],[37.975683,55.657393],[37.97565,55.657367],[37.97562,55.657335],[37.975554,55.657274],[37.97555,55.657188],[37.975594,55.65716],[37.975677,55.657139],[37.975766,55.657157],[37.976005,55.657144],[37.976036,55.657325],[37.976599,55.657317],[37.976688,55.657368],[37.976751,55.657503],[37.976864,55.657491],[37.976966,55.657766],[37.976864,55.657778],[37.976931,55.657953],[37.976942,55.657979],[37.976958,55.658021],[37.977149,55.65797],[37.977432,55.6588],[37.976233,55.659093]],[[37.976799,55.6579],[37.976769,55.65758],[37.976629,55.657582],[37.976655,55.657902],[37.976799,55.6579]],[[37.976965,55.65866],[37.976784,55.658071],[37.976988,55.658053],[37.977162,55.658641],[37.976965,55.65866]],[[37.976596,55.658964],[37.977112,55.65884],[37.977027,55.658724],[37.976508,55.658846],[37.976596,55.658964]],[[37.976313,55.659065],[37.976396,55.659045],[37.976367,55.659005],[37.976284,55.659024],[37.976313,55.659065]],[[37.975676,55.657284],[37.975961,55.657274],[37.97595,55.657194],[37.975669,55.657203],[37.975676,55.657284]]]}</v>
          </cell>
          <cell r="E493" t="str">
            <v>LINESTRING(37.975677 55.657139,37.975594 55.65716,37.97555 55.657188,37.975554 55.657274,37.976233 55.659093,37.977432 55.6588,37.977149 55.65797,37.976864 55.657491,37.976688 55.657368,37.976599 55.657317,37.976005 55.657144,37.975677 55.657139)</v>
          </cell>
          <cell r="F493" t="str">
            <v>Утвержден</v>
          </cell>
          <cell r="G493">
            <v>1</v>
          </cell>
          <cell r="H493">
            <v>11005.398999999999</v>
          </cell>
          <cell r="I493">
            <v>1</v>
          </cell>
          <cell r="J493">
            <v>1</v>
          </cell>
          <cell r="K493">
            <v>1582.8</v>
          </cell>
          <cell r="L493">
            <v>1</v>
          </cell>
          <cell r="M493">
            <v>1</v>
          </cell>
          <cell r="N493">
            <v>264</v>
          </cell>
          <cell r="O493">
            <v>264.96300000000002</v>
          </cell>
          <cell r="P493">
            <v>0</v>
          </cell>
          <cell r="Q493">
            <v>0</v>
          </cell>
          <cell r="R493">
            <v>264</v>
          </cell>
          <cell r="S493">
            <v>0</v>
          </cell>
          <cell r="T493">
            <v>0</v>
          </cell>
          <cell r="U493">
            <v>0</v>
          </cell>
          <cell r="V493">
            <v>0</v>
          </cell>
          <cell r="W493">
            <v>0</v>
          </cell>
          <cell r="X493">
            <v>0</v>
          </cell>
          <cell r="Y493">
            <v>0</v>
          </cell>
          <cell r="Z493">
            <v>1</v>
          </cell>
          <cell r="AA493">
            <v>496</v>
          </cell>
          <cell r="AB493">
            <v>494.84</v>
          </cell>
          <cell r="AC493">
            <v>0</v>
          </cell>
          <cell r="AD493">
            <v>0</v>
          </cell>
          <cell r="AE493">
            <v>496</v>
          </cell>
          <cell r="AF493">
            <v>0</v>
          </cell>
          <cell r="AG493">
            <v>0</v>
          </cell>
          <cell r="AH493">
            <v>0</v>
          </cell>
          <cell r="AI493">
            <v>0</v>
          </cell>
          <cell r="AJ493">
            <v>0</v>
          </cell>
          <cell r="AK493">
            <v>0</v>
          </cell>
          <cell r="AL493">
            <v>0</v>
          </cell>
          <cell r="AM493">
            <v>7712.2</v>
          </cell>
          <cell r="AN493">
            <v>7730.6610000000001</v>
          </cell>
          <cell r="AO493">
            <v>7712.2</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4</v>
          </cell>
          <cell r="BF493">
            <v>768.4</v>
          </cell>
          <cell r="BG493">
            <v>770.55499999999995</v>
          </cell>
          <cell r="BH493">
            <v>0</v>
          </cell>
          <cell r="BI493">
            <v>768.4</v>
          </cell>
          <cell r="BJ493">
            <v>0</v>
          </cell>
          <cell r="BK493">
            <v>61</v>
          </cell>
          <cell r="BL493">
            <v>2</v>
          </cell>
          <cell r="BM493">
            <v>1532</v>
          </cell>
          <cell r="BN493">
            <v>1532.64</v>
          </cell>
          <cell r="BO493">
            <v>0</v>
          </cell>
          <cell r="BP493">
            <v>1532</v>
          </cell>
          <cell r="BQ493">
            <v>0</v>
          </cell>
          <cell r="BR493">
            <v>290</v>
          </cell>
          <cell r="BS493">
            <v>0</v>
          </cell>
          <cell r="BT493">
            <v>5</v>
          </cell>
          <cell r="BU493">
            <v>0</v>
          </cell>
          <cell r="BV493">
            <v>12</v>
          </cell>
          <cell r="BW493">
            <v>212.8</v>
          </cell>
          <cell r="BX493">
            <v>213.255</v>
          </cell>
          <cell r="BY493">
            <v>0</v>
          </cell>
          <cell r="BZ493">
            <v>212.8</v>
          </cell>
          <cell r="CA493">
            <v>0</v>
          </cell>
          <cell r="CB493">
            <v>0.126</v>
          </cell>
          <cell r="CC493">
            <v>0</v>
          </cell>
          <cell r="CD493">
            <v>1.6666666666666701</v>
          </cell>
          <cell r="CE493">
            <v>0</v>
          </cell>
          <cell r="CF493">
            <v>0</v>
          </cell>
          <cell r="CG493">
            <v>0</v>
          </cell>
          <cell r="CH493">
            <v>0</v>
          </cell>
          <cell r="CI493">
            <v>0</v>
          </cell>
          <cell r="CJ493">
            <v>0</v>
          </cell>
          <cell r="CK493">
            <v>0</v>
          </cell>
          <cell r="CL493">
            <v>0</v>
          </cell>
          <cell r="CM493">
            <v>0</v>
          </cell>
          <cell r="CN493">
            <v>0</v>
          </cell>
          <cell r="CO493">
            <v>0</v>
          </cell>
          <cell r="CP493">
            <v>2513.1999999999998</v>
          </cell>
          <cell r="CQ493">
            <v>10985.4</v>
          </cell>
          <cell r="CR493">
            <v>0</v>
          </cell>
          <cell r="CS493">
            <v>0</v>
          </cell>
          <cell r="CT493">
            <v>0</v>
          </cell>
        </row>
        <row r="494">
          <cell r="B494">
            <v>247693537</v>
          </cell>
          <cell r="C494" t="str">
            <v>дп. Красково, ул. Карла Маркса, д. 61, д. 63</v>
          </cell>
          <cell r="D494" t="str">
            <v>{"type":"Polygon","coordinates":[[[37.981935,55.65805],[37.981758,55.658088],[37.981993,55.658446],[37.982119,55.658416],[37.982499,55.658332],[37.983382,55.658137],[37.983405,55.658173],[37.983572,55.658137],[37.983562,55.658121],[37.983797,55.658071],[37.983914,55.658023],[37.984809,55.657878],[37.9851,55.657948],[37.985241,55.657987],[37.985395,55.657873],[37.985465,55.657867],[37.985329,55.65765],[37.985247,55.657644],[37.984582,55.657591],[37.984234,55.657617],[37.983545,55.657724],[37.983437,55.657741],[37.983422,55.657719],[37.982366,55.657937],[37.981963,55.658033],[37.981935,55.65805]],[[37.98329,55.657807],[37.983379,55.657821],[37.983472,55.657955],[37.98255,55.658159],[37.98242,55.658258],[37.982211,55.658299],[37.982152,55.658196],[37.982093,55.658207],[37.982067,55.658161],[37.98217,55.658067],[37.982363,55.658002],[37.98329,55.657807]],[[37.983405,55.658173],[37.983382,55.658137],[37.983357,55.658099],[37.983523,55.658064],[37.983562,55.658121],[37.983572,55.658137],[37.983405,55.658173]],[[37.983682,55.657808],[37.98441,55.657658],[37.984433,55.657691],[37.984571,55.65766],[37.985029,55.657694],[37.985311,55.65778],[37.985371,55.657871],[37.985236,55.65797],[37.985112,55.657936],[37.985162,55.657891],[37.984822,55.657815],[37.98391,55.65799],[37.983888,55.657954],[37.983784,55.657974],[37.983682,55.657808]]]}</v>
          </cell>
          <cell r="E494" t="str">
            <v>LINESTRING(37.984582 55.657591,37.984234 55.657617,37.983422 55.657719,37.982366 55.657937,37.981963 55.658033,37.981758 55.658088,37.981993 55.658446,37.985241 55.657987,37.985465 55.657867,37.985329 55.65765,37.984582 55.657591)</v>
          </cell>
          <cell r="F494" t="str">
            <v>Утвержден</v>
          </cell>
          <cell r="G494">
            <v>5060</v>
          </cell>
          <cell r="H494">
            <v>5170.0469999999996</v>
          </cell>
          <cell r="I494">
            <v>5060</v>
          </cell>
          <cell r="J494">
            <v>1720</v>
          </cell>
          <cell r="K494">
            <v>4056</v>
          </cell>
          <cell r="L494">
            <v>7608</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387.2</v>
          </cell>
          <cell r="AN494">
            <v>388.37400000000002</v>
          </cell>
          <cell r="AO494">
            <v>387.2</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3</v>
          </cell>
          <cell r="BF494">
            <v>614</v>
          </cell>
          <cell r="BG494">
            <v>616.52800000000002</v>
          </cell>
          <cell r="BH494">
            <v>0</v>
          </cell>
          <cell r="BI494">
            <v>614</v>
          </cell>
          <cell r="BJ494">
            <v>0</v>
          </cell>
          <cell r="BK494">
            <v>52</v>
          </cell>
          <cell r="BL494">
            <v>2</v>
          </cell>
          <cell r="BM494">
            <v>1045</v>
          </cell>
          <cell r="BN494">
            <v>1048.5139999999999</v>
          </cell>
          <cell r="BO494">
            <v>0</v>
          </cell>
          <cell r="BP494">
            <v>1045</v>
          </cell>
          <cell r="BQ494">
            <v>0</v>
          </cell>
          <cell r="BR494">
            <v>170</v>
          </cell>
          <cell r="BS494">
            <v>0</v>
          </cell>
          <cell r="BT494">
            <v>5</v>
          </cell>
          <cell r="BU494">
            <v>0</v>
          </cell>
          <cell r="BV494">
            <v>1</v>
          </cell>
          <cell r="BW494">
            <v>3011</v>
          </cell>
          <cell r="BX494">
            <v>3019.24</v>
          </cell>
          <cell r="BY494">
            <v>0</v>
          </cell>
          <cell r="BZ494">
            <v>3011</v>
          </cell>
          <cell r="CA494">
            <v>0</v>
          </cell>
          <cell r="CB494">
            <v>1</v>
          </cell>
          <cell r="CC494">
            <v>0</v>
          </cell>
          <cell r="CD494">
            <v>2</v>
          </cell>
          <cell r="CE494">
            <v>0</v>
          </cell>
          <cell r="CF494">
            <v>0</v>
          </cell>
          <cell r="CG494">
            <v>0</v>
          </cell>
          <cell r="CH494">
            <v>0</v>
          </cell>
          <cell r="CI494">
            <v>0</v>
          </cell>
          <cell r="CJ494">
            <v>0</v>
          </cell>
          <cell r="CK494">
            <v>0</v>
          </cell>
          <cell r="CL494">
            <v>0</v>
          </cell>
          <cell r="CM494">
            <v>0</v>
          </cell>
          <cell r="CN494">
            <v>0</v>
          </cell>
          <cell r="CO494">
            <v>0</v>
          </cell>
          <cell r="CP494">
            <v>4670</v>
          </cell>
          <cell r="CQ494">
            <v>5057.2</v>
          </cell>
          <cell r="CR494">
            <v>0</v>
          </cell>
          <cell r="CS494">
            <v>0</v>
          </cell>
          <cell r="CT494">
            <v>0</v>
          </cell>
        </row>
        <row r="495">
          <cell r="B495">
            <v>5386337962</v>
          </cell>
          <cell r="C495" t="str">
            <v>дп. Красково, ул. Карла Маркса, д. 81, д. 83, ул. Федянина, д. 3, д. 5А, ул. Школьная, д. 1</v>
          </cell>
          <cell r="D495" t="str">
            <v>{"type":"Polygon","coordinates":[[[37.985326,55.657644],[37.985465,55.657867],[37.985395,55.657873],[37.985135,55.658066],[37.985629,55.658675],[37.985678,55.658696],[37.985321,55.658914],[37.985238,55.658936],[37.985136,55.658954],[37.985013,55.658931],[37.984136,55.659107],[37.983793,55.659134],[37.983239,55.659273],[37.982848,55.659371],[37.982885,55.659416],[37.98379,55.659185],[37.984154,55.659151],[37.985026,55.658972],[37.985159,55.658991],[37.9855,55.659393],[37.985518,55.659479],[37.985764,55.659601],[37.985892,55.659717],[37.985954,55.659662],[37.986079,55.659612],[37.986189,55.659586],[37.986347,55.659592],[37.986853,55.659833],[37.988365,55.658876],[37.9877,55.658551],[37.986663,55.658091],[37.986169,55.657875],[37.985891,55.657768],[37.985742,55.657723],[37.985551,55.657687],[37.985391,55.657656],[37.985326,55.657644]],[[37.985326,55.658111],[37.986079,55.658415],[37.986218,55.65831],[37.985459,55.658008],[37.985326,55.658111]],[[37.987059,55.658723],[37.987037,55.658739],[37.986953,55.658702],[37.986974,55.658687],[37.98681,55.658608],[37.986778,55.658627],[37.986681,55.658583],[37.986708,55.658565],[37.986545,55.658493],[37.986514,55.658513],[37.986418,55.658469],[37.986446,55.65845],[37.986386,55.658423],[37.986509,55.658335],[37.987256,55.658657],[37.987128,55.658756],[37.987059,55.658723]],[[37.986526,55.658191],[37.986582,55.65815],[37.986663,55.658179],[37.9866,55.658223],[37.986526,55.658191]],[[37.985716,55.657852],[37.985772,55.657808],[37.98586,55.657845],[37.985803,55.657888],[37.985716,55.657852]],[[37.987475,55.658935],[37.987623,55.659012],[37.987285,55.659228],[37.987441,55.659305],[37.987536,55.659244],[37.987566,55.659259],[37.987618,55.659225],[37.987589,55.65921],[37.987925,55.658994],[37.987623,55.658839],[37.987475,55.658935]],[[37.986969,55.659457],[37.987126,55.659531],[37.986909,55.659676],[37.986751,55.659603],[37.986969,55.659457]],[[37.986676,55.659418],[37.98653,55.659509],[37.985397,55.658951],[37.985398,55.658949],[37.985537,55.658869],[37.986676,55.659418]],[[37.985653,55.659373],[37.985589,55.659441],[37.985658,55.659464],[37.985723,55.659397],[37.985653,55.659373]],[[37.98623,55.658548],[37.986199,55.658542],[37.985882,55.658774],[37.98668,55.65915],[37.987032,55.6589],[37.98623,55.658548]],[[37.985658,55.659464],[37.985589,55.659441],[37.985658,55.659464]]]}</v>
          </cell>
          <cell r="E495" t="str">
            <v>LINESTRING(37.985326 55.657644,37.982848 55.659371,37.982885 55.659416,37.986853 55.659833,37.988365 55.658876,37.9877 55.658551,37.986663 55.658091,37.986169 55.657875,37.985891 55.657768,37.985742 55.657723,37.985391 55.657656,37.985326 55.657644)</v>
          </cell>
          <cell r="F495" t="str">
            <v>Утвержден</v>
          </cell>
          <cell r="G495">
            <v>20618</v>
          </cell>
          <cell r="H495">
            <v>21438.023000000001</v>
          </cell>
          <cell r="I495">
            <v>20618</v>
          </cell>
          <cell r="J495">
            <v>6860.8</v>
          </cell>
          <cell r="K495">
            <v>6763.6</v>
          </cell>
          <cell r="L495">
            <v>13757.2</v>
          </cell>
          <cell r="M495">
            <v>3</v>
          </cell>
          <cell r="N495">
            <v>510.1</v>
          </cell>
          <cell r="O495">
            <v>511.44</v>
          </cell>
          <cell r="P495">
            <v>0</v>
          </cell>
          <cell r="Q495">
            <v>0</v>
          </cell>
          <cell r="R495">
            <v>413</v>
          </cell>
          <cell r="S495">
            <v>97.1</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11309.8</v>
          </cell>
          <cell r="AN495">
            <v>11339.587</v>
          </cell>
          <cell r="AO495">
            <v>11309.8</v>
          </cell>
          <cell r="AP495">
            <v>0</v>
          </cell>
          <cell r="AQ495">
            <v>0</v>
          </cell>
          <cell r="AR495">
            <v>0</v>
          </cell>
          <cell r="AS495">
            <v>0</v>
          </cell>
          <cell r="AT495">
            <v>0</v>
          </cell>
          <cell r="AU495">
            <v>0</v>
          </cell>
          <cell r="AV495">
            <v>2</v>
          </cell>
          <cell r="AW495">
            <v>60</v>
          </cell>
          <cell r="AX495">
            <v>0</v>
          </cell>
          <cell r="AY495">
            <v>60</v>
          </cell>
          <cell r="AZ495">
            <v>0</v>
          </cell>
          <cell r="BA495">
            <v>2</v>
          </cell>
          <cell r="BB495">
            <v>2</v>
          </cell>
          <cell r="BC495">
            <v>3</v>
          </cell>
          <cell r="BD495">
            <v>0</v>
          </cell>
          <cell r="BE495">
            <v>9</v>
          </cell>
          <cell r="BF495">
            <v>1381.4</v>
          </cell>
          <cell r="BG495">
            <v>1384.98</v>
          </cell>
          <cell r="BH495">
            <v>0</v>
          </cell>
          <cell r="BI495">
            <v>1381.4</v>
          </cell>
          <cell r="BJ495">
            <v>0</v>
          </cell>
          <cell r="BK495">
            <v>106</v>
          </cell>
          <cell r="BL495">
            <v>2</v>
          </cell>
          <cell r="BM495">
            <v>6245.4</v>
          </cell>
          <cell r="BN495">
            <v>6263.549</v>
          </cell>
          <cell r="BO495">
            <v>0</v>
          </cell>
          <cell r="BP495">
            <v>6245.4</v>
          </cell>
          <cell r="BQ495">
            <v>0</v>
          </cell>
          <cell r="BR495">
            <v>1249</v>
          </cell>
          <cell r="BS495">
            <v>0</v>
          </cell>
          <cell r="BT495">
            <v>5</v>
          </cell>
          <cell r="BU495">
            <v>0</v>
          </cell>
          <cell r="BV495">
            <v>16</v>
          </cell>
          <cell r="BW495">
            <v>1933.8</v>
          </cell>
          <cell r="BX495">
            <v>1937.712</v>
          </cell>
          <cell r="BY495">
            <v>0</v>
          </cell>
          <cell r="BZ495">
            <v>1933.8</v>
          </cell>
          <cell r="CA495">
            <v>0</v>
          </cell>
          <cell r="CB495">
            <v>1.1879999999999999</v>
          </cell>
          <cell r="CC495">
            <v>0</v>
          </cell>
          <cell r="CD495">
            <v>1.59375</v>
          </cell>
          <cell r="CE495">
            <v>0</v>
          </cell>
          <cell r="CF495">
            <v>0</v>
          </cell>
          <cell r="CG495">
            <v>0</v>
          </cell>
          <cell r="CH495">
            <v>0</v>
          </cell>
          <cell r="CI495">
            <v>0</v>
          </cell>
          <cell r="CJ495">
            <v>0</v>
          </cell>
          <cell r="CK495">
            <v>0</v>
          </cell>
          <cell r="CL495">
            <v>0</v>
          </cell>
          <cell r="CM495">
            <v>0</v>
          </cell>
          <cell r="CN495">
            <v>0</v>
          </cell>
          <cell r="CO495">
            <v>0</v>
          </cell>
          <cell r="CP495">
            <v>9620.6</v>
          </cell>
          <cell r="CQ495">
            <v>21440.5</v>
          </cell>
          <cell r="CR495">
            <v>0</v>
          </cell>
          <cell r="CS495">
            <v>0</v>
          </cell>
          <cell r="CT495">
            <v>0</v>
          </cell>
        </row>
        <row r="496">
          <cell r="B496">
            <v>247693512</v>
          </cell>
          <cell r="C496" t="str">
            <v>д. п. Красково, ул. Карла Маркса, д. 92, 94, ул. КСЗ, д. 13, д. 14</v>
          </cell>
          <cell r="D496" t="str">
            <v>{"type":"Polygon","coordinates":[[[37.995766,55.661684],[37.996143,55.661355],[37.996355,55.661424],[37.996816,55.661012],[37.996542,55.660896],[37.996337,55.660809],[37.996303,55.660795],[37.995975,55.660657],[37.995847,55.660603],[37.9958,55.660583],[37.995792,55.66058],[37.996008,55.660407],[37.99652,55.660065],[37.996487,55.66005],[37.995974,55.660391],[37.995759,55.660566],[37.995719,55.660549],[37.995527,55.660733],[37.995179,55.660652],[37.995084,55.660602],[37.99456,55.66092],[37.994429,55.660951],[37.994161,55.661147],[37.995766,55.661684]],[[37.995991,55.660937],[37.996128,55.660843],[37.996277,55.660914],[37.99614,55.661006],[37.995991,55.660937]],[[37.995927,55.660998],[37.995802,55.661094],[37.995078,55.660794],[37.995205,55.6607],[37.995927,55.660998]],[[37.994423,55.661157],[37.994674,55.660987],[37.994608,55.660954],[37.994883,55.660761],[37.99503,55.660823],[37.994753,55.661012],[37.994819,55.661045],[37.994555,55.661221],[37.994423,55.661157]],[[37.99602,55.661247],[37.996122,55.661161],[37.996335,55.661237],[37.996238,55.661325],[37.99602,55.661247]],[[37.995537,55.661372],[37.995675,55.661256],[37.99581,55.661307],[37.995678,55.661421],[37.995537,55.661372]],[[37.995856,55.660607],[37.995806,55.660641],[37.99628,55.660847],[37.996333,55.660809],[37.996333,55.660808],[37.995856,55.660607]]]}</v>
          </cell>
          <cell r="E496" t="str">
            <v>LINESTRING(37.996487 55.66005,37.995084 55.660602,37.994429 55.660951,37.994161 55.661147,37.995766 55.661684,37.996355 55.661424,37.996816 55.661012,37.99652 55.660065,37.996487 55.66005)</v>
          </cell>
          <cell r="F496" t="str">
            <v>Утвержден</v>
          </cell>
          <cell r="G496">
            <v>9276</v>
          </cell>
          <cell r="H496">
            <v>9498.1380000000008</v>
          </cell>
          <cell r="I496">
            <v>9276</v>
          </cell>
          <cell r="J496">
            <v>1175.6500000000001</v>
          </cell>
          <cell r="K496">
            <v>1688.9</v>
          </cell>
          <cell r="L496">
            <v>8100.35</v>
          </cell>
          <cell r="M496">
            <v>1</v>
          </cell>
          <cell r="N496">
            <v>502</v>
          </cell>
          <cell r="O496">
            <v>501.86799999999999</v>
          </cell>
          <cell r="P496">
            <v>0</v>
          </cell>
          <cell r="Q496">
            <v>0</v>
          </cell>
          <cell r="R496">
            <v>502</v>
          </cell>
          <cell r="S496">
            <v>0</v>
          </cell>
          <cell r="T496">
            <v>0</v>
          </cell>
          <cell r="U496">
            <v>0</v>
          </cell>
          <cell r="V496">
            <v>0</v>
          </cell>
          <cell r="W496">
            <v>6</v>
          </cell>
          <cell r="X496">
            <v>10</v>
          </cell>
          <cell r="Y496">
            <v>5</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6546</v>
          </cell>
          <cell r="AN496">
            <v>6655.4390000000003</v>
          </cell>
          <cell r="AO496">
            <v>6526</v>
          </cell>
          <cell r="AP496">
            <v>76</v>
          </cell>
          <cell r="AQ496">
            <v>0</v>
          </cell>
          <cell r="AR496">
            <v>0</v>
          </cell>
          <cell r="AS496">
            <v>0</v>
          </cell>
          <cell r="AT496">
            <v>20</v>
          </cell>
          <cell r="AU496">
            <v>20.05</v>
          </cell>
          <cell r="AV496">
            <v>0</v>
          </cell>
          <cell r="AW496">
            <v>0</v>
          </cell>
          <cell r="AX496">
            <v>0</v>
          </cell>
          <cell r="AY496">
            <v>0</v>
          </cell>
          <cell r="AZ496">
            <v>0</v>
          </cell>
          <cell r="BA496">
            <v>17</v>
          </cell>
          <cell r="BB496">
            <v>17</v>
          </cell>
          <cell r="BC496">
            <v>6</v>
          </cell>
          <cell r="BD496">
            <v>2</v>
          </cell>
          <cell r="BE496">
            <v>5</v>
          </cell>
          <cell r="BF496">
            <v>442.5</v>
          </cell>
          <cell r="BG496">
            <v>442.267</v>
          </cell>
          <cell r="BH496">
            <v>0</v>
          </cell>
          <cell r="BI496">
            <v>362.5</v>
          </cell>
          <cell r="BJ496">
            <v>80</v>
          </cell>
          <cell r="BK496">
            <v>35</v>
          </cell>
          <cell r="BL496">
            <v>1</v>
          </cell>
          <cell r="BM496">
            <v>1237</v>
          </cell>
          <cell r="BN496">
            <v>1242.0730000000001</v>
          </cell>
          <cell r="BO496">
            <v>0</v>
          </cell>
          <cell r="BP496">
            <v>1237</v>
          </cell>
          <cell r="BQ496">
            <v>0</v>
          </cell>
          <cell r="BR496">
            <v>0.13100000000000001</v>
          </cell>
          <cell r="BS496">
            <v>0</v>
          </cell>
          <cell r="BT496">
            <v>4</v>
          </cell>
          <cell r="BU496">
            <v>0</v>
          </cell>
          <cell r="BV496">
            <v>11</v>
          </cell>
          <cell r="BW496">
            <v>650.9</v>
          </cell>
          <cell r="BX496">
            <v>653.32799999999997</v>
          </cell>
          <cell r="BY496">
            <v>0</v>
          </cell>
          <cell r="BZ496">
            <v>650.9</v>
          </cell>
          <cell r="CA496">
            <v>0</v>
          </cell>
          <cell r="CB496">
            <v>0.35299999999999998</v>
          </cell>
          <cell r="CC496">
            <v>0</v>
          </cell>
          <cell r="CD496">
            <v>2.3181818181818201</v>
          </cell>
          <cell r="CE496">
            <v>0</v>
          </cell>
          <cell r="CF496">
            <v>0</v>
          </cell>
          <cell r="CG496">
            <v>0</v>
          </cell>
          <cell r="CH496">
            <v>0</v>
          </cell>
          <cell r="CI496">
            <v>0</v>
          </cell>
          <cell r="CJ496">
            <v>0</v>
          </cell>
          <cell r="CK496">
            <v>0</v>
          </cell>
          <cell r="CL496">
            <v>0</v>
          </cell>
          <cell r="CM496">
            <v>0</v>
          </cell>
          <cell r="CN496">
            <v>0</v>
          </cell>
          <cell r="CO496">
            <v>0</v>
          </cell>
          <cell r="CP496">
            <v>2250.4</v>
          </cell>
          <cell r="CQ496">
            <v>9358.4</v>
          </cell>
          <cell r="CR496">
            <v>0</v>
          </cell>
          <cell r="CS496">
            <v>0</v>
          </cell>
          <cell r="CT496">
            <v>0</v>
          </cell>
        </row>
        <row r="497">
          <cell r="B497">
            <v>247693496</v>
          </cell>
          <cell r="C497" t="str">
            <v>дп. Красково, ул. КСЗ, д. 7, д. 8, д. 9, д. 10, д. 15, д. 17, д. 18, д. 19, д. 20, д. 21, д. 22, д. 23, д. 24, д. 27</v>
          </cell>
          <cell r="D497" t="str">
            <v>{"type":"Polygon","coordinates":[[[37.998114,55.660584],[37.998142,55.660595],[38.001869,55.662094],[38.001646,55.662285],[38.001586,55.662334],[38.001665,55.662353],[38.00163,55.662477],[38.001603,55.662594],[38.001501,55.662587],[38.001323,55.662567],[38.001248,55.662764],[38.000151,55.662639],[38.00013,55.662677],[38.000083,55.662669],[37.997314,55.662145],[37.997231,55.662128],[37.997272,55.662067],[37.997277,55.662009],[37.997424,55.661865],[37.997518,55.661823],[37.998294,55.66108],[37.998155,55.661032],[37.998227,55.660967],[37.997987,55.660874],[37.997934,55.660866],[37.997891,55.660879],[37.997826,55.660924],[37.9977,55.660873],[37.997738,55.660843],[37.998077,55.66057],[37.998114,55.660584]],[[37.998645,55.661062],[37.998486,55.660999],[37.99851,55.660982],[37.998172,55.660849],[37.998149,55.660868],[37.997995,55.660809],[37.99815,55.660683],[37.998632,55.660881],[37.998656,55.660863],[37.998812,55.660927],[37.998645,55.661062]],[[37.999573,55.661437],[37.999444,55.661387],[37.999469,55.661367],[37.999112,55.661227],[37.999087,55.661245],[37.998947,55.661189],[37.999138,55.661044],[37.999285,55.661107],[37.999253,55.661127],[37.999719,55.661313],[37.999573,55.661437]],[[37.997455,55.662036],[37.99752,55.661938],[37.997768,55.661987],[37.997707,55.662083],[37.997455,55.662036]],[[38.000573,55.661832],[38.000424,55.661776],[38.000446,55.661758],[38.000078,55.661615],[38.00006,55.661628],[37.999914,55.66157],[38.00007,55.661453],[38.000723,55.661705],[38.000573,55.661832]],[[37.998381,55.661157],[37.99857,55.661224],[37.998135,55.661641],[37.997949,55.661581],[37.998381,55.661157]],[[37.999307,55.662382],[37.999036,55.662331],[37.99909,55.66223],[37.999366,55.662282],[37.999307,55.662382]],[[38.001147,55.662293],[38.001099,55.662279],[38.001126,55.662248],[38.00118,55.662264],[38.001211,55.662234],[38.001173,55.662222],[38.001206,55.662192],[38.001503,55.662302],[38.001433,55.662367],[38.001465,55.662378],[38.001449,55.662393],[38.001432,55.662387],[38.001417,55.662382],[38.001347,55.662447],[38.001084,55.662357],[38.001147,55.662293]],[[38.000069,55.662553],[37.999516,55.662447],[37.99959,55.662327],[38.000139,55.662433],[38.000069,55.662553]],[[38.001013,55.661813],[38.001718,55.662088],[38.001607,55.662185],[38.000896,55.661916],[38.001013,55.661813]],[[37.998915,55.66137],[37.99908,55.661427],[37.998556,55.661938],[37.998389,55.661886],[37.998915,55.66137]],[[37.999604,55.661848],[38.000367,55.662053],[38.00029,55.662151],[37.999517,55.66195],[37.999604,55.661848]],[[37.998377,55.662208],[37.998107,55.662157],[37.998168,55.662055],[37.998439,55.662106],[37.998377,55.662208]],[[37.998877,55.662303],[37.998649,55.662263],[37.998638,55.662281],[37.998545,55.662263],[37.998588,55.66219],[37.998628,55.662196],[37.998657,55.662147],[37.998936,55.662201],[37.998877,55.662303]],[[38.000267,55.662535],[38.000308,55.662432],[38.001207,55.662545],[38.001164,55.662645],[38.000267,55.662535]],[[38.001501,55.662587],[38.001603,55.662594],[38.001629,55.662477],[38.00155,55.662472],[38.001517,55.662529],[38.001501,55.662587]]]}</v>
          </cell>
          <cell r="E497" t="str">
            <v>LINESTRING(37.998077 55.66057,37.9977 55.660873,37.997231 55.662128,37.997314 55.662145,38.000083 55.662669,38.00013 55.662677,38.001248 55.662764,38.001603 55.662594,38.001869 55.662094,37.998142 55.660595,37.998114 55.660584,37.998077 55.66057)</v>
          </cell>
          <cell r="F497" t="str">
            <v>Утвержден</v>
          </cell>
          <cell r="G497">
            <v>31479</v>
          </cell>
          <cell r="H497">
            <v>27711.316999999999</v>
          </cell>
          <cell r="I497">
            <v>5090.76</v>
          </cell>
          <cell r="J497">
            <v>0</v>
          </cell>
          <cell r="K497">
            <v>4573.2</v>
          </cell>
          <cell r="L497">
            <v>10181.52</v>
          </cell>
          <cell r="M497">
            <v>1</v>
          </cell>
          <cell r="N497">
            <v>296</v>
          </cell>
          <cell r="O497">
            <v>296.89100000000002</v>
          </cell>
          <cell r="P497">
            <v>0</v>
          </cell>
          <cell r="Q497">
            <v>0</v>
          </cell>
          <cell r="R497">
            <v>0</v>
          </cell>
          <cell r="S497">
            <v>0</v>
          </cell>
          <cell r="T497">
            <v>296</v>
          </cell>
          <cell r="U497">
            <v>0</v>
          </cell>
          <cell r="V497">
            <v>0</v>
          </cell>
          <cell r="W497">
            <v>0</v>
          </cell>
          <cell r="X497">
            <v>0</v>
          </cell>
          <cell r="Y497">
            <v>0</v>
          </cell>
          <cell r="Z497">
            <v>1</v>
          </cell>
          <cell r="AA497">
            <v>284</v>
          </cell>
          <cell r="AB497">
            <v>284.86700000000002</v>
          </cell>
          <cell r="AC497">
            <v>0</v>
          </cell>
          <cell r="AD497">
            <v>284</v>
          </cell>
          <cell r="AE497">
            <v>0</v>
          </cell>
          <cell r="AF497">
            <v>0</v>
          </cell>
          <cell r="AG497">
            <v>0</v>
          </cell>
          <cell r="AH497">
            <v>0</v>
          </cell>
          <cell r="AI497">
            <v>0</v>
          </cell>
          <cell r="AJ497">
            <v>0</v>
          </cell>
          <cell r="AK497">
            <v>2</v>
          </cell>
          <cell r="AL497">
            <v>2</v>
          </cell>
          <cell r="AM497">
            <v>27723.4</v>
          </cell>
          <cell r="AN497">
            <v>18712.315999999999</v>
          </cell>
          <cell r="AO497">
            <v>18667.400000000001</v>
          </cell>
          <cell r="AP497">
            <v>246</v>
          </cell>
          <cell r="AQ497">
            <v>0</v>
          </cell>
          <cell r="AR497">
            <v>0</v>
          </cell>
          <cell r="AS497">
            <v>0</v>
          </cell>
          <cell r="AT497">
            <v>0</v>
          </cell>
          <cell r="AU497">
            <v>0</v>
          </cell>
          <cell r="AV497">
            <v>1</v>
          </cell>
          <cell r="AW497">
            <v>16</v>
          </cell>
          <cell r="AX497">
            <v>0</v>
          </cell>
          <cell r="AY497">
            <v>16</v>
          </cell>
          <cell r="AZ497">
            <v>0</v>
          </cell>
          <cell r="BA497">
            <v>33</v>
          </cell>
          <cell r="BB497">
            <v>47</v>
          </cell>
          <cell r="BC497">
            <v>29</v>
          </cell>
          <cell r="BD497">
            <v>0</v>
          </cell>
          <cell r="BE497">
            <v>18</v>
          </cell>
          <cell r="BF497">
            <v>2608.3000000000002</v>
          </cell>
          <cell r="BG497">
            <v>2587.2139999999999</v>
          </cell>
          <cell r="BH497">
            <v>1</v>
          </cell>
          <cell r="BI497">
            <v>2264.6999999999998</v>
          </cell>
          <cell r="BJ497">
            <v>343.6</v>
          </cell>
          <cell r="BK497">
            <v>203</v>
          </cell>
          <cell r="BL497">
            <v>1</v>
          </cell>
          <cell r="BM497">
            <v>4404</v>
          </cell>
          <cell r="BN497">
            <v>4414.1469999999999</v>
          </cell>
          <cell r="BO497">
            <v>0</v>
          </cell>
          <cell r="BP497">
            <v>4404</v>
          </cell>
          <cell r="BQ497">
            <v>0</v>
          </cell>
          <cell r="BR497">
            <v>1101</v>
          </cell>
          <cell r="BS497">
            <v>0</v>
          </cell>
          <cell r="BT497">
            <v>4</v>
          </cell>
          <cell r="BU497">
            <v>0</v>
          </cell>
          <cell r="BV497">
            <v>35</v>
          </cell>
          <cell r="BW497">
            <v>1337</v>
          </cell>
          <cell r="BX497">
            <v>1340.74</v>
          </cell>
          <cell r="BY497">
            <v>0</v>
          </cell>
          <cell r="BZ497">
            <v>1230.5999999999999</v>
          </cell>
          <cell r="CA497">
            <v>106.4</v>
          </cell>
          <cell r="CB497">
            <v>0.66700000000000004</v>
          </cell>
          <cell r="CC497">
            <v>7.6999999999999999E-2</v>
          </cell>
          <cell r="CD497">
            <v>1.6095312500000001</v>
          </cell>
          <cell r="CE497">
            <v>1.5</v>
          </cell>
          <cell r="CF497">
            <v>0</v>
          </cell>
          <cell r="CG497">
            <v>0</v>
          </cell>
          <cell r="CH497">
            <v>0</v>
          </cell>
          <cell r="CI497">
            <v>0</v>
          </cell>
          <cell r="CJ497">
            <v>0</v>
          </cell>
          <cell r="CK497">
            <v>0</v>
          </cell>
          <cell r="CL497">
            <v>0</v>
          </cell>
          <cell r="CM497">
            <v>0</v>
          </cell>
          <cell r="CN497">
            <v>0</v>
          </cell>
          <cell r="CO497">
            <v>0</v>
          </cell>
          <cell r="CP497">
            <v>8199.2999999999993</v>
          </cell>
          <cell r="CQ497">
            <v>27612.7</v>
          </cell>
          <cell r="CR497">
            <v>0</v>
          </cell>
          <cell r="CS497">
            <v>0</v>
          </cell>
          <cell r="CT497">
            <v>0</v>
          </cell>
        </row>
        <row r="498">
          <cell r="B498">
            <v>247693497</v>
          </cell>
          <cell r="C498" t="str">
            <v>дп. Красково, ул. Лорха, д. 11, д. 13, д. 15, д. 15/1, д. 15/2</v>
          </cell>
          <cell r="D498" t="str">
            <v>{"type":"Polygon","coordinates":[[[37.997749,55.676047],[37.997793,55.676102],[37.998001,55.676359],[37.998389,55.676628],[37.998355,55.676647],[37.99901,55.67705],[37.999072,55.677021],[37.999516,55.676814],[37.999672,55.676741],[38.000286,55.676454],[38.000397,55.676402],[38.001301,55.67598],[38.000988,55.675789],[38.000914,55.675744],[38.000867,55.675715],[38.000851,55.675705],[38.000798,55.675662],[38.000593,55.675497],[38.000591,55.675451],[38.000587,55.675387],[38.000366,55.675389],[37.997957,55.675408],[37.997923,55.67545],[37.997766,55.675635],[37.997743,55.675666],[37.997734,55.675697],[37.997749,55.676047]],[[38.000171,55.675721],[37.998286,55.675736],[37.998186,55.675779],[37.998178,55.676052],[37.997896,55.676051],[37.997905,55.675677],[37.998096,55.675576],[38.000169,55.675559],[38.000171,55.675721]],[[37.998924,55.67656],[37.998846,55.676517],[37.998869,55.676504],[37.998643,55.676378],[37.998665,55.676365],[37.998439,55.676238],[37.998463,55.676225],[37.998286,55.676125],[37.998067,55.676248],[37.998244,55.676348],[37.998223,55.676359],[37.998451,55.676488],[37.998428,55.6765],[37.998656,55.676628],[37.998631,55.676641],[37.998716,55.676686],[37.998924,55.67656]],[[38.000261,55.676352],[38.000231,55.676333],[37.999966,55.676465],[37.999946,55.676452],[37.999682,55.676578],[37.999661,55.676563],[37.999427,55.67667],[37.999222,55.676536],[37.999451,55.676431],[37.99947,55.676445],[37.999731,55.676318],[37.999751,55.676332],[38.000015,55.676199],[38.000085,55.67624],[38.000114,55.676226],[38.000294,55.676337],[38.000261,55.676352]],[[38.00024,55.676206],[38.000729,55.675981],[38.000869,55.676081],[38.000387,55.676305],[38.00024,55.676206]],[[37.998812,55.676812],[37.999183,55.676605],[37.999333,55.676695],[37.998963,55.676901],[37.998812,55.676812]],[[37.999262,55.675998],[37.99935,55.676055],[37.999438,55.676013],[37.999352,55.675956],[37.999262,55.675998]],[[37.998482,55.675989],[37.998481,55.675927],[37.998599,55.675927],[37.9986,55.675989],[37.998482,55.675989]],[[38.000591,55.675451],[38.000368,55.675454],[38.000366,55.675389],[38.000587,55.675387],[38.000591,55.675451]]]}</v>
          </cell>
          <cell r="E498" t="str">
            <v>LINESTRING(38.000587 55.675387,37.997957 55.675408,37.997766 55.675635,37.997743 55.675666,37.997734 55.675697,37.997749 55.676047,37.997793 55.676102,37.998001 55.676359,37.998355 55.676647,37.99901 55.67705,37.999516 55.676814,38.001301 55.67598,38.000587 55.675387)</v>
          </cell>
          <cell r="F498" t="str">
            <v>Утвержден</v>
          </cell>
          <cell r="G498">
            <v>14201</v>
          </cell>
          <cell r="H498">
            <v>19979.759999999998</v>
          </cell>
          <cell r="I498">
            <v>14201</v>
          </cell>
          <cell r="J498">
            <v>1158</v>
          </cell>
          <cell r="K498">
            <v>5234</v>
          </cell>
          <cell r="L498">
            <v>13043</v>
          </cell>
          <cell r="M498">
            <v>2</v>
          </cell>
          <cell r="N498">
            <v>1058</v>
          </cell>
          <cell r="O498">
            <v>1060.828</v>
          </cell>
          <cell r="P498">
            <v>0</v>
          </cell>
          <cell r="Q498">
            <v>0</v>
          </cell>
          <cell r="R498">
            <v>836</v>
          </cell>
          <cell r="S498">
            <v>0</v>
          </cell>
          <cell r="T498">
            <v>222</v>
          </cell>
          <cell r="U498">
            <v>0</v>
          </cell>
          <cell r="V498">
            <v>0</v>
          </cell>
          <cell r="W498">
            <v>0</v>
          </cell>
          <cell r="X498">
            <v>0</v>
          </cell>
          <cell r="Y498">
            <v>0</v>
          </cell>
          <cell r="Z498">
            <v>1</v>
          </cell>
          <cell r="AA498">
            <v>160</v>
          </cell>
          <cell r="AB498">
            <v>160.85300000000001</v>
          </cell>
          <cell r="AC498">
            <v>1</v>
          </cell>
          <cell r="AD498">
            <v>0</v>
          </cell>
          <cell r="AE498">
            <v>160</v>
          </cell>
          <cell r="AF498">
            <v>0</v>
          </cell>
          <cell r="AG498">
            <v>0</v>
          </cell>
          <cell r="AH498">
            <v>0</v>
          </cell>
          <cell r="AI498">
            <v>0</v>
          </cell>
          <cell r="AJ498">
            <v>0</v>
          </cell>
          <cell r="AK498">
            <v>1</v>
          </cell>
          <cell r="AL498">
            <v>1</v>
          </cell>
          <cell r="AM498">
            <v>7488</v>
          </cell>
          <cell r="AN498">
            <v>7508.8180000000002</v>
          </cell>
          <cell r="AO498">
            <v>7488</v>
          </cell>
          <cell r="AP498">
            <v>0</v>
          </cell>
          <cell r="AQ498">
            <v>0</v>
          </cell>
          <cell r="AR498">
            <v>0</v>
          </cell>
          <cell r="AS498">
            <v>0</v>
          </cell>
          <cell r="AT498">
            <v>0</v>
          </cell>
          <cell r="AU498">
            <v>0</v>
          </cell>
          <cell r="AV498">
            <v>1</v>
          </cell>
          <cell r="AW498">
            <v>50</v>
          </cell>
          <cell r="AX498">
            <v>0</v>
          </cell>
          <cell r="AY498">
            <v>0</v>
          </cell>
          <cell r="AZ498">
            <v>50</v>
          </cell>
          <cell r="BA498">
            <v>27</v>
          </cell>
          <cell r="BB498">
            <v>30</v>
          </cell>
          <cell r="BC498">
            <v>8</v>
          </cell>
          <cell r="BD498">
            <v>8</v>
          </cell>
          <cell r="BE498">
            <v>6</v>
          </cell>
          <cell r="BF498">
            <v>2624</v>
          </cell>
          <cell r="BG498">
            <v>2630.9070000000002</v>
          </cell>
          <cell r="BH498">
            <v>0</v>
          </cell>
          <cell r="BI498">
            <v>2562</v>
          </cell>
          <cell r="BJ498">
            <v>62</v>
          </cell>
          <cell r="BK498">
            <v>206</v>
          </cell>
          <cell r="BL498">
            <v>3</v>
          </cell>
          <cell r="BM498">
            <v>5581</v>
          </cell>
          <cell r="BN498">
            <v>5592.7359999999999</v>
          </cell>
          <cell r="BO498">
            <v>0</v>
          </cell>
          <cell r="BP498">
            <v>5234</v>
          </cell>
          <cell r="BQ498">
            <v>347</v>
          </cell>
          <cell r="BR498">
            <v>870</v>
          </cell>
          <cell r="BS498">
            <v>70</v>
          </cell>
          <cell r="BT498">
            <v>5</v>
          </cell>
          <cell r="BU498">
            <v>5</v>
          </cell>
          <cell r="BV498">
            <v>6</v>
          </cell>
          <cell r="BW498">
            <v>2913.1</v>
          </cell>
          <cell r="BX498">
            <v>2923.7269999999999</v>
          </cell>
          <cell r="BY498">
            <v>0</v>
          </cell>
          <cell r="BZ498">
            <v>2913.1</v>
          </cell>
          <cell r="CA498">
            <v>0</v>
          </cell>
          <cell r="CB498">
            <v>1.62</v>
          </cell>
          <cell r="CC498">
            <v>0</v>
          </cell>
          <cell r="CD498">
            <v>1.5</v>
          </cell>
          <cell r="CE498">
            <v>0</v>
          </cell>
          <cell r="CF498">
            <v>0</v>
          </cell>
          <cell r="CG498">
            <v>0</v>
          </cell>
          <cell r="CH498">
            <v>0</v>
          </cell>
          <cell r="CI498">
            <v>0</v>
          </cell>
          <cell r="CJ498">
            <v>0</v>
          </cell>
          <cell r="CK498">
            <v>0</v>
          </cell>
          <cell r="CL498">
            <v>0</v>
          </cell>
          <cell r="CM498">
            <v>0</v>
          </cell>
          <cell r="CN498">
            <v>0</v>
          </cell>
          <cell r="CO498">
            <v>0</v>
          </cell>
          <cell r="CP498">
            <v>10709.1</v>
          </cell>
          <cell r="CQ498">
            <v>19874.099999999999</v>
          </cell>
          <cell r="CR498">
            <v>0</v>
          </cell>
          <cell r="CS498">
            <v>0</v>
          </cell>
          <cell r="CT498">
            <v>0</v>
          </cell>
        </row>
        <row r="499">
          <cell r="B499">
            <v>247693502</v>
          </cell>
          <cell r="C499" t="str">
            <v>дп. Красково, ул. Лорха, д. 17, д. 19, д. 21</v>
          </cell>
          <cell r="D499" t="str">
            <v>{"type":"Polygon","coordinates":[[[37.996268,55.677965],[37.996459,55.678076],[37.996378,55.678196],[37.996485,55.678257],[37.996596,55.678193],[37.99663,55.678213],[37.996647,55.678203],[37.996737,55.678153],[37.99676,55.678141],[37.996982,55.678018],[37.997004,55.678005],[37.997117,55.677942],[37.99714,55.67793],[37.997366,55.677804],[37.997496,55.677879],[37.997639,55.677801],[37.997699,55.677768],[37.997898,55.677659],[37.998433,55.677366],[37.998455,55.677354],[37.998636,55.677255],[37.99866,55.677242],[37.998845,55.67714],[37.998867,55.677128],[37.99901,55.67705],[37.998355,55.676647],[37.996678,55.677585],[37.996613,55.677621],[37.996866,55.67763],[37.996268,55.677965]],[[37.998014,55.677258],[37.998616,55.676912],[37.998803,55.677013],[37.998195,55.677359],[37.998014,55.677258]],[[37.997143,55.677442],[37.997755,55.677096],[37.997923,55.677192],[37.997316,55.677539],[37.997143,55.677442]],[[37.996486,55.678065],[37.997228,55.677657],[37.997397,55.67775],[37.996653,55.678162],[37.996486,55.678065]],[[37.997858,55.677655],[37.997691,55.677641],[37.997699,55.677612],[37.997867,55.677627],[37.997858,55.677655]],[[37.997029,55.677519],[37.997113,55.677471],[37.997055,55.677438],[37.99697,55.677487],[37.997029,55.677519]]]}</v>
          </cell>
          <cell r="E499" t="str">
            <v>LINESTRING(37.998355 55.676647,37.996613 55.677621,37.996268 55.677965,37.996378 55.678196,37.996485 55.678257,37.99663 55.678213,37.997496 55.677879,37.997639 55.677801,37.99866 55.677242,37.99901 55.67705,37.998355 55.676647)</v>
          </cell>
          <cell r="F499" t="str">
            <v>Утвержден</v>
          </cell>
          <cell r="G499">
            <v>6462</v>
          </cell>
          <cell r="H499">
            <v>7847.1149999999998</v>
          </cell>
          <cell r="I499">
            <v>6462</v>
          </cell>
          <cell r="J499">
            <v>610</v>
          </cell>
          <cell r="K499">
            <v>1154.2</v>
          </cell>
          <cell r="L499">
            <v>5852</v>
          </cell>
          <cell r="M499">
            <v>1</v>
          </cell>
          <cell r="N499">
            <v>192</v>
          </cell>
          <cell r="O499">
            <v>192.29300000000001</v>
          </cell>
          <cell r="P499">
            <v>0</v>
          </cell>
          <cell r="Q499">
            <v>0</v>
          </cell>
          <cell r="R499">
            <v>0</v>
          </cell>
          <cell r="S499">
            <v>0</v>
          </cell>
          <cell r="T499">
            <v>192</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6487.1</v>
          </cell>
          <cell r="AN499">
            <v>6441.451</v>
          </cell>
          <cell r="AO499">
            <v>6423.1</v>
          </cell>
          <cell r="AP499">
            <v>20</v>
          </cell>
          <cell r="AQ499">
            <v>0</v>
          </cell>
          <cell r="AR499">
            <v>0</v>
          </cell>
          <cell r="AS499">
            <v>0</v>
          </cell>
          <cell r="AT499">
            <v>44</v>
          </cell>
          <cell r="AU499">
            <v>44</v>
          </cell>
          <cell r="AV499">
            <v>1</v>
          </cell>
          <cell r="AW499">
            <v>30</v>
          </cell>
          <cell r="AX499">
            <v>0</v>
          </cell>
          <cell r="AY499">
            <v>30</v>
          </cell>
          <cell r="AZ499">
            <v>0</v>
          </cell>
          <cell r="BA499">
            <v>3</v>
          </cell>
          <cell r="BB499">
            <v>3</v>
          </cell>
          <cell r="BC499">
            <v>10</v>
          </cell>
          <cell r="BD499">
            <v>0</v>
          </cell>
          <cell r="BE499">
            <v>1</v>
          </cell>
          <cell r="BF499">
            <v>50</v>
          </cell>
          <cell r="BG499">
            <v>49.835000000000001</v>
          </cell>
          <cell r="BH499">
            <v>0</v>
          </cell>
          <cell r="BI499">
            <v>50</v>
          </cell>
          <cell r="BJ499">
            <v>0</v>
          </cell>
          <cell r="BK499">
            <v>4</v>
          </cell>
          <cell r="BL499">
            <v>1</v>
          </cell>
          <cell r="BM499">
            <v>1037</v>
          </cell>
          <cell r="BN499">
            <v>1039.3489999999999</v>
          </cell>
          <cell r="BO499">
            <v>0</v>
          </cell>
          <cell r="BP499">
            <v>1037</v>
          </cell>
          <cell r="BQ499">
            <v>0</v>
          </cell>
          <cell r="BR499">
            <v>200</v>
          </cell>
          <cell r="BS499">
            <v>0</v>
          </cell>
          <cell r="BT499">
            <v>5</v>
          </cell>
          <cell r="BU499">
            <v>0</v>
          </cell>
          <cell r="BV499">
            <v>10</v>
          </cell>
          <cell r="BW499">
            <v>121.9</v>
          </cell>
          <cell r="BX499">
            <v>122.065</v>
          </cell>
          <cell r="BY499">
            <v>0</v>
          </cell>
          <cell r="BZ499">
            <v>121.9</v>
          </cell>
          <cell r="CA499">
            <v>0</v>
          </cell>
          <cell r="CB499">
            <v>5.7000000000000002E-2</v>
          </cell>
          <cell r="CC499">
            <v>0</v>
          </cell>
          <cell r="CD499">
            <v>1.95</v>
          </cell>
          <cell r="CE499">
            <v>0</v>
          </cell>
          <cell r="CF499">
            <v>0</v>
          </cell>
          <cell r="CG499">
            <v>0</v>
          </cell>
          <cell r="CH499">
            <v>0</v>
          </cell>
          <cell r="CI499">
            <v>0</v>
          </cell>
          <cell r="CJ499">
            <v>0</v>
          </cell>
          <cell r="CK499">
            <v>0</v>
          </cell>
          <cell r="CL499">
            <v>0</v>
          </cell>
          <cell r="CM499">
            <v>0</v>
          </cell>
          <cell r="CN499">
            <v>0</v>
          </cell>
          <cell r="CO499">
            <v>0</v>
          </cell>
          <cell r="CP499">
            <v>1238.9000000000001</v>
          </cell>
          <cell r="CQ499">
            <v>7854</v>
          </cell>
          <cell r="CR499">
            <v>0</v>
          </cell>
          <cell r="CS499">
            <v>0</v>
          </cell>
          <cell r="CT499">
            <v>0</v>
          </cell>
        </row>
        <row r="500">
          <cell r="B500">
            <v>247693480</v>
          </cell>
          <cell r="C500" t="str">
            <v>д.п. Красково, ул. Лорха, д. 3, д. 4, д. 5, д. 5А, д. 7Б</v>
          </cell>
          <cell r="D500" t="str">
            <v>{"type":"Polygon","coordinates":[[[38.002759,55.673872],[38.002773,55.673862],[38.002994,55.67398],[38.003212,55.674036],[38.003045,55.674156],[38.003025,55.674156],[38.002961,55.674173],[38.002983,55.674804],[38.003051,55.674813],[38.003265,55.67518],[38.003324,55.675167],[38.003789,55.675019],[38.003848,55.674994],[38.004342,55.674847],[38.004409,55.674802],[38.004442,55.674752],[38.004434,55.674712],[38.004423,55.674698],[38.004387,55.674651],[38.004463,55.674609],[38.004601,55.674518],[38.004601,55.674489],[38.004568,55.674456],[38.004695,55.674384],[38.004808,55.67444],[38.004817,55.674435],[38.004833,55.674427],[38.005029,55.674322],[38.004917,55.674158],[38.004904,55.67367],[38.004879,55.673653],[38.0048,55.673654],[38.004796,55.673555],[38.00488,55.673554],[38.004903,55.673539],[38.004902,55.673512],[38.00487,55.673494],[38.005288,55.673234],[38.005017,55.673097],[38.004382,55.672743],[38.004478,55.672679],[38.004261,55.67256],[38.004205,55.672763],[38.004269,55.672798],[38.004158,55.672868],[38.004131,55.672882],[38.00386,55.673059],[38.00389,55.673111],[38.0037,55.673215],[38.002856,55.673699],[38.002731,55.673796],[38.002759,55.673872]],[[38.004376,55.672933],[38.005093,55.673311],[38.004947,55.673401],[38.004901,55.673376],[38.004877,55.673363],[38.004726,55.673281],[38.004703,55.673268],[38.004548,55.673184],[38.004524,55.673171],[38.004363,55.673083],[38.00434,55.673071],[38.004234,55.673013],[38.004376,55.672933]],[[38.004533,55.673711],[38.00453,55.673679],[38.00463,55.673674],[38.004633,55.673708],[38.004533,55.673711]],[[38.00343,55.674877],[38.003228,55.674877],[38.003227,55.674794],[38.003226,55.674776],[38.003224,55.674657],[38.003224,55.674639],[38.003222,55.674517],[38.003221,55.674499],[38.003219,55.674351],[38.003218,55.674333],[38.003217,55.674251],[38.003422,55.674249],[38.00343,55.674877]],[[38.00298,55.673936],[38.002831,55.673853],[38.002901,55.673812],[38.002923,55.673799],[38.003129,55.673678],[38.003151,55.673665],[38.003231,55.673618],[38.003253,55.673606],[38.003478,55.673474],[38.0035,55.673461],[38.003582,55.673413],[38.003603,55.6734],[38.003825,55.67327],[38.003847,55.673257],[38.003905,55.673223],[38.00405,55.673302],[38.00298,55.673936]],[[38.004707,55.674322],[38.004551,55.674322],[38.004549,55.674225],[38.004549,55.674206],[38.004547,55.674124],[38.004547,55.674106],[38.004544,55.673945],[38.004544,55.673927],[38.004542,55.673843],[38.004542,55.673825],[38.004539,55.673721],[38.004693,55.673719],[38.004707,55.674322]],[[38.004117,55.674611],[38.003917,55.674613],[38.003914,55.67454],[38.003913,55.674522],[38.003909,55.674403],[38.003908,55.674384],[38.003903,55.674256],[38.003902,55.674237],[38.003898,55.674132],[38.003897,55.674114],[38.003895,55.674052],[38.004097,55.674049],[38.004117,55.674611]]]}</v>
          </cell>
          <cell r="E500" t="str">
            <v>LINESTRING(38.004261 55.67256,38.002731 55.673796,38.002983 55.674804,38.003265 55.67518,38.003324 55.675167,38.004342 55.674847,38.004409 55.674802,38.005029 55.674322,38.005288 55.673234,38.004478 55.672679,38.004261 55.67256)</v>
          </cell>
          <cell r="F500" t="str">
            <v>Утвержден</v>
          </cell>
          <cell r="G500">
            <v>20143</v>
          </cell>
          <cell r="H500">
            <v>20192.377</v>
          </cell>
          <cell r="I500">
            <v>20143</v>
          </cell>
          <cell r="J500">
            <v>1861</v>
          </cell>
          <cell r="K500">
            <v>3018.9</v>
          </cell>
          <cell r="L500">
            <v>18286.099999999999</v>
          </cell>
          <cell r="M500">
            <v>2</v>
          </cell>
          <cell r="N500">
            <v>450</v>
          </cell>
          <cell r="O500">
            <v>451.67500000000001</v>
          </cell>
          <cell r="P500">
            <v>0</v>
          </cell>
          <cell r="Q500">
            <v>0</v>
          </cell>
          <cell r="R500">
            <v>450</v>
          </cell>
          <cell r="S500">
            <v>0</v>
          </cell>
          <cell r="T500">
            <v>0</v>
          </cell>
          <cell r="U500">
            <v>0</v>
          </cell>
          <cell r="V500">
            <v>0</v>
          </cell>
          <cell r="W500">
            <v>0</v>
          </cell>
          <cell r="X500">
            <v>0</v>
          </cell>
          <cell r="Y500">
            <v>0</v>
          </cell>
          <cell r="Z500">
            <v>3</v>
          </cell>
          <cell r="AA500">
            <v>860</v>
          </cell>
          <cell r="AB500">
            <v>860.76</v>
          </cell>
          <cell r="AC500">
            <v>0</v>
          </cell>
          <cell r="AD500">
            <v>350</v>
          </cell>
          <cell r="AE500">
            <v>260</v>
          </cell>
          <cell r="AF500">
            <v>0</v>
          </cell>
          <cell r="AG500">
            <v>250</v>
          </cell>
          <cell r="AH500">
            <v>0</v>
          </cell>
          <cell r="AI500">
            <v>0</v>
          </cell>
          <cell r="AJ500">
            <v>0</v>
          </cell>
          <cell r="AK500">
            <v>0</v>
          </cell>
          <cell r="AL500">
            <v>0</v>
          </cell>
          <cell r="AM500">
            <v>13553.5</v>
          </cell>
          <cell r="AN500">
            <v>13589.98</v>
          </cell>
          <cell r="AO500">
            <v>13553.5</v>
          </cell>
          <cell r="AP500">
            <v>0</v>
          </cell>
          <cell r="AQ500">
            <v>0</v>
          </cell>
          <cell r="AR500">
            <v>0</v>
          </cell>
          <cell r="AS500">
            <v>0</v>
          </cell>
          <cell r="AT500">
            <v>0</v>
          </cell>
          <cell r="AU500">
            <v>0</v>
          </cell>
          <cell r="AV500">
            <v>1</v>
          </cell>
          <cell r="AW500">
            <v>20</v>
          </cell>
          <cell r="AX500">
            <v>0</v>
          </cell>
          <cell r="AY500">
            <v>20</v>
          </cell>
          <cell r="AZ500">
            <v>0</v>
          </cell>
          <cell r="BA500">
            <v>37</v>
          </cell>
          <cell r="BB500">
            <v>43</v>
          </cell>
          <cell r="BC500">
            <v>5</v>
          </cell>
          <cell r="BD500">
            <v>0</v>
          </cell>
          <cell r="BE500">
            <v>9</v>
          </cell>
          <cell r="BF500">
            <v>1573.6</v>
          </cell>
          <cell r="BG500">
            <v>1578.6769999999999</v>
          </cell>
          <cell r="BH500">
            <v>0</v>
          </cell>
          <cell r="BI500">
            <v>1573.6</v>
          </cell>
          <cell r="BJ500">
            <v>0</v>
          </cell>
          <cell r="BK500">
            <v>121</v>
          </cell>
          <cell r="BL500">
            <v>3</v>
          </cell>
          <cell r="BM500">
            <v>2662</v>
          </cell>
          <cell r="BN500">
            <v>2662.2159999999999</v>
          </cell>
          <cell r="BO500">
            <v>0</v>
          </cell>
          <cell r="BP500">
            <v>2662</v>
          </cell>
          <cell r="BQ500">
            <v>0</v>
          </cell>
          <cell r="BR500">
            <v>576</v>
          </cell>
          <cell r="BS500">
            <v>0</v>
          </cell>
          <cell r="BT500">
            <v>4.3333333333333304</v>
          </cell>
          <cell r="BU500">
            <v>0</v>
          </cell>
          <cell r="BV500">
            <v>29</v>
          </cell>
          <cell r="BW500">
            <v>1048</v>
          </cell>
          <cell r="BX500">
            <v>1047.0630000000001</v>
          </cell>
          <cell r="BY500">
            <v>0</v>
          </cell>
          <cell r="BZ500">
            <v>1048</v>
          </cell>
          <cell r="CA500">
            <v>0</v>
          </cell>
          <cell r="CB500">
            <v>0.625</v>
          </cell>
          <cell r="CC500">
            <v>0</v>
          </cell>
          <cell r="CD500">
            <v>1.8965517241379299</v>
          </cell>
          <cell r="CE500">
            <v>0</v>
          </cell>
          <cell r="CF500">
            <v>0</v>
          </cell>
          <cell r="CG500">
            <v>0</v>
          </cell>
          <cell r="CH500">
            <v>0</v>
          </cell>
          <cell r="CI500">
            <v>0</v>
          </cell>
          <cell r="CJ500">
            <v>0</v>
          </cell>
          <cell r="CK500">
            <v>0</v>
          </cell>
          <cell r="CL500">
            <v>0</v>
          </cell>
          <cell r="CM500">
            <v>0</v>
          </cell>
          <cell r="CN500">
            <v>0</v>
          </cell>
          <cell r="CO500">
            <v>0</v>
          </cell>
          <cell r="CP500">
            <v>5653.6</v>
          </cell>
          <cell r="CQ500">
            <v>20167.099999999999</v>
          </cell>
          <cell r="CR500">
            <v>0</v>
          </cell>
          <cell r="CS500">
            <v>0</v>
          </cell>
          <cell r="CT500">
            <v>0</v>
          </cell>
        </row>
        <row r="501">
          <cell r="B501">
            <v>247693485</v>
          </cell>
          <cell r="C501" t="str">
            <v>д.п. Красково, ул. Некрасова, д. 1, д. 3, д. 5, д. 7</v>
          </cell>
          <cell r="D501" t="str">
            <v>{"type":"Polygon","coordinates":[[[38.001453,55.67319],[38.003604,55.671617],[38.003633,55.671581],[38.003556,55.671534],[38.00362,55.671501],[38.003046,55.671175],[38.00303,55.671203],[38.002632,55.671413],[38.002076,55.671736],[38.001551,55.671981],[38.001307,55.672052],[38.0013,55.672127],[38.001348,55.672209],[38.001111,55.672279],[38.001103,55.672433],[38.00092,55.672433],[38.000894,55.67286],[38.001414,55.673167],[38.001453,55.67319]],[[38.002055,55.671976],[38.002054,55.671873],[38.002166,55.671874],[38.002166,55.671976],[38.002055,55.671976]],[[38.002444,55.672139],[38.002445,55.671815],[38.002681,55.671817],[38.002672,55.672139],[38.002444,55.672139]],[[38.001169,55.672891],[38.001169,55.672366],[38.001398,55.672368],[38.001383,55.67289],[38.001169,55.672891]],[[38.001785,55.672515],[38.001795,55.672028],[38.00202,55.672028],[38.001996,55.672518],[38.001785,55.672515]],[[38.002693,55.671618],[38.003124,55.671876],[38.003282,55.671785],[38.002861,55.671531],[38.002693,55.671618]],[[38.002078,55.671808],[38.002127,55.671839],[38.002197,55.671801],[38.002146,55.671772],[38.002078,55.671808]],[[38.001495,55.673042],[38.001412,55.673042],[38.00141,55.673112],[38.001493,55.673111],[38.001495,55.673042]]]}</v>
          </cell>
          <cell r="E501" t="str">
            <v>LINESTRING(38.003046 55.671175,38.001307 55.672052,38.00092 55.672433,38.000894 55.67286,38.001414 55.673167,38.001453 55.67319,38.003604 55.671617,38.003633 55.671581,38.00362 55.671501,38.003046 55.671175)</v>
          </cell>
          <cell r="F501" t="str">
            <v>Утвержден</v>
          </cell>
          <cell r="G501">
            <v>13000</v>
          </cell>
          <cell r="H501">
            <v>13031.56</v>
          </cell>
          <cell r="I501">
            <v>13000</v>
          </cell>
          <cell r="J501">
            <v>1055</v>
          </cell>
          <cell r="K501">
            <v>1296.8</v>
          </cell>
          <cell r="L501">
            <v>11945</v>
          </cell>
          <cell r="M501">
            <v>1</v>
          </cell>
          <cell r="N501">
            <v>399</v>
          </cell>
          <cell r="O501">
            <v>400.14400000000001</v>
          </cell>
          <cell r="P501">
            <v>0</v>
          </cell>
          <cell r="Q501">
            <v>0</v>
          </cell>
          <cell r="R501">
            <v>399</v>
          </cell>
          <cell r="S501">
            <v>0</v>
          </cell>
          <cell r="T501">
            <v>0</v>
          </cell>
          <cell r="U501">
            <v>0</v>
          </cell>
          <cell r="V501">
            <v>0</v>
          </cell>
          <cell r="W501">
            <v>3</v>
          </cell>
          <cell r="X501">
            <v>42</v>
          </cell>
          <cell r="Y501">
            <v>5</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10338.1</v>
          </cell>
          <cell r="AN501">
            <v>10353.554</v>
          </cell>
          <cell r="AO501">
            <v>10337.1</v>
          </cell>
          <cell r="AP501">
            <v>114</v>
          </cell>
          <cell r="AQ501">
            <v>0</v>
          </cell>
          <cell r="AR501">
            <v>0</v>
          </cell>
          <cell r="AS501">
            <v>0</v>
          </cell>
          <cell r="AT501">
            <v>0</v>
          </cell>
          <cell r="AU501">
            <v>0</v>
          </cell>
          <cell r="AV501">
            <v>1</v>
          </cell>
          <cell r="AW501">
            <v>40.5</v>
          </cell>
          <cell r="AX501">
            <v>0</v>
          </cell>
          <cell r="AY501">
            <v>40.5</v>
          </cell>
          <cell r="AZ501">
            <v>0</v>
          </cell>
          <cell r="BA501">
            <v>11</v>
          </cell>
          <cell r="BB501">
            <v>12</v>
          </cell>
          <cell r="BC501">
            <v>10</v>
          </cell>
          <cell r="BD501">
            <v>0</v>
          </cell>
          <cell r="BE501">
            <v>4</v>
          </cell>
          <cell r="BF501">
            <v>271.7</v>
          </cell>
          <cell r="BG501">
            <v>272.20400000000001</v>
          </cell>
          <cell r="BH501">
            <v>0</v>
          </cell>
          <cell r="BI501">
            <v>271.7</v>
          </cell>
          <cell r="BJ501">
            <v>0</v>
          </cell>
          <cell r="BK501">
            <v>19</v>
          </cell>
          <cell r="BL501">
            <v>2</v>
          </cell>
          <cell r="BM501">
            <v>1300</v>
          </cell>
          <cell r="BN501">
            <v>1303.5260000000001</v>
          </cell>
          <cell r="BO501">
            <v>0</v>
          </cell>
          <cell r="BP501">
            <v>1119</v>
          </cell>
          <cell r="BQ501">
            <v>181</v>
          </cell>
          <cell r="BR501">
            <v>223.8</v>
          </cell>
          <cell r="BS501">
            <v>36.200000000000003</v>
          </cell>
          <cell r="BT501">
            <v>5</v>
          </cell>
          <cell r="BU501">
            <v>5</v>
          </cell>
          <cell r="BV501">
            <v>12</v>
          </cell>
          <cell r="BW501">
            <v>659.3</v>
          </cell>
          <cell r="BX501">
            <v>660.2</v>
          </cell>
          <cell r="BY501">
            <v>0</v>
          </cell>
          <cell r="BZ501">
            <v>513.29999999999995</v>
          </cell>
          <cell r="CA501">
            <v>146</v>
          </cell>
          <cell r="CB501">
            <v>0.30299999999999999</v>
          </cell>
          <cell r="CC501">
            <v>9.6000000000000002E-2</v>
          </cell>
          <cell r="CD501">
            <v>1.95</v>
          </cell>
          <cell r="CE501">
            <v>1.5</v>
          </cell>
          <cell r="CF501">
            <v>0</v>
          </cell>
          <cell r="CG501">
            <v>0</v>
          </cell>
          <cell r="CH501">
            <v>0</v>
          </cell>
          <cell r="CI501">
            <v>0</v>
          </cell>
          <cell r="CJ501">
            <v>0</v>
          </cell>
          <cell r="CK501">
            <v>0</v>
          </cell>
          <cell r="CL501">
            <v>0</v>
          </cell>
          <cell r="CM501">
            <v>0</v>
          </cell>
          <cell r="CN501">
            <v>0</v>
          </cell>
          <cell r="CO501">
            <v>0</v>
          </cell>
          <cell r="CP501">
            <v>1944.5</v>
          </cell>
          <cell r="CQ501">
            <v>13007.6</v>
          </cell>
          <cell r="CR501">
            <v>0</v>
          </cell>
          <cell r="CS501">
            <v>0</v>
          </cell>
          <cell r="CT501">
            <v>0</v>
          </cell>
        </row>
        <row r="502">
          <cell r="B502">
            <v>247693479</v>
          </cell>
          <cell r="C502" t="str">
            <v>д.п. Красково, ул. Некрасова, д. 2, д. 4</v>
          </cell>
          <cell r="D502" t="str">
            <v>{"type":"Polygon","coordinates":[[[38.00301,55.672321],[38.004106,55.672898],[38.004131,55.672882],[38.004158,55.672868],[38.004269,55.672798],[38.004205,55.672763],[38.004261,55.67256],[38.004093,55.672459],[38.004116,55.672444],[38.004036,55.672399],[38.004616,55.672065],[38.00393,55.671674],[38.00301,55.672321]],[[38.003981,55.671834],[38.004378,55.672085],[38.004193,55.672182],[38.004056,55.672093],[38.004093,55.67207],[38.003994,55.672006],[38.003951,55.672029],[38.00379,55.671925],[38.003981,55.671834]],[[38.003152,55.672274],[38.003953,55.672705],[38.00417,55.672584],[38.003369,55.67215],[38.003152,55.672274]]]}</v>
          </cell>
          <cell r="E502" t="str">
            <v>LINESTRING(38.00393 55.671674,38.00301 55.672321,38.004106 55.672898,38.004158 55.672868,38.004269 55.672798,38.004616 55.672065,38.00393 55.671674)</v>
          </cell>
          <cell r="F502" t="str">
            <v>Утвержден</v>
          </cell>
          <cell r="G502">
            <v>4462</v>
          </cell>
          <cell r="H502">
            <v>4472.7929999999997</v>
          </cell>
          <cell r="I502">
            <v>4462</v>
          </cell>
          <cell r="J502">
            <v>469</v>
          </cell>
          <cell r="K502">
            <v>539.29999999999995</v>
          </cell>
          <cell r="L502">
            <v>3993</v>
          </cell>
          <cell r="M502">
            <v>1</v>
          </cell>
          <cell r="N502">
            <v>104</v>
          </cell>
          <cell r="O502">
            <v>103.94</v>
          </cell>
          <cell r="P502">
            <v>0</v>
          </cell>
          <cell r="Q502">
            <v>0</v>
          </cell>
          <cell r="R502">
            <v>104</v>
          </cell>
          <cell r="S502">
            <v>0</v>
          </cell>
          <cell r="T502">
            <v>0</v>
          </cell>
          <cell r="U502">
            <v>0</v>
          </cell>
          <cell r="V502">
            <v>0</v>
          </cell>
          <cell r="W502">
            <v>2</v>
          </cell>
          <cell r="X502">
            <v>2</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3367</v>
          </cell>
          <cell r="AN502">
            <v>3373.444</v>
          </cell>
          <cell r="AO502">
            <v>3366</v>
          </cell>
          <cell r="AP502">
            <v>51</v>
          </cell>
          <cell r="AQ502">
            <v>0</v>
          </cell>
          <cell r="AR502">
            <v>0</v>
          </cell>
          <cell r="AS502">
            <v>0</v>
          </cell>
          <cell r="AT502">
            <v>0</v>
          </cell>
          <cell r="AU502">
            <v>0</v>
          </cell>
          <cell r="AV502">
            <v>0</v>
          </cell>
          <cell r="AW502">
            <v>0</v>
          </cell>
          <cell r="AX502">
            <v>0</v>
          </cell>
          <cell r="AY502">
            <v>0</v>
          </cell>
          <cell r="AZ502">
            <v>0</v>
          </cell>
          <cell r="BA502">
            <v>7</v>
          </cell>
          <cell r="BB502">
            <v>8</v>
          </cell>
          <cell r="BC502">
            <v>6</v>
          </cell>
          <cell r="BD502">
            <v>0</v>
          </cell>
          <cell r="BE502">
            <v>1</v>
          </cell>
          <cell r="BF502">
            <v>126</v>
          </cell>
          <cell r="BG502">
            <v>126.66</v>
          </cell>
          <cell r="BH502">
            <v>1</v>
          </cell>
          <cell r="BI502">
            <v>126</v>
          </cell>
          <cell r="BJ502">
            <v>0</v>
          </cell>
          <cell r="BK502">
            <v>10</v>
          </cell>
          <cell r="BL502">
            <v>2</v>
          </cell>
          <cell r="BM502">
            <v>490</v>
          </cell>
          <cell r="BN502">
            <v>489.82799999999997</v>
          </cell>
          <cell r="BO502">
            <v>0</v>
          </cell>
          <cell r="BP502">
            <v>490</v>
          </cell>
          <cell r="BQ502">
            <v>0</v>
          </cell>
          <cell r="BR502">
            <v>139.71</v>
          </cell>
          <cell r="BS502">
            <v>0</v>
          </cell>
          <cell r="BT502">
            <v>3.5</v>
          </cell>
          <cell r="BU502">
            <v>0</v>
          </cell>
          <cell r="BV502">
            <v>7</v>
          </cell>
          <cell r="BW502">
            <v>377.3</v>
          </cell>
          <cell r="BX502">
            <v>378.48</v>
          </cell>
          <cell r="BY502">
            <v>0</v>
          </cell>
          <cell r="BZ502">
            <v>377.3</v>
          </cell>
          <cell r="CA502">
            <v>0</v>
          </cell>
          <cell r="CB502">
            <v>0.24</v>
          </cell>
          <cell r="CC502">
            <v>0</v>
          </cell>
          <cell r="CD502">
            <v>1.9285714285714299</v>
          </cell>
          <cell r="CE502">
            <v>0</v>
          </cell>
          <cell r="CF502">
            <v>0</v>
          </cell>
          <cell r="CG502">
            <v>0</v>
          </cell>
          <cell r="CH502">
            <v>0</v>
          </cell>
          <cell r="CI502">
            <v>0</v>
          </cell>
          <cell r="CJ502">
            <v>0</v>
          </cell>
          <cell r="CK502">
            <v>0</v>
          </cell>
          <cell r="CL502">
            <v>0</v>
          </cell>
          <cell r="CM502">
            <v>0</v>
          </cell>
          <cell r="CN502">
            <v>0</v>
          </cell>
          <cell r="CO502">
            <v>0</v>
          </cell>
          <cell r="CP502">
            <v>993.3</v>
          </cell>
          <cell r="CQ502">
            <v>4463.3</v>
          </cell>
          <cell r="CR502">
            <v>0</v>
          </cell>
          <cell r="CS502">
            <v>0</v>
          </cell>
          <cell r="CT502">
            <v>0</v>
          </cell>
        </row>
        <row r="503">
          <cell r="B503">
            <v>247693486</v>
          </cell>
          <cell r="C503" t="str">
            <v>д.п. Красково, ул. Некрасова, д. 6, д. 8, д. 10, д. 12, ул. Лорха, д. 9</v>
          </cell>
          <cell r="D503" t="str">
            <v>{"type":"Polygon","coordinates":[[[38.001867,55.673085],[38.001763,55.673035],[38.001382,55.673309],[38.001417,55.673395],[38.001297,55.67351],[38.001348,55.673551],[38.001366,55.673586],[38.001371,55.673618],[38.001368,55.673651],[38.00136,55.673685],[38.00157,55.673809],[38.001602,55.674454],[38.001663,55.674582],[38.001792,55.674761],[38.001918,55.6748],[38.002337,55.674794],[38.002355,55.675287],[38.002356,55.675298],[38.00254,55.675295],[38.002602,55.675352],[38.003235,55.675125],[38.003051,55.674813],[38.002983,55.674804],[38.002961,55.674173],[38.003025,55.674156],[38.003045,55.674156],[38.003212,55.674036],[38.002994,55.67398],[38.002773,55.673862],[38.002759,55.673872],[38.002731,55.673796],[38.002856,55.673699],[38.003032,55.673598],[38.002632,55.673395],[38.002728,55.673139],[38.002138,55.672882],[38.001867,55.673085]],[[38.001787,55.673734],[38.001556,55.673737],[38.001543,55.673368],[38.001784,55.673366],[38.001787,55.673734]],[[38.002787,55.674944],[38.002567,55.674948],[38.002549,55.674299],[38.002782,55.674296],[38.002787,55.674944]],[[38.001985,55.674416],[38.001773,55.674417],[38.001744,55.673766],[38.001972,55.673764],[38.001985,55.674416]],[[38.002144,55.67305],[38.00215,55.673421],[38.002367,55.673418],[38.002365,55.673049],[38.002144,55.67305]],[[38.002353,55.673465],[38.002374,55.674134],[38.002594,55.674135],[38.002587,55.67346],[38.002353,55.673465]],[[38.00254,55.675295],[38.002602,55.675352],[38.002656,55.675333],[38.002594,55.675276],[38.00254,55.675295]]]}</v>
          </cell>
          <cell r="E503" t="str">
            <v>LINESTRING(38.002138 55.672882,38.001763 55.673035,38.001382 55.673309,38.001297 55.67351,38.001602 55.674454,38.001663 55.674582,38.001792 55.674761,38.002356 55.675298,38.002602 55.675352,38.002656 55.675333,38.003235 55.675125,38.003212 55.674036,38.003032 55.673598,38.002728 55.673139,38.002138 55.672882)</v>
          </cell>
          <cell r="F503" t="str">
            <v>Утвержден</v>
          </cell>
          <cell r="G503">
            <v>14969</v>
          </cell>
          <cell r="H503">
            <v>15035.183000000001</v>
          </cell>
          <cell r="I503">
            <v>14969</v>
          </cell>
          <cell r="J503">
            <v>1118.4000000000001</v>
          </cell>
          <cell r="K503">
            <v>1462.5</v>
          </cell>
          <cell r="L503">
            <v>13850.6</v>
          </cell>
          <cell r="M503">
            <v>2</v>
          </cell>
          <cell r="N503">
            <v>232.8</v>
          </cell>
          <cell r="O503">
            <v>234.029</v>
          </cell>
          <cell r="P503">
            <v>1</v>
          </cell>
          <cell r="Q503">
            <v>0</v>
          </cell>
          <cell r="R503">
            <v>0</v>
          </cell>
          <cell r="S503">
            <v>0</v>
          </cell>
          <cell r="T503">
            <v>232.8</v>
          </cell>
          <cell r="U503">
            <v>0</v>
          </cell>
          <cell r="V503">
            <v>0</v>
          </cell>
          <cell r="W503">
            <v>5</v>
          </cell>
          <cell r="X503">
            <v>5</v>
          </cell>
          <cell r="Y503">
            <v>4</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12538.3</v>
          </cell>
          <cell r="AN503">
            <v>12568.237999999999</v>
          </cell>
          <cell r="AO503">
            <v>12537.3</v>
          </cell>
          <cell r="AP503">
            <v>98</v>
          </cell>
          <cell r="AQ503">
            <v>0</v>
          </cell>
          <cell r="AR503">
            <v>0</v>
          </cell>
          <cell r="AS503">
            <v>0</v>
          </cell>
          <cell r="AT503">
            <v>0</v>
          </cell>
          <cell r="AU503">
            <v>0</v>
          </cell>
          <cell r="AV503">
            <v>1</v>
          </cell>
          <cell r="AW503">
            <v>30</v>
          </cell>
          <cell r="AX503">
            <v>0</v>
          </cell>
          <cell r="AY503">
            <v>30</v>
          </cell>
          <cell r="AZ503">
            <v>0</v>
          </cell>
          <cell r="BA503">
            <v>18</v>
          </cell>
          <cell r="BB503">
            <v>21</v>
          </cell>
          <cell r="BC503">
            <v>20</v>
          </cell>
          <cell r="BD503">
            <v>0</v>
          </cell>
          <cell r="BE503">
            <v>4</v>
          </cell>
          <cell r="BF503">
            <v>313.39999999999998</v>
          </cell>
          <cell r="BG503">
            <v>314.82</v>
          </cell>
          <cell r="BH503">
            <v>0</v>
          </cell>
          <cell r="BI503">
            <v>313.39999999999998</v>
          </cell>
          <cell r="BJ503">
            <v>0</v>
          </cell>
          <cell r="BK503">
            <v>24</v>
          </cell>
          <cell r="BL503">
            <v>2</v>
          </cell>
          <cell r="BM503">
            <v>1150</v>
          </cell>
          <cell r="BN503">
            <v>1152.52</v>
          </cell>
          <cell r="BO503">
            <v>0</v>
          </cell>
          <cell r="BP503">
            <v>1150</v>
          </cell>
          <cell r="BQ503">
            <v>0</v>
          </cell>
          <cell r="BR503">
            <v>328.57</v>
          </cell>
          <cell r="BS503">
            <v>0</v>
          </cell>
          <cell r="BT503">
            <v>3.5</v>
          </cell>
          <cell r="BU503">
            <v>0</v>
          </cell>
          <cell r="BV503">
            <v>21</v>
          </cell>
          <cell r="BW503">
            <v>735.6</v>
          </cell>
          <cell r="BX503">
            <v>735.05399999999997</v>
          </cell>
          <cell r="BY503">
            <v>0</v>
          </cell>
          <cell r="BZ503">
            <v>357</v>
          </cell>
          <cell r="CA503">
            <v>378.6</v>
          </cell>
          <cell r="CB503">
            <v>0.17499999999999999</v>
          </cell>
          <cell r="CC503">
            <v>0.26500000000000001</v>
          </cell>
          <cell r="CD503">
            <v>1.97058823529412</v>
          </cell>
          <cell r="CE503">
            <v>1.375</v>
          </cell>
          <cell r="CF503">
            <v>0</v>
          </cell>
          <cell r="CG503">
            <v>0</v>
          </cell>
          <cell r="CH503">
            <v>0</v>
          </cell>
          <cell r="CI503">
            <v>0</v>
          </cell>
          <cell r="CJ503">
            <v>0</v>
          </cell>
          <cell r="CK503">
            <v>0</v>
          </cell>
          <cell r="CL503">
            <v>0</v>
          </cell>
          <cell r="CM503">
            <v>0</v>
          </cell>
          <cell r="CN503">
            <v>0</v>
          </cell>
          <cell r="CO503">
            <v>0</v>
          </cell>
          <cell r="CP503">
            <v>1850.4</v>
          </cell>
          <cell r="CQ503">
            <v>14999.1</v>
          </cell>
          <cell r="CR503">
            <v>0</v>
          </cell>
          <cell r="CS503">
            <v>0</v>
          </cell>
          <cell r="CT503">
            <v>0</v>
          </cell>
        </row>
        <row r="504">
          <cell r="B504">
            <v>247693489</v>
          </cell>
          <cell r="C504" t="str">
            <v>д.п. Красково, ул. Озерная, д. 2, д. 4</v>
          </cell>
          <cell r="D504" t="str">
            <v>{"type":"Polygon","coordinates":[[[38.001154,55.672005],[38.001307,55.672052],[38.001551,55.671981],[38.002076,55.671736],[38.002632,55.671413],[38.0022,55.671159],[38.000977,55.671743],[38.000979,55.671836],[38.001154,55.672005]],[[38.001612,55.671515],[38.001886,55.671389],[38.002154,55.671581],[38.001883,55.671705],[38.001612,55.671515]],[[38.001122,55.671745],[38.001379,55.671627],[38.001618,55.671793],[38.001363,55.671911],[38.001122,55.671745]],[[38.00135,55.671565],[38.001415,55.671607],[38.001627,55.671503],[38.001563,55.671463],[38.00135,55.671565]],[[38.001586,55.671832],[38.00163,55.671862],[38.001701,55.671829],[38.001657,55.6718],[38.001586,55.671832]],[[38.001032,55.671786],[38.001063,55.671807],[38.00114,55.671772],[38.00111,55.671752],[38.001032,55.671786]]]}</v>
          </cell>
          <cell r="E504" t="str">
            <v>LINESTRING(38.0022 55.671159,38.001563 55.671463,38.000977 55.671743,38.000979 55.671836,38.001154 55.672005,38.001307 55.672052,38.001551 55.671981,38.002076 55.671736,38.002632 55.671413,38.0022 55.671159)</v>
          </cell>
          <cell r="F504" t="str">
            <v>Утвержден</v>
          </cell>
          <cell r="G504">
            <v>3389</v>
          </cell>
          <cell r="H504">
            <v>3397.6790000000001</v>
          </cell>
          <cell r="I504">
            <v>3389</v>
          </cell>
          <cell r="J504">
            <v>328</v>
          </cell>
          <cell r="K504">
            <v>137</v>
          </cell>
          <cell r="L504">
            <v>3061</v>
          </cell>
          <cell r="M504">
            <v>0</v>
          </cell>
          <cell r="N504">
            <v>0</v>
          </cell>
          <cell r="O504">
            <v>0</v>
          </cell>
          <cell r="P504">
            <v>0</v>
          </cell>
          <cell r="Q504">
            <v>0</v>
          </cell>
          <cell r="R504">
            <v>0</v>
          </cell>
          <cell r="S504">
            <v>0</v>
          </cell>
          <cell r="T504">
            <v>0</v>
          </cell>
          <cell r="U504">
            <v>0</v>
          </cell>
          <cell r="V504">
            <v>0</v>
          </cell>
          <cell r="W504">
            <v>0</v>
          </cell>
          <cell r="X504">
            <v>0</v>
          </cell>
          <cell r="Y504">
            <v>0</v>
          </cell>
          <cell r="Z504">
            <v>1</v>
          </cell>
          <cell r="AA504">
            <v>40</v>
          </cell>
          <cell r="AB504">
            <v>39.78</v>
          </cell>
          <cell r="AC504">
            <v>1</v>
          </cell>
          <cell r="AD504">
            <v>40</v>
          </cell>
          <cell r="AE504">
            <v>0</v>
          </cell>
          <cell r="AF504">
            <v>0</v>
          </cell>
          <cell r="AG504">
            <v>0</v>
          </cell>
          <cell r="AH504">
            <v>0</v>
          </cell>
          <cell r="AI504">
            <v>0</v>
          </cell>
          <cell r="AJ504">
            <v>0</v>
          </cell>
          <cell r="AK504">
            <v>0</v>
          </cell>
          <cell r="AL504">
            <v>0</v>
          </cell>
          <cell r="AM504">
            <v>2758</v>
          </cell>
          <cell r="AN504">
            <v>2763.9459999999999</v>
          </cell>
          <cell r="AO504">
            <v>2757</v>
          </cell>
          <cell r="AP504">
            <v>50</v>
          </cell>
          <cell r="AQ504">
            <v>0</v>
          </cell>
          <cell r="AR504">
            <v>0</v>
          </cell>
          <cell r="AS504">
            <v>0</v>
          </cell>
          <cell r="AT504">
            <v>0</v>
          </cell>
          <cell r="AU504">
            <v>0</v>
          </cell>
          <cell r="AV504">
            <v>0</v>
          </cell>
          <cell r="AW504">
            <v>0</v>
          </cell>
          <cell r="AX504">
            <v>0</v>
          </cell>
          <cell r="AY504">
            <v>0</v>
          </cell>
          <cell r="AZ504">
            <v>0</v>
          </cell>
          <cell r="BA504">
            <v>0</v>
          </cell>
          <cell r="BB504">
            <v>0</v>
          </cell>
          <cell r="BC504">
            <v>2</v>
          </cell>
          <cell r="BD504">
            <v>0</v>
          </cell>
          <cell r="BE504">
            <v>1</v>
          </cell>
          <cell r="BF504">
            <v>237</v>
          </cell>
          <cell r="BG504">
            <v>237.89099999999999</v>
          </cell>
          <cell r="BH504">
            <v>0</v>
          </cell>
          <cell r="BI504">
            <v>237</v>
          </cell>
          <cell r="BJ504">
            <v>0</v>
          </cell>
          <cell r="BK504">
            <v>18</v>
          </cell>
          <cell r="BL504">
            <v>1</v>
          </cell>
          <cell r="BM504">
            <v>130</v>
          </cell>
          <cell r="BN504">
            <v>130.59700000000001</v>
          </cell>
          <cell r="BO504">
            <v>0</v>
          </cell>
          <cell r="BP504">
            <v>130</v>
          </cell>
          <cell r="BQ504">
            <v>0</v>
          </cell>
          <cell r="BR504">
            <v>37.14</v>
          </cell>
          <cell r="BS504">
            <v>0</v>
          </cell>
          <cell r="BT504">
            <v>3.5</v>
          </cell>
          <cell r="BU504">
            <v>0</v>
          </cell>
          <cell r="BV504">
            <v>5</v>
          </cell>
          <cell r="BW504">
            <v>173.5</v>
          </cell>
          <cell r="BX504">
            <v>176.71100000000001</v>
          </cell>
          <cell r="BY504">
            <v>2</v>
          </cell>
          <cell r="BZ504">
            <v>168</v>
          </cell>
          <cell r="CA504">
            <v>5.5</v>
          </cell>
          <cell r="CB504">
            <v>0.108</v>
          </cell>
          <cell r="CC504">
            <v>3.0000000000000001E-3</v>
          </cell>
          <cell r="CD504">
            <v>1.75</v>
          </cell>
          <cell r="CE504">
            <v>1.5</v>
          </cell>
          <cell r="CF504">
            <v>0</v>
          </cell>
          <cell r="CG504">
            <v>0</v>
          </cell>
          <cell r="CH504">
            <v>0</v>
          </cell>
          <cell r="CI504">
            <v>0</v>
          </cell>
          <cell r="CJ504">
            <v>0</v>
          </cell>
          <cell r="CK504">
            <v>0</v>
          </cell>
          <cell r="CL504">
            <v>0</v>
          </cell>
          <cell r="CM504">
            <v>0</v>
          </cell>
          <cell r="CN504">
            <v>0</v>
          </cell>
          <cell r="CO504">
            <v>0</v>
          </cell>
          <cell r="CP504">
            <v>575</v>
          </cell>
          <cell r="CQ504">
            <v>3337.5</v>
          </cell>
          <cell r="CR504">
            <v>0</v>
          </cell>
          <cell r="CS504">
            <v>0</v>
          </cell>
          <cell r="CT504">
            <v>0</v>
          </cell>
        </row>
        <row r="505">
          <cell r="B505">
            <v>247693467</v>
          </cell>
          <cell r="C505" t="str">
            <v>д.п. Красково, ул. Островского, д. 2, д. 4, д. 6, д. 8, д. 10</v>
          </cell>
          <cell r="D505" t="str">
            <v>{"type":"Polygon","coordinates":[[[38.004579,55.670078],[38.00459,55.670112],[38.004525,55.670144],[38.004244,55.670281],[38.004531,55.670492],[38.004565,55.670497],[38.004625,55.670476],[38.004696,55.670532],[38.005153,55.670777],[38.005291,55.670839],[38.005378,55.670881],[38.005696,55.670996],[38.005992,55.670872],[38.005946,55.670838],[38.005951,55.670826],[38.006034,55.670793],[38.006002,55.670768],[38.005996,55.670757],[38.005998,55.670746],[38.006011,55.670731],[38.006486,55.67048],[38.006584,55.670447],[38.006613,55.670441],[38.006638,55.670442],[38.006662,55.670451],[38.007024,55.67074],[38.00682,55.67081],[38.007073,55.671051],[38.007873,55.67077],[38.00781,55.670715],[38.008504,55.670455],[38.008441,55.670402],[38.00849,55.670383],[38.00771,55.669753],[38.007292,55.669917],[38.007284,55.669896],[38.006679,55.669404],[38.006617,55.669408],[38.006201,55.669572],[38.006186,55.669578],[38.006134,55.669598],[38.006014,55.669494],[38.005988,55.669488],[38.005943,55.669492],[38.005889,55.669508],[38.004612,55.670049],[38.004579,55.670078]],[[38.005272,55.669979],[38.005386,55.670065],[38.00487,55.670271],[38.004912,55.670304],[38.004553,55.670454],[38.00437,55.67032],[38.004461,55.670282],[38.004417,55.67025],[38.004513,55.670212],[38.004552,55.670244],[38.004621,55.670215],[38.004641,55.670206],[38.004541,55.670136],[38.00459,55.670112],[38.004689,55.670186],[38.004735,55.670168],[38.004784,55.670203],[38.004855,55.670173],[38.004828,55.670153],[38.005267,55.669975],[38.00515,55.669886],[38.006026,55.669556],[38.00614,55.669647],[38.005272,55.669979]],[[38.0076,55.669849],[38.007709,55.669805],[38.00831,55.67029],[38.008011,55.670408],[38.007415,55.669923],[38.0076,55.669849]],[[38.006498,55.669533],[38.007108,55.670037],[38.006935,55.670102],[38.006334,55.669599],[38.006498,55.669533]],[[38.005594,55.670118],[38.005756,55.670055],[38.005944,55.670217],[38.005722,55.670304],[38.005642,55.670237],[38.005702,55.670214],[38.005594,55.670118]],[[38.00552,55.67075],[38.005477,55.670714],[38.005329,55.67077],[38.004893,55.670427],[38.005071,55.670359],[38.005396,55.670613],[38.006283,55.670262],[38.00644,55.670384],[38.00552,55.67075]],[[38.007024,55.670234],[38.007004,55.670241],[38.006963,55.670209],[38.0069,55.670233],[38.006941,55.670265],[38.006853,55.670302],[38.007445,55.670782],[38.007618,55.670712],[38.007024,55.670234]]]}</v>
          </cell>
          <cell r="E505" t="str">
            <v>LINESTRING(38.006679 55.669404,38.006617 55.669408,38.005943 55.669492,38.005889 55.669508,38.004612 55.670049,38.004244 55.670281,38.004531 55.670492,38.005378 55.670881,38.005696 55.670996,38.007073 55.671051,38.007873 55.67077,38.008504 55.670455,38.00849 55.670383,38.00771 55.669753,38.006679 55.669404)</v>
          </cell>
          <cell r="F505" t="str">
            <v>Утвержден</v>
          </cell>
          <cell r="G505">
            <v>19591</v>
          </cell>
          <cell r="H505">
            <v>19638.269</v>
          </cell>
          <cell r="I505">
            <v>19591</v>
          </cell>
          <cell r="J505">
            <v>0</v>
          </cell>
          <cell r="K505">
            <v>3413</v>
          </cell>
          <cell r="L505">
            <v>5347.54</v>
          </cell>
          <cell r="M505">
            <v>1</v>
          </cell>
          <cell r="N505">
            <v>327</v>
          </cell>
          <cell r="O505">
            <v>328.279</v>
          </cell>
          <cell r="P505">
            <v>0</v>
          </cell>
          <cell r="Q505">
            <v>0</v>
          </cell>
          <cell r="R505">
            <v>327</v>
          </cell>
          <cell r="S505">
            <v>0</v>
          </cell>
          <cell r="T505">
            <v>0</v>
          </cell>
          <cell r="U505">
            <v>0</v>
          </cell>
          <cell r="V505">
            <v>0</v>
          </cell>
          <cell r="W505">
            <v>6</v>
          </cell>
          <cell r="X505">
            <v>7</v>
          </cell>
          <cell r="Y505">
            <v>3</v>
          </cell>
          <cell r="Z505">
            <v>2</v>
          </cell>
          <cell r="AA505">
            <v>607</v>
          </cell>
          <cell r="AB505">
            <v>607.28499999999997</v>
          </cell>
          <cell r="AC505">
            <v>0</v>
          </cell>
          <cell r="AD505">
            <v>0</v>
          </cell>
          <cell r="AE505">
            <v>207</v>
          </cell>
          <cell r="AF505">
            <v>0</v>
          </cell>
          <cell r="AG505">
            <v>400</v>
          </cell>
          <cell r="AH505">
            <v>0</v>
          </cell>
          <cell r="AI505">
            <v>0</v>
          </cell>
          <cell r="AJ505">
            <v>0</v>
          </cell>
          <cell r="AK505">
            <v>7</v>
          </cell>
          <cell r="AL505">
            <v>5</v>
          </cell>
          <cell r="AM505">
            <v>11563.5</v>
          </cell>
          <cell r="AN505">
            <v>12092.852999999999</v>
          </cell>
          <cell r="AO505">
            <v>11562.5</v>
          </cell>
          <cell r="AP505">
            <v>444</v>
          </cell>
          <cell r="AQ505">
            <v>0</v>
          </cell>
          <cell r="AR505">
            <v>0</v>
          </cell>
          <cell r="AS505">
            <v>0</v>
          </cell>
          <cell r="AT505">
            <v>0</v>
          </cell>
          <cell r="AU505">
            <v>0</v>
          </cell>
          <cell r="AV505">
            <v>0</v>
          </cell>
          <cell r="AW505">
            <v>0</v>
          </cell>
          <cell r="AX505">
            <v>0</v>
          </cell>
          <cell r="AY505">
            <v>0</v>
          </cell>
          <cell r="AZ505">
            <v>0</v>
          </cell>
          <cell r="BA505">
            <v>18</v>
          </cell>
          <cell r="BB505">
            <v>23</v>
          </cell>
          <cell r="BC505">
            <v>25</v>
          </cell>
          <cell r="BD505">
            <v>0</v>
          </cell>
          <cell r="BE505">
            <v>10</v>
          </cell>
          <cell r="BF505">
            <v>1317.9</v>
          </cell>
          <cell r="BG505">
            <v>1322.528</v>
          </cell>
          <cell r="BH505">
            <v>0</v>
          </cell>
          <cell r="BI505">
            <v>1317.9</v>
          </cell>
          <cell r="BJ505">
            <v>0</v>
          </cell>
          <cell r="BK505">
            <v>101</v>
          </cell>
          <cell r="BL505">
            <v>1</v>
          </cell>
          <cell r="BM505">
            <v>3413</v>
          </cell>
          <cell r="BN505">
            <v>3421.154</v>
          </cell>
          <cell r="BO505">
            <v>0</v>
          </cell>
          <cell r="BP505">
            <v>3413</v>
          </cell>
          <cell r="BQ505">
            <v>0</v>
          </cell>
          <cell r="BR505">
            <v>682.6</v>
          </cell>
          <cell r="BS505">
            <v>0</v>
          </cell>
          <cell r="BT505">
            <v>5</v>
          </cell>
          <cell r="BU505">
            <v>0</v>
          </cell>
          <cell r="BV505">
            <v>11</v>
          </cell>
          <cell r="BW505">
            <v>1775.9</v>
          </cell>
          <cell r="BX505">
            <v>1780.547</v>
          </cell>
          <cell r="BY505">
            <v>0</v>
          </cell>
          <cell r="BZ505">
            <v>1775.9</v>
          </cell>
          <cell r="CA505">
            <v>0</v>
          </cell>
          <cell r="CB505">
            <v>1.1779999999999999</v>
          </cell>
          <cell r="CC505">
            <v>0</v>
          </cell>
          <cell r="CD505">
            <v>1.5</v>
          </cell>
          <cell r="CE505">
            <v>0</v>
          </cell>
          <cell r="CF505">
            <v>0</v>
          </cell>
          <cell r="CG505">
            <v>0</v>
          </cell>
          <cell r="CH505">
            <v>0</v>
          </cell>
          <cell r="CI505">
            <v>0</v>
          </cell>
          <cell r="CJ505">
            <v>0</v>
          </cell>
          <cell r="CK505">
            <v>0</v>
          </cell>
          <cell r="CL505">
            <v>0</v>
          </cell>
          <cell r="CM505">
            <v>0</v>
          </cell>
          <cell r="CN505">
            <v>0</v>
          </cell>
          <cell r="CO505">
            <v>0</v>
          </cell>
          <cell r="CP505">
            <v>6506.8</v>
          </cell>
          <cell r="CQ505">
            <v>19003.3</v>
          </cell>
          <cell r="CR505">
            <v>0</v>
          </cell>
          <cell r="CS505">
            <v>0</v>
          </cell>
          <cell r="CT505">
            <v>0</v>
          </cell>
        </row>
        <row r="506">
          <cell r="B506">
            <v>9284375042</v>
          </cell>
          <cell r="C506" t="str">
            <v>дп Красково, ул. Федянина, д. 1, ул. Карла Маркса, д. 107</v>
          </cell>
          <cell r="D506" t="str">
            <v>{"type":"Polygon","coordinates":[[[37.988,55.659294],[37.987583,55.659561],[37.987606,55.659572],[37.987912,55.659713],[37.987962,55.659737],[37.989599,55.660496],[37.989674,55.660531],[37.98993,55.660347],[37.989984,55.660308],[37.989813,55.660229],[37.989328,55.660004],[37.989032,55.659872],[37.988423,55.659601],[37.988394,55.65956],[37.988739,55.659491],[37.988797,55.659451],[37.988831,55.659427],[37.988862,55.659406],[37.988866,55.659367],[37.988872,55.65932],[37.988486,55.659023],[37.988452,55.659001],[37.988394,55.659039],[37.988304,55.659097],[37.988054,55.659259],[37.988,55.659294]],[[37.989488,55.660355],[37.989428,55.660327],[37.989178,55.66021],[37.989119,55.660182],[37.988834,55.660048],[37.988772,55.660018],[37.988482,55.659882],[37.988414,55.65985],[37.988298,55.659797],[37.988423,55.659709],[37.989765,55.660343],[37.989646,55.660426],[37.989488,55.660355]],[[37.988247,55.659361],[37.98827,55.659482],[37.988393,55.65948],[37.988389,55.659445],[37.988649,55.659438],[37.988641,55.659375],[37.988545,55.659377],[37.988517,55.659217],[37.988389,55.659222],[37.988403,55.659278],[37.988329,55.659281],[37.988118,55.659291],[37.988137,55.659362],[37.988247,55.659361]],[[37.987885,55.659685],[37.987925,55.659705],[37.988014,55.65965],[37.987973,55.659629],[37.987885,55.659685]],[[37.987989,55.659716],[37.988016,55.659729],[37.988076,55.659694],[37.98805,55.65968],[37.987989,55.659716]],[[37.988164,55.659615],[37.988211,55.659641],[37.988135,55.659684],[37.988085,55.65966],[37.988164,55.659615]]]}</v>
          </cell>
          <cell r="E506" t="str">
            <v>LINESTRING(37.988452 55.659001,37.987583 55.659561,37.987606 55.659572,37.989674 55.660531,37.98993 55.660347,37.989984 55.660308,37.988872 55.65932,37.988486 55.659023,37.988452 55.659001)</v>
          </cell>
          <cell r="F506" t="str">
            <v>Утвержден</v>
          </cell>
          <cell r="G506">
            <v>5428</v>
          </cell>
          <cell r="H506">
            <v>5441.5950000000003</v>
          </cell>
          <cell r="I506">
            <v>5428</v>
          </cell>
          <cell r="J506">
            <v>723</v>
          </cell>
          <cell r="K506">
            <v>1104.8</v>
          </cell>
          <cell r="L506">
            <v>4761</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3947</v>
          </cell>
          <cell r="AN506">
            <v>3954.752</v>
          </cell>
          <cell r="AO506">
            <v>3947</v>
          </cell>
          <cell r="AP506">
            <v>0</v>
          </cell>
          <cell r="AQ506">
            <v>0</v>
          </cell>
          <cell r="AR506">
            <v>0</v>
          </cell>
          <cell r="AS506">
            <v>0</v>
          </cell>
          <cell r="AT506">
            <v>0</v>
          </cell>
          <cell r="AU506">
            <v>0</v>
          </cell>
          <cell r="AV506">
            <v>1</v>
          </cell>
          <cell r="AW506">
            <v>30</v>
          </cell>
          <cell r="AX506">
            <v>0</v>
          </cell>
          <cell r="AY506">
            <v>30</v>
          </cell>
          <cell r="AZ506">
            <v>0</v>
          </cell>
          <cell r="BA506">
            <v>0</v>
          </cell>
          <cell r="BB506">
            <v>0</v>
          </cell>
          <cell r="BC506">
            <v>0</v>
          </cell>
          <cell r="BD506">
            <v>0</v>
          </cell>
          <cell r="BE506">
            <v>2</v>
          </cell>
          <cell r="BF506">
            <v>110</v>
          </cell>
          <cell r="BG506">
            <v>109.863</v>
          </cell>
          <cell r="BH506">
            <v>0</v>
          </cell>
          <cell r="BI506">
            <v>110</v>
          </cell>
          <cell r="BJ506">
            <v>0</v>
          </cell>
          <cell r="BK506">
            <v>8</v>
          </cell>
          <cell r="BL506">
            <v>2</v>
          </cell>
          <cell r="BM506">
            <v>958</v>
          </cell>
          <cell r="BN506">
            <v>959.95600000000002</v>
          </cell>
          <cell r="BO506">
            <v>0</v>
          </cell>
          <cell r="BP506">
            <v>958</v>
          </cell>
          <cell r="BQ506">
            <v>0</v>
          </cell>
          <cell r="BR506">
            <v>219</v>
          </cell>
          <cell r="BS506">
            <v>0</v>
          </cell>
          <cell r="BT506">
            <v>5</v>
          </cell>
          <cell r="BU506">
            <v>0</v>
          </cell>
          <cell r="BV506">
            <v>7</v>
          </cell>
          <cell r="BW506">
            <v>415.8</v>
          </cell>
          <cell r="BX506">
            <v>416.30099999999999</v>
          </cell>
          <cell r="BY506">
            <v>0</v>
          </cell>
          <cell r="BZ506">
            <v>415.8</v>
          </cell>
          <cell r="CA506">
            <v>0</v>
          </cell>
          <cell r="CB506">
            <v>0.19900000000000001</v>
          </cell>
          <cell r="CC506">
            <v>0</v>
          </cell>
          <cell r="CD506">
            <v>2.6714285714285699</v>
          </cell>
          <cell r="CE506">
            <v>0</v>
          </cell>
          <cell r="CF506">
            <v>0</v>
          </cell>
          <cell r="CG506">
            <v>0</v>
          </cell>
          <cell r="CH506">
            <v>0</v>
          </cell>
          <cell r="CI506">
            <v>0</v>
          </cell>
          <cell r="CJ506">
            <v>0</v>
          </cell>
          <cell r="CK506">
            <v>0</v>
          </cell>
          <cell r="CL506">
            <v>0</v>
          </cell>
          <cell r="CM506">
            <v>0</v>
          </cell>
          <cell r="CN506">
            <v>0</v>
          </cell>
          <cell r="CO506">
            <v>0</v>
          </cell>
          <cell r="CP506">
            <v>1513.8</v>
          </cell>
          <cell r="CQ506">
            <v>5460.8</v>
          </cell>
          <cell r="CR506">
            <v>0</v>
          </cell>
          <cell r="CS506">
            <v>0</v>
          </cell>
          <cell r="CT506">
            <v>0</v>
          </cell>
        </row>
        <row r="507">
          <cell r="B507">
            <v>247693477</v>
          </cell>
          <cell r="C507" t="str">
            <v>д.п. Красково, ул. Чехова, д. 13/2, д. 13/3</v>
          </cell>
          <cell r="D507" t="str">
            <v>{"type":"Polygon","coordinates":[[[38.00299,55.670858],[38.004142,55.67154],[38.005426,55.670898],[38.005378,55.670881],[38.005291,55.670839],[38.005153,55.670777],[38.004696,55.670532],[38.004625,55.670476],[38.004565,55.670497],[38.004531,55.670492],[38.004244,55.670281],[38.00299,55.670858]],[[38.003768,55.670746],[38.003829,55.670715],[38.003949,55.670657],[38.003918,55.670634],[38.003957,55.670618],[38.003935,55.670604],[38.004099,55.67052],[38.00413,55.670541],[38.004178,55.670517],[38.004366,55.670642],[38.004138,55.670752],[38.004187,55.670785],[38.003941,55.67091],[38.003751,55.670793],[38.003804,55.670768],[38.003768,55.670746]],[[38.005144,55.670893],[38.004246,55.671356],[38.004044,55.671355],[38.003494,55.671038],[38.003588,55.670992],[38.003558,55.670974],[38.003695,55.670912],[38.004152,55.671177],[38.004238,55.671176],[38.004321,55.671133],[38.004287,55.671113],[38.004958,55.670777],[38.005144,55.670893]],[[38.003344,55.670864],[38.003401,55.670836],[38.003362,55.670811],[38.003304,55.670839],[38.003344,55.670864]]]}</v>
          </cell>
          <cell r="E507" t="str">
            <v>LINESTRING(38.004244 55.670281,38.00299 55.670858,38.004142 55.67154,38.005426 55.670898,38.004625 55.670476,38.004244 55.670281)</v>
          </cell>
          <cell r="F507" t="str">
            <v>Утвержден</v>
          </cell>
          <cell r="G507">
            <v>7487</v>
          </cell>
          <cell r="H507">
            <v>7504.79</v>
          </cell>
          <cell r="I507">
            <v>7487</v>
          </cell>
          <cell r="J507">
            <v>1668</v>
          </cell>
          <cell r="K507">
            <v>1664.6</v>
          </cell>
          <cell r="L507">
            <v>5819</v>
          </cell>
          <cell r="M507">
            <v>1</v>
          </cell>
          <cell r="N507">
            <v>236</v>
          </cell>
          <cell r="O507">
            <v>236.631</v>
          </cell>
          <cell r="P507">
            <v>0</v>
          </cell>
          <cell r="Q507">
            <v>0</v>
          </cell>
          <cell r="R507">
            <v>236</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4084.9</v>
          </cell>
          <cell r="AN507">
            <v>4091.636</v>
          </cell>
          <cell r="AO507">
            <v>4083.9</v>
          </cell>
          <cell r="AP507">
            <v>62</v>
          </cell>
          <cell r="AQ507">
            <v>0</v>
          </cell>
          <cell r="AR507">
            <v>0</v>
          </cell>
          <cell r="AS507">
            <v>0</v>
          </cell>
          <cell r="AT507">
            <v>0</v>
          </cell>
          <cell r="AU507">
            <v>0</v>
          </cell>
          <cell r="AV507">
            <v>0</v>
          </cell>
          <cell r="AW507">
            <v>0</v>
          </cell>
          <cell r="AX507">
            <v>0</v>
          </cell>
          <cell r="AY507">
            <v>0</v>
          </cell>
          <cell r="AZ507">
            <v>0</v>
          </cell>
          <cell r="BA507">
            <v>5</v>
          </cell>
          <cell r="BB507">
            <v>5</v>
          </cell>
          <cell r="BC507">
            <v>8</v>
          </cell>
          <cell r="BD507">
            <v>0</v>
          </cell>
          <cell r="BE507">
            <v>5</v>
          </cell>
          <cell r="BF507">
            <v>502.7</v>
          </cell>
          <cell r="BG507">
            <v>503.66399999999999</v>
          </cell>
          <cell r="BH507">
            <v>0</v>
          </cell>
          <cell r="BI507">
            <v>502.7</v>
          </cell>
          <cell r="BJ507">
            <v>0</v>
          </cell>
          <cell r="BK507">
            <v>37</v>
          </cell>
          <cell r="BL507">
            <v>2</v>
          </cell>
          <cell r="BM507">
            <v>1664.6</v>
          </cell>
          <cell r="BN507">
            <v>1668.9349999999999</v>
          </cell>
          <cell r="BO507">
            <v>0</v>
          </cell>
          <cell r="BP507">
            <v>1664.6</v>
          </cell>
          <cell r="BQ507">
            <v>0</v>
          </cell>
          <cell r="BR507">
            <v>333.06</v>
          </cell>
          <cell r="BS507">
            <v>0</v>
          </cell>
          <cell r="BT507">
            <v>5</v>
          </cell>
          <cell r="BU507">
            <v>0</v>
          </cell>
          <cell r="BV507">
            <v>10</v>
          </cell>
          <cell r="BW507">
            <v>998.9</v>
          </cell>
          <cell r="BX507">
            <v>1001.25</v>
          </cell>
          <cell r="BY507">
            <v>0</v>
          </cell>
          <cell r="BZ507">
            <v>998.9</v>
          </cell>
          <cell r="CA507">
            <v>0</v>
          </cell>
          <cell r="CB507">
            <v>0.66400000000000003</v>
          </cell>
          <cell r="CC507">
            <v>0</v>
          </cell>
          <cell r="CD507">
            <v>1.5</v>
          </cell>
          <cell r="CE507">
            <v>0</v>
          </cell>
          <cell r="CF507">
            <v>0</v>
          </cell>
          <cell r="CG507">
            <v>0</v>
          </cell>
          <cell r="CH507">
            <v>0</v>
          </cell>
          <cell r="CI507">
            <v>0</v>
          </cell>
          <cell r="CJ507">
            <v>0</v>
          </cell>
          <cell r="CK507">
            <v>0</v>
          </cell>
          <cell r="CL507">
            <v>0</v>
          </cell>
          <cell r="CM507">
            <v>0</v>
          </cell>
          <cell r="CN507">
            <v>0</v>
          </cell>
          <cell r="CO507">
            <v>0</v>
          </cell>
          <cell r="CP507">
            <v>3166.2</v>
          </cell>
          <cell r="CQ507">
            <v>7486.1</v>
          </cell>
          <cell r="CR507">
            <v>0</v>
          </cell>
          <cell r="CS507">
            <v>0</v>
          </cell>
          <cell r="CT507">
            <v>0</v>
          </cell>
        </row>
        <row r="508">
          <cell r="B508">
            <v>247693466</v>
          </cell>
          <cell r="C508" t="str">
            <v>дп. Красково, ул. Чехова, д. 16</v>
          </cell>
          <cell r="D508" t="str">
            <v>{"type":"Polygon","coordinates":[[[38.006966,55.672368],[38.007339,55.672611],[38.007558,55.672878],[38.007769,55.673138],[38.00768,55.673239],[38.007514,55.673326],[38.007303,55.673398],[38.006241,55.672761],[38.006292,55.672701],[38.006966,55.672368]],[[38.006818,55.672516],[38.006971,55.672443],[38.007323,55.67267],[38.007295,55.672684],[38.007363,55.672734],[38.007343,55.672796],[38.007376,55.672797],[38.00735,55.672971],[38.007321,55.67297],[38.007314,55.67302],[38.007366,55.673066],[38.007383,55.673058],[38.007648,55.673233],[38.007511,55.673303],[38.007169,55.673094],[38.007214,55.673068],[38.007171,55.673019],[38.007129,55.673018],[38.007169,55.672754],[38.006818,55.672516]]]}</v>
          </cell>
          <cell r="E508" t="str">
            <v>LINESTRING(38.006966 55.672368,38.006292 55.672701,38.006241 55.672761,38.007303 55.673398,38.007514 55.673326,38.00768 55.673239,38.007769 55.673138,38.007558 55.672878,38.007339 55.672611,38.006966 55.672368)</v>
          </cell>
          <cell r="F508" t="str">
            <v>Утвержден</v>
          </cell>
          <cell r="G508">
            <v>3047</v>
          </cell>
          <cell r="H508">
            <v>4299.9399999999996</v>
          </cell>
          <cell r="I508">
            <v>3047</v>
          </cell>
          <cell r="J508">
            <v>0</v>
          </cell>
          <cell r="K508">
            <v>630.20000000000005</v>
          </cell>
          <cell r="L508">
            <v>3047</v>
          </cell>
          <cell r="M508">
            <v>1</v>
          </cell>
          <cell r="N508">
            <v>409</v>
          </cell>
          <cell r="O508">
            <v>411.15800000000002</v>
          </cell>
          <cell r="P508">
            <v>1</v>
          </cell>
          <cell r="Q508">
            <v>0</v>
          </cell>
          <cell r="R508">
            <v>409</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3539.1</v>
          </cell>
          <cell r="AN508">
            <v>2244.4319999999998</v>
          </cell>
          <cell r="AO508">
            <v>2239.1</v>
          </cell>
          <cell r="AP508">
            <v>110</v>
          </cell>
          <cell r="AQ508">
            <v>0</v>
          </cell>
          <cell r="AR508">
            <v>0</v>
          </cell>
          <cell r="AS508">
            <v>0</v>
          </cell>
          <cell r="AT508">
            <v>0</v>
          </cell>
          <cell r="AU508">
            <v>0</v>
          </cell>
          <cell r="AV508">
            <v>0</v>
          </cell>
          <cell r="AW508">
            <v>0</v>
          </cell>
          <cell r="AX508">
            <v>0</v>
          </cell>
          <cell r="AY508">
            <v>0</v>
          </cell>
          <cell r="AZ508">
            <v>0</v>
          </cell>
          <cell r="BA508">
            <v>5</v>
          </cell>
          <cell r="BB508">
            <v>7</v>
          </cell>
          <cell r="BC508">
            <v>6</v>
          </cell>
          <cell r="BD508">
            <v>0</v>
          </cell>
          <cell r="BE508">
            <v>2</v>
          </cell>
          <cell r="BF508">
            <v>638.9</v>
          </cell>
          <cell r="BG508">
            <v>639.52800000000002</v>
          </cell>
          <cell r="BH508">
            <v>0</v>
          </cell>
          <cell r="BI508">
            <v>608</v>
          </cell>
          <cell r="BJ508">
            <v>30.9</v>
          </cell>
          <cell r="BK508">
            <v>51</v>
          </cell>
          <cell r="BL508">
            <v>2</v>
          </cell>
          <cell r="BM508">
            <v>854</v>
          </cell>
          <cell r="BN508">
            <v>856.35599999999999</v>
          </cell>
          <cell r="BO508">
            <v>0</v>
          </cell>
          <cell r="BP508">
            <v>552</v>
          </cell>
          <cell r="BQ508">
            <v>302</v>
          </cell>
          <cell r="BR508">
            <v>110</v>
          </cell>
          <cell r="BS508">
            <v>100</v>
          </cell>
          <cell r="BT508">
            <v>5</v>
          </cell>
          <cell r="BU508">
            <v>3</v>
          </cell>
          <cell r="BV508">
            <v>9</v>
          </cell>
          <cell r="BW508">
            <v>146.6</v>
          </cell>
          <cell r="BX508">
            <v>146.15100000000001</v>
          </cell>
          <cell r="BY508">
            <v>0</v>
          </cell>
          <cell r="BZ508">
            <v>146.6</v>
          </cell>
          <cell r="CA508">
            <v>0</v>
          </cell>
          <cell r="CB508">
            <v>7.0000000000000007E-2</v>
          </cell>
          <cell r="CC508">
            <v>0</v>
          </cell>
          <cell r="CD508">
            <v>2.6666666666666701</v>
          </cell>
          <cell r="CE508">
            <v>0</v>
          </cell>
          <cell r="CF508">
            <v>0</v>
          </cell>
          <cell r="CG508">
            <v>0</v>
          </cell>
          <cell r="CH508">
            <v>0</v>
          </cell>
          <cell r="CI508">
            <v>0</v>
          </cell>
          <cell r="CJ508">
            <v>0</v>
          </cell>
          <cell r="CK508">
            <v>0</v>
          </cell>
          <cell r="CL508">
            <v>0</v>
          </cell>
          <cell r="CM508">
            <v>0</v>
          </cell>
          <cell r="CN508">
            <v>0</v>
          </cell>
          <cell r="CO508">
            <v>0</v>
          </cell>
          <cell r="CP508">
            <v>1306.5999999999999</v>
          </cell>
          <cell r="CQ508">
            <v>4287.6000000000004</v>
          </cell>
          <cell r="CR508">
            <v>0</v>
          </cell>
          <cell r="CS508">
            <v>0</v>
          </cell>
          <cell r="CT508">
            <v>0</v>
          </cell>
        </row>
        <row r="509">
          <cell r="B509">
            <v>247693535</v>
          </cell>
          <cell r="C509" t="str">
            <v>д.п. Красково, ул. Школьная, д. 2/1, д. 2/2, д. 2/3</v>
          </cell>
          <cell r="D509" t="str">
            <v>{"type":"Polygon","coordinates":[[[37.984289,55.658089],[37.983892,55.658171],[37.983866,55.658125],[37.983845,55.658119],[37.983171,55.658261],[37.983164,55.658274],[37.983176,55.658296],[37.982829,55.658371],[37.982798,55.658335],[37.982769,55.658326],[37.982216,55.658457],[37.982201,55.658467],[37.982204,55.658479],[37.982855,55.65936],[37.982865,55.659372],[37.9829,55.659366],[37.983233,55.659285],[37.983237,55.659277],[37.983231,55.659263],[37.983351,55.659234],[37.983371,55.659203],[37.983761,55.659113],[37.983778,55.659133],[37.98474,55.658926],[37.984778,55.658976],[37.984803,55.658971],[37.984877,55.658954],[37.984289,55.658089]],[[37.983499,55.658264],[37.983686,55.658535],[37.983977,55.658473],[37.983933,55.658404],[37.983876,55.658417],[37.983781,55.658282],[37.983844,55.658268],[37.983799,55.658201],[37.983499,55.658264]],[[37.982313,55.658472],[37.982931,55.659333],[37.983143,55.659283],[37.982519,55.65842],[37.982313,55.658472]],[[37.984238,55.658808],[37.984228,55.658793],[37.984146,55.658812],[37.984132,55.658796],[37.983703,55.658892],[37.983805,55.659039],[37.984629,55.658863],[37.984336,55.658444],[37.984107,55.65849],[37.98425,55.658717],[37.984272,55.658712],[37.984327,55.658787],[37.984238,55.658808]],[[37.983486,55.659176],[37.983452,55.659123],[37.983557,55.659101],[37.983594,55.659152],[37.983486,55.659176]]]}</v>
          </cell>
          <cell r="E509" t="str">
            <v>LINESTRING(37.984289 55.658089,37.983845 55.658119,37.982769 55.658326,37.982216 55.658457,37.982201 55.658467,37.982204 55.658479,37.982855 55.65936,37.982865 55.659372,37.9829 55.659366,37.984803 55.658971,37.984877 55.658954,37.984289 55.658089)</v>
          </cell>
          <cell r="F509" t="str">
            <v>Утвержден</v>
          </cell>
          <cell r="G509">
            <v>10536</v>
          </cell>
          <cell r="H509">
            <v>10561.509</v>
          </cell>
          <cell r="I509">
            <v>10536</v>
          </cell>
          <cell r="J509">
            <v>2986.9</v>
          </cell>
          <cell r="K509">
            <v>2321</v>
          </cell>
          <cell r="L509">
            <v>7549.1</v>
          </cell>
          <cell r="M509">
            <v>3</v>
          </cell>
          <cell r="N509">
            <v>355.4</v>
          </cell>
          <cell r="O509">
            <v>356.55799999999999</v>
          </cell>
          <cell r="P509">
            <v>0</v>
          </cell>
          <cell r="Q509">
            <v>0</v>
          </cell>
          <cell r="R509">
            <v>167</v>
          </cell>
          <cell r="S509">
            <v>188.4</v>
          </cell>
          <cell r="T509">
            <v>0</v>
          </cell>
          <cell r="U509">
            <v>0</v>
          </cell>
          <cell r="V509">
            <v>0</v>
          </cell>
          <cell r="W509">
            <v>0</v>
          </cell>
          <cell r="X509">
            <v>0</v>
          </cell>
          <cell r="Y509">
            <v>0</v>
          </cell>
          <cell r="Z509">
            <v>1</v>
          </cell>
          <cell r="AA509">
            <v>289</v>
          </cell>
          <cell r="AB509">
            <v>289.38499999999999</v>
          </cell>
          <cell r="AC509">
            <v>0</v>
          </cell>
          <cell r="AD509">
            <v>0</v>
          </cell>
          <cell r="AE509">
            <v>289</v>
          </cell>
          <cell r="AF509">
            <v>0</v>
          </cell>
          <cell r="AG509">
            <v>0</v>
          </cell>
          <cell r="AH509">
            <v>0</v>
          </cell>
          <cell r="AI509">
            <v>0</v>
          </cell>
          <cell r="AJ509">
            <v>0</v>
          </cell>
          <cell r="AK509">
            <v>2</v>
          </cell>
          <cell r="AL509">
            <v>2</v>
          </cell>
          <cell r="AM509">
            <v>4643.2</v>
          </cell>
          <cell r="AN509">
            <v>4652.0140000000001</v>
          </cell>
          <cell r="AO509">
            <v>4642.2</v>
          </cell>
          <cell r="AP509">
            <v>44</v>
          </cell>
          <cell r="AQ509">
            <v>0</v>
          </cell>
          <cell r="AR509">
            <v>0</v>
          </cell>
          <cell r="AS509">
            <v>0</v>
          </cell>
          <cell r="AT509">
            <v>0</v>
          </cell>
          <cell r="AU509">
            <v>0</v>
          </cell>
          <cell r="AV509">
            <v>1</v>
          </cell>
          <cell r="AW509">
            <v>44.3</v>
          </cell>
          <cell r="AX509">
            <v>0</v>
          </cell>
          <cell r="AY509">
            <v>44.3</v>
          </cell>
          <cell r="AZ509">
            <v>0</v>
          </cell>
          <cell r="BA509">
            <v>13</v>
          </cell>
          <cell r="BB509">
            <v>17</v>
          </cell>
          <cell r="BC509">
            <v>5</v>
          </cell>
          <cell r="BD509">
            <v>4</v>
          </cell>
          <cell r="BE509">
            <v>7</v>
          </cell>
          <cell r="BF509">
            <v>1362.9</v>
          </cell>
          <cell r="BG509">
            <v>1367.4649999999999</v>
          </cell>
          <cell r="BH509">
            <v>0</v>
          </cell>
          <cell r="BI509">
            <v>1362.9</v>
          </cell>
          <cell r="BJ509">
            <v>0</v>
          </cell>
          <cell r="BK509">
            <v>106</v>
          </cell>
          <cell r="BL509">
            <v>3</v>
          </cell>
          <cell r="BM509">
            <v>2321</v>
          </cell>
          <cell r="BN509">
            <v>2326.0590000000002</v>
          </cell>
          <cell r="BO509">
            <v>0</v>
          </cell>
          <cell r="BP509">
            <v>2321</v>
          </cell>
          <cell r="BQ509">
            <v>0</v>
          </cell>
          <cell r="BR509">
            <v>464</v>
          </cell>
          <cell r="BS509">
            <v>0</v>
          </cell>
          <cell r="BT509">
            <v>5</v>
          </cell>
          <cell r="BU509">
            <v>0</v>
          </cell>
          <cell r="BV509">
            <v>6</v>
          </cell>
          <cell r="BW509">
            <v>1528.7</v>
          </cell>
          <cell r="BX509">
            <v>1531.452</v>
          </cell>
          <cell r="BY509">
            <v>0</v>
          </cell>
          <cell r="BZ509">
            <v>1528.7</v>
          </cell>
          <cell r="CA509">
            <v>0</v>
          </cell>
          <cell r="CB509">
            <v>1.0169999999999999</v>
          </cell>
          <cell r="CC509">
            <v>0</v>
          </cell>
          <cell r="CD509">
            <v>1.5</v>
          </cell>
          <cell r="CE509">
            <v>0</v>
          </cell>
          <cell r="CF509">
            <v>0</v>
          </cell>
          <cell r="CG509">
            <v>0</v>
          </cell>
          <cell r="CH509">
            <v>0</v>
          </cell>
          <cell r="CI509">
            <v>0</v>
          </cell>
          <cell r="CJ509">
            <v>0</v>
          </cell>
          <cell r="CK509">
            <v>0</v>
          </cell>
          <cell r="CL509">
            <v>0</v>
          </cell>
          <cell r="CM509">
            <v>0</v>
          </cell>
          <cell r="CN509">
            <v>0</v>
          </cell>
          <cell r="CO509">
            <v>0</v>
          </cell>
          <cell r="CP509">
            <v>5256.9</v>
          </cell>
          <cell r="CQ509">
            <v>10543.5</v>
          </cell>
          <cell r="CR509">
            <v>0</v>
          </cell>
          <cell r="CS509">
            <v>0</v>
          </cell>
          <cell r="CT509">
            <v>0</v>
          </cell>
        </row>
        <row r="510">
          <cell r="B510">
            <v>247693528</v>
          </cell>
          <cell r="C510" t="str">
            <v>дп. Красково, ул. Школьная, д. 4, д. 5, д. 6, д. 7, д. 9, д. 10, д. 11</v>
          </cell>
          <cell r="D510" t="str">
            <v>{"type":"Polygon","coordinates":[[[37.98496,55.661445],[37.984955,55.66137],[37.985029,55.661306],[37.985102,55.661288],[37.985579,55.661168],[37.984827,55.660305],[37.984805,55.66028],[37.984832,55.66022],[37.984852,55.660142],[37.984853,55.660047],[37.984864,55.659982],[37.984859,55.659923],[37.984837,55.659844],[37.984129,55.660023],[37.98406,55.66004],[37.983753,55.660118],[37.983709,55.660129],[37.983428,55.6602],[37.983391,55.660213],[37.983367,55.660239],[37.983192,55.660488],[37.983169,55.660521],[37.983159,55.660535],[37.983146,55.660554],[37.98296,55.660818],[37.982928,55.660863],[37.982827,55.661008],[37.982803,55.66104],[37.982765,55.661094],[37.982849,55.661113],[37.98275,55.661258],[37.982737,55.661278],[37.982626,55.661441],[37.98255,55.661425],[37.98251,55.661438],[37.982483,55.661465],[37.982477,55.661512],[37.982496,55.661607],[37.98252,55.661645],[37.982547,55.661688],[37.9826,55.661727],[37.982653,55.661754],[37.982833,55.66196],[37.982861,55.661992],[37.982896,55.662032],[37.982864,55.662041],[37.983134,55.662373],[37.983692,55.662217],[37.983724,55.662187],[37.983707,55.66215],[37.983573,55.661989],[37.983667,55.661961],[37.984041,55.66185],[37.984118,55.661827],[37.984336,55.661763],[37.984289,55.661711],[37.98435,55.661693],[37.984487,55.661651],[37.984554,55.66163],[37.98491,55.661522],[37.98496,55.661445]],[[37.984428,55.660329],[37.984377,55.660269],[37.984485,55.66024],[37.984535,55.6603],[37.984428,55.660329]],[[37.984037,55.66018],[37.984162,55.660328],[37.983714,55.660447],[37.983795,55.660544],[37.98362,55.660589],[37.983476,55.66042],[37.983646,55.660375],[37.983585,55.660301],[37.984037,55.66018]],[[37.983214,55.661486],[37.983347,55.66164],[37.982889,55.661764],[37.983013,55.66191],[37.982833,55.66196],[37.982654,55.661754],[37.982826,55.661707],[37.982747,55.661615],[37.983214,55.661486]],[[37.984107,55.661576],[37.984239,55.661727],[37.983792,55.661856],[37.983661,55.661703],[37.984107,55.661576]],[[37.983431,55.661986],[37.983544,55.662119],[37.9831,55.662245],[37.982984,55.66211],[37.983431,55.661986]],[[37.983608,55.660756],[37.983732,55.660907],[37.983253,55.661031],[37.983337,55.661138],[37.983192,55.661175],[37.983058,55.661018],[37.983203,55.66098],[37.983125,55.660882],[37.983608,55.660756]],[[37.984277,55.660757],[37.984882,55.661503],[37.984698,55.661553],[37.984094,55.660803],[37.984277,55.660757]],[[37.98441,55.660036],[37.984445,55.660079],[37.984367,55.660099],[37.984331,55.660055],[37.98441,55.660036]],[[37.984705,55.660419],[37.984552,55.660459],[37.985189,55.661234],[37.985349,55.661193],[37.984705,55.660419]],[[37.983804,55.661324],[37.983906,55.661297],[37.983932,55.661328],[37.983829,55.661355],[37.983804,55.661324]],[[37.984511,55.660233],[37.984561,55.660292],[37.984766,55.660235],[37.984717,55.660176],[37.984511,55.660233]]]}</v>
          </cell>
          <cell r="E510" t="str">
            <v>LINESTRING(37.984837 55.659844,37.98406 55.66004,37.983428 55.6602,37.983391 55.660213,37.983367 55.660239,37.982483 55.661465,37.982477 55.661512,37.982496 55.661607,37.982547 55.661688,37.983134 55.662373,37.983692 55.662217,37.985579 55.661168,37.984837 55.659844)</v>
          </cell>
          <cell r="F510" t="str">
            <v>Утвержден</v>
          </cell>
          <cell r="G510">
            <v>22844</v>
          </cell>
          <cell r="H510">
            <v>22797.63</v>
          </cell>
          <cell r="I510">
            <v>22844</v>
          </cell>
          <cell r="J510">
            <v>0</v>
          </cell>
          <cell r="K510">
            <v>4071.8</v>
          </cell>
          <cell r="L510">
            <v>22187</v>
          </cell>
          <cell r="M510">
            <v>1</v>
          </cell>
          <cell r="N510">
            <v>374</v>
          </cell>
          <cell r="O510">
            <v>374.88799999999998</v>
          </cell>
          <cell r="P510">
            <v>0</v>
          </cell>
          <cell r="Q510">
            <v>0</v>
          </cell>
          <cell r="R510">
            <v>374</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18061.599999999999</v>
          </cell>
          <cell r="AN510">
            <v>18001.452000000001</v>
          </cell>
          <cell r="AO510">
            <v>17951.599999999999</v>
          </cell>
          <cell r="AP510">
            <v>110</v>
          </cell>
          <cell r="AQ510">
            <v>0</v>
          </cell>
          <cell r="AR510">
            <v>0</v>
          </cell>
          <cell r="AS510">
            <v>0</v>
          </cell>
          <cell r="AT510">
            <v>0</v>
          </cell>
          <cell r="AU510">
            <v>0</v>
          </cell>
          <cell r="AV510">
            <v>1</v>
          </cell>
          <cell r="AW510">
            <v>60</v>
          </cell>
          <cell r="AX510">
            <v>0</v>
          </cell>
          <cell r="AY510">
            <v>60</v>
          </cell>
          <cell r="AZ510">
            <v>0</v>
          </cell>
          <cell r="BA510">
            <v>23</v>
          </cell>
          <cell r="BB510">
            <v>33</v>
          </cell>
          <cell r="BC510">
            <v>20</v>
          </cell>
          <cell r="BD510">
            <v>13</v>
          </cell>
          <cell r="BE510">
            <v>6</v>
          </cell>
          <cell r="BF510">
            <v>285.3</v>
          </cell>
          <cell r="BG510">
            <v>285.14400000000001</v>
          </cell>
          <cell r="BH510">
            <v>0</v>
          </cell>
          <cell r="BI510">
            <v>285.3</v>
          </cell>
          <cell r="BJ510">
            <v>0</v>
          </cell>
          <cell r="BK510">
            <v>22</v>
          </cell>
          <cell r="BL510">
            <v>4</v>
          </cell>
          <cell r="BM510">
            <v>3458</v>
          </cell>
          <cell r="BN510">
            <v>3462.2779999999998</v>
          </cell>
          <cell r="BO510">
            <v>0</v>
          </cell>
          <cell r="BP510">
            <v>3458</v>
          </cell>
          <cell r="BQ510">
            <v>0</v>
          </cell>
          <cell r="BR510">
            <v>725</v>
          </cell>
          <cell r="BS510">
            <v>0</v>
          </cell>
          <cell r="BT510">
            <v>4.5</v>
          </cell>
          <cell r="BU510">
            <v>0</v>
          </cell>
          <cell r="BV510">
            <v>25</v>
          </cell>
          <cell r="BW510">
            <v>772.6</v>
          </cell>
          <cell r="BX510">
            <v>773.85799999999995</v>
          </cell>
          <cell r="BY510">
            <v>0</v>
          </cell>
          <cell r="BZ510">
            <v>772.6</v>
          </cell>
          <cell r="CA510">
            <v>0</v>
          </cell>
          <cell r="CB510">
            <v>0.31</v>
          </cell>
          <cell r="CC510">
            <v>0</v>
          </cell>
          <cell r="CD510">
            <v>2.62</v>
          </cell>
          <cell r="CE510">
            <v>0</v>
          </cell>
          <cell r="CF510">
            <v>0</v>
          </cell>
          <cell r="CG510">
            <v>0</v>
          </cell>
          <cell r="CH510">
            <v>0</v>
          </cell>
          <cell r="CI510">
            <v>0</v>
          </cell>
          <cell r="CJ510">
            <v>0</v>
          </cell>
          <cell r="CK510">
            <v>0</v>
          </cell>
          <cell r="CL510">
            <v>0</v>
          </cell>
          <cell r="CM510">
            <v>0</v>
          </cell>
          <cell r="CN510">
            <v>0</v>
          </cell>
          <cell r="CO510">
            <v>0</v>
          </cell>
          <cell r="CP510">
            <v>4575.8999999999996</v>
          </cell>
          <cell r="CQ510">
            <v>22901.5</v>
          </cell>
          <cell r="CR510">
            <v>0</v>
          </cell>
          <cell r="CS510">
            <v>0</v>
          </cell>
          <cell r="CT510">
            <v>0</v>
          </cell>
        </row>
        <row r="511">
          <cell r="B511">
            <v>10393272646</v>
          </cell>
          <cell r="C511" t="str">
            <v>ЖК "Томилино Парк" , пос. Томилино, д. 6к1, д. 6к2</v>
          </cell>
          <cell r="D511" t="str">
            <v>{"type":"Polygon","coordinates":[[[37.939584,55.62517],[37.939557,55.626124],[37.9396,55.626233],[37.939804,55.626382],[37.939975,55.626451],[37.941322,55.62646],[37.943025,55.626467],[37.943041,55.62519],[37.941336,55.625178],[37.941338,55.624949],[37.940195,55.624867],[37.940066,55.624749],[37.939863,55.624655],[37.9396,55.624825],[37.939584,55.62517]],[[37.939707,55.625246],[37.939927,55.625252],[37.939922,55.625964],[37.940817,55.625973],[37.940844,55.625261],[37.941064,55.625264],[37.941027,55.626103],[37.939712,55.626097],[37.939707,55.625246]],[[37.94152,55.626106],[37.942561,55.626114],[37.942598,55.625272],[37.942368,55.625269],[37.942341,55.625982],[37.94152,55.625982],[37.94152,55.626106]]]}</v>
          </cell>
          <cell r="E511" t="str">
            <v>LINESTRING(37.939863 55.624655,37.9396 55.624825,37.939584 55.62517,37.939557 55.626124,37.9396 55.626233,37.939804 55.626382,37.939975 55.626451,37.941322 55.62646,37.943025 55.626467,37.943041 55.62519,37.939863 55.624655)</v>
          </cell>
          <cell r="F511" t="str">
            <v>Утвержден</v>
          </cell>
          <cell r="G511">
            <v>1</v>
          </cell>
          <cell r="H511">
            <v>29285.092000000001</v>
          </cell>
          <cell r="I511">
            <v>1</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v>0</v>
          </cell>
          <cell r="CE511">
            <v>0</v>
          </cell>
          <cell r="CF511">
            <v>0</v>
          </cell>
          <cell r="CG511">
            <v>0</v>
          </cell>
          <cell r="CH511">
            <v>0</v>
          </cell>
          <cell r="CI511">
            <v>0</v>
          </cell>
          <cell r="CJ511">
            <v>0</v>
          </cell>
          <cell r="CK511">
            <v>0</v>
          </cell>
          <cell r="CL511">
            <v>0</v>
          </cell>
          <cell r="CM511">
            <v>0</v>
          </cell>
          <cell r="CN511">
            <v>0</v>
          </cell>
          <cell r="CO511">
            <v>0</v>
          </cell>
          <cell r="CP511">
            <v>0</v>
          </cell>
          <cell r="CQ511">
            <v>0</v>
          </cell>
          <cell r="CR511">
            <v>0</v>
          </cell>
          <cell r="CS511">
            <v>0</v>
          </cell>
          <cell r="CT511">
            <v>0</v>
          </cell>
        </row>
        <row r="512">
          <cell r="B512">
            <v>7464851410</v>
          </cell>
          <cell r="C512" t="str">
            <v>Красногорская улица, 22 к10, улица Митрофанова, д.7, д.9</v>
          </cell>
          <cell r="D512" t="str">
            <v>{"type":"Polygon","coordinates":[[[37.889427,55.69081],[37.889137,55.690634],[37.889003,55.690628],[37.888944,55.690612],[37.888923,55.690577],[37.88896,55.690266],[37.888549,55.690253],[37.888634,55.689456],[37.889055,55.689482],[37.889081,55.689265],[37.889639,55.689289],[37.889427,55.69081]],[[37.888719,55.689674],[37.888947,55.689684],[37.888887,55.69016],[37.88866,55.69015],[37.888719,55.689674]],[[37.889347,55.689431],[37.889573,55.689445],[37.889484,55.689918],[37.889259,55.689906],[37.889347,55.689431]],[[37.889204,55.690115],[37.889451,55.690126],[37.889381,55.690613],[37.889136,55.690602],[37.889204,55.690115]]]}</v>
          </cell>
          <cell r="E512" t="str">
            <v>LINESTRING(37.889081 55.689265,37.888634 55.689456,37.888549 55.690253,37.888944 55.690612,37.889427 55.69081,37.889639 55.689289,37.889081 55.689265)</v>
          </cell>
          <cell r="F512" t="str">
            <v>Утвержден</v>
          </cell>
          <cell r="G512">
            <v>5327</v>
          </cell>
          <cell r="H512">
            <v>5340.5720000000001</v>
          </cell>
          <cell r="I512">
            <v>5327</v>
          </cell>
          <cell r="J512">
            <v>0</v>
          </cell>
          <cell r="K512">
            <v>897.5</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3966</v>
          </cell>
          <cell r="AN512">
            <v>3940.712</v>
          </cell>
          <cell r="AO512">
            <v>3926</v>
          </cell>
          <cell r="AP512">
            <v>40</v>
          </cell>
          <cell r="AQ512">
            <v>0</v>
          </cell>
          <cell r="AR512">
            <v>0</v>
          </cell>
          <cell r="AS512">
            <v>0</v>
          </cell>
          <cell r="AT512">
            <v>0</v>
          </cell>
          <cell r="AU512">
            <v>0</v>
          </cell>
          <cell r="AV512">
            <v>0</v>
          </cell>
          <cell r="AW512">
            <v>0</v>
          </cell>
          <cell r="AX512">
            <v>0</v>
          </cell>
          <cell r="AY512">
            <v>0</v>
          </cell>
          <cell r="AZ512">
            <v>0</v>
          </cell>
          <cell r="BA512">
            <v>0</v>
          </cell>
          <cell r="BB512">
            <v>0</v>
          </cell>
          <cell r="BC512">
            <v>9</v>
          </cell>
          <cell r="BD512">
            <v>9</v>
          </cell>
          <cell r="BE512">
            <v>1</v>
          </cell>
          <cell r="BF512">
            <v>277</v>
          </cell>
          <cell r="BG512">
            <v>278.214</v>
          </cell>
          <cell r="BH512">
            <v>0</v>
          </cell>
          <cell r="BI512">
            <v>277</v>
          </cell>
          <cell r="BJ512">
            <v>0</v>
          </cell>
          <cell r="BK512">
            <v>21</v>
          </cell>
          <cell r="BL512">
            <v>1</v>
          </cell>
          <cell r="BM512">
            <v>667</v>
          </cell>
          <cell r="BN512">
            <v>669.14599999999996</v>
          </cell>
          <cell r="BO512">
            <v>0</v>
          </cell>
          <cell r="BP512">
            <v>667</v>
          </cell>
          <cell r="BQ512">
            <v>0</v>
          </cell>
          <cell r="BR512">
            <v>222.33</v>
          </cell>
          <cell r="BS512">
            <v>0</v>
          </cell>
          <cell r="BT512">
            <v>3</v>
          </cell>
          <cell r="BU512">
            <v>0</v>
          </cell>
          <cell r="BV512">
            <v>0</v>
          </cell>
          <cell r="BW512">
            <v>0</v>
          </cell>
          <cell r="BX512">
            <v>0</v>
          </cell>
          <cell r="BY512">
            <v>0</v>
          </cell>
          <cell r="BZ512">
            <v>0</v>
          </cell>
          <cell r="CA512">
            <v>0</v>
          </cell>
          <cell r="CB512">
            <v>0</v>
          </cell>
          <cell r="CC512">
            <v>0</v>
          </cell>
          <cell r="CD512">
            <v>0</v>
          </cell>
          <cell r="CE512">
            <v>0</v>
          </cell>
          <cell r="CF512">
            <v>2</v>
          </cell>
          <cell r="CG512">
            <v>230.5</v>
          </cell>
          <cell r="CH512">
            <v>461.755</v>
          </cell>
          <cell r="CI512">
            <v>50</v>
          </cell>
          <cell r="CJ512">
            <v>230.5</v>
          </cell>
          <cell r="CK512">
            <v>0</v>
          </cell>
          <cell r="CL512">
            <v>0.115</v>
          </cell>
          <cell r="CM512">
            <v>0</v>
          </cell>
          <cell r="CN512">
            <v>2</v>
          </cell>
          <cell r="CO512">
            <v>0</v>
          </cell>
          <cell r="CP512">
            <v>1174.5</v>
          </cell>
          <cell r="CQ512">
            <v>5100.5</v>
          </cell>
          <cell r="CR512">
            <v>0</v>
          </cell>
          <cell r="CS512">
            <v>0</v>
          </cell>
          <cell r="CT512">
            <v>0</v>
          </cell>
        </row>
        <row r="513">
          <cell r="B513">
            <v>7464828630</v>
          </cell>
          <cell r="C513" t="str">
            <v>Красногорская улица, 22 к5</v>
          </cell>
          <cell r="D513" t="str">
            <v>{"type":"Polygon","coordinates":[[[37.887525,55.689917],[37.887521,55.689997],[37.887477,55.690488],[37.887467,55.690502],[37.887457,55.690508],[37.886567,55.68999],[37.887049,55.689724],[37.887063,55.689411],[37.887099,55.689349],[37.887287,55.689354],[37.88732,55.689382],[37.887586,55.689491],[37.887525,55.689917]],[[37.887086,55.690221],[37.887158,55.689737],[37.887369,55.689747],[37.887295,55.690231],[37.887086,55.690221]]]}</v>
          </cell>
          <cell r="E513" t="str">
            <v>LINESTRING(37.887099 55.689349,37.886567 55.68999,37.887457 55.690508,37.887467 55.690502,37.887477 55.690488,37.887586 55.689491,37.887287 55.689354,37.887099 55.689349)</v>
          </cell>
          <cell r="F513" t="str">
            <v>Утвержден</v>
          </cell>
          <cell r="G513">
            <v>3574</v>
          </cell>
          <cell r="H513">
            <v>3582.6170000000002</v>
          </cell>
          <cell r="I513">
            <v>3574</v>
          </cell>
          <cell r="J513">
            <v>0</v>
          </cell>
          <cell r="K513">
            <v>61.8</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3237</v>
          </cell>
          <cell r="AN513">
            <v>3223.7809999999999</v>
          </cell>
          <cell r="AO513">
            <v>3217</v>
          </cell>
          <cell r="AP513">
            <v>20</v>
          </cell>
          <cell r="AQ513">
            <v>0</v>
          </cell>
          <cell r="AR513">
            <v>0</v>
          </cell>
          <cell r="AS513">
            <v>0</v>
          </cell>
          <cell r="AT513">
            <v>0</v>
          </cell>
          <cell r="AU513">
            <v>0</v>
          </cell>
          <cell r="AV513">
            <v>0</v>
          </cell>
          <cell r="AW513">
            <v>0</v>
          </cell>
          <cell r="AX513">
            <v>0</v>
          </cell>
          <cell r="AY513">
            <v>0</v>
          </cell>
          <cell r="AZ513">
            <v>0</v>
          </cell>
          <cell r="BA513">
            <v>0</v>
          </cell>
          <cell r="BB513">
            <v>0</v>
          </cell>
          <cell r="BC513">
            <v>3</v>
          </cell>
          <cell r="BD513">
            <v>3</v>
          </cell>
          <cell r="BE513">
            <v>1</v>
          </cell>
          <cell r="BF513">
            <v>295</v>
          </cell>
          <cell r="BG513">
            <v>296.161</v>
          </cell>
          <cell r="BH513">
            <v>0</v>
          </cell>
          <cell r="BI513">
            <v>295</v>
          </cell>
          <cell r="BJ513">
            <v>0</v>
          </cell>
          <cell r="BK513">
            <v>23</v>
          </cell>
          <cell r="BL513">
            <v>0</v>
          </cell>
          <cell r="BM513">
            <v>0</v>
          </cell>
          <cell r="BN513">
            <v>0</v>
          </cell>
          <cell r="BO513">
            <v>0</v>
          </cell>
          <cell r="BP513">
            <v>0</v>
          </cell>
          <cell r="BQ513">
            <v>0</v>
          </cell>
          <cell r="BR513">
            <v>0</v>
          </cell>
          <cell r="BS513">
            <v>0</v>
          </cell>
          <cell r="BT513">
            <v>0</v>
          </cell>
          <cell r="BU513">
            <v>0</v>
          </cell>
          <cell r="BV513">
            <v>1</v>
          </cell>
          <cell r="BW513">
            <v>61.8</v>
          </cell>
          <cell r="BX513">
            <v>63.529000000000003</v>
          </cell>
          <cell r="BY513">
            <v>3</v>
          </cell>
          <cell r="BZ513">
            <v>61.8</v>
          </cell>
          <cell r="CA513">
            <v>0</v>
          </cell>
          <cell r="CB513">
            <v>3.1E-2</v>
          </cell>
          <cell r="CC513">
            <v>0</v>
          </cell>
          <cell r="CD513">
            <v>2</v>
          </cell>
          <cell r="CE513">
            <v>0</v>
          </cell>
          <cell r="CF513">
            <v>0</v>
          </cell>
          <cell r="CG513">
            <v>0</v>
          </cell>
          <cell r="CH513">
            <v>0</v>
          </cell>
          <cell r="CI513">
            <v>0</v>
          </cell>
          <cell r="CJ513">
            <v>0</v>
          </cell>
          <cell r="CK513">
            <v>0</v>
          </cell>
          <cell r="CL513">
            <v>0</v>
          </cell>
          <cell r="CM513">
            <v>0</v>
          </cell>
          <cell r="CN513">
            <v>0</v>
          </cell>
          <cell r="CO513">
            <v>0</v>
          </cell>
          <cell r="CP513">
            <v>356.8</v>
          </cell>
          <cell r="CQ513">
            <v>3573.8</v>
          </cell>
          <cell r="CR513">
            <v>0</v>
          </cell>
          <cell r="CS513">
            <v>0</v>
          </cell>
          <cell r="CT513">
            <v>0</v>
          </cell>
        </row>
        <row r="514">
          <cell r="B514">
            <v>247693942</v>
          </cell>
          <cell r="C514" t="str">
            <v>Красногорская улица, 22 к6, 22 к7, 22 к8</v>
          </cell>
          <cell r="D514" t="str">
            <v>{"type":"Polygon","coordinates":[[[37.887505,55.690516],[37.88751,55.690496],[37.887567,55.689917],[37.88858,55.689958],[37.888549,55.690251],[37.888961,55.69027],[37.88895,55.690358],[37.888923,55.690577],[37.888828,55.691181],[37.888476,55.691082],[37.887492,55.690529],[37.887505,55.690516]],[[37.888541,55.691076],[37.888749,55.691087],[37.888821,55.690603],[37.888613,55.690593],[37.888541,55.691076]],[[37.888058,55.690796],[37.888266,55.690806],[37.888338,55.690322],[37.888129,55.690313],[37.888058,55.690796]],[[37.887834,55.690031],[37.887624,55.690022],[37.887553,55.690506],[37.887761,55.690516],[37.887834,55.690031]]]}</v>
          </cell>
          <cell r="E514" t="str">
            <v>LINESTRING(37.887567 55.689917,37.887492 55.690529,37.888476 55.691082,37.888828 55.691181,37.888923 55.690577,37.888961 55.69027,37.88858 55.689958,37.887567 55.689917)</v>
          </cell>
          <cell r="F514" t="str">
            <v>Утвержден</v>
          </cell>
          <cell r="G514">
            <v>6453</v>
          </cell>
          <cell r="H514">
            <v>6468.8509999999997</v>
          </cell>
          <cell r="I514">
            <v>6453</v>
          </cell>
          <cell r="J514">
            <v>1735</v>
          </cell>
          <cell r="K514">
            <v>432</v>
          </cell>
          <cell r="L514">
            <v>11669</v>
          </cell>
          <cell r="M514">
            <v>1</v>
          </cell>
          <cell r="N514">
            <v>340</v>
          </cell>
          <cell r="O514">
            <v>341.64499999999998</v>
          </cell>
          <cell r="P514">
            <v>0</v>
          </cell>
          <cell r="Q514">
            <v>0</v>
          </cell>
          <cell r="R514">
            <v>0</v>
          </cell>
          <cell r="S514">
            <v>0</v>
          </cell>
          <cell r="T514">
            <v>340</v>
          </cell>
          <cell r="U514">
            <v>0</v>
          </cell>
          <cell r="V514">
            <v>0</v>
          </cell>
          <cell r="W514">
            <v>2</v>
          </cell>
          <cell r="X514">
            <v>2</v>
          </cell>
          <cell r="Y514">
            <v>1</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2948</v>
          </cell>
          <cell r="AN514">
            <v>4951.6959999999999</v>
          </cell>
          <cell r="AO514">
            <v>2893</v>
          </cell>
          <cell r="AP514">
            <v>55</v>
          </cell>
          <cell r="AQ514">
            <v>0</v>
          </cell>
          <cell r="AR514">
            <v>0</v>
          </cell>
          <cell r="AS514">
            <v>0</v>
          </cell>
          <cell r="AT514">
            <v>0</v>
          </cell>
          <cell r="AU514">
            <v>0</v>
          </cell>
          <cell r="AV514">
            <v>0</v>
          </cell>
          <cell r="AW514">
            <v>0</v>
          </cell>
          <cell r="AX514">
            <v>0</v>
          </cell>
          <cell r="AY514">
            <v>0</v>
          </cell>
          <cell r="AZ514">
            <v>0</v>
          </cell>
          <cell r="BA514">
            <v>20</v>
          </cell>
          <cell r="BB514">
            <v>20</v>
          </cell>
          <cell r="BC514">
            <v>9</v>
          </cell>
          <cell r="BD514">
            <v>9</v>
          </cell>
          <cell r="BE514">
            <v>2</v>
          </cell>
          <cell r="BF514">
            <v>386</v>
          </cell>
          <cell r="BG514">
            <v>503.98700000000002</v>
          </cell>
          <cell r="BH514">
            <v>23</v>
          </cell>
          <cell r="BI514">
            <v>386</v>
          </cell>
          <cell r="BJ514">
            <v>0</v>
          </cell>
          <cell r="BK514">
            <v>30</v>
          </cell>
          <cell r="BL514">
            <v>1</v>
          </cell>
          <cell r="BM514">
            <v>284</v>
          </cell>
          <cell r="BN514">
            <v>285.89</v>
          </cell>
          <cell r="BO514">
            <v>1</v>
          </cell>
          <cell r="BP514">
            <v>284</v>
          </cell>
          <cell r="BQ514">
            <v>0</v>
          </cell>
          <cell r="BR514">
            <v>94.7</v>
          </cell>
          <cell r="BS514">
            <v>0</v>
          </cell>
          <cell r="BT514">
            <v>3</v>
          </cell>
          <cell r="BU514">
            <v>0</v>
          </cell>
          <cell r="BV514">
            <v>0</v>
          </cell>
          <cell r="BW514">
            <v>0</v>
          </cell>
          <cell r="BX514">
            <v>0</v>
          </cell>
          <cell r="BY514">
            <v>0</v>
          </cell>
          <cell r="BZ514">
            <v>0</v>
          </cell>
          <cell r="CA514">
            <v>0</v>
          </cell>
          <cell r="CB514">
            <v>0</v>
          </cell>
          <cell r="CC514">
            <v>0</v>
          </cell>
          <cell r="CD514">
            <v>0</v>
          </cell>
          <cell r="CE514">
            <v>0</v>
          </cell>
          <cell r="CF514">
            <v>1</v>
          </cell>
          <cell r="CG514">
            <v>148</v>
          </cell>
          <cell r="CH514">
            <v>384.99099999999999</v>
          </cell>
          <cell r="CI514">
            <v>62</v>
          </cell>
          <cell r="CJ514">
            <v>148</v>
          </cell>
          <cell r="CK514">
            <v>0</v>
          </cell>
          <cell r="CL514">
            <v>7.3999999999999996E-2</v>
          </cell>
          <cell r="CM514">
            <v>0</v>
          </cell>
          <cell r="CN514">
            <v>2</v>
          </cell>
          <cell r="CO514">
            <v>0</v>
          </cell>
          <cell r="CP514">
            <v>818</v>
          </cell>
          <cell r="CQ514">
            <v>4051</v>
          </cell>
          <cell r="CR514">
            <v>0</v>
          </cell>
          <cell r="CS514">
            <v>0</v>
          </cell>
          <cell r="CT514">
            <v>0</v>
          </cell>
        </row>
        <row r="515">
          <cell r="B515">
            <v>8878628898</v>
          </cell>
          <cell r="C515" t="str">
            <v>Люберецкий район, г. п. Томилино, Вторая очередь строительства. Жилые дома № 1; 2; 3; 4</v>
          </cell>
          <cell r="D515" t="str">
            <v>{"type":"Polygon","coordinates":[[[37.940698,55.639886],[37.940724,55.63986],[37.940906,55.639923],[37.940882,55.639947],[37.94098,55.639984],[37.942969,55.640728],[37.942985,55.640715],[37.943132,55.640736],[37.943273,55.640708],[37.943359,55.640621],[37.943383,55.640531],[37.943398,55.640473],[37.943461,55.638805],[37.943462,55.638765],[37.943587,55.638529],[37.943764,55.63832],[37.944016,55.63812],[37.944399,55.637911],[37.94412,55.637753],[37.943472,55.637749],[37.943467,55.638359],[37.943189,55.638763],[37.941187,55.638749],[37.941188,55.63806],[37.941108,55.638061],[37.941043,55.638071],[37.940554,55.637954],[37.940243,55.638143],[37.939776,55.638346],[37.939741,55.638647],[37.940595,55.638858],[37.940081,55.639702],[37.940698,55.639886]],[[37.941784,55.639677],[37.941793,55.638829],[37.942123,55.638832],[37.942107,55.639679],[37.941784,55.639677]],[[37.940683,55.638101],[37.940657,55.639778],[37.940974,55.639781],[37.940997,55.6381],[37.940683,55.638101]],[[37.941069,55.639891],[37.943127,55.640661],[37.943266,55.64054],[37.941202,55.639776],[37.941069,55.639891]],[[37.94304,55.640242],[37.943081,55.638845],[37.943412,55.638849],[37.943372,55.640247],[37.94304,55.640242]],[[37.941963,55.63981],[37.941965,55.639762],[37.942051,55.639763],[37.942049,55.639811],[37.941963,55.63981]]]}</v>
          </cell>
          <cell r="E515" t="str">
            <v>LINESTRING(37.943472 55.637749,37.940554 55.637954,37.939776 55.638346,37.939741 55.638647,37.940081 55.639702,37.942969 55.640728,37.943132 55.640736,37.943273 55.640708,37.943359 55.640621,37.944399 55.637911,37.94412 55.637753,37.943472 55.637749)</v>
          </cell>
          <cell r="F515" t="str">
            <v>Утвержден</v>
          </cell>
          <cell r="G515">
            <v>31824</v>
          </cell>
          <cell r="H515">
            <v>31901.687000000002</v>
          </cell>
          <cell r="I515">
            <v>31824</v>
          </cell>
          <cell r="J515">
            <v>12414</v>
          </cell>
          <cell r="K515">
            <v>8779</v>
          </cell>
          <cell r="L515">
            <v>51270</v>
          </cell>
          <cell r="M515">
            <v>1</v>
          </cell>
          <cell r="N515">
            <v>303</v>
          </cell>
          <cell r="O515">
            <v>303.387</v>
          </cell>
          <cell r="P515">
            <v>0</v>
          </cell>
          <cell r="Q515">
            <v>0</v>
          </cell>
          <cell r="R515">
            <v>303</v>
          </cell>
          <cell r="S515">
            <v>0</v>
          </cell>
          <cell r="T515">
            <v>0</v>
          </cell>
          <cell r="U515">
            <v>0</v>
          </cell>
          <cell r="V515">
            <v>0</v>
          </cell>
          <cell r="W515">
            <v>0</v>
          </cell>
          <cell r="X515">
            <v>0</v>
          </cell>
          <cell r="Y515">
            <v>0</v>
          </cell>
          <cell r="Z515">
            <v>1</v>
          </cell>
          <cell r="AA515">
            <v>317</v>
          </cell>
          <cell r="AB515">
            <v>318.44</v>
          </cell>
          <cell r="AC515">
            <v>0</v>
          </cell>
          <cell r="AD515">
            <v>0</v>
          </cell>
          <cell r="AE515">
            <v>317</v>
          </cell>
          <cell r="AF515">
            <v>0</v>
          </cell>
          <cell r="AG515">
            <v>0</v>
          </cell>
          <cell r="AH515">
            <v>0</v>
          </cell>
          <cell r="AI515">
            <v>0</v>
          </cell>
          <cell r="AJ515">
            <v>0</v>
          </cell>
          <cell r="AK515">
            <v>6</v>
          </cell>
          <cell r="AL515">
            <v>3</v>
          </cell>
          <cell r="AM515">
            <v>21451.599999999999</v>
          </cell>
          <cell r="AN515">
            <v>21514.444</v>
          </cell>
          <cell r="AO515">
            <v>21451.599999999999</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2</v>
          </cell>
          <cell r="BF515">
            <v>948</v>
          </cell>
          <cell r="BG515">
            <v>949.91</v>
          </cell>
          <cell r="BH515">
            <v>0</v>
          </cell>
          <cell r="BI515">
            <v>948</v>
          </cell>
          <cell r="BJ515">
            <v>0</v>
          </cell>
          <cell r="BK515">
            <v>75</v>
          </cell>
          <cell r="BL515">
            <v>1</v>
          </cell>
          <cell r="BM515">
            <v>6207</v>
          </cell>
          <cell r="BN515">
            <v>6225.9520000000002</v>
          </cell>
          <cell r="BO515">
            <v>0</v>
          </cell>
          <cell r="BP515">
            <v>6207</v>
          </cell>
          <cell r="BQ515">
            <v>0</v>
          </cell>
          <cell r="BR515">
            <v>1000</v>
          </cell>
          <cell r="BS515">
            <v>0</v>
          </cell>
          <cell r="BT515">
            <v>5</v>
          </cell>
          <cell r="BU515">
            <v>0</v>
          </cell>
          <cell r="BV515">
            <v>4</v>
          </cell>
          <cell r="BW515">
            <v>2572</v>
          </cell>
          <cell r="BX515">
            <v>2579.9169999999999</v>
          </cell>
          <cell r="BY515">
            <v>0</v>
          </cell>
          <cell r="BZ515">
            <v>2572</v>
          </cell>
          <cell r="CA515">
            <v>0</v>
          </cell>
          <cell r="CB515">
            <v>0.52</v>
          </cell>
          <cell r="CC515">
            <v>0</v>
          </cell>
          <cell r="CD515">
            <v>3.5</v>
          </cell>
          <cell r="CE515">
            <v>0</v>
          </cell>
          <cell r="CF515">
            <v>0</v>
          </cell>
          <cell r="CG515">
            <v>0</v>
          </cell>
          <cell r="CH515">
            <v>0</v>
          </cell>
          <cell r="CI515">
            <v>0</v>
          </cell>
          <cell r="CJ515">
            <v>0</v>
          </cell>
          <cell r="CK515">
            <v>0</v>
          </cell>
          <cell r="CL515">
            <v>0</v>
          </cell>
          <cell r="CM515">
            <v>0</v>
          </cell>
          <cell r="CN515">
            <v>0</v>
          </cell>
          <cell r="CO515">
            <v>0</v>
          </cell>
          <cell r="CP515">
            <v>9727</v>
          </cell>
          <cell r="CQ515">
            <v>31798.6</v>
          </cell>
          <cell r="CR515">
            <v>0</v>
          </cell>
          <cell r="CS515">
            <v>0</v>
          </cell>
          <cell r="CT515">
            <v>0</v>
          </cell>
        </row>
        <row r="516">
          <cell r="B516">
            <v>1430711338</v>
          </cell>
          <cell r="C516" t="str">
            <v>Люберцы, улица Камова, 6к1, 6к2, 6к3, Вертолетная 46</v>
          </cell>
          <cell r="D516" t="str">
            <v>{"type":"Polygon","coordinates":[[[37.957393,55.697555],[37.956198,55.696036],[37.956443,55.695969],[37.956971,55.696637],[37.960282,55.695806],[37.960957,55.696657],[37.957393,55.697555]],[[37.957834,55.697233],[37.957868,55.697224],[37.95828,55.69712],[37.958311,55.697161],[37.958361,55.697151],[37.95841,55.69721],[37.958363,55.697219],[37.958381,55.697243],[37.958265,55.697268],[37.958295,55.697303],[37.958184,55.697332],[37.958157,55.697302],[37.958079,55.697318],[37.958102,55.697345],[37.958017,55.697365],[37.957998,55.697344],[37.957941,55.697356],[37.957949,55.69737],[37.957905,55.69738],[37.957922,55.697397],[37.957813,55.697425],[37.957799,55.697408],[37.957733,55.697424],[37.95772,55.697411],[37.957693,55.697418],[37.957638,55.697359],[37.957621,55.697365],[37.957577,55.697309],[37.9576,55.697303],[37.957537,55.697225],[37.957494,55.697171],[37.957476,55.697175],[37.95737,55.697045],[37.957391,55.697039],[37.957351,55.696988],[37.957331,55.696991],[37.957266,55.696909],[37.957251,55.69691],[37.957214,55.696858],[37.957229,55.696853],[37.957155,55.696755],[37.957207,55.696739],[37.957187,55.696714],[37.957306,55.696683],[37.957325,55.696703],[37.957363,55.696695],[37.957409,55.696747],[37.95745,55.696736],[37.957498,55.69679],[37.957478,55.696795],[37.957501,55.696823],[37.957523,55.696817],[37.957574,55.696878],[37.957555,55.696883],[37.957576,55.696914],[37.957538,55.696922],[37.957568,55.696962],[37.957613,55.697016],[37.957644,55.697009],[37.957664,55.697032],[37.957683,55.697027],[37.957729,55.697085],[37.957706,55.697092],[37.957729,55.697125],[37.957761,55.697116],[37.957806,55.697167],[37.957766,55.69718],[37.957792,55.697215],[37.957834,55.697233]],[[37.959658,55.696926],[37.959667,55.696938],[37.95955,55.696967],[37.95954,55.696955],[37.95938,55.696995],[37.959389,55.697007],[37.959221,55.69705],[37.959209,55.697037],[37.959001,55.69709],[37.959008,55.697103],[37.958897,55.697133],[37.958887,55.69712],[37.958782,55.697149],[37.958686,55.697028],[37.958956,55.696961],[37.958946,55.696949],[37.958995,55.696937],[37.959004,55.696948],[37.959135,55.696915],[37.959128,55.696905],[37.959188,55.69689],[37.959195,55.696901],[37.959379,55.696855],[37.959371,55.696845],[37.959428,55.696832],[37.959435,55.696842],[37.959681,55.696783],[37.959769,55.696899],[37.959658,55.696926]],[[37.958289,55.696714],[37.958664,55.696618],[37.958475,55.696388],[37.9581,55.696482],[37.958289,55.696714]],[[37.960455,55.696551],[37.960474,55.696577],[37.960342,55.696611],[37.960322,55.69659],[37.960233,55.696615],[37.960247,55.696639],[37.96007,55.696681],[37.960092,55.696714],[37.960069,55.696718],[37.960099,55.696758],[37.960115,55.696754],[37.960158,55.6968],[37.96027,55.696771],[37.960291,55.696799],[37.960416,55.696766],[37.9604,55.69675],[37.960474,55.696732],[37.960493,55.696753],[37.960601,55.696722],[37.960585,55.696701],[37.960657,55.696684],[37.960677,55.696704],[37.960808,55.696673],[37.960795,55.696658],[37.960928,55.696621],[37.9604,55.695954],[37.960347,55.695968],[37.960338,55.695955],[37.960302,55.695963],[37.960293,55.695954],[37.960283,55.695956],[37.960272,55.695943],[37.960159,55.69597],[37.960168,55.695981],[37.96014,55.695987],[37.96015,55.695999],[37.960121,55.696009],[37.960157,55.696054],[37.96013,55.696059],[37.960204,55.696145],[37.960175,55.696151],[37.960226,55.696208],[37.960249,55.696199],[37.960348,55.696327],[37.960326,55.696333],[37.960393,55.696415],[37.960413,55.696409],[37.960473,55.696485],[37.960513,55.696535],[37.960455,55.696551]]]}</v>
          </cell>
          <cell r="E516" t="str">
            <v>LINESTRING(37.960282 55.695806,37.956443 55.695969,37.956198 55.696036,37.957393 55.697555,37.960957 55.696657,37.9604 55.695954,37.960282 55.695806)</v>
          </cell>
          <cell r="F516" t="str">
            <v>Утвержден</v>
          </cell>
          <cell r="G516">
            <v>23039</v>
          </cell>
          <cell r="H516">
            <v>20869.039000000001</v>
          </cell>
          <cell r="I516">
            <v>23039</v>
          </cell>
          <cell r="J516">
            <v>0</v>
          </cell>
          <cell r="K516">
            <v>12527.3</v>
          </cell>
          <cell r="L516">
            <v>23039</v>
          </cell>
          <cell r="M516">
            <v>16</v>
          </cell>
          <cell r="N516">
            <v>1737</v>
          </cell>
          <cell r="O516">
            <v>1746.183</v>
          </cell>
          <cell r="P516">
            <v>1</v>
          </cell>
          <cell r="Q516">
            <v>0</v>
          </cell>
          <cell r="R516">
            <v>1737</v>
          </cell>
          <cell r="S516">
            <v>0</v>
          </cell>
          <cell r="T516">
            <v>0</v>
          </cell>
          <cell r="U516">
            <v>0</v>
          </cell>
          <cell r="V516">
            <v>0</v>
          </cell>
          <cell r="W516">
            <v>0</v>
          </cell>
          <cell r="X516">
            <v>0</v>
          </cell>
          <cell r="Y516">
            <v>0</v>
          </cell>
          <cell r="Z516">
            <v>1</v>
          </cell>
          <cell r="AA516">
            <v>63</v>
          </cell>
          <cell r="AB516">
            <v>63.155999999999999</v>
          </cell>
          <cell r="AC516">
            <v>0</v>
          </cell>
          <cell r="AD516">
            <v>0</v>
          </cell>
          <cell r="AE516">
            <v>63</v>
          </cell>
          <cell r="AF516">
            <v>0</v>
          </cell>
          <cell r="AG516">
            <v>0</v>
          </cell>
          <cell r="AH516">
            <v>0</v>
          </cell>
          <cell r="AI516">
            <v>0</v>
          </cell>
          <cell r="AJ516">
            <v>0</v>
          </cell>
          <cell r="AK516">
            <v>0</v>
          </cell>
          <cell r="AL516">
            <v>0</v>
          </cell>
          <cell r="AM516">
            <v>4634.7</v>
          </cell>
          <cell r="AN516">
            <v>6178.6080000000002</v>
          </cell>
          <cell r="AO516">
            <v>4634.7</v>
          </cell>
          <cell r="AP516">
            <v>0</v>
          </cell>
          <cell r="AQ516">
            <v>0</v>
          </cell>
          <cell r="AR516">
            <v>0</v>
          </cell>
          <cell r="AS516">
            <v>0</v>
          </cell>
          <cell r="AT516">
            <v>0</v>
          </cell>
          <cell r="AU516">
            <v>0</v>
          </cell>
          <cell r="AV516">
            <v>2</v>
          </cell>
          <cell r="AW516">
            <v>33</v>
          </cell>
          <cell r="AX516">
            <v>0</v>
          </cell>
          <cell r="AY516">
            <v>33</v>
          </cell>
          <cell r="AZ516">
            <v>0</v>
          </cell>
          <cell r="BA516">
            <v>0</v>
          </cell>
          <cell r="BB516">
            <v>0</v>
          </cell>
          <cell r="BC516">
            <v>0</v>
          </cell>
          <cell r="BD516">
            <v>0</v>
          </cell>
          <cell r="BE516">
            <v>0</v>
          </cell>
          <cell r="BF516">
            <v>0</v>
          </cell>
          <cell r="BG516">
            <v>0</v>
          </cell>
          <cell r="BH516">
            <v>0</v>
          </cell>
          <cell r="BI516">
            <v>0</v>
          </cell>
          <cell r="BJ516">
            <v>0</v>
          </cell>
          <cell r="BK516">
            <v>0</v>
          </cell>
          <cell r="BL516">
            <v>4</v>
          </cell>
          <cell r="BM516">
            <v>7894</v>
          </cell>
          <cell r="BN516">
            <v>7908.0450000000001</v>
          </cell>
          <cell r="BO516">
            <v>0</v>
          </cell>
          <cell r="BP516">
            <v>7894</v>
          </cell>
          <cell r="BQ516">
            <v>0</v>
          </cell>
          <cell r="BR516">
            <v>895</v>
          </cell>
          <cell r="BS516">
            <v>0</v>
          </cell>
          <cell r="BT516">
            <v>8.65</v>
          </cell>
          <cell r="BU516">
            <v>0</v>
          </cell>
          <cell r="BV516">
            <v>16</v>
          </cell>
          <cell r="BW516">
            <v>4947.3</v>
          </cell>
          <cell r="BX516">
            <v>4958.2370000000001</v>
          </cell>
          <cell r="BY516">
            <v>0</v>
          </cell>
          <cell r="BZ516">
            <v>4633.3</v>
          </cell>
          <cell r="CA516">
            <v>314</v>
          </cell>
          <cell r="CB516">
            <v>178.92</v>
          </cell>
          <cell r="CC516">
            <v>195</v>
          </cell>
          <cell r="CD516">
            <v>3.4289999999999998</v>
          </cell>
          <cell r="CE516">
            <v>1.6</v>
          </cell>
          <cell r="CF516">
            <v>0</v>
          </cell>
          <cell r="CG516">
            <v>0</v>
          </cell>
          <cell r="CH516">
            <v>0</v>
          </cell>
          <cell r="CI516">
            <v>0</v>
          </cell>
          <cell r="CJ516">
            <v>0</v>
          </cell>
          <cell r="CK516">
            <v>0</v>
          </cell>
          <cell r="CL516">
            <v>0</v>
          </cell>
          <cell r="CM516">
            <v>0</v>
          </cell>
          <cell r="CN516">
            <v>0</v>
          </cell>
          <cell r="CO516">
            <v>0</v>
          </cell>
          <cell r="CP516">
            <v>12560.3</v>
          </cell>
          <cell r="CQ516">
            <v>19309</v>
          </cell>
          <cell r="CR516">
            <v>0</v>
          </cell>
          <cell r="CS516">
            <v>0</v>
          </cell>
          <cell r="CT516">
            <v>0</v>
          </cell>
        </row>
        <row r="517">
          <cell r="B517">
            <v>1055182352</v>
          </cell>
          <cell r="C517" t="str">
            <v>п. ВУГИ, д.  17, д. 18, д. 10, д. 11</v>
          </cell>
          <cell r="D517" t="str">
            <v>{"type":"Polygon","coordinates":[[[37.929277,55.660714],[37.929857,55.660772],[37.93002,55.660286],[37.931175,55.660409],[37.931009,55.660906],[37.931103,55.660916],[37.931415,55.660949],[37.931443,55.660943],[37.931513,55.660932],[37.931782,55.660058],[37.929556,55.659832],[37.929527,55.659924],[37.929429,55.659914],[37.929398,55.660008],[37.929497,55.660018],[37.929277,55.660714]],[[37.930608,55.660033],[37.930558,55.660188],[37.930413,55.660174],[37.930421,55.66015],[37.929822,55.66009],[37.929736,55.660355],[37.929515,55.660332],[37.929608,55.660043],[37.929732,55.660054],[37.929769,55.659949],[37.930608,55.660033]],[[37.930851,55.660055],[37.931602,55.660134],[37.931481,55.660514],[37.931459,55.660511],[37.931443,55.660557],[37.931355,55.660548],[37.93136,55.660531],[37.931244,55.660518],[37.931328,55.660268],[37.931369,55.660273],[37.931376,55.660251],[37.930963,55.660207],[37.930954,55.660226],[37.930802,55.66021],[37.930851,55.660055]],[[37.929709,55.660438],[37.929613,55.660735],[37.929395,55.660713],[37.929488,55.660416],[37.929709,55.660438]],[[37.931435,55.660603],[37.93132,55.660939],[37.931103,55.660916],[37.931218,55.660578],[37.931435,55.660603]]]}</v>
          </cell>
          <cell r="E517" t="str">
            <v>LINESTRING(37.929556 55.659832,37.929429 55.659914,37.929398 55.660008,37.929277 55.660714,37.931009 55.660906,37.931103 55.660916,37.93132 55.660939,37.931415 55.660949,37.931513 55.660932,37.931782 55.660058,37.929556 55.659832)</v>
          </cell>
          <cell r="F517" t="str">
            <v>Утвержден</v>
          </cell>
          <cell r="G517">
            <v>6784</v>
          </cell>
          <cell r="H517">
            <v>6800.326</v>
          </cell>
          <cell r="I517">
            <v>6784</v>
          </cell>
          <cell r="J517">
            <v>2070.9</v>
          </cell>
          <cell r="K517">
            <v>3013.2</v>
          </cell>
          <cell r="L517">
            <v>4713.1000000000004</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2810.3</v>
          </cell>
          <cell r="AN517">
            <v>2816.8989999999999</v>
          </cell>
          <cell r="AO517">
            <v>2809.3</v>
          </cell>
          <cell r="AP517">
            <v>50</v>
          </cell>
          <cell r="AQ517">
            <v>0</v>
          </cell>
          <cell r="AR517">
            <v>0</v>
          </cell>
          <cell r="AS517">
            <v>0</v>
          </cell>
          <cell r="AT517">
            <v>0</v>
          </cell>
          <cell r="AU517">
            <v>0</v>
          </cell>
          <cell r="AV517">
            <v>0</v>
          </cell>
          <cell r="AW517">
            <v>0</v>
          </cell>
          <cell r="AX517">
            <v>0</v>
          </cell>
          <cell r="AY517">
            <v>0</v>
          </cell>
          <cell r="AZ517">
            <v>0</v>
          </cell>
          <cell r="BA517">
            <v>6</v>
          </cell>
          <cell r="BB517">
            <v>6</v>
          </cell>
          <cell r="BC517">
            <v>2</v>
          </cell>
          <cell r="BD517">
            <v>2</v>
          </cell>
          <cell r="BE517">
            <v>5</v>
          </cell>
          <cell r="BF517">
            <v>442.5</v>
          </cell>
          <cell r="BG517">
            <v>443.78100000000001</v>
          </cell>
          <cell r="BH517">
            <v>0</v>
          </cell>
          <cell r="BI517">
            <v>379.5</v>
          </cell>
          <cell r="BJ517">
            <v>63</v>
          </cell>
          <cell r="BK517">
            <v>34</v>
          </cell>
          <cell r="BL517">
            <v>1</v>
          </cell>
          <cell r="BM517">
            <v>2316</v>
          </cell>
          <cell r="BN517">
            <v>2321.9859999999999</v>
          </cell>
          <cell r="BO517">
            <v>0</v>
          </cell>
          <cell r="BP517">
            <v>2316</v>
          </cell>
          <cell r="BQ517">
            <v>0</v>
          </cell>
          <cell r="BR517">
            <v>463.2</v>
          </cell>
          <cell r="BS517">
            <v>0</v>
          </cell>
          <cell r="BT517">
            <v>5</v>
          </cell>
          <cell r="BU517">
            <v>0</v>
          </cell>
          <cell r="BV517">
            <v>11</v>
          </cell>
          <cell r="BW517">
            <v>1201.0999999999999</v>
          </cell>
          <cell r="BX517">
            <v>1207.134</v>
          </cell>
          <cell r="BY517">
            <v>0</v>
          </cell>
          <cell r="BZ517">
            <v>1193.9000000000001</v>
          </cell>
          <cell r="CA517">
            <v>7.2</v>
          </cell>
          <cell r="CB517">
            <v>0.67200000000000004</v>
          </cell>
          <cell r="CC517">
            <v>7.0000000000000001E-3</v>
          </cell>
          <cell r="CD517">
            <v>1.8</v>
          </cell>
          <cell r="CE517">
            <v>1</v>
          </cell>
          <cell r="CF517">
            <v>0</v>
          </cell>
          <cell r="CG517">
            <v>0</v>
          </cell>
          <cell r="CH517">
            <v>0</v>
          </cell>
          <cell r="CI517">
            <v>0</v>
          </cell>
          <cell r="CJ517">
            <v>0</v>
          </cell>
          <cell r="CK517">
            <v>0</v>
          </cell>
          <cell r="CL517">
            <v>0</v>
          </cell>
          <cell r="CM517">
            <v>0</v>
          </cell>
          <cell r="CN517">
            <v>0</v>
          </cell>
          <cell r="CO517">
            <v>0</v>
          </cell>
          <cell r="CP517">
            <v>3889.4</v>
          </cell>
          <cell r="CQ517">
            <v>6768.9</v>
          </cell>
          <cell r="CR517">
            <v>0</v>
          </cell>
          <cell r="CS517">
            <v>0</v>
          </cell>
          <cell r="CT517">
            <v>0</v>
          </cell>
        </row>
        <row r="518">
          <cell r="B518">
            <v>247693705</v>
          </cell>
          <cell r="C518" t="str">
            <v>п. ВУГИ, д. 1, д. 2, д. 8, д. 9</v>
          </cell>
          <cell r="D518" t="str">
            <v>{"type":"Polygon","coordinates":[[[37.928345,55.660214],[37.928407,55.660017],[37.928437,55.659921],[37.928482,55.659782],[37.928501,55.659726],[37.926339,55.659508],[37.926073,55.66039],[37.926524,55.660436],[37.926677,55.659964],[37.927626,55.660058],[37.927482,55.66053],[37.927546,55.660535],[37.927624,55.660543],[37.927819,55.660565],[37.928222,55.660608],[37.928345,55.660214]],[[37.926344,55.659772],[37.926309,55.659769],[37.926348,55.659632],[37.926374,55.659634],[37.926383,55.659604],[37.926822,55.659648],[37.926834,55.659605],[37.927123,55.659635],[37.92706,55.659828],[37.92692,55.659814],[37.926925,55.659799],[37.926551,55.659762],[37.926537,55.659806],[37.926566,55.659809],[37.926522,55.659961],[37.926292,55.659938],[37.926344,55.659772]],[[37.928187,55.660284],[37.928089,55.660582],[37.92785,55.660556],[37.927947,55.66026],[37.928187,55.660284]],[[37.927331,55.659853],[37.927381,55.65969],[37.927512,55.659703],[37.927507,55.659719],[37.927612,55.65973],[37.927618,55.65971],[37.927696,55.659717],[37.927689,55.659738],[37.927767,55.659745],[37.927774,55.659724],[37.927852,55.659732],[37.927845,55.659753],[37.927924,55.659761],[37.92793,55.659741],[37.928009,55.659748],[37.928002,55.659769],[37.928081,55.659776],[37.928087,55.659757],[37.928165,55.659765],[37.928159,55.659783],[37.92821,55.659788],[37.928176,55.659899],[37.928304,55.65991],[37.928212,55.660197],[37.927979,55.660173],[37.928066,55.659905],[37.927482,55.659846],[37.927474,55.659867],[37.927331,55.659853]],[[37.926153,55.660398],[37.926377,55.660421],[37.926488,55.660063],[37.926261,55.66004],[37.926153,55.660398]]]}</v>
          </cell>
          <cell r="E518" t="str">
            <v>LINESTRING(37.926339 55.659508,37.926073 55.66039,37.926524 55.660436,37.928222 55.660608,37.928501 55.659726,37.926339 55.659508)</v>
          </cell>
          <cell r="F518" t="str">
            <v>Утвержден</v>
          </cell>
          <cell r="G518">
            <v>6876</v>
          </cell>
          <cell r="H518">
            <v>6892.4629999999997</v>
          </cell>
          <cell r="I518">
            <v>6876</v>
          </cell>
          <cell r="J518">
            <v>1924.8</v>
          </cell>
          <cell r="K518">
            <v>4122</v>
          </cell>
          <cell r="L518">
            <v>4951.2</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2312.6</v>
          </cell>
          <cell r="AN518">
            <v>2318.8519999999999</v>
          </cell>
          <cell r="AO518">
            <v>2311.6</v>
          </cell>
          <cell r="AP518">
            <v>50</v>
          </cell>
          <cell r="AQ518">
            <v>0</v>
          </cell>
          <cell r="AR518">
            <v>0</v>
          </cell>
          <cell r="AS518">
            <v>0</v>
          </cell>
          <cell r="AT518">
            <v>0</v>
          </cell>
          <cell r="AU518">
            <v>0</v>
          </cell>
          <cell r="AV518">
            <v>0</v>
          </cell>
          <cell r="AW518">
            <v>0</v>
          </cell>
          <cell r="AX518">
            <v>0</v>
          </cell>
          <cell r="AY518">
            <v>0</v>
          </cell>
          <cell r="AZ518">
            <v>0</v>
          </cell>
          <cell r="BA518">
            <v>6</v>
          </cell>
          <cell r="BB518">
            <v>15</v>
          </cell>
          <cell r="BC518">
            <v>2</v>
          </cell>
          <cell r="BD518">
            <v>0</v>
          </cell>
          <cell r="BE518">
            <v>4</v>
          </cell>
          <cell r="BF518">
            <v>377.7</v>
          </cell>
          <cell r="BG518">
            <v>378.35500000000002</v>
          </cell>
          <cell r="BH518">
            <v>0</v>
          </cell>
          <cell r="BI518">
            <v>158.69999999999999</v>
          </cell>
          <cell r="BJ518">
            <v>219</v>
          </cell>
          <cell r="BK518">
            <v>28</v>
          </cell>
          <cell r="BL518">
            <v>2</v>
          </cell>
          <cell r="BM518">
            <v>2523</v>
          </cell>
          <cell r="BN518">
            <v>2528.4540000000002</v>
          </cell>
          <cell r="BO518">
            <v>0</v>
          </cell>
          <cell r="BP518">
            <v>2523</v>
          </cell>
          <cell r="BQ518">
            <v>0</v>
          </cell>
          <cell r="BR518">
            <v>526</v>
          </cell>
          <cell r="BS518">
            <v>0</v>
          </cell>
          <cell r="BT518">
            <v>4.5</v>
          </cell>
          <cell r="BU518">
            <v>0</v>
          </cell>
          <cell r="BV518">
            <v>8</v>
          </cell>
          <cell r="BW518">
            <v>1662.9</v>
          </cell>
          <cell r="BX518">
            <v>1668.1479999999999</v>
          </cell>
          <cell r="BY518">
            <v>0</v>
          </cell>
          <cell r="BZ518">
            <v>1662.9</v>
          </cell>
          <cell r="CA518">
            <v>0</v>
          </cell>
          <cell r="CB518">
            <v>0.84</v>
          </cell>
          <cell r="CC518">
            <v>0</v>
          </cell>
          <cell r="CD518">
            <v>1.875</v>
          </cell>
          <cell r="CE518">
            <v>0</v>
          </cell>
          <cell r="CF518">
            <v>0</v>
          </cell>
          <cell r="CG518">
            <v>0</v>
          </cell>
          <cell r="CH518">
            <v>0</v>
          </cell>
          <cell r="CI518">
            <v>0</v>
          </cell>
          <cell r="CJ518">
            <v>0</v>
          </cell>
          <cell r="CK518">
            <v>0</v>
          </cell>
          <cell r="CL518">
            <v>0</v>
          </cell>
          <cell r="CM518">
            <v>0</v>
          </cell>
          <cell r="CN518">
            <v>0</v>
          </cell>
          <cell r="CO518">
            <v>0</v>
          </cell>
          <cell r="CP518">
            <v>4344.6000000000004</v>
          </cell>
          <cell r="CQ518">
            <v>6875.2</v>
          </cell>
          <cell r="CR518">
            <v>0</v>
          </cell>
          <cell r="CS518">
            <v>0</v>
          </cell>
          <cell r="CT518">
            <v>0</v>
          </cell>
        </row>
        <row r="519">
          <cell r="B519">
            <v>247694028</v>
          </cell>
          <cell r="C519" t="str">
            <v>п. Калинина, д. 41, д. 47, д. 49 к.1, д. 50</v>
          </cell>
          <cell r="D519" t="str">
            <v>{"type":"Polygon","coordinates":[[[37.874376,55.689164],[37.875467,55.689941],[37.875775,55.689817],[37.876937,55.689392],[37.876408,55.688895],[37.875751,55.689124],[37.875488,55.6889],[37.875004,55.689083],[37.874848,55.68896],[37.874731,55.689007],[37.874376,55.689164]],[[37.876385,55.689374],[37.876098,55.689115],[37.876407,55.689009],[37.876694,55.689266],[37.876385,55.689374]],[[37.875602,55.689458],[37.875584,55.689442],[37.876213,55.689219],[37.876558,55.689531],[37.876248,55.689644],[37.876203,55.689604],[37.875895,55.689717],[37.875602,55.689458]],[[37.875337,55.689356],[37.875383,55.689394],[37.875459,55.689365],[37.875412,55.689326],[37.875337,55.689356]],[[37.874539,55.689187],[37.874918,55.689459],[37.875129,55.689367],[37.875019,55.689286],[37.874993,55.689297],[37.874844,55.68919],[37.874873,55.689177],[37.874757,55.689091],[37.874539,55.689187]],[[37.875007,55.689613],[37.875348,55.689856],[37.875598,55.689747],[37.875484,55.689657],[37.875406,55.689687],[37.875205,55.689526],[37.875007,55.689613]],[[37.874731,55.689007],[37.874676,55.689031],[37.874731,55.689007]],[[37.876054,55.689275],[37.876024,55.689248],[37.876184,55.689192],[37.876213,55.689219],[37.876054,55.689275]]]}</v>
          </cell>
          <cell r="E519" t="str">
            <v>LINESTRING(37.876408 55.688895,37.875488 55.6889,37.874848 55.68896,37.874731 55.689007,37.874376 55.689164,37.875467 55.689941,37.876937 55.689392,37.876408 55.688895)</v>
          </cell>
          <cell r="F519" t="str">
            <v>Утвержден</v>
          </cell>
          <cell r="G519">
            <v>6375</v>
          </cell>
          <cell r="H519">
            <v>6391.8029999999999</v>
          </cell>
          <cell r="I519">
            <v>6375</v>
          </cell>
          <cell r="J519">
            <v>2240.1</v>
          </cell>
          <cell r="K519">
            <v>1485.5</v>
          </cell>
          <cell r="L519">
            <v>4134.8999999999996</v>
          </cell>
          <cell r="M519">
            <v>2</v>
          </cell>
          <cell r="N519">
            <v>186.4</v>
          </cell>
          <cell r="O519">
            <v>187.167</v>
          </cell>
          <cell r="P519">
            <v>0</v>
          </cell>
          <cell r="Q519">
            <v>0</v>
          </cell>
          <cell r="R519">
            <v>170</v>
          </cell>
          <cell r="S519">
            <v>16.399999999999999</v>
          </cell>
          <cell r="T519">
            <v>0</v>
          </cell>
          <cell r="U519">
            <v>0</v>
          </cell>
          <cell r="V519">
            <v>0</v>
          </cell>
          <cell r="W519">
            <v>5</v>
          </cell>
          <cell r="X519">
            <v>4</v>
          </cell>
          <cell r="Y519">
            <v>4</v>
          </cell>
          <cell r="Z519">
            <v>2</v>
          </cell>
          <cell r="AA519">
            <v>373</v>
          </cell>
          <cell r="AB519">
            <v>374.21</v>
          </cell>
          <cell r="AC519">
            <v>0</v>
          </cell>
          <cell r="AD519">
            <v>160</v>
          </cell>
          <cell r="AE519">
            <v>213</v>
          </cell>
          <cell r="AF519">
            <v>0</v>
          </cell>
          <cell r="AG519">
            <v>0</v>
          </cell>
          <cell r="AH519">
            <v>0</v>
          </cell>
          <cell r="AI519">
            <v>0</v>
          </cell>
          <cell r="AJ519">
            <v>0</v>
          </cell>
          <cell r="AK519">
            <v>3</v>
          </cell>
          <cell r="AL519">
            <v>3</v>
          </cell>
          <cell r="AM519">
            <v>2290.3000000000002</v>
          </cell>
          <cell r="AN519">
            <v>2297.4470000000001</v>
          </cell>
          <cell r="AO519">
            <v>2289.3000000000002</v>
          </cell>
          <cell r="AP519">
            <v>70</v>
          </cell>
          <cell r="AQ519">
            <v>0</v>
          </cell>
          <cell r="AR519">
            <v>0</v>
          </cell>
          <cell r="AS519">
            <v>0</v>
          </cell>
          <cell r="AT519">
            <v>0</v>
          </cell>
          <cell r="AU519">
            <v>0</v>
          </cell>
          <cell r="AV519">
            <v>1</v>
          </cell>
          <cell r="AW519">
            <v>40</v>
          </cell>
          <cell r="AX519">
            <v>0</v>
          </cell>
          <cell r="AY519">
            <v>40</v>
          </cell>
          <cell r="AZ519">
            <v>0</v>
          </cell>
          <cell r="BA519">
            <v>8</v>
          </cell>
          <cell r="BB519">
            <v>10</v>
          </cell>
          <cell r="BC519">
            <v>4</v>
          </cell>
          <cell r="BD519">
            <v>3</v>
          </cell>
          <cell r="BE519">
            <v>6</v>
          </cell>
          <cell r="BF519">
            <v>1277.5999999999999</v>
          </cell>
          <cell r="BG519">
            <v>1280.1030000000001</v>
          </cell>
          <cell r="BH519">
            <v>0</v>
          </cell>
          <cell r="BI519">
            <v>1277.5999999999999</v>
          </cell>
          <cell r="BJ519">
            <v>0</v>
          </cell>
          <cell r="BK519">
            <v>98</v>
          </cell>
          <cell r="BL519">
            <v>3</v>
          </cell>
          <cell r="BM519">
            <v>1375</v>
          </cell>
          <cell r="BN519">
            <v>1379.1959999999999</v>
          </cell>
          <cell r="BO519">
            <v>0</v>
          </cell>
          <cell r="BP519">
            <v>1375</v>
          </cell>
          <cell r="BQ519">
            <v>0</v>
          </cell>
          <cell r="BR519">
            <v>275</v>
          </cell>
          <cell r="BS519">
            <v>0</v>
          </cell>
          <cell r="BT519">
            <v>5</v>
          </cell>
          <cell r="BU519">
            <v>0</v>
          </cell>
          <cell r="BV519">
            <v>13</v>
          </cell>
          <cell r="BW519">
            <v>869.6</v>
          </cell>
          <cell r="BX519">
            <v>871.20699999999999</v>
          </cell>
          <cell r="BY519">
            <v>0</v>
          </cell>
          <cell r="BZ519">
            <v>865.1</v>
          </cell>
          <cell r="CA519">
            <v>4.5</v>
          </cell>
          <cell r="CB519">
            <v>0.55200000000000005</v>
          </cell>
          <cell r="CC519">
            <v>3.0000000000000001E-3</v>
          </cell>
          <cell r="CD519">
            <v>1.625</v>
          </cell>
          <cell r="CE519">
            <v>1.5</v>
          </cell>
          <cell r="CF519">
            <v>0</v>
          </cell>
          <cell r="CG519">
            <v>0</v>
          </cell>
          <cell r="CH519">
            <v>0</v>
          </cell>
          <cell r="CI519">
            <v>0</v>
          </cell>
          <cell r="CJ519">
            <v>0</v>
          </cell>
          <cell r="CK519">
            <v>0</v>
          </cell>
          <cell r="CL519">
            <v>0</v>
          </cell>
          <cell r="CM519">
            <v>0</v>
          </cell>
          <cell r="CN519">
            <v>0</v>
          </cell>
          <cell r="CO519">
            <v>0</v>
          </cell>
          <cell r="CP519">
            <v>3717.7</v>
          </cell>
          <cell r="CQ519">
            <v>6410.9</v>
          </cell>
          <cell r="CR519">
            <v>0</v>
          </cell>
          <cell r="CS519">
            <v>0</v>
          </cell>
          <cell r="CT519">
            <v>0</v>
          </cell>
        </row>
        <row r="520">
          <cell r="B520">
            <v>5397808342</v>
          </cell>
          <cell r="C520" t="str">
            <v>п. Красково, Егорьевское шоссе, д. 1 к. 1, д. 1 к. 2, д. 1 к. 3, д. 1 к. 4, д. 1 к. 5, д. 1 к. 6</v>
          </cell>
          <cell r="D520" t="str">
            <v>{"type":"Polygon","coordinates":[[[37.997237,55.662982],[37.99723,55.663072],[37.997133,55.663072],[37.997243,55.66374],[37.997514,55.665317],[37.997687,55.665308],[37.997733,55.665557],[37.99774,55.665629],[37.997569,55.665637],[37.997678,55.666281],[37.997709,55.666279],[37.997752,55.666239],[37.997949,55.666225],[37.997957,55.666257],[38.000585,55.666007],[38.000589,55.665975],[38.000883,55.665924],[38.000644,55.66457],[38.002021,55.66449],[38.002009,55.664334],[38.002009,55.664245],[38.001995,55.664209],[38.001995,55.664195],[38.001991,55.663987],[38.001927,55.663996],[38.00189,55.663976],[38.001712,55.663181],[38.00114,55.663143],[38.00022,55.663049],[37.998972,55.662832],[37.998087,55.662663],[37.997583,55.662551],[37.997494,55.662668],[37.997324,55.662636],[37.997358,55.66283],[37.997387,55.662841],[37.997395,55.662846],[37.997331,55.66299],[37.997237,55.662982]],[[37.99891,55.663166],[37.99898,55.663025],[37.997684,55.66279],[37.997593,55.662981],[37.997551,55.663117],[37.997523,55.663251],[37.997745,55.66448],[37.998031,55.664465],[37.997881,55.663232],[37.997895,55.663123],[37.997961,55.662995],[37.99891,55.663166]],[[37.998464,55.664886],[37.998435,55.664737],[37.997798,55.664764],[37.99804,55.666085],[37.9992,55.665967],[37.998985,55.664702],[37.998689,55.664715],[37.998838,55.665839],[37.998311,55.665872],[37.998159,55.664895],[37.998464,55.664886]],[[37.99996,55.664792],[37.999931,55.664642],[37.999318,55.664676],[37.999561,55.66593],[38.000716,55.665822],[38.000475,55.664613],[38.000198,55.664632],[38.000404,55.665689],[37.999799,55.66573],[37.999653,55.664807],[37.99996,55.664792]],[[37.998293,55.664443],[37.998281,55.664289],[37.998622,55.66428],[37.998455,55.663479],[37.998728,55.663458],[37.998944,55.66441],[37.998293,55.664443]],[[37.999885,55.664366],[37.999848,55.664193],[37.999512,55.664211],[37.999385,55.663593],[37.999129,55.663608],[37.999296,55.664401],[37.999885,55.664366]],[[38.000325,55.6638],[38.00005,55.663816],[38.000132,55.664326],[38.001205,55.664281],[38.001072,55.663399],[37.999062,55.663055],[37.999104,55.663398],[37.999362,55.663397],[37.999346,55.663255],[38.000001,55.663401],[38.000014,55.663563],[38.000243,55.663559],[38.000227,55.663436],[38.000818,55.663528],[38.000928,55.664136],[38.000371,55.664158],[38.000325,55.6638]],[[38.001547,55.664175],[38.001707,55.664167],[38.001716,55.664228],[38.001557,55.664237],[38.001547,55.664175]],[[37.998596,55.665506],[37.998501,55.665508],[37.998507,55.66556],[37.998602,55.665556],[37.998596,55.665506]],[[38.000092,55.665581],[38.000097,55.665632],[38.000182,55.665627],[38.000176,55.665577],[38.000092,55.665581]],[[37.998234,55.663968],[37.998328,55.663965],[37.99833,55.664017],[37.998238,55.664019],[37.998234,55.663968]],[[38.000288,55.663738],[38.000389,55.663734],[38.000389,55.663687],[38.000285,55.66369],[38.000288,55.663738]],[[37.997667,55.666209],[37.997796,55.666195],[37.997779,55.666055],[37.997643,55.666062],[37.997667,55.666209]],[[37.999188,55.662926],[37.999285,55.662944],[37.999315,55.662892],[37.999226,55.662877],[37.999188,55.662926]],[[38.001679,55.663704],[38.001788,55.6637],[38.001768,55.663595],[38.001665,55.6636],[38.001679,55.663704]]]}</v>
          </cell>
          <cell r="E520" t="str">
            <v>LINESTRING(37.997583 55.662551,37.997324 55.662636,37.997133 55.663072,37.997243 55.66374,37.997678 55.666281,37.997709 55.666279,37.997957 55.666257,38.000585 55.666007,38.000883 55.665924,38.002021 55.66449,38.002009 55.664245,38.001991 55.663987,38.001712 55.663181,37.997583 55.662551)</v>
          </cell>
          <cell r="F520" t="str">
            <v>Утвержден</v>
          </cell>
          <cell r="G520">
            <v>60229</v>
          </cell>
          <cell r="H520">
            <v>60126.53</v>
          </cell>
          <cell r="I520">
            <v>60229</v>
          </cell>
          <cell r="J520">
            <v>16287.3</v>
          </cell>
          <cell r="K520">
            <v>33198.1</v>
          </cell>
          <cell r="L520">
            <v>44012</v>
          </cell>
          <cell r="M520">
            <v>10</v>
          </cell>
          <cell r="N520">
            <v>2483.6</v>
          </cell>
          <cell r="O520">
            <v>2428.1149999999998</v>
          </cell>
          <cell r="P520">
            <v>2</v>
          </cell>
          <cell r="Q520">
            <v>0</v>
          </cell>
          <cell r="R520">
            <v>2483.6</v>
          </cell>
          <cell r="S520">
            <v>0</v>
          </cell>
          <cell r="T520">
            <v>0</v>
          </cell>
          <cell r="U520">
            <v>0</v>
          </cell>
          <cell r="V520">
            <v>0</v>
          </cell>
          <cell r="W520">
            <v>0</v>
          </cell>
          <cell r="X520">
            <v>0</v>
          </cell>
          <cell r="Y520">
            <v>0</v>
          </cell>
          <cell r="Z520">
            <v>6</v>
          </cell>
          <cell r="AA520">
            <v>1160.5999999999999</v>
          </cell>
          <cell r="AB520">
            <v>1164.3979999999999</v>
          </cell>
          <cell r="AC520">
            <v>0</v>
          </cell>
          <cell r="AD520">
            <v>0</v>
          </cell>
          <cell r="AE520">
            <v>1160.5999999999999</v>
          </cell>
          <cell r="AF520">
            <v>0</v>
          </cell>
          <cell r="AG520">
            <v>0</v>
          </cell>
          <cell r="AH520">
            <v>0</v>
          </cell>
          <cell r="AI520">
            <v>0</v>
          </cell>
          <cell r="AJ520">
            <v>0</v>
          </cell>
          <cell r="AK520">
            <v>9</v>
          </cell>
          <cell r="AL520">
            <v>9</v>
          </cell>
          <cell r="AM520">
            <v>13340.5</v>
          </cell>
          <cell r="AN520">
            <v>13378.348</v>
          </cell>
          <cell r="AO520">
            <v>13340.5</v>
          </cell>
          <cell r="AP520">
            <v>120</v>
          </cell>
          <cell r="AQ520">
            <v>0</v>
          </cell>
          <cell r="AR520">
            <v>0</v>
          </cell>
          <cell r="AS520">
            <v>0</v>
          </cell>
          <cell r="AT520">
            <v>0</v>
          </cell>
          <cell r="AU520">
            <v>0</v>
          </cell>
          <cell r="AV520">
            <v>3</v>
          </cell>
          <cell r="AW520">
            <v>90</v>
          </cell>
          <cell r="AX520">
            <v>0</v>
          </cell>
          <cell r="AY520">
            <v>90</v>
          </cell>
          <cell r="AZ520">
            <v>0</v>
          </cell>
          <cell r="BA520">
            <v>0</v>
          </cell>
          <cell r="BB520">
            <v>200</v>
          </cell>
          <cell r="BC520">
            <v>90</v>
          </cell>
          <cell r="BD520">
            <v>32</v>
          </cell>
          <cell r="BE520">
            <v>42</v>
          </cell>
          <cell r="BF520">
            <v>9713.1</v>
          </cell>
          <cell r="BG520">
            <v>9844.6550000000007</v>
          </cell>
          <cell r="BH520">
            <v>1</v>
          </cell>
          <cell r="BI520">
            <v>7339.1</v>
          </cell>
          <cell r="BJ520">
            <v>2374</v>
          </cell>
          <cell r="BK520">
            <v>754</v>
          </cell>
          <cell r="BL520">
            <v>1</v>
          </cell>
          <cell r="BM520">
            <v>13615</v>
          </cell>
          <cell r="BN520">
            <v>13648.236000000001</v>
          </cell>
          <cell r="BO520">
            <v>0</v>
          </cell>
          <cell r="BP520">
            <v>13615</v>
          </cell>
          <cell r="BQ520">
            <v>0</v>
          </cell>
          <cell r="BR520">
            <v>1702</v>
          </cell>
          <cell r="BS520">
            <v>0</v>
          </cell>
          <cell r="BT520">
            <v>5</v>
          </cell>
          <cell r="BU520">
            <v>0</v>
          </cell>
          <cell r="BV520">
            <v>13</v>
          </cell>
          <cell r="BW520">
            <v>19596.099999999999</v>
          </cell>
          <cell r="BX520">
            <v>19636.205000000002</v>
          </cell>
          <cell r="BY520">
            <v>0</v>
          </cell>
          <cell r="BZ520">
            <v>19596.099999999999</v>
          </cell>
          <cell r="CA520">
            <v>0</v>
          </cell>
          <cell r="CB520">
            <v>3.972</v>
          </cell>
          <cell r="CC520">
            <v>0</v>
          </cell>
          <cell r="CD520">
            <v>3.2692307692307701</v>
          </cell>
          <cell r="CE520">
            <v>0</v>
          </cell>
          <cell r="CF520">
            <v>0</v>
          </cell>
          <cell r="CG520">
            <v>0</v>
          </cell>
          <cell r="CH520">
            <v>0</v>
          </cell>
          <cell r="CI520">
            <v>0</v>
          </cell>
          <cell r="CJ520">
            <v>0</v>
          </cell>
          <cell r="CK520">
            <v>0</v>
          </cell>
          <cell r="CL520">
            <v>0</v>
          </cell>
          <cell r="CM520">
            <v>0</v>
          </cell>
          <cell r="CN520">
            <v>0</v>
          </cell>
          <cell r="CO520">
            <v>0</v>
          </cell>
          <cell r="CP520">
            <v>40640.199999999997</v>
          </cell>
          <cell r="CQ520">
            <v>59998.9</v>
          </cell>
          <cell r="CR520">
            <v>0</v>
          </cell>
          <cell r="CS520">
            <v>0</v>
          </cell>
          <cell r="CT520">
            <v>0</v>
          </cell>
        </row>
        <row r="521">
          <cell r="B521">
            <v>247693511</v>
          </cell>
          <cell r="C521" t="str">
            <v>п. Малаховка, ул. Константинова, д. 37</v>
          </cell>
          <cell r="D521" t="str">
            <v>{"type":"Polygon","coordinates":[[[37.994632,55.653255],[37.995146,55.653523],[37.995432,55.653349],[37.995543,55.653414],[37.995989,55.653138],[37.99539,55.652817],[37.994632,55.653255]],[[37.995618,55.653346],[37.995157,55.653101],[37.995312,55.653011],[37.995768,55.653255],[37.995618,55.653346]],[[37.994711,55.653209],[37.994793,55.653257],[37.994863,55.653216],[37.994781,55.653169],[37.994711,55.653209]],[[37.99593,55.653175],[37.995885,55.65315],[37.995943,55.653113],[37.995989,55.653138],[37.99593,55.653175]]]}</v>
          </cell>
          <cell r="E521" t="str">
            <v>LINESTRING(37.99539 55.652817,37.994711 55.653209,37.994632 55.653255,37.995146 55.653523,37.995543 55.653414,37.99593 55.653175,37.995989 55.653138,37.995943 55.653113,37.99539 55.652817)</v>
          </cell>
          <cell r="F521" t="str">
            <v>Утвержден</v>
          </cell>
          <cell r="G521">
            <v>2711</v>
          </cell>
          <cell r="H521">
            <v>2717.6970000000001</v>
          </cell>
          <cell r="I521">
            <v>2711</v>
          </cell>
          <cell r="J521">
            <v>439</v>
          </cell>
          <cell r="K521">
            <v>278</v>
          </cell>
          <cell r="L521">
            <v>2272</v>
          </cell>
          <cell r="M521">
            <v>1</v>
          </cell>
          <cell r="N521">
            <v>105</v>
          </cell>
          <cell r="O521">
            <v>104.884</v>
          </cell>
          <cell r="P521">
            <v>0</v>
          </cell>
          <cell r="Q521">
            <v>0</v>
          </cell>
          <cell r="R521">
            <v>105</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2110.6</v>
          </cell>
          <cell r="AN521">
            <v>2115.6480000000001</v>
          </cell>
          <cell r="AO521">
            <v>2109.6</v>
          </cell>
          <cell r="AP521">
            <v>30</v>
          </cell>
          <cell r="AQ521">
            <v>0</v>
          </cell>
          <cell r="AR521">
            <v>0</v>
          </cell>
          <cell r="AS521">
            <v>0</v>
          </cell>
          <cell r="AT521">
            <v>0</v>
          </cell>
          <cell r="AU521">
            <v>0</v>
          </cell>
          <cell r="AV521">
            <v>0</v>
          </cell>
          <cell r="AW521">
            <v>0</v>
          </cell>
          <cell r="AX521">
            <v>0</v>
          </cell>
          <cell r="AY521">
            <v>0</v>
          </cell>
          <cell r="AZ521">
            <v>0</v>
          </cell>
          <cell r="BA521">
            <v>0</v>
          </cell>
          <cell r="BB521">
            <v>2</v>
          </cell>
          <cell r="BC521">
            <v>1</v>
          </cell>
          <cell r="BD521">
            <v>2</v>
          </cell>
          <cell r="BE521">
            <v>1</v>
          </cell>
          <cell r="BF521">
            <v>159</v>
          </cell>
          <cell r="BG521">
            <v>159.84100000000001</v>
          </cell>
          <cell r="BH521">
            <v>1</v>
          </cell>
          <cell r="BI521">
            <v>159</v>
          </cell>
          <cell r="BJ521">
            <v>0</v>
          </cell>
          <cell r="BK521">
            <v>12</v>
          </cell>
          <cell r="BL521">
            <v>1</v>
          </cell>
          <cell r="BM521">
            <v>278</v>
          </cell>
          <cell r="BN521">
            <v>280.78399999999999</v>
          </cell>
          <cell r="BO521">
            <v>1</v>
          </cell>
          <cell r="BP521">
            <v>278</v>
          </cell>
          <cell r="BQ521">
            <v>0</v>
          </cell>
          <cell r="BR521">
            <v>79.42</v>
          </cell>
          <cell r="BS521">
            <v>0</v>
          </cell>
          <cell r="BT521">
            <v>3.5</v>
          </cell>
          <cell r="BU521">
            <v>0</v>
          </cell>
          <cell r="BV521">
            <v>3</v>
          </cell>
          <cell r="BW521">
            <v>57.4</v>
          </cell>
          <cell r="BX521">
            <v>57.877000000000002</v>
          </cell>
          <cell r="BY521">
            <v>1</v>
          </cell>
          <cell r="BZ521">
            <v>57.4</v>
          </cell>
          <cell r="CA521">
            <v>0</v>
          </cell>
          <cell r="CB521">
            <v>3.6999999999999998E-2</v>
          </cell>
          <cell r="CC521">
            <v>0</v>
          </cell>
          <cell r="CD521">
            <v>1.5</v>
          </cell>
          <cell r="CE521">
            <v>0</v>
          </cell>
          <cell r="CF521">
            <v>0</v>
          </cell>
          <cell r="CG521">
            <v>0</v>
          </cell>
          <cell r="CH521">
            <v>0</v>
          </cell>
          <cell r="CI521">
            <v>0</v>
          </cell>
          <cell r="CJ521">
            <v>0</v>
          </cell>
          <cell r="CK521">
            <v>0</v>
          </cell>
          <cell r="CL521">
            <v>0</v>
          </cell>
          <cell r="CM521">
            <v>0</v>
          </cell>
          <cell r="CN521">
            <v>0</v>
          </cell>
          <cell r="CO521">
            <v>0</v>
          </cell>
          <cell r="CP521">
            <v>494.4</v>
          </cell>
          <cell r="CQ521">
            <v>2709</v>
          </cell>
          <cell r="CR521">
            <v>0</v>
          </cell>
          <cell r="CS521">
            <v>0</v>
          </cell>
          <cell r="CT521">
            <v>0</v>
          </cell>
        </row>
        <row r="522">
          <cell r="B522">
            <v>247693508</v>
          </cell>
          <cell r="C522" t="str">
            <v>п. Малаховка, ул. Федорова, д. 1</v>
          </cell>
          <cell r="D522" t="str">
            <v>{"type":"Polygon","coordinates":[[[37.99536,55.645679],[37.99547,55.645856],[37.995494,55.645851],[37.995608,55.645828],[37.995629,55.645824],[37.995725,55.645805],[37.995644,55.645669],[37.995831,55.645631],[37.995893,55.645602],[37.996031,55.645574],[37.996174,55.645545],[37.996365,55.645507],[37.99628,55.645367],[37.996183,55.645208],[37.994867,55.645449],[37.994843,55.645453],[37.994984,55.645682],[37.995046,55.64567],[37.995284,55.645623],[37.995331,55.645637],[37.99536,55.645679]],[[37.994996,55.645591],[37.994925,55.645477],[37.996076,55.645275],[37.996139,55.645384],[37.994996,55.645591]],[[37.996169,55.645538],[37.996151,55.645509],[37.996201,55.645498],[37.99622,55.645527],[37.996169,55.645538]],[[37.996097,55.645276],[37.996159,55.645265],[37.996132,55.645217],[37.996069,55.645229],[37.996097,55.645276]],[[37.996151,55.645464],[37.996139,55.645488],[37.996151,55.645509],[37.996201,55.645498],[37.996173,55.64546],[37.996151,55.645464]]]}</v>
          </cell>
          <cell r="E522" t="str">
            <v>LINESTRING(37.996183 55.645208,37.996132 55.645217,37.994843 55.645453,37.994984 55.645682,37.99547 55.645856,37.995725 55.645805,37.996365 55.645507,37.99628 55.645367,37.996183 55.645208)</v>
          </cell>
          <cell r="F522" t="str">
            <v>Утвержден</v>
          </cell>
          <cell r="G522">
            <v>2278</v>
          </cell>
          <cell r="H522">
            <v>2283.643</v>
          </cell>
          <cell r="I522">
            <v>2278</v>
          </cell>
          <cell r="J522">
            <v>584.20000000000005</v>
          </cell>
          <cell r="K522">
            <v>359</v>
          </cell>
          <cell r="L522">
            <v>1693.8</v>
          </cell>
          <cell r="M522">
            <v>2</v>
          </cell>
          <cell r="N522">
            <v>231.8</v>
          </cell>
          <cell r="O522">
            <v>232.65199999999999</v>
          </cell>
          <cell r="P522">
            <v>0</v>
          </cell>
          <cell r="Q522">
            <v>0</v>
          </cell>
          <cell r="R522">
            <v>231.8</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1255.8</v>
          </cell>
          <cell r="AN522">
            <v>1257.3679999999999</v>
          </cell>
          <cell r="AO522">
            <v>1254.8</v>
          </cell>
          <cell r="AP522">
            <v>30</v>
          </cell>
          <cell r="AQ522">
            <v>0</v>
          </cell>
          <cell r="AR522">
            <v>0</v>
          </cell>
          <cell r="AS522">
            <v>0</v>
          </cell>
          <cell r="AT522">
            <v>0</v>
          </cell>
          <cell r="AU522">
            <v>0</v>
          </cell>
          <cell r="AV522">
            <v>1</v>
          </cell>
          <cell r="AW522">
            <v>13</v>
          </cell>
          <cell r="AX522">
            <v>0</v>
          </cell>
          <cell r="AY522">
            <v>13</v>
          </cell>
          <cell r="AZ522">
            <v>0</v>
          </cell>
          <cell r="BA522">
            <v>1</v>
          </cell>
          <cell r="BB522">
            <v>1</v>
          </cell>
          <cell r="BC522">
            <v>0</v>
          </cell>
          <cell r="BD522">
            <v>0</v>
          </cell>
          <cell r="BE522">
            <v>2</v>
          </cell>
          <cell r="BF522">
            <v>225.2</v>
          </cell>
          <cell r="BG522">
            <v>226.00800000000001</v>
          </cell>
          <cell r="BH522">
            <v>0</v>
          </cell>
          <cell r="BI522">
            <v>225.2</v>
          </cell>
          <cell r="BJ522">
            <v>0</v>
          </cell>
          <cell r="BK522">
            <v>17</v>
          </cell>
          <cell r="BL522">
            <v>1</v>
          </cell>
          <cell r="BM522">
            <v>359</v>
          </cell>
          <cell r="BN522">
            <v>359.66500000000002</v>
          </cell>
          <cell r="BO522">
            <v>0</v>
          </cell>
          <cell r="BP522">
            <v>359</v>
          </cell>
          <cell r="BQ522">
            <v>0</v>
          </cell>
          <cell r="BR522">
            <v>103.14</v>
          </cell>
          <cell r="BS522">
            <v>0</v>
          </cell>
          <cell r="BT522">
            <v>3.5</v>
          </cell>
          <cell r="BU522">
            <v>0</v>
          </cell>
          <cell r="BV522">
            <v>8</v>
          </cell>
          <cell r="BW522">
            <v>167</v>
          </cell>
          <cell r="BX522">
            <v>167.31</v>
          </cell>
          <cell r="BY522">
            <v>0</v>
          </cell>
          <cell r="BZ522">
            <v>119.5</v>
          </cell>
          <cell r="CA522">
            <v>47.5</v>
          </cell>
          <cell r="CB522">
            <v>7.4999999999999997E-2</v>
          </cell>
          <cell r="CC522">
            <v>4.7E-2</v>
          </cell>
          <cell r="CD522">
            <v>1.5</v>
          </cell>
          <cell r="CE522">
            <v>1</v>
          </cell>
          <cell r="CF522">
            <v>0</v>
          </cell>
          <cell r="CG522">
            <v>0</v>
          </cell>
          <cell r="CH522">
            <v>0</v>
          </cell>
          <cell r="CI522">
            <v>0</v>
          </cell>
          <cell r="CJ522">
            <v>0</v>
          </cell>
          <cell r="CK522">
            <v>0</v>
          </cell>
          <cell r="CL522">
            <v>0</v>
          </cell>
          <cell r="CM522">
            <v>0</v>
          </cell>
          <cell r="CN522">
            <v>0</v>
          </cell>
          <cell r="CO522">
            <v>0</v>
          </cell>
          <cell r="CP522">
            <v>716.7</v>
          </cell>
          <cell r="CQ522">
            <v>2250.8000000000002</v>
          </cell>
          <cell r="CR522">
            <v>0</v>
          </cell>
          <cell r="CS522">
            <v>0</v>
          </cell>
          <cell r="CT522">
            <v>0</v>
          </cell>
        </row>
        <row r="523">
          <cell r="B523">
            <v>9898709878</v>
          </cell>
          <cell r="C523" t="str">
            <v>п. Мирный, ул. Академика Северина, д. 10, д.12, д.14</v>
          </cell>
          <cell r="D523" t="str">
            <v>{"type":"Polygon","coordinates":[[[37.939798,55.622284],[37.940721,55.621781],[37.940673,55.621563],[37.940469,55.621563],[37.939879,55.620518],[37.939825,55.620406],[37.940512,55.6204],[37.940517,55.620266],[37.941982,55.62026],[37.943001,55.62026],[37.943003,55.622152],[37.942898,55.622152],[37.942818,55.622146],[37.942293,55.622137],[37.942234,55.622132],[37.941453,55.622123],[37.941448,55.62229],[37.939798,55.622284]],[[37.940833,55.621561],[37.940838,55.621609],[37.940976,55.621606],[37.940973,55.621559],[37.940833,55.621561]],[[37.941397,55.621554],[37.941418,55.620394],[37.941665,55.620397],[37.941649,55.621554],[37.941397,55.621554]],[[37.942322,55.621204],[37.942336,55.620403],[37.942679,55.620406],[37.94266,55.621205],[37.942322,55.621204]],[[37.941287,55.621984],[37.94129,55.621857],[37.942459,55.621863],[37.942462,55.621408],[37.942679,55.621408],[37.942671,55.62199],[37.941287,55.621984]],[[37.942877,55.621478],[37.942877,55.621417],[37.94293,55.621417],[37.94293,55.621478],[37.942877,55.621478]]]}</v>
          </cell>
          <cell r="E523" t="str">
            <v>LINESTRING(37.941982 55.62026,37.940517 55.620266,37.939825 55.620406,37.939798 55.622284,37.941448 55.62229,37.943003 55.622152,37.943001 55.62026,37.941982 55.62026)</v>
          </cell>
          <cell r="F523" t="str">
            <v>Утвержден</v>
          </cell>
          <cell r="G523">
            <v>31235</v>
          </cell>
          <cell r="H523">
            <v>31428.445</v>
          </cell>
          <cell r="I523">
            <v>31235</v>
          </cell>
          <cell r="J523">
            <v>4561</v>
          </cell>
          <cell r="K523">
            <v>7175</v>
          </cell>
          <cell r="L523">
            <v>26674</v>
          </cell>
          <cell r="M523">
            <v>1</v>
          </cell>
          <cell r="N523">
            <v>850</v>
          </cell>
          <cell r="O523">
            <v>851.82100000000003</v>
          </cell>
          <cell r="P523">
            <v>0</v>
          </cell>
          <cell r="Q523">
            <v>0</v>
          </cell>
          <cell r="R523">
            <v>850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19186</v>
          </cell>
          <cell r="AN523">
            <v>15195.786</v>
          </cell>
          <cell r="AO523">
            <v>19186</v>
          </cell>
          <cell r="AP523">
            <v>0</v>
          </cell>
          <cell r="AQ523">
            <v>0</v>
          </cell>
          <cell r="AR523">
            <v>0</v>
          </cell>
          <cell r="AS523">
            <v>0</v>
          </cell>
          <cell r="AT523">
            <v>0</v>
          </cell>
          <cell r="AU523">
            <v>0</v>
          </cell>
          <cell r="AV523">
            <v>2</v>
          </cell>
          <cell r="AW523">
            <v>60</v>
          </cell>
          <cell r="AX523">
            <v>0</v>
          </cell>
          <cell r="AY523">
            <v>60</v>
          </cell>
          <cell r="AZ523">
            <v>0</v>
          </cell>
          <cell r="BA523">
            <v>0</v>
          </cell>
          <cell r="BB523">
            <v>0</v>
          </cell>
          <cell r="BC523">
            <v>0</v>
          </cell>
          <cell r="BD523">
            <v>0</v>
          </cell>
          <cell r="BE523">
            <v>8</v>
          </cell>
          <cell r="BF523">
            <v>8098</v>
          </cell>
          <cell r="BG523">
            <v>8162.8950000000004</v>
          </cell>
          <cell r="BH523">
            <v>1</v>
          </cell>
          <cell r="BI523">
            <v>8098</v>
          </cell>
          <cell r="BJ523">
            <v>0</v>
          </cell>
          <cell r="BK523">
            <v>430</v>
          </cell>
          <cell r="BL523">
            <v>1</v>
          </cell>
          <cell r="BM523">
            <v>4561</v>
          </cell>
          <cell r="BN523">
            <v>4581.04</v>
          </cell>
          <cell r="BO523">
            <v>0</v>
          </cell>
          <cell r="BP523">
            <v>4561</v>
          </cell>
          <cell r="BQ523">
            <v>0</v>
          </cell>
          <cell r="BR523">
            <v>1014</v>
          </cell>
          <cell r="BS523">
            <v>0</v>
          </cell>
          <cell r="BT523">
            <v>4.5</v>
          </cell>
          <cell r="BU523">
            <v>0</v>
          </cell>
          <cell r="BV523">
            <v>5</v>
          </cell>
          <cell r="BW523">
            <v>2627</v>
          </cell>
          <cell r="BX523">
            <v>2634.6909999999998</v>
          </cell>
          <cell r="BY523">
            <v>0</v>
          </cell>
          <cell r="BZ523">
            <v>2627</v>
          </cell>
          <cell r="CA523">
            <v>0</v>
          </cell>
          <cell r="CB523">
            <v>1.3160000000000001</v>
          </cell>
          <cell r="CC523">
            <v>0</v>
          </cell>
          <cell r="CD523">
            <v>1.9</v>
          </cell>
          <cell r="CE523">
            <v>0</v>
          </cell>
          <cell r="CF523">
            <v>0</v>
          </cell>
          <cell r="CG523">
            <v>0</v>
          </cell>
          <cell r="CH523">
            <v>0</v>
          </cell>
          <cell r="CI523">
            <v>0</v>
          </cell>
          <cell r="CJ523">
            <v>0</v>
          </cell>
          <cell r="CK523">
            <v>0</v>
          </cell>
          <cell r="CL523">
            <v>0</v>
          </cell>
          <cell r="CM523">
            <v>0</v>
          </cell>
          <cell r="CN523">
            <v>0</v>
          </cell>
          <cell r="CO523">
            <v>0</v>
          </cell>
          <cell r="CP523">
            <v>15346</v>
          </cell>
          <cell r="CQ523">
            <v>35382</v>
          </cell>
          <cell r="CR523">
            <v>0</v>
          </cell>
          <cell r="CS523">
            <v>0</v>
          </cell>
          <cell r="CT523">
            <v>0</v>
          </cell>
        </row>
        <row r="524">
          <cell r="B524">
            <v>247693533</v>
          </cell>
          <cell r="C524" t="str">
            <v>п. Октябрьский, ул. Калинина, д.1А, д. 1Б, д. 1В</v>
          </cell>
          <cell r="D524" t="str">
            <v>{"type":"Polygon","coordinates":[[[37.983508,55.610165],[37.983616,55.610207],[37.983973,55.609943],[37.983894,55.609906],[37.983866,55.609894],[37.98371,55.609712],[37.98356,55.609683],[37.983537,55.609692],[37.983297,55.609729],[37.983131,55.609881],[37.982959,55.609819],[37.982797,55.609944],[37.982648,55.610094],[37.983332,55.610317],[37.983508,55.610165]],[[37.983656,55.609972],[37.983525,55.609893],[37.983498,55.609908],[37.983368,55.609829],[37.983426,55.609797],[37.983388,55.60977],[37.983473,55.609727],[37.983627,55.609816],[37.983655,55.609801],[37.983797,55.609892],[37.983656,55.609972]],[[37.982731,55.610065],[37.982788,55.610015],[37.982768,55.610007],[37.982877,55.609916],[37.982895,55.609922],[37.982976,55.609854],[37.983133,55.609909],[37.982889,55.610123],[37.982731,55.610065]],[[37.983113,55.610173],[37.983352,55.60997],[37.983532,55.610045],[37.983293,55.610241],[37.983113,55.610173]]]}</v>
          </cell>
          <cell r="E524" t="str">
            <v>LINESTRING(37.98356 55.609683,37.983297 55.609729,37.982959 55.609819,37.982797 55.609944,37.982648 55.610094,37.983332 55.610317,37.983616 55.610207,37.983973 55.609943,37.98371 55.609712,37.98356 55.609683)</v>
          </cell>
          <cell r="F524" t="str">
            <v>Утвержден</v>
          </cell>
          <cell r="G524">
            <v>2203</v>
          </cell>
          <cell r="H524">
            <v>2208.4299999999998</v>
          </cell>
          <cell r="I524">
            <v>2203</v>
          </cell>
          <cell r="J524">
            <v>932.7</v>
          </cell>
          <cell r="K524">
            <v>758.5</v>
          </cell>
          <cell r="L524">
            <v>1270.3</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736</v>
          </cell>
          <cell r="AN524">
            <v>737.52200000000005</v>
          </cell>
          <cell r="AO524">
            <v>736</v>
          </cell>
          <cell r="AP524">
            <v>0</v>
          </cell>
          <cell r="AQ524">
            <v>0</v>
          </cell>
          <cell r="AR524">
            <v>0</v>
          </cell>
          <cell r="AS524">
            <v>0</v>
          </cell>
          <cell r="AT524">
            <v>0</v>
          </cell>
          <cell r="AU524">
            <v>0</v>
          </cell>
          <cell r="AV524">
            <v>0</v>
          </cell>
          <cell r="AW524">
            <v>0</v>
          </cell>
          <cell r="AX524">
            <v>0</v>
          </cell>
          <cell r="AY524">
            <v>0</v>
          </cell>
          <cell r="AZ524">
            <v>0</v>
          </cell>
          <cell r="BA524">
            <v>4</v>
          </cell>
          <cell r="BB524">
            <v>4</v>
          </cell>
          <cell r="BC524">
            <v>1</v>
          </cell>
          <cell r="BD524">
            <v>1</v>
          </cell>
          <cell r="BE524">
            <v>3</v>
          </cell>
          <cell r="BF524">
            <v>628</v>
          </cell>
          <cell r="BG524">
            <v>629.06500000000005</v>
          </cell>
          <cell r="BH524">
            <v>0</v>
          </cell>
          <cell r="BI524">
            <v>421</v>
          </cell>
          <cell r="BJ524">
            <v>207</v>
          </cell>
          <cell r="BK524">
            <v>49</v>
          </cell>
          <cell r="BL524">
            <v>1</v>
          </cell>
          <cell r="BM524">
            <v>731</v>
          </cell>
          <cell r="BN524">
            <v>732.59199999999998</v>
          </cell>
          <cell r="BO524">
            <v>0</v>
          </cell>
          <cell r="BP524">
            <v>731</v>
          </cell>
          <cell r="BQ524">
            <v>0</v>
          </cell>
          <cell r="BR524">
            <v>146.19999999999999</v>
          </cell>
          <cell r="BS524">
            <v>0</v>
          </cell>
          <cell r="BT524">
            <v>5</v>
          </cell>
          <cell r="BU524">
            <v>0</v>
          </cell>
          <cell r="BV524">
            <v>3</v>
          </cell>
          <cell r="BW524">
            <v>108.4</v>
          </cell>
          <cell r="BX524">
            <v>108.626</v>
          </cell>
          <cell r="BY524">
            <v>0</v>
          </cell>
          <cell r="BZ524">
            <v>108.4</v>
          </cell>
          <cell r="CA524">
            <v>0</v>
          </cell>
          <cell r="CB524">
            <v>6.7000000000000004E-2</v>
          </cell>
          <cell r="CC524">
            <v>0</v>
          </cell>
          <cell r="CD524">
            <v>1.6666666666666701</v>
          </cell>
          <cell r="CE524">
            <v>0</v>
          </cell>
          <cell r="CF524">
            <v>0</v>
          </cell>
          <cell r="CG524">
            <v>0</v>
          </cell>
          <cell r="CH524">
            <v>0</v>
          </cell>
          <cell r="CI524">
            <v>0</v>
          </cell>
          <cell r="CJ524">
            <v>0</v>
          </cell>
          <cell r="CK524">
            <v>0</v>
          </cell>
          <cell r="CL524">
            <v>0</v>
          </cell>
          <cell r="CM524">
            <v>0</v>
          </cell>
          <cell r="CN524">
            <v>0</v>
          </cell>
          <cell r="CO524">
            <v>0</v>
          </cell>
          <cell r="CP524">
            <v>1260.4000000000001</v>
          </cell>
          <cell r="CQ524">
            <v>2203.4</v>
          </cell>
          <cell r="CR524">
            <v>0</v>
          </cell>
          <cell r="CS524">
            <v>0</v>
          </cell>
          <cell r="CT524">
            <v>0</v>
          </cell>
        </row>
        <row r="525">
          <cell r="B525">
            <v>247693578</v>
          </cell>
          <cell r="C525" t="str">
            <v>п. Октябрьский, ул. Первомайская д. 8, д. 10</v>
          </cell>
          <cell r="D525" t="str">
            <v>{"type":"Polygon","coordinates":[[[37.972936,55.604301],[37.97284,55.604449],[37.97282,55.604482],[37.972938,55.604508],[37.972934,55.604515],[37.97326,55.604647],[37.973359,55.604677],[37.973429,55.60471],[37.973462,55.604768],[37.973471,55.604822],[37.973367,55.605016],[37.973422,55.605028],[37.97341,55.605049],[37.973538,55.605078],[37.973629,55.605118],[37.973813,55.605215],[37.973978,55.605268],[37.97409,55.605298],[37.974106,55.605277],[37.974212,55.605299],[37.974797,55.604413],[37.973031,55.604066],[37.972887,55.604293],[37.972936,55.604301]],[[37.974253,55.604347],[37.974183,55.604455],[37.973087,55.604245],[37.973158,55.604131],[37.974253,55.604347]],[[37.974695,55.604436],[37.97418,55.605221],[37.973982,55.605181],[37.974489,55.604396],[37.974695,55.604436]]]}</v>
          </cell>
          <cell r="E525" t="str">
            <v>LINESTRING(37.973031 55.604066,37.972887 55.604293,37.97282 55.604482,37.973367 55.605016,37.97341 55.605049,37.973813 55.605215,37.973978 55.605268,37.97409 55.605298,37.974212 55.605299,37.974797 55.604413,37.973031 55.604066)</v>
          </cell>
          <cell r="F525" t="str">
            <v>Утвержден</v>
          </cell>
          <cell r="G525">
            <v>7011</v>
          </cell>
          <cell r="H525">
            <v>7027.6679999999997</v>
          </cell>
          <cell r="I525">
            <v>7011</v>
          </cell>
          <cell r="J525">
            <v>869.1</v>
          </cell>
          <cell r="K525">
            <v>1150.4000000000001</v>
          </cell>
          <cell r="L525">
            <v>6141.9</v>
          </cell>
          <cell r="M525">
            <v>2</v>
          </cell>
          <cell r="N525">
            <v>294</v>
          </cell>
          <cell r="O525">
            <v>294.2</v>
          </cell>
          <cell r="P525">
            <v>0</v>
          </cell>
          <cell r="Q525">
            <v>0</v>
          </cell>
          <cell r="R525">
            <v>270</v>
          </cell>
          <cell r="S525">
            <v>24</v>
          </cell>
          <cell r="T525">
            <v>0</v>
          </cell>
          <cell r="U525">
            <v>0</v>
          </cell>
          <cell r="V525">
            <v>0</v>
          </cell>
          <cell r="W525">
            <v>5</v>
          </cell>
          <cell r="X525">
            <v>5</v>
          </cell>
          <cell r="Y525">
            <v>5</v>
          </cell>
          <cell r="Z525">
            <v>2</v>
          </cell>
          <cell r="AA525">
            <v>201</v>
          </cell>
          <cell r="AB525">
            <v>202.18</v>
          </cell>
          <cell r="AC525">
            <v>1</v>
          </cell>
          <cell r="AD525">
            <v>0</v>
          </cell>
          <cell r="AE525">
            <v>0</v>
          </cell>
          <cell r="AF525">
            <v>0</v>
          </cell>
          <cell r="AG525">
            <v>201</v>
          </cell>
          <cell r="AH525">
            <v>0</v>
          </cell>
          <cell r="AI525">
            <v>0</v>
          </cell>
          <cell r="AJ525">
            <v>0</v>
          </cell>
          <cell r="AK525">
            <v>1</v>
          </cell>
          <cell r="AL525">
            <v>1</v>
          </cell>
          <cell r="AM525">
            <v>4701.3</v>
          </cell>
          <cell r="AN525">
            <v>4708.3119999999999</v>
          </cell>
          <cell r="AO525">
            <v>4700.3</v>
          </cell>
          <cell r="AP525">
            <v>63</v>
          </cell>
          <cell r="AQ525">
            <v>0</v>
          </cell>
          <cell r="AR525">
            <v>0</v>
          </cell>
          <cell r="AS525">
            <v>0</v>
          </cell>
          <cell r="AT525">
            <v>0</v>
          </cell>
          <cell r="AU525">
            <v>0</v>
          </cell>
          <cell r="AV525">
            <v>0</v>
          </cell>
          <cell r="AW525">
            <v>0</v>
          </cell>
          <cell r="AX525">
            <v>0</v>
          </cell>
          <cell r="AY525">
            <v>0</v>
          </cell>
          <cell r="AZ525">
            <v>0</v>
          </cell>
          <cell r="BA525">
            <v>8</v>
          </cell>
          <cell r="BB525">
            <v>8</v>
          </cell>
          <cell r="BC525">
            <v>9</v>
          </cell>
          <cell r="BD525">
            <v>7</v>
          </cell>
          <cell r="BE525">
            <v>4</v>
          </cell>
          <cell r="BF525">
            <v>396</v>
          </cell>
          <cell r="BG525">
            <v>398.27499999999998</v>
          </cell>
          <cell r="BH525">
            <v>1</v>
          </cell>
          <cell r="BI525">
            <v>256.60000000000002</v>
          </cell>
          <cell r="BJ525">
            <v>139.4</v>
          </cell>
          <cell r="BK525">
            <v>30</v>
          </cell>
          <cell r="BL525">
            <v>1</v>
          </cell>
          <cell r="BM525">
            <v>875</v>
          </cell>
          <cell r="BN525">
            <v>879.68299999999999</v>
          </cell>
          <cell r="BO525">
            <v>1</v>
          </cell>
          <cell r="BP525">
            <v>875</v>
          </cell>
          <cell r="BQ525">
            <v>0</v>
          </cell>
          <cell r="BR525">
            <v>25</v>
          </cell>
          <cell r="BS525">
            <v>0</v>
          </cell>
          <cell r="BT525">
            <v>3.5</v>
          </cell>
          <cell r="BU525">
            <v>0</v>
          </cell>
          <cell r="BV525">
            <v>20</v>
          </cell>
          <cell r="BW525">
            <v>476.2</v>
          </cell>
          <cell r="BX525">
            <v>477.726</v>
          </cell>
          <cell r="BY525">
            <v>0</v>
          </cell>
          <cell r="BZ525">
            <v>401.3</v>
          </cell>
          <cell r="CA525">
            <v>74.900000000000006</v>
          </cell>
          <cell r="CB525">
            <v>0.17599999999999999</v>
          </cell>
          <cell r="CC525">
            <v>5.0999999999999997E-2</v>
          </cell>
          <cell r="CD525">
            <v>1.8846153846153799</v>
          </cell>
          <cell r="CE525">
            <v>1.4285714285714299</v>
          </cell>
          <cell r="CF525">
            <v>0</v>
          </cell>
          <cell r="CG525">
            <v>0</v>
          </cell>
          <cell r="CH525">
            <v>0</v>
          </cell>
          <cell r="CI525">
            <v>0</v>
          </cell>
          <cell r="CJ525">
            <v>0</v>
          </cell>
          <cell r="CK525">
            <v>0</v>
          </cell>
          <cell r="CL525">
            <v>0</v>
          </cell>
          <cell r="CM525">
            <v>0</v>
          </cell>
          <cell r="CN525">
            <v>0</v>
          </cell>
          <cell r="CO525">
            <v>0</v>
          </cell>
          <cell r="CP525">
            <v>1532.9</v>
          </cell>
          <cell r="CQ525">
            <v>6942.5</v>
          </cell>
          <cell r="CR525">
            <v>0</v>
          </cell>
          <cell r="CS525">
            <v>0</v>
          </cell>
          <cell r="CT525">
            <v>0</v>
          </cell>
        </row>
        <row r="526">
          <cell r="B526">
            <v>247693544</v>
          </cell>
          <cell r="C526" t="str">
            <v>пос. Малаховка, ул. Калинина , д. 29/3а, д. 29/3б, д. 29/5</v>
          </cell>
          <cell r="D526" t="str">
            <v>{"type":"Polygon","coordinates":[[[37.977912,55.635707],[37.977955,55.635773],[37.978039,55.63579],[37.978195,55.635832],[37.978646,55.63595],[37.978712,55.635901],[37.979161,55.636054],[37.97917,55.636001],[37.979703,55.636033],[37.97968,55.636137],[37.979792,55.636145],[37.979818,55.636147],[37.979923,55.636155],[37.980176,55.636113],[37.980278,55.635906],[37.980335,55.63569],[37.980331,55.635589],[37.980339,55.635527],[37.979299,55.6354],[37.97817,55.635282],[37.978078,55.635289],[37.978042,55.635306],[37.978024,55.635336],[37.977912,55.635707]],[[37.977965,55.635673],[37.978132,55.635694],[37.978154,55.635631],[37.97799,55.635608],[37.977965,55.635673]],[[37.978037,55.635535],[37.979041,55.635612],[37.979072,55.635494],[37.978069,55.635416],[37.978037,55.635535]],[[37.979284,55.635592],[37.980072,55.63566],[37.980112,55.635535],[37.979325,55.635466],[37.979284,55.635592]],[[37.980331,55.635589],[37.980339,55.635527],[37.980331,55.635589]],[[37.979902,55.636081],[37.980023,55.635656],[37.980244,55.635675],[37.980126,55.636099],[37.979902,55.636081]]]}</v>
          </cell>
          <cell r="E526" t="str">
            <v>LINESTRING(37.97817 55.635282,37.978078 55.635289,37.978042 55.635306,37.978024 55.635336,37.977912 55.635707,37.977955 55.635773,37.978646 55.63595,37.979161 55.636054,37.97968 55.636137,37.979923 55.636155,37.980176 55.636113,37.980278 55.635906,37.980335 55.63569,37.980339 55.635527,37.979299 55.6354,37.97817 55.635282)</v>
          </cell>
          <cell r="F526" t="str">
            <v>Утвержден</v>
          </cell>
          <cell r="G526">
            <v>7477</v>
          </cell>
          <cell r="H526">
            <v>7495.0829999999996</v>
          </cell>
          <cell r="I526">
            <v>7477</v>
          </cell>
          <cell r="J526">
            <v>727.3</v>
          </cell>
          <cell r="K526">
            <v>741</v>
          </cell>
          <cell r="L526">
            <v>6749.7</v>
          </cell>
          <cell r="M526">
            <v>1</v>
          </cell>
          <cell r="N526">
            <v>275</v>
          </cell>
          <cell r="O526">
            <v>275.72000000000003</v>
          </cell>
          <cell r="P526">
            <v>0</v>
          </cell>
          <cell r="Q526">
            <v>0</v>
          </cell>
          <cell r="R526">
            <v>275</v>
          </cell>
          <cell r="S526">
            <v>0</v>
          </cell>
          <cell r="T526">
            <v>0</v>
          </cell>
          <cell r="U526">
            <v>0</v>
          </cell>
          <cell r="V526">
            <v>0</v>
          </cell>
          <cell r="W526">
            <v>0</v>
          </cell>
          <cell r="X526">
            <v>0</v>
          </cell>
          <cell r="Y526">
            <v>0</v>
          </cell>
          <cell r="Z526">
            <v>1</v>
          </cell>
          <cell r="AA526">
            <v>182</v>
          </cell>
          <cell r="AB526">
            <v>182.46100000000001</v>
          </cell>
          <cell r="AC526">
            <v>0</v>
          </cell>
          <cell r="AD526">
            <v>0</v>
          </cell>
          <cell r="AE526">
            <v>0</v>
          </cell>
          <cell r="AF526">
            <v>0</v>
          </cell>
          <cell r="AG526">
            <v>182</v>
          </cell>
          <cell r="AH526">
            <v>0</v>
          </cell>
          <cell r="AI526">
            <v>0</v>
          </cell>
          <cell r="AJ526">
            <v>0</v>
          </cell>
          <cell r="AK526">
            <v>0</v>
          </cell>
          <cell r="AL526">
            <v>0</v>
          </cell>
          <cell r="AM526">
            <v>5750.1</v>
          </cell>
          <cell r="AN526">
            <v>5763.0349999999999</v>
          </cell>
          <cell r="AO526">
            <v>5749.1</v>
          </cell>
          <cell r="AP526">
            <v>11</v>
          </cell>
          <cell r="AQ526">
            <v>0</v>
          </cell>
          <cell r="AR526">
            <v>0</v>
          </cell>
          <cell r="AS526">
            <v>0</v>
          </cell>
          <cell r="AT526">
            <v>0</v>
          </cell>
          <cell r="AU526">
            <v>0</v>
          </cell>
          <cell r="AV526">
            <v>0</v>
          </cell>
          <cell r="AW526">
            <v>0</v>
          </cell>
          <cell r="AX526">
            <v>0</v>
          </cell>
          <cell r="AY526">
            <v>0</v>
          </cell>
          <cell r="AZ526">
            <v>0</v>
          </cell>
          <cell r="BA526">
            <v>4</v>
          </cell>
          <cell r="BB526">
            <v>4</v>
          </cell>
          <cell r="BC526">
            <v>0</v>
          </cell>
          <cell r="BD526">
            <v>0</v>
          </cell>
          <cell r="BE526">
            <v>2</v>
          </cell>
          <cell r="BF526">
            <v>208.3</v>
          </cell>
          <cell r="BG526">
            <v>208.619</v>
          </cell>
          <cell r="BH526">
            <v>0</v>
          </cell>
          <cell r="BI526">
            <v>208.3</v>
          </cell>
          <cell r="BJ526">
            <v>0</v>
          </cell>
          <cell r="BK526">
            <v>15</v>
          </cell>
          <cell r="BL526">
            <v>1</v>
          </cell>
          <cell r="BM526">
            <v>741</v>
          </cell>
          <cell r="BN526">
            <v>742.36800000000005</v>
          </cell>
          <cell r="BO526">
            <v>0</v>
          </cell>
          <cell r="BP526">
            <v>741</v>
          </cell>
          <cell r="BQ526">
            <v>0</v>
          </cell>
          <cell r="BR526">
            <v>212</v>
          </cell>
          <cell r="BS526">
            <v>0</v>
          </cell>
          <cell r="BT526">
            <v>3.5</v>
          </cell>
          <cell r="BU526">
            <v>0</v>
          </cell>
          <cell r="BV526">
            <v>6</v>
          </cell>
          <cell r="BW526">
            <v>319.8</v>
          </cell>
          <cell r="BX526">
            <v>320.91399999999999</v>
          </cell>
          <cell r="BY526">
            <v>0</v>
          </cell>
          <cell r="BZ526">
            <v>319.8</v>
          </cell>
          <cell r="CA526">
            <v>0</v>
          </cell>
          <cell r="CB526">
            <v>0.21</v>
          </cell>
          <cell r="CC526">
            <v>0</v>
          </cell>
          <cell r="CD526">
            <v>1.5</v>
          </cell>
          <cell r="CE526">
            <v>0</v>
          </cell>
          <cell r="CF526">
            <v>0</v>
          </cell>
          <cell r="CG526">
            <v>0</v>
          </cell>
          <cell r="CH526">
            <v>0</v>
          </cell>
          <cell r="CI526">
            <v>0</v>
          </cell>
          <cell r="CJ526">
            <v>0</v>
          </cell>
          <cell r="CK526">
            <v>0</v>
          </cell>
          <cell r="CL526">
            <v>0</v>
          </cell>
          <cell r="CM526">
            <v>0</v>
          </cell>
          <cell r="CN526">
            <v>0</v>
          </cell>
          <cell r="CO526">
            <v>0</v>
          </cell>
          <cell r="CP526">
            <v>1269.0999999999999</v>
          </cell>
          <cell r="CQ526">
            <v>7475.2</v>
          </cell>
          <cell r="CR526">
            <v>0</v>
          </cell>
          <cell r="CS526">
            <v>0</v>
          </cell>
          <cell r="CT526">
            <v>0</v>
          </cell>
        </row>
        <row r="527">
          <cell r="B527">
            <v>8878464898</v>
          </cell>
          <cell r="C527" t="str">
            <v>п.Томилино, п.Мирный, улица академика Северина, дом 13 ЖК "Томилино парк"</v>
          </cell>
          <cell r="D527" t="str">
            <v>{"type":"Polygon","coordinates":[[[37.94644,55.618735],[37.946383,55.618735],[37.946382,55.618815],[37.946455,55.618816],[37.946451,55.618967],[37.94637,55.618966],[37.946364,55.619391],[37.943809,55.61938],[37.943639,55.619358],[37.94348,55.619297],[37.943333,55.619264],[37.943367,55.6168],[37.946403,55.617382],[37.946408,55.617463],[37.946241,55.617463],[37.946239,55.617538],[37.944331,55.617526],[37.944331,55.617457],[37.94429,55.617456],[37.944144,55.617456],[37.944138,55.617693],[37.944216,55.617693],[37.944216,55.618039],[37.944316,55.618039],[37.945706,55.618043],[37.945705,55.618199],[37.946449,55.6182],[37.94644,55.618735]],[[37.943729,55.617902],[37.943779,55.617905],[37.94376,55.619189],[37.946053,55.619185],[37.946073,55.618318],[37.945845,55.618313],[37.945821,55.619048],[37.944008,55.619041],[37.94402,55.617517],[37.943741,55.617518],[37.943729,55.617902]],[[37.945533,55.619307],[37.945333,55.619306],[37.945332,55.619361],[37.945532,55.619362],[37.945533,55.619307]],[[37.944025,55.619302],[37.944023,55.619354],[37.944226,55.619355],[37.944227,55.619303],[37.944025,55.619302]],[[37.943517,55.618429],[37.943345,55.618429],[37.943344,55.618515],[37.943517,55.618515],[37.943517,55.618429]],[[37.94637,55.618966],[37.946451,55.618967],[37.946453,55.618906],[37.946375,55.618904],[37.94637,55.618966]],[[37.946377,55.618883],[37.946453,55.618884],[37.946455,55.618816],[37.946382,55.618815],[37.946377,55.618883]]]}</v>
          </cell>
          <cell r="E527" t="str">
            <v>LINESTRING(37.943367 55.6168,37.943333 55.619264,37.943639 55.619358,37.943809 55.61938,37.946364 55.619391,37.946451 55.618967,37.946453 55.618906,37.946455 55.618816,37.946449 55.6182,37.946408 55.617463,37.946403 55.617382,37.943367 55.6168)</v>
          </cell>
          <cell r="F527" t="str">
            <v>Утвержден</v>
          </cell>
          <cell r="G527">
            <v>33654</v>
          </cell>
          <cell r="H527">
            <v>33805.574000000001</v>
          </cell>
          <cell r="I527">
            <v>33654</v>
          </cell>
          <cell r="J527">
            <v>9194.6</v>
          </cell>
          <cell r="K527">
            <v>13618</v>
          </cell>
          <cell r="L527">
            <v>24459.4</v>
          </cell>
          <cell r="M527">
            <v>5</v>
          </cell>
          <cell r="N527">
            <v>2051</v>
          </cell>
          <cell r="O527">
            <v>2057.11</v>
          </cell>
          <cell r="P527">
            <v>0</v>
          </cell>
          <cell r="Q527">
            <v>0</v>
          </cell>
          <cell r="R527">
            <v>2051</v>
          </cell>
          <cell r="S527">
            <v>0</v>
          </cell>
          <cell r="T527">
            <v>0</v>
          </cell>
          <cell r="U527">
            <v>0</v>
          </cell>
          <cell r="V527">
            <v>0</v>
          </cell>
          <cell r="W527">
            <v>0</v>
          </cell>
          <cell r="X527">
            <v>0</v>
          </cell>
          <cell r="Y527">
            <v>0</v>
          </cell>
          <cell r="Z527">
            <v>1</v>
          </cell>
          <cell r="AA527">
            <v>288</v>
          </cell>
          <cell r="AB527">
            <v>287.85500000000002</v>
          </cell>
          <cell r="AC527">
            <v>0</v>
          </cell>
          <cell r="AD527">
            <v>288</v>
          </cell>
          <cell r="AE527">
            <v>0</v>
          </cell>
          <cell r="AF527">
            <v>0</v>
          </cell>
          <cell r="AG527">
            <v>0</v>
          </cell>
          <cell r="AH527">
            <v>0</v>
          </cell>
          <cell r="AI527">
            <v>0</v>
          </cell>
          <cell r="AJ527">
            <v>0</v>
          </cell>
          <cell r="AK527">
            <v>0</v>
          </cell>
          <cell r="AL527">
            <v>0</v>
          </cell>
          <cell r="AM527">
            <v>11510.3</v>
          </cell>
          <cell r="AN527">
            <v>11529.138000000001</v>
          </cell>
          <cell r="AO527">
            <v>11510.3</v>
          </cell>
          <cell r="AP527">
            <v>2</v>
          </cell>
          <cell r="AQ527">
            <v>0</v>
          </cell>
          <cell r="AR527">
            <v>0</v>
          </cell>
          <cell r="AS527">
            <v>0</v>
          </cell>
          <cell r="AT527">
            <v>0</v>
          </cell>
          <cell r="AU527">
            <v>0</v>
          </cell>
          <cell r="AV527">
            <v>4</v>
          </cell>
          <cell r="AW527">
            <v>120</v>
          </cell>
          <cell r="AX527">
            <v>0</v>
          </cell>
          <cell r="AY527">
            <v>120</v>
          </cell>
          <cell r="AZ527">
            <v>0</v>
          </cell>
          <cell r="BA527">
            <v>0</v>
          </cell>
          <cell r="BB527">
            <v>0</v>
          </cell>
          <cell r="BC527">
            <v>0</v>
          </cell>
          <cell r="BD527">
            <v>0</v>
          </cell>
          <cell r="BE527">
            <v>15</v>
          </cell>
          <cell r="BF527">
            <v>4727.2</v>
          </cell>
          <cell r="BG527">
            <v>4736.4930000000004</v>
          </cell>
          <cell r="BH527">
            <v>0</v>
          </cell>
          <cell r="BI527">
            <v>4727.2</v>
          </cell>
          <cell r="BJ527">
            <v>0</v>
          </cell>
          <cell r="BK527">
            <v>369</v>
          </cell>
          <cell r="BL527">
            <v>1</v>
          </cell>
          <cell r="BM527">
            <v>6382</v>
          </cell>
          <cell r="BN527">
            <v>6397.527</v>
          </cell>
          <cell r="BO527">
            <v>0</v>
          </cell>
          <cell r="BP527">
            <v>6382</v>
          </cell>
          <cell r="BQ527">
            <v>0</v>
          </cell>
          <cell r="BR527">
            <v>1276.4000000000001</v>
          </cell>
          <cell r="BS527">
            <v>0</v>
          </cell>
          <cell r="BT527">
            <v>5</v>
          </cell>
          <cell r="BU527">
            <v>0</v>
          </cell>
          <cell r="BV527">
            <v>9</v>
          </cell>
          <cell r="BW527">
            <v>8692</v>
          </cell>
          <cell r="BX527">
            <v>8715.5020000000004</v>
          </cell>
          <cell r="BY527">
            <v>0</v>
          </cell>
          <cell r="BZ527">
            <v>8692</v>
          </cell>
          <cell r="CA527">
            <v>0</v>
          </cell>
          <cell r="CB527">
            <v>4.5860000000000003</v>
          </cell>
          <cell r="CC527">
            <v>0</v>
          </cell>
          <cell r="CD527">
            <v>1.55555555555556</v>
          </cell>
          <cell r="CE527">
            <v>0</v>
          </cell>
          <cell r="CF527">
            <v>0</v>
          </cell>
          <cell r="CG527">
            <v>0</v>
          </cell>
          <cell r="CH527">
            <v>0</v>
          </cell>
          <cell r="CI527">
            <v>0</v>
          </cell>
          <cell r="CJ527">
            <v>0</v>
          </cell>
          <cell r="CK527">
            <v>0</v>
          </cell>
          <cell r="CL527">
            <v>0</v>
          </cell>
          <cell r="CM527">
            <v>0</v>
          </cell>
          <cell r="CN527">
            <v>0</v>
          </cell>
          <cell r="CO527">
            <v>0</v>
          </cell>
          <cell r="CP527">
            <v>20209.2</v>
          </cell>
          <cell r="CQ527">
            <v>33770.5</v>
          </cell>
          <cell r="CR527">
            <v>0</v>
          </cell>
          <cell r="CS527">
            <v>0</v>
          </cell>
          <cell r="CT527">
            <v>0</v>
          </cell>
        </row>
        <row r="528">
          <cell r="B528">
            <v>8878508258</v>
          </cell>
          <cell r="C528" t="str">
            <v>п.Томилино, п.Мирный, улица академика Северина, дом 15 ЖК "Томилино парк"</v>
          </cell>
          <cell r="D528" t="str">
            <v>{"type":"Polygon","coordinates":[[[37.946449,55.6182],[37.945705,55.618199],[37.945706,55.618043],[37.944216,55.618039],[37.944216,55.617779],[37.944216,55.617693],[37.944139,55.617693],[37.944144,55.617456],[37.944214,55.617456],[37.94429,55.617456],[37.944331,55.617457],[37.944331,55.617526],[37.946239,55.617538],[37.946241,55.617463],[37.946408,55.617463],[37.946403,55.617382],[37.947508,55.61762],[37.948733,55.617817],[37.948718,55.61811],[37.948306,55.61802],[37.947202,55.617834],[37.946458,55.617681],[37.946449,55.6182]],[[37.945845,55.618152],[37.946093,55.618152],[37.946095,55.617765],[37.944734,55.617761],[37.944728,55.617893],[37.945847,55.617898],[37.945845,55.618152]],[[37.945868,55.617664],[37.945869,55.617601],[37.945741,55.617601],[37.94574,55.617664],[37.945868,55.617664]],[[37.944545,55.617757],[37.944543,55.617809],[37.944428,55.617808],[37.944431,55.617756],[37.944545,55.617757]],[[37.944291,55.617755],[37.94429,55.617806],[37.94439,55.617807],[37.944391,55.617756],[37.944291,55.617755]]]}</v>
          </cell>
          <cell r="E528" t="str">
            <v>LINESTRING(37.946403 55.617382,37.944144 55.617456,37.944139 55.617693,37.944216 55.618039,37.945705 55.618199,37.946449 55.6182,37.948718 55.61811,37.948733 55.617817,37.946403 55.617382)</v>
          </cell>
          <cell r="F528" t="str">
            <v>Утвержден</v>
          </cell>
          <cell r="G528">
            <v>11672</v>
          </cell>
          <cell r="H528">
            <v>11700.126</v>
          </cell>
          <cell r="I528">
            <v>11672</v>
          </cell>
          <cell r="J528">
            <v>2790.5</v>
          </cell>
          <cell r="K528">
            <v>3268</v>
          </cell>
          <cell r="L528">
            <v>8881.5</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4762.5</v>
          </cell>
          <cell r="AN528">
            <v>4769.6750000000002</v>
          </cell>
          <cell r="AO528">
            <v>4761.5</v>
          </cell>
          <cell r="AP528">
            <v>10</v>
          </cell>
          <cell r="AQ528">
            <v>0</v>
          </cell>
          <cell r="AR528">
            <v>0</v>
          </cell>
          <cell r="AS528">
            <v>0</v>
          </cell>
          <cell r="AT528">
            <v>0</v>
          </cell>
          <cell r="AU528">
            <v>0</v>
          </cell>
          <cell r="AV528">
            <v>2</v>
          </cell>
          <cell r="AW528">
            <v>80</v>
          </cell>
          <cell r="AX528">
            <v>0</v>
          </cell>
          <cell r="AY528">
            <v>80</v>
          </cell>
          <cell r="AZ528">
            <v>0</v>
          </cell>
          <cell r="BA528">
            <v>0</v>
          </cell>
          <cell r="BB528">
            <v>0</v>
          </cell>
          <cell r="BC528">
            <v>0</v>
          </cell>
          <cell r="BD528">
            <v>0</v>
          </cell>
          <cell r="BE528">
            <v>5</v>
          </cell>
          <cell r="BF528">
            <v>1821</v>
          </cell>
          <cell r="BG528">
            <v>1824.049</v>
          </cell>
          <cell r="BH528">
            <v>0</v>
          </cell>
          <cell r="BI528">
            <v>1821</v>
          </cell>
          <cell r="BJ528">
            <v>0</v>
          </cell>
          <cell r="BK528">
            <v>143</v>
          </cell>
          <cell r="BL528">
            <v>1</v>
          </cell>
          <cell r="BM528">
            <v>1385</v>
          </cell>
          <cell r="BN528">
            <v>1388.26</v>
          </cell>
          <cell r="BO528">
            <v>0</v>
          </cell>
          <cell r="BP528">
            <v>1385</v>
          </cell>
          <cell r="BQ528">
            <v>0</v>
          </cell>
          <cell r="BR528">
            <v>277</v>
          </cell>
          <cell r="BS528">
            <v>0</v>
          </cell>
          <cell r="BT528">
            <v>5</v>
          </cell>
          <cell r="BU528">
            <v>0</v>
          </cell>
          <cell r="BV528">
            <v>3</v>
          </cell>
          <cell r="BW528">
            <v>3700</v>
          </cell>
          <cell r="BX528">
            <v>3709.6019999999999</v>
          </cell>
          <cell r="BY528">
            <v>0</v>
          </cell>
          <cell r="BZ528">
            <v>3700</v>
          </cell>
          <cell r="CA528">
            <v>0</v>
          </cell>
          <cell r="CB528">
            <v>2.1509999999999998</v>
          </cell>
          <cell r="CC528">
            <v>0</v>
          </cell>
          <cell r="CD528">
            <v>1.6666666666666701</v>
          </cell>
          <cell r="CE528">
            <v>0</v>
          </cell>
          <cell r="CF528">
            <v>0</v>
          </cell>
          <cell r="CG528">
            <v>0</v>
          </cell>
          <cell r="CH528">
            <v>0</v>
          </cell>
          <cell r="CI528">
            <v>0</v>
          </cell>
          <cell r="CJ528">
            <v>0</v>
          </cell>
          <cell r="CK528">
            <v>0</v>
          </cell>
          <cell r="CL528">
            <v>0</v>
          </cell>
          <cell r="CM528">
            <v>0</v>
          </cell>
          <cell r="CN528">
            <v>0</v>
          </cell>
          <cell r="CO528">
            <v>0</v>
          </cell>
          <cell r="CP528">
            <v>6986</v>
          </cell>
          <cell r="CQ528">
            <v>11747.5</v>
          </cell>
          <cell r="CR528">
            <v>0</v>
          </cell>
          <cell r="CS528">
            <v>0</v>
          </cell>
          <cell r="CT528">
            <v>0</v>
          </cell>
        </row>
        <row r="529">
          <cell r="B529">
            <v>8878533678</v>
          </cell>
          <cell r="C529" t="str">
            <v>п.Томилино, п.Мирный, улица Рязанская, дом 2 ЖК "Томилино парк"</v>
          </cell>
          <cell r="D529" t="str">
            <v>{"type":"Polygon","coordinates":[[[37.946383,55.618735],[37.946382,55.618815],[37.946455,55.618816],[37.946451,55.618967],[37.94637,55.618966],[37.946364,55.619391],[37.946438,55.619391],[37.948521,55.619406],[37.948947,55.61943],[37.949384,55.619479],[37.949785,55.619556],[37.950272,55.619683],[37.950547,55.619372],[37.949646,55.619063],[37.949344,55.619066],[37.949351,55.617911],[37.948733,55.617817],[37.948718,55.61811],[37.948671,55.618255],[37.948238,55.618749],[37.94646,55.618735],[37.946383,55.618735]],[[37.946738,55.619192],[37.948831,55.619199],[37.948844,55.61887],[37.948603,55.61887],[37.948596,55.619074],[37.946993,55.619059],[37.946993,55.618855],[37.946752,55.618855],[37.946738,55.619192]],[[37.949204,55.619333],[37.949297,55.619343],[37.949306,55.619296],[37.949212,55.619286],[37.949204,55.619333]],[[37.949371,55.619317],[37.949451,55.61932],[37.949453,55.619281],[37.949373,55.619279],[37.949371,55.619317]]]}</v>
          </cell>
          <cell r="E529" t="str">
            <v>LINESTRING(37.948733 55.617817,37.946383 55.618735,37.94637 55.618966,37.946364 55.619391,37.950272 55.619683,37.950547 55.619372,37.949351 55.617911,37.948733 55.617817)</v>
          </cell>
          <cell r="F529" t="str">
            <v>Утвержден</v>
          </cell>
          <cell r="G529">
            <v>19130</v>
          </cell>
          <cell r="H529">
            <v>19176.874</v>
          </cell>
          <cell r="I529">
            <v>19130</v>
          </cell>
          <cell r="J529">
            <v>3482.4</v>
          </cell>
          <cell r="K529">
            <v>5500</v>
          </cell>
          <cell r="L529">
            <v>15647.6</v>
          </cell>
          <cell r="M529">
            <v>1</v>
          </cell>
          <cell r="N529">
            <v>247</v>
          </cell>
          <cell r="O529">
            <v>246.99100000000001</v>
          </cell>
          <cell r="P529">
            <v>0</v>
          </cell>
          <cell r="Q529">
            <v>0</v>
          </cell>
          <cell r="R529">
            <v>247</v>
          </cell>
          <cell r="S529">
            <v>0</v>
          </cell>
          <cell r="T529">
            <v>0</v>
          </cell>
          <cell r="U529">
            <v>0</v>
          </cell>
          <cell r="V529">
            <v>0</v>
          </cell>
          <cell r="W529">
            <v>0</v>
          </cell>
          <cell r="X529">
            <v>0</v>
          </cell>
          <cell r="Y529">
            <v>0</v>
          </cell>
          <cell r="Z529">
            <v>2</v>
          </cell>
          <cell r="AA529">
            <v>621</v>
          </cell>
          <cell r="AB529">
            <v>620.78700000000003</v>
          </cell>
          <cell r="AC529">
            <v>0</v>
          </cell>
          <cell r="AD529">
            <v>0</v>
          </cell>
          <cell r="AE529">
            <v>621</v>
          </cell>
          <cell r="AF529">
            <v>0</v>
          </cell>
          <cell r="AG529">
            <v>0</v>
          </cell>
          <cell r="AH529">
            <v>0</v>
          </cell>
          <cell r="AI529">
            <v>0</v>
          </cell>
          <cell r="AJ529">
            <v>0</v>
          </cell>
          <cell r="AK529">
            <v>0</v>
          </cell>
          <cell r="AL529">
            <v>0</v>
          </cell>
          <cell r="AM529">
            <v>9513.2999999999993</v>
          </cell>
          <cell r="AN529">
            <v>9533.4050000000007</v>
          </cell>
          <cell r="AO529">
            <v>9512.2999999999993</v>
          </cell>
          <cell r="AP529">
            <v>50</v>
          </cell>
          <cell r="AQ529">
            <v>0</v>
          </cell>
          <cell r="AR529">
            <v>0</v>
          </cell>
          <cell r="AS529">
            <v>0</v>
          </cell>
          <cell r="AT529">
            <v>0</v>
          </cell>
          <cell r="AU529">
            <v>0</v>
          </cell>
          <cell r="AV529">
            <v>1</v>
          </cell>
          <cell r="AW529">
            <v>30</v>
          </cell>
          <cell r="AX529">
            <v>0</v>
          </cell>
          <cell r="AY529">
            <v>30</v>
          </cell>
          <cell r="AZ529">
            <v>0</v>
          </cell>
          <cell r="BA529">
            <v>0</v>
          </cell>
          <cell r="BB529">
            <v>0</v>
          </cell>
          <cell r="BC529">
            <v>0</v>
          </cell>
          <cell r="BD529">
            <v>0</v>
          </cell>
          <cell r="BE529">
            <v>5</v>
          </cell>
          <cell r="BF529">
            <v>2272.8000000000002</v>
          </cell>
          <cell r="BG529">
            <v>2275.1190000000001</v>
          </cell>
          <cell r="BH529">
            <v>0</v>
          </cell>
          <cell r="BI529">
            <v>2272.8000000000002</v>
          </cell>
          <cell r="BJ529">
            <v>0</v>
          </cell>
          <cell r="BK529">
            <v>178</v>
          </cell>
          <cell r="BL529">
            <v>1</v>
          </cell>
          <cell r="BM529">
            <v>1728</v>
          </cell>
          <cell r="BN529">
            <v>1732.2339999999999</v>
          </cell>
          <cell r="BO529">
            <v>0</v>
          </cell>
          <cell r="BP529">
            <v>1728</v>
          </cell>
          <cell r="BQ529">
            <v>0</v>
          </cell>
          <cell r="BR529">
            <v>345.6</v>
          </cell>
          <cell r="BS529">
            <v>0</v>
          </cell>
          <cell r="BT529">
            <v>5</v>
          </cell>
          <cell r="BU529">
            <v>0</v>
          </cell>
          <cell r="BV529">
            <v>4</v>
          </cell>
          <cell r="BW529">
            <v>4563</v>
          </cell>
          <cell r="BX529">
            <v>4560.6059999999998</v>
          </cell>
          <cell r="BY529">
            <v>0</v>
          </cell>
          <cell r="BZ529">
            <v>4563</v>
          </cell>
          <cell r="CA529">
            <v>0</v>
          </cell>
          <cell r="CB529">
            <v>2.4119999999999999</v>
          </cell>
          <cell r="CC529">
            <v>0</v>
          </cell>
          <cell r="CD529">
            <v>1.625</v>
          </cell>
          <cell r="CE529">
            <v>0</v>
          </cell>
          <cell r="CF529">
            <v>0</v>
          </cell>
          <cell r="CG529">
            <v>0</v>
          </cell>
          <cell r="CH529">
            <v>0</v>
          </cell>
          <cell r="CI529">
            <v>0</v>
          </cell>
          <cell r="CJ529">
            <v>0</v>
          </cell>
          <cell r="CK529">
            <v>0</v>
          </cell>
          <cell r="CL529">
            <v>0</v>
          </cell>
          <cell r="CM529">
            <v>0</v>
          </cell>
          <cell r="CN529">
            <v>0</v>
          </cell>
          <cell r="CO529">
            <v>0</v>
          </cell>
          <cell r="CP529">
            <v>8593.7999999999993</v>
          </cell>
          <cell r="CQ529">
            <v>18974.099999999999</v>
          </cell>
          <cell r="CR529">
            <v>0</v>
          </cell>
          <cell r="CS529">
            <v>0</v>
          </cell>
          <cell r="CT529">
            <v>0</v>
          </cell>
        </row>
        <row r="530">
          <cell r="B530">
            <v>7382604230</v>
          </cell>
          <cell r="C530" t="str">
            <v>п. Томилино, ул. Гаршина, д. 15, д. 18</v>
          </cell>
          <cell r="D530" t="str">
            <v>{"type":"Polygon","coordinates":[[[37.956974,55.662051],[37.956717,55.662055],[37.956697,55.662063],[37.956682,55.662067],[37.956673,55.662217],[37.956591,55.662216],[37.956599,55.662066],[37.956598,55.66206],[37.955683,55.661986],[37.955673,55.662261],[37.955671,55.662303],[37.955681,55.662319],[37.955602,55.662315],[37.955618,55.662302],[37.955622,55.662253],[37.955624,55.662229],[37.955646,55.661349],[37.955706,55.66135],[37.955706,55.661357],[37.955968,55.661362],[37.956036,55.661372],[37.956085,55.661386],[37.956104,55.661404],[37.956107,55.661435],[37.956955,55.661383],[37.957017,55.662069],[37.956974,55.662051]],[[37.956671,55.661935],[37.956892,55.661925],[37.956813,55.661412],[37.956599,55.66142],[37.956671,55.661935]],[[37.955758,55.661914],[37.955982,55.661915],[37.956,55.661414],[37.955769,55.661413],[37.955758,55.661914]],[[37.956594,55.66216],[37.956591,55.662216],[37.956673,55.662217],[37.956676,55.662162],[37.956594,55.66216]]]}</v>
          </cell>
          <cell r="E530" t="str">
            <v>LINESTRING(37.955646 55.661349,37.955602 55.662315,37.955681 55.662319,37.956673 55.662217,37.957017 55.662069,37.956955 55.661383,37.955706 55.66135,37.955646 55.661349)</v>
          </cell>
          <cell r="F530" t="str">
            <v>Утвержден</v>
          </cell>
          <cell r="G530">
            <v>4613</v>
          </cell>
          <cell r="H530">
            <v>4655.8810000000003</v>
          </cell>
          <cell r="I530">
            <v>4613</v>
          </cell>
          <cell r="J530">
            <v>619.4</v>
          </cell>
          <cell r="K530">
            <v>773</v>
          </cell>
          <cell r="L530">
            <v>3993.6</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3477.1</v>
          </cell>
          <cell r="AN530">
            <v>3483.3449999999998</v>
          </cell>
          <cell r="AO530">
            <v>3476.1</v>
          </cell>
          <cell r="AP530">
            <v>30</v>
          </cell>
          <cell r="AQ530">
            <v>0</v>
          </cell>
          <cell r="AR530">
            <v>0</v>
          </cell>
          <cell r="AS530">
            <v>0</v>
          </cell>
          <cell r="AT530">
            <v>0</v>
          </cell>
          <cell r="AU530">
            <v>0</v>
          </cell>
          <cell r="AV530">
            <v>1</v>
          </cell>
          <cell r="AW530">
            <v>30</v>
          </cell>
          <cell r="AX530">
            <v>0</v>
          </cell>
          <cell r="AY530">
            <v>30</v>
          </cell>
          <cell r="AZ530">
            <v>0</v>
          </cell>
          <cell r="BA530">
            <v>0</v>
          </cell>
          <cell r="BB530">
            <v>0</v>
          </cell>
          <cell r="BC530">
            <v>2</v>
          </cell>
          <cell r="BD530">
            <v>2</v>
          </cell>
          <cell r="BE530">
            <v>1</v>
          </cell>
          <cell r="BF530">
            <v>78.3</v>
          </cell>
          <cell r="BG530">
            <v>78.441000000000003</v>
          </cell>
          <cell r="BH530">
            <v>0</v>
          </cell>
          <cell r="BI530">
            <v>78.3</v>
          </cell>
          <cell r="BJ530">
            <v>0</v>
          </cell>
          <cell r="BK530">
            <v>6</v>
          </cell>
          <cell r="BL530">
            <v>2</v>
          </cell>
          <cell r="BM530">
            <v>773</v>
          </cell>
          <cell r="BN530">
            <v>775.45100000000002</v>
          </cell>
          <cell r="BO530">
            <v>0</v>
          </cell>
          <cell r="BP530">
            <v>773</v>
          </cell>
          <cell r="BQ530">
            <v>0</v>
          </cell>
          <cell r="BR530">
            <v>220.85</v>
          </cell>
          <cell r="BS530">
            <v>0</v>
          </cell>
          <cell r="BT530">
            <v>3.5</v>
          </cell>
          <cell r="BU530">
            <v>0</v>
          </cell>
          <cell r="BV530">
            <v>9</v>
          </cell>
          <cell r="BW530">
            <v>283.8</v>
          </cell>
          <cell r="BX530">
            <v>283.74700000000001</v>
          </cell>
          <cell r="BY530">
            <v>0</v>
          </cell>
          <cell r="BZ530">
            <v>283.8</v>
          </cell>
          <cell r="CA530">
            <v>0</v>
          </cell>
          <cell r="CB530">
            <v>0.183</v>
          </cell>
          <cell r="CC530">
            <v>0</v>
          </cell>
          <cell r="CD530">
            <v>1.5</v>
          </cell>
          <cell r="CE530">
            <v>0</v>
          </cell>
          <cell r="CF530">
            <v>0</v>
          </cell>
          <cell r="CG530">
            <v>0</v>
          </cell>
          <cell r="CH530">
            <v>0</v>
          </cell>
          <cell r="CI530">
            <v>0</v>
          </cell>
          <cell r="CJ530">
            <v>0</v>
          </cell>
          <cell r="CK530">
            <v>0</v>
          </cell>
          <cell r="CL530">
            <v>0</v>
          </cell>
          <cell r="CM530">
            <v>0</v>
          </cell>
          <cell r="CN530">
            <v>0</v>
          </cell>
          <cell r="CO530">
            <v>0</v>
          </cell>
          <cell r="CP530">
            <v>1165.0999999999999</v>
          </cell>
          <cell r="CQ530">
            <v>4641.2</v>
          </cell>
          <cell r="CR530">
            <v>0</v>
          </cell>
          <cell r="CS530">
            <v>0</v>
          </cell>
          <cell r="CT530">
            <v>0</v>
          </cell>
        </row>
        <row r="531">
          <cell r="B531">
            <v>8884725758</v>
          </cell>
          <cell r="C531" t="str">
            <v>рабочий поселок Томилино, микрорайон Птицефабрика, дом 35, корпус 1 ЖК "Новотомилино"</v>
          </cell>
          <cell r="D531" t="str">
            <v>{"type":"Polygon","coordinates":[[[37.920824,55.658379],[37.920502,55.658355],[37.918915,55.657789],[37.921602,55.656105],[37.921622,55.656114],[37.922029,55.656333],[37.922094,55.656389],[37.920961,55.657129],[37.92089,55.657512],[37.920993,55.65757],[37.920973,55.65763],[37.92098,55.657648],[37.921011,55.657699],[37.921158,55.65783],[37.921135,55.657925],[37.92105,55.658246],[37.920878,55.658233],[37.920878,55.658233],[37.920824,55.658379]],[[37.920482,55.658221],[37.920411,55.658282],[37.920518,55.658322],[37.920586,55.658259],[37.920482,55.658221]],[[37.920103,55.657107],[37.920067,55.65713],[37.920103,55.657107]],[[37.920701,55.657822],[37.919735,55.657341],[37.921546,55.65619],[37.921778,55.6563],[37.92017,55.657323],[37.920368,55.657438],[37.920411,55.657425],[37.920744,55.657598],[37.920744,55.657598],[37.920701,55.657822]],[[37.921573,55.656729],[37.921548,55.656745],[37.921573,55.656729]],[[37.919076,55.657814],[37.919056,55.657736],[37.919181,55.657728],[37.919202,55.657806],[37.919076,55.657814]],[[37.920823,55.65799],[37.920873,55.657954],[37.920996,55.658003],[37.920947,55.658039],[37.920823,55.65799]]]}</v>
          </cell>
          <cell r="E531" t="str">
            <v>LINESTRING(37.921602 55.656105,37.918915 55.657789,37.920502 55.658355,37.920824 55.658379,37.92105 55.658246,37.922094 55.656389,37.922029 55.656333,37.921622 55.656114,37.921602 55.656105)</v>
          </cell>
          <cell r="F531" t="str">
            <v>Утвержден</v>
          </cell>
          <cell r="G531">
            <v>13792</v>
          </cell>
          <cell r="H531">
            <v>13824.793</v>
          </cell>
          <cell r="I531">
            <v>13792</v>
          </cell>
          <cell r="J531">
            <v>3408.3</v>
          </cell>
          <cell r="K531">
            <v>4988</v>
          </cell>
          <cell r="L531">
            <v>10383.700000000001</v>
          </cell>
          <cell r="M531">
            <v>1</v>
          </cell>
          <cell r="N531">
            <v>316</v>
          </cell>
          <cell r="O531">
            <v>316.56700000000001</v>
          </cell>
          <cell r="P531">
            <v>0</v>
          </cell>
          <cell r="Q531">
            <v>0</v>
          </cell>
          <cell r="R531">
            <v>316</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6759</v>
          </cell>
          <cell r="AN531">
            <v>7372.0330000000004</v>
          </cell>
          <cell r="AO531">
            <v>6759</v>
          </cell>
          <cell r="AP531">
            <v>0</v>
          </cell>
          <cell r="AQ531">
            <v>0</v>
          </cell>
          <cell r="AR531">
            <v>0</v>
          </cell>
          <cell r="AS531">
            <v>0</v>
          </cell>
          <cell r="AT531">
            <v>0</v>
          </cell>
          <cell r="AU531">
            <v>0</v>
          </cell>
          <cell r="AV531">
            <v>1</v>
          </cell>
          <cell r="AW531">
            <v>30</v>
          </cell>
          <cell r="AX531">
            <v>0</v>
          </cell>
          <cell r="AY531">
            <v>30</v>
          </cell>
          <cell r="AZ531">
            <v>0</v>
          </cell>
          <cell r="BA531">
            <v>0</v>
          </cell>
          <cell r="BB531">
            <v>0</v>
          </cell>
          <cell r="BC531">
            <v>3</v>
          </cell>
          <cell r="BD531">
            <v>0</v>
          </cell>
          <cell r="BE531">
            <v>3</v>
          </cell>
          <cell r="BF531">
            <v>994</v>
          </cell>
          <cell r="BG531">
            <v>995.48299999999995</v>
          </cell>
          <cell r="BH531">
            <v>0</v>
          </cell>
          <cell r="BI531">
            <v>994</v>
          </cell>
          <cell r="BJ531">
            <v>0</v>
          </cell>
          <cell r="BK531">
            <v>80</v>
          </cell>
          <cell r="BL531">
            <v>1</v>
          </cell>
          <cell r="BM531">
            <v>2763</v>
          </cell>
          <cell r="BN531">
            <v>2769.7919999999999</v>
          </cell>
          <cell r="BO531">
            <v>0</v>
          </cell>
          <cell r="BP531">
            <v>2763</v>
          </cell>
          <cell r="BQ531">
            <v>0</v>
          </cell>
          <cell r="BR531">
            <v>460</v>
          </cell>
          <cell r="BS531">
            <v>0</v>
          </cell>
          <cell r="BT531">
            <v>6</v>
          </cell>
          <cell r="BU531">
            <v>0</v>
          </cell>
          <cell r="BV531">
            <v>4</v>
          </cell>
          <cell r="BW531">
            <v>2225</v>
          </cell>
          <cell r="BX531">
            <v>2242.223</v>
          </cell>
          <cell r="BY531">
            <v>1</v>
          </cell>
          <cell r="BZ531">
            <v>2225</v>
          </cell>
          <cell r="CA531">
            <v>0</v>
          </cell>
          <cell r="CB531">
            <v>1.556</v>
          </cell>
          <cell r="CC531">
            <v>0</v>
          </cell>
          <cell r="CD531">
            <v>2</v>
          </cell>
          <cell r="CE531">
            <v>0</v>
          </cell>
          <cell r="CF531">
            <v>0</v>
          </cell>
          <cell r="CG531">
            <v>0</v>
          </cell>
          <cell r="CH531">
            <v>0</v>
          </cell>
          <cell r="CI531">
            <v>0</v>
          </cell>
          <cell r="CJ531">
            <v>0</v>
          </cell>
          <cell r="CK531">
            <v>0</v>
          </cell>
          <cell r="CL531">
            <v>0</v>
          </cell>
          <cell r="CM531">
            <v>0</v>
          </cell>
          <cell r="CN531">
            <v>0</v>
          </cell>
          <cell r="CO531">
            <v>0</v>
          </cell>
          <cell r="CP531">
            <v>6012</v>
          </cell>
          <cell r="CQ531">
            <v>13087</v>
          </cell>
          <cell r="CR531">
            <v>0</v>
          </cell>
          <cell r="CS531">
            <v>0</v>
          </cell>
          <cell r="CT531">
            <v>0</v>
          </cell>
        </row>
        <row r="532">
          <cell r="B532">
            <v>2809844986</v>
          </cell>
          <cell r="C532" t="str">
            <v>рп. Малаховка, 2-й Ломоносовский проезд, д.7</v>
          </cell>
          <cell r="D532" t="str">
            <v>{"type":"Polygon","coordinates":[[[38.021349,55.631454],[38.020848,55.631462],[38.020845,55.631373],[38.020425,55.631378],[38.0204,55.630873],[38.021269,55.630859],[38.021346,55.63087],[38.021349,55.631454]],[[38.020966,55.630909],[38.020981,55.631401],[38.021186,55.631401],[38.021172,55.630906],[38.020966,55.630909]]]}</v>
          </cell>
          <cell r="E532" t="str">
            <v>LINESTRING(38.021269 55.630859,38.0204 55.630873,38.020425 55.631378,38.020848 55.631462,38.021349 55.631454,38.021346 55.63087,38.021269 55.630859)</v>
          </cell>
          <cell r="F532" t="str">
            <v>Утвержден</v>
          </cell>
          <cell r="G532">
            <v>2914</v>
          </cell>
          <cell r="H532">
            <v>2920.8220000000001</v>
          </cell>
          <cell r="I532">
            <v>2914</v>
          </cell>
          <cell r="J532">
            <v>161</v>
          </cell>
          <cell r="K532">
            <v>230</v>
          </cell>
          <cell r="L532">
            <v>2753.8</v>
          </cell>
          <cell r="M532">
            <v>1</v>
          </cell>
          <cell r="N532">
            <v>200</v>
          </cell>
          <cell r="O532">
            <v>200.81</v>
          </cell>
          <cell r="P532">
            <v>0</v>
          </cell>
          <cell r="Q532">
            <v>0</v>
          </cell>
          <cell r="R532">
            <v>200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2447.4</v>
          </cell>
          <cell r="AN532">
            <v>2454.0039999999999</v>
          </cell>
          <cell r="AO532">
            <v>2447.4</v>
          </cell>
          <cell r="AP532">
            <v>0</v>
          </cell>
          <cell r="AQ532">
            <v>0</v>
          </cell>
          <cell r="AR532">
            <v>0</v>
          </cell>
          <cell r="AS532">
            <v>0</v>
          </cell>
          <cell r="AT532">
            <v>0</v>
          </cell>
          <cell r="AU532">
            <v>0</v>
          </cell>
          <cell r="AV532">
            <v>0</v>
          </cell>
          <cell r="AW532">
            <v>0</v>
          </cell>
          <cell r="AX532">
            <v>0</v>
          </cell>
          <cell r="AY532">
            <v>0</v>
          </cell>
          <cell r="AZ532">
            <v>0</v>
          </cell>
          <cell r="BA532">
            <v>0</v>
          </cell>
          <cell r="BB532">
            <v>4</v>
          </cell>
          <cell r="BC532">
            <v>4</v>
          </cell>
          <cell r="BD532">
            <v>4</v>
          </cell>
          <cell r="BE532">
            <v>0</v>
          </cell>
          <cell r="BF532">
            <v>0</v>
          </cell>
          <cell r="BG532">
            <v>0</v>
          </cell>
          <cell r="BH532">
            <v>0</v>
          </cell>
          <cell r="BI532">
            <v>0</v>
          </cell>
          <cell r="BJ532">
            <v>0</v>
          </cell>
          <cell r="BK532">
            <v>0</v>
          </cell>
          <cell r="BL532">
            <v>1</v>
          </cell>
          <cell r="BM532">
            <v>230</v>
          </cell>
          <cell r="BN532">
            <v>228.01499999999999</v>
          </cell>
          <cell r="BO532">
            <v>1</v>
          </cell>
          <cell r="BP532">
            <v>230</v>
          </cell>
          <cell r="BQ532">
            <v>0</v>
          </cell>
          <cell r="BR532">
            <v>6.5000000000000002E-2</v>
          </cell>
          <cell r="BS532">
            <v>0</v>
          </cell>
          <cell r="BT532">
            <v>3.5</v>
          </cell>
          <cell r="BU532">
            <v>0</v>
          </cell>
          <cell r="BV532">
            <v>3</v>
          </cell>
          <cell r="BW532">
            <v>37.4</v>
          </cell>
          <cell r="BX532">
            <v>38.002000000000002</v>
          </cell>
          <cell r="BY532">
            <v>2</v>
          </cell>
          <cell r="BZ532">
            <v>37.4</v>
          </cell>
          <cell r="CA532">
            <v>0</v>
          </cell>
          <cell r="CB532">
            <v>2.1000000000000001E-2</v>
          </cell>
          <cell r="CC532">
            <v>0</v>
          </cell>
          <cell r="CD532">
            <v>1.5</v>
          </cell>
          <cell r="CE532">
            <v>0</v>
          </cell>
          <cell r="CF532">
            <v>0</v>
          </cell>
          <cell r="CG532">
            <v>0</v>
          </cell>
          <cell r="CH532">
            <v>0</v>
          </cell>
          <cell r="CI532">
            <v>0</v>
          </cell>
          <cell r="CJ532">
            <v>0</v>
          </cell>
          <cell r="CK532">
            <v>0</v>
          </cell>
          <cell r="CL532">
            <v>0</v>
          </cell>
          <cell r="CM532">
            <v>0</v>
          </cell>
          <cell r="CN532">
            <v>0</v>
          </cell>
          <cell r="CO532">
            <v>0</v>
          </cell>
          <cell r="CP532">
            <v>267.39999999999998</v>
          </cell>
          <cell r="CQ532">
            <v>2914.8</v>
          </cell>
          <cell r="CR532">
            <v>0</v>
          </cell>
          <cell r="CS532">
            <v>0</v>
          </cell>
          <cell r="CT532">
            <v>0</v>
          </cell>
        </row>
        <row r="533">
          <cell r="B533">
            <v>247693476</v>
          </cell>
          <cell r="C533" t="str">
            <v>р.п. Малаховка, Быковское шоссе, д. 10, д. 11, д. 12, д. 13, д. 14</v>
          </cell>
          <cell r="D533" t="str">
            <v>{"type":"Polygon","coordinates":[[[38.004814,55.627545],[38.004799,55.627514],[38.004456,55.62681],[38.004444,55.626786],[38.003824,55.626909],[38.003813,55.6269],[38.003798,55.626845],[38.003715,55.626551],[38.005199,55.626221],[38.005221,55.626216],[38.006975,55.625826],[38.007262,55.626198],[38.006941,55.626274],[38.006874,55.626287],[38.007257,55.627158],[38.004814,55.627545]],[[38.005836,55.626508],[38.005726,55.626531],[38.005431,55.626592],[38.00534,55.626611],[38.005401,55.626715],[38.0059,55.626616],[38.005836,55.626508]],[[38.006971,55.626048],[38.007043,55.626162],[38.006874,55.626196],[38.006676,55.626235],[38.006645,55.626241],[38.006424,55.626285],[38.006393,55.626291],[38.006014,55.626367],[38.00595,55.626252],[38.006971,55.626048]],[[38.005063,55.626435],[38.005133,55.626549],[38.004106,55.62675],[38.00404,55.62664],[38.005063,55.626435]],[[38.005147,55.626727],[38.004946,55.626755],[38.005221,55.627365],[38.00542,55.627335],[38.005147,55.626727]],[[38.006215,55.626677],[38.006305,55.62685],[38.006374,55.62698],[38.006448,55.627123],[38.006462,55.627148],[38.006484,55.627191],[38.006693,55.62716],[38.006401,55.626554],[38.006172,55.626595],[38.006215,55.626677]]]}</v>
          </cell>
          <cell r="E533" t="str">
            <v>LINESTRING(38.006975 55.625826,38.005221 55.626216,38.003715 55.626551,38.003813 55.6269,38.003824 55.626909,38.004814 55.627545,38.007257 55.627158,38.007262 55.626198,38.006975 55.625826)</v>
          </cell>
          <cell r="F533" t="str">
            <v>Утвержден</v>
          </cell>
          <cell r="G533">
            <v>20626</v>
          </cell>
          <cell r="H533">
            <v>20676.022000000001</v>
          </cell>
          <cell r="I533">
            <v>20626</v>
          </cell>
          <cell r="J533">
            <v>1631</v>
          </cell>
          <cell r="K533">
            <v>2437.9</v>
          </cell>
          <cell r="L533">
            <v>18937.8</v>
          </cell>
          <cell r="M533">
            <v>2</v>
          </cell>
          <cell r="N533">
            <v>555</v>
          </cell>
          <cell r="O533">
            <v>556.10500000000002</v>
          </cell>
          <cell r="P533">
            <v>0</v>
          </cell>
          <cell r="Q533">
            <v>0</v>
          </cell>
          <cell r="R533">
            <v>515</v>
          </cell>
          <cell r="S533">
            <v>40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17080.8</v>
          </cell>
          <cell r="AN533">
            <v>17004.46</v>
          </cell>
          <cell r="AO533">
            <v>16961.8</v>
          </cell>
          <cell r="AP533">
            <v>36</v>
          </cell>
          <cell r="AQ533">
            <v>0</v>
          </cell>
          <cell r="AR533">
            <v>0</v>
          </cell>
          <cell r="AS533">
            <v>0</v>
          </cell>
          <cell r="AT533">
            <v>92</v>
          </cell>
          <cell r="AU533">
            <v>120</v>
          </cell>
          <cell r="AV533">
            <v>0</v>
          </cell>
          <cell r="AW533">
            <v>0</v>
          </cell>
          <cell r="AX533">
            <v>0</v>
          </cell>
          <cell r="AY533">
            <v>0</v>
          </cell>
          <cell r="AZ533">
            <v>0</v>
          </cell>
          <cell r="BA533">
            <v>2</v>
          </cell>
          <cell r="BB533">
            <v>0</v>
          </cell>
          <cell r="BC533">
            <v>1</v>
          </cell>
          <cell r="BD533">
            <v>8</v>
          </cell>
          <cell r="BE533">
            <v>4</v>
          </cell>
          <cell r="BF533">
            <v>364.6</v>
          </cell>
          <cell r="BG533">
            <v>364.952</v>
          </cell>
          <cell r="BH533">
            <v>0</v>
          </cell>
          <cell r="BI533">
            <v>364.6</v>
          </cell>
          <cell r="BJ533">
            <v>0</v>
          </cell>
          <cell r="BK533">
            <v>27</v>
          </cell>
          <cell r="BL533">
            <v>1</v>
          </cell>
          <cell r="BM533">
            <v>2330</v>
          </cell>
          <cell r="BN533">
            <v>2331.6129999999998</v>
          </cell>
          <cell r="BO533">
            <v>0</v>
          </cell>
          <cell r="BP533">
            <v>2330</v>
          </cell>
          <cell r="BQ533">
            <v>0</v>
          </cell>
          <cell r="BR533">
            <v>665</v>
          </cell>
          <cell r="BS533">
            <v>0</v>
          </cell>
          <cell r="BT533">
            <v>3.5</v>
          </cell>
          <cell r="BU533">
            <v>0</v>
          </cell>
          <cell r="BV533">
            <v>8</v>
          </cell>
          <cell r="BW533">
            <v>285.3</v>
          </cell>
          <cell r="BX533">
            <v>287.52</v>
          </cell>
          <cell r="BY533">
            <v>1</v>
          </cell>
          <cell r="BZ533">
            <v>285.3</v>
          </cell>
          <cell r="CA533">
            <v>0</v>
          </cell>
          <cell r="CB533">
            <v>0.219</v>
          </cell>
          <cell r="CC533">
            <v>0</v>
          </cell>
          <cell r="CD533">
            <v>1.5</v>
          </cell>
          <cell r="CE533">
            <v>0</v>
          </cell>
          <cell r="CF533">
            <v>2</v>
          </cell>
          <cell r="CG533">
            <v>137.19999999999999</v>
          </cell>
          <cell r="CH533">
            <v>134.136</v>
          </cell>
          <cell r="CI533">
            <v>2</v>
          </cell>
          <cell r="CJ533">
            <v>0</v>
          </cell>
          <cell r="CK533">
            <v>137.19999999999999</v>
          </cell>
          <cell r="CL533">
            <v>0</v>
          </cell>
          <cell r="CM533">
            <v>9.0999999999999998E-2</v>
          </cell>
          <cell r="CN533">
            <v>0</v>
          </cell>
          <cell r="CO533">
            <v>1.5</v>
          </cell>
          <cell r="CP533">
            <v>2979.9</v>
          </cell>
          <cell r="CQ533">
            <v>20633.900000000001</v>
          </cell>
          <cell r="CR533">
            <v>0</v>
          </cell>
          <cell r="CS533">
            <v>0</v>
          </cell>
          <cell r="CT533">
            <v>0</v>
          </cell>
        </row>
        <row r="534">
          <cell r="B534">
            <v>7286346770</v>
          </cell>
          <cell r="C534" t="str">
            <v>р.п. Малаховка, Быковское шоссе, д. 15</v>
          </cell>
          <cell r="D534" t="str">
            <v>{"type":"Polygon","coordinates":[[[38.004834,55.628697],[38.004734,55.628523],[38.004625,55.628388],[38.004741,55.628369],[38.004697,55.628284],[38.005219,55.628205],[38.005527,55.628821],[38.00531,55.628844],[38.004923,55.628805],[38.004901,55.628783],[38.004834,55.628697]],[[38.005197,55.628808],[38.004944,55.628275],[38.005136,55.628246],[38.005384,55.628785],[38.005197,55.628808]]]}</v>
          </cell>
          <cell r="E534" t="str">
            <v>LINESTRING(38.005219 55.628205,38.004697 55.628284,38.004625 55.628388,38.004834 55.628697,38.004901 55.628783,38.004923 55.628805,38.00531 55.628844,38.005527 55.628821,38.005219 55.628205)</v>
          </cell>
          <cell r="F534" t="str">
            <v>Утвержден</v>
          </cell>
          <cell r="G534">
            <v>1778</v>
          </cell>
          <cell r="H534">
            <v>1782.51</v>
          </cell>
          <cell r="I534">
            <v>1778</v>
          </cell>
          <cell r="J534">
            <v>295.39999999999998</v>
          </cell>
          <cell r="K534">
            <v>239</v>
          </cell>
          <cell r="L534">
            <v>1505</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1312</v>
          </cell>
          <cell r="AN534">
            <v>1314.635</v>
          </cell>
          <cell r="AO534">
            <v>1312</v>
          </cell>
          <cell r="AP534">
            <v>0</v>
          </cell>
          <cell r="AQ534">
            <v>0</v>
          </cell>
          <cell r="AR534">
            <v>0</v>
          </cell>
          <cell r="AS534">
            <v>0</v>
          </cell>
          <cell r="AT534">
            <v>0</v>
          </cell>
          <cell r="AU534">
            <v>0</v>
          </cell>
          <cell r="AV534">
            <v>0</v>
          </cell>
          <cell r="AW534">
            <v>0</v>
          </cell>
          <cell r="AX534">
            <v>0</v>
          </cell>
          <cell r="AY534">
            <v>0</v>
          </cell>
          <cell r="AZ534">
            <v>0</v>
          </cell>
          <cell r="BA534">
            <v>0</v>
          </cell>
          <cell r="BB534">
            <v>3</v>
          </cell>
          <cell r="BC534">
            <v>3</v>
          </cell>
          <cell r="BD534">
            <v>0</v>
          </cell>
          <cell r="BE534">
            <v>1</v>
          </cell>
          <cell r="BF534">
            <v>181</v>
          </cell>
          <cell r="BG534">
            <v>180.94900000000001</v>
          </cell>
          <cell r="BH534">
            <v>0</v>
          </cell>
          <cell r="BI534">
            <v>181</v>
          </cell>
          <cell r="BJ534">
            <v>0</v>
          </cell>
          <cell r="BK534">
            <v>14</v>
          </cell>
          <cell r="BL534">
            <v>1</v>
          </cell>
          <cell r="BM534">
            <v>239</v>
          </cell>
          <cell r="BN534">
            <v>240.07499999999999</v>
          </cell>
          <cell r="BO534">
            <v>0</v>
          </cell>
          <cell r="BP534">
            <v>239</v>
          </cell>
          <cell r="BQ534">
            <v>0</v>
          </cell>
          <cell r="BR534">
            <v>59</v>
          </cell>
          <cell r="BS534">
            <v>0</v>
          </cell>
          <cell r="BT534">
            <v>4</v>
          </cell>
          <cell r="BU534">
            <v>0</v>
          </cell>
          <cell r="BV534">
            <v>3</v>
          </cell>
          <cell r="BW534">
            <v>45</v>
          </cell>
          <cell r="BX534">
            <v>45.798000000000002</v>
          </cell>
          <cell r="BY534">
            <v>2</v>
          </cell>
          <cell r="BZ534">
            <v>45</v>
          </cell>
          <cell r="CA534">
            <v>0</v>
          </cell>
          <cell r="CB534">
            <v>2.9000000000000001E-2</v>
          </cell>
          <cell r="CC534">
            <v>0</v>
          </cell>
          <cell r="CD534">
            <v>1.5</v>
          </cell>
          <cell r="CE534">
            <v>0</v>
          </cell>
          <cell r="CF534">
            <v>0</v>
          </cell>
          <cell r="CG534">
            <v>0</v>
          </cell>
          <cell r="CH534">
            <v>0</v>
          </cell>
          <cell r="CI534">
            <v>0</v>
          </cell>
          <cell r="CJ534">
            <v>0</v>
          </cell>
          <cell r="CK534">
            <v>0</v>
          </cell>
          <cell r="CL534">
            <v>0</v>
          </cell>
          <cell r="CM534">
            <v>0</v>
          </cell>
          <cell r="CN534">
            <v>0</v>
          </cell>
          <cell r="CO534">
            <v>0</v>
          </cell>
          <cell r="CP534">
            <v>465</v>
          </cell>
          <cell r="CQ534">
            <v>1777</v>
          </cell>
          <cell r="CR534">
            <v>0</v>
          </cell>
          <cell r="CS534">
            <v>0</v>
          </cell>
          <cell r="CT534">
            <v>0</v>
          </cell>
        </row>
        <row r="535">
          <cell r="B535">
            <v>247693490</v>
          </cell>
          <cell r="C535" t="str">
            <v>р.п.Малаховка, Быковское шоссе, д. 27, д. 28, д. 30, д. 30к1, д. 31, д. 32</v>
          </cell>
          <cell r="D535" t="str">
            <v>{"type":"Polygon","coordinates":[[[37.999869,55.625564],[37.999944,55.625616],[38.001107,55.626289],[38.001579,55.626534],[38.003553,55.626048],[38.003386,55.625712],[38.003516,55.625638],[38.00303,55.625398],[38.003039,55.625355],[38.003027,55.625304],[38.002974,55.625268],[38.002123,55.624821],[38.002039,55.624871],[38.001661,55.624667],[38.001523,55.624747],[38.001482,55.624726],[38.00055,55.625254],[37.999883,55.624886],[37.999724,55.624976],[37.999626,55.625038],[37.999869,55.625564]],[[38.002401,55.626006],[38.003198,55.625532],[38.00334,55.625612],[38.002551,55.626088],[38.002401,55.626006]],[[38.001979,55.625054],[38.002105,55.624981],[38.002842,55.625369],[38.002707,55.625446],[38.001979,55.625054]],[[38.001731,55.624742],[38.001878,55.624822],[38.000786,55.625469],[38.000649,55.625386],[38.001731,55.624742]],[[38.000097,55.625668],[38.000243,55.625583],[38.00108,55.626037],[38.000928,55.626135],[38.000097,55.625668]],[[38.001662,55.625136],[38.001755,55.62508],[38.001839,55.625126],[38.001745,55.62518],[38.001662,55.625136]],[[38.001254,55.626295],[38.002058,55.625817],[38.002205,55.625896],[38.001401,55.626378],[38.001254,55.626295]],[[38.000054,55.625312],[37.999994,55.625346],[37.999797,55.625235],[37.99985,55.625202],[37.999748,55.625147],[37.999888,55.62507],[38.000297,55.625283],[38.000156,55.625366],[38.000054,55.625312]]]}</v>
          </cell>
          <cell r="E535" t="str">
            <v>LINESTRING(38.001661 55.624667,37.999883 55.624886,37.999724 55.624976,37.999626 55.625038,37.999869 55.625564,37.999944 55.625616,38.001107 55.626289,38.001579 55.626534,38.003553 55.626048,38.003516 55.625638,38.003027 55.625304,38.002974 55.625268,38.002123 55.624821,38.001661 55.624667)</v>
          </cell>
          <cell r="F535" t="str">
            <v>Утвержден</v>
          </cell>
          <cell r="G535">
            <v>23305</v>
          </cell>
          <cell r="H535">
            <v>23947.3</v>
          </cell>
          <cell r="I535">
            <v>23305</v>
          </cell>
          <cell r="J535">
            <v>3314</v>
          </cell>
          <cell r="K535">
            <v>2903</v>
          </cell>
          <cell r="L535">
            <v>43390</v>
          </cell>
          <cell r="M535">
            <v>2</v>
          </cell>
          <cell r="N535">
            <v>528</v>
          </cell>
          <cell r="O535">
            <v>529.61800000000005</v>
          </cell>
          <cell r="P535">
            <v>0</v>
          </cell>
          <cell r="Q535">
            <v>0</v>
          </cell>
          <cell r="R535">
            <v>528</v>
          </cell>
          <cell r="S535">
            <v>0</v>
          </cell>
          <cell r="T535">
            <v>0</v>
          </cell>
          <cell r="U535">
            <v>0</v>
          </cell>
          <cell r="V535">
            <v>0</v>
          </cell>
          <cell r="W535">
            <v>11</v>
          </cell>
          <cell r="X535">
            <v>6</v>
          </cell>
          <cell r="Y535">
            <v>6</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18472</v>
          </cell>
          <cell r="AN535">
            <v>18316.518</v>
          </cell>
          <cell r="AO535">
            <v>18271</v>
          </cell>
          <cell r="AP535">
            <v>85</v>
          </cell>
          <cell r="AQ535">
            <v>0</v>
          </cell>
          <cell r="AR535">
            <v>0</v>
          </cell>
          <cell r="AS535">
            <v>0</v>
          </cell>
          <cell r="AT535">
            <v>85</v>
          </cell>
          <cell r="AU535">
            <v>116</v>
          </cell>
          <cell r="AV535">
            <v>0</v>
          </cell>
          <cell r="AW535">
            <v>0</v>
          </cell>
          <cell r="AX535">
            <v>0</v>
          </cell>
          <cell r="AY535">
            <v>0</v>
          </cell>
          <cell r="AZ535">
            <v>0</v>
          </cell>
          <cell r="BA535">
            <v>28</v>
          </cell>
          <cell r="BB535">
            <v>28</v>
          </cell>
          <cell r="BC535">
            <v>18</v>
          </cell>
          <cell r="BD535">
            <v>18</v>
          </cell>
          <cell r="BE535">
            <v>7</v>
          </cell>
          <cell r="BF535">
            <v>956.2</v>
          </cell>
          <cell r="BG535">
            <v>960.36300000000006</v>
          </cell>
          <cell r="BH535">
            <v>0</v>
          </cell>
          <cell r="BI535">
            <v>956.2</v>
          </cell>
          <cell r="BJ535">
            <v>0</v>
          </cell>
          <cell r="BK535">
            <v>72</v>
          </cell>
          <cell r="BL535">
            <v>2</v>
          </cell>
          <cell r="BM535">
            <v>2903</v>
          </cell>
          <cell r="BN535">
            <v>2909.1480000000001</v>
          </cell>
          <cell r="BO535">
            <v>0</v>
          </cell>
          <cell r="BP535">
            <v>2903</v>
          </cell>
          <cell r="BQ535">
            <v>0</v>
          </cell>
          <cell r="BR535">
            <v>725</v>
          </cell>
          <cell r="BS535">
            <v>0</v>
          </cell>
          <cell r="BT535">
            <v>4</v>
          </cell>
          <cell r="BU535">
            <v>0</v>
          </cell>
          <cell r="BV535">
            <v>5</v>
          </cell>
          <cell r="BW535">
            <v>449.3</v>
          </cell>
          <cell r="BX535">
            <v>454.73599999999999</v>
          </cell>
          <cell r="BY535">
            <v>1</v>
          </cell>
          <cell r="BZ535">
            <v>449.3</v>
          </cell>
          <cell r="CA535">
            <v>0</v>
          </cell>
          <cell r="CB535">
            <v>0.26600000000000001</v>
          </cell>
          <cell r="CC535">
            <v>0</v>
          </cell>
          <cell r="CD535">
            <v>1.82</v>
          </cell>
          <cell r="CE535">
            <v>0</v>
          </cell>
          <cell r="CF535">
            <v>7</v>
          </cell>
          <cell r="CG535">
            <v>797.6</v>
          </cell>
          <cell r="CH535">
            <v>808.60599999999999</v>
          </cell>
          <cell r="CI535">
            <v>1</v>
          </cell>
          <cell r="CJ535">
            <v>675</v>
          </cell>
          <cell r="CK535">
            <v>122.6</v>
          </cell>
          <cell r="CL535">
            <v>0.35099999999999998</v>
          </cell>
          <cell r="CM535">
            <v>7.4999999999999997E-2</v>
          </cell>
          <cell r="CN535">
            <v>1.9</v>
          </cell>
          <cell r="CO535">
            <v>1.9</v>
          </cell>
          <cell r="CP535">
            <v>4983.5</v>
          </cell>
          <cell r="CQ535">
            <v>23905.1</v>
          </cell>
          <cell r="CR535">
            <v>0</v>
          </cell>
          <cell r="CS535">
            <v>0</v>
          </cell>
          <cell r="CT535">
            <v>0</v>
          </cell>
        </row>
        <row r="536">
          <cell r="B536">
            <v>247693446</v>
          </cell>
          <cell r="C536" t="str">
            <v>р.п. Малаховка, пр-д Моновский, д. 4, ул. Просечная, д. 20</v>
          </cell>
          <cell r="D536" t="str">
            <v>{"type":"Polygon","coordinates":[[[38.006521,55.640903],[38.006432,55.641123],[38.007688,55.641282],[38.007811,55.640968],[38.007465,55.640864],[38.007106,55.640758],[38.006663,55.640662],[38.006521,55.640903]],[[38.007436,55.641192],[38.00754,55.640936],[38.007757,55.640971],[38.007655,55.641219],[38.007436,55.641192]],[[38.006583,55.641068],[38.006631,55.640951],[38.007226,55.641038],[38.007181,55.641151],[38.006583,55.641068]],[[38.006534,55.640882],[38.006663,55.640904],[38.006689,55.640851],[38.006564,55.64083],[38.006534,55.640882]],[[38.006612,55.640794],[38.006757,55.640818],[38.00677,55.640802],[38.006996,55.640839],[38.007056,55.640748],[38.00697,55.640729],[38.006947,55.640764],[38.006658,55.640711],[38.006612,55.640794]],[[38.007081,55.640816],[38.007265,55.640871],[38.007314,55.64082],[38.007132,55.640766],[38.007081,55.640816]]]}</v>
          </cell>
          <cell r="E536" t="str">
            <v>LINESTRING(38.006663 55.640662,38.006564 55.64083,38.006521 55.640903,38.006432 55.641123,38.007688 55.641282,38.007811 55.640968,38.007465 55.640864,38.007106 55.640758,38.006663 55.640662)</v>
          </cell>
          <cell r="F536" t="str">
            <v>Утвержден</v>
          </cell>
          <cell r="G536">
            <v>2398</v>
          </cell>
          <cell r="H536">
            <v>2404.0239999999999</v>
          </cell>
          <cell r="I536">
            <v>2398</v>
          </cell>
          <cell r="J536">
            <v>0</v>
          </cell>
          <cell r="K536">
            <v>0</v>
          </cell>
          <cell r="L536">
            <v>2398</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1811.1</v>
          </cell>
          <cell r="AN536">
            <v>1815.385</v>
          </cell>
          <cell r="AO536">
            <v>1810.1</v>
          </cell>
          <cell r="AP536">
            <v>1</v>
          </cell>
          <cell r="AQ536">
            <v>0</v>
          </cell>
          <cell r="AR536">
            <v>0</v>
          </cell>
          <cell r="AS536">
            <v>0</v>
          </cell>
          <cell r="AT536">
            <v>0</v>
          </cell>
          <cell r="AU536">
            <v>0</v>
          </cell>
          <cell r="AV536">
            <v>0</v>
          </cell>
          <cell r="AW536">
            <v>0</v>
          </cell>
          <cell r="AX536">
            <v>0</v>
          </cell>
          <cell r="AY536">
            <v>0</v>
          </cell>
          <cell r="AZ536">
            <v>0</v>
          </cell>
          <cell r="BA536">
            <v>2</v>
          </cell>
          <cell r="BB536">
            <v>2</v>
          </cell>
          <cell r="BC536">
            <v>0</v>
          </cell>
          <cell r="BD536">
            <v>0</v>
          </cell>
          <cell r="BE536">
            <v>2</v>
          </cell>
          <cell r="BF536">
            <v>86.6</v>
          </cell>
          <cell r="BG536">
            <v>86.817999999999998</v>
          </cell>
          <cell r="BH536">
            <v>0</v>
          </cell>
          <cell r="BI536">
            <v>0</v>
          </cell>
          <cell r="BJ536">
            <v>86.6</v>
          </cell>
          <cell r="BK536">
            <v>6</v>
          </cell>
          <cell r="BL536">
            <v>1</v>
          </cell>
          <cell r="BM536">
            <v>424</v>
          </cell>
          <cell r="BN536">
            <v>425.46300000000002</v>
          </cell>
          <cell r="BO536">
            <v>0</v>
          </cell>
          <cell r="BP536">
            <v>0</v>
          </cell>
          <cell r="BQ536">
            <v>424</v>
          </cell>
          <cell r="BR536">
            <v>0</v>
          </cell>
          <cell r="BS536">
            <v>121.42</v>
          </cell>
          <cell r="BT536">
            <v>0</v>
          </cell>
          <cell r="BU536">
            <v>3.5</v>
          </cell>
          <cell r="BV536">
            <v>5</v>
          </cell>
          <cell r="BW536">
            <v>75.3</v>
          </cell>
          <cell r="BX536">
            <v>75.625</v>
          </cell>
          <cell r="BY536">
            <v>0</v>
          </cell>
          <cell r="BZ536">
            <v>0</v>
          </cell>
          <cell r="CA536">
            <v>75.3</v>
          </cell>
          <cell r="CB536">
            <v>0</v>
          </cell>
          <cell r="CC536">
            <v>4.4999999999999998E-2</v>
          </cell>
          <cell r="CD536">
            <v>0</v>
          </cell>
          <cell r="CE536">
            <v>1.5</v>
          </cell>
          <cell r="CF536">
            <v>0</v>
          </cell>
          <cell r="CG536">
            <v>0</v>
          </cell>
          <cell r="CH536">
            <v>0</v>
          </cell>
          <cell r="CI536">
            <v>0</v>
          </cell>
          <cell r="CJ536">
            <v>0</v>
          </cell>
          <cell r="CK536">
            <v>0</v>
          </cell>
          <cell r="CL536">
            <v>0</v>
          </cell>
          <cell r="CM536">
            <v>0</v>
          </cell>
          <cell r="CN536">
            <v>0</v>
          </cell>
          <cell r="CO536">
            <v>0</v>
          </cell>
          <cell r="CP536">
            <v>0</v>
          </cell>
          <cell r="CQ536">
            <v>2396</v>
          </cell>
          <cell r="CR536">
            <v>0</v>
          </cell>
          <cell r="CS536">
            <v>0</v>
          </cell>
          <cell r="CT536">
            <v>0</v>
          </cell>
        </row>
        <row r="537">
          <cell r="B537">
            <v>247693504</v>
          </cell>
          <cell r="C537" t="str">
            <v>рп. Малаховка, туп. Безымянный, д. 3, ул. Федорова, д. 4</v>
          </cell>
          <cell r="D537" t="str">
            <v>{"type":"Polygon","coordinates":[[[37.996566,55.645352],[37.996578,55.645387],[37.996661,55.645622],[37.996808,55.64561],[37.996874,55.645605],[37.997003,55.645593],[37.997065,55.645588],[37.997241,55.645573],[37.997472,55.645553],[37.997667,55.645536],[37.99773,55.64553],[37.997885,55.645517],[37.997972,55.64551],[37.998645,55.645452],[37.998637,55.645427],[37.998692,55.645422],[37.998751,55.645417],[37.998771,55.645415],[37.998729,55.64523],[37.998701,55.645113],[37.998685,55.645042],[37.99781,55.645088],[37.997789,55.644985],[37.997156,55.645119],[37.99717,55.645138],[37.996997,55.645187],[37.996937,55.645194],[37.996959,55.645291],[37.996645,55.645315],[37.996558,55.645322],[37.996566,55.645352]],[[37.996824,55.64537],[37.997747,55.645307],[37.997771,55.645424],[37.996849,55.645485],[37.996824,55.64537]],[[37.997931,55.645156],[37.998701,55.645113],[37.998729,55.64523],[37.997956,55.645278],[37.997931,55.645156]],[[37.996645,55.645315],[37.996558,55.645322],[37.996566,55.645352],[37.996653,55.645345],[37.996645,55.645315]],[[37.998104,55.645455],[37.998096,55.645426],[37.99815,55.645422],[37.998157,55.645451],[37.998104,55.645455]]]}</v>
          </cell>
          <cell r="E537" t="str">
            <v>LINESTRING(37.997789 55.644985,37.997156 55.645119,37.996558 55.645322,37.996566 55.645352,37.996578 55.645387,37.996661 55.645622,37.996874 55.645605,37.998645 55.645452,37.998771 55.645415,37.998729 55.64523,37.998685 55.645042,37.997789 55.644985)</v>
          </cell>
          <cell r="F537" t="str">
            <v>Утвержден</v>
          </cell>
          <cell r="G537">
            <v>3346</v>
          </cell>
          <cell r="H537">
            <v>5554.9160000000002</v>
          </cell>
          <cell r="I537">
            <v>3346</v>
          </cell>
          <cell r="J537">
            <v>0</v>
          </cell>
          <cell r="K537">
            <v>1097.4000000000001</v>
          </cell>
          <cell r="L537">
            <v>0</v>
          </cell>
          <cell r="M537">
            <v>2</v>
          </cell>
          <cell r="N537">
            <v>189.7</v>
          </cell>
          <cell r="O537">
            <v>190.98099999999999</v>
          </cell>
          <cell r="P537">
            <v>1</v>
          </cell>
          <cell r="Q537">
            <v>0</v>
          </cell>
          <cell r="R537">
            <v>114</v>
          </cell>
          <cell r="S537">
            <v>0</v>
          </cell>
          <cell r="T537">
            <v>75.7</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3339.9</v>
          </cell>
          <cell r="AN537">
            <v>3348.1579999999999</v>
          </cell>
          <cell r="AO537">
            <v>3339.9</v>
          </cell>
          <cell r="AP537">
            <v>0</v>
          </cell>
          <cell r="AQ537">
            <v>0</v>
          </cell>
          <cell r="AR537">
            <v>0</v>
          </cell>
          <cell r="AS537">
            <v>0</v>
          </cell>
          <cell r="AT537">
            <v>0</v>
          </cell>
          <cell r="AU537">
            <v>0</v>
          </cell>
          <cell r="AV537">
            <v>0</v>
          </cell>
          <cell r="AW537">
            <v>0</v>
          </cell>
          <cell r="AX537">
            <v>0</v>
          </cell>
          <cell r="AY537">
            <v>0</v>
          </cell>
          <cell r="AZ537">
            <v>0</v>
          </cell>
          <cell r="BA537">
            <v>4</v>
          </cell>
          <cell r="BB537">
            <v>4</v>
          </cell>
          <cell r="BC537">
            <v>1</v>
          </cell>
          <cell r="BD537">
            <v>1</v>
          </cell>
          <cell r="BE537">
            <v>2</v>
          </cell>
          <cell r="BF537">
            <v>235.9</v>
          </cell>
          <cell r="BG537">
            <v>236.857</v>
          </cell>
          <cell r="BH537">
            <v>0</v>
          </cell>
          <cell r="BI537">
            <v>235.9</v>
          </cell>
          <cell r="BJ537">
            <v>0</v>
          </cell>
          <cell r="BK537">
            <v>18</v>
          </cell>
          <cell r="BL537">
            <v>3</v>
          </cell>
          <cell r="BM537">
            <v>1056</v>
          </cell>
          <cell r="BN537">
            <v>1058.116</v>
          </cell>
          <cell r="BO537">
            <v>0</v>
          </cell>
          <cell r="BP537">
            <v>1056</v>
          </cell>
          <cell r="BQ537">
            <v>0</v>
          </cell>
          <cell r="BR537">
            <v>195</v>
          </cell>
          <cell r="BS537">
            <v>0</v>
          </cell>
          <cell r="BT537">
            <v>4.3333333333333304</v>
          </cell>
          <cell r="BU537">
            <v>0</v>
          </cell>
          <cell r="BV537">
            <v>6</v>
          </cell>
          <cell r="BW537">
            <v>47.5</v>
          </cell>
          <cell r="BX537">
            <v>47.487000000000002</v>
          </cell>
          <cell r="BY537">
            <v>0</v>
          </cell>
          <cell r="BZ537">
            <v>47.5</v>
          </cell>
          <cell r="CA537">
            <v>0</v>
          </cell>
          <cell r="CB537">
            <v>0.06</v>
          </cell>
          <cell r="CC537">
            <v>0</v>
          </cell>
          <cell r="CD537">
            <v>1.9166666666666701</v>
          </cell>
          <cell r="CE537">
            <v>0</v>
          </cell>
          <cell r="CF537">
            <v>0</v>
          </cell>
          <cell r="CG537">
            <v>0</v>
          </cell>
          <cell r="CH537">
            <v>0</v>
          </cell>
          <cell r="CI537">
            <v>0</v>
          </cell>
          <cell r="CJ537">
            <v>0</v>
          </cell>
          <cell r="CK537">
            <v>0</v>
          </cell>
          <cell r="CL537">
            <v>0</v>
          </cell>
          <cell r="CM537">
            <v>0</v>
          </cell>
          <cell r="CN537">
            <v>0</v>
          </cell>
          <cell r="CO537">
            <v>0</v>
          </cell>
          <cell r="CP537">
            <v>1339.4</v>
          </cell>
          <cell r="CQ537">
            <v>4869</v>
          </cell>
          <cell r="CR537">
            <v>0</v>
          </cell>
          <cell r="CS537">
            <v>0</v>
          </cell>
          <cell r="CT537">
            <v>83</v>
          </cell>
        </row>
        <row r="538">
          <cell r="B538">
            <v>247693500</v>
          </cell>
          <cell r="C538" t="str">
            <v>р.п. Малаховка, тупик Безымянный, д. 6/1, д. 6/2</v>
          </cell>
          <cell r="D538" t="str">
            <v>{"type":"Polygon","coordinates":[[[37.997914,55.645565],[37.997997,55.645956],[37.99801,55.645983],[37.998213,55.646119],[37.99846,55.646075],[37.999249,55.645909],[37.999075,55.645474],[37.997914,55.645565]],[[37.998788,55.645638],[37.999129,55.645613],[37.999249,55.645909],[37.998885,55.645985],[37.998788,55.645638]],[[37.997962,55.645588],[37.997993,55.645728],[37.9985,55.645691],[37.998475,55.645549],[37.998287,55.645563],[37.998291,55.645584],[37.998132,55.645597],[37.998126,55.645577],[37.997962,55.645588]],[[37.99823,55.645836],[37.998442,55.645821],[37.998469,55.645932],[37.998254,55.645948],[37.99823,55.645836]],[[37.998764,55.646011],[37.998749,55.645963],[37.998872,55.645939],[37.998885,55.645985],[37.998764,55.646011]],[[37.998564,55.646053],[37.998547,55.645996],[37.998629,55.645983],[37.998646,55.646036],[37.998564,55.646053]]]}</v>
          </cell>
          <cell r="E538" t="str">
            <v>LINESTRING(37.999075 55.645474,37.997914 55.645565,37.997997 55.645956,37.99801 55.645983,37.998213 55.646119,37.99846 55.646075,37.998646 55.646036,37.999249 55.645909,37.999075 55.645474)</v>
          </cell>
          <cell r="F538" t="str">
            <v>Утвержден</v>
          </cell>
          <cell r="G538">
            <v>2769</v>
          </cell>
          <cell r="H538">
            <v>2775.7379999999998</v>
          </cell>
          <cell r="I538">
            <v>2769</v>
          </cell>
          <cell r="J538">
            <v>402</v>
          </cell>
          <cell r="K538">
            <v>437</v>
          </cell>
          <cell r="L538">
            <v>2367</v>
          </cell>
          <cell r="M538">
            <v>1</v>
          </cell>
          <cell r="N538">
            <v>101</v>
          </cell>
          <cell r="O538">
            <v>100.768</v>
          </cell>
          <cell r="P538">
            <v>0</v>
          </cell>
          <cell r="Q538">
            <v>0</v>
          </cell>
          <cell r="R538">
            <v>0</v>
          </cell>
          <cell r="S538">
            <v>0</v>
          </cell>
          <cell r="T538">
            <v>101</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2056.6</v>
          </cell>
          <cell r="AN538">
            <v>2058.7939999999999</v>
          </cell>
          <cell r="AO538">
            <v>2055.6</v>
          </cell>
          <cell r="AP538">
            <v>30</v>
          </cell>
          <cell r="AQ538">
            <v>0</v>
          </cell>
          <cell r="AR538">
            <v>0</v>
          </cell>
          <cell r="AS538">
            <v>0</v>
          </cell>
          <cell r="AT538">
            <v>0</v>
          </cell>
          <cell r="AU538">
            <v>0</v>
          </cell>
          <cell r="AV538">
            <v>0</v>
          </cell>
          <cell r="AW538">
            <v>0</v>
          </cell>
          <cell r="AX538">
            <v>0</v>
          </cell>
          <cell r="AY538">
            <v>0</v>
          </cell>
          <cell r="AZ538">
            <v>0</v>
          </cell>
          <cell r="BA538">
            <v>5</v>
          </cell>
          <cell r="BB538">
            <v>5</v>
          </cell>
          <cell r="BC538">
            <v>0</v>
          </cell>
          <cell r="BD538">
            <v>0</v>
          </cell>
          <cell r="BE538">
            <v>2</v>
          </cell>
          <cell r="BF538">
            <v>96.1</v>
          </cell>
          <cell r="BG538">
            <v>96.302000000000007</v>
          </cell>
          <cell r="BH538">
            <v>0</v>
          </cell>
          <cell r="BI538">
            <v>96.1</v>
          </cell>
          <cell r="BJ538">
            <v>0</v>
          </cell>
          <cell r="BK538">
            <v>7</v>
          </cell>
          <cell r="BL538">
            <v>1</v>
          </cell>
          <cell r="BM538">
            <v>437</v>
          </cell>
          <cell r="BN538">
            <v>437.82600000000002</v>
          </cell>
          <cell r="BO538">
            <v>0</v>
          </cell>
          <cell r="BP538">
            <v>437</v>
          </cell>
          <cell r="BQ538">
            <v>0</v>
          </cell>
          <cell r="BR538">
            <v>124.85</v>
          </cell>
          <cell r="BS538">
            <v>0</v>
          </cell>
          <cell r="BT538">
            <v>3.5</v>
          </cell>
          <cell r="BU538">
            <v>0</v>
          </cell>
          <cell r="BV538">
            <v>6</v>
          </cell>
          <cell r="BW538">
            <v>76.099999999999994</v>
          </cell>
          <cell r="BX538">
            <v>76.218999999999994</v>
          </cell>
          <cell r="BY538">
            <v>0</v>
          </cell>
          <cell r="BZ538">
            <v>14.7</v>
          </cell>
          <cell r="CA538">
            <v>61.4</v>
          </cell>
          <cell r="CB538">
            <v>8.0000000000000002E-3</v>
          </cell>
          <cell r="CC538">
            <v>0.04</v>
          </cell>
          <cell r="CD538">
            <v>1.5</v>
          </cell>
          <cell r="CE538">
            <v>1.5</v>
          </cell>
          <cell r="CF538">
            <v>0</v>
          </cell>
          <cell r="CG538">
            <v>0</v>
          </cell>
          <cell r="CH538">
            <v>0</v>
          </cell>
          <cell r="CI538">
            <v>0</v>
          </cell>
          <cell r="CJ538">
            <v>0</v>
          </cell>
          <cell r="CK538">
            <v>0</v>
          </cell>
          <cell r="CL538">
            <v>0</v>
          </cell>
          <cell r="CM538">
            <v>0</v>
          </cell>
          <cell r="CN538">
            <v>0</v>
          </cell>
          <cell r="CO538">
            <v>0</v>
          </cell>
          <cell r="CP538">
            <v>547.79999999999995</v>
          </cell>
          <cell r="CQ538">
            <v>2765.8</v>
          </cell>
          <cell r="CR538">
            <v>0</v>
          </cell>
          <cell r="CS538">
            <v>0</v>
          </cell>
          <cell r="CT538">
            <v>0</v>
          </cell>
        </row>
        <row r="539">
          <cell r="B539">
            <v>1055031610</v>
          </cell>
          <cell r="C539" t="str">
            <v>р.п. Малаховка, ул. 1-ая Дачная, д. 1А, д. 2А, д. 3А</v>
          </cell>
          <cell r="D539" t="str">
            <v>{"type":"Polygon","coordinates":[[[38.018184,55.632629],[38.021368,55.632689],[38.021353,55.632364],[38.019769,55.632404],[38.018975,55.632425],[38.018183,55.632445],[38.018184,55.632629]],[[38.020719,55.63243],[38.02116,55.63242],[38.02116,55.63252],[38.020719,55.63253],[38.020719,55.63243]],[[38.019674,55.632449],[38.02007,55.632442],[38.020067,55.632556],[38.019676,55.632564],[38.019674,55.632449]],[[38.018184,55.632477],[38.018185,55.632589],[38.019198,55.632571],[38.019196,55.632542],[38.019271,55.63254],[38.019267,55.632483],[38.01919,55.632485],[38.019186,55.632456],[38.018184,55.632477]],[[38.021364,55.632611],[38.021273,55.632613],[38.021261,55.632421],[38.021354,55.63242],[38.021364,55.632611]]]}</v>
          </cell>
          <cell r="E539" t="str">
            <v>LINESTRING(38.021353 55.632364,38.019769 55.632404,38.018183 55.632445,38.018184 55.632629,38.021368 55.632689,38.021353 55.632364)</v>
          </cell>
          <cell r="F539" t="str">
            <v>Утвержден</v>
          </cell>
          <cell r="G539">
            <v>4080</v>
          </cell>
          <cell r="H539">
            <v>4090.4870000000001</v>
          </cell>
          <cell r="I539">
            <v>4080</v>
          </cell>
          <cell r="J539">
            <v>0</v>
          </cell>
          <cell r="K539">
            <v>0</v>
          </cell>
          <cell r="L539">
            <v>4080</v>
          </cell>
          <cell r="M539">
            <v>1</v>
          </cell>
          <cell r="N539">
            <v>201</v>
          </cell>
          <cell r="O539">
            <v>201.34700000000001</v>
          </cell>
          <cell r="P539">
            <v>0</v>
          </cell>
          <cell r="Q539">
            <v>0</v>
          </cell>
          <cell r="R539">
            <v>201</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3287.5</v>
          </cell>
          <cell r="AN539">
            <v>3296.8910000000001</v>
          </cell>
          <cell r="AO539">
            <v>3286.5</v>
          </cell>
          <cell r="AP539">
            <v>30</v>
          </cell>
          <cell r="AQ539">
            <v>0</v>
          </cell>
          <cell r="AR539">
            <v>0</v>
          </cell>
          <cell r="AS539">
            <v>0</v>
          </cell>
          <cell r="AT539">
            <v>0</v>
          </cell>
          <cell r="AU539">
            <v>0</v>
          </cell>
          <cell r="AV539">
            <v>0</v>
          </cell>
          <cell r="AW539">
            <v>0</v>
          </cell>
          <cell r="AX539">
            <v>0</v>
          </cell>
          <cell r="AY539">
            <v>0</v>
          </cell>
          <cell r="AZ539">
            <v>0</v>
          </cell>
          <cell r="BA539">
            <v>4</v>
          </cell>
          <cell r="BB539">
            <v>4</v>
          </cell>
          <cell r="BC539">
            <v>0</v>
          </cell>
          <cell r="BD539">
            <v>0</v>
          </cell>
          <cell r="BE539">
            <v>0</v>
          </cell>
          <cell r="BF539">
            <v>0</v>
          </cell>
          <cell r="BG539">
            <v>0</v>
          </cell>
          <cell r="BH539">
            <v>0</v>
          </cell>
          <cell r="BI539">
            <v>0</v>
          </cell>
          <cell r="BJ539">
            <v>0</v>
          </cell>
          <cell r="BK539">
            <v>0</v>
          </cell>
          <cell r="BL539">
            <v>2</v>
          </cell>
          <cell r="BM539">
            <v>193.2</v>
          </cell>
          <cell r="BN539">
            <v>193.79400000000001</v>
          </cell>
          <cell r="BO539">
            <v>0</v>
          </cell>
          <cell r="BP539">
            <v>0</v>
          </cell>
          <cell r="BQ539">
            <v>193.2</v>
          </cell>
          <cell r="BR539">
            <v>0</v>
          </cell>
          <cell r="BS539">
            <v>39.1</v>
          </cell>
          <cell r="BT539">
            <v>0</v>
          </cell>
          <cell r="BU539">
            <v>5</v>
          </cell>
          <cell r="BV539">
            <v>3</v>
          </cell>
          <cell r="BW539">
            <v>387.7</v>
          </cell>
          <cell r="BX539">
            <v>388.77499999999998</v>
          </cell>
          <cell r="BY539">
            <v>0</v>
          </cell>
          <cell r="BZ539">
            <v>386</v>
          </cell>
          <cell r="CA539">
            <v>1.7</v>
          </cell>
          <cell r="CB539">
            <v>0.25600000000000001</v>
          </cell>
          <cell r="CC539">
            <v>1E-3</v>
          </cell>
          <cell r="CD539">
            <v>1.5</v>
          </cell>
          <cell r="CE539">
            <v>1</v>
          </cell>
          <cell r="CF539">
            <v>0</v>
          </cell>
          <cell r="CG539">
            <v>0</v>
          </cell>
          <cell r="CH539">
            <v>0</v>
          </cell>
          <cell r="CI539">
            <v>0</v>
          </cell>
          <cell r="CJ539">
            <v>0</v>
          </cell>
          <cell r="CK539">
            <v>0</v>
          </cell>
          <cell r="CL539">
            <v>0</v>
          </cell>
          <cell r="CM539">
            <v>0</v>
          </cell>
          <cell r="CN539">
            <v>0</v>
          </cell>
          <cell r="CO539">
            <v>0</v>
          </cell>
          <cell r="CP539">
            <v>386</v>
          </cell>
          <cell r="CQ539">
            <v>4068.4</v>
          </cell>
          <cell r="CR539">
            <v>0</v>
          </cell>
          <cell r="CS539">
            <v>0</v>
          </cell>
          <cell r="CT539">
            <v>0</v>
          </cell>
        </row>
        <row r="540">
          <cell r="B540">
            <v>247693452</v>
          </cell>
          <cell r="C540" t="str">
            <v>р.п. Малаховка, ул. Дачная, д. 4, д. 5, д. 6, д. 7</v>
          </cell>
          <cell r="D540" t="str">
            <v>{"type":"Polygon","coordinates":[[[38.01818,55.632402],[38.018183,55.632445],[38.021353,55.632364],[38.021315,55.631793],[38.021096,55.6318],[38.020998,55.631847],[38.020847,55.63185],[38.019194,55.631881],[38.019196,55.6319],[38.018904,55.631902],[38.018905,55.631875],[38.01826,55.631878],[38.018293,55.63191],[38.018233,55.631947],[38.017997,55.632367],[38.017997,55.632406],[38.01818,55.632402]],[[38.018488,55.631926],[38.018493,55.632393],[38.018742,55.632386],[38.018736,55.631922],[38.018488,55.631926]],[[38.019652,55.63189],[38.019664,55.632363],[38.01989,55.632358],[38.019884,55.631884],[38.019652,55.63189]],[[38.020291,55.631872],[38.020306,55.632347],[38.020538,55.632341],[38.020527,55.631869],[38.020291,55.631872]],[[38.021113,55.631834],[38.021134,55.632324],[38.021312,55.63232],[38.021298,55.63183],[38.021113,55.631834]],[[38.020621,55.631923],[38.020725,55.631922],[38.020723,55.631869],[38.020621,55.63187],[38.020621,55.631923]],[[38.018284,55.631915],[38.018326,55.631937],[38.018301,55.631952],[38.018259,55.631931],[38.018284,55.631915]],[[38.017997,55.632406],[38.01807,55.632404],[38.018069,55.632366],[38.017997,55.632367],[38.017997,55.632406]]]}</v>
          </cell>
          <cell r="E540" t="str">
            <v>LINESTRING(38.021315 55.631793,38.01826 55.631878,38.017997 55.632367,38.017997 55.632406,38.018183 55.632445,38.021353 55.632364,38.021315 55.631793)</v>
          </cell>
          <cell r="F540" t="str">
            <v>Утвержден</v>
          </cell>
          <cell r="G540">
            <v>9094</v>
          </cell>
          <cell r="H540">
            <v>9136.1029999999992</v>
          </cell>
          <cell r="I540">
            <v>9094</v>
          </cell>
          <cell r="J540">
            <v>1740.2</v>
          </cell>
          <cell r="K540">
            <v>2018.9</v>
          </cell>
          <cell r="L540">
            <v>7223.8</v>
          </cell>
          <cell r="M540">
            <v>1</v>
          </cell>
          <cell r="N540">
            <v>378</v>
          </cell>
          <cell r="O540">
            <v>378.971</v>
          </cell>
          <cell r="P540">
            <v>0</v>
          </cell>
          <cell r="Q540">
            <v>0</v>
          </cell>
          <cell r="R540">
            <v>378</v>
          </cell>
          <cell r="S540">
            <v>0</v>
          </cell>
          <cell r="T540">
            <v>0</v>
          </cell>
          <cell r="U540">
            <v>0</v>
          </cell>
          <cell r="V540">
            <v>0</v>
          </cell>
          <cell r="W540">
            <v>0</v>
          </cell>
          <cell r="X540">
            <v>0</v>
          </cell>
          <cell r="Y540">
            <v>0</v>
          </cell>
          <cell r="Z540">
            <v>1</v>
          </cell>
          <cell r="AA540">
            <v>426</v>
          </cell>
          <cell r="AB540">
            <v>426.75200000000001</v>
          </cell>
          <cell r="AC540">
            <v>0</v>
          </cell>
          <cell r="AD540">
            <v>0</v>
          </cell>
          <cell r="AE540">
            <v>426</v>
          </cell>
          <cell r="AF540">
            <v>0</v>
          </cell>
          <cell r="AG540">
            <v>0</v>
          </cell>
          <cell r="AH540">
            <v>0</v>
          </cell>
          <cell r="AI540">
            <v>0</v>
          </cell>
          <cell r="AJ540">
            <v>0</v>
          </cell>
          <cell r="AK540">
            <v>0</v>
          </cell>
          <cell r="AL540">
            <v>0</v>
          </cell>
          <cell r="AM540">
            <v>4966.3</v>
          </cell>
          <cell r="AN540">
            <v>4977.6409999999996</v>
          </cell>
          <cell r="AO540">
            <v>4965.3</v>
          </cell>
          <cell r="AP540">
            <v>31</v>
          </cell>
          <cell r="AQ540">
            <v>0</v>
          </cell>
          <cell r="AR540">
            <v>0</v>
          </cell>
          <cell r="AS540">
            <v>0</v>
          </cell>
          <cell r="AT540">
            <v>0</v>
          </cell>
          <cell r="AU540">
            <v>0</v>
          </cell>
          <cell r="AV540">
            <v>0</v>
          </cell>
          <cell r="AW540">
            <v>0</v>
          </cell>
          <cell r="AX540">
            <v>0</v>
          </cell>
          <cell r="AY540">
            <v>0</v>
          </cell>
          <cell r="AZ540">
            <v>0</v>
          </cell>
          <cell r="BA540">
            <v>0</v>
          </cell>
          <cell r="BB540">
            <v>0</v>
          </cell>
          <cell r="BC540">
            <v>2</v>
          </cell>
          <cell r="BD540">
            <v>8</v>
          </cell>
          <cell r="BE540">
            <v>6</v>
          </cell>
          <cell r="BF540">
            <v>856.3</v>
          </cell>
          <cell r="BG540">
            <v>859.23199999999997</v>
          </cell>
          <cell r="BH540">
            <v>0</v>
          </cell>
          <cell r="BI540">
            <v>481.3</v>
          </cell>
          <cell r="BJ540">
            <v>375</v>
          </cell>
          <cell r="BK540">
            <v>59</v>
          </cell>
          <cell r="BL540">
            <v>3</v>
          </cell>
          <cell r="BM540">
            <v>2209</v>
          </cell>
          <cell r="BN540">
            <v>2214.857</v>
          </cell>
          <cell r="BO540">
            <v>0</v>
          </cell>
          <cell r="BP540">
            <v>1887</v>
          </cell>
          <cell r="BQ540">
            <v>322</v>
          </cell>
          <cell r="BR540">
            <v>377.4</v>
          </cell>
          <cell r="BS540">
            <v>155.69999999999999</v>
          </cell>
          <cell r="BT540">
            <v>5</v>
          </cell>
          <cell r="BU540">
            <v>3.25</v>
          </cell>
          <cell r="BV540">
            <v>14</v>
          </cell>
          <cell r="BW540">
            <v>254.6</v>
          </cell>
          <cell r="BX540">
            <v>255.251</v>
          </cell>
          <cell r="BY540">
            <v>0</v>
          </cell>
          <cell r="BZ540">
            <v>254.6</v>
          </cell>
          <cell r="CA540">
            <v>0</v>
          </cell>
          <cell r="CB540">
            <v>0.14000000000000001</v>
          </cell>
          <cell r="CC540">
            <v>0</v>
          </cell>
          <cell r="CD540">
            <v>1.9285714285714299</v>
          </cell>
          <cell r="CE540">
            <v>0</v>
          </cell>
          <cell r="CF540">
            <v>0</v>
          </cell>
          <cell r="CG540">
            <v>0</v>
          </cell>
          <cell r="CH540">
            <v>0</v>
          </cell>
          <cell r="CI540">
            <v>0</v>
          </cell>
          <cell r="CJ540">
            <v>0</v>
          </cell>
          <cell r="CK540">
            <v>0</v>
          </cell>
          <cell r="CL540">
            <v>0</v>
          </cell>
          <cell r="CM540">
            <v>0</v>
          </cell>
          <cell r="CN540">
            <v>0</v>
          </cell>
          <cell r="CO540">
            <v>0</v>
          </cell>
          <cell r="CP540">
            <v>2622.9</v>
          </cell>
          <cell r="CQ540">
            <v>9089.2000000000007</v>
          </cell>
          <cell r="CR540">
            <v>0</v>
          </cell>
          <cell r="CS540">
            <v>0</v>
          </cell>
          <cell r="CT540">
            <v>0</v>
          </cell>
        </row>
        <row r="541">
          <cell r="B541">
            <v>5361546822</v>
          </cell>
          <cell r="C541" t="str">
            <v>рп. Малаховка, ул. Интернациональная, д. 17А, д. 17Б</v>
          </cell>
          <cell r="D541" t="str">
            <v>{"type":"Polygon","coordinates":[[[38.018567,55.659129],[38.018075,55.658396],[38.019528,55.658099],[38.019802,55.658509],[38.020262,55.658416],[38.020335,55.658525],[38.020361,55.658565],[38.020469,55.658726],[38.018567,55.659129]],[[38.019141,55.658722],[38.019071,55.658621],[38.019515,55.658529],[38.019582,55.658629],[38.019141,55.658722]],[[38.018435,55.658573],[38.018363,55.658463],[38.018861,55.658362],[38.018932,55.658469],[38.018435,55.658573]],[[38.020327,55.658712],[38.020286,55.658653],[38.020387,55.658631],[38.020427,55.65869],[38.020327,55.658712]],[[38.018552,55.658645],[38.01872,55.658611],[38.018813,55.658755],[38.018554,55.658807],[38.01852,55.658755],[38.018705,55.658718],[38.018679,55.658677],[38.018585,55.658695],[38.018552,55.658645]]]}</v>
          </cell>
          <cell r="E541" t="str">
            <v>LINESTRING(38.019528 55.658099,38.018075 55.658396,38.018567 55.659129,38.020469 55.658726,38.020335 55.658525,38.020262 55.658416,38.019528 55.658099)</v>
          </cell>
          <cell r="F541" t="str">
            <v>Утвержден</v>
          </cell>
          <cell r="G541">
            <v>2193</v>
          </cell>
          <cell r="H541">
            <v>8536.3160000000007</v>
          </cell>
          <cell r="I541">
            <v>2193</v>
          </cell>
          <cell r="J541">
            <v>33</v>
          </cell>
          <cell r="K541">
            <v>968</v>
          </cell>
          <cell r="L541">
            <v>2160</v>
          </cell>
          <cell r="M541">
            <v>1</v>
          </cell>
          <cell r="N541">
            <v>51</v>
          </cell>
          <cell r="O541">
            <v>51.029000000000003</v>
          </cell>
          <cell r="P541">
            <v>0</v>
          </cell>
          <cell r="Q541">
            <v>0</v>
          </cell>
          <cell r="R541">
            <v>51</v>
          </cell>
          <cell r="S541">
            <v>0</v>
          </cell>
          <cell r="T541">
            <v>0</v>
          </cell>
          <cell r="U541">
            <v>0</v>
          </cell>
          <cell r="V541">
            <v>0</v>
          </cell>
          <cell r="W541">
            <v>0</v>
          </cell>
          <cell r="X541">
            <v>0</v>
          </cell>
          <cell r="Y541">
            <v>0</v>
          </cell>
          <cell r="Z541">
            <v>1</v>
          </cell>
          <cell r="AA541">
            <v>53.4</v>
          </cell>
          <cell r="AB541">
            <v>53.485999999999997</v>
          </cell>
          <cell r="AC541">
            <v>0</v>
          </cell>
          <cell r="AD541">
            <v>0</v>
          </cell>
          <cell r="AE541">
            <v>53.4</v>
          </cell>
          <cell r="AF541">
            <v>0</v>
          </cell>
          <cell r="AG541">
            <v>0</v>
          </cell>
          <cell r="AH541">
            <v>0</v>
          </cell>
          <cell r="AI541">
            <v>0</v>
          </cell>
          <cell r="AJ541">
            <v>0</v>
          </cell>
          <cell r="AK541">
            <v>2</v>
          </cell>
          <cell r="AL541">
            <v>0</v>
          </cell>
          <cell r="AM541">
            <v>7182</v>
          </cell>
          <cell r="AN541">
            <v>7199.4939999999997</v>
          </cell>
          <cell r="AO541">
            <v>7182</v>
          </cell>
          <cell r="AP541">
            <v>0</v>
          </cell>
          <cell r="AQ541">
            <v>0</v>
          </cell>
          <cell r="AR541">
            <v>0</v>
          </cell>
          <cell r="AS541">
            <v>0</v>
          </cell>
          <cell r="AT541">
            <v>0</v>
          </cell>
          <cell r="AU541">
            <v>0</v>
          </cell>
          <cell r="AV541">
            <v>0</v>
          </cell>
          <cell r="AW541">
            <v>0</v>
          </cell>
          <cell r="AX541">
            <v>0</v>
          </cell>
          <cell r="AY541">
            <v>0</v>
          </cell>
          <cell r="AZ541">
            <v>0</v>
          </cell>
          <cell r="BA541">
            <v>4</v>
          </cell>
          <cell r="BB541">
            <v>4</v>
          </cell>
          <cell r="BC541">
            <v>4</v>
          </cell>
          <cell r="BD541">
            <v>4</v>
          </cell>
          <cell r="BE541">
            <v>0</v>
          </cell>
          <cell r="BF541">
            <v>0</v>
          </cell>
          <cell r="BG541">
            <v>0</v>
          </cell>
          <cell r="BH541">
            <v>0</v>
          </cell>
          <cell r="BI541">
            <v>0</v>
          </cell>
          <cell r="BJ541">
            <v>0</v>
          </cell>
          <cell r="BK541">
            <v>0</v>
          </cell>
          <cell r="BL541">
            <v>1</v>
          </cell>
          <cell r="BM541">
            <v>968</v>
          </cell>
          <cell r="BN541">
            <v>971.20399999999995</v>
          </cell>
          <cell r="BO541">
            <v>0</v>
          </cell>
          <cell r="BP541">
            <v>968</v>
          </cell>
          <cell r="BQ541">
            <v>0</v>
          </cell>
          <cell r="BR541">
            <v>200</v>
          </cell>
          <cell r="BS541">
            <v>0</v>
          </cell>
          <cell r="BT541">
            <v>5</v>
          </cell>
          <cell r="BU541">
            <v>0</v>
          </cell>
          <cell r="BV541">
            <v>1</v>
          </cell>
          <cell r="BW541">
            <v>261</v>
          </cell>
          <cell r="BX541">
            <v>261.10500000000002</v>
          </cell>
          <cell r="BY541">
            <v>0</v>
          </cell>
          <cell r="BZ541">
            <v>261</v>
          </cell>
          <cell r="CA541">
            <v>0</v>
          </cell>
          <cell r="CB541">
            <v>0.15</v>
          </cell>
          <cell r="CC541">
            <v>0</v>
          </cell>
          <cell r="CD541">
            <v>1.5</v>
          </cell>
          <cell r="CE541">
            <v>0</v>
          </cell>
          <cell r="CF541">
            <v>0</v>
          </cell>
          <cell r="CG541">
            <v>0</v>
          </cell>
          <cell r="CH541">
            <v>0</v>
          </cell>
          <cell r="CI541">
            <v>0</v>
          </cell>
          <cell r="CJ541">
            <v>0</v>
          </cell>
          <cell r="CK541">
            <v>0</v>
          </cell>
          <cell r="CL541">
            <v>0</v>
          </cell>
          <cell r="CM541">
            <v>0</v>
          </cell>
          <cell r="CN541">
            <v>0</v>
          </cell>
          <cell r="CO541">
            <v>0</v>
          </cell>
          <cell r="CP541">
            <v>1229</v>
          </cell>
          <cell r="CQ541">
            <v>8515.4</v>
          </cell>
          <cell r="CR541">
            <v>0</v>
          </cell>
          <cell r="CS541">
            <v>0</v>
          </cell>
          <cell r="CT541">
            <v>0</v>
          </cell>
        </row>
        <row r="542">
          <cell r="B542">
            <v>247693545</v>
          </cell>
          <cell r="C542" t="str">
            <v>р.п. Малаховка, ул.Калинина, д. 29/12, д. 29/4</v>
          </cell>
          <cell r="D542" t="str">
            <v>{"type":"Polygon","coordinates":[[[37.977953,55.635841],[37.977754,55.635809],[37.977566,55.636599],[37.978402,55.636657],[37.97852,55.636667],[37.978528,55.636632],[37.978632,55.636641],[37.978703,55.636646],[37.978704,55.636639],[37.978679,55.636559],[37.978776,55.636124],[37.978828,55.636102],[37.977953,55.635841]],[[37.97783,55.636579],[37.977628,55.63657],[37.977711,55.636209],[37.977917,55.63622],[37.977833,55.636564],[37.97783,55.636579]],[[37.978218,55.636507],[37.978355,55.636517],[37.978352,55.636533],[37.978575,55.636549],[37.978602,55.636439],[37.97824,55.636408],[37.978218,55.636507]],[[37.978183,55.635977],[37.978268,55.635993],[37.978254,55.636039],[37.978169,55.636025],[37.978183,55.635977]]]}</v>
          </cell>
          <cell r="E542" t="str">
            <v>LINESTRING(37.977754 55.635809,37.977566 55.636599,37.97852 55.636667,37.978703 55.636646,37.978828 55.636102,37.977953 55.635841,37.977754 55.635809)</v>
          </cell>
          <cell r="F542" t="str">
            <v>Утвержден</v>
          </cell>
          <cell r="G542">
            <v>4538</v>
          </cell>
          <cell r="H542">
            <v>4548.6040000000003</v>
          </cell>
          <cell r="I542">
            <v>4538</v>
          </cell>
          <cell r="J542">
            <v>686.9</v>
          </cell>
          <cell r="K542">
            <v>730</v>
          </cell>
          <cell r="L542">
            <v>3851.1</v>
          </cell>
          <cell r="M542">
            <v>1</v>
          </cell>
          <cell r="N542">
            <v>199</v>
          </cell>
          <cell r="O542">
            <v>199.13</v>
          </cell>
          <cell r="P542">
            <v>0</v>
          </cell>
          <cell r="Q542">
            <v>0</v>
          </cell>
          <cell r="R542">
            <v>0</v>
          </cell>
          <cell r="S542">
            <v>0</v>
          </cell>
          <cell r="T542">
            <v>199</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3386.6</v>
          </cell>
          <cell r="AN542">
            <v>3393.9589999999998</v>
          </cell>
          <cell r="AO542">
            <v>3385.6</v>
          </cell>
          <cell r="AP542">
            <v>500</v>
          </cell>
          <cell r="AQ542">
            <v>0</v>
          </cell>
          <cell r="AR542">
            <v>0</v>
          </cell>
          <cell r="AS542">
            <v>0</v>
          </cell>
          <cell r="AT542">
            <v>0</v>
          </cell>
          <cell r="AU542">
            <v>0</v>
          </cell>
          <cell r="AV542">
            <v>0</v>
          </cell>
          <cell r="AW542">
            <v>0</v>
          </cell>
          <cell r="AX542">
            <v>0</v>
          </cell>
          <cell r="AY542">
            <v>0</v>
          </cell>
          <cell r="AZ542">
            <v>0</v>
          </cell>
          <cell r="BA542">
            <v>1</v>
          </cell>
          <cell r="BB542">
            <v>1</v>
          </cell>
          <cell r="BC542">
            <v>0</v>
          </cell>
          <cell r="BD542">
            <v>0</v>
          </cell>
          <cell r="BE542">
            <v>2</v>
          </cell>
          <cell r="BF542">
            <v>174.5</v>
          </cell>
          <cell r="BG542">
            <v>174.779</v>
          </cell>
          <cell r="BH542">
            <v>0</v>
          </cell>
          <cell r="BI542">
            <v>174.5</v>
          </cell>
          <cell r="BJ542">
            <v>0</v>
          </cell>
          <cell r="BK542">
            <v>13</v>
          </cell>
          <cell r="BL542">
            <v>2</v>
          </cell>
          <cell r="BM542">
            <v>730</v>
          </cell>
          <cell r="BN542">
            <v>732.40099999999995</v>
          </cell>
          <cell r="BO542">
            <v>0</v>
          </cell>
          <cell r="BP542">
            <v>730</v>
          </cell>
          <cell r="BQ542">
            <v>0</v>
          </cell>
          <cell r="BR542">
            <v>209.07</v>
          </cell>
          <cell r="BS542">
            <v>0</v>
          </cell>
          <cell r="BT542">
            <v>3.5</v>
          </cell>
          <cell r="BU542">
            <v>0</v>
          </cell>
          <cell r="BV542">
            <v>7</v>
          </cell>
          <cell r="BW542">
            <v>46.9</v>
          </cell>
          <cell r="BX542">
            <v>46.984000000000002</v>
          </cell>
          <cell r="BY542">
            <v>0</v>
          </cell>
          <cell r="BZ542">
            <v>16.3</v>
          </cell>
          <cell r="CA542">
            <v>30.6</v>
          </cell>
          <cell r="CB542">
            <v>8.9999999999999993E-3</v>
          </cell>
          <cell r="CC542">
            <v>1.9E-2</v>
          </cell>
          <cell r="CD542">
            <v>1.5</v>
          </cell>
          <cell r="CE542">
            <v>1.5</v>
          </cell>
          <cell r="CF542">
            <v>0</v>
          </cell>
          <cell r="CG542">
            <v>0</v>
          </cell>
          <cell r="CH542">
            <v>0</v>
          </cell>
          <cell r="CI542">
            <v>0</v>
          </cell>
          <cell r="CJ542">
            <v>0</v>
          </cell>
          <cell r="CK542">
            <v>0</v>
          </cell>
          <cell r="CL542">
            <v>0</v>
          </cell>
          <cell r="CM542">
            <v>0</v>
          </cell>
          <cell r="CN542">
            <v>0</v>
          </cell>
          <cell r="CO542">
            <v>0</v>
          </cell>
          <cell r="CP542">
            <v>920.8</v>
          </cell>
          <cell r="CQ542">
            <v>4536</v>
          </cell>
          <cell r="CR542">
            <v>0</v>
          </cell>
          <cell r="CS542">
            <v>0</v>
          </cell>
          <cell r="CT542">
            <v>0</v>
          </cell>
        </row>
        <row r="543">
          <cell r="B543">
            <v>6356110066</v>
          </cell>
          <cell r="C543" t="str">
            <v>р.п.  Малаховка, ул. Калинина д. 30/1, д. 30/2, д. 30/3, д. 30/4</v>
          </cell>
          <cell r="D543" t="str">
            <v>{"type":"Polygon","coordinates":[[[37.978447,55.638687],[37.978385,55.638661],[37.978361,55.638614],[37.977718,55.637716],[37.978495,55.637583],[37.978669,55.637879],[37.979082,55.637841],[37.979128,55.637932],[37.979257,55.637965],[37.979724,55.637915],[37.979765,55.637979],[37.980149,55.637959],[37.980139,55.637701],[37.980906,55.637468],[37.981512,55.637573],[37.981893,55.637747],[37.981791,55.638243],[37.981523,55.638192],[37.980756,55.638165],[37.979983,55.63821],[37.979929,55.638546],[37.979507,55.638543],[37.979461,55.638755],[37.978447,55.638687]],[[37.978079,55.63816],[37.978248,55.638124],[37.978,55.637758],[37.977823,55.637798],[37.978079,55.63816]],[[37.978591,55.638341],[37.978517,55.638226],[37.979151,55.638099],[37.979226,55.638216],[37.978591,55.638341]],[[37.978586,55.638611],[37.978616,55.638486],[37.979325,55.638537],[37.979303,55.638658],[37.978586,55.638611]],[[37.978823,55.637962],[37.978913,55.637948],[37.978947,55.638021],[37.978857,55.638036],[37.978823,55.637962]],[[37.980746,55.637682],[37.980718,55.637801],[37.981509,55.637861],[37.981537,55.637748],[37.980746,55.637682]],[[37.980202,55.637989],[37.980225,55.638059],[37.980493,55.638027],[37.980472,55.637961],[37.980472,55.637961],[37.980202,55.637989]],[[37.979643,55.637985],[37.979612,55.637927],[37.979724,55.637915],[37.979764,55.637979],[37.979643,55.637985]]]}</v>
          </cell>
          <cell r="E543" t="str">
            <v>LINESTRING(37.980906 55.637468,37.978495 55.637583,37.977718 55.637716,37.978385 55.638661,37.978447 55.638687,37.979461 55.638755,37.981791 55.638243,37.981893 55.637747,37.981512 55.637573,37.980906 55.637468)</v>
          </cell>
          <cell r="F543" t="str">
            <v>Утвержден</v>
          </cell>
          <cell r="G543">
            <v>16160</v>
          </cell>
          <cell r="H543">
            <v>16199.359</v>
          </cell>
          <cell r="I543">
            <v>16160</v>
          </cell>
          <cell r="J543">
            <v>1617.7</v>
          </cell>
          <cell r="K543">
            <v>1710.4</v>
          </cell>
          <cell r="L543">
            <v>14331.4</v>
          </cell>
          <cell r="M543">
            <v>1</v>
          </cell>
          <cell r="N543">
            <v>260</v>
          </cell>
          <cell r="O543">
            <v>261.18799999999999</v>
          </cell>
          <cell r="P543">
            <v>0</v>
          </cell>
          <cell r="Q543">
            <v>0</v>
          </cell>
          <cell r="R543">
            <v>260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13261.5</v>
          </cell>
          <cell r="AN543">
            <v>13294.312</v>
          </cell>
          <cell r="AO543">
            <v>13261.5</v>
          </cell>
          <cell r="AP543">
            <v>0</v>
          </cell>
          <cell r="AQ543">
            <v>0</v>
          </cell>
          <cell r="AR543">
            <v>0</v>
          </cell>
          <cell r="AS543">
            <v>0</v>
          </cell>
          <cell r="AT543">
            <v>0</v>
          </cell>
          <cell r="AU543">
            <v>0</v>
          </cell>
          <cell r="AV543">
            <v>1</v>
          </cell>
          <cell r="AW543">
            <v>52</v>
          </cell>
          <cell r="AX543">
            <v>0</v>
          </cell>
          <cell r="AY543">
            <v>52</v>
          </cell>
          <cell r="AZ543">
            <v>0</v>
          </cell>
          <cell r="BA543">
            <v>0</v>
          </cell>
          <cell r="BB543">
            <v>0</v>
          </cell>
          <cell r="BC543">
            <v>0</v>
          </cell>
          <cell r="BD543">
            <v>0</v>
          </cell>
          <cell r="BE543">
            <v>4</v>
          </cell>
          <cell r="BF543">
            <v>701</v>
          </cell>
          <cell r="BG543">
            <v>700.78</v>
          </cell>
          <cell r="BH543">
            <v>0</v>
          </cell>
          <cell r="BI543">
            <v>701</v>
          </cell>
          <cell r="BJ543">
            <v>0</v>
          </cell>
          <cell r="BK543">
            <v>56</v>
          </cell>
          <cell r="BL543">
            <v>1</v>
          </cell>
          <cell r="BM543">
            <v>1610</v>
          </cell>
          <cell r="BN543">
            <v>1609.441</v>
          </cell>
          <cell r="BO543">
            <v>0</v>
          </cell>
          <cell r="BP543">
            <v>1610</v>
          </cell>
          <cell r="BQ543">
            <v>0</v>
          </cell>
          <cell r="BR543">
            <v>402</v>
          </cell>
          <cell r="BS543">
            <v>0</v>
          </cell>
          <cell r="BT543">
            <v>4</v>
          </cell>
          <cell r="BU543">
            <v>0</v>
          </cell>
          <cell r="BV543">
            <v>11</v>
          </cell>
          <cell r="BW543">
            <v>332.8</v>
          </cell>
          <cell r="BX543">
            <v>333.57499999999999</v>
          </cell>
          <cell r="BY543">
            <v>0</v>
          </cell>
          <cell r="BZ543">
            <v>332.8</v>
          </cell>
          <cell r="CA543">
            <v>0</v>
          </cell>
          <cell r="CB543">
            <v>0.17499999999999999</v>
          </cell>
          <cell r="CC543">
            <v>0</v>
          </cell>
          <cell r="CD543">
            <v>2.1818181818181799</v>
          </cell>
          <cell r="CE543">
            <v>0</v>
          </cell>
          <cell r="CF543">
            <v>0</v>
          </cell>
          <cell r="CG543">
            <v>0</v>
          </cell>
          <cell r="CH543">
            <v>0</v>
          </cell>
          <cell r="CI543">
            <v>0</v>
          </cell>
          <cell r="CJ543">
            <v>0</v>
          </cell>
          <cell r="CK543">
            <v>0</v>
          </cell>
          <cell r="CL543">
            <v>0</v>
          </cell>
          <cell r="CM543">
            <v>0</v>
          </cell>
          <cell r="CN543">
            <v>0</v>
          </cell>
          <cell r="CO543">
            <v>0</v>
          </cell>
          <cell r="CP543">
            <v>2695.8</v>
          </cell>
          <cell r="CQ543">
            <v>16217.3</v>
          </cell>
          <cell r="CR543">
            <v>0</v>
          </cell>
          <cell r="CS543">
            <v>0</v>
          </cell>
          <cell r="CT543">
            <v>0</v>
          </cell>
        </row>
        <row r="544">
          <cell r="B544">
            <v>247693470</v>
          </cell>
          <cell r="C544" t="str">
            <v>рп. Малаховка, ул. Кирова, д. 1, д. 4, д. 5, д. 6</v>
          </cell>
          <cell r="D544" t="str">
            <v>{"type":"Polygon","coordinates":[[[38.00405,55.643832],[38.004858,55.644086],[38.004965,55.644112],[38.005471,55.644208],[38.005562,55.644207],[38.005929,55.643892],[38.006204,55.643864],[38.006602,55.643873],[38.00661,55.64377],[38.006586,55.643759],[38.006476,55.643657],[38.006796,55.643603],[38.006972,55.643546],[38.007073,55.643438],[38.007157,55.6433],[38.007134,55.643254],[38.007071,55.6432],[38.007067,55.643187],[38.007151,55.642943],[38.005656,55.642852],[38.005739,55.64277],[38.005766,55.64256],[38.005621,55.642513],[38.005219,55.642482],[38.00417,55.642496],[38.003956,55.642532],[38.003832,55.642541],[38.003799,55.642985],[38.003837,55.642995],[38.003822,55.643112],[38.003886,55.64312],[38.004107,55.643162],[38.004073,55.643584],[38.00405,55.643832]],[[38.005475,55.642922],[38.006938,55.643008],[38.00692,55.643123],[38.005455,55.643043],[38.005475,55.642922]],[[38.004868,55.643297],[38.006407,55.643384],[38.006386,55.643492],[38.004839,55.643412],[38.004868,55.643297]],[[38.004287,55.643665],[38.005803,55.643737],[38.005789,55.643845],[38.004267,55.643778],[38.004287,55.643665]],[[38.005508,55.642751],[38.00536,55.642749],[38.005362,55.642708],[38.004794,55.6427],[38.00419,55.642723],[38.004193,55.642759],[38.004062,55.642763],[38.00404,55.642592],[38.004777,55.642566],[38.005519,55.642578],[38.005508,55.642751]],[[38.005012,55.643071],[38.004977,55.643072],[38.004975,55.643017],[38.005011,55.643016],[38.005012,55.643071]],[[38.006944,55.643455],[38.006978,55.643459],[38.007007,55.643428],[38.007029,55.643392],[38.006978,55.643385],[38.006944,55.643455]]]}</v>
          </cell>
          <cell r="E544" t="str">
            <v>LINESTRING(38.005219 55.642482,38.00417 55.642496,38.003832 55.642541,38.003799 55.642985,38.003822 55.643112,38.00405 55.643832,38.004858 55.644086,38.004965 55.644112,38.005471 55.644208,38.005562 55.644207,38.006602 55.643873,38.006972 55.643546,38.007073 55.643438,38.007157 55.6433,38.007151 55.642943,38.005621 55.642513,38.005219 55.642482)</v>
          </cell>
          <cell r="F544" t="str">
            <v>Утвержден</v>
          </cell>
          <cell r="G544">
            <v>15117</v>
          </cell>
          <cell r="H544">
            <v>22575.937000000002</v>
          </cell>
          <cell r="I544">
            <v>15117</v>
          </cell>
          <cell r="J544">
            <v>0</v>
          </cell>
          <cell r="K544">
            <v>3953.3</v>
          </cell>
          <cell r="L544">
            <v>1636</v>
          </cell>
          <cell r="M544">
            <v>1</v>
          </cell>
          <cell r="N544">
            <v>105</v>
          </cell>
          <cell r="O544">
            <v>105.84</v>
          </cell>
          <cell r="P544">
            <v>1</v>
          </cell>
          <cell r="Q544">
            <v>0</v>
          </cell>
          <cell r="R544">
            <v>0</v>
          </cell>
          <cell r="S544">
            <v>105</v>
          </cell>
          <cell r="T544">
            <v>0</v>
          </cell>
          <cell r="U544">
            <v>0</v>
          </cell>
          <cell r="V544">
            <v>0</v>
          </cell>
          <cell r="W544">
            <v>0</v>
          </cell>
          <cell r="X544">
            <v>0</v>
          </cell>
          <cell r="Y544">
            <v>0</v>
          </cell>
          <cell r="Z544">
            <v>2</v>
          </cell>
          <cell r="AA544">
            <v>536</v>
          </cell>
          <cell r="AB544">
            <v>538.49599999999998</v>
          </cell>
          <cell r="AC544">
            <v>0</v>
          </cell>
          <cell r="AD544">
            <v>0</v>
          </cell>
          <cell r="AE544">
            <v>341</v>
          </cell>
          <cell r="AF544">
            <v>0</v>
          </cell>
          <cell r="AG544">
            <v>195</v>
          </cell>
          <cell r="AH544">
            <v>0</v>
          </cell>
          <cell r="AI544">
            <v>0</v>
          </cell>
          <cell r="AJ544">
            <v>0</v>
          </cell>
          <cell r="AK544">
            <v>2</v>
          </cell>
          <cell r="AL544">
            <v>2</v>
          </cell>
          <cell r="AM544">
            <v>23047</v>
          </cell>
          <cell r="AN544">
            <v>14335.102000000001</v>
          </cell>
          <cell r="AO544">
            <v>14301</v>
          </cell>
          <cell r="AP544">
            <v>143</v>
          </cell>
          <cell r="AQ544">
            <v>0</v>
          </cell>
          <cell r="AR544">
            <v>0</v>
          </cell>
          <cell r="AS544">
            <v>0</v>
          </cell>
          <cell r="AT544">
            <v>0</v>
          </cell>
          <cell r="AU544">
            <v>0</v>
          </cell>
          <cell r="AV544">
            <v>2</v>
          </cell>
          <cell r="AW544">
            <v>34</v>
          </cell>
          <cell r="AX544">
            <v>0</v>
          </cell>
          <cell r="AY544">
            <v>34</v>
          </cell>
          <cell r="AZ544">
            <v>0</v>
          </cell>
          <cell r="BA544">
            <v>6</v>
          </cell>
          <cell r="BB544">
            <v>6</v>
          </cell>
          <cell r="BC544">
            <v>8</v>
          </cell>
          <cell r="BD544">
            <v>8</v>
          </cell>
          <cell r="BE544">
            <v>9</v>
          </cell>
          <cell r="BF544">
            <v>2007.7</v>
          </cell>
          <cell r="BG544">
            <v>2019.61</v>
          </cell>
          <cell r="BH544">
            <v>1</v>
          </cell>
          <cell r="BI544">
            <v>1863.7</v>
          </cell>
          <cell r="BJ544">
            <v>144</v>
          </cell>
          <cell r="BK544">
            <v>152</v>
          </cell>
          <cell r="BL544">
            <v>1</v>
          </cell>
          <cell r="BM544">
            <v>3405</v>
          </cell>
          <cell r="BN544">
            <v>3413.0230000000001</v>
          </cell>
          <cell r="BO544">
            <v>0</v>
          </cell>
          <cell r="BP544">
            <v>3405</v>
          </cell>
          <cell r="BQ544">
            <v>0</v>
          </cell>
          <cell r="BR544">
            <v>680</v>
          </cell>
          <cell r="BS544">
            <v>0</v>
          </cell>
          <cell r="BT544">
            <v>5</v>
          </cell>
          <cell r="BU544">
            <v>0</v>
          </cell>
          <cell r="BV544">
            <v>13</v>
          </cell>
          <cell r="BW544">
            <v>2191</v>
          </cell>
          <cell r="BX544">
            <v>2190.0450000000001</v>
          </cell>
          <cell r="BY544">
            <v>0</v>
          </cell>
          <cell r="BZ544">
            <v>2092.9</v>
          </cell>
          <cell r="CA544">
            <v>98.1</v>
          </cell>
          <cell r="CB544">
            <v>0.93300000000000005</v>
          </cell>
          <cell r="CC544">
            <v>6.5000000000000002E-2</v>
          </cell>
          <cell r="CD544">
            <v>2.0416666666666701</v>
          </cell>
          <cell r="CE544">
            <v>1.5</v>
          </cell>
          <cell r="CF544">
            <v>0</v>
          </cell>
          <cell r="CG544">
            <v>0</v>
          </cell>
          <cell r="CH544">
            <v>0</v>
          </cell>
          <cell r="CI544">
            <v>0</v>
          </cell>
          <cell r="CJ544">
            <v>0</v>
          </cell>
          <cell r="CK544">
            <v>0</v>
          </cell>
          <cell r="CL544">
            <v>0</v>
          </cell>
          <cell r="CM544">
            <v>0</v>
          </cell>
          <cell r="CN544">
            <v>0</v>
          </cell>
          <cell r="CO544">
            <v>0</v>
          </cell>
          <cell r="CP544">
            <v>7395.6</v>
          </cell>
          <cell r="CQ544">
            <v>22579.7</v>
          </cell>
          <cell r="CR544">
            <v>0</v>
          </cell>
          <cell r="CS544">
            <v>0</v>
          </cell>
          <cell r="CT544">
            <v>0</v>
          </cell>
        </row>
        <row r="545">
          <cell r="B545">
            <v>247693491</v>
          </cell>
          <cell r="C545" t="str">
            <v>р.п. Малаховка, ул. Комсомольская, д. 11, д. 13</v>
          </cell>
          <cell r="D545" t="str">
            <v>{"type":"Polygon","coordinates":[[[38.00058,55.644556],[38.000971,55.644584],[38.000977,55.644565],[38.001008,55.644443],[38.001394,55.644471],[38.001375,55.644551],[38.00137,55.644569],[38.001812,55.644602],[38.001999,55.64389],[38.002004,55.643875],[38.001554,55.64384],[38.001551,55.643854],[38.001475,55.643848],[38.00147,55.643872],[38.001219,55.643854],[38.001225,55.643831],[38.001154,55.643826],[38.001158,55.643809],[38.000737,55.643777],[38.00058,55.644556]],[[38.001474,55.644532],[38.001706,55.644551],[38.001869,55.643909],[38.00162,55.643888],[38.001474,55.644532]],[[38.000785,55.643822],[38.00065,55.644486],[38.000873,55.644503],[38.001018,55.643841],[38.000785,55.643822]]]}</v>
          </cell>
          <cell r="E545" t="str">
            <v>LINESTRING(38.000737 55.643777,38.00058 55.644556,38.000971 55.644584,38.001812 55.644602,38.002004 55.643875,38.001158 55.643809,38.000737 55.643777)</v>
          </cell>
          <cell r="F545" t="str">
            <v>Утвержден</v>
          </cell>
          <cell r="G545">
            <v>4528</v>
          </cell>
          <cell r="H545">
            <v>4073.82</v>
          </cell>
          <cell r="I545">
            <v>4528</v>
          </cell>
          <cell r="J545">
            <v>230.4</v>
          </cell>
          <cell r="K545">
            <v>91.9</v>
          </cell>
          <cell r="L545">
            <v>4297.6000000000004</v>
          </cell>
          <cell r="M545">
            <v>1</v>
          </cell>
          <cell r="N545">
            <v>409</v>
          </cell>
          <cell r="O545">
            <v>410.26100000000002</v>
          </cell>
          <cell r="P545">
            <v>0</v>
          </cell>
          <cell r="Q545">
            <v>0</v>
          </cell>
          <cell r="R545">
            <v>409</v>
          </cell>
          <cell r="S545">
            <v>0</v>
          </cell>
          <cell r="T545">
            <v>0</v>
          </cell>
          <cell r="U545">
            <v>0</v>
          </cell>
          <cell r="V545">
            <v>0</v>
          </cell>
          <cell r="W545">
            <v>6</v>
          </cell>
          <cell r="X545">
            <v>2</v>
          </cell>
          <cell r="Y545">
            <v>2</v>
          </cell>
          <cell r="Z545">
            <v>1</v>
          </cell>
          <cell r="AA545">
            <v>370</v>
          </cell>
          <cell r="AB545">
            <v>371.16300000000001</v>
          </cell>
          <cell r="AC545">
            <v>0</v>
          </cell>
          <cell r="AD545">
            <v>0</v>
          </cell>
          <cell r="AE545">
            <v>370</v>
          </cell>
          <cell r="AF545">
            <v>0</v>
          </cell>
          <cell r="AG545">
            <v>0</v>
          </cell>
          <cell r="AH545">
            <v>0</v>
          </cell>
          <cell r="AI545">
            <v>0</v>
          </cell>
          <cell r="AJ545">
            <v>0</v>
          </cell>
          <cell r="AK545">
            <v>2</v>
          </cell>
          <cell r="AL545">
            <v>2</v>
          </cell>
          <cell r="AM545">
            <v>2044.1</v>
          </cell>
          <cell r="AN545">
            <v>2048.6149999999998</v>
          </cell>
          <cell r="AO545">
            <v>2043.1</v>
          </cell>
          <cell r="AP545">
            <v>26</v>
          </cell>
          <cell r="AQ545">
            <v>0</v>
          </cell>
          <cell r="AR545">
            <v>0</v>
          </cell>
          <cell r="AS545">
            <v>0</v>
          </cell>
          <cell r="AT545">
            <v>0</v>
          </cell>
          <cell r="AU545">
            <v>0</v>
          </cell>
          <cell r="AV545">
            <v>0</v>
          </cell>
          <cell r="AW545">
            <v>0</v>
          </cell>
          <cell r="AX545">
            <v>0</v>
          </cell>
          <cell r="AY545">
            <v>0</v>
          </cell>
          <cell r="AZ545">
            <v>0</v>
          </cell>
          <cell r="BA545">
            <v>5</v>
          </cell>
          <cell r="BB545">
            <v>8</v>
          </cell>
          <cell r="BC545">
            <v>2</v>
          </cell>
          <cell r="BD545">
            <v>2</v>
          </cell>
          <cell r="BE545">
            <v>1</v>
          </cell>
          <cell r="BF545">
            <v>166</v>
          </cell>
          <cell r="BG545">
            <v>166.45099999999999</v>
          </cell>
          <cell r="BH545">
            <v>0</v>
          </cell>
          <cell r="BI545">
            <v>166</v>
          </cell>
          <cell r="BJ545">
            <v>0</v>
          </cell>
          <cell r="BK545">
            <v>13</v>
          </cell>
          <cell r="BL545">
            <v>1</v>
          </cell>
          <cell r="BM545">
            <v>91.9</v>
          </cell>
          <cell r="BN545">
            <v>92.167000000000002</v>
          </cell>
          <cell r="BO545">
            <v>0</v>
          </cell>
          <cell r="BP545">
            <v>91.9</v>
          </cell>
          <cell r="BQ545">
            <v>0</v>
          </cell>
          <cell r="BR545">
            <v>26.34</v>
          </cell>
          <cell r="BS545">
            <v>0</v>
          </cell>
          <cell r="BT545">
            <v>3.5</v>
          </cell>
          <cell r="BU545">
            <v>0</v>
          </cell>
          <cell r="BV545">
            <v>2</v>
          </cell>
          <cell r="BW545">
            <v>983</v>
          </cell>
          <cell r="BX545">
            <v>983.31200000000001</v>
          </cell>
          <cell r="BY545">
            <v>0</v>
          </cell>
          <cell r="BZ545">
            <v>983</v>
          </cell>
          <cell r="CA545">
            <v>0</v>
          </cell>
          <cell r="CB545">
            <v>0.65500000000000003</v>
          </cell>
          <cell r="CC545">
            <v>0</v>
          </cell>
          <cell r="CD545">
            <v>1.5</v>
          </cell>
          <cell r="CE545">
            <v>0</v>
          </cell>
          <cell r="CF545">
            <v>0</v>
          </cell>
          <cell r="CG545">
            <v>0</v>
          </cell>
          <cell r="CH545">
            <v>0</v>
          </cell>
          <cell r="CI545">
            <v>0</v>
          </cell>
          <cell r="CJ545">
            <v>0</v>
          </cell>
          <cell r="CK545">
            <v>0</v>
          </cell>
          <cell r="CL545">
            <v>0</v>
          </cell>
          <cell r="CM545">
            <v>0</v>
          </cell>
          <cell r="CN545">
            <v>0</v>
          </cell>
          <cell r="CO545">
            <v>0</v>
          </cell>
          <cell r="CP545">
            <v>1240.9000000000001</v>
          </cell>
          <cell r="CQ545">
            <v>4063</v>
          </cell>
          <cell r="CR545">
            <v>0</v>
          </cell>
          <cell r="CS545">
            <v>0</v>
          </cell>
          <cell r="CT545">
            <v>0</v>
          </cell>
        </row>
        <row r="546">
          <cell r="B546">
            <v>247693492</v>
          </cell>
          <cell r="C546" t="str">
            <v>р.п. Малаховка, ул. Комсомольская, д. 1, д. 3</v>
          </cell>
          <cell r="D546" t="str">
            <v>{"type":"Polygon","coordinates":[[[38.003883,55.644322],[38.004133,55.644261],[38.004253,55.644299],[38.004541,55.644003],[38.004553,55.64399],[38.004858,55.644086],[38.004965,55.644112],[38.005471,55.644208],[38.005562,55.644207],[38.005929,55.643892],[38.006204,55.643864],[38.006602,55.643873],[38.006983,55.643905],[38.007138,55.64395],[38.007262,55.644117],[38.007305,55.644125],[38.007349,55.644136],[38.007366,55.644145],[38.007422,55.644174],[38.00652,55.644458],[38.006442,55.644412],[38.006149,55.644497],[38.006017,55.644421],[38.005899,55.644448],[38.005791,55.644559],[38.005703,55.64465],[38.005578,55.644703],[38.005469,55.644704],[38.005361,55.64466],[38.00496,55.644747],[38.004885,55.644783],[38.0048,55.644838],[38.00465,55.644959],[38.004582,55.644963],[38.004518,55.64495],[38.004403,55.644912],[38.004273,55.644875],[38.004006,55.644817],[38.003533,55.644712],[38.003883,55.644322]],[[38.004503,55.644369],[38.004546,55.644432],[38.003845,55.64459],[38.003937,55.644723],[38.004644,55.644567],[38.004588,55.64448],[38.005286,55.644333],[38.005209,55.644217],[38.004503,55.644369]],[[38.004889,55.644501],[38.004918,55.644547],[38.004986,55.644533],[38.004954,55.644488],[38.004889,55.644501]],[[38.005869,55.644336],[38.005897,55.644376],[38.005941,55.644366],[38.005913,55.644326],[38.005869,55.644336]],[[38.006231,55.644254],[38.00626,55.644294],[38.006303,55.644284],[38.006275,55.644244],[38.006231,55.644254]],[[38.005656,55.644384],[38.005869,55.644336],[38.005913,55.644326],[38.006231,55.644254],[38.006275,55.644244],[38.007201,55.644034],[38.007137,55.64395],[38.005597,55.644292],[38.005656,55.644384]]]}</v>
          </cell>
          <cell r="E546" t="str">
            <v>LINESTRING(38.006204 55.643864,38.004553 55.64399,38.003883 55.644322,38.003533 55.644712,38.004518 55.64495,38.004582 55.644963,38.00465 55.644959,38.00652 55.644458,38.007422 55.644174,38.007138 55.64395,38.006983 55.643905,38.006602 55.643873,38.006204 55.643864)</v>
          </cell>
          <cell r="F546" t="str">
            <v>Утвержден</v>
          </cell>
          <cell r="G546">
            <v>11624</v>
          </cell>
          <cell r="H546">
            <v>11652.859</v>
          </cell>
          <cell r="I546">
            <v>11624</v>
          </cell>
          <cell r="J546">
            <v>1162.9000000000001</v>
          </cell>
          <cell r="K546">
            <v>1546.9</v>
          </cell>
          <cell r="L546">
            <v>10461.1</v>
          </cell>
          <cell r="M546">
            <v>0</v>
          </cell>
          <cell r="N546">
            <v>0</v>
          </cell>
          <cell r="O546">
            <v>0</v>
          </cell>
          <cell r="P546">
            <v>0</v>
          </cell>
          <cell r="Q546">
            <v>0</v>
          </cell>
          <cell r="R546">
            <v>0</v>
          </cell>
          <cell r="S546">
            <v>0</v>
          </cell>
          <cell r="T546">
            <v>0</v>
          </cell>
          <cell r="U546">
            <v>0</v>
          </cell>
          <cell r="V546">
            <v>0</v>
          </cell>
          <cell r="W546">
            <v>0</v>
          </cell>
          <cell r="X546">
            <v>0</v>
          </cell>
          <cell r="Y546">
            <v>0</v>
          </cell>
          <cell r="Z546">
            <v>1</v>
          </cell>
          <cell r="AA546">
            <v>30.5</v>
          </cell>
          <cell r="AB546">
            <v>30.596</v>
          </cell>
          <cell r="AC546">
            <v>0</v>
          </cell>
          <cell r="AD546">
            <v>0</v>
          </cell>
          <cell r="AE546">
            <v>0</v>
          </cell>
          <cell r="AF546">
            <v>0</v>
          </cell>
          <cell r="AG546">
            <v>30.5</v>
          </cell>
          <cell r="AH546">
            <v>0</v>
          </cell>
          <cell r="AI546">
            <v>0</v>
          </cell>
          <cell r="AJ546">
            <v>0</v>
          </cell>
          <cell r="AK546">
            <v>2</v>
          </cell>
          <cell r="AL546">
            <v>1</v>
          </cell>
          <cell r="AM546">
            <v>9347.2000000000007</v>
          </cell>
          <cell r="AN546">
            <v>9366.7929999999997</v>
          </cell>
          <cell r="AO546">
            <v>9345.2000000000007</v>
          </cell>
          <cell r="AP546">
            <v>72</v>
          </cell>
          <cell r="AQ546">
            <v>0</v>
          </cell>
          <cell r="AR546">
            <v>0</v>
          </cell>
          <cell r="AS546">
            <v>0</v>
          </cell>
          <cell r="AT546">
            <v>0</v>
          </cell>
          <cell r="AU546">
            <v>0</v>
          </cell>
          <cell r="AV546">
            <v>3</v>
          </cell>
          <cell r="AW546">
            <v>40</v>
          </cell>
          <cell r="AX546">
            <v>0</v>
          </cell>
          <cell r="AY546">
            <v>40</v>
          </cell>
          <cell r="AZ546">
            <v>0</v>
          </cell>
          <cell r="BA546">
            <v>4</v>
          </cell>
          <cell r="BB546">
            <v>6</v>
          </cell>
          <cell r="BC546">
            <v>3</v>
          </cell>
          <cell r="BD546">
            <v>2</v>
          </cell>
          <cell r="BE546">
            <v>3</v>
          </cell>
          <cell r="BF546">
            <v>269.7</v>
          </cell>
          <cell r="BG546">
            <v>270.10599999999999</v>
          </cell>
          <cell r="BH546">
            <v>0</v>
          </cell>
          <cell r="BI546">
            <v>269.7</v>
          </cell>
          <cell r="BJ546">
            <v>0</v>
          </cell>
          <cell r="BK546">
            <v>19</v>
          </cell>
          <cell r="BL546">
            <v>1</v>
          </cell>
          <cell r="BM546">
            <v>1276</v>
          </cell>
          <cell r="BN546">
            <v>1278.6479999999999</v>
          </cell>
          <cell r="BO546">
            <v>0</v>
          </cell>
          <cell r="BP546">
            <v>1276</v>
          </cell>
          <cell r="BQ546">
            <v>0</v>
          </cell>
          <cell r="BR546">
            <v>364.28</v>
          </cell>
          <cell r="BS546">
            <v>0</v>
          </cell>
          <cell r="BT546">
            <v>3.5</v>
          </cell>
          <cell r="BU546">
            <v>0</v>
          </cell>
          <cell r="BV546">
            <v>8</v>
          </cell>
          <cell r="BW546">
            <v>705.9</v>
          </cell>
          <cell r="BX546">
            <v>708.01</v>
          </cell>
          <cell r="BY546">
            <v>0</v>
          </cell>
          <cell r="BZ546">
            <v>705.9</v>
          </cell>
          <cell r="CA546">
            <v>0</v>
          </cell>
          <cell r="CB546">
            <v>0.41499999999999998</v>
          </cell>
          <cell r="CC546">
            <v>0</v>
          </cell>
          <cell r="CD546">
            <v>1.9375</v>
          </cell>
          <cell r="CE546">
            <v>0</v>
          </cell>
          <cell r="CF546">
            <v>0</v>
          </cell>
          <cell r="CG546">
            <v>0</v>
          </cell>
          <cell r="CH546">
            <v>0</v>
          </cell>
          <cell r="CI546">
            <v>0</v>
          </cell>
          <cell r="CJ546">
            <v>0</v>
          </cell>
          <cell r="CK546">
            <v>0</v>
          </cell>
          <cell r="CL546">
            <v>0</v>
          </cell>
          <cell r="CM546">
            <v>0</v>
          </cell>
          <cell r="CN546">
            <v>0</v>
          </cell>
          <cell r="CO546">
            <v>0</v>
          </cell>
          <cell r="CP546">
            <v>2291.6</v>
          </cell>
          <cell r="CQ546">
            <v>11667.3</v>
          </cell>
          <cell r="CR546">
            <v>0</v>
          </cell>
          <cell r="CS546">
            <v>0</v>
          </cell>
          <cell r="CT546">
            <v>0</v>
          </cell>
        </row>
        <row r="547">
          <cell r="B547">
            <v>8628481978</v>
          </cell>
          <cell r="C547" t="str">
            <v>р.п. Малаховка, ул. Комсомольская, д. 9 к 1, д. 9 к 2, д. 9 к 3</v>
          </cell>
          <cell r="D547" t="str">
            <v>{"type":"Polygon","coordinates":[[[38.001266,55.643749],[38.002084,55.643814],[38.002094,55.643766],[38.002359,55.643782],[38.002397,55.643784],[38.002382,55.643861],[38.002744,55.643884],[38.003148,55.643762],[38.003584,55.643678],[38.003727,55.643284],[38.003726,55.643266],[38.003699,55.643249],[38.00364,55.64323],[38.003321,55.64321],[38.003329,55.643184],[38.002208,55.643171],[38.001916,55.64311],[38.001266,55.643749]],[[38.001916,55.643189],[38.001811,55.643725],[38.002023,55.643738],[38.00213,55.643205],[38.001916,55.643189]],[[38.002479,55.643747],[38.002715,55.643764],[38.00283,55.643215],[38.002594,55.643202],[38.002479,55.643747]],[[38.003203,55.643596],[38.003407,55.64361],[38.003509,55.643258],[38.003294,55.643242],[38.003203,55.643596]]]}</v>
          </cell>
          <cell r="E547" t="str">
            <v>LINESTRING(38.001916 55.64311,38.001266 55.643749,38.002382 55.643861,38.002744 55.643884,38.003584 55.643678,38.003727 55.643284,38.003726 55.643266,38.003699 55.643249,38.00364 55.64323,38.003329 55.643184,38.001916 55.64311)</v>
          </cell>
          <cell r="F547" t="str">
            <v>Утвержден</v>
          </cell>
          <cell r="G547">
            <v>6783</v>
          </cell>
          <cell r="H547">
            <v>6799.9309999999996</v>
          </cell>
          <cell r="I547">
            <v>6783</v>
          </cell>
          <cell r="J547">
            <v>0</v>
          </cell>
          <cell r="K547">
            <v>0</v>
          </cell>
          <cell r="L547">
            <v>6783</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5782.1</v>
          </cell>
          <cell r="AN547">
            <v>5795.8980000000001</v>
          </cell>
          <cell r="AO547">
            <v>5781.1</v>
          </cell>
          <cell r="AP547">
            <v>100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6</v>
          </cell>
          <cell r="BW547">
            <v>967</v>
          </cell>
          <cell r="BX547">
            <v>973.91899999999998</v>
          </cell>
          <cell r="BY547">
            <v>1</v>
          </cell>
          <cell r="BZ547">
            <v>963</v>
          </cell>
          <cell r="CA547">
            <v>4</v>
          </cell>
          <cell r="CB547">
            <v>0.64100000000000001</v>
          </cell>
          <cell r="CC547">
            <v>2E-3</v>
          </cell>
          <cell r="CD547">
            <v>1.5</v>
          </cell>
          <cell r="CE547">
            <v>1.5</v>
          </cell>
          <cell r="CF547">
            <v>0</v>
          </cell>
          <cell r="CG547">
            <v>0</v>
          </cell>
          <cell r="CH547">
            <v>0</v>
          </cell>
          <cell r="CI547">
            <v>0</v>
          </cell>
          <cell r="CJ547">
            <v>0</v>
          </cell>
          <cell r="CK547">
            <v>0</v>
          </cell>
          <cell r="CL547">
            <v>0</v>
          </cell>
          <cell r="CM547">
            <v>0</v>
          </cell>
          <cell r="CN547">
            <v>0</v>
          </cell>
          <cell r="CO547">
            <v>0</v>
          </cell>
          <cell r="CP547">
            <v>963</v>
          </cell>
          <cell r="CQ547">
            <v>6748.1</v>
          </cell>
          <cell r="CR547">
            <v>0</v>
          </cell>
          <cell r="CS547">
            <v>0</v>
          </cell>
          <cell r="CT547">
            <v>0</v>
          </cell>
        </row>
        <row r="548">
          <cell r="B548">
            <v>7286583630</v>
          </cell>
          <cell r="C548" t="str">
            <v>р.п.Малаховка, ул.Красина, д. 12,  д. 12/1</v>
          </cell>
          <cell r="D548" t="str">
            <v>{"type":"Polygon","coordinates":[[[38.013165,55.655287],[38.013255,55.655275],[38.013274,55.655307],[38.014023,55.655194],[38.013875,55.654894],[38.013041,55.655021],[38.013165,55.655287]],[[38.013279,55.655273],[38.013184,55.655084],[38.013336,55.655062],[38.013426,55.655252],[38.013279,55.655273]],[[38.01372,55.655211],[38.013629,55.655023],[38.013873,55.654982],[38.013965,55.655174],[38.01372,55.655211]],[[38.01315,55.655019],[38.013144,55.655006],[38.013072,55.655017],[38.013079,55.65503],[38.01315,55.655019]]]}</v>
          </cell>
          <cell r="E548" t="str">
            <v>LINESTRING(38.013875 55.654894,38.013041 55.655021,38.013165 55.655287,38.013274 55.655307,38.014023 55.655194,38.013875 55.654894)</v>
          </cell>
          <cell r="F548" t="str">
            <v>Утвержден</v>
          </cell>
          <cell r="G548">
            <v>1294</v>
          </cell>
          <cell r="H548">
            <v>1297.433</v>
          </cell>
          <cell r="I548">
            <v>1294</v>
          </cell>
          <cell r="J548">
            <v>288</v>
          </cell>
          <cell r="K548">
            <v>159</v>
          </cell>
          <cell r="L548">
            <v>1006</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981</v>
          </cell>
          <cell r="AN548">
            <v>973.95600000000002</v>
          </cell>
          <cell r="AO548">
            <v>973</v>
          </cell>
          <cell r="AP548">
            <v>8</v>
          </cell>
          <cell r="AQ548">
            <v>0</v>
          </cell>
          <cell r="AR548">
            <v>0</v>
          </cell>
          <cell r="AS548">
            <v>0</v>
          </cell>
          <cell r="AT548">
            <v>0</v>
          </cell>
          <cell r="AU548">
            <v>0</v>
          </cell>
          <cell r="AV548">
            <v>1</v>
          </cell>
          <cell r="AW548">
            <v>15</v>
          </cell>
          <cell r="AX548">
            <v>0</v>
          </cell>
          <cell r="AY548">
            <v>15</v>
          </cell>
          <cell r="AZ548">
            <v>0</v>
          </cell>
          <cell r="BA548">
            <v>0</v>
          </cell>
          <cell r="BB548">
            <v>0</v>
          </cell>
          <cell r="BC548">
            <v>1</v>
          </cell>
          <cell r="BD548">
            <v>1</v>
          </cell>
          <cell r="BE548">
            <v>0</v>
          </cell>
          <cell r="BF548">
            <v>0</v>
          </cell>
          <cell r="BG548">
            <v>0</v>
          </cell>
          <cell r="BH548">
            <v>0</v>
          </cell>
          <cell r="BI548">
            <v>0</v>
          </cell>
          <cell r="BJ548">
            <v>0</v>
          </cell>
          <cell r="BK548">
            <v>0</v>
          </cell>
          <cell r="BL548">
            <v>1</v>
          </cell>
          <cell r="BM548">
            <v>159</v>
          </cell>
          <cell r="BN548">
            <v>158.244</v>
          </cell>
          <cell r="BO548">
            <v>0</v>
          </cell>
          <cell r="BP548">
            <v>159</v>
          </cell>
          <cell r="BQ548">
            <v>0</v>
          </cell>
          <cell r="BR548">
            <v>50</v>
          </cell>
          <cell r="BS548">
            <v>0</v>
          </cell>
          <cell r="BT548">
            <v>3</v>
          </cell>
          <cell r="BU548">
            <v>0</v>
          </cell>
          <cell r="BV548">
            <v>1</v>
          </cell>
          <cell r="BW548">
            <v>166</v>
          </cell>
          <cell r="BX548">
            <v>163.779</v>
          </cell>
          <cell r="BY548">
            <v>1</v>
          </cell>
          <cell r="BZ548">
            <v>166</v>
          </cell>
          <cell r="CA548">
            <v>0</v>
          </cell>
          <cell r="CB548">
            <v>0.1</v>
          </cell>
          <cell r="CC548">
            <v>0</v>
          </cell>
          <cell r="CD548">
            <v>1.5</v>
          </cell>
          <cell r="CE548">
            <v>0</v>
          </cell>
          <cell r="CF548">
            <v>0</v>
          </cell>
          <cell r="CG548">
            <v>0</v>
          </cell>
          <cell r="CH548">
            <v>0</v>
          </cell>
          <cell r="CI548">
            <v>0</v>
          </cell>
          <cell r="CJ548">
            <v>0</v>
          </cell>
          <cell r="CK548">
            <v>0</v>
          </cell>
          <cell r="CL548">
            <v>0</v>
          </cell>
          <cell r="CM548">
            <v>0</v>
          </cell>
          <cell r="CN548">
            <v>0</v>
          </cell>
          <cell r="CO548">
            <v>0</v>
          </cell>
          <cell r="CP548">
            <v>340</v>
          </cell>
          <cell r="CQ548">
            <v>1313</v>
          </cell>
          <cell r="CR548">
            <v>0</v>
          </cell>
          <cell r="CS548">
            <v>0</v>
          </cell>
          <cell r="CT548">
            <v>0</v>
          </cell>
        </row>
        <row r="549">
          <cell r="B549">
            <v>247693524</v>
          </cell>
          <cell r="C549" t="str">
            <v>р.п. Малаховка, ул. Красная Змеевка, д. 12, д. 12А</v>
          </cell>
          <cell r="D549" t="str">
            <v>{"type":"Polygon","coordinates":[[[37.987053,55.642846],[37.987255,55.643478],[37.987548,55.643454],[37.98759,55.643452],[37.987665,55.64345],[37.987698,55.643448],[37.988318,55.643463],[37.988365,55.643463],[37.988321,55.643213],[37.988303,55.643079],[37.987998,55.643072],[37.987965,55.643174],[37.987604,55.643204],[37.98753,55.642919],[37.987548,55.642855],[37.988083,55.642835],[37.988237,55.642838],[37.988206,55.642515],[37.987682,55.642561],[37.987007,55.642612],[37.987053,55.642846]],[[37.987308,55.642651],[37.987091,55.642668],[37.987188,55.642972],[37.987391,55.642956],[37.987308,55.642651]],[[37.987228,55.643089],[37.987324,55.643386],[37.987515,55.643367],[37.987429,55.643072],[37.987228,55.643089]],[[37.987678,55.643364],[37.987773,55.643361],[37.987834,55.643359],[37.987853,55.643358],[37.987862,55.643412],[37.988053,55.64341],[37.988051,55.643394],[37.988153,55.643392],[37.988154,55.643408],[37.988239,55.643408],[37.988239,55.643427],[37.988318,55.643426],[37.988318,55.643463],[37.987698,55.643448],[37.987678,55.643364]],[[37.987897,55.643235],[37.987912,55.643327],[37.988223,55.643313],[37.988213,55.64322],[37.987897,55.643235]],[[37.987697,55.64262],[37.988212,55.642578],[37.988206,55.642515],[37.987682,55.642561],[37.987697,55.64262]],[[37.987758,55.643281],[37.987773,55.643361],[37.987834,55.643359],[37.987821,55.643276],[37.987758,55.643281]]]}</v>
          </cell>
          <cell r="E549" t="str">
            <v>LINESTRING(37.988206 55.642515,37.987007 55.642612,37.987053 55.642846,37.987255 55.643478,37.988365 55.643463,37.988303 55.643079,37.988206 55.642515)</v>
          </cell>
          <cell r="F549" t="str">
            <v>Утвержден</v>
          </cell>
          <cell r="G549">
            <v>4221</v>
          </cell>
          <cell r="H549">
            <v>4717.9669999999996</v>
          </cell>
          <cell r="I549">
            <v>4221</v>
          </cell>
          <cell r="J549">
            <v>500</v>
          </cell>
          <cell r="K549">
            <v>560</v>
          </cell>
          <cell r="L549">
            <v>3721</v>
          </cell>
          <cell r="M549">
            <v>2</v>
          </cell>
          <cell r="N549">
            <v>173.8</v>
          </cell>
          <cell r="O549">
            <v>174.30099999999999</v>
          </cell>
          <cell r="P549">
            <v>0</v>
          </cell>
          <cell r="Q549">
            <v>0</v>
          </cell>
          <cell r="R549">
            <v>123</v>
          </cell>
          <cell r="S549">
            <v>0</v>
          </cell>
          <cell r="T549">
            <v>50.8</v>
          </cell>
          <cell r="U549">
            <v>0</v>
          </cell>
          <cell r="V549">
            <v>0</v>
          </cell>
          <cell r="W549">
            <v>6</v>
          </cell>
          <cell r="X549">
            <v>3</v>
          </cell>
          <cell r="Y549">
            <v>2</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3257.2</v>
          </cell>
          <cell r="AN549">
            <v>3263.6529999999998</v>
          </cell>
          <cell r="AO549">
            <v>3256.2</v>
          </cell>
          <cell r="AP549">
            <v>63</v>
          </cell>
          <cell r="AQ549">
            <v>0</v>
          </cell>
          <cell r="AR549">
            <v>0</v>
          </cell>
          <cell r="AS549">
            <v>0</v>
          </cell>
          <cell r="AT549">
            <v>0</v>
          </cell>
          <cell r="AU549">
            <v>0</v>
          </cell>
          <cell r="AV549">
            <v>1</v>
          </cell>
          <cell r="AW549">
            <v>35.5</v>
          </cell>
          <cell r="AX549">
            <v>0</v>
          </cell>
          <cell r="AY549">
            <v>35.5</v>
          </cell>
          <cell r="AZ549">
            <v>0</v>
          </cell>
          <cell r="BA549">
            <v>3</v>
          </cell>
          <cell r="BB549">
            <v>5</v>
          </cell>
          <cell r="BC549">
            <v>2</v>
          </cell>
          <cell r="BD549">
            <v>0</v>
          </cell>
          <cell r="BE549">
            <v>1</v>
          </cell>
          <cell r="BF549">
            <v>108</v>
          </cell>
          <cell r="BG549">
            <v>108.202</v>
          </cell>
          <cell r="BH549">
            <v>0</v>
          </cell>
          <cell r="BI549">
            <v>108</v>
          </cell>
          <cell r="BJ549">
            <v>0</v>
          </cell>
          <cell r="BK549">
            <v>8</v>
          </cell>
          <cell r="BL549">
            <v>1</v>
          </cell>
          <cell r="BM549">
            <v>560</v>
          </cell>
          <cell r="BN549">
            <v>561.79100000000005</v>
          </cell>
          <cell r="BO549">
            <v>0</v>
          </cell>
          <cell r="BP549">
            <v>560</v>
          </cell>
          <cell r="BQ549">
            <v>0</v>
          </cell>
          <cell r="BR549">
            <v>111.8</v>
          </cell>
          <cell r="BS549">
            <v>0</v>
          </cell>
          <cell r="BT549">
            <v>5</v>
          </cell>
          <cell r="BU549">
            <v>0</v>
          </cell>
          <cell r="BV549">
            <v>7</v>
          </cell>
          <cell r="BW549">
            <v>121.8</v>
          </cell>
          <cell r="BX549">
            <v>122.089</v>
          </cell>
          <cell r="BY549">
            <v>0</v>
          </cell>
          <cell r="BZ549">
            <v>68.5</v>
          </cell>
          <cell r="CA549">
            <v>53.3</v>
          </cell>
          <cell r="CB549">
            <v>4.2999999999999997E-2</v>
          </cell>
          <cell r="CC549">
            <v>3.5000000000000003E-2</v>
          </cell>
          <cell r="CD549">
            <v>1.5</v>
          </cell>
          <cell r="CE549">
            <v>1.5</v>
          </cell>
          <cell r="CF549">
            <v>0</v>
          </cell>
          <cell r="CG549">
            <v>0</v>
          </cell>
          <cell r="CH549">
            <v>0</v>
          </cell>
          <cell r="CI549">
            <v>0</v>
          </cell>
          <cell r="CJ549">
            <v>0</v>
          </cell>
          <cell r="CK549">
            <v>0</v>
          </cell>
          <cell r="CL549">
            <v>0</v>
          </cell>
          <cell r="CM549">
            <v>0</v>
          </cell>
          <cell r="CN549">
            <v>0</v>
          </cell>
          <cell r="CO549">
            <v>0</v>
          </cell>
          <cell r="CP549">
            <v>772</v>
          </cell>
          <cell r="CQ549">
            <v>4255.3</v>
          </cell>
          <cell r="CR549">
            <v>0</v>
          </cell>
          <cell r="CS549">
            <v>0</v>
          </cell>
          <cell r="CT549">
            <v>0</v>
          </cell>
        </row>
        <row r="550">
          <cell r="B550">
            <v>4513573130</v>
          </cell>
          <cell r="C550" t="str">
            <v>рп. Малаховка, ул. Красная Змеевка, д. 15к2, д. 15к3</v>
          </cell>
          <cell r="D550" t="str">
            <v>{"type":"Polygon","coordinates":[[[37.985079,55.641746],[37.984844,55.641674],[37.984679,55.641623],[37.984674,55.641603],[37.984663,55.64156],[37.984607,55.641344],[37.985759,55.64127],[37.985764,55.641285],[37.985817,55.641455],[37.985925,55.641795],[37.985363,55.641833],[37.985079,55.641746]],[[37.984781,55.641405],[37.985114,55.64138],[37.985146,55.641506],[37.984814,55.641532],[37.984781,55.641405]],[[37.98555,55.64178],[37.985506,55.641585],[37.98577,55.641567],[37.985817,55.641761],[37.98555,55.64178]],[[37.984883,55.641633],[37.985119,55.641704],[37.985079,55.641746],[37.984844,55.641674],[37.984883,55.641633]],[[37.985666,55.641467],[37.985615,55.641296],[37.985764,55.641285],[37.985817,55.641455],[37.985666,55.641467]],[[37.985207,55.641354],[37.985356,55.641343],[37.985363,55.641375],[37.985492,55.641366],[37.985477,55.641303],[37.985199,55.641321],[37.985207,55.641354]],[[37.98552,55.641491],[37.98558,55.641486],[37.985566,55.641428],[37.985507,55.641432],[37.98552,55.641491]]]}</v>
          </cell>
          <cell r="E550" t="str">
            <v>LINESTRING(37.985759 55.64127,37.984607 55.641344,37.984679 55.641623,37.984844 55.641674,37.985079 55.641746,37.985363 55.641833,37.985925 55.641795,37.985764 55.641285,37.985759 55.64127)</v>
          </cell>
          <cell r="F550" t="str">
            <v>Утвержден</v>
          </cell>
          <cell r="G550">
            <v>1456</v>
          </cell>
          <cell r="H550">
            <v>3057.047</v>
          </cell>
          <cell r="I550">
            <v>1456</v>
          </cell>
          <cell r="J550">
            <v>0</v>
          </cell>
          <cell r="K550">
            <v>0</v>
          </cell>
          <cell r="L550">
            <v>2912</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2200.6</v>
          </cell>
          <cell r="AN550">
            <v>2205.9369999999999</v>
          </cell>
          <cell r="AO550">
            <v>2200.6</v>
          </cell>
          <cell r="AP550">
            <v>0</v>
          </cell>
          <cell r="AQ550">
            <v>0</v>
          </cell>
          <cell r="AR550">
            <v>0</v>
          </cell>
          <cell r="AS550">
            <v>0</v>
          </cell>
          <cell r="AT550">
            <v>0</v>
          </cell>
          <cell r="AU550">
            <v>0</v>
          </cell>
          <cell r="AV550">
            <v>1</v>
          </cell>
          <cell r="AW550">
            <v>25</v>
          </cell>
          <cell r="AX550">
            <v>0</v>
          </cell>
          <cell r="AY550">
            <v>0</v>
          </cell>
          <cell r="AZ550">
            <v>25</v>
          </cell>
          <cell r="BA550">
            <v>4</v>
          </cell>
          <cell r="BB550">
            <v>4</v>
          </cell>
          <cell r="BC550">
            <v>2</v>
          </cell>
          <cell r="BD550">
            <v>2</v>
          </cell>
          <cell r="BE550">
            <v>2</v>
          </cell>
          <cell r="BF550">
            <v>224</v>
          </cell>
          <cell r="BG550">
            <v>224.53100000000001</v>
          </cell>
          <cell r="BH550">
            <v>0</v>
          </cell>
          <cell r="BI550">
            <v>0</v>
          </cell>
          <cell r="BJ550">
            <v>224</v>
          </cell>
          <cell r="BK550">
            <v>18</v>
          </cell>
          <cell r="BL550">
            <v>1</v>
          </cell>
          <cell r="BM550">
            <v>322</v>
          </cell>
          <cell r="BN550">
            <v>322.55700000000002</v>
          </cell>
          <cell r="BO550">
            <v>0</v>
          </cell>
          <cell r="BP550">
            <v>0</v>
          </cell>
          <cell r="BQ550">
            <v>322</v>
          </cell>
          <cell r="BR550">
            <v>0</v>
          </cell>
          <cell r="BS550">
            <v>60</v>
          </cell>
          <cell r="BT550">
            <v>0</v>
          </cell>
          <cell r="BU550">
            <v>5</v>
          </cell>
          <cell r="BV550">
            <v>2</v>
          </cell>
          <cell r="BW550">
            <v>31.5</v>
          </cell>
          <cell r="BX550">
            <v>32.045999999999999</v>
          </cell>
          <cell r="BY550">
            <v>2</v>
          </cell>
          <cell r="BZ550">
            <v>0</v>
          </cell>
          <cell r="CA550">
            <v>31.5</v>
          </cell>
          <cell r="CB550">
            <v>0</v>
          </cell>
          <cell r="CC550">
            <v>2.4E-2</v>
          </cell>
          <cell r="CD550">
            <v>0</v>
          </cell>
          <cell r="CE550">
            <v>1.5</v>
          </cell>
          <cell r="CF550">
            <v>0</v>
          </cell>
          <cell r="CG550">
            <v>0</v>
          </cell>
          <cell r="CH550">
            <v>0</v>
          </cell>
          <cell r="CI550">
            <v>0</v>
          </cell>
          <cell r="CJ550">
            <v>0</v>
          </cell>
          <cell r="CK550">
            <v>0</v>
          </cell>
          <cell r="CL550">
            <v>0</v>
          </cell>
          <cell r="CM550">
            <v>0</v>
          </cell>
          <cell r="CN550">
            <v>0</v>
          </cell>
          <cell r="CO550">
            <v>0</v>
          </cell>
          <cell r="CP550">
            <v>0</v>
          </cell>
          <cell r="CQ550">
            <v>2803.1</v>
          </cell>
          <cell r="CR550">
            <v>0</v>
          </cell>
          <cell r="CS550">
            <v>0</v>
          </cell>
          <cell r="CT550">
            <v>0</v>
          </cell>
        </row>
        <row r="551">
          <cell r="B551">
            <v>247693458</v>
          </cell>
          <cell r="C551" t="str">
            <v>р.п. Малаховка, ул. Пионерская, д. 11, ул. Шоссейная, д. 27</v>
          </cell>
          <cell r="D551" t="str">
            <v>{"type":"Polygon","coordinates":[[[38.010826,55.639365],[38.010725,55.639356],[38.010679,55.639351],[38.010167,55.639294],[38.010119,55.639848],[38.011303,55.639894],[38.01135,55.639589],[38.01082,55.639546],[38.01079,55.639517],[38.010826,55.639365]],[[38.010722,55.639731],[38.011098,55.639794],[38.011163,55.639672],[38.010786,55.63961],[38.010722,55.639731]],[[38.010154,55.639818],[38.010448,55.639831],[38.01046,55.639719],[38.010352,55.639714],[38.010379,55.639496],[38.010661,55.639508],[38.010675,55.639384],[38.010198,55.639357],[38.010154,55.639818]],[[38.011205,55.639646],[38.011194,55.639703],[38.011272,55.639707],[38.011282,55.639651],[38.01134,55.639654],[38.01135,55.639589],[38.011215,55.639579],[38.011205,55.639646]],[[38.010544,55.639581],[38.010543,55.63961],[38.010607,55.639611],[38.010608,55.639583],[38.010544,55.639581]]]}</v>
          </cell>
          <cell r="E551" t="str">
            <v>LINESTRING(38.010167 55.639294,38.010119 55.639848,38.011303 55.639894,38.01134 55.639654,38.01135 55.639589,38.010826 55.639365,38.010167 55.639294)</v>
          </cell>
          <cell r="F551" t="str">
            <v>Утвержден</v>
          </cell>
          <cell r="G551">
            <v>2232</v>
          </cell>
          <cell r="H551">
            <v>2237.4270000000001</v>
          </cell>
          <cell r="I551">
            <v>2232</v>
          </cell>
          <cell r="J551">
            <v>331.8</v>
          </cell>
          <cell r="K551">
            <v>291</v>
          </cell>
          <cell r="L551">
            <v>1900.2</v>
          </cell>
          <cell r="M551">
            <v>1</v>
          </cell>
          <cell r="N551">
            <v>39.200000000000003</v>
          </cell>
          <cell r="O551">
            <v>39.279000000000003</v>
          </cell>
          <cell r="P551">
            <v>0</v>
          </cell>
          <cell r="Q551">
            <v>0</v>
          </cell>
          <cell r="R551">
            <v>0</v>
          </cell>
          <cell r="S551">
            <v>39.200000000000003</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1710</v>
          </cell>
          <cell r="AN551">
            <v>1715.6659999999999</v>
          </cell>
          <cell r="AO551">
            <v>1709</v>
          </cell>
          <cell r="AP551">
            <v>30</v>
          </cell>
          <cell r="AQ551">
            <v>0</v>
          </cell>
          <cell r="AR551">
            <v>0</v>
          </cell>
          <cell r="AS551">
            <v>0</v>
          </cell>
          <cell r="AT551">
            <v>0</v>
          </cell>
          <cell r="AU551">
            <v>0</v>
          </cell>
          <cell r="AV551">
            <v>1</v>
          </cell>
          <cell r="AW551">
            <v>12.8</v>
          </cell>
          <cell r="AX551">
            <v>0</v>
          </cell>
          <cell r="AY551">
            <v>12.8</v>
          </cell>
          <cell r="AZ551">
            <v>0</v>
          </cell>
          <cell r="BA551">
            <v>0</v>
          </cell>
          <cell r="BB551">
            <v>0</v>
          </cell>
          <cell r="BC551">
            <v>0</v>
          </cell>
          <cell r="BD551">
            <v>0</v>
          </cell>
          <cell r="BE551">
            <v>2</v>
          </cell>
          <cell r="BF551">
            <v>128.1</v>
          </cell>
          <cell r="BG551">
            <v>128.43199999999999</v>
          </cell>
          <cell r="BH551">
            <v>0</v>
          </cell>
          <cell r="BI551">
            <v>128.1</v>
          </cell>
          <cell r="BJ551">
            <v>0</v>
          </cell>
          <cell r="BK551">
            <v>9</v>
          </cell>
          <cell r="BL551">
            <v>1</v>
          </cell>
          <cell r="BM551">
            <v>291</v>
          </cell>
          <cell r="BN551">
            <v>291.33300000000003</v>
          </cell>
          <cell r="BO551">
            <v>0</v>
          </cell>
          <cell r="BP551">
            <v>291</v>
          </cell>
          <cell r="BQ551">
            <v>0</v>
          </cell>
          <cell r="BR551">
            <v>83.14</v>
          </cell>
          <cell r="BS551">
            <v>0</v>
          </cell>
          <cell r="BT551">
            <v>3.5</v>
          </cell>
          <cell r="BU551">
            <v>0</v>
          </cell>
          <cell r="BV551">
            <v>5</v>
          </cell>
          <cell r="BW551">
            <v>65.3</v>
          </cell>
          <cell r="BX551">
            <v>65.516999999999996</v>
          </cell>
          <cell r="BY551">
            <v>0</v>
          </cell>
          <cell r="BZ551">
            <v>65.3</v>
          </cell>
          <cell r="CA551">
            <v>0</v>
          </cell>
          <cell r="CB551">
            <v>4.1000000000000002E-2</v>
          </cell>
          <cell r="CC551">
            <v>0</v>
          </cell>
          <cell r="CD551">
            <v>1.5</v>
          </cell>
          <cell r="CE551">
            <v>0</v>
          </cell>
          <cell r="CF551">
            <v>0</v>
          </cell>
          <cell r="CG551">
            <v>0</v>
          </cell>
          <cell r="CH551">
            <v>0</v>
          </cell>
          <cell r="CI551">
            <v>0</v>
          </cell>
          <cell r="CJ551">
            <v>0</v>
          </cell>
          <cell r="CK551">
            <v>0</v>
          </cell>
          <cell r="CL551">
            <v>0</v>
          </cell>
          <cell r="CM551">
            <v>0</v>
          </cell>
          <cell r="CN551">
            <v>0</v>
          </cell>
          <cell r="CO551">
            <v>0</v>
          </cell>
          <cell r="CP551">
            <v>497.2</v>
          </cell>
          <cell r="CQ551">
            <v>2245.4</v>
          </cell>
          <cell r="CR551">
            <v>0</v>
          </cell>
          <cell r="CS551">
            <v>0</v>
          </cell>
          <cell r="CT551">
            <v>0</v>
          </cell>
        </row>
        <row r="552">
          <cell r="B552">
            <v>5410246482</v>
          </cell>
          <cell r="C552" t="str">
            <v>р.п. Малаховка, ул. Пушкина, д. 24</v>
          </cell>
          <cell r="D552" t="str">
            <v>{"type":"Polygon","coordinates":[[[37.998474,55.657332],[37.998876,55.657555],[37.999024,55.657466],[37.999603,55.657796],[38.00014,55.657485],[37.999314,55.657028],[37.99915,55.656931],[37.998474,55.657332]],[[37.998906,55.657416],[37.999303,55.657174],[37.999137,55.657087],[37.998742,55.657327],[37.998906,55.657416]],[[37.999271,55.657054],[37.999332,55.657086],[37.999374,55.657061],[37.999314,55.657028],[37.999271,55.657054]],[[37.999428,55.657142],[38.000043,55.657477],[37.99974,55.657649],[37.999798,55.657683],[38.00014,55.657485],[37.999475,55.657117],[37.999428,55.657142]],[[37.999506,55.657741],[37.999603,55.657796],[37.999664,55.657761],[37.999569,55.657706],[37.999506,55.657741]],[[37.999389,55.657248],[37.999439,55.657275],[37.999514,55.657231],[37.999463,55.657203],[37.999389,55.657248]]]}</v>
          </cell>
          <cell r="E552" t="str">
            <v>LINESTRING(37.99915 55.656931,37.998474 55.657332,37.998876 55.657555,37.999603 55.657796,37.999664 55.657761,38.00014 55.657485,37.99915 55.656931)</v>
          </cell>
          <cell r="F552" t="str">
            <v>Утвержден</v>
          </cell>
          <cell r="G552">
            <v>3672</v>
          </cell>
          <cell r="H552">
            <v>3681.8330000000001</v>
          </cell>
          <cell r="I552">
            <v>3672</v>
          </cell>
          <cell r="J552">
            <v>247.4</v>
          </cell>
          <cell r="K552">
            <v>277</v>
          </cell>
          <cell r="L552">
            <v>3424.6</v>
          </cell>
          <cell r="M552">
            <v>1</v>
          </cell>
          <cell r="N552">
            <v>72.7</v>
          </cell>
          <cell r="O552">
            <v>72.867999999999995</v>
          </cell>
          <cell r="P552">
            <v>0</v>
          </cell>
          <cell r="Q552">
            <v>0</v>
          </cell>
          <cell r="R552">
            <v>0</v>
          </cell>
          <cell r="S552">
            <v>0</v>
          </cell>
          <cell r="T552">
            <v>72.7</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2988.8</v>
          </cell>
          <cell r="AN552">
            <v>2994.529</v>
          </cell>
          <cell r="AO552">
            <v>2987.8</v>
          </cell>
          <cell r="AP552">
            <v>43</v>
          </cell>
          <cell r="AQ552">
            <v>0</v>
          </cell>
          <cell r="AR552">
            <v>0</v>
          </cell>
          <cell r="AS552">
            <v>0</v>
          </cell>
          <cell r="AT552">
            <v>0</v>
          </cell>
          <cell r="AU552">
            <v>0</v>
          </cell>
          <cell r="AV552">
            <v>1</v>
          </cell>
          <cell r="AW552">
            <v>30</v>
          </cell>
          <cell r="AX552">
            <v>0</v>
          </cell>
          <cell r="AY552">
            <v>30</v>
          </cell>
          <cell r="AZ552">
            <v>0</v>
          </cell>
          <cell r="BA552">
            <v>0</v>
          </cell>
          <cell r="BB552">
            <v>0</v>
          </cell>
          <cell r="BC552">
            <v>0</v>
          </cell>
          <cell r="BD552">
            <v>0</v>
          </cell>
          <cell r="BE552">
            <v>1</v>
          </cell>
          <cell r="BF552">
            <v>53.4</v>
          </cell>
          <cell r="BG552">
            <v>53.575000000000003</v>
          </cell>
          <cell r="BH552">
            <v>0</v>
          </cell>
          <cell r="BI552">
            <v>53.4</v>
          </cell>
          <cell r="BJ552">
            <v>0</v>
          </cell>
          <cell r="BK552">
            <v>4</v>
          </cell>
          <cell r="BL552">
            <v>2</v>
          </cell>
          <cell r="BM552">
            <v>454</v>
          </cell>
          <cell r="BN552">
            <v>454.82600000000002</v>
          </cell>
          <cell r="BO552">
            <v>0</v>
          </cell>
          <cell r="BP552">
            <v>277</v>
          </cell>
          <cell r="BQ552">
            <v>177</v>
          </cell>
          <cell r="BR552">
            <v>79.42</v>
          </cell>
          <cell r="BS552">
            <v>50.57</v>
          </cell>
          <cell r="BT552">
            <v>3.5</v>
          </cell>
          <cell r="BU552">
            <v>3.5</v>
          </cell>
          <cell r="BV552">
            <v>4</v>
          </cell>
          <cell r="BW552">
            <v>106.8</v>
          </cell>
          <cell r="BX552">
            <v>107.119</v>
          </cell>
          <cell r="BY552">
            <v>0</v>
          </cell>
          <cell r="BZ552">
            <v>82</v>
          </cell>
          <cell r="CA552">
            <v>24.8</v>
          </cell>
          <cell r="CB552">
            <v>5.2999999999999999E-2</v>
          </cell>
          <cell r="CC552">
            <v>1.6E-2</v>
          </cell>
          <cell r="CD552">
            <v>1.5</v>
          </cell>
          <cell r="CE552">
            <v>1.5</v>
          </cell>
          <cell r="CF552">
            <v>0</v>
          </cell>
          <cell r="CG552">
            <v>0</v>
          </cell>
          <cell r="CH552">
            <v>0</v>
          </cell>
          <cell r="CI552">
            <v>0</v>
          </cell>
          <cell r="CJ552">
            <v>0</v>
          </cell>
          <cell r="CK552">
            <v>0</v>
          </cell>
          <cell r="CL552">
            <v>0</v>
          </cell>
          <cell r="CM552">
            <v>0</v>
          </cell>
          <cell r="CN552">
            <v>0</v>
          </cell>
          <cell r="CO552">
            <v>0</v>
          </cell>
          <cell r="CP552">
            <v>442.4</v>
          </cell>
          <cell r="CQ552">
            <v>3704.7</v>
          </cell>
          <cell r="CR552">
            <v>0</v>
          </cell>
          <cell r="CS552">
            <v>0</v>
          </cell>
          <cell r="CT552">
            <v>0</v>
          </cell>
        </row>
        <row r="553">
          <cell r="B553">
            <v>247693509</v>
          </cell>
          <cell r="C553" t="str">
            <v>р.п. Малаховка, ул. Сакко и Ванцетти, д. 1, д. 2, д. 3, д. 4, д. 5, д. 6</v>
          </cell>
          <cell r="D553" t="str">
            <v>{"type":"Polygon","coordinates":[[[37.994923,55.647308],[37.997169,55.646897],[37.996709,55.646111],[37.994462,55.646529],[37.994923,55.647308]],[[37.996026,55.64631],[37.995987,55.646245],[37.996178,55.64621],[37.996216,55.646273],[37.996026,55.64631]],[[37.995404,55.646556],[37.995318,55.646423],[37.995915,55.646313],[37.995988,55.646449],[37.995404,55.646556]],[[37.994842,55.647063],[37.995447,55.64695],[37.995521,55.647089],[37.994924,55.647201],[37.994842,55.647063]],[[37.994764,55.646892],[37.99456,55.646551],[37.994834,55.646505],[37.99488,55.646592],[37.994858,55.646595],[37.994938,55.646745],[37.994973,55.646739],[37.995029,55.646843],[37.994764,55.646892]],[[37.995636,55.646966],[37.995537,55.646812],[37.996122,55.646702],[37.996217,55.646851],[37.995636,55.646966]],[[37.99649,55.646923],[37.997052,55.646811],[37.996973,55.64667],[37.996395,55.646779],[37.99649,55.646923]],[[37.996603,55.646561],[37.996873,55.646508],[37.996687,55.646182],[37.996408,55.646235],[37.99647,55.64633],[37.996499,55.646324],[37.996585,55.646464],[37.996546,55.646471],[37.996603,55.646561]],[[37.99488,55.646451],[37.994914,55.646511],[37.995165,55.646465],[37.99513,55.646405],[37.99488,55.646451]],[[37.996079,55.646529],[37.996034,55.646538],[37.996089,55.64663],[37.996095,55.646629],[37.996111,55.64662],[37.996124,55.646606],[37.996079,55.646529]]]}</v>
          </cell>
          <cell r="E553" t="str">
            <v>LINESTRING(37.996709 55.646111,37.995987 55.646245,37.99488 55.646451,37.994462 55.646529,37.994923 55.647308,37.997169 55.646897,37.996709 55.646111)</v>
          </cell>
          <cell r="F553" t="str">
            <v>Утвержден</v>
          </cell>
          <cell r="G553">
            <v>9466</v>
          </cell>
          <cell r="H553">
            <v>9489.7630000000008</v>
          </cell>
          <cell r="I553">
            <v>9466</v>
          </cell>
          <cell r="J553">
            <v>1516.9</v>
          </cell>
          <cell r="K553">
            <v>1586</v>
          </cell>
          <cell r="L553">
            <v>7949.1</v>
          </cell>
          <cell r="M553">
            <v>1</v>
          </cell>
          <cell r="N553">
            <v>358</v>
          </cell>
          <cell r="O553">
            <v>359.113</v>
          </cell>
          <cell r="P553">
            <v>0</v>
          </cell>
          <cell r="Q553">
            <v>0</v>
          </cell>
          <cell r="R553">
            <v>358</v>
          </cell>
          <cell r="S553">
            <v>0</v>
          </cell>
          <cell r="T553">
            <v>0</v>
          </cell>
          <cell r="U553">
            <v>0</v>
          </cell>
          <cell r="V553">
            <v>0</v>
          </cell>
          <cell r="W553">
            <v>0</v>
          </cell>
          <cell r="X553">
            <v>0</v>
          </cell>
          <cell r="Y553">
            <v>0</v>
          </cell>
          <cell r="Z553">
            <v>1</v>
          </cell>
          <cell r="AA553">
            <v>146</v>
          </cell>
          <cell r="AB553">
            <v>146.637</v>
          </cell>
          <cell r="AC553">
            <v>0</v>
          </cell>
          <cell r="AD553">
            <v>0</v>
          </cell>
          <cell r="AE553">
            <v>146</v>
          </cell>
          <cell r="AF553">
            <v>0</v>
          </cell>
          <cell r="AG553">
            <v>0</v>
          </cell>
          <cell r="AH553">
            <v>0</v>
          </cell>
          <cell r="AI553">
            <v>0</v>
          </cell>
          <cell r="AJ553">
            <v>0</v>
          </cell>
          <cell r="AK553">
            <v>0</v>
          </cell>
          <cell r="AL553">
            <v>0</v>
          </cell>
          <cell r="AM553">
            <v>6821.9</v>
          </cell>
          <cell r="AN553">
            <v>6834.7129999999997</v>
          </cell>
          <cell r="AO553">
            <v>6820.9</v>
          </cell>
          <cell r="AP553">
            <v>50</v>
          </cell>
          <cell r="AQ553">
            <v>0</v>
          </cell>
          <cell r="AR553">
            <v>0</v>
          </cell>
          <cell r="AS553">
            <v>0</v>
          </cell>
          <cell r="AT553">
            <v>0</v>
          </cell>
          <cell r="AU553">
            <v>0</v>
          </cell>
          <cell r="AV553">
            <v>1</v>
          </cell>
          <cell r="AW553">
            <v>30</v>
          </cell>
          <cell r="AX553">
            <v>0</v>
          </cell>
          <cell r="AY553">
            <v>30</v>
          </cell>
          <cell r="AZ553">
            <v>0</v>
          </cell>
          <cell r="BA553">
            <v>2</v>
          </cell>
          <cell r="BB553">
            <v>2</v>
          </cell>
          <cell r="BC553">
            <v>0</v>
          </cell>
          <cell r="BD553">
            <v>0</v>
          </cell>
          <cell r="BE553">
            <v>4</v>
          </cell>
          <cell r="BF553">
            <v>406.7</v>
          </cell>
          <cell r="BG553">
            <v>408.05700000000002</v>
          </cell>
          <cell r="BH553">
            <v>0</v>
          </cell>
          <cell r="BI553">
            <v>406.7</v>
          </cell>
          <cell r="BJ553">
            <v>0</v>
          </cell>
          <cell r="BK553">
            <v>30</v>
          </cell>
          <cell r="BL553">
            <v>1</v>
          </cell>
          <cell r="BM553">
            <v>1586</v>
          </cell>
          <cell r="BN553">
            <v>1590.317</v>
          </cell>
          <cell r="BO553">
            <v>0</v>
          </cell>
          <cell r="BP553">
            <v>1586</v>
          </cell>
          <cell r="BQ553">
            <v>0</v>
          </cell>
          <cell r="BR553">
            <v>453.71</v>
          </cell>
          <cell r="BS553">
            <v>0</v>
          </cell>
          <cell r="BT553">
            <v>3.5</v>
          </cell>
          <cell r="BU553">
            <v>0</v>
          </cell>
          <cell r="BV553">
            <v>14</v>
          </cell>
          <cell r="BW553">
            <v>148.80000000000001</v>
          </cell>
          <cell r="BX553">
            <v>149.21700000000001</v>
          </cell>
          <cell r="BY553">
            <v>0</v>
          </cell>
          <cell r="BZ553">
            <v>148.80000000000001</v>
          </cell>
          <cell r="CA553">
            <v>0</v>
          </cell>
          <cell r="CB553">
            <v>9.0999999999999998E-2</v>
          </cell>
          <cell r="CC553">
            <v>0</v>
          </cell>
          <cell r="CD553">
            <v>1.5</v>
          </cell>
          <cell r="CE553">
            <v>0</v>
          </cell>
          <cell r="CF553">
            <v>0</v>
          </cell>
          <cell r="CG553">
            <v>0</v>
          </cell>
          <cell r="CH553">
            <v>0</v>
          </cell>
          <cell r="CI553">
            <v>0</v>
          </cell>
          <cell r="CJ553">
            <v>0</v>
          </cell>
          <cell r="CK553">
            <v>0</v>
          </cell>
          <cell r="CL553">
            <v>0</v>
          </cell>
          <cell r="CM553">
            <v>0</v>
          </cell>
          <cell r="CN553">
            <v>0</v>
          </cell>
          <cell r="CO553">
            <v>0</v>
          </cell>
          <cell r="CP553">
            <v>2171.5</v>
          </cell>
          <cell r="CQ553">
            <v>9496.4</v>
          </cell>
          <cell r="CR553">
            <v>0</v>
          </cell>
          <cell r="CS553">
            <v>0</v>
          </cell>
          <cell r="CT553">
            <v>0</v>
          </cell>
        </row>
        <row r="554">
          <cell r="B554">
            <v>5360404002</v>
          </cell>
          <cell r="C554" t="str">
            <v>рп. Малаховка, ул. Чайковского, д. 42А, д. 42Б, д. 42В, д. 42Г</v>
          </cell>
          <cell r="D554" t="str">
            <v>{"type":"Polygon","coordinates":[[[38.044079,55.6465],[38.044043,55.646499],[38.043995,55.646498],[38.04351,55.646484],[38.043457,55.646482],[38.042869,55.646465],[38.042971,55.646174],[38.043043,55.645966],[38.043108,55.645781],[38.044096,55.645792],[38.044101,55.645711],[38.044198,55.645712],[38.044362,55.645715],[38.044356,55.645747],[38.044281,55.646197],[38.044223,55.646196],[38.044219,55.646261],[38.044206,55.646504],[38.044079,55.6465]],[[38.043699,55.646411],[38.043712,55.64625],[38.04401,55.646255],[38.044,55.646417],[38.043699,55.646411]],[[38.042996,55.646378],[38.043011,55.646236],[38.043344,55.646245],[38.043336,55.646385],[38.042996,55.646378]],[[38.04393,55.646096],[38.043941,55.645933],[38.044211,55.64594],[38.044198,55.646102],[38.04393,55.646096]],[[38.043351,55.646041],[38.043361,55.645893],[38.04369,55.6459],[38.043682,55.646047],[38.043351,55.646041]],[[38.042971,55.646174],[38.043043,55.645966],[38.043137,55.645976],[38.043097,55.646084],[38.043114,55.646086],[38.043077,55.646186],[38.042971,55.646174]],[[38.044079,55.6465],[38.044091,55.646259],[38.044219,55.646261],[38.044206,55.646504],[38.044079,55.6465]],[[38.043278,55.645926],[38.043283,55.645851],[38.043192,55.645849],[38.043186,55.645925],[38.043278,55.645926]],[[38.044101,55.645711],[38.044096,55.645792],[38.044094,55.645833],[38.044191,55.645834],[38.044196,55.645758],[38.044198,55.645712],[38.044101,55.645711]]]}</v>
          </cell>
          <cell r="E554" t="str">
            <v>LINESTRING(38.044101 55.645711,38.043108 55.645781,38.043043 55.645966,38.042869 55.646465,38.04351 55.646484,38.043995 55.646498,38.044206 55.646504,38.044281 55.646197,38.044362 55.645715,38.044198 55.645712,38.044101 55.645711)</v>
          </cell>
          <cell r="F554" t="str">
            <v>Утвержден</v>
          </cell>
          <cell r="G554">
            <v>3450</v>
          </cell>
          <cell r="H554">
            <v>5073.1639999999998</v>
          </cell>
          <cell r="I554">
            <v>3450</v>
          </cell>
          <cell r="J554">
            <v>50</v>
          </cell>
          <cell r="K554">
            <v>250</v>
          </cell>
          <cell r="L554">
            <v>3400</v>
          </cell>
          <cell r="M554">
            <v>2</v>
          </cell>
          <cell r="N554">
            <v>145</v>
          </cell>
          <cell r="O554">
            <v>145.57300000000001</v>
          </cell>
          <cell r="P554">
            <v>0</v>
          </cell>
          <cell r="Q554">
            <v>0</v>
          </cell>
          <cell r="R554">
            <v>145</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3939.5</v>
          </cell>
          <cell r="AN554">
            <v>3909.556</v>
          </cell>
          <cell r="AO554">
            <v>3899.5</v>
          </cell>
          <cell r="AP554">
            <v>20</v>
          </cell>
          <cell r="AQ554">
            <v>0</v>
          </cell>
          <cell r="AR554">
            <v>0</v>
          </cell>
          <cell r="AS554">
            <v>0</v>
          </cell>
          <cell r="AT554">
            <v>0</v>
          </cell>
          <cell r="AU554">
            <v>0</v>
          </cell>
          <cell r="AV554">
            <v>1</v>
          </cell>
          <cell r="AW554">
            <v>30</v>
          </cell>
          <cell r="AX554">
            <v>0</v>
          </cell>
          <cell r="AY554">
            <v>0</v>
          </cell>
          <cell r="AZ554">
            <v>30</v>
          </cell>
          <cell r="BA554">
            <v>2</v>
          </cell>
          <cell r="BB554">
            <v>2</v>
          </cell>
          <cell r="BC554">
            <v>2</v>
          </cell>
          <cell r="BD554">
            <v>1</v>
          </cell>
          <cell r="BE554">
            <v>0</v>
          </cell>
          <cell r="BF554">
            <v>0</v>
          </cell>
          <cell r="BG554">
            <v>0</v>
          </cell>
          <cell r="BH554">
            <v>0</v>
          </cell>
          <cell r="BI554">
            <v>0</v>
          </cell>
          <cell r="BJ554">
            <v>0</v>
          </cell>
          <cell r="BK554">
            <v>0</v>
          </cell>
          <cell r="BL554">
            <v>3</v>
          </cell>
          <cell r="BM554">
            <v>406.1</v>
          </cell>
          <cell r="BN554">
            <v>407.67</v>
          </cell>
          <cell r="BO554">
            <v>0</v>
          </cell>
          <cell r="BP554">
            <v>250</v>
          </cell>
          <cell r="BQ554">
            <v>156.1</v>
          </cell>
          <cell r="BR554">
            <v>80</v>
          </cell>
          <cell r="BS554">
            <v>29</v>
          </cell>
          <cell r="BT554">
            <v>3</v>
          </cell>
          <cell r="BU554">
            <v>3.5</v>
          </cell>
          <cell r="BV554">
            <v>5</v>
          </cell>
          <cell r="BW554">
            <v>158.5</v>
          </cell>
          <cell r="BX554">
            <v>158.01599999999999</v>
          </cell>
          <cell r="BY554">
            <v>0</v>
          </cell>
          <cell r="BZ554">
            <v>121.7</v>
          </cell>
          <cell r="CA554">
            <v>36.799999999999997</v>
          </cell>
          <cell r="CB554">
            <v>7.2999999999999995E-2</v>
          </cell>
          <cell r="CC554">
            <v>2.5000000000000001E-2</v>
          </cell>
          <cell r="CD554">
            <v>1.5</v>
          </cell>
          <cell r="CE554">
            <v>1.5</v>
          </cell>
          <cell r="CF554">
            <v>0</v>
          </cell>
          <cell r="CG554">
            <v>0</v>
          </cell>
          <cell r="CH554">
            <v>0</v>
          </cell>
          <cell r="CI554">
            <v>0</v>
          </cell>
          <cell r="CJ554">
            <v>0</v>
          </cell>
          <cell r="CK554">
            <v>0</v>
          </cell>
          <cell r="CL554">
            <v>0</v>
          </cell>
          <cell r="CM554">
            <v>0</v>
          </cell>
          <cell r="CN554">
            <v>0</v>
          </cell>
          <cell r="CO554">
            <v>0</v>
          </cell>
          <cell r="CP554">
            <v>371.7</v>
          </cell>
          <cell r="CQ554">
            <v>4639.1000000000004</v>
          </cell>
          <cell r="CR554">
            <v>0</v>
          </cell>
          <cell r="CS554">
            <v>0</v>
          </cell>
          <cell r="CT554">
            <v>0</v>
          </cell>
        </row>
        <row r="555">
          <cell r="B555">
            <v>247693459</v>
          </cell>
          <cell r="C555" t="str">
            <v>рп. Малаховка, ул. Шоссейная, д. 6, д. 8, д. 10, д. 12</v>
          </cell>
          <cell r="D555" t="str">
            <v>{"type":"Polygon","coordinates":[[[38.009257,55.64275],[38.009224,55.642733],[38.008225,55.642656],[38.00818,55.642867],[38.008076,55.64302],[38.007824,55.643],[38.007777,55.643144],[38.008025,55.643168],[38.008021,55.643261],[38.007996,55.643361],[38.00793,55.643383],[38.007067,55.643187],[38.007071,55.6432],[38.007134,55.643254],[38.007157,55.6433],[38.007073,55.643438],[38.006972,55.643546],[38.006796,55.643603],[38.006476,55.643657],[38.006586,55.643759],[38.00661,55.64377],[38.006602,55.643873],[38.006983,55.643905],[38.007138,55.64395],[38.00734,55.643904],[38.007462,55.644061],[38.007722,55.644005],[38.008071,55.643925],[38.008131,55.643911],[38.00819,55.643903],[38.008463,55.643543],[38.008408,55.643375],[38.009002,55.643382],[38.009006,55.643324],[38.009257,55.64275]],[[38.008417,55.64332],[38.008439,55.643082],[38.008647,55.643084],[38.008626,55.643323],[38.008417,55.64332]],[[38.009088,55.642773],[38.009187,55.642778],[38.009177,55.642851],[38.009077,55.642846],[38.009088,55.642773]],[[38.008857,55.643088],[38.008647,55.643084],[38.008666,55.642878],[38.008362,55.642868],[38.008372,55.642753],[38.008887,55.642765],[38.008857,55.643088]],[[38.007841,55.643789],[38.007341,55.643904],[38.007462,55.64406],[38.007722,55.644004],[38.008071,55.643924],[38.008079,55.643572],[38.007835,55.643572],[38.007841,55.643789]],[[38.008079,55.643581],[38.008271,55.64358],[38.008285,55.643316],[38.00809,55.643313],[38.008079,55.643581]],[[38.007633,55.643496],[38.007587,55.643482],[38.007616,55.643453],[38.007663,55.643467],[38.007633,55.643496]],[[38.007329,55.643312],[38.007435,55.64332],[38.007435,55.643382],[38.007334,55.643374],[38.007329,55.643312]],[[38.008199,55.642778],[38.008265,55.642781],[38.008257,55.642824],[38.00819,55.64282],[38.008199,55.642778]]]}</v>
          </cell>
          <cell r="E555" t="str">
            <v>LINESTRING(38.008225 55.642656,38.007067 55.643187,38.006476 55.643657,38.006602 55.643873,38.007462 55.644061,38.007722 55.644005,38.00819 55.643903,38.009002 55.643382,38.009257 55.64275,38.009224 55.642733,38.008225 55.642656)</v>
          </cell>
          <cell r="F555" t="str">
            <v>Утвержден</v>
          </cell>
          <cell r="G555">
            <v>9293</v>
          </cell>
          <cell r="H555">
            <v>9315.7049999999999</v>
          </cell>
          <cell r="I555">
            <v>9293</v>
          </cell>
          <cell r="J555">
            <v>1621.3</v>
          </cell>
          <cell r="K555">
            <v>1727.8</v>
          </cell>
          <cell r="L555">
            <v>7671.7</v>
          </cell>
          <cell r="M555">
            <v>3</v>
          </cell>
          <cell r="N555">
            <v>607.6</v>
          </cell>
          <cell r="O555">
            <v>610.01099999999997</v>
          </cell>
          <cell r="P555">
            <v>0</v>
          </cell>
          <cell r="Q555">
            <v>0</v>
          </cell>
          <cell r="R555">
            <v>527.9</v>
          </cell>
          <cell r="S555">
            <v>79.7</v>
          </cell>
          <cell r="T555">
            <v>0</v>
          </cell>
          <cell r="U555">
            <v>0</v>
          </cell>
          <cell r="V555">
            <v>0</v>
          </cell>
          <cell r="W555">
            <v>2</v>
          </cell>
          <cell r="X555">
            <v>1</v>
          </cell>
          <cell r="Y555">
            <v>1</v>
          </cell>
          <cell r="Z555">
            <v>2</v>
          </cell>
          <cell r="AA555">
            <v>135.69999999999999</v>
          </cell>
          <cell r="AB555">
            <v>136.57900000000001</v>
          </cell>
          <cell r="AC555">
            <v>1</v>
          </cell>
          <cell r="AD555">
            <v>0</v>
          </cell>
          <cell r="AE555">
            <v>82</v>
          </cell>
          <cell r="AF555">
            <v>53.7</v>
          </cell>
          <cell r="AG555">
            <v>0</v>
          </cell>
          <cell r="AH555">
            <v>0</v>
          </cell>
          <cell r="AI555">
            <v>0</v>
          </cell>
          <cell r="AJ555">
            <v>0</v>
          </cell>
          <cell r="AK555">
            <v>0</v>
          </cell>
          <cell r="AL555">
            <v>0</v>
          </cell>
          <cell r="AM555">
            <v>6405.1</v>
          </cell>
          <cell r="AN555">
            <v>5830.3850000000002</v>
          </cell>
          <cell r="AO555">
            <v>5815.1</v>
          </cell>
          <cell r="AP555">
            <v>57</v>
          </cell>
          <cell r="AQ555">
            <v>0</v>
          </cell>
          <cell r="AR555">
            <v>0</v>
          </cell>
          <cell r="AS555">
            <v>0</v>
          </cell>
          <cell r="AT555">
            <v>0</v>
          </cell>
          <cell r="AU555">
            <v>0</v>
          </cell>
          <cell r="AV555">
            <v>2</v>
          </cell>
          <cell r="AW555">
            <v>40</v>
          </cell>
          <cell r="AX555">
            <v>0</v>
          </cell>
          <cell r="AY555">
            <v>40</v>
          </cell>
          <cell r="AZ555">
            <v>0</v>
          </cell>
          <cell r="BA555">
            <v>2</v>
          </cell>
          <cell r="BB555">
            <v>2</v>
          </cell>
          <cell r="BC555">
            <v>0</v>
          </cell>
          <cell r="BD555">
            <v>0</v>
          </cell>
          <cell r="BE555">
            <v>6</v>
          </cell>
          <cell r="BF555">
            <v>725.3</v>
          </cell>
          <cell r="BG555">
            <v>725.572</v>
          </cell>
          <cell r="BH555">
            <v>0</v>
          </cell>
          <cell r="BI555">
            <v>725.3</v>
          </cell>
          <cell r="BJ555">
            <v>0</v>
          </cell>
          <cell r="BK555">
            <v>56</v>
          </cell>
          <cell r="BL555">
            <v>2</v>
          </cell>
          <cell r="BM555">
            <v>1147</v>
          </cell>
          <cell r="BN555">
            <v>1149.1559999999999</v>
          </cell>
          <cell r="BO555">
            <v>0</v>
          </cell>
          <cell r="BP555">
            <v>1147</v>
          </cell>
          <cell r="BQ555">
            <v>0</v>
          </cell>
          <cell r="BR555">
            <v>229.8</v>
          </cell>
          <cell r="BS555">
            <v>0</v>
          </cell>
          <cell r="BT555">
            <v>5</v>
          </cell>
          <cell r="BU555">
            <v>0</v>
          </cell>
          <cell r="BV555">
            <v>10</v>
          </cell>
          <cell r="BW555">
            <v>852.6</v>
          </cell>
          <cell r="BX555">
            <v>854.81600000000003</v>
          </cell>
          <cell r="BY555">
            <v>0</v>
          </cell>
          <cell r="BZ555">
            <v>852.6</v>
          </cell>
          <cell r="CA555">
            <v>0</v>
          </cell>
          <cell r="CB555">
            <v>0.33500000000000002</v>
          </cell>
          <cell r="CC555">
            <v>0</v>
          </cell>
          <cell r="CD555">
            <v>3.65</v>
          </cell>
          <cell r="CE555">
            <v>0</v>
          </cell>
          <cell r="CF555">
            <v>0</v>
          </cell>
          <cell r="CG555">
            <v>0</v>
          </cell>
          <cell r="CH555">
            <v>0</v>
          </cell>
          <cell r="CI555">
            <v>0</v>
          </cell>
          <cell r="CJ555">
            <v>0</v>
          </cell>
          <cell r="CK555">
            <v>0</v>
          </cell>
          <cell r="CL555">
            <v>0</v>
          </cell>
          <cell r="CM555">
            <v>0</v>
          </cell>
          <cell r="CN555">
            <v>0</v>
          </cell>
          <cell r="CO555">
            <v>0</v>
          </cell>
          <cell r="CP555">
            <v>2764.9</v>
          </cell>
          <cell r="CQ555">
            <v>9323.2999999999993</v>
          </cell>
          <cell r="CR555">
            <v>0</v>
          </cell>
          <cell r="CS555">
            <v>0</v>
          </cell>
          <cell r="CT555">
            <v>0</v>
          </cell>
        </row>
        <row r="556">
          <cell r="B556">
            <v>247693455</v>
          </cell>
          <cell r="C556" t="str">
            <v>р.п. Малаховка, ул. Электрозаводская, д. 4, д. 6</v>
          </cell>
          <cell r="D556" t="str">
            <v>{"type":"Polygon","coordinates":[[[38.018073,55.629416],[38.018107,55.629926],[38.019653,55.629889],[38.019577,55.6294],[38.018073,55.629416]],[[38.018121,55.6298],[38.01838,55.629798],[38.018368,55.62946],[38.018101,55.629462],[38.018121,55.6298]],[[38.019418,55.62941],[38.01856,55.62942],[38.018564,55.629469],[38.018587,55.629468],[38.018589,55.629593],[38.019426,55.629582],[38.019418,55.62941]],[[38.018075,55.629442],[38.018165,55.629441],[38.018162,55.629415],[38.018073,55.629416],[38.018075,55.629442]],[[38.018367,55.629448],[38.018466,55.629447],[38.018464,55.629412],[38.018366,55.629413],[38.018367,55.629448]],[[38.019577,55.6297],[38.01958,55.629728],[38.01954,55.629728],[38.019547,55.629809],[38.019373,55.629812],[38.019375,55.629836],[38.018859,55.629846],[38.018863,55.629908],[38.019653,55.629889],[38.019623,55.629699],[38.019577,55.6297]],[[38.018559,55.629915],[38.0188,55.629909],[38.018798,55.629877],[38.018775,55.629877],[38.018773,55.629849],[38.018557,55.629852],[38.018559,55.629915]],[[38.018107,55.629926],[38.018511,55.629916],[38.018506,55.629852],[38.018103,55.629858],[38.018107,55.629926]],[[38.018691,55.629808],[38.018691,55.629841],[38.018787,55.629839],[38.018787,55.629789],[38.018691,55.629808]]]}</v>
          </cell>
          <cell r="E556" t="str">
            <v>LINESTRING(38.019577 55.6294,38.018162 55.629415,38.018073 55.629416,38.018107 55.629926,38.018863 55.629908,38.019653 55.629889,38.019577 55.6294)</v>
          </cell>
          <cell r="F556" t="str">
            <v>Утвержден</v>
          </cell>
          <cell r="G556">
            <v>2910</v>
          </cell>
          <cell r="H556">
            <v>2917.61</v>
          </cell>
          <cell r="I556">
            <v>2910</v>
          </cell>
          <cell r="J556">
            <v>579</v>
          </cell>
          <cell r="K556">
            <v>643.6</v>
          </cell>
          <cell r="L556">
            <v>2331</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2106.1999999999998</v>
          </cell>
          <cell r="AN556">
            <v>2108.395</v>
          </cell>
          <cell r="AO556">
            <v>2105.1999999999998</v>
          </cell>
          <cell r="AP556">
            <v>24</v>
          </cell>
          <cell r="AQ556">
            <v>0</v>
          </cell>
          <cell r="AR556">
            <v>0</v>
          </cell>
          <cell r="AS556">
            <v>0</v>
          </cell>
          <cell r="AT556">
            <v>0</v>
          </cell>
          <cell r="AU556">
            <v>0</v>
          </cell>
          <cell r="AV556">
            <v>1</v>
          </cell>
          <cell r="AW556">
            <v>28.1</v>
          </cell>
          <cell r="AX556">
            <v>0</v>
          </cell>
          <cell r="AY556">
            <v>28.1</v>
          </cell>
          <cell r="AZ556">
            <v>0</v>
          </cell>
          <cell r="BA556">
            <v>0</v>
          </cell>
          <cell r="BB556">
            <v>0</v>
          </cell>
          <cell r="BC556">
            <v>2</v>
          </cell>
          <cell r="BD556">
            <v>2</v>
          </cell>
          <cell r="BE556">
            <v>1</v>
          </cell>
          <cell r="BF556">
            <v>154</v>
          </cell>
          <cell r="BG556">
            <v>153.983</v>
          </cell>
          <cell r="BH556">
            <v>0</v>
          </cell>
          <cell r="BI556">
            <v>154</v>
          </cell>
          <cell r="BJ556">
            <v>0</v>
          </cell>
          <cell r="BK556">
            <v>12</v>
          </cell>
          <cell r="BL556">
            <v>1</v>
          </cell>
          <cell r="BM556">
            <v>607</v>
          </cell>
          <cell r="BN556">
            <v>608.79700000000003</v>
          </cell>
          <cell r="BO556">
            <v>0</v>
          </cell>
          <cell r="BP556">
            <v>607</v>
          </cell>
          <cell r="BQ556">
            <v>0</v>
          </cell>
          <cell r="BR556">
            <v>173.7</v>
          </cell>
          <cell r="BS556">
            <v>0</v>
          </cell>
          <cell r="BT556">
            <v>3.5</v>
          </cell>
          <cell r="BU556">
            <v>0</v>
          </cell>
          <cell r="BV556">
            <v>5</v>
          </cell>
          <cell r="BW556">
            <v>43</v>
          </cell>
          <cell r="BX556">
            <v>43.07</v>
          </cell>
          <cell r="BY556">
            <v>0</v>
          </cell>
          <cell r="BZ556">
            <v>43</v>
          </cell>
          <cell r="CA556">
            <v>0</v>
          </cell>
          <cell r="CB556">
            <v>0.02</v>
          </cell>
          <cell r="CC556">
            <v>0</v>
          </cell>
          <cell r="CD556">
            <v>1.9</v>
          </cell>
          <cell r="CE556">
            <v>0</v>
          </cell>
          <cell r="CF556">
            <v>0</v>
          </cell>
          <cell r="CG556">
            <v>0</v>
          </cell>
          <cell r="CH556">
            <v>0</v>
          </cell>
          <cell r="CI556">
            <v>0</v>
          </cell>
          <cell r="CJ556">
            <v>0</v>
          </cell>
          <cell r="CK556">
            <v>0</v>
          </cell>
          <cell r="CL556">
            <v>0</v>
          </cell>
          <cell r="CM556">
            <v>0</v>
          </cell>
          <cell r="CN556">
            <v>0</v>
          </cell>
          <cell r="CO556">
            <v>0</v>
          </cell>
          <cell r="CP556">
            <v>832.1</v>
          </cell>
          <cell r="CQ556">
            <v>2937.3</v>
          </cell>
          <cell r="CR556">
            <v>0</v>
          </cell>
          <cell r="CS556">
            <v>0</v>
          </cell>
          <cell r="CT556">
            <v>0</v>
          </cell>
        </row>
        <row r="557">
          <cell r="B557">
            <v>247693453</v>
          </cell>
          <cell r="C557" t="str">
            <v>р.п. Малаховка, ул. Электропоселок, д. 10, д. 11</v>
          </cell>
          <cell r="D557" t="str">
            <v>{"type":"Polygon","coordinates":[[[38.018231,55.631513],[38.018762,55.631502],[38.018837,55.631501],[38.019149,55.631493],[38.019144,55.631397],[38.019184,55.631374],[38.019176,55.631126],[38.019632,55.631118],[38.019615,55.630911],[38.01968,55.630909],[38.019677,55.63087],[38.019653,55.630529],[38.018226,55.630563],[38.018231,55.631513]],[[38.01954,55.630619],[38.019546,55.630759],[38.018478,55.630787],[38.018467,55.630641],[38.01954,55.630619]],[[38.018583,55.630908],[38.018644,55.631489],[38.018422,55.631494],[38.018347,55.630912],[38.018583,55.630908]],[[38.018886,55.631009],[38.019009,55.631005],[38.019002,55.630896],[38.018878,55.630899],[38.018886,55.631009]],[[38.018227,55.63083],[38.01835,55.630827],[38.018346,55.63056],[38.018226,55.630563],[38.018227,55.63083]]]}</v>
          </cell>
          <cell r="E557" t="str">
            <v>LINESTRING(38.019653 55.630529,38.018346 55.63056,38.018226 55.630563,38.018227 55.63083,38.018231 55.631513,38.018837 55.631501,38.019149 55.631493,38.019632 55.631118,38.01968 55.630909,38.019653 55.630529)</v>
          </cell>
          <cell r="F557" t="str">
            <v>Утвержден</v>
          </cell>
          <cell r="G557">
            <v>5916</v>
          </cell>
          <cell r="H557">
            <v>5931.5169999999998</v>
          </cell>
          <cell r="I557">
            <v>5916</v>
          </cell>
          <cell r="J557">
            <v>920.4</v>
          </cell>
          <cell r="K557">
            <v>887.9</v>
          </cell>
          <cell r="L557">
            <v>4995.6000000000004</v>
          </cell>
          <cell r="M557">
            <v>1</v>
          </cell>
          <cell r="N557">
            <v>246</v>
          </cell>
          <cell r="O557">
            <v>246.53200000000001</v>
          </cell>
          <cell r="P557">
            <v>0</v>
          </cell>
          <cell r="Q557">
            <v>0</v>
          </cell>
          <cell r="R557">
            <v>246</v>
          </cell>
          <cell r="S557">
            <v>0</v>
          </cell>
          <cell r="T557">
            <v>0</v>
          </cell>
          <cell r="U557">
            <v>0</v>
          </cell>
          <cell r="V557">
            <v>0</v>
          </cell>
          <cell r="W557">
            <v>0</v>
          </cell>
          <cell r="X557">
            <v>0</v>
          </cell>
          <cell r="Y557">
            <v>0</v>
          </cell>
          <cell r="Z557">
            <v>1</v>
          </cell>
          <cell r="AA557">
            <v>173</v>
          </cell>
          <cell r="AB557">
            <v>173.23</v>
          </cell>
          <cell r="AC557">
            <v>0</v>
          </cell>
          <cell r="AD557">
            <v>0</v>
          </cell>
          <cell r="AE557">
            <v>173</v>
          </cell>
          <cell r="AF557">
            <v>0</v>
          </cell>
          <cell r="AG557">
            <v>0</v>
          </cell>
          <cell r="AH557">
            <v>0</v>
          </cell>
          <cell r="AI557">
            <v>0</v>
          </cell>
          <cell r="AJ557">
            <v>0</v>
          </cell>
          <cell r="AK557">
            <v>0</v>
          </cell>
          <cell r="AL557">
            <v>0</v>
          </cell>
          <cell r="AM557">
            <v>4130.6000000000004</v>
          </cell>
          <cell r="AN557">
            <v>4139.6310000000003</v>
          </cell>
          <cell r="AO557">
            <v>4129.6000000000004</v>
          </cell>
          <cell r="AP557">
            <v>50</v>
          </cell>
          <cell r="AQ557">
            <v>0</v>
          </cell>
          <cell r="AR557">
            <v>0</v>
          </cell>
          <cell r="AS557">
            <v>0</v>
          </cell>
          <cell r="AT557">
            <v>0</v>
          </cell>
          <cell r="AU557">
            <v>0</v>
          </cell>
          <cell r="AV557">
            <v>0</v>
          </cell>
          <cell r="AW557">
            <v>0</v>
          </cell>
          <cell r="AX557">
            <v>0</v>
          </cell>
          <cell r="AY557">
            <v>0</v>
          </cell>
          <cell r="AZ557">
            <v>0</v>
          </cell>
          <cell r="BA557">
            <v>4</v>
          </cell>
          <cell r="BB557">
            <v>4</v>
          </cell>
          <cell r="BC557">
            <v>2</v>
          </cell>
          <cell r="BD557">
            <v>2</v>
          </cell>
          <cell r="BE557">
            <v>3</v>
          </cell>
          <cell r="BF557">
            <v>368.8</v>
          </cell>
          <cell r="BG557">
            <v>369.22899999999998</v>
          </cell>
          <cell r="BH557">
            <v>0</v>
          </cell>
          <cell r="BI557">
            <v>368.8</v>
          </cell>
          <cell r="BJ557">
            <v>0</v>
          </cell>
          <cell r="BK557">
            <v>28</v>
          </cell>
          <cell r="BL557">
            <v>1</v>
          </cell>
          <cell r="BM557">
            <v>787</v>
          </cell>
          <cell r="BN557">
            <v>788.58100000000002</v>
          </cell>
          <cell r="BO557">
            <v>0</v>
          </cell>
          <cell r="BP557">
            <v>787</v>
          </cell>
          <cell r="BQ557">
            <v>0</v>
          </cell>
          <cell r="BR557">
            <v>225.14</v>
          </cell>
          <cell r="BS557">
            <v>0</v>
          </cell>
          <cell r="BT557">
            <v>3.5</v>
          </cell>
          <cell r="BU557">
            <v>0</v>
          </cell>
          <cell r="BV557">
            <v>11</v>
          </cell>
          <cell r="BW557">
            <v>129.6</v>
          </cell>
          <cell r="BX557">
            <v>129.81200000000001</v>
          </cell>
          <cell r="BY557">
            <v>0</v>
          </cell>
          <cell r="BZ557">
            <v>118.9</v>
          </cell>
          <cell r="CA557">
            <v>10.7</v>
          </cell>
          <cell r="CB557">
            <v>5.8999999999999997E-2</v>
          </cell>
          <cell r="CC557">
            <v>7.0000000000000001E-3</v>
          </cell>
          <cell r="CD557">
            <v>1.9</v>
          </cell>
          <cell r="CE557">
            <v>1.5</v>
          </cell>
          <cell r="CF557">
            <v>0</v>
          </cell>
          <cell r="CG557">
            <v>0</v>
          </cell>
          <cell r="CH557">
            <v>0</v>
          </cell>
          <cell r="CI557">
            <v>0</v>
          </cell>
          <cell r="CJ557">
            <v>0</v>
          </cell>
          <cell r="CK557">
            <v>0</v>
          </cell>
          <cell r="CL557">
            <v>0</v>
          </cell>
          <cell r="CM557">
            <v>0</v>
          </cell>
          <cell r="CN557">
            <v>0</v>
          </cell>
          <cell r="CO557">
            <v>0</v>
          </cell>
          <cell r="CP557">
            <v>1274.7</v>
          </cell>
          <cell r="CQ557">
            <v>5834</v>
          </cell>
          <cell r="CR557">
            <v>0</v>
          </cell>
          <cell r="CS557">
            <v>0</v>
          </cell>
          <cell r="CT557">
            <v>0</v>
          </cell>
        </row>
        <row r="558">
          <cell r="B558">
            <v>247693483</v>
          </cell>
          <cell r="C558" t="str">
            <v>р.п. Малаховка, ш. Быковское, д. 29, д. 31 к. 2, д. 31а, д. 33</v>
          </cell>
          <cell r="D558" t="str">
            <v>{"type":"Polygon","coordinates":[[[38.00164,55.624355],[38.001238,55.624601],[38.00133,55.624649],[38.001472,55.62472],[38.001523,55.624747],[38.001661,55.624667],[38.002039,55.624871],[38.002123,55.624821],[38.002543,55.625042],[38.002588,55.625065],[38.002777,55.625164],[38.002908,55.625233],[38.002974,55.625268],[38.003027,55.625304],[38.003039,55.625355],[38.00303,55.625398],[38.003516,55.625638],[38.003386,55.625712],[38.003497,55.625934],[38.004795,55.62535],[38.00475,55.625312],[38.004712,55.62529],[38.004386,55.625108],[38.003707,55.624749],[38.002603,55.624155],[38.002553,55.624106],[38.002043,55.623823],[38.001321,55.624253],[38.001432,55.624308],[38.001485,55.624276],[38.00164,55.624355]],[[38.003957,55.625093],[38.003806,55.62518],[38.002311,55.624369],[38.002449,55.624283],[38.003957,55.625093]],[[38.003441,55.625716],[38.004267,55.625252],[38.004406,55.625328],[38.003588,55.625806],[38.003441,55.625716]],[[38.001362,55.62459],[38.001507,55.624663],[38.001798,55.62449],[38.001654,55.624414],[38.001362,55.62459]],[[38.003088,55.625229],[38.003083,55.625279],[38.003094,55.625285],[38.003129,55.625289],[38.003234,55.625289],[38.003241,55.625233],[38.003088,55.625229]],[[38.001689,55.624209],[38.001854,55.6243],[38.002173,55.624116],[38.002011,55.624026],[38.001689,55.624209]]]}</v>
          </cell>
          <cell r="E558" t="str">
            <v>LINESTRING(38.002043 55.623823,38.001321 55.624253,38.001238 55.624601,38.003497 55.625934,38.004795 55.62535,38.00475 55.625312,38.004712 55.62529,38.004386 55.625108,38.002043 55.623823)</v>
          </cell>
          <cell r="F558" t="str">
            <v>Утвержден</v>
          </cell>
          <cell r="G558">
            <v>15576</v>
          </cell>
          <cell r="H558">
            <v>15614.027</v>
          </cell>
          <cell r="I558">
            <v>15576</v>
          </cell>
          <cell r="J558">
            <v>2713.8</v>
          </cell>
          <cell r="K558">
            <v>3786.9</v>
          </cell>
          <cell r="L558">
            <v>10151.200000000001</v>
          </cell>
          <cell r="M558">
            <v>2</v>
          </cell>
          <cell r="N558">
            <v>468</v>
          </cell>
          <cell r="O558">
            <v>468.83</v>
          </cell>
          <cell r="P558">
            <v>0</v>
          </cell>
          <cell r="Q558">
            <v>0</v>
          </cell>
          <cell r="R558">
            <v>468</v>
          </cell>
          <cell r="S558">
            <v>0</v>
          </cell>
          <cell r="T558">
            <v>0</v>
          </cell>
          <cell r="U558">
            <v>0</v>
          </cell>
          <cell r="V558">
            <v>0</v>
          </cell>
          <cell r="W558">
            <v>6</v>
          </cell>
          <cell r="X558">
            <v>2</v>
          </cell>
          <cell r="Y558">
            <v>2</v>
          </cell>
          <cell r="Z558">
            <v>1</v>
          </cell>
          <cell r="AA558">
            <v>70.8</v>
          </cell>
          <cell r="AB558">
            <v>70.822999999999993</v>
          </cell>
          <cell r="AC558">
            <v>0</v>
          </cell>
          <cell r="AD558">
            <v>0</v>
          </cell>
          <cell r="AE558">
            <v>70.8</v>
          </cell>
          <cell r="AF558">
            <v>0</v>
          </cell>
          <cell r="AG558">
            <v>0</v>
          </cell>
          <cell r="AH558">
            <v>0</v>
          </cell>
          <cell r="AI558">
            <v>0</v>
          </cell>
          <cell r="AJ558">
            <v>0</v>
          </cell>
          <cell r="AK558">
            <v>2</v>
          </cell>
          <cell r="AL558">
            <v>2</v>
          </cell>
          <cell r="AM558">
            <v>9157.6</v>
          </cell>
          <cell r="AN558">
            <v>9181.6110000000008</v>
          </cell>
          <cell r="AO558">
            <v>9156.6</v>
          </cell>
          <cell r="AP558">
            <v>104</v>
          </cell>
          <cell r="AQ558">
            <v>0</v>
          </cell>
          <cell r="AR558">
            <v>0</v>
          </cell>
          <cell r="AS558">
            <v>0</v>
          </cell>
          <cell r="AT558">
            <v>0</v>
          </cell>
          <cell r="AU558">
            <v>0</v>
          </cell>
          <cell r="AV558">
            <v>1</v>
          </cell>
          <cell r="AW558">
            <v>68</v>
          </cell>
          <cell r="AX558">
            <v>0</v>
          </cell>
          <cell r="AY558">
            <v>68</v>
          </cell>
          <cell r="AZ558">
            <v>0</v>
          </cell>
          <cell r="BA558">
            <v>7</v>
          </cell>
          <cell r="BB558">
            <v>4</v>
          </cell>
          <cell r="BC558">
            <v>3</v>
          </cell>
          <cell r="BD558">
            <v>4</v>
          </cell>
          <cell r="BE558">
            <v>10</v>
          </cell>
          <cell r="BF558">
            <v>1439.5</v>
          </cell>
          <cell r="BG558">
            <v>1444.422</v>
          </cell>
          <cell r="BH558">
            <v>0</v>
          </cell>
          <cell r="BI558">
            <v>1439.5</v>
          </cell>
          <cell r="BJ558">
            <v>0</v>
          </cell>
          <cell r="BK558">
            <v>107</v>
          </cell>
          <cell r="BL558">
            <v>2</v>
          </cell>
          <cell r="BM558">
            <v>3736</v>
          </cell>
          <cell r="BN558">
            <v>3745.8969999999999</v>
          </cell>
          <cell r="BO558">
            <v>0</v>
          </cell>
          <cell r="BP558">
            <v>3736</v>
          </cell>
          <cell r="BQ558">
            <v>0</v>
          </cell>
          <cell r="BR558">
            <v>570.28</v>
          </cell>
          <cell r="BS558">
            <v>0</v>
          </cell>
          <cell r="BT558">
            <v>3.5</v>
          </cell>
          <cell r="BU558">
            <v>0</v>
          </cell>
          <cell r="BV558">
            <v>23</v>
          </cell>
          <cell r="BW558">
            <v>690.5</v>
          </cell>
          <cell r="BX558">
            <v>693.70100000000002</v>
          </cell>
          <cell r="BY558">
            <v>0</v>
          </cell>
          <cell r="BZ558">
            <v>690.5</v>
          </cell>
          <cell r="CA558">
            <v>0</v>
          </cell>
          <cell r="CB558">
            <v>0.49299999999999999</v>
          </cell>
          <cell r="CC558">
            <v>0</v>
          </cell>
          <cell r="CD558">
            <v>1.5652173913043499</v>
          </cell>
          <cell r="CE558">
            <v>0</v>
          </cell>
          <cell r="CF558">
            <v>0</v>
          </cell>
          <cell r="CG558">
            <v>0</v>
          </cell>
          <cell r="CH558">
            <v>0</v>
          </cell>
          <cell r="CI558">
            <v>0</v>
          </cell>
          <cell r="CJ558">
            <v>0</v>
          </cell>
          <cell r="CK558">
            <v>0</v>
          </cell>
          <cell r="CL558">
            <v>0</v>
          </cell>
          <cell r="CM558">
            <v>0</v>
          </cell>
          <cell r="CN558">
            <v>0</v>
          </cell>
          <cell r="CO558">
            <v>0</v>
          </cell>
          <cell r="CP558">
            <v>5934</v>
          </cell>
          <cell r="CQ558">
            <v>15629.4</v>
          </cell>
          <cell r="CR558">
            <v>0</v>
          </cell>
          <cell r="CS558">
            <v>0</v>
          </cell>
          <cell r="CT558">
            <v>0</v>
          </cell>
        </row>
        <row r="559">
          <cell r="B559">
            <v>247693481</v>
          </cell>
          <cell r="C559" t="str">
            <v>р.п. Малаховка, ш. Быковское, д. 42, д. 43, д. 44, д. 45, д. 46</v>
          </cell>
          <cell r="D559" t="str">
            <v>{"type":"Polygon","coordinates":[[[38.004327,55.62318],[38.005371,55.623725],[38.005451,55.623679],[38.005339,55.623621],[38.005784,55.62336],[38.004556,55.622709],[38.00445,55.622771],[38.003307,55.622153],[38.003069,55.622309],[38.003013,55.622281],[38.001873,55.622981],[38.001401,55.62326],[38.002868,55.624026],[38.004327,55.62318]],[[38.002846,55.623765],[38.002689,55.623855],[38.001565,55.623251],[38.001708,55.623163],[38.002846,55.623765]],[[38.004569,55.622746],[38.00574,55.623366],[38.005579,55.62346],[38.004418,55.622837],[38.004569,55.622746]],[[38.002972,55.622425],[38.003137,55.622515],[38.002331,55.622987],[38.002175,55.622904],[38.002972,55.622425]],[[38.003144,55.622309],[38.003295,55.62222],[38.004421,55.622835],[38.004278,55.622918],[38.003144,55.622309]],[[38.002845,55.623764],[38.002995,55.62385],[38.004085,55.623227],[38.004011,55.623186],[38.004069,55.623148],[38.003986,55.6231],[38.002845,55.623764]],[[38.002558,55.623209],[38.002642,55.623254],[38.002524,55.623324],[38.002438,55.623276],[38.002558,55.623209]],[[38.003791,55.622877],[38.003718,55.622923],[38.003801,55.622964],[38.003871,55.622916],[38.003791,55.622877]]]}</v>
          </cell>
          <cell r="E559" t="str">
            <v>LINESTRING(38.003307 55.622153,38.003013 55.622281,38.001401 55.62326,38.002868 55.624026,38.005371 55.623725,38.005451 55.623679,38.005784 55.62336,38.004556 55.622709,38.003307 55.622153)</v>
          </cell>
          <cell r="F559" t="str">
            <v>Утвержден</v>
          </cell>
          <cell r="G559">
            <v>19781</v>
          </cell>
          <cell r="H559">
            <v>19201.006000000001</v>
          </cell>
          <cell r="I559">
            <v>19781</v>
          </cell>
          <cell r="J559">
            <v>3458.5</v>
          </cell>
          <cell r="K559">
            <v>2323</v>
          </cell>
          <cell r="L559">
            <v>16322.5</v>
          </cell>
          <cell r="M559">
            <v>2</v>
          </cell>
          <cell r="N559">
            <v>577</v>
          </cell>
          <cell r="O559">
            <v>578.70500000000004</v>
          </cell>
          <cell r="P559">
            <v>0</v>
          </cell>
          <cell r="Q559">
            <v>0</v>
          </cell>
          <cell r="R559">
            <v>330</v>
          </cell>
          <cell r="S559">
            <v>247</v>
          </cell>
          <cell r="T559">
            <v>0</v>
          </cell>
          <cell r="U559">
            <v>0</v>
          </cell>
          <cell r="V559">
            <v>0</v>
          </cell>
          <cell r="W559">
            <v>3</v>
          </cell>
          <cell r="X559">
            <v>0</v>
          </cell>
          <cell r="Y559">
            <v>0</v>
          </cell>
          <cell r="Z559">
            <v>3</v>
          </cell>
          <cell r="AA559">
            <v>625.20000000000005</v>
          </cell>
          <cell r="AB559">
            <v>626.68299999999999</v>
          </cell>
          <cell r="AC559">
            <v>0</v>
          </cell>
          <cell r="AD559">
            <v>0</v>
          </cell>
          <cell r="AE559">
            <v>534</v>
          </cell>
          <cell r="AF559">
            <v>0</v>
          </cell>
          <cell r="AG559">
            <v>91.2</v>
          </cell>
          <cell r="AH559">
            <v>0</v>
          </cell>
          <cell r="AI559">
            <v>0</v>
          </cell>
          <cell r="AJ559">
            <v>0</v>
          </cell>
          <cell r="AK559">
            <v>0</v>
          </cell>
          <cell r="AL559">
            <v>0</v>
          </cell>
          <cell r="AM559">
            <v>12647</v>
          </cell>
          <cell r="AN559">
            <v>12678.308999999999</v>
          </cell>
          <cell r="AO559">
            <v>12646</v>
          </cell>
          <cell r="AP559">
            <v>50</v>
          </cell>
          <cell r="AQ559">
            <v>0</v>
          </cell>
          <cell r="AR559">
            <v>0</v>
          </cell>
          <cell r="AS559">
            <v>0</v>
          </cell>
          <cell r="AT559">
            <v>0</v>
          </cell>
          <cell r="AU559">
            <v>0</v>
          </cell>
          <cell r="AV559">
            <v>1</v>
          </cell>
          <cell r="AW559">
            <v>46</v>
          </cell>
          <cell r="AX559">
            <v>0</v>
          </cell>
          <cell r="AY559">
            <v>46</v>
          </cell>
          <cell r="AZ559">
            <v>0</v>
          </cell>
          <cell r="BA559">
            <v>14</v>
          </cell>
          <cell r="BB559">
            <v>14</v>
          </cell>
          <cell r="BC559">
            <v>8</v>
          </cell>
          <cell r="BD559">
            <v>8</v>
          </cell>
          <cell r="BE559">
            <v>11</v>
          </cell>
          <cell r="BF559">
            <v>1839.4</v>
          </cell>
          <cell r="BG559">
            <v>1847.8140000000001</v>
          </cell>
          <cell r="BH559">
            <v>0</v>
          </cell>
          <cell r="BI559">
            <v>1839.4</v>
          </cell>
          <cell r="BJ559">
            <v>0</v>
          </cell>
          <cell r="BK559">
            <v>142</v>
          </cell>
          <cell r="BL559">
            <v>1</v>
          </cell>
          <cell r="BM559">
            <v>2323</v>
          </cell>
          <cell r="BN559">
            <v>2328.9920000000002</v>
          </cell>
          <cell r="BO559">
            <v>0</v>
          </cell>
          <cell r="BP559">
            <v>2323</v>
          </cell>
          <cell r="BQ559">
            <v>0</v>
          </cell>
          <cell r="BR559">
            <v>664</v>
          </cell>
          <cell r="BS559">
            <v>0</v>
          </cell>
          <cell r="BT559">
            <v>3.5</v>
          </cell>
          <cell r="BU559">
            <v>0</v>
          </cell>
          <cell r="BV559">
            <v>28</v>
          </cell>
          <cell r="BW559">
            <v>948</v>
          </cell>
          <cell r="BX559">
            <v>950.37900000000002</v>
          </cell>
          <cell r="BY559">
            <v>0</v>
          </cell>
          <cell r="BZ559">
            <v>948</v>
          </cell>
          <cell r="CA559">
            <v>0</v>
          </cell>
          <cell r="CB559">
            <v>0.622</v>
          </cell>
          <cell r="CC559">
            <v>0</v>
          </cell>
          <cell r="CD559">
            <v>1.5</v>
          </cell>
          <cell r="CE559">
            <v>0</v>
          </cell>
          <cell r="CF559">
            <v>0</v>
          </cell>
          <cell r="CG559">
            <v>0</v>
          </cell>
          <cell r="CH559">
            <v>0</v>
          </cell>
          <cell r="CI559">
            <v>0</v>
          </cell>
          <cell r="CJ559">
            <v>0</v>
          </cell>
          <cell r="CK559">
            <v>0</v>
          </cell>
          <cell r="CL559">
            <v>0</v>
          </cell>
          <cell r="CM559">
            <v>0</v>
          </cell>
          <cell r="CN559">
            <v>0</v>
          </cell>
          <cell r="CO559">
            <v>0</v>
          </cell>
          <cell r="CP559">
            <v>5156.3999999999996</v>
          </cell>
          <cell r="CQ559">
            <v>19004.599999999999</v>
          </cell>
          <cell r="CR559">
            <v>0</v>
          </cell>
          <cell r="CS559">
            <v>0</v>
          </cell>
          <cell r="CT559">
            <v>0</v>
          </cell>
        </row>
        <row r="560">
          <cell r="B560">
            <v>247693515</v>
          </cell>
          <cell r="C560" t="str">
            <v>р.п. Малаховка, ш. Красковское, д. 53</v>
          </cell>
          <cell r="D560" t="str">
            <v>{"type":"Polygon","coordinates":[[[37.991523,55.65347],[37.992442,55.65395],[37.992518,55.653903],[37.992101,55.653683],[37.992099,55.653663],[37.992108,55.653646],[37.992485,55.653408],[37.992032,55.653166],[37.991523,55.65347]],[[37.991661,55.653406],[37.991973,55.653222],[37.992217,55.653356],[37.991911,55.653533],[37.991661,55.653406]],[[37.991633,55.653527],[37.991707,55.653483],[37.991936,55.653603],[37.991862,55.653647],[37.991633,55.653527]],[[37.992133,55.65363],[37.992095,55.65361],[37.992155,55.653575],[37.99214,55.653566],[37.992212,55.653526],[37.99226,55.65355],[37.992133,55.65363]],[[37.99198,55.653197],[37.992374,55.653409],[37.992425,55.653376],[37.992032,55.653166],[37.99198,55.653197]],[[37.991953,55.653647],[37.991997,55.653643],[37.991988,55.653611],[37.991945,55.653615],[37.991953,55.653647]]]}</v>
          </cell>
          <cell r="E560" t="str">
            <v>LINESTRING(37.992032 55.653166,37.99198 55.653197,37.991523 55.65347,37.992442 55.65395,37.992518 55.653903,37.992485 55.653408,37.992032 55.653166)</v>
          </cell>
          <cell r="F560" t="str">
            <v>Утвержден</v>
          </cell>
          <cell r="G560">
            <v>1178</v>
          </cell>
          <cell r="H560">
            <v>1180.712</v>
          </cell>
          <cell r="I560">
            <v>1178</v>
          </cell>
          <cell r="J560">
            <v>303.8</v>
          </cell>
          <cell r="K560">
            <v>323</v>
          </cell>
          <cell r="L560">
            <v>874.2</v>
          </cell>
          <cell r="M560">
            <v>1</v>
          </cell>
          <cell r="N560">
            <v>37.700000000000003</v>
          </cell>
          <cell r="O560">
            <v>37.822000000000003</v>
          </cell>
          <cell r="P560">
            <v>0</v>
          </cell>
          <cell r="Q560">
            <v>0</v>
          </cell>
          <cell r="R560">
            <v>0</v>
          </cell>
          <cell r="S560">
            <v>0</v>
          </cell>
          <cell r="T560">
            <v>37.700000000000003</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702.3</v>
          </cell>
          <cell r="AN560">
            <v>703.09</v>
          </cell>
          <cell r="AO560">
            <v>701.3</v>
          </cell>
          <cell r="AP560">
            <v>20</v>
          </cell>
          <cell r="AQ560">
            <v>0</v>
          </cell>
          <cell r="AR560">
            <v>0</v>
          </cell>
          <cell r="AS560">
            <v>0</v>
          </cell>
          <cell r="AT560">
            <v>0</v>
          </cell>
          <cell r="AU560">
            <v>0</v>
          </cell>
          <cell r="AV560">
            <v>1</v>
          </cell>
          <cell r="AW560">
            <v>10</v>
          </cell>
          <cell r="AX560">
            <v>0</v>
          </cell>
          <cell r="AY560">
            <v>10</v>
          </cell>
          <cell r="AZ560">
            <v>0</v>
          </cell>
          <cell r="BA560">
            <v>0</v>
          </cell>
          <cell r="BB560">
            <v>0</v>
          </cell>
          <cell r="BC560">
            <v>5</v>
          </cell>
          <cell r="BD560">
            <v>5</v>
          </cell>
          <cell r="BE560">
            <v>1</v>
          </cell>
          <cell r="BF560">
            <v>77.7</v>
          </cell>
          <cell r="BG560">
            <v>77.903000000000006</v>
          </cell>
          <cell r="BH560">
            <v>0</v>
          </cell>
          <cell r="BI560">
            <v>77.7</v>
          </cell>
          <cell r="BJ560">
            <v>0</v>
          </cell>
          <cell r="BK560">
            <v>6</v>
          </cell>
          <cell r="BL560">
            <v>1</v>
          </cell>
          <cell r="BM560">
            <v>323</v>
          </cell>
          <cell r="BN560">
            <v>324.07400000000001</v>
          </cell>
          <cell r="BO560">
            <v>0</v>
          </cell>
          <cell r="BP560">
            <v>323</v>
          </cell>
          <cell r="BQ560">
            <v>0</v>
          </cell>
          <cell r="BR560">
            <v>92.28</v>
          </cell>
          <cell r="BS560">
            <v>0</v>
          </cell>
          <cell r="BT560">
            <v>3.5</v>
          </cell>
          <cell r="BU560">
            <v>0</v>
          </cell>
          <cell r="BV560">
            <v>4</v>
          </cell>
          <cell r="BW560">
            <v>37.4</v>
          </cell>
          <cell r="BX560">
            <v>37.450000000000003</v>
          </cell>
          <cell r="BY560">
            <v>0</v>
          </cell>
          <cell r="BZ560">
            <v>35.6</v>
          </cell>
          <cell r="CA560">
            <v>1.8</v>
          </cell>
          <cell r="CB560">
            <v>2.3E-2</v>
          </cell>
          <cell r="CC560">
            <v>1E-3</v>
          </cell>
          <cell r="CD560">
            <v>1.5</v>
          </cell>
          <cell r="CE560">
            <v>1.5</v>
          </cell>
          <cell r="CF560">
            <v>0</v>
          </cell>
          <cell r="CG560">
            <v>0</v>
          </cell>
          <cell r="CH560">
            <v>0</v>
          </cell>
          <cell r="CI560">
            <v>0</v>
          </cell>
          <cell r="CJ560">
            <v>0</v>
          </cell>
          <cell r="CK560">
            <v>0</v>
          </cell>
          <cell r="CL560">
            <v>0</v>
          </cell>
          <cell r="CM560">
            <v>0</v>
          </cell>
          <cell r="CN560">
            <v>0</v>
          </cell>
          <cell r="CO560">
            <v>0</v>
          </cell>
          <cell r="CP560">
            <v>446.3</v>
          </cell>
          <cell r="CQ560">
            <v>1187.0999999999999</v>
          </cell>
          <cell r="CR560">
            <v>0</v>
          </cell>
          <cell r="CS560">
            <v>0</v>
          </cell>
          <cell r="CT560">
            <v>0</v>
          </cell>
        </row>
        <row r="561">
          <cell r="B561">
            <v>247693598</v>
          </cell>
          <cell r="C561" t="str">
            <v>рп. Октябрьский, мкр. Восточный, д.1</v>
          </cell>
          <cell r="D561" t="str">
            <v>{"type":"Polygon","coordinates":[[[37.971892,55.613675],[37.97181,55.613718],[37.971633,55.613814],[37.971581,55.613781],[37.971562,55.613791],[37.971454,55.613851],[37.971327,55.613921],[37.971073,55.614062],[37.970847,55.61421],[37.970871,55.614229],[37.970455,55.614454],[37.970302,55.614537],[37.970536,55.614671],[37.970725,55.614674],[37.970985,55.614815],[37.971036,55.614789],[37.971497,55.61506],[37.97147,55.615093],[37.971412,55.61512],[37.971485,55.615158],[37.971525,55.615123],[37.971586,55.615106],[37.971846,55.61525],[37.971974,55.615279],[37.972055,55.615336],[37.972154,55.61539],[37.972258,55.6154],[37.972359,55.615375],[37.97259,55.615235],[37.972172,55.614973],[37.97217,55.614964],[37.972186,55.614944],[37.972244,55.614898],[37.971622,55.614522],[37.972434,55.614077],[37.972476,55.614094],[37.972518,55.614071],[37.97253,55.614064],[37.972549,55.614054],[37.97257,55.614042],[37.972534,55.614022],[37.972591,55.613991],[37.972291,55.613807],[37.972135,55.613711],[37.971992,55.613622],[37.971892,55.613675]],[[37.972204,55.615135],[37.972415,55.61525],[37.972236,55.615343],[37.97118,55.614752],[37.971212,55.614731],[37.970854,55.614508],[37.971037,55.614402],[37.970993,55.614373],[37.971957,55.613842],[37.972158,55.613956],[37.971179,55.614486],[37.972238,55.615111],[37.972204,55.615135]],[[37.972436,55.614077],[37.972475,55.614092],[37.972527,55.614064],[37.972492,55.614046],[37.972436,55.614077]],[[37.971469,55.615097],[37.971519,55.615123],[37.971485,55.615155],[37.971417,55.61512],[37.971469,55.615097]]]}</v>
          </cell>
          <cell r="E561" t="str">
            <v>LINESTRING(37.971992 55.613622,37.971581 55.613781,37.971562 55.613791,37.971327 55.613921,37.971073 55.614062,37.970302 55.614537,37.970536 55.614671,37.971485 55.615158,37.972154 55.61539,37.972258 55.6154,37.972359 55.615375,37.97259 55.615235,37.972591 55.613991,37.971992 55.613622)</v>
          </cell>
          <cell r="F561" t="str">
            <v>Утвержден</v>
          </cell>
          <cell r="G561">
            <v>8570</v>
          </cell>
          <cell r="H561">
            <v>8556.2260000000006</v>
          </cell>
          <cell r="I561">
            <v>8570</v>
          </cell>
          <cell r="J561">
            <v>0</v>
          </cell>
          <cell r="K561">
            <v>3633</v>
          </cell>
          <cell r="L561">
            <v>14062</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1473.1</v>
          </cell>
          <cell r="AN561">
            <v>1473.8810000000001</v>
          </cell>
          <cell r="AO561">
            <v>1472.1</v>
          </cell>
          <cell r="AP561">
            <v>18</v>
          </cell>
          <cell r="AQ561">
            <v>0</v>
          </cell>
          <cell r="AR561">
            <v>0</v>
          </cell>
          <cell r="AS561">
            <v>0</v>
          </cell>
          <cell r="AT561">
            <v>0</v>
          </cell>
          <cell r="AU561">
            <v>0</v>
          </cell>
          <cell r="AV561">
            <v>2</v>
          </cell>
          <cell r="AW561">
            <v>110</v>
          </cell>
          <cell r="AX561">
            <v>0</v>
          </cell>
          <cell r="AY561">
            <v>110</v>
          </cell>
          <cell r="AZ561">
            <v>0</v>
          </cell>
          <cell r="BA561">
            <v>20</v>
          </cell>
          <cell r="BB561">
            <v>22</v>
          </cell>
          <cell r="BC561">
            <v>9</v>
          </cell>
          <cell r="BD561">
            <v>4</v>
          </cell>
          <cell r="BE561">
            <v>4</v>
          </cell>
          <cell r="BF561">
            <v>2051</v>
          </cell>
          <cell r="BG561">
            <v>2047.4960000000001</v>
          </cell>
          <cell r="BH561">
            <v>0</v>
          </cell>
          <cell r="BI561">
            <v>2051</v>
          </cell>
          <cell r="BJ561">
            <v>0</v>
          </cell>
          <cell r="BK561">
            <v>163</v>
          </cell>
          <cell r="BL561">
            <v>1</v>
          </cell>
          <cell r="BM561">
            <v>3339</v>
          </cell>
          <cell r="BN561">
            <v>3347.5140000000001</v>
          </cell>
          <cell r="BO561">
            <v>0</v>
          </cell>
          <cell r="BP561">
            <v>3339</v>
          </cell>
          <cell r="BQ561">
            <v>0</v>
          </cell>
          <cell r="BR561">
            <v>558.70000000000005</v>
          </cell>
          <cell r="BS561">
            <v>0</v>
          </cell>
          <cell r="BT561">
            <v>5</v>
          </cell>
          <cell r="BU561">
            <v>0</v>
          </cell>
          <cell r="BV561">
            <v>4</v>
          </cell>
          <cell r="BW561">
            <v>1616.6</v>
          </cell>
          <cell r="BX561">
            <v>1621.194</v>
          </cell>
          <cell r="BY561">
            <v>0</v>
          </cell>
          <cell r="BZ561">
            <v>1603</v>
          </cell>
          <cell r="CA561">
            <v>13.6</v>
          </cell>
          <cell r="CB561">
            <v>0.63900000000000001</v>
          </cell>
          <cell r="CC561">
            <v>8.0000000000000002E-3</v>
          </cell>
          <cell r="CD561">
            <v>1.75</v>
          </cell>
          <cell r="CE561">
            <v>1.9650000000000001</v>
          </cell>
          <cell r="CF561">
            <v>0</v>
          </cell>
          <cell r="CG561">
            <v>0</v>
          </cell>
          <cell r="CH561">
            <v>0</v>
          </cell>
          <cell r="CI561">
            <v>0</v>
          </cell>
          <cell r="CJ561">
            <v>0</v>
          </cell>
          <cell r="CK561">
            <v>0</v>
          </cell>
          <cell r="CL561">
            <v>0</v>
          </cell>
          <cell r="CM561">
            <v>0</v>
          </cell>
          <cell r="CN561">
            <v>0</v>
          </cell>
          <cell r="CO561">
            <v>0</v>
          </cell>
          <cell r="CP561">
            <v>7103</v>
          </cell>
          <cell r="CQ561">
            <v>8588.7000000000007</v>
          </cell>
          <cell r="CR561">
            <v>0</v>
          </cell>
          <cell r="CS561">
            <v>0</v>
          </cell>
          <cell r="CT561">
            <v>0</v>
          </cell>
        </row>
        <row r="562">
          <cell r="B562">
            <v>247693611</v>
          </cell>
          <cell r="C562" t="str">
            <v>рп. Октябрьский, мкр. Западный, д. 1, д. 2.</v>
          </cell>
          <cell r="D562" t="str">
            <v>{"type":"Polygon","coordinates":[[[37.967488,55.6094],[37.96821,55.609563],[37.968189,55.609592],[37.968417,55.609643],[37.968467,55.609571],[37.968475,55.609559],[37.968648,55.609291],[37.968853,55.608995],[37.969178,55.608522],[37.968749,55.608427],[37.968879,55.608233],[37.968329,55.608119],[37.967488,55.6094]],[[37.967634,55.609275],[37.968452,55.609461],[37.968527,55.609342],[37.967712,55.609155],[37.967634,55.609275]],[[37.968533,55.608917],[37.96872,55.608963],[37.969027,55.608515],[37.968835,55.608473],[37.968533,55.608917]]]}</v>
          </cell>
          <cell r="E562" t="str">
            <v>LINESTRING(37.968329 55.608119,37.967488 55.6094,37.968189 55.609592,37.968417 55.609643,37.968467 55.609571,37.969178 55.608522,37.968879 55.608233,37.968329 55.608119)</v>
          </cell>
          <cell r="F562" t="str">
            <v>Утвержден</v>
          </cell>
          <cell r="G562">
            <v>7804</v>
          </cell>
          <cell r="H562">
            <v>7855.4179999999997</v>
          </cell>
          <cell r="I562">
            <v>7795.3</v>
          </cell>
          <cell r="J562">
            <v>1631.2</v>
          </cell>
          <cell r="K562">
            <v>1579</v>
          </cell>
          <cell r="L562">
            <v>6164.1</v>
          </cell>
          <cell r="M562">
            <v>2</v>
          </cell>
          <cell r="N562">
            <v>721</v>
          </cell>
          <cell r="O562">
            <v>724.18</v>
          </cell>
          <cell r="P562">
            <v>0</v>
          </cell>
          <cell r="Q562">
            <v>0</v>
          </cell>
          <cell r="R562">
            <v>721</v>
          </cell>
          <cell r="S562">
            <v>0</v>
          </cell>
          <cell r="T562">
            <v>0</v>
          </cell>
          <cell r="U562">
            <v>0</v>
          </cell>
          <cell r="V562">
            <v>0</v>
          </cell>
          <cell r="W562">
            <v>11</v>
          </cell>
          <cell r="X562">
            <v>8</v>
          </cell>
          <cell r="Y562">
            <v>6</v>
          </cell>
          <cell r="Z562">
            <v>1</v>
          </cell>
          <cell r="AA562">
            <v>924</v>
          </cell>
          <cell r="AB562">
            <v>926.32299999999998</v>
          </cell>
          <cell r="AC562">
            <v>0</v>
          </cell>
          <cell r="AD562">
            <v>924</v>
          </cell>
          <cell r="AE562">
            <v>0</v>
          </cell>
          <cell r="AF562">
            <v>0</v>
          </cell>
          <cell r="AG562">
            <v>0</v>
          </cell>
          <cell r="AH562">
            <v>0</v>
          </cell>
          <cell r="AI562">
            <v>0</v>
          </cell>
          <cell r="AJ562">
            <v>0</v>
          </cell>
          <cell r="AK562">
            <v>0</v>
          </cell>
          <cell r="AL562">
            <v>0</v>
          </cell>
          <cell r="AM562">
            <v>9912.9</v>
          </cell>
          <cell r="AN562">
            <v>3314.6889999999999</v>
          </cell>
          <cell r="AO562">
            <v>3304.3</v>
          </cell>
          <cell r="AP562">
            <v>32</v>
          </cell>
          <cell r="AQ562">
            <v>0</v>
          </cell>
          <cell r="AR562">
            <v>0</v>
          </cell>
          <cell r="AS562">
            <v>0</v>
          </cell>
          <cell r="AT562">
            <v>0</v>
          </cell>
          <cell r="AU562">
            <v>0</v>
          </cell>
          <cell r="AV562">
            <v>0</v>
          </cell>
          <cell r="AW562">
            <v>0</v>
          </cell>
          <cell r="AX562">
            <v>0</v>
          </cell>
          <cell r="AY562">
            <v>0</v>
          </cell>
          <cell r="AZ562">
            <v>0</v>
          </cell>
          <cell r="BA562">
            <v>2</v>
          </cell>
          <cell r="BB562">
            <v>3</v>
          </cell>
          <cell r="BC562">
            <v>2</v>
          </cell>
          <cell r="BD562">
            <v>0</v>
          </cell>
          <cell r="BE562">
            <v>3</v>
          </cell>
          <cell r="BF562">
            <v>918</v>
          </cell>
          <cell r="BG562">
            <v>920.66300000000001</v>
          </cell>
          <cell r="BH562">
            <v>0</v>
          </cell>
          <cell r="BI562">
            <v>918</v>
          </cell>
          <cell r="BJ562">
            <v>0</v>
          </cell>
          <cell r="BK562">
            <v>73</v>
          </cell>
          <cell r="BL562">
            <v>3</v>
          </cell>
          <cell r="BM562">
            <v>1119</v>
          </cell>
          <cell r="BN562">
            <v>1121.8240000000001</v>
          </cell>
          <cell r="BO562">
            <v>0</v>
          </cell>
          <cell r="BP562">
            <v>1119</v>
          </cell>
          <cell r="BQ562">
            <v>0</v>
          </cell>
          <cell r="BR562">
            <v>219.2</v>
          </cell>
          <cell r="BS562">
            <v>0</v>
          </cell>
          <cell r="BT562">
            <v>5</v>
          </cell>
          <cell r="BU562">
            <v>0</v>
          </cell>
          <cell r="BV562">
            <v>3</v>
          </cell>
          <cell r="BW562">
            <v>832</v>
          </cell>
          <cell r="BX562">
            <v>837.25099999999998</v>
          </cell>
          <cell r="BY562">
            <v>1</v>
          </cell>
          <cell r="BZ562">
            <v>832</v>
          </cell>
          <cell r="CA562">
            <v>0</v>
          </cell>
          <cell r="CB562">
            <v>0.40100000000000002</v>
          </cell>
          <cell r="CC562">
            <v>0</v>
          </cell>
          <cell r="CD562">
            <v>2</v>
          </cell>
          <cell r="CE562">
            <v>0</v>
          </cell>
          <cell r="CF562">
            <v>0</v>
          </cell>
          <cell r="CG562">
            <v>0</v>
          </cell>
          <cell r="CH562">
            <v>0</v>
          </cell>
          <cell r="CI562">
            <v>0</v>
          </cell>
          <cell r="CJ562">
            <v>0</v>
          </cell>
          <cell r="CK562">
            <v>0</v>
          </cell>
          <cell r="CL562">
            <v>0</v>
          </cell>
          <cell r="CM562">
            <v>0</v>
          </cell>
          <cell r="CN562">
            <v>0</v>
          </cell>
          <cell r="CO562">
            <v>0</v>
          </cell>
          <cell r="CP562">
            <v>3793</v>
          </cell>
          <cell r="CQ562">
            <v>7818.3</v>
          </cell>
          <cell r="CR562">
            <v>0</v>
          </cell>
          <cell r="CS562">
            <v>0</v>
          </cell>
          <cell r="CT562">
            <v>0</v>
          </cell>
        </row>
        <row r="563">
          <cell r="B563">
            <v>247693624</v>
          </cell>
          <cell r="C563" t="str">
            <v>рп. Октябрьский, мкр. Западный, д. 3, д. 4, д. 5.</v>
          </cell>
          <cell r="D563" t="str">
            <v>{"type":"Polygon","coordinates":[[[37.966481,55.610919],[37.966524,55.61101],[37.966675,55.611038],[37.966948,55.611089],[37.966968,55.611052],[37.96718,55.611093],[37.967159,55.611129],[37.968218,55.611327],[37.9683,55.611343],[37.968317,55.611318],[37.968317,55.611334],[37.96833,55.611348],[37.968543,55.611388],[37.968729,55.611078],[37.967704,55.610879],[37.968248,55.61001],[37.968257,55.610012],[37.968288,55.609966],[37.967222,55.609739],[37.967188,55.609792],[37.96719,55.609792],[37.967044,55.610025],[37.967031,55.610045],[37.966978,55.610129],[37.966813,55.610392],[37.966733,55.610517],[37.966698,55.610576],[37.966562,55.610791],[37.966551,55.610807],[37.966505,55.610881],[37.966481,55.610919]],[[37.966634,55.610764],[37.967435,55.610932],[37.967503,55.610822],[37.966703,55.610653],[37.966634,55.610764]],[[37.967366,55.611037],[37.968176,55.61119],[37.968232,55.611078],[37.967434,55.610932],[37.967366,55.611037]],[[37.967159,55.609987],[37.967956,55.610152],[37.968026,55.610031],[37.967235,55.609861],[37.967159,55.609987]]]}</v>
          </cell>
          <cell r="E563" t="str">
            <v>LINESTRING(37.967222 55.609739,37.967188 55.609792,37.966733 55.610517,37.966551 55.610807,37.966481 55.610919,37.966524 55.61101,37.9683 55.611343,37.968543 55.611388,37.968729 55.611078,37.968288 55.609966,37.967222 55.609739)</v>
          </cell>
          <cell r="F563" t="str">
            <v>Утвержден</v>
          </cell>
          <cell r="G563">
            <v>10724</v>
          </cell>
          <cell r="H563">
            <v>10712.566999999999</v>
          </cell>
          <cell r="I563">
            <v>10724</v>
          </cell>
          <cell r="J563">
            <v>2997.6</v>
          </cell>
          <cell r="K563">
            <v>2865</v>
          </cell>
          <cell r="L563">
            <v>7261.8</v>
          </cell>
          <cell r="M563">
            <v>1</v>
          </cell>
          <cell r="N563">
            <v>207</v>
          </cell>
          <cell r="O563">
            <v>207.18600000000001</v>
          </cell>
          <cell r="P563">
            <v>0</v>
          </cell>
          <cell r="Q563">
            <v>0</v>
          </cell>
          <cell r="R563">
            <v>0</v>
          </cell>
          <cell r="S563">
            <v>0</v>
          </cell>
          <cell r="T563">
            <v>207</v>
          </cell>
          <cell r="U563">
            <v>0</v>
          </cell>
          <cell r="V563">
            <v>0</v>
          </cell>
          <cell r="W563">
            <v>3</v>
          </cell>
          <cell r="X563">
            <v>4</v>
          </cell>
          <cell r="Y563">
            <v>4</v>
          </cell>
          <cell r="Z563">
            <v>1</v>
          </cell>
          <cell r="AA563">
            <v>670</v>
          </cell>
          <cell r="AB563">
            <v>672.17499999999995</v>
          </cell>
          <cell r="AC563">
            <v>0</v>
          </cell>
          <cell r="AD563">
            <v>0</v>
          </cell>
          <cell r="AE563">
            <v>670</v>
          </cell>
          <cell r="AF563">
            <v>0</v>
          </cell>
          <cell r="AG563">
            <v>0</v>
          </cell>
          <cell r="AH563">
            <v>0</v>
          </cell>
          <cell r="AI563">
            <v>0</v>
          </cell>
          <cell r="AJ563">
            <v>0</v>
          </cell>
          <cell r="AK563">
            <v>3</v>
          </cell>
          <cell r="AL563">
            <v>3</v>
          </cell>
          <cell r="AM563">
            <v>8604.4</v>
          </cell>
          <cell r="AN563">
            <v>4316.07</v>
          </cell>
          <cell r="AO563">
            <v>4302.2</v>
          </cell>
          <cell r="AP563">
            <v>20</v>
          </cell>
          <cell r="AQ563">
            <v>0</v>
          </cell>
          <cell r="AR563">
            <v>0</v>
          </cell>
          <cell r="AS563">
            <v>0</v>
          </cell>
          <cell r="AT563">
            <v>0</v>
          </cell>
          <cell r="AU563">
            <v>0</v>
          </cell>
          <cell r="AV563">
            <v>0</v>
          </cell>
          <cell r="AW563">
            <v>0</v>
          </cell>
          <cell r="AX563">
            <v>0</v>
          </cell>
          <cell r="AY563">
            <v>0</v>
          </cell>
          <cell r="AZ563">
            <v>0</v>
          </cell>
          <cell r="BA563">
            <v>3</v>
          </cell>
          <cell r="BB563">
            <v>3</v>
          </cell>
          <cell r="BC563">
            <v>2</v>
          </cell>
          <cell r="BD563">
            <v>4</v>
          </cell>
          <cell r="BE563">
            <v>9</v>
          </cell>
          <cell r="BF563">
            <v>1860.2</v>
          </cell>
          <cell r="BG563">
            <v>1863.6089999999999</v>
          </cell>
          <cell r="BH563">
            <v>0</v>
          </cell>
          <cell r="BI563">
            <v>1706.2</v>
          </cell>
          <cell r="BJ563">
            <v>154</v>
          </cell>
          <cell r="BK563">
            <v>143</v>
          </cell>
          <cell r="BL563">
            <v>4</v>
          </cell>
          <cell r="BM563">
            <v>2865</v>
          </cell>
          <cell r="BN563">
            <v>2874.9639999999999</v>
          </cell>
          <cell r="BO563">
            <v>0</v>
          </cell>
          <cell r="BP563">
            <v>2865</v>
          </cell>
          <cell r="BQ563">
            <v>0</v>
          </cell>
          <cell r="BR563">
            <v>489.7</v>
          </cell>
          <cell r="BS563">
            <v>0</v>
          </cell>
          <cell r="BT563">
            <v>4.75</v>
          </cell>
          <cell r="BU563">
            <v>0</v>
          </cell>
          <cell r="BV563">
            <v>2</v>
          </cell>
          <cell r="BW563">
            <v>772</v>
          </cell>
          <cell r="BX563">
            <v>772.43200000000002</v>
          </cell>
          <cell r="BY563">
            <v>0</v>
          </cell>
          <cell r="BZ563">
            <v>772</v>
          </cell>
          <cell r="CA563">
            <v>0</v>
          </cell>
          <cell r="CB563">
            <v>0.51500000000000001</v>
          </cell>
          <cell r="CC563">
            <v>0</v>
          </cell>
          <cell r="CD563">
            <v>1.5</v>
          </cell>
          <cell r="CE563">
            <v>0</v>
          </cell>
          <cell r="CF563">
            <v>0</v>
          </cell>
          <cell r="CG563">
            <v>0</v>
          </cell>
          <cell r="CH563">
            <v>0</v>
          </cell>
          <cell r="CI563">
            <v>0</v>
          </cell>
          <cell r="CJ563">
            <v>0</v>
          </cell>
          <cell r="CK563">
            <v>0</v>
          </cell>
          <cell r="CL563">
            <v>0</v>
          </cell>
          <cell r="CM563">
            <v>0</v>
          </cell>
          <cell r="CN563">
            <v>0</v>
          </cell>
          <cell r="CO563">
            <v>0</v>
          </cell>
          <cell r="CP563">
            <v>5343.2</v>
          </cell>
          <cell r="CQ563">
            <v>10676.4</v>
          </cell>
          <cell r="CR563">
            <v>0</v>
          </cell>
          <cell r="CS563">
            <v>0</v>
          </cell>
          <cell r="CT563">
            <v>0</v>
          </cell>
        </row>
        <row r="564">
          <cell r="B564">
            <v>247693616</v>
          </cell>
          <cell r="C564" t="str">
            <v>рп. Октябрьский, ул. 60 лет Победы, д. 1, д. 2</v>
          </cell>
          <cell r="D564" t="str">
            <v>{"type":"Polygon","coordinates":[[[37.966864,55.604664],[37.967367,55.604288],[37.96753,55.604275],[37.967713,55.604155],[37.967846,55.604214],[37.967894,55.604177],[37.967949,55.604199],[37.967996,55.60416],[37.968147,55.604218],[37.968101,55.604257],[37.968185,55.604288],[37.968982,55.604582],[37.968937,55.604624],[37.968982,55.604639],[37.968961,55.604673],[37.968914,55.604748],[37.968903,55.604765],[37.968779,55.604963],[37.968769,55.60498],[37.968642,55.605182],[37.968632,55.605198],[37.968517,55.605382],[37.968509,55.605394],[37.968137,55.605325],[37.968125,55.605313],[37.968125,55.605299],[37.96803,55.605282],[37.968211,55.604986],[37.967876,55.604921],[37.967648,55.604877],[37.967626,55.604873],[37.967136,55.604779],[37.967106,55.604773],[37.966888,55.604731],[37.966864,55.604664]],[[37.967491,55.60477],[37.967547,55.604683],[37.967693,55.604714],[37.967638,55.604801],[37.967491,55.60477]],[[37.967731,55.604551],[37.967802,55.604434],[37.96787,55.604418],[37.96856,55.60457],[37.968473,55.604709],[37.967731,55.604551]],[[37.968565,55.604696],[37.968185,55.605321],[37.968424,55.605365],[37.968801,55.604745],[37.968565,55.604696]],[[37.967949,55.604199],[37.967996,55.60416],[37.968147,55.604218],[37.968101,55.604257],[37.967949,55.604199]]]}</v>
          </cell>
          <cell r="E564" t="str">
            <v>LINESTRING(37.967713 55.604155,37.967367 55.604288,37.966864 55.604664,37.966888 55.604731,37.96803 55.605282,37.968137 55.605325,37.968509 55.605394,37.968517 55.605382,37.968769 55.60498,37.968961 55.604673,37.968982 55.604639,37.968982 55.604582,37.968147 55.604218,37.967996 55.60416,37.967713 55.604155)</v>
          </cell>
          <cell r="F564" t="str">
            <v>Утвержден</v>
          </cell>
          <cell r="G564">
            <v>6230</v>
          </cell>
          <cell r="H564">
            <v>7074.6130000000003</v>
          </cell>
          <cell r="I564">
            <v>6230</v>
          </cell>
          <cell r="J564">
            <v>1892</v>
          </cell>
          <cell r="K564">
            <v>3046.5</v>
          </cell>
          <cell r="L564">
            <v>4338</v>
          </cell>
          <cell r="M564">
            <v>1</v>
          </cell>
          <cell r="N564">
            <v>440</v>
          </cell>
          <cell r="O564">
            <v>441.09300000000002</v>
          </cell>
          <cell r="P564">
            <v>0</v>
          </cell>
          <cell r="Q564">
            <v>0</v>
          </cell>
          <cell r="R564">
            <v>440</v>
          </cell>
          <cell r="S564">
            <v>0</v>
          </cell>
          <cell r="T564">
            <v>0</v>
          </cell>
          <cell r="U564">
            <v>0</v>
          </cell>
          <cell r="V564">
            <v>0</v>
          </cell>
          <cell r="W564">
            <v>6</v>
          </cell>
          <cell r="X564">
            <v>3</v>
          </cell>
          <cell r="Y564">
            <v>3</v>
          </cell>
          <cell r="Z564">
            <v>1</v>
          </cell>
          <cell r="AA564">
            <v>296</v>
          </cell>
          <cell r="AB564">
            <v>296.21300000000002</v>
          </cell>
          <cell r="AC564">
            <v>0</v>
          </cell>
          <cell r="AD564">
            <v>0</v>
          </cell>
          <cell r="AE564">
            <v>296</v>
          </cell>
          <cell r="AF564">
            <v>0</v>
          </cell>
          <cell r="AG564">
            <v>0</v>
          </cell>
          <cell r="AH564">
            <v>0</v>
          </cell>
          <cell r="AI564">
            <v>0</v>
          </cell>
          <cell r="AJ564">
            <v>0</v>
          </cell>
          <cell r="AK564">
            <v>2</v>
          </cell>
          <cell r="AL564">
            <v>2</v>
          </cell>
          <cell r="AM564">
            <v>1377.2</v>
          </cell>
          <cell r="AN564">
            <v>1379.83</v>
          </cell>
          <cell r="AO564">
            <v>1377.2</v>
          </cell>
          <cell r="AP564">
            <v>0</v>
          </cell>
          <cell r="AQ564">
            <v>0</v>
          </cell>
          <cell r="AR564">
            <v>0</v>
          </cell>
          <cell r="AS564">
            <v>0</v>
          </cell>
          <cell r="AT564">
            <v>0</v>
          </cell>
          <cell r="AU564">
            <v>0</v>
          </cell>
          <cell r="AV564">
            <v>1</v>
          </cell>
          <cell r="AW564">
            <v>50</v>
          </cell>
          <cell r="AX564">
            <v>0</v>
          </cell>
          <cell r="AY564">
            <v>50</v>
          </cell>
          <cell r="AZ564">
            <v>0</v>
          </cell>
          <cell r="BA564">
            <v>23</v>
          </cell>
          <cell r="BB564">
            <v>23</v>
          </cell>
          <cell r="BC564">
            <v>5</v>
          </cell>
          <cell r="BD564">
            <v>0</v>
          </cell>
          <cell r="BE564">
            <v>6</v>
          </cell>
          <cell r="BF564">
            <v>1832.7</v>
          </cell>
          <cell r="BG564">
            <v>1834.836</v>
          </cell>
          <cell r="BH564">
            <v>0</v>
          </cell>
          <cell r="BI564">
            <v>768.7</v>
          </cell>
          <cell r="BJ564">
            <v>1064</v>
          </cell>
          <cell r="BK564">
            <v>145</v>
          </cell>
          <cell r="BL564">
            <v>2</v>
          </cell>
          <cell r="BM564">
            <v>2446</v>
          </cell>
          <cell r="BN564">
            <v>2451.0929999999998</v>
          </cell>
          <cell r="BO564">
            <v>0</v>
          </cell>
          <cell r="BP564">
            <v>2446</v>
          </cell>
          <cell r="BQ564">
            <v>0</v>
          </cell>
          <cell r="BR564">
            <v>370</v>
          </cell>
          <cell r="BS564">
            <v>0</v>
          </cell>
          <cell r="BT564">
            <v>5.5</v>
          </cell>
          <cell r="BU564">
            <v>0</v>
          </cell>
          <cell r="BV564">
            <v>5</v>
          </cell>
          <cell r="BW564">
            <v>612.1</v>
          </cell>
          <cell r="BX564">
            <v>613.38099999999997</v>
          </cell>
          <cell r="BY564">
            <v>0</v>
          </cell>
          <cell r="BZ564">
            <v>612.1</v>
          </cell>
          <cell r="CA564">
            <v>0</v>
          </cell>
          <cell r="CB564">
            <v>0.22700000000000001</v>
          </cell>
          <cell r="CC564">
            <v>0</v>
          </cell>
          <cell r="CD564">
            <v>1.9</v>
          </cell>
          <cell r="CE564">
            <v>0</v>
          </cell>
          <cell r="CF564">
            <v>0</v>
          </cell>
          <cell r="CG564">
            <v>0</v>
          </cell>
          <cell r="CH564">
            <v>0</v>
          </cell>
          <cell r="CI564">
            <v>0</v>
          </cell>
          <cell r="CJ564">
            <v>0</v>
          </cell>
          <cell r="CK564">
            <v>0</v>
          </cell>
          <cell r="CL564">
            <v>0</v>
          </cell>
          <cell r="CM564">
            <v>0</v>
          </cell>
          <cell r="CN564">
            <v>0</v>
          </cell>
          <cell r="CO564">
            <v>0</v>
          </cell>
          <cell r="CP564">
            <v>3876.8</v>
          </cell>
          <cell r="CQ564">
            <v>7054</v>
          </cell>
          <cell r="CR564">
            <v>0</v>
          </cell>
          <cell r="CS564">
            <v>0</v>
          </cell>
          <cell r="CT564">
            <v>0</v>
          </cell>
        </row>
        <row r="565">
          <cell r="B565">
            <v>247693625</v>
          </cell>
          <cell r="C565" t="str">
            <v>рп. Октябрьский, ул. 60 лет Победы, д. 3, д. 4, д. 5, д. 6</v>
          </cell>
          <cell r="D565" t="str">
            <v>{"type":"Polygon","coordinates":[[[37.967872,55.60635],[37.967988,55.606176],[37.968011,55.606142],[37.968047,55.606088],[37.968055,55.606075],[37.968128,55.605966],[37.968099,55.605953],[37.968085,55.605933],[37.968094,55.605909],[37.968118,55.605887],[37.968149,55.605882],[37.968184,55.605884],[37.968201,55.605857],[37.968218,55.605832],[37.968234,55.60581],[37.968202,55.605799],[37.968178,55.605776],[37.96817,55.605747],[37.968178,55.605722],[37.968201,55.605697],[37.968239,55.605681],[37.96828,55.605674],[37.968322,55.605674],[37.968337,55.605652],[37.968354,55.605627],[37.968383,55.605584],[37.968352,55.605569],[37.968337,55.60555],[37.968343,55.605525],[37.968362,55.605504],[37.968399,55.605496],[37.968441,55.605496],[37.96847,55.605453],[37.968478,55.605441],[37.968509,55.605394],[37.968137,55.605325],[37.968125,55.605313],[37.968125,55.605299],[37.96803,55.605282],[37.968056,55.605239],[37.968064,55.605226],[37.968201,55.605003],[37.968211,55.604986],[37.966888,55.604731],[37.966742,55.604713],[37.966306,55.604728],[37.966122,55.604776],[37.966113,55.604791],[37.966073,55.604853],[37.966004,55.604838],[37.96593,55.604822],[37.965847,55.604805],[37.965257,55.605758],[37.96534,55.605776],[37.965414,55.605791],[37.965541,55.605818],[37.966461,55.606014],[37.96653,55.60608],[37.967872,55.60635]],[[37.966811,55.605648],[37.96673,55.605782],[37.965991,55.60563],[37.966077,55.605496],[37.966811,55.605648]],[[37.966931,55.605673],[37.967777,55.605834],[37.968065,55.605377],[37.968316,55.605424],[37.967931,55.606014],[37.966851,55.605804],[37.966931,55.605673]],[[37.966442,55.604853],[37.966042,55.605462],[37.96582,55.605416],[37.966224,55.604808],[37.966442,55.604853]],[[37.967475,55.605569],[37.967579,55.605587],[37.967626,55.605504],[37.967523,55.605486],[37.967475,55.605569]],[[37.967187,55.605516],[37.967403,55.605557],[37.967498,55.605393],[37.967286,55.605351],[37.967187,55.605516]],[[37.966725,55.604782],[37.967841,55.605012],[37.967761,55.605139],[37.966639,55.604913],[37.966725,55.604782]],[[37.96558,55.60567],[37.965605,55.60563],[37.965656,55.60564],[37.96563,55.60568],[37.96558,55.60567]],[[37.966607,55.605937],[37.966663,55.605948],[37.966719,55.605958],[37.966735,55.605932],[37.966623,55.60591],[37.966607,55.605937]]]}</v>
          </cell>
          <cell r="E565" t="str">
            <v>LINESTRING(37.966742 55.604713,37.966306 55.604728,37.965847 55.604805,37.965257 55.605758,37.96653 55.60608,37.967872 55.60635,37.968234 55.60581,37.968478 55.605441,37.968509 55.605394,37.968211 55.604986,37.966888 55.604731,37.966742 55.604713)</v>
          </cell>
          <cell r="F565" t="str">
            <v>Утвержден</v>
          </cell>
          <cell r="G565">
            <v>18701</v>
          </cell>
          <cell r="H565">
            <v>18746.361000000001</v>
          </cell>
          <cell r="I565">
            <v>18701</v>
          </cell>
          <cell r="J565">
            <v>4112.8100000000004</v>
          </cell>
          <cell r="K565">
            <v>4428.8999999999996</v>
          </cell>
          <cell r="L565">
            <v>3704.59</v>
          </cell>
          <cell r="M565">
            <v>2</v>
          </cell>
          <cell r="N565">
            <v>1156</v>
          </cell>
          <cell r="O565">
            <v>1157.4829999999999</v>
          </cell>
          <cell r="P565">
            <v>0</v>
          </cell>
          <cell r="Q565">
            <v>0</v>
          </cell>
          <cell r="R565">
            <v>1156</v>
          </cell>
          <cell r="S565">
            <v>0</v>
          </cell>
          <cell r="T565">
            <v>0</v>
          </cell>
          <cell r="U565">
            <v>0</v>
          </cell>
          <cell r="V565">
            <v>0</v>
          </cell>
          <cell r="W565">
            <v>0</v>
          </cell>
          <cell r="X565">
            <v>0</v>
          </cell>
          <cell r="Y565">
            <v>0</v>
          </cell>
          <cell r="Z565">
            <v>1</v>
          </cell>
          <cell r="AA565">
            <v>384</v>
          </cell>
          <cell r="AB565">
            <v>384.57799999999997</v>
          </cell>
          <cell r="AC565">
            <v>0</v>
          </cell>
          <cell r="AD565">
            <v>0</v>
          </cell>
          <cell r="AE565">
            <v>384</v>
          </cell>
          <cell r="AF565">
            <v>0</v>
          </cell>
          <cell r="AG565">
            <v>0</v>
          </cell>
          <cell r="AH565">
            <v>0</v>
          </cell>
          <cell r="AI565">
            <v>0</v>
          </cell>
          <cell r="AJ565">
            <v>0</v>
          </cell>
          <cell r="AK565">
            <v>0</v>
          </cell>
          <cell r="AL565">
            <v>0</v>
          </cell>
          <cell r="AM565">
            <v>4057.7</v>
          </cell>
          <cell r="AN565">
            <v>6230.09</v>
          </cell>
          <cell r="AO565">
            <v>4057.7</v>
          </cell>
          <cell r="AP565">
            <v>0</v>
          </cell>
          <cell r="AQ565">
            <v>0</v>
          </cell>
          <cell r="AR565">
            <v>0</v>
          </cell>
          <cell r="AS565">
            <v>0</v>
          </cell>
          <cell r="AT565">
            <v>0</v>
          </cell>
          <cell r="AU565">
            <v>0</v>
          </cell>
          <cell r="AV565">
            <v>1</v>
          </cell>
          <cell r="AW565">
            <v>30</v>
          </cell>
          <cell r="AX565">
            <v>0</v>
          </cell>
          <cell r="AY565">
            <v>30</v>
          </cell>
          <cell r="AZ565">
            <v>0</v>
          </cell>
          <cell r="BA565">
            <v>16</v>
          </cell>
          <cell r="BB565">
            <v>16</v>
          </cell>
          <cell r="BC565">
            <v>13</v>
          </cell>
          <cell r="BD565">
            <v>0</v>
          </cell>
          <cell r="BE565">
            <v>10</v>
          </cell>
          <cell r="BF565">
            <v>4535</v>
          </cell>
          <cell r="BG565">
            <v>4542.13</v>
          </cell>
          <cell r="BH565">
            <v>0</v>
          </cell>
          <cell r="BI565">
            <v>4535</v>
          </cell>
          <cell r="BJ565">
            <v>0</v>
          </cell>
          <cell r="BK565">
            <v>360</v>
          </cell>
          <cell r="BL565">
            <v>1</v>
          </cell>
          <cell r="BM565">
            <v>3548</v>
          </cell>
          <cell r="BN565">
            <v>3556.076</v>
          </cell>
          <cell r="BO565">
            <v>0</v>
          </cell>
          <cell r="BP565">
            <v>3548</v>
          </cell>
          <cell r="BQ565">
            <v>0</v>
          </cell>
          <cell r="BR565">
            <v>600</v>
          </cell>
          <cell r="BS565">
            <v>0</v>
          </cell>
          <cell r="BT565">
            <v>5</v>
          </cell>
          <cell r="BU565">
            <v>0</v>
          </cell>
          <cell r="BV565">
            <v>5</v>
          </cell>
          <cell r="BW565">
            <v>2380.9</v>
          </cell>
          <cell r="BX565">
            <v>2386.6790000000001</v>
          </cell>
          <cell r="BY565">
            <v>0</v>
          </cell>
          <cell r="BZ565">
            <v>2380.9</v>
          </cell>
          <cell r="CA565">
            <v>0</v>
          </cell>
          <cell r="CB565">
            <v>1.427</v>
          </cell>
          <cell r="CC565">
            <v>0</v>
          </cell>
          <cell r="CD565">
            <v>2.2999999999999998</v>
          </cell>
          <cell r="CE565">
            <v>0</v>
          </cell>
          <cell r="CF565">
            <v>1</v>
          </cell>
          <cell r="CG565">
            <v>492</v>
          </cell>
          <cell r="CH565">
            <v>494.21300000000002</v>
          </cell>
          <cell r="CI565">
            <v>0</v>
          </cell>
          <cell r="CJ565">
            <v>492</v>
          </cell>
          <cell r="CK565">
            <v>0</v>
          </cell>
          <cell r="CL565">
            <v>0.3</v>
          </cell>
          <cell r="CM565">
            <v>0</v>
          </cell>
          <cell r="CN565">
            <v>1.5</v>
          </cell>
          <cell r="CO565">
            <v>0</v>
          </cell>
          <cell r="CP565">
            <v>10985.9</v>
          </cell>
          <cell r="CQ565">
            <v>16583.599999999999</v>
          </cell>
          <cell r="CR565">
            <v>0</v>
          </cell>
          <cell r="CS565">
            <v>125</v>
          </cell>
          <cell r="CT565">
            <v>0</v>
          </cell>
        </row>
        <row r="566">
          <cell r="B566">
            <v>247693622</v>
          </cell>
          <cell r="C566" t="str">
            <v>р.п. Октябрьский, ул. 60 лет Победы, д. 7, д. 8, д. 10А</v>
          </cell>
          <cell r="D566" t="str">
            <v>{"type":"Polygon","coordinates":[[[37.964579,55.606828],[37.964621,55.606862],[37.964454,55.607149],[37.964509,55.607208],[37.965958,55.607515],[37.965923,55.607568],[37.965933,55.607592],[37.966007,55.607605],[37.966043,55.607587],[37.966139,55.607409],[37.967153,55.607587],[37.967872,55.60635],[37.96653,55.606081],[37.96646,55.606014],[37.965257,55.605758],[37.964579,55.606828]],[[37.965291,55.606677],[37.965091,55.606636],[37.965493,55.60599],[37.966424,55.606183],[37.966352,55.606298],[37.965625,55.606142],[37.965291,55.606677]],[[37.966499,55.606237],[37.967658,55.606471],[37.967591,55.606586],[37.966431,55.60635],[37.966499,55.606237]],[[37.965721,55.607321],[37.965361,55.607251],[37.965341,55.607284],[37.964764,55.607171],[37.96508,55.606653],[37.96528,55.606694],[37.965037,55.60709],[37.965429,55.607168],[37.965448,55.607139],[37.96578,55.607204],[37.965721,55.607321]],[[37.965849,55.607093],[37.965926,55.606973],[37.966205,55.607033],[37.96623,55.607],[37.966511,55.607057],[37.966541,55.60702],[37.96723,55.607162],[37.967155,55.607278],[37.966493,55.60714],[37.966467,55.607179],[37.966135,55.607115],[37.966113,55.607149],[37.965849,55.607093]],[[37.965955,55.60675],[37.966043,55.606768],[37.966159,55.606583],[37.96607,55.606564],[37.96607,55.606564],[37.965955,55.60675]],[[37.965958,55.607515],[37.966068,55.607539],[37.966043,55.607587],[37.966006,55.607605],[37.965934,55.607592],[37.965924,55.607568],[37.965958,55.607515]],[[37.965952,55.606607],[37.965823,55.606577],[37.965851,55.60654],[37.965976,55.606569],[37.965976,55.606569],[37.965952,55.606607]]]}</v>
          </cell>
          <cell r="E566" t="str">
            <v>LINESTRING(37.965257 55.605758,37.964579 55.606828,37.964454 55.607149,37.964509 55.607208,37.965933 55.607592,37.966006 55.607605,37.966007 55.607605,37.967153 55.607587,37.967872 55.60635,37.96646 55.606014,37.965257 55.605758)</v>
          </cell>
          <cell r="F566" t="str">
            <v>Утвержден</v>
          </cell>
          <cell r="G566">
            <v>22846</v>
          </cell>
          <cell r="H566">
            <v>22802.296999999999</v>
          </cell>
          <cell r="I566">
            <v>22846</v>
          </cell>
          <cell r="J566">
            <v>8309.5</v>
          </cell>
          <cell r="K566">
            <v>9275.6</v>
          </cell>
          <cell r="L566">
            <v>14465.3</v>
          </cell>
          <cell r="M566">
            <v>1</v>
          </cell>
          <cell r="N566">
            <v>227</v>
          </cell>
          <cell r="O566">
            <v>227.53899999999999</v>
          </cell>
          <cell r="P566">
            <v>0</v>
          </cell>
          <cell r="Q566">
            <v>0</v>
          </cell>
          <cell r="R566">
            <v>227</v>
          </cell>
          <cell r="S566">
            <v>0</v>
          </cell>
          <cell r="T566">
            <v>0</v>
          </cell>
          <cell r="U566">
            <v>0</v>
          </cell>
          <cell r="V566">
            <v>0</v>
          </cell>
          <cell r="W566">
            <v>5</v>
          </cell>
          <cell r="X566">
            <v>3</v>
          </cell>
          <cell r="Y566">
            <v>3</v>
          </cell>
          <cell r="Z566">
            <v>2</v>
          </cell>
          <cell r="AA566">
            <v>769</v>
          </cell>
          <cell r="AB566">
            <v>772.96199999999999</v>
          </cell>
          <cell r="AC566">
            <v>1</v>
          </cell>
          <cell r="AD566">
            <v>0</v>
          </cell>
          <cell r="AE566">
            <v>769</v>
          </cell>
          <cell r="AF566">
            <v>0</v>
          </cell>
          <cell r="AG566">
            <v>0</v>
          </cell>
          <cell r="AH566">
            <v>0</v>
          </cell>
          <cell r="AI566">
            <v>0</v>
          </cell>
          <cell r="AJ566">
            <v>0</v>
          </cell>
          <cell r="AK566">
            <v>6</v>
          </cell>
          <cell r="AL566">
            <v>6</v>
          </cell>
          <cell r="AM566">
            <v>6018.2</v>
          </cell>
          <cell r="AN566">
            <v>6031.4629999999997</v>
          </cell>
          <cell r="AO566">
            <v>6018.2</v>
          </cell>
          <cell r="AP566">
            <v>0</v>
          </cell>
          <cell r="AQ566">
            <v>0</v>
          </cell>
          <cell r="AR566">
            <v>0</v>
          </cell>
          <cell r="AS566">
            <v>0</v>
          </cell>
          <cell r="AT566">
            <v>0</v>
          </cell>
          <cell r="AU566">
            <v>135</v>
          </cell>
          <cell r="AV566">
            <v>2</v>
          </cell>
          <cell r="AW566">
            <v>100</v>
          </cell>
          <cell r="AX566">
            <v>0</v>
          </cell>
          <cell r="AY566">
            <v>100</v>
          </cell>
          <cell r="AZ566">
            <v>0</v>
          </cell>
          <cell r="BA566">
            <v>31</v>
          </cell>
          <cell r="BB566">
            <v>3</v>
          </cell>
          <cell r="BC566">
            <v>1</v>
          </cell>
          <cell r="BD566">
            <v>0</v>
          </cell>
          <cell r="BE566">
            <v>10</v>
          </cell>
          <cell r="BF566">
            <v>5965</v>
          </cell>
          <cell r="BG566">
            <v>5977.5519999999997</v>
          </cell>
          <cell r="BH566">
            <v>0</v>
          </cell>
          <cell r="BI566">
            <v>5965</v>
          </cell>
          <cell r="BJ566">
            <v>0</v>
          </cell>
          <cell r="BK566">
            <v>475</v>
          </cell>
          <cell r="BL566">
            <v>1</v>
          </cell>
          <cell r="BM566">
            <v>6283</v>
          </cell>
          <cell r="BN566">
            <v>6785.3230000000003</v>
          </cell>
          <cell r="BO566">
            <v>7</v>
          </cell>
          <cell r="BP566">
            <v>6283</v>
          </cell>
          <cell r="BQ566">
            <v>0</v>
          </cell>
          <cell r="BR566">
            <v>1023</v>
          </cell>
          <cell r="BS566">
            <v>0</v>
          </cell>
          <cell r="BT566">
            <v>6</v>
          </cell>
          <cell r="BU566">
            <v>0</v>
          </cell>
          <cell r="BV566">
            <v>6</v>
          </cell>
          <cell r="BW566">
            <v>2992.6</v>
          </cell>
          <cell r="BX566">
            <v>2996.8969999999999</v>
          </cell>
          <cell r="BY566">
            <v>0</v>
          </cell>
          <cell r="BZ566">
            <v>2992.6</v>
          </cell>
          <cell r="CA566">
            <v>0</v>
          </cell>
          <cell r="CB566">
            <v>9.2870000000000008</v>
          </cell>
          <cell r="CC566">
            <v>0</v>
          </cell>
          <cell r="CD566">
            <v>2</v>
          </cell>
          <cell r="CE566">
            <v>0</v>
          </cell>
          <cell r="CF566">
            <v>0</v>
          </cell>
          <cell r="CG566">
            <v>0</v>
          </cell>
          <cell r="CH566">
            <v>0</v>
          </cell>
          <cell r="CI566">
            <v>0</v>
          </cell>
          <cell r="CJ566">
            <v>0</v>
          </cell>
          <cell r="CK566">
            <v>0</v>
          </cell>
          <cell r="CL566">
            <v>0</v>
          </cell>
          <cell r="CM566">
            <v>0</v>
          </cell>
          <cell r="CN566">
            <v>0</v>
          </cell>
          <cell r="CO566">
            <v>0</v>
          </cell>
          <cell r="CP566">
            <v>15340.6</v>
          </cell>
          <cell r="CQ566">
            <v>22354.799999999999</v>
          </cell>
          <cell r="CR566">
            <v>0</v>
          </cell>
          <cell r="CS566">
            <v>0</v>
          </cell>
          <cell r="CT566">
            <v>0</v>
          </cell>
        </row>
        <row r="567">
          <cell r="B567">
            <v>247693530</v>
          </cell>
          <cell r="C567" t="str">
            <v>р.п. Октябрьский, ул. Дорожная, д. 2, д. 3, д. 4</v>
          </cell>
          <cell r="D567" t="str">
            <v>{"type":"Polygon","coordinates":[[[37.98029,55.607068],[37.980392,55.607096],[37.980333,55.607167],[37.980641,55.607248],[37.980662,55.607254],[37.980697,55.607263],[37.980765,55.607281],[37.980866,55.607307],[37.980927,55.607323],[37.98096,55.607332],[37.980985,55.607338],[37.981413,55.607451],[37.981487,55.607472],[37.981936,55.606891],[37.981952,55.60687],[37.981603,55.606795],[37.982148,55.605961],[37.981308,55.605813],[37.981158,55.606056],[37.980632,55.605965],[37.980254,55.606567],[37.980509,55.606618],[37.980224,55.607052],[37.98029,55.607068]],[[37.981674,55.606937],[37.981312,55.607376],[37.981092,55.607316],[37.981454,55.606879],[37.981674,55.606937]],[[37.980762,55.60669],[37.980962,55.60674],[37.980611,55.607183],[37.980409,55.607129],[37.980762,55.60669]],[[37.980529,55.606562],[37.980728,55.606603],[37.980912,55.606315],[37.980706,55.606273],[37.980529,55.606562]],[[37.980654,55.605969],[37.980632,55.606011],[37.980959,55.606067],[37.980981,55.606026],[37.980654,55.605969]],[[37.981036,55.606035],[37.980968,55.606166],[37.981074,55.606183],[37.981144,55.606054],[37.981036,55.606035]],[[37.981158,55.606056],[37.981237,55.60607],[37.981271,55.606012],[37.981194,55.605998],[37.981158,55.606056]],[[37.981226,55.606159],[37.981635,55.606232],[37.981582,55.606316],[37.981879,55.606372],[37.981987,55.606207],[37.981267,55.606073],[37.981231,55.606132],[37.981241,55.606134],[37.981226,55.606159]]]}</v>
          </cell>
          <cell r="E567" t="str">
            <v>LINESTRING(37.981308 55.605813,37.980632 55.605965,37.980254 55.606567,37.980224 55.607052,37.980333 55.607167,37.980662 55.607254,37.981487 55.607472,37.981936 55.606891,37.981952 55.60687,37.982148 55.605961,37.981308 55.605813)</v>
          </cell>
          <cell r="F567" t="str">
            <v>Утвержден</v>
          </cell>
          <cell r="G567">
            <v>11117</v>
          </cell>
          <cell r="H567">
            <v>11143.825000000001</v>
          </cell>
          <cell r="I567">
            <v>11117</v>
          </cell>
          <cell r="J567">
            <v>1378</v>
          </cell>
          <cell r="K567">
            <v>779.7</v>
          </cell>
          <cell r="L567">
            <v>9739</v>
          </cell>
          <cell r="M567">
            <v>1</v>
          </cell>
          <cell r="N567">
            <v>207</v>
          </cell>
          <cell r="O567">
            <v>207.70599999999999</v>
          </cell>
          <cell r="P567">
            <v>0</v>
          </cell>
          <cell r="Q567">
            <v>0</v>
          </cell>
          <cell r="R567">
            <v>207</v>
          </cell>
          <cell r="S567">
            <v>0</v>
          </cell>
          <cell r="T567">
            <v>0</v>
          </cell>
          <cell r="U567">
            <v>0</v>
          </cell>
          <cell r="V567">
            <v>0</v>
          </cell>
          <cell r="W567">
            <v>0</v>
          </cell>
          <cell r="X567">
            <v>0</v>
          </cell>
          <cell r="Y567">
            <v>0</v>
          </cell>
          <cell r="Z567">
            <v>1</v>
          </cell>
          <cell r="AA567">
            <v>200</v>
          </cell>
          <cell r="AB567">
            <v>200.40600000000001</v>
          </cell>
          <cell r="AC567">
            <v>0</v>
          </cell>
          <cell r="AD567">
            <v>200</v>
          </cell>
          <cell r="AE567">
            <v>0</v>
          </cell>
          <cell r="AF567">
            <v>0</v>
          </cell>
          <cell r="AG567">
            <v>0</v>
          </cell>
          <cell r="AH567">
            <v>0</v>
          </cell>
          <cell r="AI567">
            <v>0</v>
          </cell>
          <cell r="AJ567">
            <v>0</v>
          </cell>
          <cell r="AK567">
            <v>0</v>
          </cell>
          <cell r="AL567">
            <v>0</v>
          </cell>
          <cell r="AM567">
            <v>8584.7000000000007</v>
          </cell>
          <cell r="AN567">
            <v>8606.3119999999999</v>
          </cell>
          <cell r="AO567">
            <v>8583.7000000000007</v>
          </cell>
          <cell r="AP567">
            <v>57</v>
          </cell>
          <cell r="AQ567">
            <v>0</v>
          </cell>
          <cell r="AR567">
            <v>0</v>
          </cell>
          <cell r="AS567">
            <v>0</v>
          </cell>
          <cell r="AT567">
            <v>0</v>
          </cell>
          <cell r="AU567">
            <v>0</v>
          </cell>
          <cell r="AV567">
            <v>0</v>
          </cell>
          <cell r="AW567">
            <v>0</v>
          </cell>
          <cell r="AX567">
            <v>0</v>
          </cell>
          <cell r="AY567">
            <v>0</v>
          </cell>
          <cell r="AZ567">
            <v>0</v>
          </cell>
          <cell r="BA567">
            <v>2</v>
          </cell>
          <cell r="BB567">
            <v>2</v>
          </cell>
          <cell r="BC567">
            <v>6</v>
          </cell>
          <cell r="BD567">
            <v>4</v>
          </cell>
          <cell r="BE567">
            <v>4</v>
          </cell>
          <cell r="BF567">
            <v>846.7</v>
          </cell>
          <cell r="BG567">
            <v>848.96500000000003</v>
          </cell>
          <cell r="BH567">
            <v>0</v>
          </cell>
          <cell r="BI567">
            <v>846.7</v>
          </cell>
          <cell r="BJ567">
            <v>0</v>
          </cell>
          <cell r="BK567">
            <v>67</v>
          </cell>
          <cell r="BL567">
            <v>2</v>
          </cell>
          <cell r="BM567">
            <v>759</v>
          </cell>
          <cell r="BN567">
            <v>760.91800000000001</v>
          </cell>
          <cell r="BO567">
            <v>0</v>
          </cell>
          <cell r="BP567">
            <v>759</v>
          </cell>
          <cell r="BQ567">
            <v>0</v>
          </cell>
          <cell r="BR567">
            <v>198.51</v>
          </cell>
          <cell r="BS567">
            <v>0</v>
          </cell>
          <cell r="BT567">
            <v>4.25</v>
          </cell>
          <cell r="BU567">
            <v>0</v>
          </cell>
          <cell r="BV567">
            <v>6</v>
          </cell>
          <cell r="BW567">
            <v>514.29999999999995</v>
          </cell>
          <cell r="BX567">
            <v>516.14</v>
          </cell>
          <cell r="BY567">
            <v>0</v>
          </cell>
          <cell r="BZ567">
            <v>514.29999999999995</v>
          </cell>
          <cell r="CA567">
            <v>0</v>
          </cell>
          <cell r="CB567">
            <v>0.33700000000000002</v>
          </cell>
          <cell r="CC567">
            <v>0</v>
          </cell>
          <cell r="CD567">
            <v>1.6666666666666701</v>
          </cell>
          <cell r="CE567">
            <v>0</v>
          </cell>
          <cell r="CF567">
            <v>0</v>
          </cell>
          <cell r="CG567">
            <v>0</v>
          </cell>
          <cell r="CH567">
            <v>0</v>
          </cell>
          <cell r="CI567">
            <v>0</v>
          </cell>
          <cell r="CJ567">
            <v>0</v>
          </cell>
          <cell r="CK567">
            <v>0</v>
          </cell>
          <cell r="CL567">
            <v>0</v>
          </cell>
          <cell r="CM567">
            <v>0</v>
          </cell>
          <cell r="CN567">
            <v>0</v>
          </cell>
          <cell r="CO567">
            <v>0</v>
          </cell>
          <cell r="CP567">
            <v>2320</v>
          </cell>
          <cell r="CQ567">
            <v>11110.7</v>
          </cell>
          <cell r="CR567">
            <v>0</v>
          </cell>
          <cell r="CS567">
            <v>0</v>
          </cell>
          <cell r="CT567">
            <v>0</v>
          </cell>
        </row>
        <row r="568">
          <cell r="B568">
            <v>247693538</v>
          </cell>
          <cell r="C568" t="str">
            <v>р.п. Октябрьский, ул. Дорожная, д. 5, д. 6</v>
          </cell>
          <cell r="D568" t="str">
            <v>{"type":"Polygon","coordinates":[[[37.982934,55.607866],[37.982984,55.607845],[37.983322,55.607449],[37.983355,55.607425],[37.983423,55.607408],[37.983513,55.607405],[37.983668,55.607431],[37.983711,55.607366],[37.983219,55.607256],[37.983253,55.607206],[37.983072,55.607167],[37.983139,55.607074],[37.982121,55.606902],[37.981952,55.60687],[37.981936,55.606891],[37.981487,55.607472],[37.982934,55.607866]],[[37.982413,55.607119],[37.982056,55.607574],[37.981855,55.607522],[37.982212,55.607069],[37.982413,55.607119]],[[37.983014,55.607275],[37.98288,55.607442],[37.982998,55.607469],[37.982909,55.607581],[37.982791,55.607554],[37.982655,55.607721],[37.982453,55.607669],[37.982813,55.607222],[37.983014,55.607275]],[[37.981944,55.607025],[37.982007,55.607041],[37.98204,55.607002],[37.981975,55.606985],[37.981944,55.607025]]]}</v>
          </cell>
          <cell r="E568" t="str">
            <v>LINESTRING(37.981952 55.60687,37.981487 55.607472,37.982934 55.607866,37.982984 55.607845,37.983668 55.607431,37.983711 55.607366,37.983139 55.607074,37.981952 55.60687)</v>
          </cell>
          <cell r="F568" t="str">
            <v>Утвержден</v>
          </cell>
          <cell r="G568">
            <v>6542</v>
          </cell>
          <cell r="H568">
            <v>6557.57</v>
          </cell>
          <cell r="I568">
            <v>6542</v>
          </cell>
          <cell r="J568">
            <v>488.8</v>
          </cell>
          <cell r="K568">
            <v>719.5</v>
          </cell>
          <cell r="L568">
            <v>6053.2</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5360.1</v>
          </cell>
          <cell r="AN568">
            <v>5370.7520000000004</v>
          </cell>
          <cell r="AO568">
            <v>5359.1</v>
          </cell>
          <cell r="AP568">
            <v>99</v>
          </cell>
          <cell r="AQ568">
            <v>0</v>
          </cell>
          <cell r="AR568">
            <v>0</v>
          </cell>
          <cell r="AS568">
            <v>0</v>
          </cell>
          <cell r="AT568">
            <v>0</v>
          </cell>
          <cell r="AU568">
            <v>0</v>
          </cell>
          <cell r="AV568">
            <v>0</v>
          </cell>
          <cell r="AW568">
            <v>0</v>
          </cell>
          <cell r="AX568">
            <v>0</v>
          </cell>
          <cell r="AY568">
            <v>0</v>
          </cell>
          <cell r="AZ568">
            <v>0</v>
          </cell>
          <cell r="BA568">
            <v>2</v>
          </cell>
          <cell r="BB568">
            <v>2</v>
          </cell>
          <cell r="BC568">
            <v>6</v>
          </cell>
          <cell r="BD568">
            <v>4</v>
          </cell>
          <cell r="BE568">
            <v>1</v>
          </cell>
          <cell r="BF568">
            <v>53.4</v>
          </cell>
          <cell r="BG568">
            <v>53.576000000000001</v>
          </cell>
          <cell r="BH568">
            <v>0</v>
          </cell>
          <cell r="BI568">
            <v>53.4</v>
          </cell>
          <cell r="BJ568">
            <v>0</v>
          </cell>
          <cell r="BK568">
            <v>4</v>
          </cell>
          <cell r="BL568">
            <v>1</v>
          </cell>
          <cell r="BM568">
            <v>622</v>
          </cell>
          <cell r="BN568">
            <v>623.98800000000006</v>
          </cell>
          <cell r="BO568">
            <v>0</v>
          </cell>
          <cell r="BP568">
            <v>622</v>
          </cell>
          <cell r="BQ568">
            <v>0</v>
          </cell>
          <cell r="BR568">
            <v>178</v>
          </cell>
          <cell r="BS568">
            <v>0</v>
          </cell>
          <cell r="BT568">
            <v>3.5</v>
          </cell>
          <cell r="BU568">
            <v>0</v>
          </cell>
          <cell r="BV568">
            <v>9</v>
          </cell>
          <cell r="BW568">
            <v>446.3</v>
          </cell>
          <cell r="BX568">
            <v>447.13200000000001</v>
          </cell>
          <cell r="BY568">
            <v>0</v>
          </cell>
          <cell r="BZ568">
            <v>155.6</v>
          </cell>
          <cell r="CA568">
            <v>290.7</v>
          </cell>
          <cell r="CB568">
            <v>8.5999999999999993E-2</v>
          </cell>
          <cell r="CC568">
            <v>0.19400000000000001</v>
          </cell>
          <cell r="CD568">
            <v>1.9285714285714299</v>
          </cell>
          <cell r="CE568">
            <v>1.5</v>
          </cell>
          <cell r="CF568">
            <v>0</v>
          </cell>
          <cell r="CG568">
            <v>0</v>
          </cell>
          <cell r="CH568">
            <v>0</v>
          </cell>
          <cell r="CI568">
            <v>0</v>
          </cell>
          <cell r="CJ568">
            <v>0</v>
          </cell>
          <cell r="CK568">
            <v>0</v>
          </cell>
          <cell r="CL568">
            <v>0</v>
          </cell>
          <cell r="CM568">
            <v>0</v>
          </cell>
          <cell r="CN568">
            <v>0</v>
          </cell>
          <cell r="CO568">
            <v>0</v>
          </cell>
          <cell r="CP568">
            <v>831</v>
          </cell>
          <cell r="CQ568">
            <v>6480.8</v>
          </cell>
          <cell r="CR568">
            <v>0</v>
          </cell>
          <cell r="CS568">
            <v>0</v>
          </cell>
          <cell r="CT568">
            <v>0</v>
          </cell>
        </row>
        <row r="569">
          <cell r="B569">
            <v>247693531</v>
          </cell>
          <cell r="C569" t="str">
            <v>р.п. Октябрьский, ул. Дорожная, д. 7, д. 8</v>
          </cell>
          <cell r="D569" t="str">
            <v>{"type":"Polygon","coordinates":[[[37.983322,55.607449],[37.982984,55.607845],[37.982934,55.607866],[37.983023,55.60789],[37.983044,55.607895],[37.984095,55.608173],[37.984814,55.608364],[37.984942,55.608231],[37.984991,55.608204],[37.985052,55.608184],[37.985109,55.608171],[37.98516,55.608149],[37.985243,55.608077],[37.985289,55.607998],[37.985382,55.607816],[37.985036,55.607749],[37.985077,55.607701],[37.984693,55.607616],[37.984634,55.607637],[37.98458,55.607701],[37.983859,55.607557],[37.983618,55.607494],[37.983668,55.607431],[37.983513,55.607405],[37.983423,55.607408],[37.983355,55.607425],[37.983322,55.607449]],[[37.983322,55.60778],[37.983859,55.607924],[37.983757,55.608042],[37.983223,55.607898],[37.983322,55.60778]],[[37.984798,55.607952],[37.98454,55.608249],[37.984315,55.608189],[37.984564,55.60789],[37.984798,55.607952]]]}</v>
          </cell>
          <cell r="E569" t="str">
            <v>LINESTRING(37.983513 55.607405,37.983423 55.607408,37.983355 55.607425,37.983322 55.607449,37.982934 55.607866,37.983023 55.60789,37.984814 55.608364,37.98516 55.608149,37.985243 55.608077,37.985289 55.607998,37.985382 55.607816,37.985077 55.607701,37.984693 55.607616,37.983668 55.607431,37.983513 55.607405)</v>
          </cell>
          <cell r="F569" t="str">
            <v>Утвержден</v>
          </cell>
          <cell r="G569">
            <v>7377</v>
          </cell>
          <cell r="H569">
            <v>7394.6890000000003</v>
          </cell>
          <cell r="I569">
            <v>7377</v>
          </cell>
          <cell r="J569">
            <v>615.9</v>
          </cell>
          <cell r="K569">
            <v>702.3</v>
          </cell>
          <cell r="L569">
            <v>6760.4</v>
          </cell>
          <cell r="M569">
            <v>1</v>
          </cell>
          <cell r="N569">
            <v>173</v>
          </cell>
          <cell r="O569">
            <v>173.09800000000001</v>
          </cell>
          <cell r="P569">
            <v>0</v>
          </cell>
          <cell r="Q569">
            <v>0</v>
          </cell>
          <cell r="R569">
            <v>0</v>
          </cell>
          <cell r="S569">
            <v>0</v>
          </cell>
          <cell r="T569">
            <v>173</v>
          </cell>
          <cell r="U569">
            <v>0</v>
          </cell>
          <cell r="V569">
            <v>0</v>
          </cell>
          <cell r="W569">
            <v>5</v>
          </cell>
          <cell r="X569">
            <v>2</v>
          </cell>
          <cell r="Y569">
            <v>2</v>
          </cell>
          <cell r="Z569">
            <v>2</v>
          </cell>
          <cell r="AA569">
            <v>495.5</v>
          </cell>
          <cell r="AB569">
            <v>497.31700000000001</v>
          </cell>
          <cell r="AC569">
            <v>0</v>
          </cell>
          <cell r="AD569">
            <v>0</v>
          </cell>
          <cell r="AE569">
            <v>0</v>
          </cell>
          <cell r="AF569">
            <v>0</v>
          </cell>
          <cell r="AG569">
            <v>495.5</v>
          </cell>
          <cell r="AH569">
            <v>0</v>
          </cell>
          <cell r="AI569">
            <v>0</v>
          </cell>
          <cell r="AJ569">
            <v>0</v>
          </cell>
          <cell r="AK569">
            <v>0</v>
          </cell>
          <cell r="AL569">
            <v>0</v>
          </cell>
          <cell r="AM569">
            <v>5514</v>
          </cell>
          <cell r="AN569">
            <v>5525.951</v>
          </cell>
          <cell r="AO569">
            <v>5513</v>
          </cell>
          <cell r="AP569">
            <v>95</v>
          </cell>
          <cell r="AQ569">
            <v>0</v>
          </cell>
          <cell r="AR569">
            <v>0</v>
          </cell>
          <cell r="AS569">
            <v>0</v>
          </cell>
          <cell r="AT569">
            <v>0</v>
          </cell>
          <cell r="AU569">
            <v>0</v>
          </cell>
          <cell r="AV569">
            <v>0</v>
          </cell>
          <cell r="AW569">
            <v>0</v>
          </cell>
          <cell r="AX569">
            <v>0</v>
          </cell>
          <cell r="AY569">
            <v>0</v>
          </cell>
          <cell r="AZ569">
            <v>0</v>
          </cell>
          <cell r="BA569">
            <v>4</v>
          </cell>
          <cell r="BB569">
            <v>4</v>
          </cell>
          <cell r="BC569">
            <v>4</v>
          </cell>
          <cell r="BD569">
            <v>4</v>
          </cell>
          <cell r="BE569">
            <v>1</v>
          </cell>
          <cell r="BF569">
            <v>142</v>
          </cell>
          <cell r="BG569">
            <v>143.05500000000001</v>
          </cell>
          <cell r="BH569">
            <v>1</v>
          </cell>
          <cell r="BI569">
            <v>142</v>
          </cell>
          <cell r="BJ569">
            <v>0</v>
          </cell>
          <cell r="BK569">
            <v>11</v>
          </cell>
          <cell r="BL569">
            <v>1</v>
          </cell>
          <cell r="BM569">
            <v>677</v>
          </cell>
          <cell r="BN569">
            <v>679.30799999999999</v>
          </cell>
          <cell r="BO569">
            <v>0</v>
          </cell>
          <cell r="BP569">
            <v>677</v>
          </cell>
          <cell r="BQ569">
            <v>0</v>
          </cell>
          <cell r="BR569">
            <v>193.42</v>
          </cell>
          <cell r="BS569">
            <v>0</v>
          </cell>
          <cell r="BT569">
            <v>3.5</v>
          </cell>
          <cell r="BU569">
            <v>0</v>
          </cell>
          <cell r="BV569">
            <v>7</v>
          </cell>
          <cell r="BW569">
            <v>321.5</v>
          </cell>
          <cell r="BX569">
            <v>321.82600000000002</v>
          </cell>
          <cell r="BY569">
            <v>0</v>
          </cell>
          <cell r="BZ569">
            <v>309.39999999999998</v>
          </cell>
          <cell r="CA569">
            <v>12.1</v>
          </cell>
          <cell r="CB569">
            <v>0.2</v>
          </cell>
          <cell r="CC569">
            <v>7.0000000000000001E-3</v>
          </cell>
          <cell r="CD569">
            <v>1.7</v>
          </cell>
          <cell r="CE569">
            <v>1.5</v>
          </cell>
          <cell r="CF569">
            <v>0</v>
          </cell>
          <cell r="CG569">
            <v>0</v>
          </cell>
          <cell r="CH569">
            <v>0</v>
          </cell>
          <cell r="CI569">
            <v>0</v>
          </cell>
          <cell r="CJ569">
            <v>0</v>
          </cell>
          <cell r="CK569">
            <v>0</v>
          </cell>
          <cell r="CL569">
            <v>0</v>
          </cell>
          <cell r="CM569">
            <v>0</v>
          </cell>
          <cell r="CN569">
            <v>0</v>
          </cell>
          <cell r="CO569">
            <v>0</v>
          </cell>
          <cell r="CP569">
            <v>1128.4000000000001</v>
          </cell>
          <cell r="CQ569">
            <v>7322</v>
          </cell>
          <cell r="CR569">
            <v>0</v>
          </cell>
          <cell r="CS569">
            <v>0</v>
          </cell>
          <cell r="CT569">
            <v>0</v>
          </cell>
        </row>
        <row r="570">
          <cell r="B570">
            <v>10886842966</v>
          </cell>
          <cell r="C570" t="str">
            <v>р.п. Октябрьский, ул. Комсомольская, д. 6, д. 9, д. 10</v>
          </cell>
          <cell r="D570" t="str">
            <v>{"type":"Polygon","coordinates":[[[37.978277,55.609855],[37.978396,55.609647],[37.979493,55.609838],[37.979281,55.61023],[37.979414,55.610483],[37.979093,55.610424],[37.978885,55.610797],[37.978481,55.610702],[37.978394,55.610831],[37.977729,55.610648],[37.978011,55.610186],[37.97798,55.610156],[37.97814,55.609892],[37.978244,55.609909],[37.978277,55.609855]],[[37.978498,55.609726],[37.97844,55.609841],[37.979229,55.609974],[37.979285,55.609862],[37.978498,55.609726]],[[37.978791,55.610338],[37.97897,55.610376],[37.979086,55.610182],[37.978895,55.610147],[37.978791,55.610338]],[[37.977912,55.610579],[37.978098,55.610615],[37.978271,55.610298],[37.978085,55.610264],[37.977912,55.610579]]]}</v>
          </cell>
          <cell r="E570" t="str">
            <v>LINESTRING(37.978396 55.609647,37.97814 55.609892,37.97798 55.610156,37.977729 55.610648,37.978394 55.610831,37.978885 55.610797,37.979414 55.610483,37.979493 55.609838,37.978396 55.609647)</v>
          </cell>
          <cell r="F570" t="str">
            <v>Утвержден</v>
          </cell>
          <cell r="G570">
            <v>7715</v>
          </cell>
          <cell r="H570">
            <v>7733.6729999999998</v>
          </cell>
          <cell r="I570">
            <v>7715</v>
          </cell>
          <cell r="J570">
            <v>418</v>
          </cell>
          <cell r="K570">
            <v>463</v>
          </cell>
          <cell r="L570">
            <v>7171.9</v>
          </cell>
          <cell r="M570">
            <v>0</v>
          </cell>
          <cell r="N570">
            <v>0</v>
          </cell>
          <cell r="O570">
            <v>0</v>
          </cell>
          <cell r="P570">
            <v>0</v>
          </cell>
          <cell r="Q570">
            <v>0</v>
          </cell>
          <cell r="R570">
            <v>0</v>
          </cell>
          <cell r="S570">
            <v>0</v>
          </cell>
          <cell r="T570">
            <v>0</v>
          </cell>
          <cell r="U570">
            <v>0</v>
          </cell>
          <cell r="V570">
            <v>0</v>
          </cell>
          <cell r="W570">
            <v>0</v>
          </cell>
          <cell r="X570">
            <v>0</v>
          </cell>
          <cell r="Y570">
            <v>0</v>
          </cell>
          <cell r="Z570">
            <v>1</v>
          </cell>
          <cell r="AA570">
            <v>450</v>
          </cell>
          <cell r="AB570">
            <v>451.63200000000001</v>
          </cell>
          <cell r="AC570">
            <v>0</v>
          </cell>
          <cell r="AD570">
            <v>0</v>
          </cell>
          <cell r="AE570">
            <v>450</v>
          </cell>
          <cell r="AF570">
            <v>0</v>
          </cell>
          <cell r="AG570">
            <v>0</v>
          </cell>
          <cell r="AH570">
            <v>0</v>
          </cell>
          <cell r="AI570">
            <v>0</v>
          </cell>
          <cell r="AJ570">
            <v>0</v>
          </cell>
          <cell r="AK570">
            <v>2</v>
          </cell>
          <cell r="AL570">
            <v>2</v>
          </cell>
          <cell r="AM570">
            <v>4054.1</v>
          </cell>
          <cell r="AN570">
            <v>6125.5590000000002</v>
          </cell>
          <cell r="AO570">
            <v>4054.1</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2</v>
          </cell>
          <cell r="BF570">
            <v>394.5</v>
          </cell>
          <cell r="BG570">
            <v>394.98500000000001</v>
          </cell>
          <cell r="BH570">
            <v>0</v>
          </cell>
          <cell r="BI570">
            <v>322</v>
          </cell>
          <cell r="BJ570">
            <v>72.5</v>
          </cell>
          <cell r="BK570">
            <v>24</v>
          </cell>
          <cell r="BL570">
            <v>1</v>
          </cell>
          <cell r="BM570">
            <v>418</v>
          </cell>
          <cell r="BN570">
            <v>419.78300000000002</v>
          </cell>
          <cell r="BO570">
            <v>0</v>
          </cell>
          <cell r="BP570">
            <v>418</v>
          </cell>
          <cell r="BQ570">
            <v>0</v>
          </cell>
          <cell r="BR570">
            <v>105</v>
          </cell>
          <cell r="BS570">
            <v>0</v>
          </cell>
          <cell r="BT570">
            <v>4</v>
          </cell>
          <cell r="BU570">
            <v>0</v>
          </cell>
          <cell r="BV570">
            <v>8</v>
          </cell>
          <cell r="BW570">
            <v>338.3</v>
          </cell>
          <cell r="BX570">
            <v>337.85599999999999</v>
          </cell>
          <cell r="BY570">
            <v>0</v>
          </cell>
          <cell r="BZ570">
            <v>169.3</v>
          </cell>
          <cell r="CA570">
            <v>169</v>
          </cell>
          <cell r="CB570">
            <v>0.114</v>
          </cell>
          <cell r="CC570">
            <v>0.16900000000000001</v>
          </cell>
          <cell r="CD570">
            <v>1.4285714285714299</v>
          </cell>
          <cell r="CE570">
            <v>1</v>
          </cell>
          <cell r="CF570">
            <v>0</v>
          </cell>
          <cell r="CG570">
            <v>0</v>
          </cell>
          <cell r="CH570">
            <v>0</v>
          </cell>
          <cell r="CI570">
            <v>0</v>
          </cell>
          <cell r="CJ570">
            <v>0</v>
          </cell>
          <cell r="CK570">
            <v>0</v>
          </cell>
          <cell r="CL570">
            <v>0</v>
          </cell>
          <cell r="CM570">
            <v>0</v>
          </cell>
          <cell r="CN570">
            <v>0</v>
          </cell>
          <cell r="CO570">
            <v>0</v>
          </cell>
          <cell r="CP570">
            <v>909.3</v>
          </cell>
          <cell r="CQ570">
            <v>5654.9</v>
          </cell>
          <cell r="CR570">
            <v>0</v>
          </cell>
          <cell r="CS570">
            <v>0</v>
          </cell>
          <cell r="CT570">
            <v>0</v>
          </cell>
        </row>
        <row r="571">
          <cell r="B571">
            <v>5360643322</v>
          </cell>
          <cell r="C571" t="str">
            <v>р.п. Октябрьский, ул. Комсомольская, д. 7, д. 8, д. 11</v>
          </cell>
          <cell r="D571" t="str">
            <v>{"type":"Polygon","coordinates":[[[37.977045,55.609886],[37.977014,55.609959],[37.976835,55.610322],[37.976865,55.610328],[37.977103,55.610378],[37.977133,55.610384],[37.977189,55.610396],[37.977133,55.610483],[37.977636,55.610621],[37.978044,55.609846],[37.978054,55.609839],[37.978055,55.609839],[37.978077,55.609823],[37.978138,55.609825],[37.978242,55.60963],[37.977268,55.609474],[37.977229,55.609497],[37.977146,55.609673],[37.977045,55.609886]],[[37.976912,55.610313],[37.977059,55.610339],[37.97722,55.610031],[37.977062,55.610004],[37.976912,55.610313]],[[37.97738,55.610454],[37.977552,55.610485],[37.977725,55.610158],[37.97754,55.610126],[37.97738,55.610454]],[[37.977787,55.610043],[37.977863,55.610058],[37.977902,55.609991],[37.977826,55.609977],[37.977787,55.610043]],[[37.977175,55.609818],[37.977363,55.609848],[37.977381,55.609813],[37.977389,55.609796],[37.977445,55.609686],[37.97745,55.609675],[37.977473,55.609679],[37.977658,55.609709],[37.978045,55.609771],[37.978095,55.609659],[37.977315,55.609531],[37.977175,55.609818]]]}</v>
          </cell>
          <cell r="E571" t="str">
            <v>LINESTRING(37.977268 55.609474,37.977229 55.609497,37.976835 55.610322,37.977133 55.610483,37.977636 55.610621,37.978138 55.609825,37.978242 55.60963,37.977268 55.609474)</v>
          </cell>
          <cell r="F571" t="str">
            <v>Утвержден</v>
          </cell>
          <cell r="G571">
            <v>4691</v>
          </cell>
          <cell r="H571">
            <v>4702.7520000000004</v>
          </cell>
          <cell r="I571">
            <v>4691</v>
          </cell>
          <cell r="J571">
            <v>0</v>
          </cell>
          <cell r="K571">
            <v>146</v>
          </cell>
          <cell r="L571">
            <v>0</v>
          </cell>
          <cell r="M571">
            <v>1</v>
          </cell>
          <cell r="N571">
            <v>258</v>
          </cell>
          <cell r="O571">
            <v>259.65800000000002</v>
          </cell>
          <cell r="P571">
            <v>1</v>
          </cell>
          <cell r="Q571">
            <v>0</v>
          </cell>
          <cell r="R571">
            <v>258</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3501.1</v>
          </cell>
          <cell r="AN571">
            <v>3508.877</v>
          </cell>
          <cell r="AO571">
            <v>3501.1</v>
          </cell>
          <cell r="AP571">
            <v>1</v>
          </cell>
          <cell r="AQ571">
            <v>0</v>
          </cell>
          <cell r="AR571">
            <v>0</v>
          </cell>
          <cell r="AS571">
            <v>0</v>
          </cell>
          <cell r="AT571">
            <v>0</v>
          </cell>
          <cell r="AU571">
            <v>0</v>
          </cell>
          <cell r="AV571">
            <v>0</v>
          </cell>
          <cell r="AW571">
            <v>0</v>
          </cell>
          <cell r="AX571">
            <v>0</v>
          </cell>
          <cell r="AY571">
            <v>0</v>
          </cell>
          <cell r="AZ571">
            <v>0</v>
          </cell>
          <cell r="BA571">
            <v>0</v>
          </cell>
          <cell r="BB571">
            <v>1</v>
          </cell>
          <cell r="BC571">
            <v>0</v>
          </cell>
          <cell r="BD571">
            <v>1</v>
          </cell>
          <cell r="BE571">
            <v>3</v>
          </cell>
          <cell r="BF571">
            <v>325</v>
          </cell>
          <cell r="BG571">
            <v>325.18099999999998</v>
          </cell>
          <cell r="BH571">
            <v>0</v>
          </cell>
          <cell r="BI571">
            <v>325</v>
          </cell>
          <cell r="BJ571">
            <v>0</v>
          </cell>
          <cell r="BK571">
            <v>26</v>
          </cell>
          <cell r="BL571">
            <v>1</v>
          </cell>
          <cell r="BM571">
            <v>146</v>
          </cell>
          <cell r="BN571">
            <v>146.41900000000001</v>
          </cell>
          <cell r="BO571">
            <v>0</v>
          </cell>
          <cell r="BP571">
            <v>146</v>
          </cell>
          <cell r="BQ571">
            <v>0</v>
          </cell>
          <cell r="BR571">
            <v>37</v>
          </cell>
          <cell r="BS571">
            <v>0</v>
          </cell>
          <cell r="BT571">
            <v>4</v>
          </cell>
          <cell r="BU571">
            <v>0</v>
          </cell>
          <cell r="BV571">
            <v>6</v>
          </cell>
          <cell r="BW571">
            <v>460</v>
          </cell>
          <cell r="BX571">
            <v>463.17</v>
          </cell>
          <cell r="BY571">
            <v>1</v>
          </cell>
          <cell r="BZ571">
            <v>460</v>
          </cell>
          <cell r="CA571">
            <v>0</v>
          </cell>
          <cell r="CB571">
            <v>110.194</v>
          </cell>
          <cell r="CC571">
            <v>0</v>
          </cell>
          <cell r="CD571">
            <v>1.5</v>
          </cell>
          <cell r="CE571">
            <v>0</v>
          </cell>
          <cell r="CF571">
            <v>0</v>
          </cell>
          <cell r="CG571">
            <v>0</v>
          </cell>
          <cell r="CH571">
            <v>0</v>
          </cell>
          <cell r="CI571">
            <v>0</v>
          </cell>
          <cell r="CJ571">
            <v>0</v>
          </cell>
          <cell r="CK571">
            <v>0</v>
          </cell>
          <cell r="CL571">
            <v>0</v>
          </cell>
          <cell r="CM571">
            <v>0</v>
          </cell>
          <cell r="CN571">
            <v>0</v>
          </cell>
          <cell r="CO571">
            <v>0</v>
          </cell>
          <cell r="CP571">
            <v>931</v>
          </cell>
          <cell r="CQ571">
            <v>4690.1000000000004</v>
          </cell>
          <cell r="CR571">
            <v>0</v>
          </cell>
          <cell r="CS571">
            <v>0</v>
          </cell>
          <cell r="CT571">
            <v>0</v>
          </cell>
        </row>
        <row r="572">
          <cell r="B572">
            <v>247693630</v>
          </cell>
          <cell r="C572" t="str">
            <v>р.п. Октябрьский, ул. Кооперативная, д. 1, д. 3, д. 5, д. 7, д. 9, д. 11, ул. Лесная, д. 4, д. 6, д. 8, д. 9</v>
          </cell>
          <cell r="D572" t="str">
            <v>{"type":"Polygon","coordinates":[[[37.964843,55.613405],[37.964773,55.613456],[37.964682,55.613488],[37.964547,55.613539],[37.964405,55.61361],[37.964298,55.613686],[37.964184,55.613888],[37.963606,55.614311],[37.963902,55.614428],[37.964155,55.614554],[37.964829,55.614856],[37.964823,55.614765],[37.96717,55.613155],[37.967166,55.613136],[37.966659,55.613009],[37.966048,55.613494],[37.965235,55.613118],[37.964843,55.613405]],[[37.965082,55.614439],[37.965124,55.614414],[37.964949,55.614335],[37.964532,55.614615],[37.964839,55.614754],[37.964976,55.61466],[37.964922,55.614634],[37.965161,55.614477],[37.965082,55.614439]],[[37.96446,55.614226],[37.964536,55.614261],[37.964383,55.614369],[37.964205,55.614289],[37.964146,55.614336],[37.963783,55.614182],[37.963606,55.614311],[37.963902,55.614428],[37.964155,55.614554],[37.964241,55.614489],[37.964434,55.614576],[37.96487,55.614268],[37.964583,55.614141],[37.96446,55.614226]],[[37.965448,55.614126],[37.965321,55.614067],[37.964998,55.614292],[37.965301,55.614437],[37.965412,55.614361],[37.965354,55.614333],[37.965506,55.61423],[37.965546,55.614249],[37.965616,55.614201],[37.965533,55.614161],[37.965558,55.614145],[37.965476,55.614107],[37.965448,55.614126]],[[37.965629,55.61385],[37.965389,55.614011],[37.965703,55.614161],[37.965845,55.614064],[37.965783,55.614035],[37.96588,55.613969],[37.965629,55.61385]],[[37.965723,55.613773],[37.965981,55.613896],[37.966029,55.613863],[37.966093,55.613894],[37.966176,55.613837],[37.966111,55.613805],[37.966132,55.61379],[37.966198,55.613822],[37.966373,55.613701],[37.966044,55.613552],[37.965723,55.613773]],[[37.96644,55.613238],[37.966093,55.613517],[37.966289,55.613608],[37.966302,55.613599],[37.966367,55.613628],[37.966451,55.613569],[37.96652,55.613601],[37.966609,55.61354],[37.966538,55.613507],[37.966557,55.613493],[37.96663,55.613525],[37.966808,55.613403],[37.96644,55.613238]],[[37.96644,55.613238],[37.966808,55.613403],[37.966909,55.613334],[37.966834,55.613301],[37.966862,55.613281],[37.966938,55.613314],[37.96717,55.613155],[37.967166,55.613136],[37.966723,55.613025],[37.966699,55.613031],[37.96644,55.613238]],[[37.965653,55.613475],[37.965468,55.613608],[37.965382,55.61357],[37.965309,55.613621],[37.965455,55.613687],[37.96549,55.613664],[37.965569,55.613699],[37.965636,55.613652],[37.965742,55.613703],[37.965989,55.613529],[37.965654,55.613375],[37.965569,55.613436],[37.965653,55.613475]],[[37.965266,55.613217],[37.965374,55.613265],[37.96522,55.613376],[37.965142,55.613432],[37.965262,55.613487],[37.965181,55.613543],[37.964953,55.613439],[37.965266,55.613217]],[[37.96547,55.613779],[37.965443,55.613796],[37.965515,55.613827],[37.965372,55.613931],[37.965308,55.6139],[37.965236,55.61395],[37.965006,55.613842],[37.965243,55.613675],[37.96547,55.613779]],[[37.964622,55.614115],[37.964901,55.61424],[37.965205,55.614022],[37.964926,55.613896],[37.964866,55.613939],[37.964952,55.613977],[37.964854,55.614048],[37.964768,55.61401],[37.964622,55.614115]],[[37.964363,55.61398],[37.964448,55.614018],[37.96481,55.613761],[37.964721,55.613721],[37.964363,55.61398]],[[37.964059,55.614002],[37.964126,55.614031],[37.963958,55.614155],[37.964009,55.614176],[37.964173,55.614052],[37.964232,55.614077],[37.964068,55.6142],[37.964112,55.61422],[37.964276,55.614097],[37.964332,55.614123],[37.964126,55.61428],[37.963847,55.614159],[37.964059,55.614002]],[[37.964479,55.613573],[37.964526,55.613604],[37.964587,55.613574],[37.964541,55.613542],[37.964479,55.613573]],[[37.964241,55.613874],[37.964295,55.613899],[37.964338,55.61387],[37.964284,55.613845],[37.964241,55.613874]],[[37.964947,55.613514],[37.964905,55.613543],[37.964997,55.613583],[37.965038,55.613554],[37.964947,55.613514]]]}</v>
          </cell>
          <cell r="E572" t="str">
            <v>LINESTRING(37.966659 55.613009,37.965235 55.613118,37.964405 55.61361,37.964298 55.613686,37.963606 55.614311,37.964829 55.614856,37.96717 55.613155,37.967166 55.613136,37.966723 55.613025,37.966659 55.613009)</v>
          </cell>
          <cell r="F572" t="str">
            <v>Утвержден</v>
          </cell>
          <cell r="G572">
            <v>8726</v>
          </cell>
          <cell r="H572">
            <v>11468.125</v>
          </cell>
          <cell r="I572">
            <v>8726</v>
          </cell>
          <cell r="J572">
            <v>0</v>
          </cell>
          <cell r="K572">
            <v>93.3</v>
          </cell>
          <cell r="L572">
            <v>9547.2000000000007</v>
          </cell>
          <cell r="M572">
            <v>2</v>
          </cell>
          <cell r="N572">
            <v>104.5</v>
          </cell>
          <cell r="O572">
            <v>105.018</v>
          </cell>
          <cell r="P572">
            <v>0</v>
          </cell>
          <cell r="Q572">
            <v>0</v>
          </cell>
          <cell r="R572">
            <v>0</v>
          </cell>
          <cell r="S572">
            <v>0</v>
          </cell>
          <cell r="T572">
            <v>104.5</v>
          </cell>
          <cell r="U572">
            <v>0</v>
          </cell>
          <cell r="V572">
            <v>0</v>
          </cell>
          <cell r="W572">
            <v>0</v>
          </cell>
          <cell r="X572">
            <v>0</v>
          </cell>
          <cell r="Y572">
            <v>0</v>
          </cell>
          <cell r="Z572">
            <v>1</v>
          </cell>
          <cell r="AA572">
            <v>6.7</v>
          </cell>
          <cell r="AB572">
            <v>6.7249999999999996</v>
          </cell>
          <cell r="AC572">
            <v>0</v>
          </cell>
          <cell r="AD572">
            <v>0</v>
          </cell>
          <cell r="AE572">
            <v>0</v>
          </cell>
          <cell r="AF572">
            <v>0</v>
          </cell>
          <cell r="AG572">
            <v>6.7</v>
          </cell>
          <cell r="AH572">
            <v>0</v>
          </cell>
          <cell r="AI572">
            <v>0</v>
          </cell>
          <cell r="AJ572">
            <v>0</v>
          </cell>
          <cell r="AK572">
            <v>1</v>
          </cell>
          <cell r="AL572">
            <v>0</v>
          </cell>
          <cell r="AM572">
            <v>5833</v>
          </cell>
          <cell r="AN572">
            <v>5845.4160000000002</v>
          </cell>
          <cell r="AO572">
            <v>5832</v>
          </cell>
          <cell r="AP572">
            <v>100</v>
          </cell>
          <cell r="AQ572">
            <v>0</v>
          </cell>
          <cell r="AR572">
            <v>0</v>
          </cell>
          <cell r="AS572">
            <v>0</v>
          </cell>
          <cell r="AT572">
            <v>0</v>
          </cell>
          <cell r="AU572">
            <v>0</v>
          </cell>
          <cell r="AV572">
            <v>1</v>
          </cell>
          <cell r="AW572">
            <v>30</v>
          </cell>
          <cell r="AX572">
            <v>0</v>
          </cell>
          <cell r="AY572">
            <v>30</v>
          </cell>
          <cell r="AZ572">
            <v>0</v>
          </cell>
          <cell r="BA572">
            <v>12</v>
          </cell>
          <cell r="BB572">
            <v>12</v>
          </cell>
          <cell r="BC572">
            <v>0</v>
          </cell>
          <cell r="BD572">
            <v>0</v>
          </cell>
          <cell r="BE572">
            <v>3</v>
          </cell>
          <cell r="BF572">
            <v>152.5</v>
          </cell>
          <cell r="BG572">
            <v>153.12899999999999</v>
          </cell>
          <cell r="BH572">
            <v>0</v>
          </cell>
          <cell r="BI572">
            <v>0</v>
          </cell>
          <cell r="BJ572">
            <v>152.5</v>
          </cell>
          <cell r="BK572">
            <v>11</v>
          </cell>
          <cell r="BL572">
            <v>0</v>
          </cell>
          <cell r="BM572">
            <v>0</v>
          </cell>
          <cell r="BN572">
            <v>0</v>
          </cell>
          <cell r="BO572">
            <v>0</v>
          </cell>
          <cell r="BP572">
            <v>0</v>
          </cell>
          <cell r="BQ572">
            <v>0</v>
          </cell>
          <cell r="BR572">
            <v>0</v>
          </cell>
          <cell r="BS572">
            <v>0</v>
          </cell>
          <cell r="BT572">
            <v>0</v>
          </cell>
          <cell r="BU572">
            <v>0</v>
          </cell>
          <cell r="BV572">
            <v>19</v>
          </cell>
          <cell r="BW572">
            <v>2499.5</v>
          </cell>
          <cell r="BX572">
            <v>2509.636</v>
          </cell>
          <cell r="BY572">
            <v>0</v>
          </cell>
          <cell r="BZ572">
            <v>359.5</v>
          </cell>
          <cell r="CA572">
            <v>2140</v>
          </cell>
          <cell r="CB572">
            <v>0.217</v>
          </cell>
          <cell r="CC572">
            <v>0.76500000000000001</v>
          </cell>
          <cell r="CD572">
            <v>1.8333333333333299</v>
          </cell>
          <cell r="CE572">
            <v>1.4285714285714299</v>
          </cell>
          <cell r="CF572">
            <v>0</v>
          </cell>
          <cell r="CG572">
            <v>0</v>
          </cell>
          <cell r="CH572">
            <v>0</v>
          </cell>
          <cell r="CI572">
            <v>0</v>
          </cell>
          <cell r="CJ572">
            <v>0</v>
          </cell>
          <cell r="CK572">
            <v>0</v>
          </cell>
          <cell r="CL572">
            <v>0</v>
          </cell>
          <cell r="CM572">
            <v>0</v>
          </cell>
          <cell r="CN572">
            <v>0</v>
          </cell>
          <cell r="CO572">
            <v>0</v>
          </cell>
          <cell r="CP572">
            <v>389.5</v>
          </cell>
          <cell r="CQ572">
            <v>8625.2000000000007</v>
          </cell>
          <cell r="CR572">
            <v>0</v>
          </cell>
          <cell r="CS572">
            <v>0</v>
          </cell>
          <cell r="CT572">
            <v>0</v>
          </cell>
        </row>
        <row r="573">
          <cell r="B573">
            <v>247693569</v>
          </cell>
          <cell r="C573" t="str">
            <v>р.п. Октябрьский, ул. Ленина, д. 19</v>
          </cell>
          <cell r="D573" t="str">
            <v>{"type":"Polygon","coordinates":[[[37.974122,55.609799],[37.974088,55.609631],[37.974144,55.60963],[37.974141,55.609523],[37.974214,55.609536],[37.974267,55.609433],[37.975804,55.609751],[37.975413,55.610354],[37.975382,55.610414],[37.975339,55.610383],[37.974377,55.610178],[37.974151,55.60991],[37.974265,55.609928],[37.974122,55.609799]],[[37.97438,55.609667],[37.974294,55.609804],[37.975152,55.60996],[37.975276,55.60994],[37.975378,55.609776],[37.975136,55.60973],[37.975104,55.609769],[37.975024,55.609783],[37.97438,55.609667]],[[37.974214,55.609536],[37.974325,55.609555],[37.974369,55.609478],[37.974255,55.609457],[37.974214,55.609536]],[[37.975607,55.609755],[37.975565,55.609817],[37.975642,55.609832],[37.975683,55.60977],[37.975607,55.609755]]]}</v>
          </cell>
          <cell r="E573" t="str">
            <v>LINESTRING(37.974267 55.609433,37.974141 55.609523,37.974088 55.609631,37.974122 55.609799,37.974151 55.60991,37.974377 55.610178,37.975382 55.610414,37.975804 55.609751,37.974267 55.609433)</v>
          </cell>
          <cell r="F573" t="str">
            <v>Утвержден</v>
          </cell>
          <cell r="G573">
            <v>5872</v>
          </cell>
          <cell r="H573">
            <v>5886.2460000000001</v>
          </cell>
          <cell r="I573">
            <v>5872</v>
          </cell>
          <cell r="J573">
            <v>2565.1999999999998</v>
          </cell>
          <cell r="K573">
            <v>1883</v>
          </cell>
          <cell r="L573">
            <v>2891.8</v>
          </cell>
          <cell r="M573">
            <v>1</v>
          </cell>
          <cell r="N573">
            <v>155</v>
          </cell>
          <cell r="O573">
            <v>155.71899999999999</v>
          </cell>
          <cell r="P573">
            <v>0</v>
          </cell>
          <cell r="Q573">
            <v>0</v>
          </cell>
          <cell r="R573">
            <v>155</v>
          </cell>
          <cell r="S573">
            <v>0</v>
          </cell>
          <cell r="T573">
            <v>0</v>
          </cell>
          <cell r="U573">
            <v>0</v>
          </cell>
          <cell r="V573">
            <v>0</v>
          </cell>
          <cell r="W573">
            <v>3</v>
          </cell>
          <cell r="X573">
            <v>3</v>
          </cell>
          <cell r="Y573">
            <v>3</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1567.5</v>
          </cell>
          <cell r="AN573">
            <v>1566.0319999999999</v>
          </cell>
          <cell r="AO573">
            <v>1565.5</v>
          </cell>
          <cell r="AP573">
            <v>11</v>
          </cell>
          <cell r="AQ573">
            <v>0</v>
          </cell>
          <cell r="AR573">
            <v>0</v>
          </cell>
          <cell r="AS573">
            <v>0</v>
          </cell>
          <cell r="AT573">
            <v>0</v>
          </cell>
          <cell r="AU573">
            <v>0</v>
          </cell>
          <cell r="AV573">
            <v>1</v>
          </cell>
          <cell r="AW573">
            <v>37.4</v>
          </cell>
          <cell r="AX573">
            <v>0</v>
          </cell>
          <cell r="AY573">
            <v>37.4</v>
          </cell>
          <cell r="AZ573">
            <v>0</v>
          </cell>
          <cell r="BA573">
            <v>7</v>
          </cell>
          <cell r="BB573">
            <v>21</v>
          </cell>
          <cell r="BC573">
            <v>3</v>
          </cell>
          <cell r="BD573">
            <v>0</v>
          </cell>
          <cell r="BE573">
            <v>6</v>
          </cell>
          <cell r="BF573">
            <v>1536.9</v>
          </cell>
          <cell r="BG573">
            <v>1541.4179999999999</v>
          </cell>
          <cell r="BH573">
            <v>0</v>
          </cell>
          <cell r="BI573">
            <v>1536.9</v>
          </cell>
          <cell r="BJ573">
            <v>0</v>
          </cell>
          <cell r="BK573">
            <v>121</v>
          </cell>
          <cell r="BL573">
            <v>2</v>
          </cell>
          <cell r="BM573">
            <v>1367</v>
          </cell>
          <cell r="BN573">
            <v>1369.327</v>
          </cell>
          <cell r="BO573">
            <v>0</v>
          </cell>
          <cell r="BP573">
            <v>1367</v>
          </cell>
          <cell r="BQ573">
            <v>0</v>
          </cell>
          <cell r="BR573">
            <v>275</v>
          </cell>
          <cell r="BS573">
            <v>0</v>
          </cell>
          <cell r="BT573">
            <v>5</v>
          </cell>
          <cell r="BU573">
            <v>0</v>
          </cell>
          <cell r="BV573">
            <v>3</v>
          </cell>
          <cell r="BW573">
            <v>1084.5999999999999</v>
          </cell>
          <cell r="BX573">
            <v>1088.123</v>
          </cell>
          <cell r="BY573">
            <v>0</v>
          </cell>
          <cell r="BZ573">
            <v>1084.5999999999999</v>
          </cell>
          <cell r="CA573">
            <v>0</v>
          </cell>
          <cell r="CB573">
            <v>0.55000000000000004</v>
          </cell>
          <cell r="CC573">
            <v>0</v>
          </cell>
          <cell r="CD573">
            <v>2</v>
          </cell>
          <cell r="CE573">
            <v>0</v>
          </cell>
          <cell r="CF573">
            <v>0</v>
          </cell>
          <cell r="CG573">
            <v>0</v>
          </cell>
          <cell r="CH573">
            <v>0</v>
          </cell>
          <cell r="CI573">
            <v>0</v>
          </cell>
          <cell r="CJ573">
            <v>0</v>
          </cell>
          <cell r="CK573">
            <v>0</v>
          </cell>
          <cell r="CL573">
            <v>0</v>
          </cell>
          <cell r="CM573">
            <v>0</v>
          </cell>
          <cell r="CN573">
            <v>0</v>
          </cell>
          <cell r="CO573">
            <v>0</v>
          </cell>
          <cell r="CP573">
            <v>4025.9</v>
          </cell>
          <cell r="CQ573">
            <v>5746.4</v>
          </cell>
          <cell r="CR573">
            <v>0</v>
          </cell>
          <cell r="CS573">
            <v>0</v>
          </cell>
          <cell r="CT573">
            <v>0</v>
          </cell>
        </row>
        <row r="574">
          <cell r="B574">
            <v>247693572</v>
          </cell>
          <cell r="C574" t="str">
            <v>р.п. Октябрьский, ул. Ленина, д. 22</v>
          </cell>
          <cell r="D574" t="str">
            <v>{"type":"Polygon","coordinates":[[[37.974168,55.60902],[37.97412,55.609101],[37.974133,55.609269],[37.975805,55.609659],[37.976027,55.609323],[37.975831,55.609281],[37.975796,55.609249],[37.975793,55.60921],[37.975866,55.609111],[37.97475,55.608831],[37.974715,55.60884],[37.974694,55.60886],[37.974525,55.608822],[37.974372,55.609063],[37.974168,55.60902]],[[37.974404,55.609227],[37.974568,55.609266],[37.974702,55.609242],[37.975434,55.609405],[37.975501,55.609478],[37.975659,55.609514],[37.975775,55.609359],[37.975619,55.609198],[37.974737,55.60899],[37.974659,55.608986],[37.974582,55.608996],[37.974541,55.609058],[37.974514,55.609066],[37.974404,55.609227]],[[37.9747,55.608891],[37.974744,55.608835],[37.974851,55.608862],[37.974808,55.608918],[37.9747,55.608891]]]}</v>
          </cell>
          <cell r="E574" t="str">
            <v>LINESTRING(37.974525 55.608822,37.974168 55.60902,37.97412 55.609101,37.974133 55.609269,37.975805 55.609659,37.976027 55.609323,37.975866 55.609111,37.97475 55.608831,37.974525 55.608822)</v>
          </cell>
          <cell r="F574" t="str">
            <v>Утвержден</v>
          </cell>
          <cell r="G574">
            <v>3933</v>
          </cell>
          <cell r="H574">
            <v>3942.7249999999999</v>
          </cell>
          <cell r="I574">
            <v>3933</v>
          </cell>
          <cell r="J574">
            <v>2178.6</v>
          </cell>
          <cell r="K574">
            <v>1179</v>
          </cell>
          <cell r="L574">
            <v>1754.4</v>
          </cell>
          <cell r="M574">
            <v>1</v>
          </cell>
          <cell r="N574">
            <v>248</v>
          </cell>
          <cell r="O574">
            <v>248.84800000000001</v>
          </cell>
          <cell r="P574">
            <v>0</v>
          </cell>
          <cell r="Q574">
            <v>0</v>
          </cell>
          <cell r="R574">
            <v>248</v>
          </cell>
          <cell r="S574">
            <v>0</v>
          </cell>
          <cell r="T574">
            <v>0</v>
          </cell>
          <cell r="U574">
            <v>0</v>
          </cell>
          <cell r="V574">
            <v>0</v>
          </cell>
          <cell r="W574">
            <v>3</v>
          </cell>
          <cell r="X574">
            <v>4</v>
          </cell>
          <cell r="Y574">
            <v>3</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424.5</v>
          </cell>
          <cell r="AN574">
            <v>424.13299999999998</v>
          </cell>
          <cell r="AO574">
            <v>423.5</v>
          </cell>
          <cell r="AP574">
            <v>7</v>
          </cell>
          <cell r="AQ574">
            <v>0</v>
          </cell>
          <cell r="AR574">
            <v>0</v>
          </cell>
          <cell r="AS574">
            <v>0</v>
          </cell>
          <cell r="AT574">
            <v>0</v>
          </cell>
          <cell r="AU574">
            <v>0</v>
          </cell>
          <cell r="AV574">
            <v>1</v>
          </cell>
          <cell r="AW574">
            <v>50.1</v>
          </cell>
          <cell r="AX574">
            <v>0</v>
          </cell>
          <cell r="AY574">
            <v>50.1</v>
          </cell>
          <cell r="AZ574">
            <v>0</v>
          </cell>
          <cell r="BA574">
            <v>14</v>
          </cell>
          <cell r="BB574">
            <v>17</v>
          </cell>
          <cell r="BC574">
            <v>4</v>
          </cell>
          <cell r="BD574">
            <v>2</v>
          </cell>
          <cell r="BE574">
            <v>5</v>
          </cell>
          <cell r="BF574">
            <v>1353.3</v>
          </cell>
          <cell r="BG574">
            <v>1358.04</v>
          </cell>
          <cell r="BH574">
            <v>0</v>
          </cell>
          <cell r="BI574">
            <v>1353.3</v>
          </cell>
          <cell r="BJ574">
            <v>0</v>
          </cell>
          <cell r="BK574">
            <v>106</v>
          </cell>
          <cell r="BL574">
            <v>1</v>
          </cell>
          <cell r="BM574">
            <v>1179</v>
          </cell>
          <cell r="BN574">
            <v>1181.6210000000001</v>
          </cell>
          <cell r="BO574">
            <v>0</v>
          </cell>
          <cell r="BP574">
            <v>1179</v>
          </cell>
          <cell r="BQ574">
            <v>0</v>
          </cell>
          <cell r="BR574">
            <v>234.6</v>
          </cell>
          <cell r="BS574">
            <v>0</v>
          </cell>
          <cell r="BT574">
            <v>5</v>
          </cell>
          <cell r="BU574">
            <v>0</v>
          </cell>
          <cell r="BV574">
            <v>1</v>
          </cell>
          <cell r="BW574">
            <v>731</v>
          </cell>
          <cell r="BX574">
            <v>732.87699999999995</v>
          </cell>
          <cell r="BY574">
            <v>0</v>
          </cell>
          <cell r="BZ574">
            <v>731</v>
          </cell>
          <cell r="CA574">
            <v>0</v>
          </cell>
          <cell r="CB574">
            <v>0.48699999999999999</v>
          </cell>
          <cell r="CC574">
            <v>0</v>
          </cell>
          <cell r="CD574">
            <v>1.5</v>
          </cell>
          <cell r="CE574">
            <v>0</v>
          </cell>
          <cell r="CF574">
            <v>0</v>
          </cell>
          <cell r="CG574">
            <v>0</v>
          </cell>
          <cell r="CH574">
            <v>0</v>
          </cell>
          <cell r="CI574">
            <v>0</v>
          </cell>
          <cell r="CJ574">
            <v>0</v>
          </cell>
          <cell r="CK574">
            <v>0</v>
          </cell>
          <cell r="CL574">
            <v>0</v>
          </cell>
          <cell r="CM574">
            <v>0</v>
          </cell>
          <cell r="CN574">
            <v>0</v>
          </cell>
          <cell r="CO574">
            <v>0</v>
          </cell>
          <cell r="CP574">
            <v>3313.4</v>
          </cell>
          <cell r="CQ574">
            <v>3984.9</v>
          </cell>
          <cell r="CR574">
            <v>0</v>
          </cell>
          <cell r="CS574">
            <v>0</v>
          </cell>
          <cell r="CT574">
            <v>0</v>
          </cell>
        </row>
        <row r="575">
          <cell r="B575">
            <v>1055035929</v>
          </cell>
          <cell r="C575" t="str">
            <v>р.п. Октябрьский, ул. Ленина, д. 25</v>
          </cell>
          <cell r="D575" t="str">
            <v>{"type":"Polygon","coordinates":[[[37.974511,55.608627],[37.974554,55.60867],[37.974611,55.608686],[37.974644,55.608694],[37.975401,55.608899],[37.975877,55.609027],[37.975908,55.60898],[37.975991,55.608996],[37.976072,55.609013],[37.976153,55.60903],[37.976279,55.609057],[37.977035,55.607775],[37.97702,55.607741],[37.976924,55.607723],[37.976219,55.607596],[37.97606,55.607865],[37.975855,55.607953],[37.975111,55.607805],[37.975092,55.60783],[37.97502,55.607815],[37.974511,55.608627]],[[37.975975,55.608869],[37.974678,55.608632],[37.974764,55.608495],[37.974818,55.608506],[37.974833,55.608491],[37.975029,55.608528],[37.975057,55.60849],[37.975183,55.608515],[37.975159,55.608551],[37.975335,55.608581],[37.97536,55.608544],[37.975478,55.608565],[37.975454,55.608605],[37.975679,55.608642],[37.975669,55.608659],[37.975781,55.608677],[37.975816,55.60862],[37.975792,55.608615],[37.97582,55.608576],[37.975798,55.608571],[37.975879,55.60845],[37.975822,55.608438],[37.975922,55.608256],[37.975989,55.608268],[37.976028,55.608195],[37.975966,55.608185],[37.976067,55.608017],[37.976131,55.608027],[37.976197,55.607915],[37.976216,55.607919],[37.976252,55.607853],[37.976277,55.607858],[37.976341,55.607736],[37.976361,55.607739],[37.97638,55.607704],[37.976648,55.607752],[37.975975,55.608869]],[[37.974729,55.60828],[37.974816,55.608297],[37.974861,55.608226],[37.974774,55.608208],[37.974729,55.60828]]]}</v>
          </cell>
          <cell r="E575" t="str">
            <v>LINESTRING(37.976219 55.607596,37.97502 55.607815,37.974511 55.608627,37.974554 55.60867,37.974611 55.608686,37.975401 55.608899,37.975877 55.609027,37.976279 55.609057,37.977035 55.607775,37.97702 55.607741,37.976924 55.607723,37.976219 55.607596)</v>
          </cell>
          <cell r="F575" t="str">
            <v>Утвержден</v>
          </cell>
          <cell r="G575">
            <v>11283</v>
          </cell>
          <cell r="H575">
            <v>11309.88</v>
          </cell>
          <cell r="I575">
            <v>11283</v>
          </cell>
          <cell r="J575">
            <v>6314.4</v>
          </cell>
          <cell r="K575">
            <v>5419</v>
          </cell>
          <cell r="L575">
            <v>4968.6000000000004</v>
          </cell>
          <cell r="M575">
            <v>1</v>
          </cell>
          <cell r="N575">
            <v>333</v>
          </cell>
          <cell r="O575">
            <v>333.69499999999999</v>
          </cell>
          <cell r="P575">
            <v>0</v>
          </cell>
          <cell r="Q575">
            <v>0</v>
          </cell>
          <cell r="R575">
            <v>333</v>
          </cell>
          <cell r="S575">
            <v>0</v>
          </cell>
          <cell r="T575">
            <v>0</v>
          </cell>
          <cell r="U575">
            <v>0</v>
          </cell>
          <cell r="V575">
            <v>0</v>
          </cell>
          <cell r="W575">
            <v>0</v>
          </cell>
          <cell r="X575">
            <v>0</v>
          </cell>
          <cell r="Y575">
            <v>0</v>
          </cell>
          <cell r="Z575">
            <v>2</v>
          </cell>
          <cell r="AA575">
            <v>517</v>
          </cell>
          <cell r="AB575">
            <v>518.96900000000005</v>
          </cell>
          <cell r="AC575">
            <v>0</v>
          </cell>
          <cell r="AD575">
            <v>0</v>
          </cell>
          <cell r="AE575">
            <v>517</v>
          </cell>
          <cell r="AF575">
            <v>0</v>
          </cell>
          <cell r="AG575">
            <v>0</v>
          </cell>
          <cell r="AH575">
            <v>0</v>
          </cell>
          <cell r="AI575">
            <v>0</v>
          </cell>
          <cell r="AJ575">
            <v>0</v>
          </cell>
          <cell r="AK575">
            <v>3</v>
          </cell>
          <cell r="AL575">
            <v>3</v>
          </cell>
          <cell r="AM575">
            <v>799.1</v>
          </cell>
          <cell r="AN575">
            <v>801.09</v>
          </cell>
          <cell r="AO575">
            <v>799.1</v>
          </cell>
          <cell r="AP575">
            <v>0</v>
          </cell>
          <cell r="AQ575">
            <v>0</v>
          </cell>
          <cell r="AR575">
            <v>0</v>
          </cell>
          <cell r="AS575">
            <v>0</v>
          </cell>
          <cell r="AT575">
            <v>0</v>
          </cell>
          <cell r="AU575">
            <v>0</v>
          </cell>
          <cell r="AV575">
            <v>1</v>
          </cell>
          <cell r="AW575">
            <v>48.7</v>
          </cell>
          <cell r="AX575">
            <v>0</v>
          </cell>
          <cell r="AY575">
            <v>48.7</v>
          </cell>
          <cell r="AZ575">
            <v>0</v>
          </cell>
          <cell r="BA575">
            <v>2</v>
          </cell>
          <cell r="BB575">
            <v>2</v>
          </cell>
          <cell r="BC575">
            <v>3</v>
          </cell>
          <cell r="BD575">
            <v>3</v>
          </cell>
          <cell r="BE575">
            <v>8</v>
          </cell>
          <cell r="BF575">
            <v>4005.8</v>
          </cell>
          <cell r="BG575">
            <v>4016.299</v>
          </cell>
          <cell r="BH575">
            <v>0</v>
          </cell>
          <cell r="BI575">
            <v>4005.8</v>
          </cell>
          <cell r="BJ575">
            <v>0</v>
          </cell>
          <cell r="BK575">
            <v>317</v>
          </cell>
          <cell r="BL575">
            <v>1</v>
          </cell>
          <cell r="BM575">
            <v>3298</v>
          </cell>
          <cell r="BN575">
            <v>3306.2260000000001</v>
          </cell>
          <cell r="BO575">
            <v>0</v>
          </cell>
          <cell r="BP575">
            <v>3298</v>
          </cell>
          <cell r="BQ575">
            <v>0</v>
          </cell>
          <cell r="BR575">
            <v>659.2</v>
          </cell>
          <cell r="BS575">
            <v>0</v>
          </cell>
          <cell r="BT575">
            <v>5</v>
          </cell>
          <cell r="BU575">
            <v>0</v>
          </cell>
          <cell r="BV575">
            <v>2</v>
          </cell>
          <cell r="BW575">
            <v>2329</v>
          </cell>
          <cell r="BX575">
            <v>2334.6370000000002</v>
          </cell>
          <cell r="BY575">
            <v>0</v>
          </cell>
          <cell r="BZ575">
            <v>2329</v>
          </cell>
          <cell r="CA575">
            <v>0</v>
          </cell>
          <cell r="CB575">
            <v>1.198</v>
          </cell>
          <cell r="CC575">
            <v>0</v>
          </cell>
          <cell r="CD575">
            <v>1.75</v>
          </cell>
          <cell r="CE575">
            <v>0</v>
          </cell>
          <cell r="CF575">
            <v>0</v>
          </cell>
          <cell r="CG575">
            <v>0</v>
          </cell>
          <cell r="CH575">
            <v>0</v>
          </cell>
          <cell r="CI575">
            <v>0</v>
          </cell>
          <cell r="CJ575">
            <v>0</v>
          </cell>
          <cell r="CK575">
            <v>0</v>
          </cell>
          <cell r="CL575">
            <v>0</v>
          </cell>
          <cell r="CM575">
            <v>0</v>
          </cell>
          <cell r="CN575">
            <v>0</v>
          </cell>
          <cell r="CO575">
            <v>0</v>
          </cell>
          <cell r="CP575">
            <v>9681.5</v>
          </cell>
          <cell r="CQ575">
            <v>11330.6</v>
          </cell>
          <cell r="CR575">
            <v>0</v>
          </cell>
          <cell r="CS575">
            <v>0</v>
          </cell>
          <cell r="CT575">
            <v>0</v>
          </cell>
        </row>
        <row r="576">
          <cell r="B576">
            <v>247693550</v>
          </cell>
          <cell r="C576" t="str">
            <v>р.п. Октябрьский, ул. Ленина, д. 38, д. 39, д. 40</v>
          </cell>
          <cell r="D576" t="str">
            <v>{"type":"Polygon","coordinates":[[[37.978993,55.606981],[37.978901,55.607161],[37.978985,55.607174],[37.978952,55.60724],[37.97887,55.607228],[37.978834,55.6073],[37.97847,55.607245],[37.978006,55.608114],[37.977899,55.608096],[37.97747,55.60888],[37.977507,55.608886],[37.977403,55.609087],[37.977744,55.609139],[37.977601,55.609387],[37.977454,55.609408],[37.978535,55.609595],[37.978602,55.609587],[37.978642,55.60951],[37.978588,55.609501],[37.978744,55.609222],[37.978097,55.609111],[37.978119,55.60907],[37.978003,55.60905],[37.978169,55.608743],[37.978218,55.608752],[37.978428,55.608343],[37.978402,55.608333],[37.978502,55.608147],[37.978557,55.608146],[37.978987,55.607308],[37.979012,55.607301],[37.979063,55.607198],[37.979101,55.607205],[37.979201,55.607015],[37.978993,55.606981]],[[37.977762,55.609142],[37.977536,55.609107],[37.977942,55.608333],[37.978174,55.608371],[37.977762,55.609142]],[[37.977674,55.60926],[37.97863,55.609425],[37.9787,55.609301],[37.977744,55.609139],[37.977674,55.60926]],[[37.978151,55.608058],[37.978565,55.607259],[37.978804,55.607295],[37.978386,55.608096],[37.978151,55.608058]]]}</v>
          </cell>
          <cell r="E576" t="str">
            <v>LINESTRING(37.978993 55.606981,37.97847 55.607245,37.977899 55.608096,37.97747 55.60888,37.977403 55.609087,37.977454 55.609408,37.978535 55.609595,37.978602 55.609587,37.978642 55.60951,37.978744 55.609222,37.979201 55.607015,37.978993 55.606981)</v>
          </cell>
          <cell r="F576" t="str">
            <v>Утвержден</v>
          </cell>
          <cell r="G576">
            <v>7216</v>
          </cell>
          <cell r="H576">
            <v>7235.1909999999998</v>
          </cell>
          <cell r="I576">
            <v>7216</v>
          </cell>
          <cell r="J576">
            <v>1481.2</v>
          </cell>
          <cell r="K576">
            <v>1461.1</v>
          </cell>
          <cell r="L576">
            <v>5734.8</v>
          </cell>
          <cell r="M576">
            <v>2</v>
          </cell>
          <cell r="N576">
            <v>498.2</v>
          </cell>
          <cell r="O576">
            <v>499.74299999999999</v>
          </cell>
          <cell r="P576">
            <v>0</v>
          </cell>
          <cell r="Q576">
            <v>0</v>
          </cell>
          <cell r="R576">
            <v>0</v>
          </cell>
          <cell r="S576">
            <v>0</v>
          </cell>
          <cell r="T576">
            <v>498.2</v>
          </cell>
          <cell r="U576">
            <v>0</v>
          </cell>
          <cell r="V576">
            <v>0</v>
          </cell>
          <cell r="W576">
            <v>4</v>
          </cell>
          <cell r="X576">
            <v>4</v>
          </cell>
          <cell r="Y576">
            <v>3</v>
          </cell>
          <cell r="Z576">
            <v>1</v>
          </cell>
          <cell r="AA576">
            <v>46.2</v>
          </cell>
          <cell r="AB576">
            <v>46.338000000000001</v>
          </cell>
          <cell r="AC576">
            <v>0</v>
          </cell>
          <cell r="AD576">
            <v>0</v>
          </cell>
          <cell r="AE576">
            <v>0</v>
          </cell>
          <cell r="AF576">
            <v>0</v>
          </cell>
          <cell r="AG576">
            <v>46.2</v>
          </cell>
          <cell r="AH576">
            <v>0</v>
          </cell>
          <cell r="AI576">
            <v>0</v>
          </cell>
          <cell r="AJ576">
            <v>0</v>
          </cell>
          <cell r="AK576">
            <v>1</v>
          </cell>
          <cell r="AL576">
            <v>0</v>
          </cell>
          <cell r="AM576">
            <v>3920.8</v>
          </cell>
          <cell r="AN576">
            <v>3927.7150000000001</v>
          </cell>
          <cell r="AO576">
            <v>3919.8</v>
          </cell>
          <cell r="AP576">
            <v>66</v>
          </cell>
          <cell r="AQ576">
            <v>0</v>
          </cell>
          <cell r="AR576">
            <v>0</v>
          </cell>
          <cell r="AS576">
            <v>0</v>
          </cell>
          <cell r="AT576">
            <v>0</v>
          </cell>
          <cell r="AU576">
            <v>0</v>
          </cell>
          <cell r="AV576">
            <v>0</v>
          </cell>
          <cell r="AW576">
            <v>0</v>
          </cell>
          <cell r="AX576">
            <v>0</v>
          </cell>
          <cell r="AY576">
            <v>0</v>
          </cell>
          <cell r="AZ576">
            <v>0</v>
          </cell>
          <cell r="BA576">
            <v>6</v>
          </cell>
          <cell r="BB576">
            <v>6</v>
          </cell>
          <cell r="BC576">
            <v>10</v>
          </cell>
          <cell r="BD576">
            <v>6</v>
          </cell>
          <cell r="BE576">
            <v>7</v>
          </cell>
          <cell r="BF576">
            <v>756.3</v>
          </cell>
          <cell r="BG576">
            <v>757.58299999999997</v>
          </cell>
          <cell r="BH576">
            <v>0</v>
          </cell>
          <cell r="BI576">
            <v>524.29999999999995</v>
          </cell>
          <cell r="BJ576">
            <v>232</v>
          </cell>
          <cell r="BK576">
            <v>57</v>
          </cell>
          <cell r="BL576">
            <v>2</v>
          </cell>
          <cell r="BM576">
            <v>1367</v>
          </cell>
          <cell r="BN576">
            <v>1370.2940000000001</v>
          </cell>
          <cell r="BO576">
            <v>0</v>
          </cell>
          <cell r="BP576">
            <v>1367</v>
          </cell>
          <cell r="BQ576">
            <v>0</v>
          </cell>
          <cell r="BR576">
            <v>273.39999999999998</v>
          </cell>
          <cell r="BS576">
            <v>0</v>
          </cell>
          <cell r="BT576">
            <v>5</v>
          </cell>
          <cell r="BU576">
            <v>0</v>
          </cell>
          <cell r="BV576">
            <v>8</v>
          </cell>
          <cell r="BW576">
            <v>599.5</v>
          </cell>
          <cell r="BX576">
            <v>600.94200000000001</v>
          </cell>
          <cell r="BY576">
            <v>0</v>
          </cell>
          <cell r="BZ576">
            <v>599.5</v>
          </cell>
          <cell r="CA576">
            <v>0</v>
          </cell>
          <cell r="CB576">
            <v>0.38100000000000001</v>
          </cell>
          <cell r="CC576">
            <v>0</v>
          </cell>
          <cell r="CD576">
            <v>1.8125</v>
          </cell>
          <cell r="CE576">
            <v>0</v>
          </cell>
          <cell r="CF576">
            <v>0</v>
          </cell>
          <cell r="CG576">
            <v>0</v>
          </cell>
          <cell r="CH576">
            <v>0</v>
          </cell>
          <cell r="CI576">
            <v>0</v>
          </cell>
          <cell r="CJ576">
            <v>0</v>
          </cell>
          <cell r="CK576">
            <v>0</v>
          </cell>
          <cell r="CL576">
            <v>0</v>
          </cell>
          <cell r="CM576">
            <v>0</v>
          </cell>
          <cell r="CN576">
            <v>0</v>
          </cell>
          <cell r="CO576">
            <v>0</v>
          </cell>
          <cell r="CP576">
            <v>2490.8000000000002</v>
          </cell>
          <cell r="CQ576">
            <v>7187</v>
          </cell>
          <cell r="CR576">
            <v>0</v>
          </cell>
          <cell r="CS576">
            <v>0</v>
          </cell>
          <cell r="CT576">
            <v>0</v>
          </cell>
        </row>
        <row r="577">
          <cell r="B577">
            <v>1054999128</v>
          </cell>
          <cell r="C577" t="str">
            <v>р.п. Октябрьский, ул. Ленинградская, д. 15</v>
          </cell>
          <cell r="D577" t="str">
            <v>{"type":"Polygon","coordinates":[[[37.979803,55.607694],[37.98057,55.607831],[37.980662,55.607683],[37.980753,55.607538],[37.981106,55.607611],[37.981126,55.607576],[37.981115,55.607565],[37.98106,55.607552],[37.981118,55.607481],[37.980031,55.607199],[37.979771,55.607663],[37.979803,55.607694]],[[37.980058,55.607249],[37.98041,55.607331],[37.980348,55.607424],[37.980607,55.607474],[37.980662,55.607401],[37.980766,55.607427],[37.980721,55.607496],[37.980643,55.607619],[37.979913,55.607478],[37.979994,55.607351],[37.980058,55.607249]],[[37.980994,55.607449],[37.980938,55.607516],[37.981063,55.607548],[37.981118,55.607481],[37.980994,55.607449]]]}</v>
          </cell>
          <cell r="E577" t="str">
            <v>LINESTRING(37.980031 55.607199,37.979771 55.607663,37.979803 55.607694,37.98057 55.607831,37.981106 55.607611,37.981126 55.607576,37.981118 55.607481,37.980031 55.607199)</v>
          </cell>
          <cell r="F577" t="str">
            <v>Утвержден</v>
          </cell>
          <cell r="G577">
            <v>2085</v>
          </cell>
          <cell r="H577">
            <v>2089.7440000000001</v>
          </cell>
          <cell r="I577">
            <v>2085</v>
          </cell>
          <cell r="J577">
            <v>307.2</v>
          </cell>
          <cell r="K577">
            <v>264.8</v>
          </cell>
          <cell r="L577">
            <v>1777.8</v>
          </cell>
          <cell r="M577">
            <v>1</v>
          </cell>
          <cell r="N577">
            <v>245</v>
          </cell>
          <cell r="O577">
            <v>245.24</v>
          </cell>
          <cell r="P577">
            <v>0</v>
          </cell>
          <cell r="Q577">
            <v>0</v>
          </cell>
          <cell r="R577">
            <v>0</v>
          </cell>
          <cell r="S577">
            <v>0</v>
          </cell>
          <cell r="T577">
            <v>245</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1358.6</v>
          </cell>
          <cell r="AN577">
            <v>1361.3520000000001</v>
          </cell>
          <cell r="AO577">
            <v>1357.6</v>
          </cell>
          <cell r="AP577">
            <v>10</v>
          </cell>
          <cell r="AQ577">
            <v>0</v>
          </cell>
          <cell r="AR577">
            <v>0</v>
          </cell>
          <cell r="AS577">
            <v>0</v>
          </cell>
          <cell r="AT577">
            <v>0</v>
          </cell>
          <cell r="AU577">
            <v>0</v>
          </cell>
          <cell r="AV577">
            <v>1</v>
          </cell>
          <cell r="AW577">
            <v>71.2</v>
          </cell>
          <cell r="AX577">
            <v>0</v>
          </cell>
          <cell r="AY577">
            <v>71.2</v>
          </cell>
          <cell r="AZ577">
            <v>0</v>
          </cell>
          <cell r="BA577">
            <v>1</v>
          </cell>
          <cell r="BB577">
            <v>1</v>
          </cell>
          <cell r="BC577">
            <v>1</v>
          </cell>
          <cell r="BD577">
            <v>1</v>
          </cell>
          <cell r="BE577">
            <v>1</v>
          </cell>
          <cell r="BF577">
            <v>149</v>
          </cell>
          <cell r="BG577">
            <v>149.58500000000001</v>
          </cell>
          <cell r="BH577">
            <v>0</v>
          </cell>
          <cell r="BI577">
            <v>149</v>
          </cell>
          <cell r="BJ577">
            <v>0</v>
          </cell>
          <cell r="BK577">
            <v>11</v>
          </cell>
          <cell r="BL577">
            <v>1</v>
          </cell>
          <cell r="BM577">
            <v>226</v>
          </cell>
          <cell r="BN577">
            <v>226.334</v>
          </cell>
          <cell r="BO577">
            <v>0</v>
          </cell>
          <cell r="BP577">
            <v>226</v>
          </cell>
          <cell r="BQ577">
            <v>0</v>
          </cell>
          <cell r="BR577">
            <v>45.2</v>
          </cell>
          <cell r="BS577">
            <v>0</v>
          </cell>
          <cell r="BT577">
            <v>5</v>
          </cell>
          <cell r="BU577">
            <v>0</v>
          </cell>
          <cell r="BV577">
            <v>5</v>
          </cell>
          <cell r="BW577">
            <v>106.1</v>
          </cell>
          <cell r="BX577">
            <v>106.285</v>
          </cell>
          <cell r="BY577">
            <v>0</v>
          </cell>
          <cell r="BZ577">
            <v>104.7</v>
          </cell>
          <cell r="CA577">
            <v>1.4</v>
          </cell>
          <cell r="CB577">
            <v>6.2E-2</v>
          </cell>
          <cell r="CC577">
            <v>1E-3</v>
          </cell>
          <cell r="CD577">
            <v>1.875</v>
          </cell>
          <cell r="CE577">
            <v>1</v>
          </cell>
          <cell r="CF577">
            <v>0</v>
          </cell>
          <cell r="CG577">
            <v>0</v>
          </cell>
          <cell r="CH577">
            <v>0</v>
          </cell>
          <cell r="CI577">
            <v>0</v>
          </cell>
          <cell r="CJ577">
            <v>0</v>
          </cell>
          <cell r="CK577">
            <v>0</v>
          </cell>
          <cell r="CL577">
            <v>0</v>
          </cell>
          <cell r="CM577">
            <v>0</v>
          </cell>
          <cell r="CN577">
            <v>0</v>
          </cell>
          <cell r="CO577">
            <v>0</v>
          </cell>
          <cell r="CP577">
            <v>550.9</v>
          </cell>
          <cell r="CQ577">
            <v>2154.9</v>
          </cell>
          <cell r="CR577">
            <v>0</v>
          </cell>
          <cell r="CS577">
            <v>0</v>
          </cell>
          <cell r="CT577">
            <v>0</v>
          </cell>
        </row>
        <row r="578">
          <cell r="B578">
            <v>8521286618</v>
          </cell>
          <cell r="C578" t="str">
            <v>р.п. Октябрьский, ул. Лесная, д. 3, д. 5, д. 7</v>
          </cell>
          <cell r="D578" t="str">
            <v>{"type":"Polygon","coordinates":[[[37.964462,55.613202],[37.964189,55.61324],[37.963841,55.613564],[37.963437,55.613532],[37.963242,55.613688],[37.963025,55.61363],[37.96294,55.613707],[37.96321,55.613814],[37.962948,55.614033],[37.963453,55.614167],[37.965008,55.613109],[37.964758,55.612993],[37.964462,55.613202]],[[37.963644,55.613814],[37.963293,55.613647],[37.963242,55.613688],[37.963025,55.61363],[37.962941,55.613707],[37.963496,55.613927],[37.963351,55.614025],[37.96349,55.614083],[37.963772,55.613892],[37.963626,55.613827],[37.963644,55.613814]],[[37.964024,55.613661],[37.964012,55.613672],[37.964092,55.613708],[37.963839,55.613882],[37.963475,55.613714],[37.963685,55.61357],[37.963819,55.61358],[37.963948,55.613624],[37.964024,55.613661]],[[37.964251,55.613371],[37.964112,55.613312],[37.963842,55.613564],[37.963997,55.613576],[37.964067,55.613515],[37.964257,55.613594],[37.964316,55.613552],[37.964126,55.613473],[37.964142,55.613459],[37.96428,55.613518],[37.964356,55.613462],[37.964423,55.613491],[37.964499,55.61344],[37.964429,55.613409],[37.964447,55.613397],[37.964513,55.613427],[37.964586,55.613376],[37.964371,55.613283],[37.964251,55.613371]],[[37.964743,55.613004],[37.964399,55.613246],[37.964619,55.613345],[37.964758,55.613252],[37.964703,55.613225],[37.964721,55.613213],[37.964778,55.61324],[37.964866,55.61318],[37.964808,55.613152],[37.964826,55.61314],[37.964882,55.613166],[37.96497,55.613107],[37.964743,55.613004]]]}</v>
          </cell>
          <cell r="E578" t="str">
            <v>LINESTRING(37.964758 55.612993,37.963025 55.61363,37.96294 55.613707,37.962948 55.614033,37.963453 55.614167,37.965008 55.613109,37.964758 55.612993)</v>
          </cell>
          <cell r="F578" t="str">
            <v>Утвержден</v>
          </cell>
          <cell r="G578">
            <v>2055</v>
          </cell>
          <cell r="H578">
            <v>3018.864</v>
          </cell>
          <cell r="I578">
            <v>2055</v>
          </cell>
          <cell r="J578">
            <v>0</v>
          </cell>
          <cell r="K578">
            <v>60.4</v>
          </cell>
          <cell r="L578">
            <v>2055</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1848.9</v>
          </cell>
          <cell r="AN578">
            <v>1852.365</v>
          </cell>
          <cell r="AO578">
            <v>1847.9</v>
          </cell>
          <cell r="AP578">
            <v>20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8</v>
          </cell>
          <cell r="BW578">
            <v>204.9</v>
          </cell>
          <cell r="BX578">
            <v>205.03899999999999</v>
          </cell>
          <cell r="BY578">
            <v>0</v>
          </cell>
          <cell r="BZ578">
            <v>60.4</v>
          </cell>
          <cell r="CA578">
            <v>144.5</v>
          </cell>
          <cell r="CB578">
            <v>2.5999999999999999E-2</v>
          </cell>
          <cell r="CC578">
            <v>0.14399999999999999</v>
          </cell>
          <cell r="CD578">
            <v>2</v>
          </cell>
          <cell r="CE578">
            <v>1</v>
          </cell>
          <cell r="CF578">
            <v>0</v>
          </cell>
          <cell r="CG578">
            <v>0</v>
          </cell>
          <cell r="CH578">
            <v>0</v>
          </cell>
          <cell r="CI578">
            <v>0</v>
          </cell>
          <cell r="CJ578">
            <v>0</v>
          </cell>
          <cell r="CK578">
            <v>0</v>
          </cell>
          <cell r="CL578">
            <v>0</v>
          </cell>
          <cell r="CM578">
            <v>0</v>
          </cell>
          <cell r="CN578">
            <v>0</v>
          </cell>
          <cell r="CO578">
            <v>0</v>
          </cell>
          <cell r="CP578">
            <v>60.4</v>
          </cell>
          <cell r="CQ578">
            <v>2052.8000000000002</v>
          </cell>
          <cell r="CR578">
            <v>0</v>
          </cell>
          <cell r="CS578">
            <v>0</v>
          </cell>
          <cell r="CT578">
            <v>0</v>
          </cell>
        </row>
        <row r="579">
          <cell r="B579">
            <v>247693565</v>
          </cell>
          <cell r="C579" t="str">
            <v>рп. Октябрьский, ул. Новая, д. 5, д. 6</v>
          </cell>
          <cell r="D579" t="str">
            <v>{"type":"Polygon","coordinates":[[[37.976109,55.606197],[37.97606,55.606196],[37.976021,55.606218],[37.975987,55.606274],[37.975863,55.606252],[37.975823,55.606223],[37.975725,55.606205],[37.975658,55.606201],[37.975638,55.606213],[37.975469,55.606498],[37.97535,55.606571],[37.975252,55.606756],[37.975128,55.606902],[37.975024,55.607093],[37.974982,55.607285],[37.974986,55.607343],[37.975282,55.6074],[37.975246,55.607459],[37.975751,55.607563],[37.975824,55.607547],[37.976137,55.607008],[37.976137,55.606987],[37.976134,55.60698],[37.97619,55.606875],[37.976408,55.606518],[37.976532,55.606377],[37.976629,55.606308],[37.976109,55.606197]],[[37.975941,55.606982],[37.975957,55.606956],[37.97604,55.606974],[37.976094,55.607009],[37.975789,55.607544],[37.975387,55.607462],[37.975693,55.606932],[37.975941,55.606982]],[[37.975838,55.606736],[37.976075,55.606782],[37.976033,55.606851],[37.976137,55.606871],[37.976176,55.606867],[37.97654,55.60629],[37.976177,55.606212],[37.975838,55.606736]],[[37.975083,55.607113],[37.975285,55.607152],[37.975363,55.60702],[37.975163,55.606981],[37.975083,55.607113]],[[37.975103,55.607219],[37.975218,55.607241],[37.975262,55.60717],[37.975147,55.607148],[37.975103,55.607219]]]}</v>
          </cell>
          <cell r="E579" t="str">
            <v>LINESTRING(37.97606 55.606196,37.975658 55.606201,37.975638 55.606213,37.97535 55.606571,37.975128 55.606902,37.975024 55.607093,37.974982 55.607285,37.974986 55.607343,37.975246 55.607459,37.975751 55.607563,37.975824 55.607547,37.976629 55.606308,37.976109 55.606197,37.97606 55.606196)</v>
          </cell>
          <cell r="F579" t="str">
            <v>Утвержден</v>
          </cell>
          <cell r="G579">
            <v>5145</v>
          </cell>
          <cell r="H579">
            <v>5157.5550000000003</v>
          </cell>
          <cell r="I579">
            <v>5145</v>
          </cell>
          <cell r="J579">
            <v>510.3</v>
          </cell>
          <cell r="K579">
            <v>215</v>
          </cell>
          <cell r="L579">
            <v>4634.7</v>
          </cell>
          <cell r="M579">
            <v>2</v>
          </cell>
          <cell r="N579">
            <v>377</v>
          </cell>
          <cell r="O579">
            <v>378.46100000000001</v>
          </cell>
          <cell r="P579">
            <v>0</v>
          </cell>
          <cell r="Q579">
            <v>0</v>
          </cell>
          <cell r="R579">
            <v>359</v>
          </cell>
          <cell r="S579">
            <v>18</v>
          </cell>
          <cell r="T579">
            <v>0</v>
          </cell>
          <cell r="U579">
            <v>0</v>
          </cell>
          <cell r="V579">
            <v>0</v>
          </cell>
          <cell r="W579">
            <v>7</v>
          </cell>
          <cell r="X579">
            <v>3</v>
          </cell>
          <cell r="Y579">
            <v>3</v>
          </cell>
          <cell r="Z579">
            <v>1</v>
          </cell>
          <cell r="AA579">
            <v>28.7</v>
          </cell>
          <cell r="AB579">
            <v>28.972999999999999</v>
          </cell>
          <cell r="AC579">
            <v>1</v>
          </cell>
          <cell r="AD579">
            <v>0</v>
          </cell>
          <cell r="AE579">
            <v>28.7</v>
          </cell>
          <cell r="AF579">
            <v>0</v>
          </cell>
          <cell r="AG579">
            <v>0</v>
          </cell>
          <cell r="AH579">
            <v>0</v>
          </cell>
          <cell r="AI579">
            <v>0</v>
          </cell>
          <cell r="AJ579">
            <v>0</v>
          </cell>
          <cell r="AK579">
            <v>1</v>
          </cell>
          <cell r="AL579">
            <v>1</v>
          </cell>
          <cell r="AM579">
            <v>3430.6</v>
          </cell>
          <cell r="AN579">
            <v>3441.7510000000002</v>
          </cell>
          <cell r="AO579">
            <v>3429.6</v>
          </cell>
          <cell r="AP579">
            <v>25</v>
          </cell>
          <cell r="AQ579">
            <v>0</v>
          </cell>
          <cell r="AR579">
            <v>0</v>
          </cell>
          <cell r="AS579">
            <v>0</v>
          </cell>
          <cell r="AT579">
            <v>0</v>
          </cell>
          <cell r="AU579">
            <v>0</v>
          </cell>
          <cell r="AV579">
            <v>0</v>
          </cell>
          <cell r="AW579">
            <v>0</v>
          </cell>
          <cell r="AX579">
            <v>0</v>
          </cell>
          <cell r="AY579">
            <v>0</v>
          </cell>
          <cell r="AZ579">
            <v>0</v>
          </cell>
          <cell r="BA579">
            <v>7</v>
          </cell>
          <cell r="BB579">
            <v>7</v>
          </cell>
          <cell r="BC579">
            <v>6</v>
          </cell>
          <cell r="BD579">
            <v>6</v>
          </cell>
          <cell r="BE579">
            <v>3</v>
          </cell>
          <cell r="BF579">
            <v>359.8</v>
          </cell>
          <cell r="BG579">
            <v>360.94600000000003</v>
          </cell>
          <cell r="BH579">
            <v>0</v>
          </cell>
          <cell r="BI579">
            <v>359.8</v>
          </cell>
          <cell r="BJ579">
            <v>0</v>
          </cell>
          <cell r="BK579">
            <v>27</v>
          </cell>
          <cell r="BL579">
            <v>1</v>
          </cell>
          <cell r="BM579">
            <v>215</v>
          </cell>
          <cell r="BN579">
            <v>215.59200000000001</v>
          </cell>
          <cell r="BO579">
            <v>0</v>
          </cell>
          <cell r="BP579">
            <v>215</v>
          </cell>
          <cell r="BQ579">
            <v>0</v>
          </cell>
          <cell r="BR579">
            <v>61.42</v>
          </cell>
          <cell r="BS579">
            <v>0</v>
          </cell>
          <cell r="BT579">
            <v>3.5</v>
          </cell>
          <cell r="BU579">
            <v>0</v>
          </cell>
          <cell r="BV579">
            <v>9</v>
          </cell>
          <cell r="BW579">
            <v>567.79999999999995</v>
          </cell>
          <cell r="BX579">
            <v>570.08799999999997</v>
          </cell>
          <cell r="BY579">
            <v>0</v>
          </cell>
          <cell r="BZ579">
            <v>453</v>
          </cell>
          <cell r="CA579">
            <v>114.8</v>
          </cell>
          <cell r="CB579">
            <v>0.30099999999999999</v>
          </cell>
          <cell r="CC579">
            <v>7.3999999999999996E-2</v>
          </cell>
          <cell r="CD579">
            <v>1.5</v>
          </cell>
          <cell r="CE579">
            <v>1.5</v>
          </cell>
          <cell r="CF579">
            <v>0</v>
          </cell>
          <cell r="CG579">
            <v>0</v>
          </cell>
          <cell r="CH579">
            <v>0</v>
          </cell>
          <cell r="CI579">
            <v>0</v>
          </cell>
          <cell r="CJ579">
            <v>0</v>
          </cell>
          <cell r="CK579">
            <v>0</v>
          </cell>
          <cell r="CL579">
            <v>0</v>
          </cell>
          <cell r="CM579">
            <v>0</v>
          </cell>
          <cell r="CN579">
            <v>0</v>
          </cell>
          <cell r="CO579">
            <v>0</v>
          </cell>
          <cell r="CP579">
            <v>1027.8</v>
          </cell>
          <cell r="CQ579">
            <v>4977.8999999999996</v>
          </cell>
          <cell r="CR579">
            <v>0</v>
          </cell>
          <cell r="CS579">
            <v>0</v>
          </cell>
          <cell r="CT579">
            <v>0</v>
          </cell>
        </row>
        <row r="580">
          <cell r="B580">
            <v>247693559</v>
          </cell>
          <cell r="C580" t="str">
            <v>р.п. Октябрьский, ул. Новая, д. 7, д. 8</v>
          </cell>
          <cell r="D580" t="str">
            <v>{"type":"Polygon","coordinates":[[[37.976738,55.606262],[37.976797,55.60618],[37.976936,55.60621],[37.976882,55.606293],[37.977006,55.606319],[37.977116,55.605963],[37.977011,55.605942],[37.977255,55.60551],[37.976646,55.60538],[37.976601,55.605433],[37.976558,55.605454],[37.976518,55.605466],[37.976461,55.605469],[37.976405,55.605468],[37.976338,55.605459],[37.975635,55.605315],[37.975214,55.605993],[37.975354,55.606089],[37.975743,55.606166],[37.975906,55.606154],[37.975976,55.606142],[37.975988,55.606145],[37.976,55.606148],[37.97615,55.606137],[37.976738,55.606262]],[[37.976768,55.606143],[37.97686,55.606163],[37.976888,55.606124],[37.976797,55.606103],[37.976768,55.606143]],[[37.976249,55.606124],[37.976642,55.605499],[37.976826,55.605537],[37.976424,55.606163],[37.976249,55.606124]],[[37.975852,55.605462],[37.975447,55.606096],[37.975657,55.606139],[37.976056,55.605502],[37.975852,55.605462]]]}</v>
          </cell>
          <cell r="E580" t="str">
            <v>LINESTRING(37.975635 55.605315,37.975214 55.605993,37.975354 55.606089,37.975743 55.606166,37.977006 55.606319,37.977116 55.605963,37.977255 55.60551,37.976646 55.60538,37.975635 55.605315)</v>
          </cell>
          <cell r="F580" t="str">
            <v>Утвержден</v>
          </cell>
          <cell r="G580">
            <v>7386</v>
          </cell>
          <cell r="H580">
            <v>7402.7709999999997</v>
          </cell>
          <cell r="I580">
            <v>7386</v>
          </cell>
          <cell r="J580">
            <v>421</v>
          </cell>
          <cell r="K580">
            <v>834</v>
          </cell>
          <cell r="L580">
            <v>6966</v>
          </cell>
          <cell r="M580">
            <v>1</v>
          </cell>
          <cell r="N580">
            <v>22.5</v>
          </cell>
          <cell r="O580">
            <v>22.513999999999999</v>
          </cell>
          <cell r="P580">
            <v>0</v>
          </cell>
          <cell r="Q580">
            <v>0</v>
          </cell>
          <cell r="R580">
            <v>0</v>
          </cell>
          <cell r="S580">
            <v>22.5</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6149.8</v>
          </cell>
          <cell r="AN580">
            <v>6163.0159999999996</v>
          </cell>
          <cell r="AO580">
            <v>6148.8</v>
          </cell>
          <cell r="AP580">
            <v>18</v>
          </cell>
          <cell r="AQ580">
            <v>0</v>
          </cell>
          <cell r="AR580">
            <v>0</v>
          </cell>
          <cell r="AS580">
            <v>0</v>
          </cell>
          <cell r="AT580">
            <v>0</v>
          </cell>
          <cell r="AU580">
            <v>0</v>
          </cell>
          <cell r="AV580">
            <v>0</v>
          </cell>
          <cell r="AW580">
            <v>0</v>
          </cell>
          <cell r="AX580">
            <v>0</v>
          </cell>
          <cell r="AY580">
            <v>0</v>
          </cell>
          <cell r="AZ580">
            <v>0</v>
          </cell>
          <cell r="BA580">
            <v>4</v>
          </cell>
          <cell r="BB580">
            <v>4</v>
          </cell>
          <cell r="BC580">
            <v>8</v>
          </cell>
          <cell r="BD580">
            <v>8</v>
          </cell>
          <cell r="BE580">
            <v>2</v>
          </cell>
          <cell r="BF580">
            <v>357</v>
          </cell>
          <cell r="BG580">
            <v>357.29</v>
          </cell>
          <cell r="BH580">
            <v>0</v>
          </cell>
          <cell r="BI580">
            <v>197</v>
          </cell>
          <cell r="BJ580">
            <v>160</v>
          </cell>
          <cell r="BK580">
            <v>27</v>
          </cell>
          <cell r="BL580">
            <v>1</v>
          </cell>
          <cell r="BM580">
            <v>318</v>
          </cell>
          <cell r="BN580">
            <v>320.25900000000001</v>
          </cell>
          <cell r="BO580">
            <v>1</v>
          </cell>
          <cell r="BP580">
            <v>318</v>
          </cell>
          <cell r="BQ580">
            <v>0</v>
          </cell>
          <cell r="BR580">
            <v>91.42</v>
          </cell>
          <cell r="BS580">
            <v>0</v>
          </cell>
          <cell r="BT580">
            <v>3.5</v>
          </cell>
          <cell r="BU580">
            <v>0</v>
          </cell>
          <cell r="BV580">
            <v>5</v>
          </cell>
          <cell r="BW580">
            <v>523.1</v>
          </cell>
          <cell r="BX580">
            <v>524.29600000000005</v>
          </cell>
          <cell r="BY580">
            <v>0</v>
          </cell>
          <cell r="BZ580">
            <v>517.5</v>
          </cell>
          <cell r="CA580">
            <v>5.6</v>
          </cell>
          <cell r="CB580">
            <v>0.25900000000000001</v>
          </cell>
          <cell r="CC580">
            <v>5.0000000000000001E-3</v>
          </cell>
          <cell r="CD580">
            <v>1.6666666666666701</v>
          </cell>
          <cell r="CE580">
            <v>1</v>
          </cell>
          <cell r="CF580">
            <v>0</v>
          </cell>
          <cell r="CG580">
            <v>0</v>
          </cell>
          <cell r="CH580">
            <v>0</v>
          </cell>
          <cell r="CI580">
            <v>0</v>
          </cell>
          <cell r="CJ580">
            <v>0</v>
          </cell>
          <cell r="CK580">
            <v>0</v>
          </cell>
          <cell r="CL580">
            <v>0</v>
          </cell>
          <cell r="CM580">
            <v>0</v>
          </cell>
          <cell r="CN580">
            <v>0</v>
          </cell>
          <cell r="CO580">
            <v>0</v>
          </cell>
          <cell r="CP580">
            <v>1032.5</v>
          </cell>
          <cell r="CQ580">
            <v>7369.4</v>
          </cell>
          <cell r="CR580">
            <v>0</v>
          </cell>
          <cell r="CS580">
            <v>0</v>
          </cell>
          <cell r="CT580">
            <v>0</v>
          </cell>
        </row>
        <row r="581">
          <cell r="B581">
            <v>247693585</v>
          </cell>
          <cell r="C581" t="str">
            <v>р.п. Октябрьский, ул. Первомайская, д. 12, д. 14</v>
          </cell>
          <cell r="D581" t="str">
            <v>{"type":"Polygon","coordinates":[[[37.97353,55.606112],[37.973589,55.606122],[37.97362,55.606072],[37.975053,55.606336],[37.975068,55.606307],[37.973643,55.606034],[37.973713,55.605916],[37.973838,55.60571],[37.97409,55.605298],[37.973978,55.605268],[37.973813,55.605215],[37.973629,55.605118],[37.973538,55.605078],[37.973411,55.605049],[37.973351,55.605143],[37.973168,55.605107],[37.973042,55.605349],[37.972421,55.605578],[37.970621,55.605239],[37.970613,55.605249],[37.970569,55.605247],[37.970558,55.605259],[37.972131,55.605556],[37.972191,55.605663],[37.971945,55.606102],[37.972146,55.60694],[37.97192,55.607142],[37.972659,55.607272],[37.972797,55.607078],[37.972843,55.606972],[37.972824,55.606949],[37.972785,55.606933],[37.972738,55.606923],[37.972698,55.606917],[37.972634,55.606916],[37.972631,55.606877],[37.972709,55.606877],[37.972753,55.60688],[37.972803,55.606889],[37.972867,55.606916],[37.972889,55.606886],[37.973044,55.606918],[37.97353,55.606112]],[[37.973645,55.605431],[37.972355,55.605883],[37.972232,55.605774],[37.973524,55.605327],[37.973645,55.605431]],[[37.972474,55.606871],[37.972293,55.606881],[37.972076,55.606039],[37.972269,55.606028],[37.972474,55.606871]],[[37.973439,55.605149],[37.97353,55.60519],[37.973629,55.605118],[37.973538,55.605078],[37.973439,55.605149]],[[37.97366,55.605299],[37.973721,55.605271],[37.973729,55.605266],[37.973655,55.605226],[37.973591,55.60526],[37.97366,55.605299]]]}</v>
          </cell>
          <cell r="E581" t="str">
            <v>LINESTRING(37.973411 55.605049,37.970621 55.605239,37.970569 55.605247,37.970558 55.605259,37.97192 55.607142,37.972659 55.607272,37.975053 55.606336,37.975068 55.606307,37.97409 55.605298,37.973538 55.605078,37.973411 55.605049)</v>
          </cell>
          <cell r="F581" t="str">
            <v>Утвержден</v>
          </cell>
          <cell r="G581">
            <v>16306</v>
          </cell>
          <cell r="H581">
            <v>16419.558000000001</v>
          </cell>
          <cell r="I581">
            <v>16306</v>
          </cell>
          <cell r="J581">
            <v>1483.2</v>
          </cell>
          <cell r="K581">
            <v>2977.9</v>
          </cell>
          <cell r="L581">
            <v>13970.8</v>
          </cell>
          <cell r="M581">
            <v>3</v>
          </cell>
          <cell r="N581">
            <v>847</v>
          </cell>
          <cell r="O581">
            <v>849.68899999999996</v>
          </cell>
          <cell r="P581">
            <v>0</v>
          </cell>
          <cell r="Q581">
            <v>0</v>
          </cell>
          <cell r="R581">
            <v>500</v>
          </cell>
          <cell r="S581">
            <v>0</v>
          </cell>
          <cell r="T581">
            <v>347</v>
          </cell>
          <cell r="U581">
            <v>0</v>
          </cell>
          <cell r="V581">
            <v>0</v>
          </cell>
          <cell r="W581">
            <v>4</v>
          </cell>
          <cell r="X581">
            <v>3</v>
          </cell>
          <cell r="Y581">
            <v>3</v>
          </cell>
          <cell r="Z581">
            <v>1</v>
          </cell>
          <cell r="AA581">
            <v>126</v>
          </cell>
          <cell r="AB581">
            <v>126.574</v>
          </cell>
          <cell r="AC581">
            <v>0</v>
          </cell>
          <cell r="AD581">
            <v>0</v>
          </cell>
          <cell r="AE581">
            <v>0</v>
          </cell>
          <cell r="AF581">
            <v>0</v>
          </cell>
          <cell r="AG581">
            <v>126</v>
          </cell>
          <cell r="AH581">
            <v>0</v>
          </cell>
          <cell r="AI581">
            <v>0</v>
          </cell>
          <cell r="AJ581">
            <v>0</v>
          </cell>
          <cell r="AK581">
            <v>0</v>
          </cell>
          <cell r="AL581">
            <v>0</v>
          </cell>
          <cell r="AM581">
            <v>10018.1</v>
          </cell>
          <cell r="AN581">
            <v>10041.120999999999</v>
          </cell>
          <cell r="AO581">
            <v>10017.1</v>
          </cell>
          <cell r="AP581">
            <v>105</v>
          </cell>
          <cell r="AQ581">
            <v>0</v>
          </cell>
          <cell r="AR581">
            <v>0</v>
          </cell>
          <cell r="AS581">
            <v>0</v>
          </cell>
          <cell r="AT581">
            <v>0</v>
          </cell>
          <cell r="AU581">
            <v>0</v>
          </cell>
          <cell r="AV581">
            <v>1</v>
          </cell>
          <cell r="AW581">
            <v>35.299999999999997</v>
          </cell>
          <cell r="AX581">
            <v>0</v>
          </cell>
          <cell r="AY581">
            <v>35.299999999999997</v>
          </cell>
          <cell r="AZ581">
            <v>0</v>
          </cell>
          <cell r="BA581">
            <v>5</v>
          </cell>
          <cell r="BB581">
            <v>5</v>
          </cell>
          <cell r="BC581">
            <v>12</v>
          </cell>
          <cell r="BD581">
            <v>10</v>
          </cell>
          <cell r="BE581">
            <v>8</v>
          </cell>
          <cell r="BF581">
            <v>1440.6</v>
          </cell>
          <cell r="BG581">
            <v>1442.713</v>
          </cell>
          <cell r="BH581">
            <v>0</v>
          </cell>
          <cell r="BI581">
            <v>784.6</v>
          </cell>
          <cell r="BJ581">
            <v>656</v>
          </cell>
          <cell r="BK581">
            <v>110</v>
          </cell>
          <cell r="BL581">
            <v>2</v>
          </cell>
          <cell r="BM581">
            <v>1209</v>
          </cell>
          <cell r="BN581">
            <v>1208.1489999999999</v>
          </cell>
          <cell r="BO581">
            <v>0</v>
          </cell>
          <cell r="BP581">
            <v>998</v>
          </cell>
          <cell r="BQ581">
            <v>211</v>
          </cell>
          <cell r="BR581">
            <v>199.6</v>
          </cell>
          <cell r="BS581">
            <v>42.2</v>
          </cell>
          <cell r="BT581">
            <v>5</v>
          </cell>
          <cell r="BU581">
            <v>5</v>
          </cell>
          <cell r="BV581">
            <v>22</v>
          </cell>
          <cell r="BW581">
            <v>2502.3000000000002</v>
          </cell>
          <cell r="BX581">
            <v>2512.6329999999998</v>
          </cell>
          <cell r="BY581">
            <v>0</v>
          </cell>
          <cell r="BZ581">
            <v>2037.6</v>
          </cell>
          <cell r="CA581">
            <v>464.7</v>
          </cell>
          <cell r="CB581">
            <v>185.745</v>
          </cell>
          <cell r="CC581">
            <v>0.255</v>
          </cell>
          <cell r="CD581">
            <v>1.97058823529412</v>
          </cell>
          <cell r="CE581">
            <v>1.6</v>
          </cell>
          <cell r="CF581">
            <v>0</v>
          </cell>
          <cell r="CG581">
            <v>0</v>
          </cell>
          <cell r="CH581">
            <v>0</v>
          </cell>
          <cell r="CI581">
            <v>0</v>
          </cell>
          <cell r="CJ581">
            <v>0</v>
          </cell>
          <cell r="CK581">
            <v>0</v>
          </cell>
          <cell r="CL581">
            <v>0</v>
          </cell>
          <cell r="CM581">
            <v>0</v>
          </cell>
          <cell r="CN581">
            <v>0</v>
          </cell>
          <cell r="CO581">
            <v>0</v>
          </cell>
          <cell r="CP581">
            <v>3855.5</v>
          </cell>
          <cell r="CQ581">
            <v>16177.3</v>
          </cell>
          <cell r="CR581">
            <v>0</v>
          </cell>
          <cell r="CS581">
            <v>0</v>
          </cell>
          <cell r="CT581">
            <v>0</v>
          </cell>
        </row>
        <row r="582">
          <cell r="B582">
            <v>247693594</v>
          </cell>
          <cell r="C582" t="str">
            <v>р.п. Октябрьский, ул. Первомайская д. 16, д. 16А, д. 18, д. 20</v>
          </cell>
          <cell r="D582" t="str">
            <v>{"type":"Polygon","coordinates":[[[37.97282,55.604482],[37.97284,55.604449],[37.972227,55.604318],[37.972204,55.604351],[37.971961,55.604295],[37.972223,55.603899],[37.972148,55.603885],[37.972125,55.603881],[37.971968,55.603852],[37.971875,55.603834],[37.971722,55.603806],[37.971631,55.603789],[37.971564,55.603776],[37.971127,55.60369],[37.970923,55.603649],[37.970664,55.603615],[37.970643,55.603612],[37.970549,55.603634],[37.970475,55.603664],[37.970414,55.603698],[37.970348,55.60374],[37.970289,55.603796],[37.970213,55.603926],[37.970186,55.603978],[37.97018,55.603989],[37.970419,55.604035],[37.970395,55.60407],[37.971057,55.604212],[37.97109,55.60422],[37.971072,55.604246],[37.971047,55.604289],[37.970836,55.604565],[37.969811,55.605085],[37.970149,55.605205],[37.970213,55.605216],[37.970231,55.605224],[37.970388,55.605298],[37.970423,55.605239],[37.970532,55.605245],[37.970613,55.605249],[37.970725,55.605095],[37.971351,55.604805],[37.971455,55.604754],[37.97161,55.604786],[37.973356,55.605136],[37.973392,55.605078],[37.973422,55.605028],[37.973367,55.605016],[37.973471,55.604822],[37.973462,55.604768],[37.973429,55.60471],[37.973359,55.604677],[37.97326,55.604647],[37.972934,55.604515],[37.972938,55.604508],[37.97282,55.604482]],[[37.972023,55.60455],[37.973349,55.604825],[37.97328,55.604937],[37.973216,55.604923],[37.973171,55.604914],[37.973004,55.604878],[37.972958,55.604869],[37.972835,55.604843],[37.97279,55.604833],[37.972555,55.604784],[37.97251,55.604774],[37.972391,55.604749],[37.972346,55.60474],[37.972157,55.6047],[37.972112,55.60469],[37.971955,55.604657],[37.972023,55.60455]],[[37.971358,55.60462],[37.971238,55.604675],[37.971219,55.604684],[37.971052,55.60476],[37.971032,55.604768],[37.970863,55.604846],[37.970844,55.604854],[37.970671,55.604933],[37.970653,55.604941],[37.970486,55.605017],[37.970467,55.605026],[37.970325,55.605091],[37.970304,55.605101],[37.970217,55.60514],[37.970094,55.605053],[37.971229,55.604528],[37.971358,55.60462]],[[37.970289,55.603796],[37.970807,55.603906],[37.970895,55.603773],[37.970913,55.603746],[37.971053,55.603773],[37.971033,55.603806],[37.970994,55.603871],[37.971416,55.60396],[37.971336,55.604086],[37.970851,55.603987],[37.970808,55.604053],[37.970439,55.603974],[37.970213,55.603926],[37.970289,55.603796]],[[37.971636,55.604114],[37.971571,55.604099],[37.971532,55.604158],[37.971601,55.604173],[37.971432,55.604433],[37.971666,55.60448],[37.971748,55.604353],[37.971891,55.60413],[37.972047,55.603887],[37.971955,55.603869],[37.971968,55.603852],[37.971875,55.603834],[37.971864,55.603852],[37.971804,55.603841],[37.971636,55.604114]]]}</v>
          </cell>
          <cell r="E582" t="str">
            <v>LINESTRING(37.970643 55.603612,37.970549 55.603634,37.970475 55.603664,37.970414 55.603698,37.970348 55.60374,37.970289 55.603796,37.970213 55.603926,37.97018 55.603989,37.969811 55.605085,37.970388 55.605298,37.973356 55.605136,37.973392 55.605078,37.973422 55.605028,37.973471 55.604822,37.973462 55.604768,37.973429 55.60471,37.972223 55.603899,37.970923 55.603649,37.970643 55.603612)</v>
          </cell>
          <cell r="F582" t="str">
            <v>Утвержден</v>
          </cell>
          <cell r="G582">
            <v>14019</v>
          </cell>
          <cell r="H582">
            <v>16459.085999999999</v>
          </cell>
          <cell r="I582">
            <v>14019</v>
          </cell>
          <cell r="J582">
            <v>0</v>
          </cell>
          <cell r="K582">
            <v>3018.9</v>
          </cell>
          <cell r="L582">
            <v>3283.09</v>
          </cell>
          <cell r="M582">
            <v>1</v>
          </cell>
          <cell r="N582">
            <v>125</v>
          </cell>
          <cell r="O582">
            <v>125.65</v>
          </cell>
          <cell r="P582">
            <v>1</v>
          </cell>
          <cell r="Q582">
            <v>0</v>
          </cell>
          <cell r="R582">
            <v>0</v>
          </cell>
          <cell r="S582">
            <v>0</v>
          </cell>
          <cell r="T582">
            <v>125</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6411.3</v>
          </cell>
          <cell r="AN582">
            <v>6424.9949999999999</v>
          </cell>
          <cell r="AO582">
            <v>6411.3</v>
          </cell>
          <cell r="AP582">
            <v>0</v>
          </cell>
          <cell r="AQ582">
            <v>0</v>
          </cell>
          <cell r="AR582">
            <v>0</v>
          </cell>
          <cell r="AS582">
            <v>0</v>
          </cell>
          <cell r="AT582">
            <v>0</v>
          </cell>
          <cell r="AU582">
            <v>0</v>
          </cell>
          <cell r="AV582">
            <v>1</v>
          </cell>
          <cell r="AW582">
            <v>30</v>
          </cell>
          <cell r="AX582">
            <v>0</v>
          </cell>
          <cell r="AY582">
            <v>30</v>
          </cell>
          <cell r="AZ582">
            <v>0</v>
          </cell>
          <cell r="BA582">
            <v>10</v>
          </cell>
          <cell r="BB582">
            <v>10</v>
          </cell>
          <cell r="BC582">
            <v>12</v>
          </cell>
          <cell r="BD582">
            <v>9</v>
          </cell>
          <cell r="BE582">
            <v>11</v>
          </cell>
          <cell r="BF582">
            <v>3679</v>
          </cell>
          <cell r="BG582">
            <v>3686.1410000000001</v>
          </cell>
          <cell r="BH582">
            <v>0</v>
          </cell>
          <cell r="BI582">
            <v>3679</v>
          </cell>
          <cell r="BJ582">
            <v>0</v>
          </cell>
          <cell r="BK582">
            <v>289</v>
          </cell>
          <cell r="BL582">
            <v>2</v>
          </cell>
          <cell r="BM582">
            <v>2850</v>
          </cell>
          <cell r="BN582">
            <v>2861.8989999999999</v>
          </cell>
          <cell r="BO582">
            <v>0</v>
          </cell>
          <cell r="BP582">
            <v>2850</v>
          </cell>
          <cell r="BQ582">
            <v>0</v>
          </cell>
          <cell r="BR582">
            <v>570</v>
          </cell>
          <cell r="BS582">
            <v>0</v>
          </cell>
          <cell r="BT582">
            <v>5</v>
          </cell>
          <cell r="BU582">
            <v>0</v>
          </cell>
          <cell r="BV582">
            <v>11</v>
          </cell>
          <cell r="BW582">
            <v>948.9</v>
          </cell>
          <cell r="BX582">
            <v>954.75</v>
          </cell>
          <cell r="BY582">
            <v>1</v>
          </cell>
          <cell r="BZ582">
            <v>838.9</v>
          </cell>
          <cell r="CA582">
            <v>110</v>
          </cell>
          <cell r="CB582">
            <v>0.496</v>
          </cell>
          <cell r="CC582">
            <v>7.2999999999999995E-2</v>
          </cell>
          <cell r="CD582">
            <v>2.75</v>
          </cell>
          <cell r="CE582">
            <v>1.5</v>
          </cell>
          <cell r="CF582">
            <v>0</v>
          </cell>
          <cell r="CG582">
            <v>0</v>
          </cell>
          <cell r="CH582">
            <v>0</v>
          </cell>
          <cell r="CI582">
            <v>0</v>
          </cell>
          <cell r="CJ582">
            <v>0</v>
          </cell>
          <cell r="CK582">
            <v>0</v>
          </cell>
          <cell r="CL582">
            <v>0</v>
          </cell>
          <cell r="CM582">
            <v>0</v>
          </cell>
          <cell r="CN582">
            <v>0</v>
          </cell>
          <cell r="CO582">
            <v>0</v>
          </cell>
          <cell r="CP582">
            <v>7397.9</v>
          </cell>
          <cell r="CQ582">
            <v>14044.2</v>
          </cell>
          <cell r="CR582">
            <v>0</v>
          </cell>
          <cell r="CS582">
            <v>0</v>
          </cell>
          <cell r="CT582">
            <v>0</v>
          </cell>
        </row>
        <row r="583">
          <cell r="B583">
            <v>247693564</v>
          </cell>
          <cell r="C583" t="str">
            <v>р.п. Октябрьский, ул. Первомайская, д. 4, д. 6</v>
          </cell>
          <cell r="D583" t="str">
            <v>{"type":"Polygon","coordinates":[[[37.974212,55.605299],[37.974106,55.605277],[37.97409,55.605298],[37.974077,55.60532],[37.975457,55.605601],[37.975635,55.605315],[37.976338,55.605459],[37.976405,55.605468],[37.976461,55.605469],[37.976518,55.605466],[37.976558,55.605454],[37.976601,55.605433],[37.976646,55.60538],[37.976958,55.604881],[37.976987,55.604872],[37.977164,55.604859],[37.974797,55.604413],[37.974212,55.605299]],[[37.976803,55.604864],[37.976742,55.604966],[37.975627,55.604749],[37.975696,55.604643],[37.976803,55.604864]],[[37.975489,55.604609],[37.974994,55.605396],[37.974761,55.605352],[37.975268,55.60456],[37.975489,55.604609]],[[37.974956,55.604443],[37.974923,55.604495],[37.975069,55.604523],[37.975101,55.60447],[37.974956,55.604443]],[[37.976576,55.605232],[37.976652,55.605246],[37.976683,55.605195],[37.976608,55.605181],[37.976576,55.605232]]]}</v>
          </cell>
          <cell r="E583" t="str">
            <v>LINESTRING(37.974797 55.604413,37.974106 55.605277,37.97409 55.605298,37.974077 55.60532,37.975457 55.605601,37.976518 55.605466,37.976558 55.605454,37.976601 55.605433,37.977164 55.604859,37.975101 55.60447,37.974797 55.604413)</v>
          </cell>
          <cell r="F583" t="str">
            <v>Утвержден</v>
          </cell>
          <cell r="G583">
            <v>11926</v>
          </cell>
          <cell r="H583">
            <v>11955.118</v>
          </cell>
          <cell r="I583">
            <v>11926</v>
          </cell>
          <cell r="J583">
            <v>2424.6999999999998</v>
          </cell>
          <cell r="K583">
            <v>1586.1</v>
          </cell>
          <cell r="L583">
            <v>9501.2999999999993</v>
          </cell>
          <cell r="M583">
            <v>2</v>
          </cell>
          <cell r="N583">
            <v>244.1</v>
          </cell>
          <cell r="O583">
            <v>244.46299999999999</v>
          </cell>
          <cell r="P583">
            <v>0</v>
          </cell>
          <cell r="Q583">
            <v>0</v>
          </cell>
          <cell r="R583">
            <v>231</v>
          </cell>
          <cell r="S583">
            <v>13.1</v>
          </cell>
          <cell r="T583">
            <v>0</v>
          </cell>
          <cell r="U583">
            <v>0</v>
          </cell>
          <cell r="V583">
            <v>0</v>
          </cell>
          <cell r="W583">
            <v>3</v>
          </cell>
          <cell r="X583">
            <v>2</v>
          </cell>
          <cell r="Y583">
            <v>2</v>
          </cell>
          <cell r="Z583">
            <v>1</v>
          </cell>
          <cell r="AA583">
            <v>143</v>
          </cell>
          <cell r="AB583">
            <v>143.101</v>
          </cell>
          <cell r="AC583">
            <v>0</v>
          </cell>
          <cell r="AD583">
            <v>0</v>
          </cell>
          <cell r="AE583">
            <v>143</v>
          </cell>
          <cell r="AF583">
            <v>0</v>
          </cell>
          <cell r="AG583">
            <v>0</v>
          </cell>
          <cell r="AH583">
            <v>0</v>
          </cell>
          <cell r="AI583">
            <v>0</v>
          </cell>
          <cell r="AJ583">
            <v>0</v>
          </cell>
          <cell r="AK583">
            <v>2</v>
          </cell>
          <cell r="AL583">
            <v>2</v>
          </cell>
          <cell r="AM583">
            <v>7381.6</v>
          </cell>
          <cell r="AN583">
            <v>7938.7030000000004</v>
          </cell>
          <cell r="AO583">
            <v>7380.6</v>
          </cell>
          <cell r="AP583">
            <v>154</v>
          </cell>
          <cell r="AQ583">
            <v>0</v>
          </cell>
          <cell r="AR583">
            <v>0</v>
          </cell>
          <cell r="AS583">
            <v>0</v>
          </cell>
          <cell r="AT583">
            <v>0</v>
          </cell>
          <cell r="AU583">
            <v>0</v>
          </cell>
          <cell r="AV583">
            <v>0</v>
          </cell>
          <cell r="AW583">
            <v>0</v>
          </cell>
          <cell r="AX583">
            <v>0</v>
          </cell>
          <cell r="AY583">
            <v>0</v>
          </cell>
          <cell r="AZ583">
            <v>0</v>
          </cell>
          <cell r="BA583">
            <v>7</v>
          </cell>
          <cell r="BB583">
            <v>7</v>
          </cell>
          <cell r="BC583">
            <v>9</v>
          </cell>
          <cell r="BD583">
            <v>6</v>
          </cell>
          <cell r="BE583">
            <v>3</v>
          </cell>
          <cell r="BF583">
            <v>1381</v>
          </cell>
          <cell r="BG583">
            <v>1385.5989999999999</v>
          </cell>
          <cell r="BH583">
            <v>0</v>
          </cell>
          <cell r="BI583">
            <v>1381</v>
          </cell>
          <cell r="BJ583">
            <v>0</v>
          </cell>
          <cell r="BK583">
            <v>109</v>
          </cell>
          <cell r="BL583">
            <v>1</v>
          </cell>
          <cell r="BM583">
            <v>1491</v>
          </cell>
          <cell r="BN583">
            <v>1495.0989999999999</v>
          </cell>
          <cell r="BO583">
            <v>0</v>
          </cell>
          <cell r="BP583">
            <v>1491</v>
          </cell>
          <cell r="BQ583">
            <v>0</v>
          </cell>
          <cell r="BR583">
            <v>426</v>
          </cell>
          <cell r="BS583">
            <v>0</v>
          </cell>
          <cell r="BT583">
            <v>3.5</v>
          </cell>
          <cell r="BU583">
            <v>0</v>
          </cell>
          <cell r="BV583">
            <v>17</v>
          </cell>
          <cell r="BW583">
            <v>500.4</v>
          </cell>
          <cell r="BX583">
            <v>500.80200000000002</v>
          </cell>
          <cell r="BY583">
            <v>0</v>
          </cell>
          <cell r="BZ583">
            <v>486.9</v>
          </cell>
          <cell r="CA583">
            <v>13.5</v>
          </cell>
          <cell r="CB583">
            <v>0.30399999999999999</v>
          </cell>
          <cell r="CC583">
            <v>8.0000000000000002E-3</v>
          </cell>
          <cell r="CD583">
            <v>1.8214285714285701</v>
          </cell>
          <cell r="CE583">
            <v>1.3333333333333299</v>
          </cell>
          <cell r="CF583">
            <v>0</v>
          </cell>
          <cell r="CG583">
            <v>0</v>
          </cell>
          <cell r="CH583">
            <v>0</v>
          </cell>
          <cell r="CI583">
            <v>0</v>
          </cell>
          <cell r="CJ583">
            <v>0</v>
          </cell>
          <cell r="CK583">
            <v>0</v>
          </cell>
          <cell r="CL583">
            <v>0</v>
          </cell>
          <cell r="CM583">
            <v>0</v>
          </cell>
          <cell r="CN583">
            <v>0</v>
          </cell>
          <cell r="CO583">
            <v>0</v>
          </cell>
          <cell r="CP583">
            <v>3358.9</v>
          </cell>
          <cell r="CQ583">
            <v>11140.1</v>
          </cell>
          <cell r="CR583">
            <v>0</v>
          </cell>
          <cell r="CS583">
            <v>0</v>
          </cell>
          <cell r="CT583">
            <v>219</v>
          </cell>
        </row>
        <row r="584">
          <cell r="B584">
            <v>247693584</v>
          </cell>
          <cell r="C584" t="str">
            <v>р.п. Октябрьский, ул. Пролетарская, д. 1</v>
          </cell>
          <cell r="D584" t="str">
            <v>{"type":"Polygon","coordinates":[[[37.973895,55.607667],[37.973884,55.60762],[37.973819,55.6075],[37.97351,55.607381],[37.973028,55.607078],[37.972976,55.607074],[37.972923,55.607099],[37.972763,55.607241],[37.972575,55.607525],[37.97382,55.607786],[37.973895,55.607667]],[[37.972751,55.607379],[37.973863,55.607617],[37.973783,55.607738],[37.972666,55.607499],[37.972751,55.607379]]]}</v>
          </cell>
          <cell r="E584" t="str">
            <v>LINESTRING(37.972976 55.607074,37.972923 55.607099,37.972763 55.607241,37.972575 55.607525,37.97382 55.607786,37.973895 55.607667,37.973884 55.60762,37.973819 55.6075,37.973028 55.607078,37.972976 55.607074)</v>
          </cell>
          <cell r="F584" t="str">
            <v>Утвержден</v>
          </cell>
          <cell r="G584">
            <v>2231</v>
          </cell>
          <cell r="H584">
            <v>2235.953</v>
          </cell>
          <cell r="I584">
            <v>2231</v>
          </cell>
          <cell r="J584">
            <v>0</v>
          </cell>
          <cell r="K584">
            <v>54</v>
          </cell>
          <cell r="L584">
            <v>2231</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2176</v>
          </cell>
          <cell r="AN584">
            <v>2181.7739999999999</v>
          </cell>
          <cell r="AO584">
            <v>2176</v>
          </cell>
          <cell r="AP584">
            <v>0</v>
          </cell>
          <cell r="AQ584">
            <v>0</v>
          </cell>
          <cell r="AR584">
            <v>0</v>
          </cell>
          <cell r="AS584">
            <v>0</v>
          </cell>
          <cell r="AT584">
            <v>0</v>
          </cell>
          <cell r="AU584">
            <v>0</v>
          </cell>
          <cell r="AV584">
            <v>0</v>
          </cell>
          <cell r="AW584">
            <v>0</v>
          </cell>
          <cell r="AX584">
            <v>0</v>
          </cell>
          <cell r="AY584">
            <v>0</v>
          </cell>
          <cell r="AZ584">
            <v>0</v>
          </cell>
          <cell r="BA584">
            <v>4</v>
          </cell>
          <cell r="BB584">
            <v>4</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4</v>
          </cell>
          <cell r="BW584">
            <v>54</v>
          </cell>
          <cell r="BX584">
            <v>53.923999999999999</v>
          </cell>
          <cell r="BY584">
            <v>0</v>
          </cell>
          <cell r="BZ584">
            <v>54</v>
          </cell>
          <cell r="CA584">
            <v>0</v>
          </cell>
          <cell r="CB584">
            <v>0.02</v>
          </cell>
          <cell r="CC584">
            <v>0</v>
          </cell>
          <cell r="CD584">
            <v>3</v>
          </cell>
          <cell r="CE584">
            <v>0</v>
          </cell>
          <cell r="CF584">
            <v>0</v>
          </cell>
          <cell r="CG584">
            <v>0</v>
          </cell>
          <cell r="CH584">
            <v>0</v>
          </cell>
          <cell r="CI584">
            <v>0</v>
          </cell>
          <cell r="CJ584">
            <v>0</v>
          </cell>
          <cell r="CK584">
            <v>0</v>
          </cell>
          <cell r="CL584">
            <v>0</v>
          </cell>
          <cell r="CM584">
            <v>0</v>
          </cell>
          <cell r="CN584">
            <v>0</v>
          </cell>
          <cell r="CO584">
            <v>0</v>
          </cell>
          <cell r="CP584">
            <v>54</v>
          </cell>
          <cell r="CQ584">
            <v>2230</v>
          </cell>
          <cell r="CR584">
            <v>0</v>
          </cell>
          <cell r="CS584">
            <v>0</v>
          </cell>
          <cell r="CT584">
            <v>0</v>
          </cell>
        </row>
        <row r="585">
          <cell r="B585">
            <v>247693588</v>
          </cell>
          <cell r="C585" t="str">
            <v>рп Октябрьский, ул. Текстильщиков, д. 1, д. 2, д. 3</v>
          </cell>
          <cell r="D585" t="str">
            <v>{"type":"Polygon","coordinates":[[[37.971719,55.608273],[37.971647,55.608381],[37.971629,55.608408],[37.971612,55.608434],[37.971575,55.608542],[37.971573,55.608646],[37.97343,55.609005],[37.973275,55.609247],[37.973353,55.609256],[37.973535,55.608994],[37.973386,55.608965],[37.973481,55.608822],[37.973544,55.608833],[37.973563,55.608801],[37.973596,55.608745],[37.973614,55.608714],[37.97403,55.608792],[37.974321,55.608326],[37.974372,55.608136],[37.973969,55.608055],[37.973952,55.608077],[37.973773,55.608041],[37.973857,55.607896],[37.973902,55.607837],[37.973452,55.607747],[37.972547,55.607568],[37.972439,55.607672],[37.972222,55.607968],[37.972278,55.60799],[37.972257,55.608024],[37.972225,55.608088],[37.971875,55.608024],[37.971719,55.608273]],[[37.97162,55.608549],[37.971745,55.608567],[37.971799,55.608445],[37.971673,55.608418],[37.97162,55.608549]],[[37.973693,55.608729],[37.97395,55.608777],[37.974332,55.608144],[37.974103,55.608101],[37.973693,55.608729]],[[37.972308,55.607929],[37.972387,55.607809],[37.973655,55.608072],[37.973582,55.608189],[37.972308,55.607929]],[[37.972028,55.608394],[37.973326,55.608645],[37.973397,55.608532],[37.972105,55.608277],[37.972028,55.608394]],[[37.97172,55.608273],[37.971875,55.608025],[37.972225,55.608088],[37.972198,55.608143],[37.972107,55.608276],[37.972104,55.608277],[37.972061,55.608343],[37.97172,55.608273]]]}</v>
          </cell>
          <cell r="E585" t="str">
            <v>LINESTRING(37.972547 55.607568,37.971875 55.608024,37.971612 55.608434,37.971575 55.608542,37.971573 55.608646,37.973275 55.609247,37.973353 55.609256,37.97403 55.608792,37.974321 55.608326,37.974372 55.608136,37.973902 55.607837,37.973452 55.607747,37.972547 55.607568)</v>
          </cell>
          <cell r="F585" t="str">
            <v>Утвержден</v>
          </cell>
          <cell r="G585">
            <v>12189</v>
          </cell>
          <cell r="H585">
            <v>13266.522000000001</v>
          </cell>
          <cell r="I585">
            <v>12189</v>
          </cell>
          <cell r="J585">
            <v>912</v>
          </cell>
          <cell r="K585">
            <v>2670</v>
          </cell>
          <cell r="L585">
            <v>8382</v>
          </cell>
          <cell r="M585">
            <v>2</v>
          </cell>
          <cell r="N585">
            <v>366</v>
          </cell>
          <cell r="O585">
            <v>367.31900000000002</v>
          </cell>
          <cell r="P585">
            <v>0</v>
          </cell>
          <cell r="Q585">
            <v>0</v>
          </cell>
          <cell r="R585">
            <v>256</v>
          </cell>
          <cell r="S585">
            <v>0</v>
          </cell>
          <cell r="T585">
            <v>110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9095.7000000000007</v>
          </cell>
          <cell r="AN585">
            <v>9190.4449999999997</v>
          </cell>
          <cell r="AO585">
            <v>9095.7000000000007</v>
          </cell>
          <cell r="AP585">
            <v>39</v>
          </cell>
          <cell r="AQ585">
            <v>0</v>
          </cell>
          <cell r="AR585">
            <v>0</v>
          </cell>
          <cell r="AS585">
            <v>0</v>
          </cell>
          <cell r="AT585">
            <v>0</v>
          </cell>
          <cell r="AU585">
            <v>12</v>
          </cell>
          <cell r="AV585">
            <v>0</v>
          </cell>
          <cell r="AW585">
            <v>0</v>
          </cell>
          <cell r="AX585">
            <v>0</v>
          </cell>
          <cell r="AY585">
            <v>0</v>
          </cell>
          <cell r="AZ585">
            <v>0</v>
          </cell>
          <cell r="BA585">
            <v>6</v>
          </cell>
          <cell r="BB585">
            <v>664</v>
          </cell>
          <cell r="BC585">
            <v>4</v>
          </cell>
          <cell r="BD585">
            <v>12</v>
          </cell>
          <cell r="BE585">
            <v>6</v>
          </cell>
          <cell r="BF585">
            <v>1024</v>
          </cell>
          <cell r="BG585">
            <v>1027.106</v>
          </cell>
          <cell r="BH585">
            <v>0</v>
          </cell>
          <cell r="BI585">
            <v>523</v>
          </cell>
          <cell r="BJ585">
            <v>501</v>
          </cell>
          <cell r="BK585">
            <v>75</v>
          </cell>
          <cell r="BL585">
            <v>1</v>
          </cell>
          <cell r="BM585">
            <v>1164</v>
          </cell>
          <cell r="BN585">
            <v>1165.694</v>
          </cell>
          <cell r="BO585">
            <v>0</v>
          </cell>
          <cell r="BP585">
            <v>1164</v>
          </cell>
          <cell r="BQ585">
            <v>0</v>
          </cell>
          <cell r="BR585">
            <v>291</v>
          </cell>
          <cell r="BS585">
            <v>0</v>
          </cell>
          <cell r="BT585">
            <v>4</v>
          </cell>
          <cell r="BU585">
            <v>0</v>
          </cell>
          <cell r="BV585">
            <v>18</v>
          </cell>
          <cell r="BW585">
            <v>1506</v>
          </cell>
          <cell r="BX585">
            <v>1511.057</v>
          </cell>
          <cell r="BY585">
            <v>0</v>
          </cell>
          <cell r="BZ585">
            <v>1506</v>
          </cell>
          <cell r="CA585">
            <v>0</v>
          </cell>
          <cell r="CB585">
            <v>7.66</v>
          </cell>
          <cell r="CC585">
            <v>0</v>
          </cell>
          <cell r="CD585">
            <v>2.0833333333333299</v>
          </cell>
          <cell r="CE585">
            <v>0</v>
          </cell>
          <cell r="CF585">
            <v>0</v>
          </cell>
          <cell r="CG585">
            <v>0</v>
          </cell>
          <cell r="CH585">
            <v>0</v>
          </cell>
          <cell r="CI585">
            <v>0</v>
          </cell>
          <cell r="CJ585">
            <v>0</v>
          </cell>
          <cell r="CK585">
            <v>0</v>
          </cell>
          <cell r="CL585">
            <v>0</v>
          </cell>
          <cell r="CM585">
            <v>0</v>
          </cell>
          <cell r="CN585">
            <v>0</v>
          </cell>
          <cell r="CO585">
            <v>0</v>
          </cell>
          <cell r="CP585">
            <v>3193</v>
          </cell>
          <cell r="CQ585">
            <v>13155.7</v>
          </cell>
          <cell r="CR585">
            <v>0</v>
          </cell>
          <cell r="CS585">
            <v>0</v>
          </cell>
          <cell r="CT585">
            <v>0</v>
          </cell>
        </row>
        <row r="586">
          <cell r="B586">
            <v>247693602</v>
          </cell>
          <cell r="C586" t="str">
            <v>рп Октябрьский, ул. Текстильщиков, д. 4, д. 5</v>
          </cell>
          <cell r="D586" t="str">
            <v>{"type":"Polygon","coordinates":[[[37.97158,55.608339],[37.971899,55.607824],[37.971939,55.607831],[37.972038,55.607674],[37.972316,55.607726],[37.97242,55.607535],[37.971442,55.607354],[37.971115,55.607309],[37.971043,55.607419],[37.970226,55.607259],[37.970248,55.607226],[37.970236,55.607209],[37.97015,55.607192],[37.969917,55.607552],[37.969909,55.607565],[37.97028,55.607636],[37.970142,55.607827],[37.970021,55.608029],[37.970021,55.608029],[37.97158,55.608339]],[[37.97035,55.607564],[37.970332,55.607592],[37.970169,55.607559],[37.970186,55.607532],[37.970087,55.607513],[37.970115,55.607469],[37.970057,55.607457],[37.970105,55.607384],[37.970164,55.607397],[37.970241,55.607279],[37.970528,55.607334],[37.970459,55.607443],[37.971835,55.607707],[37.971757,55.607835],[37.97038,55.60757],[37.97035,55.607564]],[[37.970154,55.607896],[37.971556,55.608167],[37.971491,55.608281],[37.970087,55.608004],[37.970154,55.607896]],[[37.972275,55.607508],[37.97228,55.607509],[37.972267,55.607507],[37.972275,55.607508]],[[37.971569,55.608307],[37.971605,55.608249],[37.97155,55.608239],[37.971514,55.608296],[37.971514,55.608296],[37.971569,55.608307]],[[37.971611,55.607941],[37.97146,55.607913],[37.971436,55.607955],[37.971586,55.607984],[37.971611,55.607941]]]}</v>
          </cell>
          <cell r="E586" t="str">
            <v>LINESTRING(37.97015 55.607192,37.969917 55.607552,37.969909 55.607565,37.970021 55.608029,37.97158 55.608339,37.972316 55.607726,37.97242 55.607535,37.972275 55.607508,37.971442 55.607354,37.971115 55.607309,37.97015 55.607192)</v>
          </cell>
          <cell r="F586" t="str">
            <v>Утвержден</v>
          </cell>
          <cell r="G586">
            <v>8043</v>
          </cell>
          <cell r="H586">
            <v>8062.9849999999997</v>
          </cell>
          <cell r="I586">
            <v>8030</v>
          </cell>
          <cell r="J586">
            <v>1337</v>
          </cell>
          <cell r="K586">
            <v>1439</v>
          </cell>
          <cell r="L586">
            <v>6693</v>
          </cell>
          <cell r="M586">
            <v>2</v>
          </cell>
          <cell r="N586">
            <v>320</v>
          </cell>
          <cell r="O586">
            <v>319.28300000000002</v>
          </cell>
          <cell r="P586">
            <v>0</v>
          </cell>
          <cell r="Q586">
            <v>0</v>
          </cell>
          <cell r="R586">
            <v>320</v>
          </cell>
          <cell r="S586">
            <v>0</v>
          </cell>
          <cell r="T586">
            <v>0</v>
          </cell>
          <cell r="U586">
            <v>0</v>
          </cell>
          <cell r="V586">
            <v>0</v>
          </cell>
          <cell r="W586">
            <v>2</v>
          </cell>
          <cell r="X586">
            <v>2</v>
          </cell>
          <cell r="Y586">
            <v>2</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5142</v>
          </cell>
          <cell r="AN586">
            <v>5161.1970000000001</v>
          </cell>
          <cell r="AO586">
            <v>5142</v>
          </cell>
          <cell r="AP586">
            <v>0</v>
          </cell>
          <cell r="AQ586">
            <v>0</v>
          </cell>
          <cell r="AR586">
            <v>0</v>
          </cell>
          <cell r="AS586">
            <v>0</v>
          </cell>
          <cell r="AT586">
            <v>0</v>
          </cell>
          <cell r="AU586">
            <v>0</v>
          </cell>
          <cell r="AV586">
            <v>1</v>
          </cell>
          <cell r="AW586">
            <v>77</v>
          </cell>
          <cell r="AX586">
            <v>0</v>
          </cell>
          <cell r="AY586">
            <v>77</v>
          </cell>
          <cell r="AZ586">
            <v>0</v>
          </cell>
          <cell r="BA586">
            <v>6</v>
          </cell>
          <cell r="BB586">
            <v>6</v>
          </cell>
          <cell r="BC586">
            <v>3</v>
          </cell>
          <cell r="BD586">
            <v>2</v>
          </cell>
          <cell r="BE586">
            <v>1</v>
          </cell>
          <cell r="BF586">
            <v>525</v>
          </cell>
          <cell r="BG586">
            <v>526.84500000000003</v>
          </cell>
          <cell r="BH586">
            <v>0</v>
          </cell>
          <cell r="BI586">
            <v>525</v>
          </cell>
          <cell r="BJ586">
            <v>0</v>
          </cell>
          <cell r="BK586">
            <v>42</v>
          </cell>
          <cell r="BL586">
            <v>1</v>
          </cell>
          <cell r="BM586">
            <v>741</v>
          </cell>
          <cell r="BN586">
            <v>814.34</v>
          </cell>
          <cell r="BO586">
            <v>9</v>
          </cell>
          <cell r="BP586">
            <v>741</v>
          </cell>
          <cell r="BQ586">
            <v>0</v>
          </cell>
          <cell r="BR586">
            <v>176</v>
          </cell>
          <cell r="BS586">
            <v>0</v>
          </cell>
          <cell r="BT586">
            <v>4</v>
          </cell>
          <cell r="BU586">
            <v>0</v>
          </cell>
          <cell r="BV586">
            <v>8</v>
          </cell>
          <cell r="BW586">
            <v>1231</v>
          </cell>
          <cell r="BX586">
            <v>1235.3720000000001</v>
          </cell>
          <cell r="BY586">
            <v>0</v>
          </cell>
          <cell r="BZ586">
            <v>1231</v>
          </cell>
          <cell r="CA586">
            <v>0</v>
          </cell>
          <cell r="CB586">
            <v>0.64900000000000002</v>
          </cell>
          <cell r="CC586">
            <v>0</v>
          </cell>
          <cell r="CD586">
            <v>2.1875</v>
          </cell>
          <cell r="CE586">
            <v>0</v>
          </cell>
          <cell r="CF586">
            <v>0</v>
          </cell>
          <cell r="CG586">
            <v>0</v>
          </cell>
          <cell r="CH586">
            <v>0</v>
          </cell>
          <cell r="CI586">
            <v>0</v>
          </cell>
          <cell r="CJ586">
            <v>0</v>
          </cell>
          <cell r="CK586">
            <v>0</v>
          </cell>
          <cell r="CL586">
            <v>0</v>
          </cell>
          <cell r="CM586">
            <v>0</v>
          </cell>
          <cell r="CN586">
            <v>0</v>
          </cell>
          <cell r="CO586">
            <v>0</v>
          </cell>
          <cell r="CP586">
            <v>2574</v>
          </cell>
          <cell r="CQ586">
            <v>8036</v>
          </cell>
          <cell r="CR586">
            <v>0</v>
          </cell>
          <cell r="CS586">
            <v>0</v>
          </cell>
          <cell r="CT586">
            <v>0</v>
          </cell>
        </row>
        <row r="587">
          <cell r="B587">
            <v>247693608</v>
          </cell>
          <cell r="C587" t="str">
            <v>р.п. Октябрьский, ул.Текстильщиков, д. 7б</v>
          </cell>
          <cell r="D587" t="str">
            <v>{"type":"Polygon","coordinates":[[[37.969551,55.606684],[37.97039,55.605299],[37.970213,55.605216],[37.970149,55.605205],[37.970126,55.605197],[37.969811,55.605085],[37.969508,55.604981],[37.969429,55.604953],[37.969263,55.604873],[37.969199,55.604912],[37.96937,55.604988],[37.969347,55.605012],[37.968361,55.606429],[37.969551,55.606684]],[[37.969727,55.605387],[37.969947,55.605432],[37.96938,55.606324],[37.969166,55.606285],[37.969727,55.605387]],[[37.970218,55.605383],[37.970269,55.605307],[37.970331,55.605322],[37.97028,55.605397],[37.970218,55.605383]]]}</v>
          </cell>
          <cell r="E587" t="str">
            <v>LINESTRING(37.969263 55.604873,37.969199 55.604912,37.968361 55.606429,37.969551 55.606684,37.97039 55.605299,37.970213 55.605216,37.969263 55.604873)</v>
          </cell>
          <cell r="F587" t="str">
            <v>Утвержден</v>
          </cell>
          <cell r="G587">
            <v>11533</v>
          </cell>
          <cell r="H587">
            <v>11561.638000000001</v>
          </cell>
          <cell r="I587">
            <v>11533</v>
          </cell>
          <cell r="J587">
            <v>1953.63</v>
          </cell>
          <cell r="K587">
            <v>2678.8</v>
          </cell>
          <cell r="L587">
            <v>7398.37</v>
          </cell>
          <cell r="M587">
            <v>2</v>
          </cell>
          <cell r="N587">
            <v>621</v>
          </cell>
          <cell r="O587">
            <v>621.99800000000005</v>
          </cell>
          <cell r="P587">
            <v>0</v>
          </cell>
          <cell r="Q587">
            <v>0</v>
          </cell>
          <cell r="R587">
            <v>553</v>
          </cell>
          <cell r="S587">
            <v>68</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3895.1</v>
          </cell>
          <cell r="AN587">
            <v>4017.5070000000001</v>
          </cell>
          <cell r="AO587">
            <v>3889.1</v>
          </cell>
          <cell r="AP587">
            <v>28</v>
          </cell>
          <cell r="AQ587">
            <v>0</v>
          </cell>
          <cell r="AR587">
            <v>0</v>
          </cell>
          <cell r="AS587">
            <v>0</v>
          </cell>
          <cell r="AT587">
            <v>10</v>
          </cell>
          <cell r="AU587">
            <v>1</v>
          </cell>
          <cell r="AV587">
            <v>1</v>
          </cell>
          <cell r="AW587">
            <v>26</v>
          </cell>
          <cell r="AX587">
            <v>0</v>
          </cell>
          <cell r="AY587">
            <v>26</v>
          </cell>
          <cell r="AZ587">
            <v>0</v>
          </cell>
          <cell r="BA587">
            <v>8</v>
          </cell>
          <cell r="BB587">
            <v>8</v>
          </cell>
          <cell r="BC587">
            <v>3</v>
          </cell>
          <cell r="BD587">
            <v>4</v>
          </cell>
          <cell r="BE587">
            <v>8</v>
          </cell>
          <cell r="BF587">
            <v>2777.3</v>
          </cell>
          <cell r="BG587">
            <v>2784.489</v>
          </cell>
          <cell r="BH587">
            <v>0</v>
          </cell>
          <cell r="BI587">
            <v>2606.3000000000002</v>
          </cell>
          <cell r="BJ587">
            <v>171</v>
          </cell>
          <cell r="BK587">
            <v>218</v>
          </cell>
          <cell r="BL587">
            <v>1</v>
          </cell>
          <cell r="BM587">
            <v>2357</v>
          </cell>
          <cell r="BN587">
            <v>2363.076</v>
          </cell>
          <cell r="BO587">
            <v>0</v>
          </cell>
          <cell r="BP587">
            <v>2357</v>
          </cell>
          <cell r="BQ587">
            <v>0</v>
          </cell>
          <cell r="BR587">
            <v>471.2</v>
          </cell>
          <cell r="BS587">
            <v>0</v>
          </cell>
          <cell r="BT587">
            <v>5</v>
          </cell>
          <cell r="BU587">
            <v>0</v>
          </cell>
          <cell r="BV587">
            <v>8</v>
          </cell>
          <cell r="BW587">
            <v>8159.6</v>
          </cell>
          <cell r="BX587">
            <v>1775.242</v>
          </cell>
          <cell r="BY587">
            <v>78</v>
          </cell>
          <cell r="BZ587">
            <v>8159.6</v>
          </cell>
          <cell r="CA587">
            <v>0</v>
          </cell>
          <cell r="CB587">
            <v>296.35199999999998</v>
          </cell>
          <cell r="CC587">
            <v>0</v>
          </cell>
          <cell r="CD587">
            <v>1.875</v>
          </cell>
          <cell r="CE587">
            <v>0</v>
          </cell>
          <cell r="CF587">
            <v>0</v>
          </cell>
          <cell r="CG587">
            <v>0</v>
          </cell>
          <cell r="CH587">
            <v>0</v>
          </cell>
          <cell r="CI587">
            <v>0</v>
          </cell>
          <cell r="CJ587">
            <v>0</v>
          </cell>
          <cell r="CK587">
            <v>0</v>
          </cell>
          <cell r="CL587">
            <v>0</v>
          </cell>
          <cell r="CM587">
            <v>0</v>
          </cell>
          <cell r="CN587">
            <v>0</v>
          </cell>
          <cell r="CO587">
            <v>0</v>
          </cell>
          <cell r="CP587">
            <v>13148.9</v>
          </cell>
          <cell r="CQ587">
            <v>17830</v>
          </cell>
          <cell r="CR587">
            <v>0</v>
          </cell>
          <cell r="CS587">
            <v>0</v>
          </cell>
          <cell r="CT587">
            <v>0</v>
          </cell>
        </row>
        <row r="588">
          <cell r="B588">
            <v>5462970474</v>
          </cell>
          <cell r="C588" t="str">
            <v>рп. Октябрьский, ул. Школьная, д. 1</v>
          </cell>
          <cell r="D588" t="str">
            <v>{"type":"Polygon","coordinates":[[[37.971536,55.611913],[37.971506,55.611908],[37.971372,55.611883],[37.971099,55.611832],[37.970877,55.611791],[37.970662,55.611751],[37.970447,55.611711],[37.970402,55.611703],[37.970316,55.611687],[37.970293,55.611683],[37.970314,55.611648],[37.970266,55.611602],[37.970403,55.611387],[37.970439,55.611331],[37.970755,55.610835],[37.970774,55.610805],[37.970827,55.610838],[37.970849,55.610842],[37.970939,55.61086],[37.971001,55.610872],[37.971057,55.610883],[37.971659,55.611003],[37.971704,55.611012],[37.971827,55.611036],[37.972277,55.611125],[37.972263,55.611147],[37.97221,55.611231],[37.971809,55.61186],[37.97175,55.611953],[37.971536,55.611913]],[[37.970549,55.611627],[37.970628,55.611502],[37.971513,55.611671],[37.971878,55.611117],[37.972123,55.611169],[37.971684,55.611837],[37.970549,55.611627]],[[37.970908,55.611083],[37.970974,55.610984],[37.971157,55.611022],[37.971092,55.611121],[37.970908,55.611083]]]}</v>
          </cell>
          <cell r="E588" t="str">
            <v>LINESTRING(37.970774 55.610805,37.970403 55.611387,37.970266 55.611602,37.970293 55.611683,37.971506 55.611908,37.97175 55.611953,37.97221 55.611231,37.972277 55.611125,37.970774 55.610805)</v>
          </cell>
          <cell r="F588" t="str">
            <v>Утвержден</v>
          </cell>
          <cell r="G588">
            <v>7195</v>
          </cell>
          <cell r="H588">
            <v>7680.7870000000003</v>
          </cell>
          <cell r="I588">
            <v>7195</v>
          </cell>
          <cell r="J588">
            <v>426</v>
          </cell>
          <cell r="K588">
            <v>3060</v>
          </cell>
          <cell r="L588">
            <v>6769</v>
          </cell>
          <cell r="M588">
            <v>1</v>
          </cell>
          <cell r="N588">
            <v>384</v>
          </cell>
          <cell r="O588">
            <v>384.98399999999998</v>
          </cell>
          <cell r="P588">
            <v>0</v>
          </cell>
          <cell r="Q588">
            <v>0</v>
          </cell>
          <cell r="R588">
            <v>384</v>
          </cell>
          <cell r="S588">
            <v>0</v>
          </cell>
          <cell r="T588">
            <v>0</v>
          </cell>
          <cell r="U588">
            <v>0</v>
          </cell>
          <cell r="V588">
            <v>0</v>
          </cell>
          <cell r="W588">
            <v>0</v>
          </cell>
          <cell r="X588">
            <v>0</v>
          </cell>
          <cell r="Y588">
            <v>0</v>
          </cell>
          <cell r="Z588">
            <v>1</v>
          </cell>
          <cell r="AA588">
            <v>290</v>
          </cell>
          <cell r="AB588">
            <v>290.36</v>
          </cell>
          <cell r="AC588">
            <v>0</v>
          </cell>
          <cell r="AD588">
            <v>0</v>
          </cell>
          <cell r="AE588">
            <v>290</v>
          </cell>
          <cell r="AF588">
            <v>0</v>
          </cell>
          <cell r="AG588">
            <v>0</v>
          </cell>
          <cell r="AH588">
            <v>0</v>
          </cell>
          <cell r="AI588">
            <v>0</v>
          </cell>
          <cell r="AJ588">
            <v>0</v>
          </cell>
          <cell r="AK588">
            <v>0</v>
          </cell>
          <cell r="AL588">
            <v>0</v>
          </cell>
          <cell r="AM588">
            <v>2033.5</v>
          </cell>
          <cell r="AN588">
            <v>2038.799</v>
          </cell>
          <cell r="AO588">
            <v>2033.5</v>
          </cell>
          <cell r="AP588">
            <v>0</v>
          </cell>
          <cell r="AQ588">
            <v>0</v>
          </cell>
          <cell r="AR588">
            <v>0</v>
          </cell>
          <cell r="AS588">
            <v>0</v>
          </cell>
          <cell r="AT588">
            <v>0</v>
          </cell>
          <cell r="AU588">
            <v>0</v>
          </cell>
          <cell r="AV588">
            <v>0</v>
          </cell>
          <cell r="AW588">
            <v>0</v>
          </cell>
          <cell r="AX588">
            <v>0</v>
          </cell>
          <cell r="AY588">
            <v>0</v>
          </cell>
          <cell r="AZ588">
            <v>0</v>
          </cell>
          <cell r="BA588">
            <v>4</v>
          </cell>
          <cell r="BB588">
            <v>4</v>
          </cell>
          <cell r="BC588">
            <v>4</v>
          </cell>
          <cell r="BD588">
            <v>4</v>
          </cell>
          <cell r="BE588">
            <v>6</v>
          </cell>
          <cell r="BF588">
            <v>1755</v>
          </cell>
          <cell r="BG588">
            <v>1759.114</v>
          </cell>
          <cell r="BH588">
            <v>0</v>
          </cell>
          <cell r="BI588">
            <v>1755</v>
          </cell>
          <cell r="BJ588">
            <v>0</v>
          </cell>
          <cell r="BK588">
            <v>140</v>
          </cell>
          <cell r="BL588">
            <v>1</v>
          </cell>
          <cell r="BM588">
            <v>1390</v>
          </cell>
          <cell r="BN588">
            <v>1391.8320000000001</v>
          </cell>
          <cell r="BO588">
            <v>0</v>
          </cell>
          <cell r="BP588">
            <v>1390</v>
          </cell>
          <cell r="BQ588">
            <v>0</v>
          </cell>
          <cell r="BR588">
            <v>250</v>
          </cell>
          <cell r="BS588">
            <v>0</v>
          </cell>
          <cell r="BT588">
            <v>5</v>
          </cell>
          <cell r="BU588">
            <v>0</v>
          </cell>
          <cell r="BV588">
            <v>7</v>
          </cell>
          <cell r="BW588">
            <v>1812.1</v>
          </cell>
          <cell r="BX588">
            <v>1818.329</v>
          </cell>
          <cell r="BY588">
            <v>0</v>
          </cell>
          <cell r="BZ588">
            <v>1812.1</v>
          </cell>
          <cell r="CA588">
            <v>0</v>
          </cell>
          <cell r="CB588">
            <v>0.43099999999999999</v>
          </cell>
          <cell r="CC588">
            <v>0</v>
          </cell>
          <cell r="CD588">
            <v>5.71428571428571</v>
          </cell>
          <cell r="CE588">
            <v>0</v>
          </cell>
          <cell r="CF588">
            <v>0</v>
          </cell>
          <cell r="CG588">
            <v>0</v>
          </cell>
          <cell r="CH588">
            <v>0</v>
          </cell>
          <cell r="CI588">
            <v>0</v>
          </cell>
          <cell r="CJ588">
            <v>0</v>
          </cell>
          <cell r="CK588">
            <v>0</v>
          </cell>
          <cell r="CL588">
            <v>0</v>
          </cell>
          <cell r="CM588">
            <v>0</v>
          </cell>
          <cell r="CN588">
            <v>0</v>
          </cell>
          <cell r="CO588">
            <v>0</v>
          </cell>
          <cell r="CP588">
            <v>4957.1000000000004</v>
          </cell>
          <cell r="CQ588">
            <v>7664.6</v>
          </cell>
          <cell r="CR588">
            <v>0</v>
          </cell>
          <cell r="CS588">
            <v>0</v>
          </cell>
          <cell r="CT588">
            <v>0</v>
          </cell>
        </row>
        <row r="589">
          <cell r="B589">
            <v>247693596</v>
          </cell>
          <cell r="C589" t="str">
            <v>рп. Октябрьский, ул. Школьная, д. 1к2</v>
          </cell>
          <cell r="D589" t="str">
            <v>{"type":"Polygon","coordinates":[[[37.971245,55.60981],[37.97061,55.610758],[37.970746,55.610788],[37.970827,55.610838],[37.972277,55.611125],[37.972319,55.611057],[37.972327,55.611044],[37.972467,55.610823],[37.972499,55.610773],[37.972587,55.610634],[37.972619,55.610584],[37.972727,55.610412],[37.972759,55.610363],[37.972835,55.610242],[37.972835,55.610226],[37.972819,55.610211],[37.972782,55.610188],[37.972816,55.610131],[37.972822,55.610121],[37.97228,55.610011],[37.972171,55.609989],[37.97125,55.609802],[37.971245,55.60981]],[[37.972468,55.610196],[37.972739,55.610249],[37.972281,55.610952],[37.970885,55.610664],[37.971355,55.60996],[37.971621,55.610013],[37.971249,55.610582],[37.972093,55.610753],[37.972468,55.610196]],[[37.971808,55.610147],[37.972209,55.610219],[37.972276,55.610108],[37.971876,55.610033],[37.971808,55.610147]],[[37.972153,55.610017],[37.972262,55.610039],[37.97228,55.610011],[37.972171,55.609989],[37.972153,55.610017]]]}</v>
          </cell>
          <cell r="E589" t="str">
            <v>LINESTRING(37.97125 55.609802,37.97061 55.610758,37.970827 55.610838,37.972277 55.611125,37.972759 55.610363,37.972835 55.610242,37.972835 55.610226,37.972822 55.610121,37.97228 55.610011,37.97125 55.609802)</v>
          </cell>
          <cell r="F589" t="str">
            <v>Утвержден</v>
          </cell>
          <cell r="G589">
            <v>7125</v>
          </cell>
          <cell r="H589">
            <v>8647.7990000000009</v>
          </cell>
          <cell r="I589">
            <v>1120</v>
          </cell>
          <cell r="J589">
            <v>0</v>
          </cell>
          <cell r="K589">
            <v>3475.6</v>
          </cell>
          <cell r="L589">
            <v>2240</v>
          </cell>
          <cell r="M589">
            <v>1</v>
          </cell>
          <cell r="N589">
            <v>404</v>
          </cell>
          <cell r="O589">
            <v>403.69</v>
          </cell>
          <cell r="P589">
            <v>0</v>
          </cell>
          <cell r="Q589">
            <v>0</v>
          </cell>
          <cell r="R589">
            <v>404</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3105.6</v>
          </cell>
          <cell r="AN589">
            <v>3114.8919999999998</v>
          </cell>
          <cell r="AO589">
            <v>3105.6</v>
          </cell>
          <cell r="AP589">
            <v>0</v>
          </cell>
          <cell r="AQ589">
            <v>0</v>
          </cell>
          <cell r="AR589">
            <v>0</v>
          </cell>
          <cell r="AS589">
            <v>0</v>
          </cell>
          <cell r="AT589">
            <v>0</v>
          </cell>
          <cell r="AU589">
            <v>0</v>
          </cell>
          <cell r="AV589">
            <v>1</v>
          </cell>
          <cell r="AW589">
            <v>20</v>
          </cell>
          <cell r="AX589">
            <v>0</v>
          </cell>
          <cell r="AY589">
            <v>20</v>
          </cell>
          <cell r="AZ589">
            <v>0</v>
          </cell>
          <cell r="BA589">
            <v>8</v>
          </cell>
          <cell r="BB589">
            <v>8</v>
          </cell>
          <cell r="BC589">
            <v>3</v>
          </cell>
          <cell r="BD589">
            <v>3</v>
          </cell>
          <cell r="BE589">
            <v>2</v>
          </cell>
          <cell r="BF589">
            <v>603</v>
          </cell>
          <cell r="BG589">
            <v>605.31399999999996</v>
          </cell>
          <cell r="BH589">
            <v>0</v>
          </cell>
          <cell r="BI589">
            <v>603</v>
          </cell>
          <cell r="BJ589">
            <v>0</v>
          </cell>
          <cell r="BK589">
            <v>46</v>
          </cell>
          <cell r="BL589">
            <v>1</v>
          </cell>
          <cell r="BM589">
            <v>3373</v>
          </cell>
          <cell r="BN589">
            <v>3380.94</v>
          </cell>
          <cell r="BO589">
            <v>0</v>
          </cell>
          <cell r="BP589">
            <v>3373</v>
          </cell>
          <cell r="BQ589">
            <v>0</v>
          </cell>
          <cell r="BR589">
            <v>500</v>
          </cell>
          <cell r="BS589">
            <v>0</v>
          </cell>
          <cell r="BT589">
            <v>5</v>
          </cell>
          <cell r="BU589">
            <v>0</v>
          </cell>
          <cell r="BV589">
            <v>4</v>
          </cell>
          <cell r="BW589">
            <v>1115.5999999999999</v>
          </cell>
          <cell r="BX589">
            <v>1119.077</v>
          </cell>
          <cell r="BY589">
            <v>0</v>
          </cell>
          <cell r="BZ589">
            <v>1115.5999999999999</v>
          </cell>
          <cell r="CA589">
            <v>0</v>
          </cell>
          <cell r="CB589">
            <v>0.51600000000000001</v>
          </cell>
          <cell r="CC589">
            <v>0</v>
          </cell>
          <cell r="CD589">
            <v>4.875</v>
          </cell>
          <cell r="CE589">
            <v>0</v>
          </cell>
          <cell r="CF589">
            <v>0</v>
          </cell>
          <cell r="CG589">
            <v>0</v>
          </cell>
          <cell r="CH589">
            <v>0</v>
          </cell>
          <cell r="CI589">
            <v>0</v>
          </cell>
          <cell r="CJ589">
            <v>0</v>
          </cell>
          <cell r="CK589">
            <v>0</v>
          </cell>
          <cell r="CL589">
            <v>0</v>
          </cell>
          <cell r="CM589">
            <v>0</v>
          </cell>
          <cell r="CN589">
            <v>0</v>
          </cell>
          <cell r="CO589">
            <v>0</v>
          </cell>
          <cell r="CP589">
            <v>5111.6000000000004</v>
          </cell>
          <cell r="CQ589">
            <v>8621.2000000000007</v>
          </cell>
          <cell r="CR589">
            <v>0</v>
          </cell>
          <cell r="CS589">
            <v>0</v>
          </cell>
          <cell r="CT589">
            <v>0</v>
          </cell>
        </row>
        <row r="590">
          <cell r="B590">
            <v>5386441542</v>
          </cell>
          <cell r="C590" t="str">
            <v>р.п. Томилино, мкр. Птицефабрика, д. 16</v>
          </cell>
          <cell r="D590" t="str">
            <v>{"type":"Polygon","coordinates":[[[37.925654,55.655623],[37.925261,55.655859],[37.925259,55.655884],[37.925154,55.65583],[37.925142,55.655836],[37.925134,55.655841],[37.925097,55.655859],[37.925058,55.655874],[37.924979,55.655889],[37.925198,55.655996],[37.925196,55.656],[37.925198,55.656039],[37.925178,55.656054],[37.925584,55.656247],[37.925231,55.65648],[37.925228,55.656499],[37.925293,55.656558],[37.92577,55.65679],[37.925836,55.656799],[37.925903,55.656793],[37.926135,55.656635],[37.926139,55.656617],[37.926085,55.656589],[37.926243,55.656489],[37.926347,55.65654],[37.926409,55.65657],[37.926696,55.656705],[37.926748,55.656669],[37.926959,55.656771],[37.927268,55.656583],[37.927145,55.656357],[37.925654,55.655623]],[[37.925371,55.655862],[37.926933,55.656639],[37.927075,55.656543],[37.925518,55.655768],[37.925371,55.655862]]]}</v>
          </cell>
          <cell r="E590" t="str">
            <v>LINESTRING(37.925654 55.655623,37.924979 55.655889,37.925228 55.656499,37.925293 55.656558,37.92577 55.65679,37.925836 55.656799,37.926959 55.656771,37.927268 55.656583,37.927145 55.656357,37.925654 55.655623)</v>
          </cell>
          <cell r="F590" t="str">
            <v>Утвержден</v>
          </cell>
          <cell r="G590">
            <v>7727</v>
          </cell>
          <cell r="H590">
            <v>7745.3869999999997</v>
          </cell>
          <cell r="I590">
            <v>7727</v>
          </cell>
          <cell r="J590">
            <v>1232.2</v>
          </cell>
          <cell r="K590">
            <v>854</v>
          </cell>
          <cell r="L590">
            <v>6494.8</v>
          </cell>
          <cell r="M590">
            <v>2</v>
          </cell>
          <cell r="N590">
            <v>266.60000000000002</v>
          </cell>
          <cell r="O590">
            <v>267.02999999999997</v>
          </cell>
          <cell r="P590">
            <v>0</v>
          </cell>
          <cell r="Q590">
            <v>0</v>
          </cell>
          <cell r="R590">
            <v>245</v>
          </cell>
          <cell r="S590">
            <v>21.6</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5415.8</v>
          </cell>
          <cell r="AN590">
            <v>5423.4639999999999</v>
          </cell>
          <cell r="AO590">
            <v>5414.8</v>
          </cell>
          <cell r="AP590">
            <v>11</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4</v>
          </cell>
          <cell r="BF590">
            <v>634.4</v>
          </cell>
          <cell r="BG590">
            <v>639.17399999999998</v>
          </cell>
          <cell r="BH590">
            <v>1</v>
          </cell>
          <cell r="BI590">
            <v>634.4</v>
          </cell>
          <cell r="BJ590">
            <v>0</v>
          </cell>
          <cell r="BK590">
            <v>50</v>
          </cell>
          <cell r="BL590">
            <v>1</v>
          </cell>
          <cell r="BM590">
            <v>854</v>
          </cell>
          <cell r="BN590">
            <v>853.93299999999999</v>
          </cell>
          <cell r="BO590">
            <v>0</v>
          </cell>
          <cell r="BP590">
            <v>854</v>
          </cell>
          <cell r="BQ590">
            <v>0</v>
          </cell>
          <cell r="BR590">
            <v>170.8</v>
          </cell>
          <cell r="BS590">
            <v>0</v>
          </cell>
          <cell r="BT590">
            <v>5</v>
          </cell>
          <cell r="BU590">
            <v>0</v>
          </cell>
          <cell r="BV590">
            <v>13</v>
          </cell>
          <cell r="BW590">
            <v>418.1</v>
          </cell>
          <cell r="BX590">
            <v>412.791</v>
          </cell>
          <cell r="BY590">
            <v>1</v>
          </cell>
          <cell r="BZ590">
            <v>201.1</v>
          </cell>
          <cell r="CA590">
            <v>217</v>
          </cell>
          <cell r="CB590">
            <v>0.13300000000000001</v>
          </cell>
          <cell r="CC590">
            <v>0.14399999999999999</v>
          </cell>
          <cell r="CD590">
            <v>1.5</v>
          </cell>
          <cell r="CE590">
            <v>1.5</v>
          </cell>
          <cell r="CF590">
            <v>0</v>
          </cell>
          <cell r="CG590">
            <v>0</v>
          </cell>
          <cell r="CH590">
            <v>0</v>
          </cell>
          <cell r="CI590">
            <v>0</v>
          </cell>
          <cell r="CJ590">
            <v>0</v>
          </cell>
          <cell r="CK590">
            <v>0</v>
          </cell>
          <cell r="CL590">
            <v>0</v>
          </cell>
          <cell r="CM590">
            <v>0</v>
          </cell>
          <cell r="CN590">
            <v>0</v>
          </cell>
          <cell r="CO590">
            <v>0</v>
          </cell>
          <cell r="CP590">
            <v>1689.5</v>
          </cell>
          <cell r="CQ590">
            <v>7587.9</v>
          </cell>
          <cell r="CR590">
            <v>0</v>
          </cell>
          <cell r="CS590">
            <v>0</v>
          </cell>
          <cell r="CT590">
            <v>0</v>
          </cell>
        </row>
        <row r="591">
          <cell r="B591">
            <v>247693699</v>
          </cell>
          <cell r="C591" t="str">
            <v>рп. Томилино, мкр. Птицефабрика, д. 23, д. 24</v>
          </cell>
          <cell r="D591" t="str">
            <v>{"type":"Polygon","coordinates":[[[37.928222,55.653977],[37.928308,55.654019],[37.928263,55.654048],[37.92866,55.654242],[37.928847,55.654121],[37.928965,55.654131],[37.929462,55.653806],[37.92971,55.653644],[37.929959,55.653479],[37.930423,55.653176],[37.931071,55.652793],[37.931076,55.652696],[37.930746,55.652571],[37.930642,55.652521],[37.930268,55.652746],[37.929904,55.652973],[37.929876,55.652958],[37.929663,55.65309],[37.92945,55.653221],[37.92847,55.653826],[37.928222,55.653977]],[[37.928565,55.653959],[37.928714,55.654035],[37.929658,55.653453],[37.92951,55.653381],[37.928565,55.653959]],[[37.929589,55.653333],[37.929728,55.653403],[37.930632,55.652812],[37.930493,55.652744],[37.929589,55.653333]]]}</v>
          </cell>
          <cell r="E591" t="str">
            <v>LINESTRING(37.930642 55.652521,37.929876 55.652958,37.928222 55.653977,37.928263 55.654048,37.92866 55.654242,37.928965 55.654131,37.931071 55.652793,37.931076 55.652696,37.930642 55.652521)</v>
          </cell>
          <cell r="F591" t="str">
            <v>Утвержден</v>
          </cell>
          <cell r="G591">
            <v>7490</v>
          </cell>
          <cell r="H591">
            <v>7508.8779999999997</v>
          </cell>
          <cell r="I591">
            <v>7490</v>
          </cell>
          <cell r="J591">
            <v>1726</v>
          </cell>
          <cell r="K591">
            <v>3352</v>
          </cell>
          <cell r="L591">
            <v>8017</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3378.6</v>
          </cell>
          <cell r="AN591">
            <v>3387.4949999999999</v>
          </cell>
          <cell r="AO591">
            <v>3378.6</v>
          </cell>
          <cell r="AP591">
            <v>0</v>
          </cell>
          <cell r="AQ591">
            <v>0</v>
          </cell>
          <cell r="AR591">
            <v>0</v>
          </cell>
          <cell r="AS591">
            <v>0</v>
          </cell>
          <cell r="AT591">
            <v>0</v>
          </cell>
          <cell r="AU591">
            <v>0</v>
          </cell>
          <cell r="AV591">
            <v>1</v>
          </cell>
          <cell r="AW591">
            <v>30</v>
          </cell>
          <cell r="AX591">
            <v>0</v>
          </cell>
          <cell r="AY591">
            <v>30</v>
          </cell>
          <cell r="AZ591">
            <v>0</v>
          </cell>
          <cell r="BA591">
            <v>0</v>
          </cell>
          <cell r="BB591">
            <v>0</v>
          </cell>
          <cell r="BC591">
            <v>20</v>
          </cell>
          <cell r="BD591">
            <v>12</v>
          </cell>
          <cell r="BE591">
            <v>3</v>
          </cell>
          <cell r="BF591">
            <v>621.20000000000005</v>
          </cell>
          <cell r="BG591">
            <v>619.54899999999998</v>
          </cell>
          <cell r="BH591">
            <v>0</v>
          </cell>
          <cell r="BI591">
            <v>621.20000000000005</v>
          </cell>
          <cell r="BJ591">
            <v>0</v>
          </cell>
          <cell r="BK591">
            <v>49</v>
          </cell>
          <cell r="BL591">
            <v>1</v>
          </cell>
          <cell r="BM591">
            <v>2427</v>
          </cell>
          <cell r="BN591">
            <v>2431.4209999999998</v>
          </cell>
          <cell r="BO591">
            <v>0</v>
          </cell>
          <cell r="BP591">
            <v>2427</v>
          </cell>
          <cell r="BQ591">
            <v>0</v>
          </cell>
          <cell r="BR591">
            <v>524</v>
          </cell>
          <cell r="BS591">
            <v>0</v>
          </cell>
          <cell r="BT591">
            <v>5</v>
          </cell>
          <cell r="BU591">
            <v>0</v>
          </cell>
          <cell r="BV591">
            <v>5</v>
          </cell>
          <cell r="BW591">
            <v>1014</v>
          </cell>
          <cell r="BX591">
            <v>1017.114</v>
          </cell>
          <cell r="BY591">
            <v>0</v>
          </cell>
          <cell r="BZ591">
            <v>1014</v>
          </cell>
          <cell r="CA591">
            <v>0</v>
          </cell>
          <cell r="CB591">
            <v>0.56599999999999995</v>
          </cell>
          <cell r="CC591">
            <v>0</v>
          </cell>
          <cell r="CD591">
            <v>1.9</v>
          </cell>
          <cell r="CE591">
            <v>0</v>
          </cell>
          <cell r="CF591">
            <v>0</v>
          </cell>
          <cell r="CG591">
            <v>0</v>
          </cell>
          <cell r="CH591">
            <v>0</v>
          </cell>
          <cell r="CI591">
            <v>0</v>
          </cell>
          <cell r="CJ591">
            <v>0</v>
          </cell>
          <cell r="CK591">
            <v>0</v>
          </cell>
          <cell r="CL591">
            <v>0</v>
          </cell>
          <cell r="CM591">
            <v>0</v>
          </cell>
          <cell r="CN591">
            <v>0</v>
          </cell>
          <cell r="CO591">
            <v>0</v>
          </cell>
          <cell r="CP591">
            <v>4092.2</v>
          </cell>
          <cell r="CQ591">
            <v>7470.8</v>
          </cell>
          <cell r="CR591">
            <v>0</v>
          </cell>
          <cell r="CS591">
            <v>0</v>
          </cell>
          <cell r="CT591">
            <v>0</v>
          </cell>
        </row>
        <row r="592">
          <cell r="B592">
            <v>247693700</v>
          </cell>
          <cell r="C592" t="str">
            <v>р.п. Томилино, мкр. Птицефабрика, д. 25, д. 26, д. 32</v>
          </cell>
          <cell r="D592" t="str">
            <v>{"type":"Polygon","coordinates":[[[37.928721,55.658612],[37.928726,55.658578],[37.928752,55.658524],[37.92873,55.658509],[37.928722,55.658495],[37.928803,55.658227],[37.928823,55.658153],[37.928855,55.658146],[37.928864,55.658126],[37.928927,55.658112],[37.928989,55.657903],[37.92908,55.657916],[37.929117,55.657824],[37.92915,55.657747],[37.92905,55.657736],[37.929089,55.657623],[37.929122,55.657522],[37.92916,55.657413],[37.928991,55.657396],[37.928912,55.657338],[37.928624,55.657312],[37.928437,55.657336],[37.928484,55.657185],[37.928528,55.65719],[37.928861,55.656949],[37.928705,55.656937],[37.928552,55.656914],[37.928008,55.65666],[37.927742,55.65653],[37.927449,55.656384],[37.927232,55.656517],[37.927268,55.656583],[37.926959,55.656771],[37.926924,55.656837],[37.926881,55.657125],[37.92681,55.657122],[37.926803,55.657186],[37.926872,55.657189],[37.926848,55.657351],[37.926885,55.657353],[37.926881,55.657399],[37.928278,55.657495],[37.927986,55.658466],[37.92805,55.658472],[37.928041,55.658498],[37.928149,55.658509],[37.928117,55.658545],[37.928587,55.658595],[37.928721,55.658612]],[[37.927473,55.656914],[37.9275,55.65662],[37.927801,55.656629],[37.927791,55.656728],[37.927824,55.656729],[37.927819,55.656786],[37.927778,55.656785],[37.927771,55.65692],[37.927473,55.656914]],[[37.927166,55.657334],[37.927187,55.657036],[37.927482,55.657043],[37.927476,55.657202],[37.927436,55.657202],[37.927428,55.657337],[37.927166,55.657334]],[[37.927884,55.657232],[37.927899,55.657103],[37.928257,55.657108],[37.928241,55.657239],[37.927884,55.657232]],[[37.928068,55.657389],[37.928182,55.657395],[37.928174,55.657449],[37.92806,55.657442],[37.928068,55.657389]],[[37.928644,55.657381],[37.928277,55.658562],[37.92848,55.658583],[37.928508,55.658502],[37.928584,55.658508],[37.928605,55.658445],[37.928528,55.658436],[37.928579,55.65827],[37.928659,55.658277],[37.928679,55.658212],[37.928599,55.658204],[37.928654,55.658034],[37.928734,55.658042],[37.928754,55.657979],[37.928674,55.657971],[37.928728,55.657798],[37.928808,55.657806],[37.928827,55.657739],[37.928749,55.657731],[37.928792,55.65759],[37.928872,55.657597],[37.928891,55.657531],[37.928813,55.657524],[37.928849,55.657401],[37.928644,55.657381]],[[37.927809,55.657402],[37.927805,55.657423],[37.928007,55.657439],[37.928012,55.657418],[37.927809,55.657402]],[[37.92882,55.657501],[37.928813,55.657524],[37.928891,55.657531],[37.928898,55.657509],[37.92882,55.657501]],[[37.928756,55.657709],[37.928749,55.657731],[37.928827,55.657739],[37.928835,55.657717],[37.928756,55.657709]],[[37.928674,55.657971],[37.928754,55.657979],[37.928761,55.657957],[37.928681,55.65795],[37.928674,55.657971]],[[37.928599,55.658204],[37.928679,55.658212],[37.928686,55.65819],[37.928606,55.658182],[37.928599,55.658204]],[[37.928528,55.658436],[37.928605,55.658445],[37.928612,55.658422],[37.928535,55.658414],[37.928528,55.658436]]]}</v>
          </cell>
          <cell r="E592" t="str">
            <v>LINESTRING(37.927449 55.656384,37.927232 55.656517,37.926959 55.656771,37.926924 55.656837,37.92681 55.657122,37.926803 55.657186,37.926848 55.657351,37.926881 55.657399,37.927986 55.658466,37.928117 55.658545,37.928721 55.658612,37.92908 55.657916,37.92915 55.657747,37.92916 55.657413,37.928861 55.656949,37.927449 55.656384)</v>
          </cell>
          <cell r="F592" t="str">
            <v>Утвержден</v>
          </cell>
          <cell r="G592">
            <v>12652</v>
          </cell>
          <cell r="H592">
            <v>12821.111000000001</v>
          </cell>
          <cell r="I592">
            <v>12652</v>
          </cell>
          <cell r="J592">
            <v>4119.8</v>
          </cell>
          <cell r="K592">
            <v>3066</v>
          </cell>
          <cell r="L592">
            <v>8407.2000000000007</v>
          </cell>
          <cell r="M592">
            <v>2</v>
          </cell>
          <cell r="N592">
            <v>245</v>
          </cell>
          <cell r="O592">
            <v>245.71700000000001</v>
          </cell>
          <cell r="P592">
            <v>0</v>
          </cell>
          <cell r="Q592">
            <v>0</v>
          </cell>
          <cell r="R592">
            <v>245</v>
          </cell>
          <cell r="S592">
            <v>0</v>
          </cell>
          <cell r="T592">
            <v>0</v>
          </cell>
          <cell r="U592">
            <v>0</v>
          </cell>
          <cell r="V592">
            <v>0</v>
          </cell>
          <cell r="W592">
            <v>9</v>
          </cell>
          <cell r="X592">
            <v>2</v>
          </cell>
          <cell r="Y592">
            <v>2</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6201.5</v>
          </cell>
          <cell r="AN592">
            <v>6214.6790000000001</v>
          </cell>
          <cell r="AO592">
            <v>6200.5</v>
          </cell>
          <cell r="AP592">
            <v>55</v>
          </cell>
          <cell r="AQ592">
            <v>0</v>
          </cell>
          <cell r="AR592">
            <v>0</v>
          </cell>
          <cell r="AS592">
            <v>0</v>
          </cell>
          <cell r="AT592">
            <v>0</v>
          </cell>
          <cell r="AU592">
            <v>0</v>
          </cell>
          <cell r="AV592">
            <v>6</v>
          </cell>
          <cell r="AW592">
            <v>93</v>
          </cell>
          <cell r="AX592">
            <v>0</v>
          </cell>
          <cell r="AY592">
            <v>93</v>
          </cell>
          <cell r="AZ592">
            <v>0</v>
          </cell>
          <cell r="BA592">
            <v>14</v>
          </cell>
          <cell r="BB592">
            <v>16</v>
          </cell>
          <cell r="BC592">
            <v>3</v>
          </cell>
          <cell r="BD592">
            <v>0</v>
          </cell>
          <cell r="BE592">
            <v>7</v>
          </cell>
          <cell r="BF592">
            <v>2136</v>
          </cell>
          <cell r="BG592">
            <v>2140.8049999999998</v>
          </cell>
          <cell r="BH592">
            <v>0</v>
          </cell>
          <cell r="BI592">
            <v>2136</v>
          </cell>
          <cell r="BJ592">
            <v>0</v>
          </cell>
          <cell r="BK592">
            <v>171</v>
          </cell>
          <cell r="BL592">
            <v>3</v>
          </cell>
          <cell r="BM592">
            <v>3066</v>
          </cell>
          <cell r="BN592">
            <v>3073.3330000000001</v>
          </cell>
          <cell r="BO592">
            <v>0</v>
          </cell>
          <cell r="BP592">
            <v>3066</v>
          </cell>
          <cell r="BQ592">
            <v>0</v>
          </cell>
          <cell r="BR592">
            <v>403.8</v>
          </cell>
          <cell r="BS592">
            <v>0</v>
          </cell>
          <cell r="BT592">
            <v>4.3333333333333304</v>
          </cell>
          <cell r="BU592">
            <v>0</v>
          </cell>
          <cell r="BV592">
            <v>9</v>
          </cell>
          <cell r="BW592">
            <v>1102.8</v>
          </cell>
          <cell r="BX592">
            <v>1107.3869999999999</v>
          </cell>
          <cell r="BY592">
            <v>0</v>
          </cell>
          <cell r="BZ592">
            <v>1102.8</v>
          </cell>
          <cell r="CA592">
            <v>0</v>
          </cell>
          <cell r="CB592">
            <v>0.73099999999999998</v>
          </cell>
          <cell r="CC592">
            <v>0</v>
          </cell>
          <cell r="CD592">
            <v>1.5</v>
          </cell>
          <cell r="CE592">
            <v>0</v>
          </cell>
          <cell r="CF592">
            <v>0</v>
          </cell>
          <cell r="CG592">
            <v>0</v>
          </cell>
          <cell r="CH592">
            <v>0</v>
          </cell>
          <cell r="CI592">
            <v>0</v>
          </cell>
          <cell r="CJ592">
            <v>0</v>
          </cell>
          <cell r="CK592">
            <v>0</v>
          </cell>
          <cell r="CL592">
            <v>0</v>
          </cell>
          <cell r="CM592">
            <v>0</v>
          </cell>
          <cell r="CN592">
            <v>0</v>
          </cell>
          <cell r="CO592">
            <v>0</v>
          </cell>
          <cell r="CP592">
            <v>6397.8</v>
          </cell>
          <cell r="CQ592">
            <v>12843.3</v>
          </cell>
          <cell r="CR592">
            <v>0</v>
          </cell>
          <cell r="CS592">
            <v>0</v>
          </cell>
          <cell r="CT592">
            <v>0</v>
          </cell>
        </row>
        <row r="593">
          <cell r="B593">
            <v>8368962818</v>
          </cell>
          <cell r="C593" t="str">
            <v>рп. Томилино, мкр. Птицефабрика, д. 28</v>
          </cell>
          <cell r="D593" t="str">
            <v>{"type":"Polygon","coordinates":[[[37.924253,55.657298],[37.924815,55.657579],[37.924464,55.657808],[37.925258,55.658195],[37.92805,55.658472],[37.928035,55.658517],[37.928019,55.658572],[37.92796,55.658756],[37.927942,55.658822],[37.927936,55.658843],[37.924631,55.658523],[37.92329,55.657906],[37.923366,55.657858],[37.923705,55.657667],[37.923907,55.657521],[37.923912,55.657512],[37.924253,55.657298]],[[37.923543,55.657837],[37.923675,55.657753],[37.924846,55.658314],[37.927886,55.658611],[37.927851,55.65872],[37.924762,55.658421],[37.923543,55.657837]],[[37.923939,55.657735],[37.923816,55.657673],[37.923934,55.657602],[37.924056,55.657668],[37.923939,55.657735]],[[37.923351,55.657867],[37.92329,55.657906],[37.923364,55.65794],[37.923414,55.657907],[37.923374,55.657889],[37.923351,55.657867]]]}</v>
          </cell>
          <cell r="E593" t="str">
            <v>LINESTRING(37.924253 55.657298,37.923912 55.657512,37.923351 55.657867,37.92329 55.657906,37.924631 55.658523,37.927936 55.658843,37.92805 55.658472,37.924253 55.657298)</v>
          </cell>
          <cell r="F593" t="str">
            <v>Утвержден</v>
          </cell>
          <cell r="G593">
            <v>12102</v>
          </cell>
          <cell r="H593">
            <v>12102.735000000001</v>
          </cell>
          <cell r="I593">
            <v>12102</v>
          </cell>
          <cell r="J593">
            <v>4017.9</v>
          </cell>
          <cell r="K593">
            <v>3487.8</v>
          </cell>
          <cell r="L593">
            <v>8104.4</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5357.5</v>
          </cell>
          <cell r="AN593">
            <v>5370.0619999999999</v>
          </cell>
          <cell r="AO593">
            <v>5357.5</v>
          </cell>
          <cell r="AP593">
            <v>0</v>
          </cell>
          <cell r="AQ593">
            <v>0</v>
          </cell>
          <cell r="AR593">
            <v>0</v>
          </cell>
          <cell r="AS593">
            <v>0</v>
          </cell>
          <cell r="AT593">
            <v>0</v>
          </cell>
          <cell r="AU593">
            <v>0</v>
          </cell>
          <cell r="AV593">
            <v>1</v>
          </cell>
          <cell r="AW593">
            <v>30</v>
          </cell>
          <cell r="AX593">
            <v>0</v>
          </cell>
          <cell r="AY593">
            <v>30</v>
          </cell>
          <cell r="AZ593">
            <v>0</v>
          </cell>
          <cell r="BA593">
            <v>0</v>
          </cell>
          <cell r="BB593">
            <v>0</v>
          </cell>
          <cell r="BC593">
            <v>0</v>
          </cell>
          <cell r="BD593">
            <v>0</v>
          </cell>
          <cell r="BE593">
            <v>5</v>
          </cell>
          <cell r="BF593">
            <v>3247</v>
          </cell>
          <cell r="BG593">
            <v>3252.607</v>
          </cell>
          <cell r="BH593">
            <v>0</v>
          </cell>
          <cell r="BI593">
            <v>3247</v>
          </cell>
          <cell r="BJ593">
            <v>0</v>
          </cell>
          <cell r="BK593">
            <v>258</v>
          </cell>
          <cell r="BL593">
            <v>3</v>
          </cell>
          <cell r="BM593">
            <v>2566</v>
          </cell>
          <cell r="BN593">
            <v>2556.1959999999999</v>
          </cell>
          <cell r="BO593">
            <v>0</v>
          </cell>
          <cell r="BP593">
            <v>2566</v>
          </cell>
          <cell r="BQ593">
            <v>0</v>
          </cell>
          <cell r="BR593">
            <v>640</v>
          </cell>
          <cell r="BS593">
            <v>0</v>
          </cell>
          <cell r="BT593">
            <v>4</v>
          </cell>
          <cell r="BU593">
            <v>0</v>
          </cell>
          <cell r="BV593">
            <v>3</v>
          </cell>
          <cell r="BW593">
            <v>921.8</v>
          </cell>
          <cell r="BX593">
            <v>924.17100000000005</v>
          </cell>
          <cell r="BY593">
            <v>0</v>
          </cell>
          <cell r="BZ593">
            <v>921.8</v>
          </cell>
          <cell r="CA593">
            <v>0</v>
          </cell>
          <cell r="CB593">
            <v>28.431999999999999</v>
          </cell>
          <cell r="CC593">
            <v>0</v>
          </cell>
          <cell r="CD593">
            <v>2</v>
          </cell>
          <cell r="CE593">
            <v>0</v>
          </cell>
          <cell r="CF593">
            <v>0</v>
          </cell>
          <cell r="CG593">
            <v>0</v>
          </cell>
          <cell r="CH593">
            <v>0</v>
          </cell>
          <cell r="CI593">
            <v>0</v>
          </cell>
          <cell r="CJ593">
            <v>0</v>
          </cell>
          <cell r="CK593">
            <v>0</v>
          </cell>
          <cell r="CL593">
            <v>0</v>
          </cell>
          <cell r="CM593">
            <v>0</v>
          </cell>
          <cell r="CN593">
            <v>0</v>
          </cell>
          <cell r="CO593">
            <v>0</v>
          </cell>
          <cell r="CP593">
            <v>6764.8</v>
          </cell>
          <cell r="CQ593">
            <v>12122.3</v>
          </cell>
          <cell r="CR593">
            <v>0</v>
          </cell>
          <cell r="CS593">
            <v>0</v>
          </cell>
          <cell r="CT593">
            <v>0</v>
          </cell>
        </row>
        <row r="594">
          <cell r="B594">
            <v>247693708</v>
          </cell>
          <cell r="C594" t="str">
            <v>рп. Томилино, мкр. Птицефабрика, д. 34</v>
          </cell>
          <cell r="D594" t="str">
            <v>{"type":"Polygon","coordinates":[[[37.923705,55.657667],[37.923907,55.657521],[37.923912,55.657512],[37.924253,55.657298],[37.923413,55.656878],[37.92332,55.656938],[37.923293,55.65695],[37.923262,55.656954],[37.92323,55.656952],[37.923195,55.656941],[37.922464,55.656578],[37.922467,55.656892],[37.922452,55.65698],[37.922424,55.657017],[37.922181,55.657189],[37.922108,55.657313],[37.923366,55.657858],[37.923705,55.657667]],[[37.922395,55.657132],[37.922523,55.657046],[37.923654,55.657575],[37.923533,55.65766],[37.922395,55.657132]]]}</v>
          </cell>
          <cell r="E594" t="str">
            <v>LINESTRING(37.922464 55.656578,37.922108 55.657313,37.923366 55.657858,37.923705 55.657667,37.924253 55.657298,37.923413 55.656878,37.922464 55.656578)</v>
          </cell>
          <cell r="F594" t="str">
            <v>Утвержден</v>
          </cell>
          <cell r="G594">
            <v>8156</v>
          </cell>
          <cell r="H594">
            <v>8175.3890000000001</v>
          </cell>
          <cell r="I594">
            <v>8156</v>
          </cell>
          <cell r="J594">
            <v>1428.7</v>
          </cell>
          <cell r="K594">
            <v>967.1</v>
          </cell>
          <cell r="L594">
            <v>6650.1</v>
          </cell>
          <cell r="M594">
            <v>1</v>
          </cell>
          <cell r="N594">
            <v>465</v>
          </cell>
          <cell r="O594">
            <v>466.375</v>
          </cell>
          <cell r="P594">
            <v>0</v>
          </cell>
          <cell r="Q594">
            <v>0</v>
          </cell>
          <cell r="R594">
            <v>465</v>
          </cell>
          <cell r="S594">
            <v>0</v>
          </cell>
          <cell r="T594">
            <v>0</v>
          </cell>
          <cell r="U594">
            <v>0</v>
          </cell>
          <cell r="V594">
            <v>0</v>
          </cell>
          <cell r="W594">
            <v>3</v>
          </cell>
          <cell r="X594">
            <v>1</v>
          </cell>
          <cell r="Y594">
            <v>1</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5162.5</v>
          </cell>
          <cell r="AN594">
            <v>5159.5309999999999</v>
          </cell>
          <cell r="AO594">
            <v>5147.2</v>
          </cell>
          <cell r="AP594">
            <v>25</v>
          </cell>
          <cell r="AQ594">
            <v>0</v>
          </cell>
          <cell r="AR594">
            <v>0</v>
          </cell>
          <cell r="AS594">
            <v>0</v>
          </cell>
          <cell r="AT594">
            <v>0</v>
          </cell>
          <cell r="AU594">
            <v>13.3</v>
          </cell>
          <cell r="AV594">
            <v>0</v>
          </cell>
          <cell r="AW594">
            <v>0</v>
          </cell>
          <cell r="AX594">
            <v>0</v>
          </cell>
          <cell r="AY594">
            <v>0</v>
          </cell>
          <cell r="AZ594">
            <v>0</v>
          </cell>
          <cell r="BA594">
            <v>0</v>
          </cell>
          <cell r="BB594">
            <v>0</v>
          </cell>
          <cell r="BC594">
            <v>4</v>
          </cell>
          <cell r="BD594">
            <v>8</v>
          </cell>
          <cell r="BE594">
            <v>2</v>
          </cell>
          <cell r="BF594">
            <v>1567</v>
          </cell>
          <cell r="BG594">
            <v>1568.9459999999999</v>
          </cell>
          <cell r="BH594">
            <v>0</v>
          </cell>
          <cell r="BI594">
            <v>1567</v>
          </cell>
          <cell r="BJ594">
            <v>0</v>
          </cell>
          <cell r="BK594">
            <v>125</v>
          </cell>
          <cell r="BL594">
            <v>1</v>
          </cell>
          <cell r="BM594">
            <v>474</v>
          </cell>
          <cell r="BN594">
            <v>475.70100000000002</v>
          </cell>
          <cell r="BO594">
            <v>0</v>
          </cell>
          <cell r="BP594">
            <v>474</v>
          </cell>
          <cell r="BQ594">
            <v>0</v>
          </cell>
          <cell r="BR594">
            <v>158</v>
          </cell>
          <cell r="BS594">
            <v>0</v>
          </cell>
          <cell r="BT594">
            <v>3</v>
          </cell>
          <cell r="BU594">
            <v>0</v>
          </cell>
          <cell r="BV594">
            <v>5</v>
          </cell>
          <cell r="BW594">
            <v>493.1</v>
          </cell>
          <cell r="BX594">
            <v>494.387</v>
          </cell>
          <cell r="BY594">
            <v>0</v>
          </cell>
          <cell r="BZ594">
            <v>493.1</v>
          </cell>
          <cell r="CA594">
            <v>0</v>
          </cell>
          <cell r="CB594">
            <v>0.22800000000000001</v>
          </cell>
          <cell r="CC594">
            <v>0</v>
          </cell>
          <cell r="CD594">
            <v>2</v>
          </cell>
          <cell r="CE594">
            <v>0</v>
          </cell>
          <cell r="CF594">
            <v>0</v>
          </cell>
          <cell r="CG594">
            <v>0</v>
          </cell>
          <cell r="CH594">
            <v>0</v>
          </cell>
          <cell r="CI594">
            <v>0</v>
          </cell>
          <cell r="CJ594">
            <v>0</v>
          </cell>
          <cell r="CK594">
            <v>0</v>
          </cell>
          <cell r="CL594">
            <v>0</v>
          </cell>
          <cell r="CM594">
            <v>0</v>
          </cell>
          <cell r="CN594">
            <v>0</v>
          </cell>
          <cell r="CO594">
            <v>0</v>
          </cell>
          <cell r="CP594">
            <v>2534.1</v>
          </cell>
          <cell r="CQ594">
            <v>8146.3</v>
          </cell>
          <cell r="CR594">
            <v>1</v>
          </cell>
          <cell r="CS594">
            <v>0</v>
          </cell>
          <cell r="CT594">
            <v>0</v>
          </cell>
        </row>
        <row r="595">
          <cell r="B595">
            <v>247693709</v>
          </cell>
          <cell r="C595" t="str">
            <v>р.п. Томилино, мкр. Птицефабрика, д. 5, д. 11, д. 12, д. 13, д. 27</v>
          </cell>
          <cell r="D595" t="str">
            <v>{"type":"Polygon","coordinates":[[[37.925133,55.656091],[37.925198,55.656039],[37.925196,55.656],[37.925198,55.655996],[37.924979,55.655889],[37.925026,55.65588],[37.925058,55.655874],[37.925097,55.655859],[37.925143,55.655836],[37.925188,55.655811],[37.925352,55.655706],[37.924119,55.655084],[37.922515,55.656055],[37.922651,55.656125],[37.922152,55.656418],[37.922447,55.656572],[37.922464,55.656577],[37.922671,55.65668],[37.923195,55.656941],[37.923231,55.656951],[37.923263,55.656953],[37.923292,55.65695],[37.923319,55.656938],[37.923413,55.656878],[37.924816,55.657579],[37.925371,55.657205],[37.92409,55.656562],[37.924102,55.656552],[37.924168,55.656583],[37.924345,55.656584],[37.924348,55.656504],[37.924351,55.656344],[37.924697,55.656342],[37.924735,55.656335],[37.924762,55.656328],[37.924793,55.65633],[37.924815,55.656335],[37.924844,55.656347],[37.924927,55.656288],[37.924978,55.656249],[37.925072,55.656095],[37.925133,55.656091]],[[37.924239,55.65527],[37.925051,55.655681],[37.924903,55.655777],[37.924089,55.655367],[37.924239,55.65527]],[[37.922446,55.65643],[37.922595,55.656335],[37.923413,55.656747],[37.923264,55.65684],[37.922446,55.65643]],[[37.922953,55.656067],[37.923688,55.655609],[37.923861,55.655701],[37.923126,55.65616],[37.922953,55.656067]],[[37.923924,55.656262],[37.924008,55.656299],[37.924094,55.656239],[37.924012,55.656201],[37.923924,55.656262]],[[37.924172,55.656506],[37.924348,55.656504],[37.924349,55.65644],[37.924315,55.65644],[37.924314,55.656376],[37.924168,55.656378],[37.924172,55.656506]],[[37.924386,55.656251],[37.924681,55.656249],[37.924683,55.656111],[37.924719,55.656111],[37.92472,55.656037],[37.924691,55.656037],[37.924692,55.655956],[37.924428,55.655955],[37.924426,55.656024],[37.924385,55.656025],[37.924386,55.656251]],[[37.924168,55.656552],[37.924168,55.656583],[37.924307,55.656584],[37.924307,55.656553],[37.924168,55.656552]],[[37.923574,55.656844],[37.924733,55.657419],[37.924865,55.657327],[37.923725,55.656757],[37.923574,55.656844]],[[37.923601,55.656769],[37.923609,55.656773],[37.923618,55.656768],[37.923609,55.656764],[37.923601,55.656769]]]}</v>
          </cell>
          <cell r="E595" t="str">
            <v>LINESTRING(37.924119 55.655084,37.922515 55.656055,37.922152 55.656418,37.922447 55.656572,37.923195 55.656941,37.924816 55.657579,37.925371 55.657205,37.925352 55.655706,37.924119 55.655084)</v>
          </cell>
          <cell r="F595" t="str">
            <v>Утвержден</v>
          </cell>
          <cell r="G595">
            <v>22292</v>
          </cell>
          <cell r="H595">
            <v>22345.96</v>
          </cell>
          <cell r="I595">
            <v>22292</v>
          </cell>
          <cell r="J595">
            <v>3922.5</v>
          </cell>
          <cell r="K595">
            <v>5052.8999999999996</v>
          </cell>
          <cell r="L595">
            <v>12386.5</v>
          </cell>
          <cell r="M595">
            <v>2</v>
          </cell>
          <cell r="N595">
            <v>284</v>
          </cell>
          <cell r="O595">
            <v>285.05900000000003</v>
          </cell>
          <cell r="P595">
            <v>0</v>
          </cell>
          <cell r="Q595">
            <v>0</v>
          </cell>
          <cell r="R595">
            <v>250</v>
          </cell>
          <cell r="S595">
            <v>34</v>
          </cell>
          <cell r="T595">
            <v>0</v>
          </cell>
          <cell r="U595">
            <v>0</v>
          </cell>
          <cell r="V595">
            <v>0</v>
          </cell>
          <cell r="W595">
            <v>11</v>
          </cell>
          <cell r="X595">
            <v>5</v>
          </cell>
          <cell r="Y595">
            <v>3</v>
          </cell>
          <cell r="Z595">
            <v>1</v>
          </cell>
          <cell r="AA595">
            <v>442</v>
          </cell>
          <cell r="AB595">
            <v>443.83100000000002</v>
          </cell>
          <cell r="AC595">
            <v>0</v>
          </cell>
          <cell r="AD595">
            <v>0</v>
          </cell>
          <cell r="AE595">
            <v>442</v>
          </cell>
          <cell r="AF595">
            <v>0</v>
          </cell>
          <cell r="AG595">
            <v>0</v>
          </cell>
          <cell r="AH595">
            <v>0</v>
          </cell>
          <cell r="AI595">
            <v>0</v>
          </cell>
          <cell r="AJ595">
            <v>0</v>
          </cell>
          <cell r="AK595">
            <v>0</v>
          </cell>
          <cell r="AL595">
            <v>0</v>
          </cell>
          <cell r="AM595">
            <v>14163</v>
          </cell>
          <cell r="AN595">
            <v>14385.939</v>
          </cell>
          <cell r="AO595">
            <v>14162</v>
          </cell>
          <cell r="AP595">
            <v>356</v>
          </cell>
          <cell r="AQ595">
            <v>0</v>
          </cell>
          <cell r="AR595">
            <v>0</v>
          </cell>
          <cell r="AS595">
            <v>0</v>
          </cell>
          <cell r="AT595">
            <v>0</v>
          </cell>
          <cell r="AU595">
            <v>0</v>
          </cell>
          <cell r="AV595">
            <v>1</v>
          </cell>
          <cell r="AW595">
            <v>30</v>
          </cell>
          <cell r="AX595">
            <v>0</v>
          </cell>
          <cell r="AY595">
            <v>30</v>
          </cell>
          <cell r="AZ595">
            <v>0</v>
          </cell>
          <cell r="BA595">
            <v>0</v>
          </cell>
          <cell r="BB595">
            <v>0</v>
          </cell>
          <cell r="BC595">
            <v>10</v>
          </cell>
          <cell r="BD595">
            <v>13</v>
          </cell>
          <cell r="BE595">
            <v>11</v>
          </cell>
          <cell r="BF595">
            <v>1629.3</v>
          </cell>
          <cell r="BG595">
            <v>1633.405</v>
          </cell>
          <cell r="BH595">
            <v>0</v>
          </cell>
          <cell r="BI595">
            <v>1629.3</v>
          </cell>
          <cell r="BJ595">
            <v>0</v>
          </cell>
          <cell r="BK595">
            <v>124</v>
          </cell>
          <cell r="BL595">
            <v>1</v>
          </cell>
          <cell r="BM595">
            <v>4796</v>
          </cell>
          <cell r="BN595">
            <v>4806.9930000000004</v>
          </cell>
          <cell r="BO595">
            <v>0</v>
          </cell>
          <cell r="BP595">
            <v>4796</v>
          </cell>
          <cell r="BQ595">
            <v>0</v>
          </cell>
          <cell r="BR595">
            <v>655.20000000000005</v>
          </cell>
          <cell r="BS595">
            <v>0</v>
          </cell>
          <cell r="BT595">
            <v>5</v>
          </cell>
          <cell r="BU595">
            <v>0</v>
          </cell>
          <cell r="BV595">
            <v>25</v>
          </cell>
          <cell r="BW595">
            <v>740.7</v>
          </cell>
          <cell r="BX595">
            <v>745.21900000000005</v>
          </cell>
          <cell r="BY595">
            <v>1</v>
          </cell>
          <cell r="BZ595">
            <v>740.7</v>
          </cell>
          <cell r="CA595">
            <v>0</v>
          </cell>
          <cell r="CB595">
            <v>0.41299999999999998</v>
          </cell>
          <cell r="CC595">
            <v>0</v>
          </cell>
          <cell r="CD595">
            <v>1.8</v>
          </cell>
          <cell r="CE595">
            <v>0</v>
          </cell>
          <cell r="CF595">
            <v>0</v>
          </cell>
          <cell r="CG595">
            <v>0</v>
          </cell>
          <cell r="CH595">
            <v>0</v>
          </cell>
          <cell r="CI595">
            <v>0</v>
          </cell>
          <cell r="CJ595">
            <v>0</v>
          </cell>
          <cell r="CK595">
            <v>0</v>
          </cell>
          <cell r="CL595">
            <v>0</v>
          </cell>
          <cell r="CM595">
            <v>0</v>
          </cell>
          <cell r="CN595">
            <v>0</v>
          </cell>
          <cell r="CO595">
            <v>0</v>
          </cell>
          <cell r="CP595">
            <v>7196</v>
          </cell>
          <cell r="CQ595">
            <v>22084</v>
          </cell>
          <cell r="CR595">
            <v>0</v>
          </cell>
          <cell r="CS595">
            <v>0</v>
          </cell>
          <cell r="CT595">
            <v>0</v>
          </cell>
        </row>
        <row r="596">
          <cell r="B596">
            <v>8861847418</v>
          </cell>
          <cell r="C596" t="str">
            <v>рп. Томилино, мкр. Экопарк, ул. Ахматовой, д. 1, д. 2, д. 3, д. 4, д. 5, д. 6, ул. Цветаевой, д. 1, д. 2, д. 3, д. 4, д. 5.</v>
          </cell>
          <cell r="D596" t="str">
            <v>{"type":"Polygon","coordinates":[[[37.962569,55.660592],[37.962572,55.660576],[37.962583,55.660516],[37.962601,55.660424],[37.962604,55.66041],[37.962616,55.660343],[37.96262,55.660322],[37.962628,55.660281],[37.962638,55.66023],[37.962647,55.660183],[37.962653,55.66015],[37.962682,55.659991],[37.962684,55.659978],[37.96269,55.659947],[37.962705,55.659865],[37.962707,55.659852],[37.962719,55.659788],[37.962739,55.659679],[37.962986,55.65968],[37.963083,55.65968],[37.96325,55.659681],[37.963247,55.659804],[37.963244,55.659816],[37.963226,55.65982],[37.963178,55.659819],[37.963167,55.659874],[37.963228,55.659877],[37.963243,55.65988],[37.96325,55.659888],[37.963249,55.659913],[37.963272,55.659913],[37.963345,55.659914],[37.963346,55.659861],[37.963349,55.659681],[37.963482,55.659681],[37.963557,55.659681],[37.963642,55.659682],[37.963746,55.659682],[37.96377,55.659682],[37.963857,55.659682],[37.963878,55.659682],[37.963916,55.659682],[37.963965,55.659682],[37.964113,55.659683],[37.96428,55.659683],[37.96433,55.659683],[37.964555,55.659684],[37.964594,55.659684],[37.964733,55.659684],[37.964734,55.659929],[37.964735,55.659942],[37.964787,55.659942],[37.964787,55.659684],[37.964984,55.659685],[37.965022,55.659689],[37.965109,55.659701],[37.965131,55.659704],[37.965195,55.659711],[37.965449,55.659743],[37.965726,55.659777],[37.965652,55.659957],[37.965631,55.66001],[37.965621,55.660034],[37.965617,55.660043],[37.965557,55.66019],[37.965552,55.660202],[37.965531,55.660254],[37.965508,55.66031],[37.965499,55.660333],[37.965478,55.660383],[37.965473,55.660395],[37.965443,55.660469],[37.965413,55.660543],[37.965408,55.660556],[37.965373,55.660641],[37.964846,55.660682],[37.964741,55.66069],[37.964457,55.660712],[37.964294,55.660725],[37.964275,55.660726],[37.964183,55.660734],[37.96416,55.660735],[37.963953,55.660751],[37.963829,55.660761],[37.963673,55.660772],[37.963527,55.660784],[37.96305,55.660822],[37.96302,55.660818],[37.962811,55.660792],[37.962699,55.660778],[37.9626,55.660735],[37.962554,55.66067],[37.962569,55.660592]],[[37.962871,55.659763],[37.963183,55.659781],[37.963177,55.659819],[37.963167,55.659874],[37.96316,55.659904],[37.962845,55.659886],[37.962871,55.659763]],[[37.96282,55.660012],[37.963123,55.660027],[37.963101,55.660152],[37.962798,55.660137],[37.96282,55.660012]],[[37.963003,55.660487],[37.963011,55.660474],[37.9631,55.660328],[37.962783,55.660259],[37.962766,55.66029],[37.962753,55.660314],[37.962803,55.660325],[37.962777,55.660374],[37.962825,55.660384],[37.96278,55.660456],[37.962722,55.660548],[37.962753,55.660555],[37.962705,55.660631],[37.962954,55.660678],[37.963007,55.660594],[37.962946,55.660581],[37.963003,55.660487]],[[37.96341,55.660328],[37.96359,55.660372],[37.963648,55.660386],[37.963584,55.660483],[37.963532,55.660471],[37.963403,55.660673],[37.963369,55.660665],[37.963347,55.660697],[37.963144,55.660655],[37.9633,55.660405],[37.963348,55.660417],[37.96341,55.660328]],[[37.964167,55.660313],[37.964137,55.660285],[37.964076,55.660293],[37.964028,55.660281],[37.963956,55.660385],[37.964005,55.660397],[37.963925,55.660515],[37.963901,55.66055],[37.963931,55.660558],[37.963886,55.660625],[37.964095,55.660666],[37.964121,55.660628],[37.964157,55.660636],[37.964181,55.6606],[37.964145,55.660591],[37.964253,55.660427],[37.964201,55.660413],[37.964259,55.660334],[37.964167,55.660313]],[[37.964811,55.660309],[37.964781,55.660287],[37.964732,55.660294],[37.96464,55.660273],[37.964583,55.660353],[37.964521,55.66034],[37.96449,55.660384],[37.964536,55.660394],[37.964529,55.660404],[37.96451,55.66043],[37.964466,55.66042],[37.964346,55.660597],[37.96438,55.660603],[37.96452,55.66063],[37.964576,55.660641],[37.964722,55.660446],[37.964745,55.660416],[37.964793,55.660427],[37.964863,55.66032],[37.964811,55.660309]],[[37.965046,55.660374],[37.964983,55.660526],[37.965267,55.660561],[37.965315,55.66045],[37.965332,55.66041],[37.965046,55.660374]],[[37.965152,55.660135],[37.965431,55.66017],[37.965424,55.660186],[37.96538,55.660292],[37.965367,55.660324],[37.965089,55.660291],[37.965152,55.660135]],[[37.965484,55.660027],[37.96554,55.659887],[37.96514,55.659838],[37.965146,55.659813],[37.964955,55.659789],[37.964912,55.659919],[37.965063,55.659934],[37.965052,55.659965],[37.965357,55.660002],[37.965349,55.660025],[37.965479,55.66004],[37.965484,55.660027]],[[37.964437,55.659801],[37.964557,55.659801],[37.964596,55.659801],[37.964668,55.659801],[37.964671,55.659884],[37.964733,55.659884],[37.964734,55.659929],[37.964671,55.65993],[37.96467,55.659977],[37.964628,55.659977],[37.964628,55.65999],[37.964487,55.659989],[37.964488,55.659977],[37.964445,55.659977],[37.964443,55.659926],[37.964388,55.659926],[37.964386,55.659843],[37.964437,55.659843],[37.964437,55.659801]],[[37.964214,55.659789],[37.964053,55.659789],[37.96388,55.659788],[37.963746,55.659788],[37.963641,55.659787],[37.96345,55.659787],[37.963445,55.659933],[37.964216,55.65993],[37.964214,55.659789]],[[37.964275,55.65997],[37.964338,55.659969],[37.964338,55.660003],[37.964275,55.660003],[37.964275,55.65997]],[[37.964067,55.660086],[37.964039,55.660092],[37.964012,55.660084],[37.963998,55.660069],[37.964012,55.660053],[37.964042,55.660047],[37.964068,55.660055],[37.96408,55.66007],[37.964067,55.660086]],[[37.963512,55.660018],[37.963482,55.660024],[37.963455,55.660016],[37.963443,55.66],[37.963454,55.659983],[37.963485,55.659977],[37.963511,55.659984],[37.963525,55.660002],[37.963512,55.660018]],[[37.963109,55.660367],[37.963177,55.660382],[37.963211,55.660324],[37.963144,55.660309],[37.963109,55.660367]],[[37.963371,55.660318],[37.963328,55.660307],[37.963302,55.660343],[37.963344,55.660354],[37.963371,55.660318]],[[37.963796,55.660657],[37.963797,55.66067],[37.963813,55.660678],[37.963837,55.660678],[37.963852,55.660668],[37.963851,55.660655],[37.963833,55.660647],[37.963811,55.660647],[37.963796,55.660657]],[[37.965174,55.660051],[37.965177,55.660067],[37.965203,55.660077],[37.965235,55.660075],[37.965252,55.660059],[37.965248,55.660044],[37.965222,55.660033],[37.96519,55.660035],[37.965174,55.660051]]]}</v>
          </cell>
          <cell r="E596" t="str">
            <v>LINESTRING(37.962739 55.659679,37.962554 55.66067,37.9626 55.660735,37.962699 55.660778,37.96305 55.660822,37.964183 55.660734,37.965373 55.660641,37.965408 55.660556,37.965631 55.66001,37.965726 55.659777,37.965022 55.659689,37.964984 55.659685,37.964787 55.659684,37.962739 55.659679)</v>
          </cell>
          <cell r="F596" t="str">
            <v>Утвержден</v>
          </cell>
          <cell r="G596">
            <v>15418</v>
          </cell>
          <cell r="H596">
            <v>15455.960999999999</v>
          </cell>
          <cell r="I596">
            <v>15418</v>
          </cell>
          <cell r="J596">
            <v>1047.76</v>
          </cell>
          <cell r="K596">
            <v>1208.5999999999999</v>
          </cell>
          <cell r="L596">
            <v>14651.64</v>
          </cell>
          <cell r="M596">
            <v>1</v>
          </cell>
          <cell r="N596">
            <v>424</v>
          </cell>
          <cell r="O596">
            <v>424.92700000000002</v>
          </cell>
          <cell r="P596">
            <v>0</v>
          </cell>
          <cell r="Q596">
            <v>0</v>
          </cell>
          <cell r="R596">
            <v>0</v>
          </cell>
          <cell r="S596">
            <v>0</v>
          </cell>
          <cell r="T596">
            <v>424</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21002.799999999999</v>
          </cell>
          <cell r="AN596">
            <v>10558.287</v>
          </cell>
          <cell r="AO596">
            <v>10531.4</v>
          </cell>
          <cell r="AP596">
            <v>70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34</v>
          </cell>
          <cell r="BF596">
            <v>1873.1</v>
          </cell>
          <cell r="BG596">
            <v>1879.51</v>
          </cell>
          <cell r="BH596">
            <v>0</v>
          </cell>
          <cell r="BI596">
            <v>1873.1</v>
          </cell>
          <cell r="BJ596">
            <v>0</v>
          </cell>
          <cell r="BK596">
            <v>133</v>
          </cell>
          <cell r="BL596">
            <v>1</v>
          </cell>
          <cell r="BM596">
            <v>1144</v>
          </cell>
          <cell r="BN596">
            <v>1147.223</v>
          </cell>
          <cell r="BO596">
            <v>0</v>
          </cell>
          <cell r="BP596">
            <v>1144</v>
          </cell>
          <cell r="BQ596">
            <v>0</v>
          </cell>
          <cell r="BR596">
            <v>288</v>
          </cell>
          <cell r="BS596">
            <v>0</v>
          </cell>
          <cell r="BT596">
            <v>4</v>
          </cell>
          <cell r="BU596">
            <v>0</v>
          </cell>
          <cell r="BV596">
            <v>15</v>
          </cell>
          <cell r="BW596">
            <v>1438.7</v>
          </cell>
          <cell r="BX596">
            <v>1444.797</v>
          </cell>
          <cell r="BY596">
            <v>0</v>
          </cell>
          <cell r="BZ596">
            <v>1438.7</v>
          </cell>
          <cell r="CA596">
            <v>0</v>
          </cell>
          <cell r="CB596">
            <v>0.94899999999999995</v>
          </cell>
          <cell r="CC596">
            <v>0</v>
          </cell>
          <cell r="CD596">
            <v>1.5333333333333301</v>
          </cell>
          <cell r="CE596">
            <v>0</v>
          </cell>
          <cell r="CF596">
            <v>0</v>
          </cell>
          <cell r="CG596">
            <v>0</v>
          </cell>
          <cell r="CH596">
            <v>0</v>
          </cell>
          <cell r="CI596">
            <v>0</v>
          </cell>
          <cell r="CJ596">
            <v>0</v>
          </cell>
          <cell r="CK596">
            <v>0</v>
          </cell>
          <cell r="CL596">
            <v>0</v>
          </cell>
          <cell r="CM596">
            <v>0</v>
          </cell>
          <cell r="CN596">
            <v>0</v>
          </cell>
          <cell r="CO596">
            <v>0</v>
          </cell>
          <cell r="CP596">
            <v>4455.8</v>
          </cell>
          <cell r="CQ596">
            <v>15411.2</v>
          </cell>
          <cell r="CR596">
            <v>0</v>
          </cell>
          <cell r="CS596">
            <v>0</v>
          </cell>
          <cell r="CT596">
            <v>0</v>
          </cell>
        </row>
        <row r="597">
          <cell r="B597">
            <v>247693619</v>
          </cell>
          <cell r="C597" t="str">
            <v>рп. Томилино, мкр. Экопарк, ул. Беляева, д. 19, д. 18, д. 17, д. 16, д. 14, д. 12, д. 10; ул. Леонова, д. 1, д. 7, д. 6, д. 8</v>
          </cell>
          <cell r="D597" t="str">
            <v>{"type":"Polygon","coordinates":[[[37.966361,55.654671],[37.966292,55.6547],[37.966288,55.654735],[37.966302,55.654794],[37.966351,55.654915],[37.966459,55.655244],[37.96649,55.655302],[37.966559,55.655512],[37.966582,55.655562],[37.966638,55.65577],[37.966622,55.655846],[37.966627,55.65606],[37.966687,55.656073],[37.96672,55.656024],[37.966789,55.656038],[37.966752,55.656088],[37.967445,55.656242],[37.967484,55.65624],[37.967516,55.656223],[37.967947,55.655664],[37.967963,55.655621],[37.968022,55.655421],[37.968029,55.655375],[37.968094,55.655106],[37.968126,55.654975],[37.967862,55.654817],[37.967656,55.65472],[37.967575,55.654696],[37.967362,55.65465],[37.966762,55.654645],[37.966498,55.654652],[37.966361,55.654671]],[[37.967591,55.654992],[37.967365,55.65488],[37.967542,55.654764],[37.967645,55.654814],[37.967688,55.654835],[37.967777,55.654877],[37.967591,55.654992]],[[37.967104,55.654959],[37.966892,55.654856],[37.967073,55.654743],[37.967176,55.654791],[37.967221,55.654814],[37.967293,55.654848],[37.967104,55.654959]],[[37.966756,55.655161],[37.966759,55.655175],[37.966651,55.655183],[37.966647,55.655168],[37.96656,55.655172],[37.96653,55.655019],[37.966793,55.655001],[37.966827,55.655156],[37.966756,55.655161]],[[37.967651,55.655276],[37.967492,55.655129],[37.96775,55.65504],[37.967914,55.655186],[37.967651,55.655276]],[[37.967008,55.656045],[37.966777,55.656001],[37.966863,55.655856],[37.966893,55.655862],[37.96691,55.655834],[37.967117,55.655876],[37.967008,55.656045]],[[37.967015,55.65571],[37.967018,55.655724],[37.966782,55.655742],[37.966778,55.655728],[37.966754,55.65573],[37.96671,55.655559],[37.966893,55.655544],[37.966896,55.655558],[37.966991,55.655549],[37.967032,55.655708],[37.967015,55.65571]],[[37.967491,55.655806],[37.96736,55.655655],[37.967612,55.655587],[37.96775,55.655739],[37.967491,55.655806]],[[37.967451,55.656113],[37.967355,55.656093],[37.967288,55.65608],[37.96719,55.656059],[37.96729,55.655908],[37.96756,55.655964],[37.967451,55.656113]],[[37.966667,55.655469],[37.966623,55.655327],[37.9667,55.655319],[37.966694,55.655298],[37.96684,55.655284],[37.966845,55.65531],[37.966921,55.655303],[37.96696,55.655438],[37.966667,55.655469]],[[37.967568,55.655536],[37.967418,55.655393],[37.967669,55.655315],[37.967815,55.655464],[37.967568,55.655536]],[[37.966569,55.654698],[37.96668,55.654743],[37.966718,55.654761],[37.966801,55.654799],[37.966618,55.654918],[37.966399,55.654816],[37.966569,55.654698]]]}</v>
          </cell>
          <cell r="E597" t="str">
            <v>LINESTRING(37.966762 55.654645,37.966498 55.654652,37.966361 55.654671,37.966292 55.6547,37.966288 55.654735,37.966302 55.654794,37.966627 55.65606,37.966752 55.656088,37.967445 55.656242,37.967484 55.65624,37.967516 55.656223,37.967947 55.655664,37.967963 55.655621,37.968022 55.655421,37.968126 55.654975,37.967862 55.654817,37.967656 55.65472,37.967575 55.654696,37.967362 55.65465,37.966762 55.654645)</v>
          </cell>
          <cell r="F597" t="str">
            <v>Утвержден</v>
          </cell>
          <cell r="G597">
            <v>11176</v>
          </cell>
          <cell r="H597">
            <v>11203.424000000001</v>
          </cell>
          <cell r="I597">
            <v>11171.6</v>
          </cell>
          <cell r="J597">
            <v>1983.2</v>
          </cell>
          <cell r="K597">
            <v>1141.5999999999999</v>
          </cell>
          <cell r="L597">
            <v>9188.4</v>
          </cell>
          <cell r="M597">
            <v>1</v>
          </cell>
          <cell r="N597">
            <v>306</v>
          </cell>
          <cell r="O597">
            <v>307.06700000000001</v>
          </cell>
          <cell r="P597">
            <v>0</v>
          </cell>
          <cell r="Q597">
            <v>0</v>
          </cell>
          <cell r="R597">
            <v>306</v>
          </cell>
          <cell r="S597">
            <v>0</v>
          </cell>
          <cell r="T597">
            <v>0</v>
          </cell>
          <cell r="U597">
            <v>0</v>
          </cell>
          <cell r="V597">
            <v>0</v>
          </cell>
          <cell r="W597">
            <v>6</v>
          </cell>
          <cell r="X597">
            <v>7</v>
          </cell>
          <cell r="Y597">
            <v>4</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7995.7</v>
          </cell>
          <cell r="AN597">
            <v>8007.326</v>
          </cell>
          <cell r="AO597">
            <v>7987.7</v>
          </cell>
          <cell r="AP597">
            <v>33</v>
          </cell>
          <cell r="AQ597">
            <v>0</v>
          </cell>
          <cell r="AR597">
            <v>0</v>
          </cell>
          <cell r="AS597">
            <v>0</v>
          </cell>
          <cell r="AT597">
            <v>0</v>
          </cell>
          <cell r="AU597">
            <v>18.5</v>
          </cell>
          <cell r="AV597">
            <v>0</v>
          </cell>
          <cell r="AW597">
            <v>0</v>
          </cell>
          <cell r="AX597">
            <v>0</v>
          </cell>
          <cell r="AY597">
            <v>0</v>
          </cell>
          <cell r="AZ597">
            <v>0</v>
          </cell>
          <cell r="BA597">
            <v>4</v>
          </cell>
          <cell r="BB597">
            <v>4</v>
          </cell>
          <cell r="BC597">
            <v>4</v>
          </cell>
          <cell r="BD597">
            <v>4</v>
          </cell>
          <cell r="BE597">
            <v>8</v>
          </cell>
          <cell r="BF597">
            <v>1272</v>
          </cell>
          <cell r="BG597">
            <v>1275.8610000000001</v>
          </cell>
          <cell r="BH597">
            <v>0</v>
          </cell>
          <cell r="BI597">
            <v>1272</v>
          </cell>
          <cell r="BJ597">
            <v>0</v>
          </cell>
          <cell r="BK597">
            <v>98</v>
          </cell>
          <cell r="BL597">
            <v>0</v>
          </cell>
          <cell r="BM597">
            <v>0</v>
          </cell>
          <cell r="BN597">
            <v>0</v>
          </cell>
          <cell r="BO597">
            <v>0</v>
          </cell>
          <cell r="BP597">
            <v>0</v>
          </cell>
          <cell r="BQ597">
            <v>0</v>
          </cell>
          <cell r="BR597">
            <v>0</v>
          </cell>
          <cell r="BS597">
            <v>0</v>
          </cell>
          <cell r="BT597">
            <v>0</v>
          </cell>
          <cell r="BU597">
            <v>0</v>
          </cell>
          <cell r="BV597">
            <v>13</v>
          </cell>
          <cell r="BW597">
            <v>1605.9</v>
          </cell>
          <cell r="BX597">
            <v>1610.527</v>
          </cell>
          <cell r="BY597">
            <v>0</v>
          </cell>
          <cell r="BZ597">
            <v>1605.9</v>
          </cell>
          <cell r="CA597">
            <v>0</v>
          </cell>
          <cell r="CB597">
            <v>0.97</v>
          </cell>
          <cell r="CC597">
            <v>0</v>
          </cell>
          <cell r="CD597">
            <v>2.2153846153846199</v>
          </cell>
          <cell r="CE597">
            <v>0</v>
          </cell>
          <cell r="CF597">
            <v>0</v>
          </cell>
          <cell r="CG597">
            <v>0</v>
          </cell>
          <cell r="CH597">
            <v>0</v>
          </cell>
          <cell r="CI597">
            <v>0</v>
          </cell>
          <cell r="CJ597">
            <v>0</v>
          </cell>
          <cell r="CK597">
            <v>0</v>
          </cell>
          <cell r="CL597">
            <v>0</v>
          </cell>
          <cell r="CM597">
            <v>0</v>
          </cell>
          <cell r="CN597">
            <v>0</v>
          </cell>
          <cell r="CO597">
            <v>0</v>
          </cell>
          <cell r="CP597">
            <v>2877.9</v>
          </cell>
          <cell r="CQ597">
            <v>11171.6</v>
          </cell>
          <cell r="CR597">
            <v>0</v>
          </cell>
          <cell r="CS597">
            <v>0</v>
          </cell>
          <cell r="CT597">
            <v>0</v>
          </cell>
        </row>
        <row r="598">
          <cell r="B598">
            <v>247693633</v>
          </cell>
          <cell r="C598" t="str">
            <v>рп. Томилино, мкр. Экопарк, ул. Беляева, д. 3, д. 3а</v>
          </cell>
          <cell r="D598" t="str">
            <v>{"type":"Polygon","coordinates":[[[37.96398,55.654812],[37.964094,55.654791],[37.964085,55.654754],[37.964047,55.654673],[37.964093,55.654663],[37.964167,55.654585],[37.964196,55.654555],[37.964335,55.654569],[37.964555,55.654636],[37.964597,55.654671],[37.964617,55.654727],[37.964626,55.654748],[37.96464,55.654771],[37.964665,55.654777],[37.964785,55.654776],[37.9649,55.654769],[37.964711,55.654298],[37.964252,55.654352],[37.964239,55.654312],[37.96415,55.654323],[37.964166,55.654362],[37.963783,55.654405],[37.963782,55.654562],[37.963871,55.654696],[37.963904,55.65469],[37.96398,55.654812]],[[37.963825,55.654547],[37.96408,55.654619],[37.964213,55.654483],[37.96396,55.654408],[37.963825,55.654547]],[[37.964325,55.654479],[37.964443,55.654519],[37.964588,55.654569],[37.964729,55.65444],[37.964638,55.654408],[37.964593,55.654391],[37.964471,55.654348],[37.964325,55.654479]]]}</v>
          </cell>
          <cell r="E598" t="str">
            <v>LINESTRING(37.964711 55.654298,37.964239 55.654312,37.96415 55.654323,37.963783 55.654405,37.963782 55.654562,37.963871 55.654696,37.96398 55.654812,37.964785 55.654776,37.9649 55.654769,37.964711 55.654298)</v>
          </cell>
          <cell r="F598" t="str">
            <v>Утвержден</v>
          </cell>
          <cell r="G598">
            <v>1686</v>
          </cell>
          <cell r="H598">
            <v>1690.9459999999999</v>
          </cell>
          <cell r="I598">
            <v>1686</v>
          </cell>
          <cell r="J598">
            <v>0</v>
          </cell>
          <cell r="K598">
            <v>0</v>
          </cell>
          <cell r="L598">
            <v>1553</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1111</v>
          </cell>
          <cell r="AN598">
            <v>1114.3320000000001</v>
          </cell>
          <cell r="AO598">
            <v>1111</v>
          </cell>
          <cell r="AP598">
            <v>0</v>
          </cell>
          <cell r="AQ598">
            <v>0</v>
          </cell>
          <cell r="AR598">
            <v>0</v>
          </cell>
          <cell r="AS598">
            <v>0</v>
          </cell>
          <cell r="AT598">
            <v>0</v>
          </cell>
          <cell r="AU598">
            <v>0</v>
          </cell>
          <cell r="AV598">
            <v>0</v>
          </cell>
          <cell r="AW598">
            <v>0</v>
          </cell>
          <cell r="AX598">
            <v>0</v>
          </cell>
          <cell r="AY598">
            <v>0</v>
          </cell>
          <cell r="AZ598">
            <v>0</v>
          </cell>
          <cell r="BA598">
            <v>4</v>
          </cell>
          <cell r="BB598">
            <v>4</v>
          </cell>
          <cell r="BC598">
            <v>2</v>
          </cell>
          <cell r="BD598">
            <v>2</v>
          </cell>
          <cell r="BE598">
            <v>4</v>
          </cell>
          <cell r="BF598">
            <v>313</v>
          </cell>
          <cell r="BG598">
            <v>314.209</v>
          </cell>
          <cell r="BH598">
            <v>0</v>
          </cell>
          <cell r="BI598">
            <v>313</v>
          </cell>
          <cell r="BJ598">
            <v>0</v>
          </cell>
          <cell r="BK598">
            <v>23</v>
          </cell>
          <cell r="BL598">
            <v>0</v>
          </cell>
          <cell r="BM598">
            <v>0</v>
          </cell>
          <cell r="BN598">
            <v>0</v>
          </cell>
          <cell r="BO598">
            <v>0</v>
          </cell>
          <cell r="BP598">
            <v>0</v>
          </cell>
          <cell r="BQ598">
            <v>0</v>
          </cell>
          <cell r="BR598">
            <v>0</v>
          </cell>
          <cell r="BS598">
            <v>0</v>
          </cell>
          <cell r="BT598">
            <v>0</v>
          </cell>
          <cell r="BU598">
            <v>0</v>
          </cell>
          <cell r="BV598">
            <v>4</v>
          </cell>
          <cell r="BW598">
            <v>258.60000000000002</v>
          </cell>
          <cell r="BX598">
            <v>258.904</v>
          </cell>
          <cell r="BY598">
            <v>0</v>
          </cell>
          <cell r="BZ598">
            <v>258.60000000000002</v>
          </cell>
          <cell r="CA598">
            <v>0</v>
          </cell>
          <cell r="CB598">
            <v>0.14000000000000001</v>
          </cell>
          <cell r="CC598">
            <v>0</v>
          </cell>
          <cell r="CD598">
            <v>1.5</v>
          </cell>
          <cell r="CE598">
            <v>0</v>
          </cell>
          <cell r="CF598">
            <v>0</v>
          </cell>
          <cell r="CG598">
            <v>0</v>
          </cell>
          <cell r="CH598">
            <v>0</v>
          </cell>
          <cell r="CI598">
            <v>0</v>
          </cell>
          <cell r="CJ598">
            <v>0</v>
          </cell>
          <cell r="CK598">
            <v>0</v>
          </cell>
          <cell r="CL598">
            <v>0</v>
          </cell>
          <cell r="CM598">
            <v>0</v>
          </cell>
          <cell r="CN598">
            <v>0</v>
          </cell>
          <cell r="CO598">
            <v>0</v>
          </cell>
          <cell r="CP598">
            <v>571.6</v>
          </cell>
          <cell r="CQ598">
            <v>1682.6</v>
          </cell>
          <cell r="CR598">
            <v>0</v>
          </cell>
          <cell r="CS598">
            <v>0</v>
          </cell>
          <cell r="CT598">
            <v>0</v>
          </cell>
        </row>
        <row r="599">
          <cell r="B599">
            <v>247693626</v>
          </cell>
          <cell r="C599" t="str">
            <v>рп. Томилино, мкр. Экопарк, ул. Беляева, д. 4, д. 5, д. 7, д. 9, д. 11, д. 13, д. 15</v>
          </cell>
          <cell r="D599" t="str">
            <v>{"type":"Polygon","coordinates":[[[37.966194,55.654633],[37.966163,55.654636],[37.9661,55.654642],[37.966025,55.65465],[37.965709,55.654684],[37.965441,55.654712],[37.964952,55.654763],[37.9649,55.654769],[37.964792,55.654499],[37.965434,55.654441],[37.965445,55.654474],[37.965493,55.65447],[37.965485,55.654444],[37.96627,55.654366],[37.966197,55.654125],[37.966156,55.654003],[37.966246,55.654003],[37.966364,55.65402],[37.966399,55.654024],[37.966711,55.654068],[37.966861,55.654071],[37.967196,55.654053],[37.967571,55.654024],[37.967671,55.654029],[37.967762,55.654041],[37.967884,55.654071],[37.967905,55.654095],[37.967924,55.654118],[37.967971,55.654151],[37.968002,55.654161],[37.968107,55.654195],[37.968187,55.654242],[37.968251,55.654294],[37.968295,55.654365],[37.968294,55.6544],[37.968266,55.654504],[37.968262,55.654517],[37.968182,55.654816],[37.968142,55.654842],[37.9681,55.654851],[37.968057,55.654843],[37.967965,55.654802],[37.967789,55.654722],[37.967578,55.654641],[37.967329,55.654586],[37.967159,55.654588],[37.966898,55.65459],[37.966664,55.654588],[37.966542,55.654598],[37.966366,55.654614],[37.966194,55.654633]],[[37.966358,55.654303],[37.966636,55.654369],[37.966527,55.654519],[37.966247,55.654457],[37.966358,55.654303]],[[37.966828,55.654275],[37.967114,55.654341],[37.967005,55.654496],[37.966714,55.654433],[37.966828,55.654275]],[[37.967348,55.654245],[37.967621,55.654309],[37.967514,55.65446],[37.967236,55.654398],[37.967348,55.654245]],[[37.967692,55.654353],[37.967799,55.654196],[37.968074,55.654257],[37.967966,55.654413],[37.967692,55.654353]],[[37.967953,55.65449],[37.968212,55.654547],[37.968105,55.654704],[37.967845,55.654646],[37.967953,55.65449]],[[37.965678,55.654587],[37.966179,55.65454],[37.966158,55.654457],[37.966128,55.654459],[37.966108,55.654384],[37.965781,55.654416],[37.965792,55.654454],[37.965728,55.654461],[37.965715,55.654422],[37.965627,55.654432],[37.965678,55.654587]],[[37.96492,55.65465],[37.965407,55.654605],[37.965363,55.654449],[37.965027,55.654479],[37.965038,55.654519],[37.964978,55.654525],[37.964966,55.654485],[37.964872,55.654494],[37.96492,55.65465]]]}</v>
          </cell>
          <cell r="E599" t="str">
            <v>LINESTRING(37.966156 55.654003,37.964792 55.654499,37.9649 55.654769,37.9681 55.654851,37.968142 55.654842,37.968182 55.654816,37.968266 55.654504,37.968294 55.6544,37.968295 55.654365,37.968251 55.654294,37.968187 55.654242,37.968107 55.654195,37.967884 55.654071,37.967762 55.654041,37.967671 55.654029,37.967571 55.654024,37.966246 55.654003,37.966156 55.654003)</v>
          </cell>
          <cell r="F599" t="str">
            <v>Утвержден</v>
          </cell>
          <cell r="G599">
            <v>8052</v>
          </cell>
          <cell r="H599">
            <v>8071.9219999999996</v>
          </cell>
          <cell r="I599">
            <v>8052</v>
          </cell>
          <cell r="J599">
            <v>1496.5</v>
          </cell>
          <cell r="K599">
            <v>309.3</v>
          </cell>
          <cell r="L599">
            <v>6555.5</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6325.9</v>
          </cell>
          <cell r="AN599">
            <v>6290.8440000000001</v>
          </cell>
          <cell r="AO599">
            <v>6275.9</v>
          </cell>
          <cell r="AP599">
            <v>29</v>
          </cell>
          <cell r="AQ599">
            <v>0</v>
          </cell>
          <cell r="AR599">
            <v>0</v>
          </cell>
          <cell r="AS599">
            <v>0</v>
          </cell>
          <cell r="AT599">
            <v>0</v>
          </cell>
          <cell r="AU599">
            <v>0</v>
          </cell>
          <cell r="AV599">
            <v>0</v>
          </cell>
          <cell r="AW599">
            <v>0</v>
          </cell>
          <cell r="AX599">
            <v>0</v>
          </cell>
          <cell r="AY599">
            <v>0</v>
          </cell>
          <cell r="AZ599">
            <v>0</v>
          </cell>
          <cell r="BA599">
            <v>3</v>
          </cell>
          <cell r="BB599">
            <v>3</v>
          </cell>
          <cell r="BC599">
            <v>5</v>
          </cell>
          <cell r="BD599">
            <v>0</v>
          </cell>
          <cell r="BE599">
            <v>7</v>
          </cell>
          <cell r="BF599">
            <v>1368.1</v>
          </cell>
          <cell r="BG599">
            <v>1371.1189999999999</v>
          </cell>
          <cell r="BH599">
            <v>0</v>
          </cell>
          <cell r="BI599">
            <v>1368.1</v>
          </cell>
          <cell r="BJ599">
            <v>0</v>
          </cell>
          <cell r="BK599">
            <v>107</v>
          </cell>
          <cell r="BL599">
            <v>0</v>
          </cell>
          <cell r="BM599">
            <v>0</v>
          </cell>
          <cell r="BN599">
            <v>0</v>
          </cell>
          <cell r="BO599">
            <v>0</v>
          </cell>
          <cell r="BP599">
            <v>0</v>
          </cell>
          <cell r="BQ599">
            <v>0</v>
          </cell>
          <cell r="BR599">
            <v>0</v>
          </cell>
          <cell r="BS599">
            <v>0</v>
          </cell>
          <cell r="BT599">
            <v>0</v>
          </cell>
          <cell r="BU599">
            <v>0</v>
          </cell>
          <cell r="BV599">
            <v>11</v>
          </cell>
          <cell r="BW599">
            <v>411.8</v>
          </cell>
          <cell r="BX599">
            <v>413.12299999999999</v>
          </cell>
          <cell r="BY599">
            <v>0</v>
          </cell>
          <cell r="BZ599">
            <v>411.8</v>
          </cell>
          <cell r="CA599">
            <v>0</v>
          </cell>
          <cell r="CB599">
            <v>0.21099999999999999</v>
          </cell>
          <cell r="CC599">
            <v>0</v>
          </cell>
          <cell r="CD599">
            <v>1.9090909090909101</v>
          </cell>
          <cell r="CE599">
            <v>0</v>
          </cell>
          <cell r="CF599">
            <v>0</v>
          </cell>
          <cell r="CG599">
            <v>0</v>
          </cell>
          <cell r="CH599">
            <v>0</v>
          </cell>
          <cell r="CI599">
            <v>0</v>
          </cell>
          <cell r="CJ599">
            <v>0</v>
          </cell>
          <cell r="CK599">
            <v>0</v>
          </cell>
          <cell r="CL599">
            <v>0</v>
          </cell>
          <cell r="CM599">
            <v>0</v>
          </cell>
          <cell r="CN599">
            <v>0</v>
          </cell>
          <cell r="CO599">
            <v>0</v>
          </cell>
          <cell r="CP599">
            <v>1779.9</v>
          </cell>
          <cell r="CQ599">
            <v>8055.8</v>
          </cell>
          <cell r="CR599">
            <v>0</v>
          </cell>
          <cell r="CS599">
            <v>0</v>
          </cell>
          <cell r="CT599">
            <v>0</v>
          </cell>
        </row>
        <row r="600">
          <cell r="B600">
            <v>8880348138</v>
          </cell>
          <cell r="C600" t="str">
            <v>рп. Томилино, мкр. Экопарк, ул. Булгакова, д. 10, д. 12, ул. Есенина, д. 15, д. 17, д. 17А, д. 17Б</v>
          </cell>
          <cell r="D600" t="str">
            <v>{"type":"Polygon","coordinates":[[[37.963577,55.657894],[37.963579,55.657943],[37.962871,55.657948],[37.962813,55.657158],[37.962836,55.65713],[37.962884,55.657118],[37.964689,55.657111],[37.964745,55.657122],[37.96478,55.657151],[37.964788,55.65768],[37.964357,55.657871],[37.964155,55.657892],[37.963577,55.657894]],[[37.963012,55.657799],[37.963007,55.657682],[37.9633,55.657677],[37.963302,55.657794],[37.963012,55.657799]],[[37.963857,55.657847],[37.963856,55.657833],[37.963696,55.657833],[37.963696,55.657811],[37.963641,55.65781],[37.963641,55.657894],[37.963577,55.657894],[37.963577,55.657723],[37.963698,55.657723],[37.963698,55.657702],[37.963856,55.657702],[37.963855,55.657728],[37.963949,55.657728],[37.96395,55.657679],[37.964159,55.657678],[37.964165,55.657844],[37.963857,55.657847]],[[37.964471,55.657578],[37.964611,55.657579],[37.964612,55.657647],[37.964627,55.657656],[37.964371,55.657814],[37.964351,55.657803],[37.964234,55.657807],[37.964225,55.657725],[37.964171,55.657693],[37.964418,55.657546],[37.964471,55.657578]],[[37.964407,55.657279],[37.964626,55.657277],[37.964628,55.657325],[37.964669,55.657325],[37.964668,55.657544],[37.964418,55.657546],[37.964407,55.657279]],[[37.963689,55.657426],[37.963685,55.657263],[37.963953,55.657261],[37.963954,55.657287],[37.963979,55.657286],[37.963982,55.657423],[37.963689,55.657426]],[[37.962987,55.657387],[37.962984,55.657329],[37.96285,55.657331],[37.962846,55.657266],[37.963277,55.657261],[37.963282,55.657383],[37.962987,55.657387]],[[37.96406,55.657175],[37.964058,55.657138],[37.964105,55.657137],[37.964107,55.657174],[37.96406,55.657175]],[[37.964198,55.657422],[37.964198,55.657391],[37.964172,55.657392],[37.964172,55.657387],[37.964153,55.657388],[37.964129,55.657388],[37.964129,55.657369],[37.964129,55.657348],[37.964198,55.657347],[37.964198,55.657387],[37.964262,55.657386],[37.964262,55.657422],[37.964198,55.657422]],[[37.963373,55.65742],[37.963373,55.657366],[37.963445,55.657366],[37.963444,55.65742],[37.963373,55.65742]]]}</v>
          </cell>
          <cell r="E600" t="str">
            <v>LINESTRING(37.964689 55.657111,37.962884 55.657118,37.962836 55.65713,37.962813 55.657158,37.962871 55.657948,37.963579 55.657943,37.964155 55.657892,37.964357 55.657871,37.964788 55.65768,37.96478 55.657151,37.964745 55.657122,37.964689 55.657111)</v>
          </cell>
          <cell r="F600" t="str">
            <v>Утвержден</v>
          </cell>
          <cell r="G600">
            <v>7981</v>
          </cell>
          <cell r="H600">
            <v>8000.8149999999996</v>
          </cell>
          <cell r="I600">
            <v>7979.3</v>
          </cell>
          <cell r="J600">
            <v>309</v>
          </cell>
          <cell r="K600">
            <v>470</v>
          </cell>
          <cell r="L600">
            <v>7670.3</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9234</v>
          </cell>
          <cell r="AN600">
            <v>5847.6210000000001</v>
          </cell>
          <cell r="AO600">
            <v>5834</v>
          </cell>
          <cell r="AP600">
            <v>250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14</v>
          </cell>
          <cell r="BF600">
            <v>1007.1</v>
          </cell>
          <cell r="BG600">
            <v>1009.016</v>
          </cell>
          <cell r="BH600">
            <v>0</v>
          </cell>
          <cell r="BI600">
            <v>1007.1</v>
          </cell>
          <cell r="BJ600">
            <v>0</v>
          </cell>
          <cell r="BK600">
            <v>76</v>
          </cell>
          <cell r="BL600">
            <v>0</v>
          </cell>
          <cell r="BM600">
            <v>0</v>
          </cell>
          <cell r="BN600">
            <v>0</v>
          </cell>
          <cell r="BO600">
            <v>0</v>
          </cell>
          <cell r="BP600">
            <v>0</v>
          </cell>
          <cell r="BQ600">
            <v>0</v>
          </cell>
          <cell r="BR600">
            <v>0</v>
          </cell>
          <cell r="BS600">
            <v>0</v>
          </cell>
          <cell r="BT600">
            <v>0</v>
          </cell>
          <cell r="BU600">
            <v>0</v>
          </cell>
          <cell r="BV600">
            <v>15</v>
          </cell>
          <cell r="BW600">
            <v>1139.2</v>
          </cell>
          <cell r="BX600">
            <v>1142.9860000000001</v>
          </cell>
          <cell r="BY600">
            <v>0</v>
          </cell>
          <cell r="BZ600">
            <v>1139.2</v>
          </cell>
          <cell r="CA600">
            <v>0</v>
          </cell>
          <cell r="CB600">
            <v>0.628</v>
          </cell>
          <cell r="CC600">
            <v>0</v>
          </cell>
          <cell r="CD600">
            <v>1.7</v>
          </cell>
          <cell r="CE600">
            <v>0</v>
          </cell>
          <cell r="CF600">
            <v>0</v>
          </cell>
          <cell r="CG600">
            <v>0</v>
          </cell>
          <cell r="CH600">
            <v>0</v>
          </cell>
          <cell r="CI600">
            <v>0</v>
          </cell>
          <cell r="CJ600">
            <v>0</v>
          </cell>
          <cell r="CK600">
            <v>0</v>
          </cell>
          <cell r="CL600">
            <v>0</v>
          </cell>
          <cell r="CM600">
            <v>0</v>
          </cell>
          <cell r="CN600">
            <v>0</v>
          </cell>
          <cell r="CO600">
            <v>0</v>
          </cell>
          <cell r="CP600">
            <v>2146.3000000000002</v>
          </cell>
          <cell r="CQ600">
            <v>7980.3</v>
          </cell>
          <cell r="CR600">
            <v>0</v>
          </cell>
          <cell r="CS600">
            <v>0</v>
          </cell>
          <cell r="CT600">
            <v>0</v>
          </cell>
        </row>
        <row r="601">
          <cell r="B601">
            <v>8889145718</v>
          </cell>
          <cell r="C601" t="str">
            <v>рп. Томилино, мкр. Экопарк, ул. Булгакова, д. 14, д. 16, ул. Есенина, д. 19, д. 19А, д. 19Б, д. 21</v>
          </cell>
          <cell r="D601" t="str">
            <v>{"type":"Polygon","coordinates":[[[37.962875,55.658201],[37.962871,55.657948],[37.963579,55.657943],[37.96358,55.658025],[37.964224,55.658023],[37.964356,55.658045],[37.964839,55.658282],[37.964845,55.658551],[37.964822,55.658746],[37.964802,55.658766],[37.964764,55.658776],[37.963018,55.658796],[37.962941,55.658771],[37.962919,55.658743],[37.962875,55.658201]],[[37.9631,55.658542],[37.963214,55.658541],[37.963214,55.658509],[37.96341,55.658509],[37.963409,55.658541],[37.963525,55.658542],[37.963525,55.658646],[37.963423,55.658647],[37.963422,55.658676],[37.963385,55.658676],[37.963385,55.658705],[37.963232,55.658706],[37.963234,55.658683],[37.963103,55.658683],[37.9631,55.658542]],[[37.964022,55.658656],[37.963737,55.658657],[37.963737,55.658498],[37.964018,55.658498],[37.964022,55.658656]],[[37.963439,55.658446],[37.963439,55.658396],[37.963506,55.658395],[37.963505,55.658445],[37.963439,55.658446]],[[37.962911,55.658314],[37.962913,55.658347],[37.962998,55.658345],[37.962996,55.658312],[37.962911,55.658314]],[[37.963407,55.658141],[37.963408,55.658248],[37.963358,55.658249],[37.963359,55.658285],[37.963147,55.658286],[37.963146,55.658241],[37.963087,55.65824],[37.963086,55.658187],[37.963025,55.658187],[37.963024,55.658117],[37.963384,55.658117],[37.963382,55.658141],[37.963407,55.658141]],[[37.964107,55.65825],[37.964035,55.65825],[37.96397,55.658223],[37.963878,55.658223],[37.963877,55.65824],[37.963706,55.658239],[37.963706,55.65811],[37.963859,55.65811],[37.96386,55.658067],[37.963921,55.658068],[37.963921,55.658089],[37.964009,55.658089],[37.964009,55.658062],[37.964111,55.658062],[37.964111,55.658088],[37.964171,55.658088],[37.96417,55.658223],[37.964107,55.65825]],[[37.964242,55.658109],[37.964242,55.658222],[37.964271,55.658222],[37.964507,55.658339],[37.964652,55.65834],[37.964653,55.658274],[37.964683,55.658254],[37.964607,55.658214],[37.964574,55.658235],[37.964341,55.658111],[37.964242,55.658109]],[[37.964456,55.658544],[37.964455,55.658446],[37.964497,55.658446],[37.964497,55.658375],[37.964706,55.658376],[37.964706,55.658563],[37.96468,55.658563],[37.96468,55.65864],[37.964457,55.65864],[37.964456,55.658603],[37.964389,55.658603],[37.964389,55.658544],[37.964456,55.658544]],[[37.963481,55.65833],[37.96352,55.658329],[37.96352,55.658366],[37.963461,55.658367],[37.963463,55.658347],[37.963481,55.65833]]]}</v>
          </cell>
          <cell r="E601" t="str">
            <v>LINESTRING(37.963579 55.657943,37.962871 55.657948,37.962875 55.658201,37.962919 55.658743,37.962941 55.658771,37.963018 55.658796,37.964764 55.658776,37.964802 55.658766,37.964822 55.658746,37.964845 55.658551,37.964839 55.658282,37.964356 55.658045,37.964224 55.658023,37.963579 55.657943)</v>
          </cell>
          <cell r="F601" t="str">
            <v>Утвержден</v>
          </cell>
          <cell r="G601">
            <v>7734</v>
          </cell>
          <cell r="H601">
            <v>7753.15</v>
          </cell>
          <cell r="I601">
            <v>7734</v>
          </cell>
          <cell r="J601">
            <v>281</v>
          </cell>
          <cell r="K601">
            <v>629.79999999999995</v>
          </cell>
          <cell r="L601">
            <v>7455.4</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8103.1</v>
          </cell>
          <cell r="AN601">
            <v>5516.3710000000001</v>
          </cell>
          <cell r="AO601">
            <v>5503.1</v>
          </cell>
          <cell r="AP601">
            <v>160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17</v>
          </cell>
          <cell r="BF601">
            <v>1179.5</v>
          </cell>
          <cell r="BG601">
            <v>1182.173</v>
          </cell>
          <cell r="BH601">
            <v>0</v>
          </cell>
          <cell r="BI601">
            <v>1179.5</v>
          </cell>
          <cell r="BJ601">
            <v>0</v>
          </cell>
          <cell r="BK601">
            <v>94</v>
          </cell>
          <cell r="BL601">
            <v>0</v>
          </cell>
          <cell r="BM601">
            <v>0</v>
          </cell>
          <cell r="BN601">
            <v>0</v>
          </cell>
          <cell r="BO601">
            <v>0</v>
          </cell>
          <cell r="BP601">
            <v>0</v>
          </cell>
          <cell r="BQ601">
            <v>0</v>
          </cell>
          <cell r="BR601">
            <v>0</v>
          </cell>
          <cell r="BS601">
            <v>0</v>
          </cell>
          <cell r="BT601">
            <v>0</v>
          </cell>
          <cell r="BU601">
            <v>0</v>
          </cell>
          <cell r="BV601">
            <v>16</v>
          </cell>
          <cell r="BW601">
            <v>1053.8</v>
          </cell>
          <cell r="BX601">
            <v>1055.2850000000001</v>
          </cell>
          <cell r="BY601">
            <v>0</v>
          </cell>
          <cell r="BZ601">
            <v>1046.5999999999999</v>
          </cell>
          <cell r="CA601">
            <v>7.2</v>
          </cell>
          <cell r="CB601">
            <v>0.57599999999999996</v>
          </cell>
          <cell r="CC601">
            <v>4.0000000000000001E-3</v>
          </cell>
          <cell r="CD601">
            <v>1.93333333333333</v>
          </cell>
          <cell r="CE601">
            <v>1.5</v>
          </cell>
          <cell r="CF601">
            <v>0</v>
          </cell>
          <cell r="CG601">
            <v>0</v>
          </cell>
          <cell r="CH601">
            <v>0</v>
          </cell>
          <cell r="CI601">
            <v>0</v>
          </cell>
          <cell r="CJ601">
            <v>0</v>
          </cell>
          <cell r="CK601">
            <v>0</v>
          </cell>
          <cell r="CL601">
            <v>0</v>
          </cell>
          <cell r="CM601">
            <v>0</v>
          </cell>
          <cell r="CN601">
            <v>0</v>
          </cell>
          <cell r="CO601">
            <v>0</v>
          </cell>
          <cell r="CP601">
            <v>2226.1</v>
          </cell>
          <cell r="CQ601">
            <v>7736.4</v>
          </cell>
          <cell r="CR601">
            <v>0</v>
          </cell>
          <cell r="CS601">
            <v>0</v>
          </cell>
          <cell r="CT601">
            <v>0</v>
          </cell>
        </row>
        <row r="602">
          <cell r="B602">
            <v>8717075698</v>
          </cell>
          <cell r="C602" t="str">
            <v>рп. Томилино, мкр. Экопарк, ул. Булгакова, д. 17</v>
          </cell>
          <cell r="D602" t="str">
            <v>{"type":"Polygon","coordinates":[[[37.962501,55.657904],[37.962508,55.658049],[37.962554,55.658038],[37.962587,55.658057],[37.96262,55.658067],[37.96251,55.658097],[37.96207,55.658218],[37.961991,55.65822],[37.961953,55.657569],[37.962398,55.6577],[37.962493,55.657711],[37.962501,55.657904]],[[37.962384,55.658084],[37.962231,55.658086],[37.962214,55.657756],[37.962371,55.657755],[37.962453,55.657743],[37.96247,55.658059],[37.962384,55.658084]]]}</v>
          </cell>
          <cell r="E602" t="str">
            <v>LINESTRING(37.961953 55.657569,37.961991 55.65822,37.96207 55.658218,37.96262 55.658067,37.962493 55.657711,37.961953 55.657569)</v>
          </cell>
          <cell r="F602" t="str">
            <v>Утвержден</v>
          </cell>
          <cell r="G602">
            <v>1</v>
          </cell>
          <cell r="H602">
            <v>1400.605</v>
          </cell>
          <cell r="I602">
            <v>1</v>
          </cell>
          <cell r="J602">
            <v>1</v>
          </cell>
          <cell r="K602">
            <v>147</v>
          </cell>
          <cell r="L602">
            <v>1</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1253</v>
          </cell>
          <cell r="AN602">
            <v>1256.7950000000001</v>
          </cell>
          <cell r="AO602">
            <v>1253</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1</v>
          </cell>
          <cell r="BM602">
            <v>144</v>
          </cell>
          <cell r="BN602">
            <v>143.583</v>
          </cell>
          <cell r="BO602">
            <v>0</v>
          </cell>
          <cell r="BP602">
            <v>144</v>
          </cell>
          <cell r="BQ602">
            <v>0</v>
          </cell>
          <cell r="BR602">
            <v>60</v>
          </cell>
          <cell r="BS602">
            <v>0</v>
          </cell>
          <cell r="BT602">
            <v>5</v>
          </cell>
          <cell r="BU602">
            <v>0</v>
          </cell>
          <cell r="BV602">
            <v>1</v>
          </cell>
          <cell r="BW602">
            <v>3</v>
          </cell>
          <cell r="BX602">
            <v>3.0059999999999998</v>
          </cell>
          <cell r="BY602">
            <v>0</v>
          </cell>
          <cell r="BZ602">
            <v>3</v>
          </cell>
          <cell r="CA602">
            <v>0</v>
          </cell>
          <cell r="CB602">
            <v>1E-3</v>
          </cell>
          <cell r="CC602">
            <v>0</v>
          </cell>
          <cell r="CD602">
            <v>2</v>
          </cell>
          <cell r="CE602">
            <v>0</v>
          </cell>
          <cell r="CF602">
            <v>0</v>
          </cell>
          <cell r="CG602">
            <v>0</v>
          </cell>
          <cell r="CH602">
            <v>0</v>
          </cell>
          <cell r="CI602">
            <v>0</v>
          </cell>
          <cell r="CJ602">
            <v>0</v>
          </cell>
          <cell r="CK602">
            <v>0</v>
          </cell>
          <cell r="CL602">
            <v>0</v>
          </cell>
          <cell r="CM602">
            <v>0</v>
          </cell>
          <cell r="CN602">
            <v>0</v>
          </cell>
          <cell r="CO602">
            <v>0</v>
          </cell>
          <cell r="CP602">
            <v>147</v>
          </cell>
          <cell r="CQ602">
            <v>1400</v>
          </cell>
          <cell r="CR602">
            <v>0</v>
          </cell>
          <cell r="CS602">
            <v>0</v>
          </cell>
          <cell r="CT602">
            <v>0</v>
          </cell>
        </row>
        <row r="603">
          <cell r="B603">
            <v>8890679118</v>
          </cell>
          <cell r="C603" t="str">
            <v>рп. Томилино, мкр. Экопарк, ул. Булгакова, д. 18, д. 20, ул. Есенина, д. 23, д. 25, д. 27.</v>
          </cell>
          <cell r="D603" t="str">
            <v>{"type":"Polygon","coordinates":[[[37.963032,55.658846],[37.963135,55.658845],[37.963154,55.658845],[37.963225,55.658845],[37.963468,55.658843],[37.963491,55.658852],[37.963502,55.658864],[37.963506,55.658925],[37.963517,55.659093],[37.963519,55.659167],[37.96352,55.659242],[37.963568,55.659242],[37.963569,55.659178],[37.963569,55.659124],[37.963556,55.658973],[37.963549,55.658865],[37.963561,55.658852],[37.963583,55.658843],[37.963703,55.658842],[37.963724,55.658842],[37.963794,55.658841],[37.963879,55.658841],[37.963897,55.658841],[37.964224,55.658839],[37.96429,55.658838],[37.964453,55.658837],[37.964592,55.658836],[37.964616,55.658836],[37.9648,55.658835],[37.964806,55.658954],[37.964811,55.659042],[37.964811,55.659056],[37.964826,55.659357],[37.964828,55.659386],[37.964829,55.6594],[37.964831,55.659443],[37.964831,55.659457],[37.964839,55.659606],[37.964791,55.659638],[37.964614,55.659638],[37.964469,55.659638],[37.964342,55.659638],[37.96429,55.659638],[37.96414,55.659638],[37.964055,55.659638],[37.964031,55.659638],[37.963921,55.659637],[37.963896,55.659637],[37.963734,55.659637],[37.96371,55.659637],[37.963518,55.659637],[37.963179,55.659637],[37.963006,55.659637],[37.962749,55.659637],[37.962778,55.659484],[37.96278,55.65947],[37.962831,55.659197],[37.962834,55.659184],[37.962845,55.659125],[37.96285,55.659093],[37.962889,55.658886],[37.963032,55.658846]],[[37.964633,55.658957],[37.964636,55.658996],[37.964729,55.658996],[37.964731,55.659043],[37.964638,55.659044],[37.96464,55.659084],[37.964465,55.659089],[37.964462,55.659063],[37.963887,55.659078],[37.96389,55.659101],[37.963718,55.659105],[37.96371,55.658966],[37.963836,55.658965],[37.963835,55.658937],[37.964496,55.658924],[37.964499,55.65896],[37.964633,55.658957]],[[37.963329,55.658949],[37.963329,55.658924],[37.963154,55.658924],[37.963154,55.658949],[37.963065,55.658949],[37.963066,55.659082],[37.963156,55.659082],[37.963156,55.659107],[37.963335,55.659106],[37.963333,55.659082],[37.963422,55.659082],[37.963416,55.658948],[37.963329,55.658949]],[[37.962972,55.659191],[37.962978,55.659156],[37.963194,55.659163],[37.963188,55.659199],[37.963304,55.6592],[37.96327,55.659466],[37.963315,55.659468],[37.963297,55.659556],[37.963165,55.65955],[37.963045,55.659545],[37.962985,55.659542],[37.962999,55.659486],[37.962914,55.659481],[37.962922,55.659432],[37.96299,55.659434],[37.963018,55.659272],[37.96296,55.65927],[37.962972,55.659191]],[[37.963427,55.659408],[37.963528,55.659409],[37.963528,55.659379],[37.964063,55.659374],[37.964064,55.659405],[37.964209,55.659405],[37.96421,55.659448],[37.964211,55.659501],[37.964212,55.659542],[37.964052,55.659543],[37.963707,55.659546],[37.963599,55.659547],[37.963515,55.659547],[37.963428,55.659548],[37.963427,55.659408]],[[37.964426,55.659507],[37.964384,55.659507],[37.964381,55.6594],[37.964419,55.659399],[37.964419,55.659362],[37.964476,55.659362],[37.964475,55.659344],[37.964592,55.659344],[37.964595,55.65936],[37.964653,55.65936],[37.964654,55.659393],[37.964702,55.659393],[37.964703,55.659504],[37.964657,55.659505],[37.964658,55.659538],[37.964614,55.659538],[37.964614,55.659558],[37.96447,55.659557],[37.964469,55.65954],[37.964425,55.65954],[37.964426,55.659507]],[[37.963569,55.659125],[37.963669,55.659125],[37.96367,55.659177],[37.96357,55.659177],[37.963569,55.659125]],[[37.963393,55.659084],[37.963494,55.659083],[37.963496,55.659139],[37.963394,55.659139],[37.963393,55.659084]],[[37.964434,55.659257],[37.964361,55.659257],[37.964362,55.659301],[37.964435,55.659301],[37.964434,55.659257]],[[37.963383,55.659287],[37.963391,55.659304],[37.963417,55.659311],[37.963445,55.659306],[37.963456,55.659291],[37.96345,55.659275],[37.963423,55.659268],[37.963395,55.659272],[37.963383,55.659287]]]}</v>
          </cell>
          <cell r="E603" t="str">
            <v>LINESTRING(37.9648 55.658835,37.964592 55.658836,37.963135 55.658845,37.963032 55.658846,37.962889 55.658886,37.96285 55.659093,37.96278 55.65947,37.962749 55.659637,37.964031 55.659638,37.964791 55.659638,37.964839 55.659606,37.964829 55.6594,37.964811 55.659042,37.9648 55.658835)</v>
          </cell>
          <cell r="F603" t="str">
            <v>Утвержден</v>
          </cell>
          <cell r="G603">
            <v>7437</v>
          </cell>
          <cell r="H603">
            <v>7454.8890000000001</v>
          </cell>
          <cell r="I603">
            <v>7437</v>
          </cell>
          <cell r="J603">
            <v>202.86</v>
          </cell>
          <cell r="K603">
            <v>148.6</v>
          </cell>
          <cell r="L603">
            <v>7377.84</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10769.2</v>
          </cell>
          <cell r="AN603">
            <v>5399.1629999999996</v>
          </cell>
          <cell r="AO603">
            <v>5384.6</v>
          </cell>
          <cell r="AP603">
            <v>50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16</v>
          </cell>
          <cell r="BF603">
            <v>1238.8</v>
          </cell>
          <cell r="BG603">
            <v>1233.6010000000001</v>
          </cell>
          <cell r="BH603">
            <v>0</v>
          </cell>
          <cell r="BI603">
            <v>1238.8</v>
          </cell>
          <cell r="BJ603">
            <v>0</v>
          </cell>
          <cell r="BK603">
            <v>92</v>
          </cell>
          <cell r="BL603">
            <v>0</v>
          </cell>
          <cell r="BM603">
            <v>0</v>
          </cell>
          <cell r="BN603">
            <v>0</v>
          </cell>
          <cell r="BO603">
            <v>0</v>
          </cell>
          <cell r="BP603">
            <v>0</v>
          </cell>
          <cell r="BQ603">
            <v>0</v>
          </cell>
          <cell r="BR603">
            <v>0</v>
          </cell>
          <cell r="BS603">
            <v>0</v>
          </cell>
          <cell r="BT603">
            <v>0</v>
          </cell>
          <cell r="BU603">
            <v>0</v>
          </cell>
          <cell r="BV603">
            <v>9</v>
          </cell>
          <cell r="BW603">
            <v>816.3</v>
          </cell>
          <cell r="BX603">
            <v>810.19600000000003</v>
          </cell>
          <cell r="BY603">
            <v>1</v>
          </cell>
          <cell r="BZ603">
            <v>816.3</v>
          </cell>
          <cell r="CA603">
            <v>0</v>
          </cell>
          <cell r="CB603">
            <v>0.53100000000000003</v>
          </cell>
          <cell r="CC603">
            <v>0</v>
          </cell>
          <cell r="CD603">
            <v>1.51111111111111</v>
          </cell>
          <cell r="CE603">
            <v>0</v>
          </cell>
          <cell r="CF603">
            <v>0</v>
          </cell>
          <cell r="CG603">
            <v>0</v>
          </cell>
          <cell r="CH603">
            <v>0</v>
          </cell>
          <cell r="CI603">
            <v>0</v>
          </cell>
          <cell r="CJ603">
            <v>0</v>
          </cell>
          <cell r="CK603">
            <v>0</v>
          </cell>
          <cell r="CL603">
            <v>0</v>
          </cell>
          <cell r="CM603">
            <v>0</v>
          </cell>
          <cell r="CN603">
            <v>0</v>
          </cell>
          <cell r="CO603">
            <v>0</v>
          </cell>
          <cell r="CP603">
            <v>2055.1</v>
          </cell>
          <cell r="CQ603">
            <v>7439.7</v>
          </cell>
          <cell r="CR603">
            <v>0</v>
          </cell>
          <cell r="CS603">
            <v>0</v>
          </cell>
          <cell r="CT603">
            <v>0</v>
          </cell>
        </row>
        <row r="604">
          <cell r="B604">
            <v>8865898938</v>
          </cell>
          <cell r="C604" t="str">
            <v>рп. Томилино, мкр. Экопарк, ул. Булгакова, д. 6, д. 8, ул. Есенина, д. 7, д. 9, д. 11, д. 13</v>
          </cell>
          <cell r="D604" t="str">
            <v>{"type":"Polygon","coordinates":[[[37.962799,55.657065],[37.962812,55.657156],[37.962837,55.657129],[37.962885,55.657117],[37.963793,55.657113],[37.964691,55.65711],[37.964745,55.657121],[37.96478,55.65715],[37.964762,55.657015],[37.964729,55.656511],[37.964706,55.656118],[37.964694,55.656083],[37.964662,55.656073],[37.964497,55.656096],[37.963725,55.656159],[37.96267,55.656205],[37.962661,55.656218],[37.962784,55.657041],[37.962799,55.657065]],[[37.962887,55.656462],[37.962876,55.656389],[37.962896,55.656387],[37.962886,55.656334],[37.963022,55.656325],[37.963027,55.656343],[37.963059,55.656341],[37.963063,55.656357],[37.963173,55.656348],[37.963197,55.656472],[37.962909,55.656487],[37.962905,55.656461],[37.962887,55.656462]],[[37.962906,55.65672],[37.962883,55.65662],[37.963067,55.656607],[37.963078,55.656664],[37.963147,55.656661],[37.963166,55.656751],[37.963201,55.656749],[37.96322,55.656854],[37.963275,55.656851],[37.963284,55.656906],[37.96324,55.65691],[37.963247,55.65695],[37.963026,55.656965],[37.963009,55.656893],[37.962982,55.656893],[37.962948,55.656717],[37.962906,55.65672]],[[37.963552,55.656971],[37.963545,55.656839],[37.9636,55.656837],[37.963599,55.65682],[37.963838,55.656818],[37.963839,55.656855],[37.963936,55.656854],[37.963936,55.656837],[37.964006,55.656837],[37.964007,55.65689],[37.964164,55.656889],[37.964165,55.656927],[37.964196,55.656938],[37.964198,55.657022],[37.964158,55.657023],[37.964158,55.65701],[37.964007,55.657012],[37.964008,55.656981],[37.963698,55.656983],[37.963698,55.65697],[37.963552,55.656971]],[[37.9643,55.656612],[37.964347,55.656611],[37.964351,55.656602],[37.964469,55.656602],[37.964471,55.656612],[37.964521,55.656613],[37.964521,55.6567],[37.96456,55.656699],[37.964566,55.656761],[37.964607,55.656761],[37.964607,55.656786],[37.964567,55.656787],[37.96457,55.656868],[37.964629,55.656868],[37.96463,55.656969],[37.964425,55.656967],[37.964425,55.656871],[37.964317,55.65687],[37.964317,55.656747],[37.964346,55.656747],[37.964346,55.656703],[37.964253,55.656703],[37.964253,55.656661],[37.964299,55.65666],[37.9643,55.656612]],[[37.964346,55.656427],[37.964344,55.656254],[37.964385,55.656254],[37.964386,55.656243],[37.964519,55.656243],[37.964519,55.656256],[37.964582,55.656256],[37.964576,55.656425],[37.964532,55.656425],[37.964532,55.656437],[37.964394,55.656438],[37.964394,55.656427],[37.964346,55.656427]],[[37.963473,55.656405],[37.963463,55.656322],[37.963478,55.656321],[37.963472,55.656255],[37.963556,55.656253],[37.963554,55.656235],[37.963611,55.656232],[37.963615,55.656266],[37.963685,55.656264],[37.963682,55.656228],[37.963758,55.656225],[37.963762,55.65626],[37.963907,55.656254],[37.963904,55.656218],[37.964072,55.656212],[37.964076,55.656245],[37.96412,55.656262],[37.96413,55.656365],[37.964002,55.656368],[37.963999,55.656341],[37.96394,55.656344],[37.963947,55.656391],[37.963871,55.656395],[37.963865,55.656372],[37.963643,55.656381],[37.963646,55.656411],[37.963518,55.656417],[37.963516,55.656403],[37.963473,55.656405]],[[37.963706,55.656544],[37.963702,55.656523],[37.963737,55.656521],[37.963733,55.6565],[37.963809,55.656495],[37.963817,55.656538],[37.963706,55.656544]]]}</v>
          </cell>
          <cell r="E604" t="str">
            <v>LINESTRING(37.964662 55.656073,37.96267 55.656205,37.962661 55.656218,37.962784 55.657041,37.962812 55.657156,37.96478 55.65715,37.964706 55.656118,37.964694 55.656083,37.964662 55.656073)</v>
          </cell>
          <cell r="F604" t="str">
            <v>Утвержден</v>
          </cell>
          <cell r="G604">
            <v>10488</v>
          </cell>
          <cell r="H604">
            <v>10513.2</v>
          </cell>
          <cell r="I604">
            <v>10488</v>
          </cell>
          <cell r="J604">
            <v>142</v>
          </cell>
          <cell r="K604">
            <v>924</v>
          </cell>
          <cell r="L604">
            <v>9673.1</v>
          </cell>
          <cell r="M604">
            <v>1</v>
          </cell>
          <cell r="N604">
            <v>406</v>
          </cell>
          <cell r="O604">
            <v>406.37</v>
          </cell>
          <cell r="P604">
            <v>0</v>
          </cell>
          <cell r="Q604">
            <v>0</v>
          </cell>
          <cell r="R604">
            <v>0</v>
          </cell>
          <cell r="S604">
            <v>0</v>
          </cell>
          <cell r="T604">
            <v>406</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9166</v>
          </cell>
          <cell r="AN604">
            <v>7382.7510000000002</v>
          </cell>
          <cell r="AO604">
            <v>7366</v>
          </cell>
          <cell r="AP604">
            <v>110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15</v>
          </cell>
          <cell r="BF604">
            <v>1482.8</v>
          </cell>
          <cell r="BG604">
            <v>1485.1610000000001</v>
          </cell>
          <cell r="BH604">
            <v>0</v>
          </cell>
          <cell r="BI604">
            <v>1482.8</v>
          </cell>
          <cell r="BJ604">
            <v>0</v>
          </cell>
          <cell r="BK604">
            <v>106</v>
          </cell>
          <cell r="BL604">
            <v>1</v>
          </cell>
          <cell r="BM604">
            <v>651</v>
          </cell>
          <cell r="BN604">
            <v>654.45399999999995</v>
          </cell>
          <cell r="BO604">
            <v>1</v>
          </cell>
          <cell r="BP604">
            <v>651</v>
          </cell>
          <cell r="BQ604">
            <v>0</v>
          </cell>
          <cell r="BR604">
            <v>163</v>
          </cell>
          <cell r="BS604">
            <v>0</v>
          </cell>
          <cell r="BT604">
            <v>4</v>
          </cell>
          <cell r="BU604">
            <v>0</v>
          </cell>
          <cell r="BV604">
            <v>19</v>
          </cell>
          <cell r="BW604">
            <v>586.5</v>
          </cell>
          <cell r="BX604">
            <v>586</v>
          </cell>
          <cell r="BY604">
            <v>0</v>
          </cell>
          <cell r="BZ604">
            <v>586.5</v>
          </cell>
          <cell r="CA604">
            <v>0</v>
          </cell>
          <cell r="CB604">
            <v>0.33700000000000002</v>
          </cell>
          <cell r="CC604">
            <v>0</v>
          </cell>
          <cell r="CD604">
            <v>1.7105263157894699</v>
          </cell>
          <cell r="CE604">
            <v>0</v>
          </cell>
          <cell r="CF604">
            <v>0</v>
          </cell>
          <cell r="CG604">
            <v>0</v>
          </cell>
          <cell r="CH604">
            <v>0</v>
          </cell>
          <cell r="CI604">
            <v>0</v>
          </cell>
          <cell r="CJ604">
            <v>0</v>
          </cell>
          <cell r="CK604">
            <v>0</v>
          </cell>
          <cell r="CL604">
            <v>0</v>
          </cell>
          <cell r="CM604">
            <v>0</v>
          </cell>
          <cell r="CN604">
            <v>0</v>
          </cell>
          <cell r="CO604">
            <v>0</v>
          </cell>
          <cell r="CP604">
            <v>2720.3</v>
          </cell>
          <cell r="CQ604">
            <v>10492.3</v>
          </cell>
          <cell r="CR604">
            <v>0</v>
          </cell>
          <cell r="CS604">
            <v>0</v>
          </cell>
          <cell r="CT604">
            <v>0</v>
          </cell>
        </row>
        <row r="605">
          <cell r="B605">
            <v>8804751098</v>
          </cell>
          <cell r="C605" t="str">
            <v>рп. Томилино, мкр. Экопарк, ул. Есенина, д. 1, д. 3, д. 5, ул. Булгакова, д. 2, д. 4</v>
          </cell>
          <cell r="D605" t="str">
            <v>{"type":"Polygon","coordinates":[[[37.962466,55.655173],[37.962464,55.655122],[37.962503,55.655104],[37.96295,55.655074],[37.963182,55.65505],[37.964109,55.654858],[37.964208,55.654874],[37.964254,55.654928],[37.96463,55.655717],[37.964681,55.65596],[37.964699,55.656085],[37.964661,55.656072],[37.964494,55.656096],[37.963722,55.656158],[37.962669,55.656205],[37.962659,55.656217],[37.962625,55.656108],[37.962466,55.655173]],[[37.963529,55.655861],[37.963555,55.655995],[37.963764,55.655982],[37.96377,55.656017],[37.964416,55.655975],[37.964409,55.655938],[37.964514,55.655931],[37.964512,55.655915],[37.964541,55.655913],[37.964527,55.655829],[37.964501,55.65583],[37.964462,55.655812],[37.964459,55.655793],[37.964359,55.655796],[37.964365,55.655833],[37.963755,55.655871],[37.963751,55.655849],[37.963529,55.655861]],[[37.962862,55.656093],[37.962848,55.656009],[37.962789,55.656013],[37.962746,55.655813],[37.962782,55.655809],[37.962751,55.65565],[37.962855,55.655643],[37.962853,55.655633],[37.962992,55.655624],[37.963,55.655655],[37.963033,55.655652],[37.963047,55.655707],[37.963008,55.65571],[37.963027,55.655794],[37.962978,55.655797],[37.963017,55.655995],[37.963069,55.655992],[37.963086,55.656081],[37.962862,55.656093]],[[37.962646,55.655404],[37.962683,55.655402],[37.962685,55.655412],[37.962824,55.655405],[37.962822,55.655395],[37.96286,55.655393],[37.96284,55.655235],[37.9628,55.655237],[37.962797,55.655226],[37.962659,55.655234],[37.962661,55.655245],[37.962618,55.655247],[37.962646,55.655404]],[[37.963581,55.655242],[37.963119,55.655273],[37.963103,55.655195],[37.96313,55.655193],[37.963125,55.655171],[37.963481,55.655147],[37.963476,55.655119],[37.963697,55.655105],[37.963717,55.6552],[37.963573,55.655208],[37.963581,55.655242]],[[37.964199,55.655242],[37.964251,55.655238],[37.964295,55.655408],[37.964346,55.655405],[37.96439,55.655586],[37.964151,55.6556],[37.964099,55.655382],[37.964068,55.655255],[37.964017,55.655259],[37.963984,55.655139],[37.963895,55.655145],[37.96387,55.655018],[37.963914,55.654986],[37.964024,55.654982],[37.964078,55.655003],[37.964114,55.655141],[37.964172,55.655136],[37.964199,55.655242]],[[37.962756,55.65513],[37.962747,55.655088],[37.96295,55.655074],[37.963089,55.65506],[37.963106,55.655114],[37.963073,55.655142],[37.962975,55.655153],[37.962964,55.655115],[37.962756,55.65513]]]}</v>
          </cell>
          <cell r="E605" t="str">
            <v>LINESTRING(37.964109 55.654858,37.962503 55.655104,37.962464 55.655122,37.962466 55.655173,37.962625 55.656108,37.962659 55.656217,37.963722 55.656158,37.964699 55.656085,37.964681 55.65596,37.96463 55.655717,37.964254 55.654928,37.964208 55.654874,37.964109 55.654858)</v>
          </cell>
          <cell r="F605" t="str">
            <v>Утвержден</v>
          </cell>
          <cell r="G605">
            <v>12668</v>
          </cell>
          <cell r="H605">
            <v>12699.183999999999</v>
          </cell>
          <cell r="I605">
            <v>12668</v>
          </cell>
          <cell r="J605">
            <v>65</v>
          </cell>
          <cell r="K605">
            <v>973.7</v>
          </cell>
          <cell r="L605">
            <v>11827.5</v>
          </cell>
          <cell r="M605">
            <v>1</v>
          </cell>
          <cell r="N605">
            <v>309</v>
          </cell>
          <cell r="O605">
            <v>309.61799999999999</v>
          </cell>
          <cell r="P605">
            <v>0</v>
          </cell>
          <cell r="Q605">
            <v>0</v>
          </cell>
          <cell r="R605">
            <v>309</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9795.1</v>
          </cell>
          <cell r="AN605">
            <v>9816.8349999999991</v>
          </cell>
          <cell r="AO605">
            <v>9795.1</v>
          </cell>
          <cell r="AP605">
            <v>0</v>
          </cell>
          <cell r="AQ605">
            <v>0</v>
          </cell>
          <cell r="AR605">
            <v>0</v>
          </cell>
          <cell r="AS605">
            <v>0</v>
          </cell>
          <cell r="AT605">
            <v>0</v>
          </cell>
          <cell r="AU605">
            <v>0</v>
          </cell>
          <cell r="AV605">
            <v>0</v>
          </cell>
          <cell r="AW605">
            <v>0</v>
          </cell>
          <cell r="AX605">
            <v>0</v>
          </cell>
          <cell r="AY605">
            <v>0</v>
          </cell>
          <cell r="AZ605">
            <v>0</v>
          </cell>
          <cell r="BA605">
            <v>1</v>
          </cell>
          <cell r="BB605">
            <v>0</v>
          </cell>
          <cell r="BC605">
            <v>0</v>
          </cell>
          <cell r="BD605">
            <v>0</v>
          </cell>
          <cell r="BE605">
            <v>15</v>
          </cell>
          <cell r="BF605">
            <v>798.7</v>
          </cell>
          <cell r="BG605">
            <v>801.98699999999997</v>
          </cell>
          <cell r="BH605">
            <v>0</v>
          </cell>
          <cell r="BI605">
            <v>798.7</v>
          </cell>
          <cell r="BJ605">
            <v>0</v>
          </cell>
          <cell r="BK605">
            <v>58</v>
          </cell>
          <cell r="BL605">
            <v>1</v>
          </cell>
          <cell r="BM605">
            <v>771</v>
          </cell>
          <cell r="BN605">
            <v>772.625</v>
          </cell>
          <cell r="BO605">
            <v>0</v>
          </cell>
          <cell r="BP605">
            <v>771</v>
          </cell>
          <cell r="BQ605">
            <v>0</v>
          </cell>
          <cell r="BR605">
            <v>193</v>
          </cell>
          <cell r="BS605">
            <v>0</v>
          </cell>
          <cell r="BT605">
            <v>4</v>
          </cell>
          <cell r="BU605">
            <v>0</v>
          </cell>
          <cell r="BV605">
            <v>22</v>
          </cell>
          <cell r="BW605">
            <v>986.9</v>
          </cell>
          <cell r="BX605">
            <v>988.17399999999998</v>
          </cell>
          <cell r="BY605">
            <v>0</v>
          </cell>
          <cell r="BZ605">
            <v>986.9</v>
          </cell>
          <cell r="CA605">
            <v>0</v>
          </cell>
          <cell r="CB605">
            <v>0.64600000000000002</v>
          </cell>
          <cell r="CC605">
            <v>0</v>
          </cell>
          <cell r="CD605">
            <v>1.75</v>
          </cell>
          <cell r="CE605">
            <v>0</v>
          </cell>
          <cell r="CF605">
            <v>0</v>
          </cell>
          <cell r="CG605">
            <v>0</v>
          </cell>
          <cell r="CH605">
            <v>0</v>
          </cell>
          <cell r="CI605">
            <v>0</v>
          </cell>
          <cell r="CJ605">
            <v>0</v>
          </cell>
          <cell r="CK605">
            <v>0</v>
          </cell>
          <cell r="CL605">
            <v>0</v>
          </cell>
          <cell r="CM605">
            <v>0</v>
          </cell>
          <cell r="CN605">
            <v>0</v>
          </cell>
          <cell r="CO605">
            <v>0</v>
          </cell>
          <cell r="CP605">
            <v>2556.6</v>
          </cell>
          <cell r="CQ605">
            <v>12660.7</v>
          </cell>
          <cell r="CR605">
            <v>0</v>
          </cell>
          <cell r="CS605">
            <v>0</v>
          </cell>
          <cell r="CT605">
            <v>0</v>
          </cell>
        </row>
        <row r="606">
          <cell r="B606">
            <v>247693628</v>
          </cell>
          <cell r="C606" t="str">
            <v>рп. Томилино, мкр. Экопарк, ул. Есенина, д. 2, д. 4, ул. Беляева, д. 6, д. 8, ул. Леонова, д. 2, д. 3, д. 4, д. 5</v>
          </cell>
          <cell r="D606" t="str">
            <v>{"type":"Polygon","coordinates":[[[37.964804,55.655138],[37.965086,55.65511],[37.965097,55.65515],[37.964994,55.655159],[37.964818,55.655177],[37.964857,55.655287],[37.96503,55.655271],[37.965046,55.65532],[37.964875,55.655337],[37.964903,55.655413],[37.96507,55.655397],[37.96509,55.655459],[37.964924,55.655475],[37.965005,55.655701],[37.965828,55.655646],[37.966503,55.655614],[37.966406,55.655308],[37.965609,55.655393],[37.965578,55.655396],[37.965566,55.655359],[37.965595,55.655356],[37.96639,55.655268],[37.966356,55.655173],[37.96629,55.654994],[37.965428,55.655091],[37.965383,55.655096],[37.965372,55.655062],[37.966277,55.65496],[37.966184,55.654705],[37.966152,55.654694],[37.966081,55.654689],[37.965799,55.654721],[37.965542,55.654749],[37.964919,55.65482],[37.964774,55.654836],[37.964723,55.654856],[37.964714,55.654889],[37.964804,55.655138]],[[37.966011,55.655382],[37.96602,55.655415],[37.966067,55.655577],[37.966335,55.655551],[37.96628,55.655354],[37.966011,55.655382]],[[37.965555,55.655432],[37.965616,55.65562],[37.965643,55.655618],[37.965861,55.655598],[37.965803,55.655404],[37.965555,55.655432]],[[37.965124,55.655566],[37.965331,55.655546],[37.965325,55.655524],[37.965322,55.655516],[37.965271,55.655343],[37.96521,55.655139],[37.965097,55.65515],[37.964995,55.655159],[37.965124,55.655566]],[[37.965521,55.655282],[37.965741,55.655256],[37.965689,55.655106],[37.965467,55.655132],[37.965521,55.655282]],[[37.96596,55.655238],[37.966196,55.655211],[37.966145,55.655071],[37.965912,55.655098],[37.96596,55.655238]],[[37.965793,55.654806],[37.965836,55.654942],[37.966079,55.654916],[37.966036,55.654781],[37.965963,55.654788],[37.965958,55.654771],[37.965866,55.65478],[37.965871,55.654798],[37.965793,55.654806]],[[37.965399,55.654986],[37.965647,55.654959],[37.965605,55.654823],[37.965511,55.654832],[37.965506,55.654812],[37.96542,55.654821],[37.965426,55.654842],[37.965355,55.654849],[37.965399,55.654986]],[[37.964791,55.654965],[37.964858,55.654991],[37.964853,55.654995],[37.96484,55.655006],[37.964924,55.655038],[37.964943,55.655023],[37.964997,55.655043],[37.965136,55.654929],[37.965101,55.654915],[37.965123,55.654897],[37.965004,55.654851],[37.964983,55.654869],[37.964932,55.65485],[37.964791,55.654965]]]}</v>
          </cell>
          <cell r="E606" t="str">
            <v>LINESTRING(37.966081 55.654689,37.965542 55.654749,37.964774 55.654836,37.964723 55.654856,37.964714 55.654889,37.964924 55.655475,37.965005 55.655701,37.966503 55.655614,37.966406 55.655308,37.966184 55.654705,37.966152 55.654694,37.966081 55.654689)</v>
          </cell>
          <cell r="F606" t="str">
            <v>Утвержден</v>
          </cell>
          <cell r="G606">
            <v>6313</v>
          </cell>
          <cell r="H606">
            <v>6318.3440000000001</v>
          </cell>
          <cell r="I606">
            <v>6313</v>
          </cell>
          <cell r="J606">
            <v>1745</v>
          </cell>
          <cell r="K606">
            <v>25</v>
          </cell>
          <cell r="L606">
            <v>5226</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4024.4</v>
          </cell>
          <cell r="AN606">
            <v>4014.6990000000001</v>
          </cell>
          <cell r="AO606">
            <v>4004.4</v>
          </cell>
          <cell r="AP606">
            <v>5</v>
          </cell>
          <cell r="AQ606">
            <v>0</v>
          </cell>
          <cell r="AR606">
            <v>0</v>
          </cell>
          <cell r="AS606">
            <v>0</v>
          </cell>
          <cell r="AT606">
            <v>0</v>
          </cell>
          <cell r="AU606">
            <v>0</v>
          </cell>
          <cell r="AV606">
            <v>0</v>
          </cell>
          <cell r="AW606">
            <v>0</v>
          </cell>
          <cell r="AX606">
            <v>0</v>
          </cell>
          <cell r="AY606">
            <v>0</v>
          </cell>
          <cell r="AZ606">
            <v>0</v>
          </cell>
          <cell r="BA606">
            <v>28</v>
          </cell>
          <cell r="BB606">
            <v>28</v>
          </cell>
          <cell r="BC606">
            <v>0</v>
          </cell>
          <cell r="BD606">
            <v>0</v>
          </cell>
          <cell r="BE606">
            <v>14</v>
          </cell>
          <cell r="BF606">
            <v>1831.1</v>
          </cell>
          <cell r="BG606">
            <v>1835.8879999999999</v>
          </cell>
          <cell r="BH606">
            <v>0</v>
          </cell>
          <cell r="BI606">
            <v>1831.1</v>
          </cell>
          <cell r="BJ606">
            <v>0</v>
          </cell>
          <cell r="BK606">
            <v>142</v>
          </cell>
          <cell r="BL606">
            <v>0</v>
          </cell>
          <cell r="BM606">
            <v>0</v>
          </cell>
          <cell r="BN606">
            <v>0</v>
          </cell>
          <cell r="BO606">
            <v>0</v>
          </cell>
          <cell r="BP606">
            <v>0</v>
          </cell>
          <cell r="BQ606">
            <v>0</v>
          </cell>
          <cell r="BR606">
            <v>0</v>
          </cell>
          <cell r="BS606">
            <v>0</v>
          </cell>
          <cell r="BT606">
            <v>0</v>
          </cell>
          <cell r="BU606">
            <v>0</v>
          </cell>
          <cell r="BV606">
            <v>12</v>
          </cell>
          <cell r="BW606">
            <v>462.9</v>
          </cell>
          <cell r="BX606">
            <v>464.68299999999999</v>
          </cell>
          <cell r="BY606">
            <v>0</v>
          </cell>
          <cell r="BZ606">
            <v>462.9</v>
          </cell>
          <cell r="CA606">
            <v>0</v>
          </cell>
          <cell r="CB606">
            <v>0.28199999999999997</v>
          </cell>
          <cell r="CC606">
            <v>0</v>
          </cell>
          <cell r="CD606">
            <v>1.5833333333333299</v>
          </cell>
          <cell r="CE606">
            <v>0</v>
          </cell>
          <cell r="CF606">
            <v>0</v>
          </cell>
          <cell r="CG606">
            <v>0</v>
          </cell>
          <cell r="CH606">
            <v>0</v>
          </cell>
          <cell r="CI606">
            <v>0</v>
          </cell>
          <cell r="CJ606">
            <v>0</v>
          </cell>
          <cell r="CK606">
            <v>0</v>
          </cell>
          <cell r="CL606">
            <v>0</v>
          </cell>
          <cell r="CM606">
            <v>0</v>
          </cell>
          <cell r="CN606">
            <v>0</v>
          </cell>
          <cell r="CO606">
            <v>0</v>
          </cell>
          <cell r="CP606">
            <v>2294</v>
          </cell>
          <cell r="CQ606">
            <v>6298.4</v>
          </cell>
          <cell r="CR606">
            <v>0</v>
          </cell>
          <cell r="CS606">
            <v>0</v>
          </cell>
          <cell r="CT606">
            <v>0</v>
          </cell>
        </row>
        <row r="607">
          <cell r="B607">
            <v>10563367306</v>
          </cell>
          <cell r="C607" t="str">
            <v>р.п. Томилино, мкр. Экопарк, ул. Есенина, д. 6, ул. Леонова,  д. 9, д. 10</v>
          </cell>
          <cell r="D607" t="str">
            <v>{"type":"Polygon","coordinates":[[[37.965096,55.655751],[37.965053,55.655763],[37.96502,55.655779],[37.965055,55.656026],[37.965325,55.656021],[37.965369,55.65602],[37.965575,55.656017],[37.965785,55.656013],[37.965987,55.656009],[37.966217,55.656022],[37.966426,55.65604],[37.966503,55.656043],[37.966523,55.656036],[37.966534,55.656022],[37.966529,55.655702],[37.966523,55.655689],[37.96651,55.655687],[37.966474,55.655683],[37.966386,55.655686],[37.966189,55.655692],[37.965969,55.655703],[37.965736,55.65571],[37.965735,55.65571],[37.965665,55.655714],[37.965298,55.655738],[37.965298,55.655738],[37.965189,55.655745],[37.965096,55.655751]],[[37.965078,55.655995],[37.965144,55.655994],[37.965144,55.655955],[37.965077,55.655955],[37.965078,55.655995]],[[37.965074,55.655864],[37.965214,55.655863],[37.965212,55.655819],[37.965071,55.655821],[37.965074,55.655864]],[[37.965571,55.655953],[37.965556,55.655794],[37.965347,55.655801],[37.965364,55.655958],[37.965571,55.655953]],[[37.965781,55.655948],[37.965984,55.655945],[37.965977,55.655788],[37.965928,55.655789],[37.965927,55.655772],[37.965823,55.655773],[37.965824,55.655791],[37.96577,55.655793],[37.965781,55.655948]],[[37.966178,55.655925],[37.966437,55.655919],[37.966434,55.655779],[37.96639,55.65578],[37.96639,55.655754],[37.966201,55.655758],[37.966202,55.655783],[37.966169,55.655783],[37.966178,55.655925]]]}</v>
          </cell>
          <cell r="E607" t="str">
            <v>LINESTRING(37.966474 55.655683,37.966189 55.655692,37.965735 55.65571,37.965665 55.655714,37.965096 55.655751,37.965053 55.655763,37.96502 55.655779,37.965055 55.656026,37.966503 55.656043,37.966523 55.656036,37.966534 55.656022,37.966529 55.655702,37.966523 55.655689,37.96651 55.655687,37.966474 55.655683)</v>
          </cell>
          <cell r="F607" t="str">
            <v>Утвержден</v>
          </cell>
          <cell r="G607">
            <v>2395</v>
          </cell>
          <cell r="H607">
            <v>2400.8220000000001</v>
          </cell>
          <cell r="I607">
            <v>2395</v>
          </cell>
          <cell r="J607">
            <v>701.1</v>
          </cell>
          <cell r="K607">
            <v>0</v>
          </cell>
          <cell r="L607">
            <v>1693.3</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1574.9</v>
          </cell>
          <cell r="AN607">
            <v>1578.2529999999999</v>
          </cell>
          <cell r="AO607">
            <v>1574.9</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6</v>
          </cell>
          <cell r="BF607">
            <v>701.1</v>
          </cell>
          <cell r="BG607">
            <v>703.93200000000002</v>
          </cell>
          <cell r="BH607">
            <v>0</v>
          </cell>
          <cell r="BI607">
            <v>701.1</v>
          </cell>
          <cell r="BJ607">
            <v>0</v>
          </cell>
          <cell r="BK607">
            <v>54</v>
          </cell>
          <cell r="BL607">
            <v>0</v>
          </cell>
          <cell r="BM607">
            <v>0</v>
          </cell>
          <cell r="BN607">
            <v>0</v>
          </cell>
          <cell r="BO607">
            <v>0</v>
          </cell>
          <cell r="BP607">
            <v>0</v>
          </cell>
          <cell r="BQ607">
            <v>0</v>
          </cell>
          <cell r="BR607">
            <v>0</v>
          </cell>
          <cell r="BS607">
            <v>0</v>
          </cell>
          <cell r="BT607">
            <v>0</v>
          </cell>
          <cell r="BU607">
            <v>0</v>
          </cell>
          <cell r="BV607">
            <v>2</v>
          </cell>
          <cell r="BW607">
            <v>118.7</v>
          </cell>
          <cell r="BX607">
            <v>119.145</v>
          </cell>
          <cell r="BY607">
            <v>0</v>
          </cell>
          <cell r="BZ607">
            <v>118.7</v>
          </cell>
          <cell r="CA607">
            <v>0</v>
          </cell>
          <cell r="CB607">
            <v>7.9000000000000001E-2</v>
          </cell>
          <cell r="CC607">
            <v>0</v>
          </cell>
          <cell r="CD607">
            <v>1.5</v>
          </cell>
          <cell r="CE607">
            <v>0</v>
          </cell>
          <cell r="CF607">
            <v>0</v>
          </cell>
          <cell r="CG607">
            <v>0</v>
          </cell>
          <cell r="CH607">
            <v>0</v>
          </cell>
          <cell r="CI607">
            <v>0</v>
          </cell>
          <cell r="CJ607">
            <v>0</v>
          </cell>
          <cell r="CK607">
            <v>0</v>
          </cell>
          <cell r="CL607">
            <v>0</v>
          </cell>
          <cell r="CM607">
            <v>0</v>
          </cell>
          <cell r="CN607">
            <v>0</v>
          </cell>
          <cell r="CO607">
            <v>0</v>
          </cell>
          <cell r="CP607">
            <v>819.8</v>
          </cell>
          <cell r="CQ607">
            <v>2394.6999999999998</v>
          </cell>
          <cell r="CR607">
            <v>0</v>
          </cell>
          <cell r="CS607">
            <v>0</v>
          </cell>
          <cell r="CT607">
            <v>0</v>
          </cell>
        </row>
        <row r="608">
          <cell r="B608">
            <v>8587698778</v>
          </cell>
          <cell r="C608" t="str">
            <v>рп. Томилино, мкр. Экопарк, ул. Есенина, д. 8, д. 10, д. 12, д. 14</v>
          </cell>
          <cell r="D608" t="str">
            <v>{"type":"Polygon","coordinates":[[[37.965191,55.657077],[37.965153,55.657072],[37.965133,55.657058],[37.965134,55.656991],[37.965134,55.656893],[37.965135,55.656866],[37.965135,55.656852],[37.965135,55.656807],[37.965135,55.65678],[37.965135,55.656759],[37.965136,55.656682],[37.965133,55.656655],[37.965131,55.656627],[37.965129,55.6566],[37.965127,55.656574],[37.965125,55.656546],[37.965123,55.656518],[37.965121,55.65649],[37.965119,55.656464],[37.965117,55.656436],[37.965115,55.656412],[37.965113,55.656383],[37.965111,55.656357],[37.965108,55.656327],[37.965106,55.656301],[37.965102,55.656247],[37.965089,55.656077],[37.965735,55.656077],[37.965808,55.656077],[37.966119,55.656077],[37.966214,55.656084],[37.966321,55.656093],[37.966476,55.656105],[37.966499,55.656122],[37.96651,55.656144],[37.966414,55.656286],[37.966405,55.656298],[37.966346,55.656383],[37.966318,55.656423],[37.96628,55.656479],[37.966249,55.656524],[37.966161,55.656652],[37.966111,55.656754],[37.966089,55.656816],[37.966062,55.656927],[37.966051,55.656959],[37.966021,55.656986],[37.965996,55.656997],[37.965964,55.656997],[37.965735,55.656982],[37.965191,55.657077]],[[37.965744,55.65619],[37.965738,55.656117],[37.965811,55.656115],[37.965816,55.656188],[37.965744,55.65619]],[[37.966093,55.6566],[37.966298,55.656279],[37.96626,55.656272],[37.966314,55.656185],[37.966154,55.656152],[37.966146,55.656165],[37.966113,55.656157],[37.966064,55.656237],[37.966099,55.656244],[37.965919,55.65653],[37.965875,55.656522],[37.965854,55.656554],[37.966093,55.6566]],[[37.96556,55.65661],[37.965514,55.65617],[37.965358,55.656178],[37.965248,55.65621],[37.9653,55.656635],[37.965415,55.656614],[37.96556,55.65661]],[[37.965803,55.65695],[37.96575,55.656947],[37.965774,55.656708],[37.966051,55.656716],[37.966024,55.656934],[37.965811,55.656975],[37.965803,55.65695]],[[37.965298,55.65698],[37.96531,55.656757],[37.965256,55.656756],[37.965256,55.656716],[37.965314,55.656716],[37.965411,55.65669],[37.965517,55.656758],[37.965504,55.656961],[37.965385,55.657022],[37.965298,55.65698]]]}</v>
          </cell>
          <cell r="E608" t="str">
            <v>LINESTRING(37.965089 55.656077,37.965133 55.657058,37.965153 55.657072,37.965191 55.657077,37.965996 55.656997,37.966021 55.656986,37.966051 55.656959,37.96651 55.656144,37.966499 55.656122,37.966476 55.656105,37.966214 55.656084,37.966119 55.656077,37.965089 55.656077)</v>
          </cell>
          <cell r="F608" t="str">
            <v>Утвержден</v>
          </cell>
          <cell r="G608">
            <v>5037</v>
          </cell>
          <cell r="H608">
            <v>5048.9579999999996</v>
          </cell>
          <cell r="I608">
            <v>5037</v>
          </cell>
          <cell r="J608">
            <v>0</v>
          </cell>
          <cell r="K608">
            <v>521.6</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3822</v>
          </cell>
          <cell r="AN608">
            <v>3832.1469999999999</v>
          </cell>
          <cell r="AO608">
            <v>3822</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7</v>
          </cell>
          <cell r="BF608">
            <v>674.3</v>
          </cell>
          <cell r="BG608">
            <v>676.74199999999996</v>
          </cell>
          <cell r="BH608">
            <v>0</v>
          </cell>
          <cell r="BI608">
            <v>674.3</v>
          </cell>
          <cell r="BJ608">
            <v>0</v>
          </cell>
          <cell r="BK608">
            <v>50</v>
          </cell>
          <cell r="BL608">
            <v>0</v>
          </cell>
          <cell r="BM608">
            <v>0</v>
          </cell>
          <cell r="BN608">
            <v>0</v>
          </cell>
          <cell r="BO608">
            <v>0</v>
          </cell>
          <cell r="BP608">
            <v>0</v>
          </cell>
          <cell r="BQ608">
            <v>0</v>
          </cell>
          <cell r="BR608">
            <v>0</v>
          </cell>
          <cell r="BS608">
            <v>0</v>
          </cell>
          <cell r="BT608">
            <v>0</v>
          </cell>
          <cell r="BU608">
            <v>0</v>
          </cell>
          <cell r="BV608">
            <v>13</v>
          </cell>
          <cell r="BW608">
            <v>535.9</v>
          </cell>
          <cell r="BX608">
            <v>538.41099999999994</v>
          </cell>
          <cell r="BY608">
            <v>0</v>
          </cell>
          <cell r="BZ608">
            <v>535.9</v>
          </cell>
          <cell r="CA608">
            <v>0</v>
          </cell>
          <cell r="CB608">
            <v>0.26400000000000001</v>
          </cell>
          <cell r="CC608">
            <v>0</v>
          </cell>
          <cell r="CD608">
            <v>1.9615384615384599</v>
          </cell>
          <cell r="CE608">
            <v>0</v>
          </cell>
          <cell r="CF608">
            <v>0</v>
          </cell>
          <cell r="CG608">
            <v>0</v>
          </cell>
          <cell r="CH608">
            <v>0</v>
          </cell>
          <cell r="CI608">
            <v>0</v>
          </cell>
          <cell r="CJ608">
            <v>0</v>
          </cell>
          <cell r="CK608">
            <v>0</v>
          </cell>
          <cell r="CL608">
            <v>0</v>
          </cell>
          <cell r="CM608">
            <v>0</v>
          </cell>
          <cell r="CN608">
            <v>0</v>
          </cell>
          <cell r="CO608">
            <v>0</v>
          </cell>
          <cell r="CP608">
            <v>1210.2</v>
          </cell>
          <cell r="CQ608">
            <v>5032.2</v>
          </cell>
          <cell r="CR608">
            <v>0</v>
          </cell>
          <cell r="CS608">
            <v>0</v>
          </cell>
          <cell r="CT608">
            <v>0</v>
          </cell>
        </row>
        <row r="609">
          <cell r="B609">
            <v>8885668578</v>
          </cell>
          <cell r="C609" t="str">
            <v>рп. Томилино, мкр. Экопарк, ул. Твардовского, д. 10, ул. Есенина, д. 18.</v>
          </cell>
          <cell r="D609" t="str">
            <v>{"type":"Polygon","coordinates":[[[37.964914,55.659539],[37.96491,55.65946],[37.964908,55.659409],[37.964901,55.659262],[37.9649,55.659233],[37.964898,55.659191],[37.964891,55.659034],[37.964882,55.658834],[37.96516,55.658831],[37.965273,55.658832],[37.965313,55.658833],[37.965334,55.658833],[37.9656,55.658842],[37.965822,55.658861],[37.965891,55.658869],[37.966022,55.658895],[37.966073,55.65893],[37.966022,55.659054],[37.96599,55.659128],[37.965975,55.659166],[37.96597,55.659179],[37.965955,55.659215],[37.965949,55.659228],[37.965928,55.65928],[37.965904,55.659338],[37.965883,55.659387],[37.965878,55.6594],[37.965861,55.659442],[37.965856,55.659455],[37.965826,55.659526],[37.96582,55.65954],[37.965743,55.659724],[37.96557,55.659704],[37.965424,55.659687],[37.965378,55.659682],[37.965361,55.65968],[37.965184,55.65966],[37.96503,55.659642],[37.964918,55.659639],[37.964914,55.659539]],[[37.965165,55.658933],[37.965163,55.658899],[37.965276,55.658898],[37.965278,55.65893],[37.965352,55.658929],[37.965349,55.659201],[37.965293,55.659201],[37.965295,55.659297],[37.965036,55.659298],[37.965031,55.659197],[37.96508,55.659196],[37.965075,55.659009],[37.965105,55.659009],[37.965105,55.658934],[37.965165,55.658933]],[[37.965646,55.65906],[37.965605,55.659053],[37.965646,55.658953],[37.965706,55.658962],[37.96571,55.658951],[37.965841,55.65897],[37.965837,55.658981],[37.965881,55.658987],[37.965843,55.659082],[37.965883,55.659088],[37.965655,55.659609],[37.965617,55.659604],[37.965609,55.659623],[37.965461,55.659604],[37.965469,55.659584],[37.965425,55.659578],[37.965646,55.65906]],[[37.965265,55.659661],[37.965276,55.659634],[37.965368,55.659646],[37.965357,55.659672],[37.965265,55.659661]],[[37.964999,55.659409],[37.965073,55.659409],[37.965074,55.65947],[37.965001,55.659471],[37.964999,55.659409]]]}</v>
          </cell>
          <cell r="E609" t="str">
            <v>LINESTRING(37.96516 55.658831,37.964882 55.658834,37.964901 55.659262,37.964918 55.659639,37.965743 55.659724,37.965856 55.659455,37.966022 55.659054,37.966073 55.65893,37.966022 55.658895,37.965891 55.658869,37.965822 55.658861,37.9656 55.658842,37.965334 55.658833,37.965273 55.658832,37.96516 55.658831)</v>
          </cell>
          <cell r="F609" t="str">
            <v>Утвержден</v>
          </cell>
          <cell r="G609">
            <v>4137</v>
          </cell>
          <cell r="H609">
            <v>4146.9989999999998</v>
          </cell>
          <cell r="I609">
            <v>4133.2</v>
          </cell>
          <cell r="J609">
            <v>0</v>
          </cell>
          <cell r="K609">
            <v>0</v>
          </cell>
          <cell r="L609">
            <v>4133.2</v>
          </cell>
          <cell r="M609">
            <v>1</v>
          </cell>
          <cell r="N609">
            <v>15</v>
          </cell>
          <cell r="O609">
            <v>14.837999999999999</v>
          </cell>
          <cell r="P609">
            <v>1</v>
          </cell>
          <cell r="Q609">
            <v>0</v>
          </cell>
          <cell r="R609">
            <v>0</v>
          </cell>
          <cell r="S609">
            <v>0</v>
          </cell>
          <cell r="T609">
            <v>15</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6191.4</v>
          </cell>
          <cell r="AN609">
            <v>3103.7139999999999</v>
          </cell>
          <cell r="AO609">
            <v>3095.7</v>
          </cell>
          <cell r="AP609">
            <v>30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13</v>
          </cell>
          <cell r="BF609">
            <v>671.1</v>
          </cell>
          <cell r="BG609">
            <v>673.54499999999996</v>
          </cell>
          <cell r="BH609">
            <v>0</v>
          </cell>
          <cell r="BI609">
            <v>671.1</v>
          </cell>
          <cell r="BJ609">
            <v>0</v>
          </cell>
          <cell r="BK609">
            <v>51</v>
          </cell>
          <cell r="BL609">
            <v>0</v>
          </cell>
          <cell r="BM609">
            <v>0</v>
          </cell>
          <cell r="BN609">
            <v>0</v>
          </cell>
          <cell r="BO609">
            <v>0</v>
          </cell>
          <cell r="BP609">
            <v>0</v>
          </cell>
          <cell r="BQ609">
            <v>0</v>
          </cell>
          <cell r="BR609">
            <v>0</v>
          </cell>
          <cell r="BS609">
            <v>0</v>
          </cell>
          <cell r="BT609">
            <v>0</v>
          </cell>
          <cell r="BU609">
            <v>0</v>
          </cell>
          <cell r="BV609">
            <v>9</v>
          </cell>
          <cell r="BW609">
            <v>351.4</v>
          </cell>
          <cell r="BX609">
            <v>353.69099999999997</v>
          </cell>
          <cell r="BY609">
            <v>1</v>
          </cell>
          <cell r="BZ609">
            <v>351.4</v>
          </cell>
          <cell r="CA609">
            <v>0</v>
          </cell>
          <cell r="CB609">
            <v>28.411000000000001</v>
          </cell>
          <cell r="CC609">
            <v>0</v>
          </cell>
          <cell r="CD609">
            <v>1.44444444444444</v>
          </cell>
          <cell r="CE609">
            <v>0</v>
          </cell>
          <cell r="CF609">
            <v>0</v>
          </cell>
          <cell r="CG609">
            <v>0</v>
          </cell>
          <cell r="CH609">
            <v>0</v>
          </cell>
          <cell r="CI609">
            <v>0</v>
          </cell>
          <cell r="CJ609">
            <v>0</v>
          </cell>
          <cell r="CK609">
            <v>0</v>
          </cell>
          <cell r="CL609">
            <v>0</v>
          </cell>
          <cell r="CM609">
            <v>0</v>
          </cell>
          <cell r="CN609">
            <v>0</v>
          </cell>
          <cell r="CO609">
            <v>0</v>
          </cell>
          <cell r="CP609">
            <v>1022.5</v>
          </cell>
          <cell r="CQ609">
            <v>4133.2</v>
          </cell>
          <cell r="CR609">
            <v>0</v>
          </cell>
          <cell r="CS609">
            <v>0</v>
          </cell>
          <cell r="CT609">
            <v>0</v>
          </cell>
        </row>
        <row r="610">
          <cell r="B610">
            <v>8578815198</v>
          </cell>
          <cell r="C610" t="str">
            <v>рп. Томилино, мкр. Экопарк, ул. Твардовского, д. 1, д. 2, д. 3, д. 4</v>
          </cell>
          <cell r="D610" t="str">
            <v>{"type":"Polygon","coordinates":[[[37.966118,55.657011],[37.966143,55.657021],[37.966195,55.657028],[37.966425,55.657061],[37.966441,55.657063],[37.966598,55.657085],[37.966701,55.657099],[37.966821,55.657116],[37.966851,55.657114],[37.966874,55.657106],[37.966942,55.657009],[37.967007,55.656917],[37.967051,55.656855],[37.967069,55.65683],[37.967118,55.656761],[37.967135,55.656736],[37.967171,55.656685],[37.967188,55.65666],[37.967304,55.656496],[37.96736,55.656417],[37.967438,55.656306],[37.967439,55.656289],[37.967426,55.656274],[37.967291,55.656247],[37.967138,55.656216],[37.967116,55.656211],[37.967037,55.656195],[37.967018,55.656192],[37.966928,55.656173],[37.966731,55.656133],[37.96664,55.656115],[37.966618,55.656116],[37.9666,55.656125],[37.966539,55.656214],[37.966486,55.65629],[37.966469,55.656315],[37.966422,55.656383],[37.966393,55.656425],[37.966338,55.656505],[37.966277,55.656593],[37.966262,55.656615],[37.966182,55.656732],[37.966159,55.656765],[37.966132,55.656839],[37.96611,55.65699],[37.966118,55.657011]],[[37.966909,55.656634],[37.966928,55.656606],[37.966895,55.656599],[37.966934,55.656532],[37.966968,55.656539],[37.966991,55.656501],[37.966961,55.656495],[37.966998,55.656429],[37.967035,55.656436],[37.967076,55.656366],[37.966977,55.656347],[37.966998,55.656311],[37.967077,55.656326],[37.967103,55.656279],[37.967326,55.656324],[37.967105,55.656673],[37.966909,55.656634]],[[37.966373,55.656512],[37.966404,55.656465],[37.966475,55.65648],[37.966613,55.656263],[37.966648,55.65627],[37.966699,55.656185],[37.966895,55.656223],[37.966839,55.656315],[37.9668,55.656308],[37.966643,55.656566],[37.966373,55.656512]],[[37.966827,55.656987],[37.966769,55.657073],[37.966566,55.657035],[37.966624,55.656942],[37.966662,55.65695],[37.966707,55.656877],[37.96667,55.656869],[37.966786,55.656691],[37.966818,55.656698],[37.966835,55.656672],[37.967035,55.656715],[37.966853,55.656992],[37.966827,55.656987]],[[37.966371,55.656575],[37.966566,55.656615],[37.966395,55.656887],[37.966425,55.656893],[37.966369,55.656987],[37.966173,55.656953],[37.966228,55.656857],[37.966198,55.656851],[37.966371,55.656575]]]}</v>
          </cell>
          <cell r="E610" t="str">
            <v>LINESTRING(37.96664 55.656115,37.966618 55.656116,37.9666 55.656125,37.966486 55.65629,37.966277 55.656593,37.966159 55.656765,37.966132 55.656839,37.96611 55.65699,37.966118 55.657011,37.966143 55.657021,37.966425 55.657061,37.966821 55.657116,37.966851 55.657114,37.966874 55.657106,37.967118 55.656761,37.96736 55.656417,37.967438 55.656306,37.967439 55.656289,37.967426 55.656274,37.967116 55.656211,37.966731 55.656133,37.96664 55.656115)</v>
          </cell>
          <cell r="F610" t="str">
            <v>Утвержден</v>
          </cell>
          <cell r="G610">
            <v>3338</v>
          </cell>
          <cell r="H610">
            <v>3346.0740000000001</v>
          </cell>
          <cell r="I610">
            <v>3338</v>
          </cell>
          <cell r="J610">
            <v>0</v>
          </cell>
          <cell r="K610">
            <v>558.20000000000005</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1858.1</v>
          </cell>
          <cell r="AN610">
            <v>1863.586</v>
          </cell>
          <cell r="AO610">
            <v>1858.1</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10</v>
          </cell>
          <cell r="BF610">
            <v>593.29999999999995</v>
          </cell>
          <cell r="BG610">
            <v>595.274</v>
          </cell>
          <cell r="BH610">
            <v>0</v>
          </cell>
          <cell r="BI610">
            <v>593.29999999999995</v>
          </cell>
          <cell r="BJ610">
            <v>0</v>
          </cell>
          <cell r="BK610">
            <v>44</v>
          </cell>
          <cell r="BL610">
            <v>0</v>
          </cell>
          <cell r="BM610">
            <v>0</v>
          </cell>
          <cell r="BN610">
            <v>0</v>
          </cell>
          <cell r="BO610">
            <v>0</v>
          </cell>
          <cell r="BP610">
            <v>0</v>
          </cell>
          <cell r="BQ610">
            <v>0</v>
          </cell>
          <cell r="BR610">
            <v>0</v>
          </cell>
          <cell r="BS610">
            <v>0</v>
          </cell>
          <cell r="BT610">
            <v>0</v>
          </cell>
          <cell r="BU610">
            <v>0</v>
          </cell>
          <cell r="BV610">
            <v>14</v>
          </cell>
          <cell r="BW610">
            <v>883.2</v>
          </cell>
          <cell r="BX610">
            <v>886.61400000000003</v>
          </cell>
          <cell r="BY610">
            <v>0</v>
          </cell>
          <cell r="BZ610">
            <v>883.2</v>
          </cell>
          <cell r="CA610">
            <v>0</v>
          </cell>
          <cell r="CB610">
            <v>0.32500000000000001</v>
          </cell>
          <cell r="CC610">
            <v>0</v>
          </cell>
          <cell r="CD610">
            <v>4.0714285714285703</v>
          </cell>
          <cell r="CE610">
            <v>0</v>
          </cell>
          <cell r="CF610">
            <v>0</v>
          </cell>
          <cell r="CG610">
            <v>0</v>
          </cell>
          <cell r="CH610">
            <v>0</v>
          </cell>
          <cell r="CI610">
            <v>0</v>
          </cell>
          <cell r="CJ610">
            <v>0</v>
          </cell>
          <cell r="CK610">
            <v>0</v>
          </cell>
          <cell r="CL610">
            <v>0</v>
          </cell>
          <cell r="CM610">
            <v>0</v>
          </cell>
          <cell r="CN610">
            <v>0</v>
          </cell>
          <cell r="CO610">
            <v>0</v>
          </cell>
          <cell r="CP610">
            <v>1476.5</v>
          </cell>
          <cell r="CQ610">
            <v>3334.6</v>
          </cell>
          <cell r="CR610">
            <v>0</v>
          </cell>
          <cell r="CS610">
            <v>0</v>
          </cell>
          <cell r="CT610">
            <v>0</v>
          </cell>
        </row>
        <row r="611">
          <cell r="B611">
            <v>8590531218</v>
          </cell>
          <cell r="C611" t="str">
            <v>рп. Томилино, мкр. Экопарк, ул. Твардовского, д. 5, д. 6, д. 7, ул. Есенина, д. 16, д. 20, д. 22</v>
          </cell>
          <cell r="D611" t="str">
            <v>{"type":"Polygon","coordinates":[[[37.965117,55.657583],[37.965117,55.65757],[37.965117,55.65746],[37.965118,55.65739],[37.965118,55.657306],[37.965118,55.657278],[37.965118,55.657237],[37.965119,55.657135],[37.965126,55.657125],[37.965149,55.65712],[37.965259,55.657113],[37.9653,55.65711],[37.965402,55.65709],[37.96545,55.65708],[37.965671,55.657036],[37.965734,55.657024],[37.965904,55.657047],[37.965932,55.65705],[37.965967,55.657055],[37.966099,55.657073],[37.966158,55.657081],[37.966286,55.657098],[37.966354,55.657107],[37.966377,55.65711],[37.966424,55.657116],[37.966546,55.657132],[37.966791,55.657165],[37.966814,55.657176],[37.966822,55.65719],[37.966783,55.657281],[37.966737,55.657389],[37.96673,55.657405],[37.966694,55.65749],[37.966672,55.657541],[37.966658,55.657572],[37.966636,55.657624],[37.96662,55.657662],[37.966597,55.657715],[37.966574,55.657769],[37.966566,55.657781],[37.966491,55.657903],[37.966475,55.657929],[37.966397,55.658055],[37.966364,55.658068],[37.966323,55.658067],[37.966174,55.658038],[37.966107,55.658025],[37.966011,55.658007],[37.9659,55.657986],[37.965806,55.657968],[37.965708,55.657949],[37.965662,55.65794],[37.965438,55.657897],[37.965305,55.657836],[37.965258,55.657815],[37.965116,55.65775],[37.965117,55.657583]],[[37.96571,55.65724],[37.965866,55.657264],[37.965878,55.657241],[37.966462,55.657324],[37.96645,55.65735],[37.966583,55.657368],[37.966646,55.657223],[37.965776,55.657095],[37.96571,55.65724]],[[37.966261,55.657699],[37.966371,55.657429],[37.966579,55.657456],[37.966468,55.657724],[37.966261,55.657699]],[[37.965683,55.657884],[37.966185,55.657946],[37.966192,55.657927],[37.966331,55.657945],[37.96638,55.657812],[37.966143,55.657784],[37.966135,55.657805],[37.966085,55.657799],[37.966093,55.657778],[37.966004,55.657766],[37.965997,55.657785],[37.965865,55.657768],[37.965873,55.65775],[37.965792,55.657739],[37.965784,55.657758],[37.965732,55.657751],[37.965683,55.657884]],[[37.96521,55.657619],[37.96538,55.65762],[37.965624,55.657764],[37.965616,55.65785],[37.965497,55.65786],[37.965209,55.657692],[37.96521,55.657619]],[[37.965777,55.657343],[37.966001,55.657369],[37.965902,55.657651],[37.965685,55.657626],[37.965777,55.657343]],[[37.965232,55.657556],[37.965245,55.657247],[37.965281,55.657247],[37.965284,55.657155],[37.965506,55.657156],[37.965503,55.657251],[37.965439,55.65725],[37.965424,55.657559],[37.965232,55.657556]]]}</v>
          </cell>
          <cell r="E611" t="str">
            <v>LINESTRING(37.965734 55.657024,37.965149 55.65712,37.965126 55.657125,37.965119 55.657135,37.965118 55.657237,37.965117 55.65746,37.965116 55.65775,37.965258 55.657815,37.965438 55.657897,37.965806 55.657968,37.9659 55.657986,37.966323 55.658067,37.966364 55.658068,37.966397 55.658055,37.966475 55.657929,37.966574 55.657769,37.966694 55.65749,37.966822 55.65719,37.966814 55.657176,37.966791 55.657165,37.966546 55.657132,37.965932 55.65705,37.965734 55.657024)</v>
          </cell>
          <cell r="F611" t="str">
            <v>Утвержден</v>
          </cell>
          <cell r="G611">
            <v>6026</v>
          </cell>
          <cell r="H611">
            <v>6040.3209999999999</v>
          </cell>
          <cell r="I611">
            <v>6026</v>
          </cell>
          <cell r="J611">
            <v>0</v>
          </cell>
          <cell r="K611">
            <v>1025</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3486.5</v>
          </cell>
          <cell r="AN611">
            <v>3494.8710000000001</v>
          </cell>
          <cell r="AO611">
            <v>3486.5</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12</v>
          </cell>
          <cell r="BF611">
            <v>945.8</v>
          </cell>
          <cell r="BG611">
            <v>948.08799999999997</v>
          </cell>
          <cell r="BH611">
            <v>0</v>
          </cell>
          <cell r="BI611">
            <v>945.8</v>
          </cell>
          <cell r="BJ611">
            <v>0</v>
          </cell>
          <cell r="BK611">
            <v>70</v>
          </cell>
          <cell r="BL611">
            <v>0</v>
          </cell>
          <cell r="BM611">
            <v>0</v>
          </cell>
          <cell r="BN611">
            <v>0</v>
          </cell>
          <cell r="BO611">
            <v>0</v>
          </cell>
          <cell r="BP611">
            <v>0</v>
          </cell>
          <cell r="BQ611">
            <v>0</v>
          </cell>
          <cell r="BR611">
            <v>0</v>
          </cell>
          <cell r="BS611">
            <v>0</v>
          </cell>
          <cell r="BT611">
            <v>0</v>
          </cell>
          <cell r="BU611">
            <v>0</v>
          </cell>
          <cell r="BV611">
            <v>16</v>
          </cell>
          <cell r="BW611">
            <v>1599.6</v>
          </cell>
          <cell r="BX611">
            <v>1597.71</v>
          </cell>
          <cell r="BY611">
            <v>0</v>
          </cell>
          <cell r="BZ611">
            <v>1599.6</v>
          </cell>
          <cell r="CA611">
            <v>0</v>
          </cell>
          <cell r="CB611">
            <v>0.69499999999999995</v>
          </cell>
          <cell r="CC611">
            <v>0</v>
          </cell>
          <cell r="CD611">
            <v>3.15625</v>
          </cell>
          <cell r="CE611">
            <v>0</v>
          </cell>
          <cell r="CF611">
            <v>0</v>
          </cell>
          <cell r="CG611">
            <v>0</v>
          </cell>
          <cell r="CH611">
            <v>0</v>
          </cell>
          <cell r="CI611">
            <v>0</v>
          </cell>
          <cell r="CJ611">
            <v>0</v>
          </cell>
          <cell r="CK611">
            <v>0</v>
          </cell>
          <cell r="CL611">
            <v>0</v>
          </cell>
          <cell r="CM611">
            <v>0</v>
          </cell>
          <cell r="CN611">
            <v>0</v>
          </cell>
          <cell r="CO611">
            <v>0</v>
          </cell>
          <cell r="CP611">
            <v>2545.4</v>
          </cell>
          <cell r="CQ611">
            <v>6031.9</v>
          </cell>
          <cell r="CR611">
            <v>0</v>
          </cell>
          <cell r="CS611">
            <v>0</v>
          </cell>
          <cell r="CT611">
            <v>0</v>
          </cell>
        </row>
        <row r="612">
          <cell r="B612">
            <v>8701251978</v>
          </cell>
          <cell r="C612" t="str">
            <v>рп. Томилино, мкр. Экопарк, ул. Твардовского, д. 8, д. 9, ул. Есенина, д. 24, д. 26</v>
          </cell>
          <cell r="D612" t="str">
            <v>{"type":"Polygon","coordinates":[[[37.965239,55.658776],[37.965053,55.658777],[37.964924,55.658777],[37.96491,55.658771],[37.964905,55.658762],[37.964916,55.658681],[37.964923,55.658624],[37.964927,55.658595],[37.964938,55.658513],[37.964937,55.658476],[37.964934,55.658387],[37.964934,55.658374],[37.964932,55.658331],[37.964929,55.658209],[37.964925,55.658101],[37.964939,55.658083],[37.96496,55.658071],[37.965003,55.65807],[37.965052,55.658068],[37.965277,55.658061],[37.965386,55.658057],[37.965593,55.65809],[37.965614,55.658094],[37.965676,55.658104],[37.965699,55.658108],[37.965751,55.658116],[37.965774,55.65812],[37.965866,55.658135],[37.965889,55.658139],[37.965943,55.658147],[37.965966,55.658151],[37.966055,55.658165],[37.966135,55.658178],[37.966301,55.658205],[37.966322,55.658213],[37.966331,55.658225],[37.966288,55.658344],[37.966257,55.658431],[37.966223,55.658525],[37.966199,55.658588],[37.966195,55.658601],[37.966176,55.658652],[37.966149,55.658728],[37.966115,55.658822],[37.966105,55.65883],[37.966086,55.658832],[37.965769,55.658809],[37.965648,55.6588],[37.965604,55.658797],[37.965298,55.658776],[37.965239,55.658776]],[[37.965525,55.658307],[37.966044,55.658371],[37.966032,55.658405],[37.966162,55.65842],[37.966206,55.658294],[37.966138,55.658285],[37.966152,55.658243],[37.966029,55.658228],[37.96602,55.65825],[37.965572,55.658191],[37.965525,55.658307]],[[37.965035,55.658263],[37.965352,55.658116],[37.965465,55.658119],[37.965463,55.658221],[37.965203,55.658345],[37.96503,55.658344],[37.965035,55.658263]],[[37.965036,55.658387],[37.96503,55.658626],[37.965057,55.658627],[37.965054,55.658722],[37.965279,55.658722],[37.965282,55.658626],[37.965241,55.658626],[37.965244,55.658388],[37.965036,55.658387]],[[37.96534,55.658664],[37.965861,55.658727],[37.965872,55.658697],[37.966012,55.658713],[37.966057,55.658595],[37.965838,55.658567],[37.965826,55.658595],[37.965759,55.658586],[37.965771,55.658557],[37.9654,55.658506],[37.96534,55.658664]]]}</v>
          </cell>
          <cell r="E612" t="str">
            <v>LINESTRING(37.965386 55.658057,37.96496 55.658071,37.964939 55.658083,37.964925 55.658101,37.964905 55.658762,37.96491 55.658771,37.964924 55.658777,37.966086 55.658832,37.966105 55.65883,37.966115 55.658822,37.966223 55.658525,37.966257 55.658431,37.966331 55.658225,37.966322 55.658213,37.966301 55.658205,37.966135 55.658178,37.966055 55.658165,37.965593 55.65809,37.965386 55.658057)</v>
          </cell>
          <cell r="F612" t="str">
            <v>Утвержден</v>
          </cell>
          <cell r="G612">
            <v>4121</v>
          </cell>
          <cell r="H612">
            <v>4131.4489999999996</v>
          </cell>
          <cell r="I612">
            <v>4121</v>
          </cell>
          <cell r="J612">
            <v>0</v>
          </cell>
          <cell r="K612">
            <v>201.4</v>
          </cell>
          <cell r="L612">
            <v>1678</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2442.3000000000002</v>
          </cell>
          <cell r="AN612">
            <v>2449.192</v>
          </cell>
          <cell r="AO612">
            <v>2442.3000000000002</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11</v>
          </cell>
          <cell r="BF612">
            <v>1038.8</v>
          </cell>
          <cell r="BG612">
            <v>1041.6969999999999</v>
          </cell>
          <cell r="BH612">
            <v>0</v>
          </cell>
          <cell r="BI612">
            <v>1038.8</v>
          </cell>
          <cell r="BJ612">
            <v>0</v>
          </cell>
          <cell r="BK612">
            <v>81</v>
          </cell>
          <cell r="BL612">
            <v>0</v>
          </cell>
          <cell r="BM612">
            <v>0</v>
          </cell>
          <cell r="BN612">
            <v>0</v>
          </cell>
          <cell r="BO612">
            <v>0</v>
          </cell>
          <cell r="BP612">
            <v>0</v>
          </cell>
          <cell r="BQ612">
            <v>0</v>
          </cell>
          <cell r="BR612">
            <v>0</v>
          </cell>
          <cell r="BS612">
            <v>0</v>
          </cell>
          <cell r="BT612">
            <v>0</v>
          </cell>
          <cell r="BU612">
            <v>0</v>
          </cell>
          <cell r="BV612">
            <v>12</v>
          </cell>
          <cell r="BW612">
            <v>637.70000000000005</v>
          </cell>
          <cell r="BX612">
            <v>641.20399999999995</v>
          </cell>
          <cell r="BY612">
            <v>1</v>
          </cell>
          <cell r="BZ612">
            <v>637.70000000000005</v>
          </cell>
          <cell r="CA612">
            <v>0</v>
          </cell>
          <cell r="CB612">
            <v>0.34399999999999997</v>
          </cell>
          <cell r="CC612">
            <v>0</v>
          </cell>
          <cell r="CD612">
            <v>2.0833333333333299</v>
          </cell>
          <cell r="CE612">
            <v>0</v>
          </cell>
          <cell r="CF612">
            <v>0</v>
          </cell>
          <cell r="CG612">
            <v>0</v>
          </cell>
          <cell r="CH612">
            <v>0</v>
          </cell>
          <cell r="CI612">
            <v>0</v>
          </cell>
          <cell r="CJ612">
            <v>0</v>
          </cell>
          <cell r="CK612">
            <v>0</v>
          </cell>
          <cell r="CL612">
            <v>0</v>
          </cell>
          <cell r="CM612">
            <v>0</v>
          </cell>
          <cell r="CN612">
            <v>0</v>
          </cell>
          <cell r="CO612">
            <v>0</v>
          </cell>
          <cell r="CP612">
            <v>1676.5</v>
          </cell>
          <cell r="CQ612">
            <v>4118.8</v>
          </cell>
          <cell r="CR612">
            <v>0</v>
          </cell>
          <cell r="CS612">
            <v>0</v>
          </cell>
          <cell r="CT612">
            <v>0</v>
          </cell>
        </row>
        <row r="613">
          <cell r="B613">
            <v>247693685</v>
          </cell>
          <cell r="C613" t="str">
            <v>рп. Томилино, ул. Гаршина, д. 20Г, д. 20Д, д. 22, д. 24, д. 28</v>
          </cell>
          <cell r="D613" t="str">
            <v>{"type":"Polygon","coordinates":[[[37.946444,55.662911],[37.946455,55.662871],[37.946489,55.662742],[37.946493,55.662725],[37.946527,55.662593],[37.946532,55.662576],[37.946577,55.662402],[37.946582,55.662384],[37.946598,55.662321],[37.946607,55.662285],[37.946624,55.662218],[37.946636,55.662172],[37.946689,55.661969],[37.946699,55.661931],[37.946713,55.66185],[37.945413,55.661743],[37.945335,55.661737],[37.945316,55.66181],[37.944537,55.661749],[37.944528,55.661783],[37.944476,55.661991],[37.944471,55.66201],[37.944002,55.661969],[37.943812,55.662756],[37.944789,55.66283],[37.944912,55.662839],[37.945055,55.66285],[37.946433,55.662954],[37.946444,55.662911]],[[37.944437,55.6627],[37.944227,55.662685],[37.944382,55.66203],[37.944605,55.662049],[37.944437,55.6627]],[[37.944577,55.661955],[37.944611,55.661835],[37.94516,55.661881],[37.94513,55.661998],[37.944577,55.661955]],[[37.945273,55.662715],[37.945376,55.662323],[37.945617,55.662345],[37.945518,55.662735],[37.945273,55.662715]],[[37.945989,55.662772],[37.94606,55.662481],[37.946257,55.662496],[37.946187,55.662784],[37.945989,55.662772]],[[37.945474,55.661892],[37.945442,55.662016],[37.946517,55.662107],[37.946552,55.661987],[37.945474,55.661892]],[[37.945028,55.662334],[37.945055,55.662247],[37.944912,55.662234],[37.944886,55.662321],[37.945028,55.662334]],[[37.944807,55.662761],[37.944931,55.662772],[37.944912,55.662839],[37.944789,55.66283],[37.944807,55.662761]]]}</v>
          </cell>
          <cell r="E613" t="str">
            <v>LINESTRING(37.945335 55.661737,37.944537 55.661749,37.944002 55.661969,37.943812 55.662756,37.944789 55.66283,37.946433 55.662954,37.946455 55.662871,37.946489 55.662742,37.946582 55.662384,37.946699 55.661931,37.946713 55.66185,37.945413 55.661743,37.945335 55.661737)</v>
          </cell>
          <cell r="F613" t="str">
            <v>Утвержден</v>
          </cell>
          <cell r="G613">
            <v>14870</v>
          </cell>
          <cell r="H613">
            <v>15759.852000000001</v>
          </cell>
          <cell r="I613">
            <v>14870</v>
          </cell>
          <cell r="J613">
            <v>0</v>
          </cell>
          <cell r="K613">
            <v>3276</v>
          </cell>
          <cell r="L613">
            <v>8773.8799999999992</v>
          </cell>
          <cell r="M613">
            <v>2</v>
          </cell>
          <cell r="N613">
            <v>262</v>
          </cell>
          <cell r="O613">
            <v>263.53300000000002</v>
          </cell>
          <cell r="P613">
            <v>1</v>
          </cell>
          <cell r="Q613">
            <v>0</v>
          </cell>
          <cell r="R613">
            <v>262</v>
          </cell>
          <cell r="S613">
            <v>0</v>
          </cell>
          <cell r="T613">
            <v>0</v>
          </cell>
          <cell r="U613">
            <v>0</v>
          </cell>
          <cell r="V613">
            <v>0</v>
          </cell>
          <cell r="W613">
            <v>5</v>
          </cell>
          <cell r="X613">
            <v>5</v>
          </cell>
          <cell r="Y613">
            <v>3</v>
          </cell>
          <cell r="Z613">
            <v>1</v>
          </cell>
          <cell r="AA613">
            <v>420</v>
          </cell>
          <cell r="AB613">
            <v>420.57100000000003</v>
          </cell>
          <cell r="AC613">
            <v>0</v>
          </cell>
          <cell r="AD613">
            <v>0</v>
          </cell>
          <cell r="AE613">
            <v>420</v>
          </cell>
          <cell r="AF613">
            <v>0</v>
          </cell>
          <cell r="AG613">
            <v>0</v>
          </cell>
          <cell r="AH613">
            <v>0</v>
          </cell>
          <cell r="AI613">
            <v>0</v>
          </cell>
          <cell r="AJ613">
            <v>0</v>
          </cell>
          <cell r="AK613">
            <v>0</v>
          </cell>
          <cell r="AL613">
            <v>0</v>
          </cell>
          <cell r="AM613">
            <v>11379.4</v>
          </cell>
          <cell r="AN613">
            <v>11361.485000000001</v>
          </cell>
          <cell r="AO613">
            <v>11329.4</v>
          </cell>
          <cell r="AP613">
            <v>100</v>
          </cell>
          <cell r="AQ613">
            <v>0</v>
          </cell>
          <cell r="AR613">
            <v>0</v>
          </cell>
          <cell r="AS613">
            <v>0</v>
          </cell>
          <cell r="AT613">
            <v>0</v>
          </cell>
          <cell r="AU613">
            <v>0</v>
          </cell>
          <cell r="AV613">
            <v>1</v>
          </cell>
          <cell r="AW613">
            <v>50</v>
          </cell>
          <cell r="AX613">
            <v>0</v>
          </cell>
          <cell r="AY613">
            <v>50</v>
          </cell>
          <cell r="AZ613">
            <v>0</v>
          </cell>
          <cell r="BA613">
            <v>16</v>
          </cell>
          <cell r="BB613">
            <v>16</v>
          </cell>
          <cell r="BC613">
            <v>13</v>
          </cell>
          <cell r="BD613">
            <v>6</v>
          </cell>
          <cell r="BE613">
            <v>3</v>
          </cell>
          <cell r="BF613">
            <v>376</v>
          </cell>
          <cell r="BG613">
            <v>376.78500000000003</v>
          </cell>
          <cell r="BH613">
            <v>0</v>
          </cell>
          <cell r="BI613">
            <v>376</v>
          </cell>
          <cell r="BJ613">
            <v>0</v>
          </cell>
          <cell r="BK613">
            <v>29</v>
          </cell>
          <cell r="BL613">
            <v>1</v>
          </cell>
          <cell r="BM613">
            <v>2846</v>
          </cell>
          <cell r="BN613">
            <v>2852.8420000000001</v>
          </cell>
          <cell r="BO613">
            <v>0</v>
          </cell>
          <cell r="BP613">
            <v>2846</v>
          </cell>
          <cell r="BQ613">
            <v>0</v>
          </cell>
          <cell r="BR613">
            <v>500</v>
          </cell>
          <cell r="BS613">
            <v>0</v>
          </cell>
          <cell r="BT613">
            <v>5</v>
          </cell>
          <cell r="BU613">
            <v>0</v>
          </cell>
          <cell r="BV613">
            <v>20</v>
          </cell>
          <cell r="BW613">
            <v>430</v>
          </cell>
          <cell r="BX613">
            <v>427.82400000000001</v>
          </cell>
          <cell r="BY613">
            <v>1</v>
          </cell>
          <cell r="BZ613">
            <v>430</v>
          </cell>
          <cell r="CA613">
            <v>0</v>
          </cell>
          <cell r="CB613">
            <v>0.21099999999999999</v>
          </cell>
          <cell r="CC613">
            <v>0</v>
          </cell>
          <cell r="CD613">
            <v>2</v>
          </cell>
          <cell r="CE613">
            <v>0</v>
          </cell>
          <cell r="CF613">
            <v>0</v>
          </cell>
          <cell r="CG613">
            <v>0</v>
          </cell>
          <cell r="CH613">
            <v>0</v>
          </cell>
          <cell r="CI613">
            <v>0</v>
          </cell>
          <cell r="CJ613">
            <v>0</v>
          </cell>
          <cell r="CK613">
            <v>0</v>
          </cell>
          <cell r="CL613">
            <v>0</v>
          </cell>
          <cell r="CM613">
            <v>0</v>
          </cell>
          <cell r="CN613">
            <v>0</v>
          </cell>
          <cell r="CO613">
            <v>0</v>
          </cell>
          <cell r="CP613">
            <v>3702</v>
          </cell>
          <cell r="CQ613">
            <v>15713.4</v>
          </cell>
          <cell r="CR613">
            <v>0</v>
          </cell>
          <cell r="CS613">
            <v>0</v>
          </cell>
          <cell r="CT613">
            <v>0</v>
          </cell>
        </row>
        <row r="614">
          <cell r="B614">
            <v>247693682</v>
          </cell>
          <cell r="C614" t="str">
            <v>рп. Томилино, ул. Гаршина, д. 6, д. 20, д. 20А, д. 20Е</v>
          </cell>
          <cell r="D614" t="str">
            <v>{"type":"Polygon","coordinates":[[[37.946445,55.662908],[37.946433,55.662954],[37.948397,55.663001],[37.948573,55.662369],[37.948586,55.662324],[37.948648,55.662101],[37.948816,55.662019],[37.948743,55.662012],[37.948755,55.661976],[37.947065,55.661834],[37.946929,55.661841],[37.94681,55.661855],[37.946781,55.661854],[37.946815,55.661689],[37.946751,55.661684],[37.946713,55.66185],[37.946699,55.661931],[37.946445,55.662908]],[[37.946904,55.662144],[37.946933,55.662024],[37.948569,55.662153],[37.948537,55.662269],[37.946904,55.662144]],[[37.947374,55.662857],[37.947522,55.662395],[37.947744,55.662417],[37.947592,55.662879],[37.947374,55.662857]],[[37.946711,55.66282],[37.946832,55.662344],[37.947055,55.662361],[37.946925,55.662837],[37.946711,55.66282]],[[37.948069,55.662915],[37.948202,55.662439],[37.948398,55.662455],[37.948263,55.662932],[37.948069,55.662915]]]}</v>
          </cell>
          <cell r="E614" t="str">
            <v>LINESTRING(37.946751 55.661684,37.946433 55.662954,37.948397 55.663001,37.948816 55.662019,37.948755 55.661976,37.946815 55.661689,37.946751 55.661684)</v>
          </cell>
          <cell r="F614" t="str">
            <v>Утвержден</v>
          </cell>
          <cell r="G614">
            <v>10924</v>
          </cell>
          <cell r="H614">
            <v>11728.888999999999</v>
          </cell>
          <cell r="I614">
            <v>10924</v>
          </cell>
          <cell r="J614">
            <v>0</v>
          </cell>
          <cell r="K614">
            <v>2710.2</v>
          </cell>
          <cell r="L614">
            <v>4184.84</v>
          </cell>
          <cell r="M614">
            <v>3</v>
          </cell>
          <cell r="N614">
            <v>590</v>
          </cell>
          <cell r="O614">
            <v>592.28300000000002</v>
          </cell>
          <cell r="P614">
            <v>0</v>
          </cell>
          <cell r="Q614">
            <v>0</v>
          </cell>
          <cell r="R614">
            <v>0</v>
          </cell>
          <cell r="S614">
            <v>0</v>
          </cell>
          <cell r="T614">
            <v>590</v>
          </cell>
          <cell r="U614">
            <v>0</v>
          </cell>
          <cell r="V614">
            <v>0</v>
          </cell>
          <cell r="W614">
            <v>21</v>
          </cell>
          <cell r="X614">
            <v>0</v>
          </cell>
          <cell r="Y614">
            <v>4</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7792.3</v>
          </cell>
          <cell r="AN614">
            <v>7564.1559999999999</v>
          </cell>
          <cell r="AO614">
            <v>7542.3</v>
          </cell>
          <cell r="AP614">
            <v>50</v>
          </cell>
          <cell r="AQ614">
            <v>0</v>
          </cell>
          <cell r="AR614">
            <v>0</v>
          </cell>
          <cell r="AS614">
            <v>0</v>
          </cell>
          <cell r="AT614">
            <v>0</v>
          </cell>
          <cell r="AU614">
            <v>0</v>
          </cell>
          <cell r="AV614">
            <v>0</v>
          </cell>
          <cell r="AW614">
            <v>0</v>
          </cell>
          <cell r="AX614">
            <v>0</v>
          </cell>
          <cell r="AY614">
            <v>0</v>
          </cell>
          <cell r="AZ614">
            <v>0</v>
          </cell>
          <cell r="BA614">
            <v>7</v>
          </cell>
          <cell r="BB614">
            <v>7</v>
          </cell>
          <cell r="BC614">
            <v>13</v>
          </cell>
          <cell r="BD614">
            <v>9</v>
          </cell>
          <cell r="BE614">
            <v>6</v>
          </cell>
          <cell r="BF614">
            <v>704.5</v>
          </cell>
          <cell r="BG614">
            <v>707.55899999999997</v>
          </cell>
          <cell r="BH614">
            <v>0</v>
          </cell>
          <cell r="BI614">
            <v>704.5</v>
          </cell>
          <cell r="BJ614">
            <v>0</v>
          </cell>
          <cell r="BK614">
            <v>54</v>
          </cell>
          <cell r="BL614">
            <v>2</v>
          </cell>
          <cell r="BM614">
            <v>2434</v>
          </cell>
          <cell r="BN614">
            <v>2440.6480000000001</v>
          </cell>
          <cell r="BO614">
            <v>0</v>
          </cell>
          <cell r="BP614">
            <v>2434</v>
          </cell>
          <cell r="BQ614">
            <v>0</v>
          </cell>
          <cell r="BR614">
            <v>538</v>
          </cell>
          <cell r="BS614">
            <v>0</v>
          </cell>
          <cell r="BT614">
            <v>4.5</v>
          </cell>
          <cell r="BU614">
            <v>0</v>
          </cell>
          <cell r="BV614">
            <v>16</v>
          </cell>
          <cell r="BW614">
            <v>276.2</v>
          </cell>
          <cell r="BX614">
            <v>276.78500000000003</v>
          </cell>
          <cell r="BY614">
            <v>0</v>
          </cell>
          <cell r="BZ614">
            <v>276.2</v>
          </cell>
          <cell r="CA614">
            <v>0</v>
          </cell>
          <cell r="CB614">
            <v>0.27</v>
          </cell>
          <cell r="CC614">
            <v>0</v>
          </cell>
          <cell r="CD614">
            <v>2.5625</v>
          </cell>
          <cell r="CE614">
            <v>0</v>
          </cell>
          <cell r="CF614">
            <v>1</v>
          </cell>
          <cell r="CG614">
            <v>147</v>
          </cell>
          <cell r="CH614">
            <v>147.42699999999999</v>
          </cell>
          <cell r="CI614">
            <v>0</v>
          </cell>
          <cell r="CJ614">
            <v>147</v>
          </cell>
          <cell r="CK614">
            <v>0</v>
          </cell>
          <cell r="CL614">
            <v>0.1</v>
          </cell>
          <cell r="CM614">
            <v>0</v>
          </cell>
          <cell r="CN614">
            <v>1.5</v>
          </cell>
          <cell r="CO614">
            <v>0</v>
          </cell>
          <cell r="CP614">
            <v>3561.7</v>
          </cell>
          <cell r="CQ614">
            <v>11694</v>
          </cell>
          <cell r="CR614">
            <v>1</v>
          </cell>
          <cell r="CS614">
            <v>0</v>
          </cell>
          <cell r="CT614">
            <v>0</v>
          </cell>
        </row>
        <row r="615">
          <cell r="B615">
            <v>247693650</v>
          </cell>
          <cell r="C615" t="str">
            <v>р.п. Томилино, ул. Гаршина, д. 9Ак1, д. 9Ак2, д. 9Ак3, д. 11Б</v>
          </cell>
          <cell r="D615" t="str">
            <v>{"type":"Polygon","coordinates":[[[37.959507,55.662972],[37.959558,55.66293],[37.959526,55.662789],[37.959663,55.662742],[37.959624,55.662572],[37.960336,55.66253],[37.960516,55.662515],[37.960577,55.662927],[37.960646,55.664107],[37.96021,55.664136],[37.960187,55.664141],[37.95883,55.664145],[37.95876,55.664136],[37.958778,55.664108],[37.95874,55.664094],[37.958724,55.664069],[37.95877,55.664001],[37.958748,55.663871],[37.958839,55.663866],[37.958826,55.663802],[37.960011,55.663733],[37.959897,55.663005],[37.95952,55.66303],[37.959507,55.662972]],[[37.960481,55.662878],[37.960463,55.662758],[37.959602,55.662799],[37.959624,55.662917],[37.960481,55.662878]],[[37.960119,55.663009],[37.960341,55.662997],[37.96042,55.663482],[37.960196,55.663492],[37.960119,55.663009]],[[37.96019,55.663598],[37.960413,55.663586],[37.960491,55.66407],[37.960274,55.664078],[37.96019,55.663598]],[[37.958862,55.664095],[37.96001,55.664088],[37.960008,55.663964],[37.958859,55.663973],[37.958862,55.664095]]]}</v>
          </cell>
          <cell r="E615" t="str">
            <v>LINESTRING(37.960516 55.662515,37.959624 55.662572,37.958748 55.663871,37.958724 55.664069,37.95876 55.664136,37.95883 55.664145,37.960187 55.664141,37.960646 55.664107,37.960577 55.662927,37.960516 55.662515)</v>
          </cell>
          <cell r="F615" t="str">
            <v>Утвержден</v>
          </cell>
          <cell r="G615">
            <v>8197</v>
          </cell>
          <cell r="H615">
            <v>8217.2919999999995</v>
          </cell>
          <cell r="I615">
            <v>8197</v>
          </cell>
          <cell r="J615">
            <v>0</v>
          </cell>
          <cell r="K615">
            <v>1281</v>
          </cell>
          <cell r="L615">
            <v>5631.52</v>
          </cell>
          <cell r="M615">
            <v>1</v>
          </cell>
          <cell r="N615">
            <v>272</v>
          </cell>
          <cell r="O615">
            <v>272.44299999999998</v>
          </cell>
          <cell r="P615">
            <v>0</v>
          </cell>
          <cell r="Q615">
            <v>0</v>
          </cell>
          <cell r="R615">
            <v>272</v>
          </cell>
          <cell r="S615">
            <v>0</v>
          </cell>
          <cell r="T615">
            <v>0</v>
          </cell>
          <cell r="U615">
            <v>0</v>
          </cell>
          <cell r="V615">
            <v>0</v>
          </cell>
          <cell r="W615">
            <v>7</v>
          </cell>
          <cell r="X615">
            <v>3</v>
          </cell>
          <cell r="Y615">
            <v>3</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6266</v>
          </cell>
          <cell r="AN615">
            <v>6211.7610000000004</v>
          </cell>
          <cell r="AO615">
            <v>6194</v>
          </cell>
          <cell r="AP615">
            <v>88</v>
          </cell>
          <cell r="AQ615">
            <v>0</v>
          </cell>
          <cell r="AR615">
            <v>0</v>
          </cell>
          <cell r="AS615">
            <v>0</v>
          </cell>
          <cell r="AT615">
            <v>62</v>
          </cell>
          <cell r="AU615">
            <v>75</v>
          </cell>
          <cell r="AV615">
            <v>0</v>
          </cell>
          <cell r="AW615">
            <v>0</v>
          </cell>
          <cell r="AX615">
            <v>0</v>
          </cell>
          <cell r="AY615">
            <v>0</v>
          </cell>
          <cell r="AZ615">
            <v>0</v>
          </cell>
          <cell r="BA615">
            <v>14</v>
          </cell>
          <cell r="BB615">
            <v>14</v>
          </cell>
          <cell r="BC615">
            <v>12</v>
          </cell>
          <cell r="BD615">
            <v>4</v>
          </cell>
          <cell r="BE615">
            <v>1</v>
          </cell>
          <cell r="BF615">
            <v>442</v>
          </cell>
          <cell r="BG615">
            <v>442.61700000000002</v>
          </cell>
          <cell r="BH615">
            <v>0</v>
          </cell>
          <cell r="BI615">
            <v>442</v>
          </cell>
          <cell r="BJ615">
            <v>0</v>
          </cell>
          <cell r="BK615">
            <v>34</v>
          </cell>
          <cell r="BL615">
            <v>1</v>
          </cell>
          <cell r="BM615">
            <v>943</v>
          </cell>
          <cell r="BN615">
            <v>943.80499999999995</v>
          </cell>
          <cell r="BO615">
            <v>0</v>
          </cell>
          <cell r="BP615">
            <v>943</v>
          </cell>
          <cell r="BQ615">
            <v>0</v>
          </cell>
          <cell r="BR615">
            <v>235</v>
          </cell>
          <cell r="BS615">
            <v>0</v>
          </cell>
          <cell r="BT615">
            <v>4</v>
          </cell>
          <cell r="BU615">
            <v>0</v>
          </cell>
          <cell r="BV615">
            <v>0</v>
          </cell>
          <cell r="BW615">
            <v>0</v>
          </cell>
          <cell r="BX615">
            <v>0</v>
          </cell>
          <cell r="BY615">
            <v>0</v>
          </cell>
          <cell r="BZ615">
            <v>0</v>
          </cell>
          <cell r="CA615">
            <v>0</v>
          </cell>
          <cell r="CB615">
            <v>0</v>
          </cell>
          <cell r="CC615">
            <v>0</v>
          </cell>
          <cell r="CD615">
            <v>0</v>
          </cell>
          <cell r="CE615">
            <v>0</v>
          </cell>
          <cell r="CF615">
            <v>14</v>
          </cell>
          <cell r="CG615">
            <v>338</v>
          </cell>
          <cell r="CH615">
            <v>342.05900000000003</v>
          </cell>
          <cell r="CI615">
            <v>1</v>
          </cell>
          <cell r="CJ615">
            <v>338</v>
          </cell>
          <cell r="CK615">
            <v>0</v>
          </cell>
          <cell r="CL615">
            <v>0.16700000000000001</v>
          </cell>
          <cell r="CM615">
            <v>0</v>
          </cell>
          <cell r="CN615">
            <v>2</v>
          </cell>
          <cell r="CO615">
            <v>0</v>
          </cell>
          <cell r="CP615">
            <v>1723</v>
          </cell>
          <cell r="CQ615">
            <v>8189</v>
          </cell>
          <cell r="CR615">
            <v>0</v>
          </cell>
          <cell r="CS615">
            <v>0</v>
          </cell>
          <cell r="CT615">
            <v>0</v>
          </cell>
        </row>
        <row r="616">
          <cell r="B616">
            <v>247693659</v>
          </cell>
          <cell r="C616" t="str">
            <v>р.п. Томилино, ул. Гаршина, д. 9А к.4, д. 9А к.5, д. 9А/2, д. 9Б, д. 9/2</v>
          </cell>
          <cell r="D616" t="str">
            <v>{"type":"Polygon","coordinates":[[[37.957186,55.663742],[37.957159,55.663733],[37.957117,55.66373],[37.957092,55.66374],[37.957434,55.663826],[37.958,55.663927],[37.958297,55.66401],[37.95876,55.664136],[37.958778,55.664108],[37.95874,55.664094],[37.958724,55.664069],[37.95877,55.664001],[37.958748,55.663871],[37.958839,55.663866],[37.958676,55.663084],[37.959341,55.663041],[37.95952,55.66303],[37.959507,55.662972],[37.959558,55.66293],[37.959526,55.662789],[37.959663,55.662742],[37.959628,55.662593],[37.958391,55.66265],[37.957866,55.662674],[37.957324,55.662689],[37.957056,55.662686],[37.95723,55.663469],[37.957369,55.663461],[37.957418,55.663727],[37.957204,55.663755],[37.957186,55.663742]],[[37.958308,55.66287],[37.958326,55.662983],[37.95742,55.663031],[37.957399,55.662919],[37.958308,55.66287]],[[37.957166,55.662924],[37.957155,55.66286],[37.957265,55.662855],[37.957276,55.662919],[37.957166,55.662924]],[[37.95753,55.663178],[37.957769,55.663164],[37.957897,55.663818],[37.957672,55.66383],[37.95753,55.663178]],[[37.958405,55.66396],[37.958627,55.66395],[37.958488,55.663298],[37.958268,55.66331],[37.958405,55.66396]],[[37.958558,55.662969],[37.958855,55.662951],[37.958834,55.662839],[37.958536,55.662857],[37.958558,55.662969]],[[37.959085,55.662938],[37.959432,55.662915],[37.959405,55.662803],[37.959059,55.662824],[37.959085,55.662938]]]}</v>
          </cell>
          <cell r="E616" t="str">
            <v>LINESTRING(37.959628 55.662593,37.957056 55.662686,37.957092 55.66374,37.957434 55.663826,37.95876 55.664136,37.95952 55.66303,37.959663 55.662742,37.959628 55.662593)</v>
          </cell>
          <cell r="F616" t="str">
            <v>Утвержден</v>
          </cell>
          <cell r="G616">
            <v>13109</v>
          </cell>
          <cell r="H616">
            <v>12986.47</v>
          </cell>
          <cell r="I616">
            <v>13109</v>
          </cell>
          <cell r="J616">
            <v>2136.8000000000002</v>
          </cell>
          <cell r="K616">
            <v>2499.4</v>
          </cell>
          <cell r="L616">
            <v>10972.2</v>
          </cell>
          <cell r="M616">
            <v>2</v>
          </cell>
          <cell r="N616">
            <v>1160</v>
          </cell>
          <cell r="O616">
            <v>1163.1389999999999</v>
          </cell>
          <cell r="P616">
            <v>0</v>
          </cell>
          <cell r="Q616">
            <v>0</v>
          </cell>
          <cell r="R616">
            <v>605</v>
          </cell>
          <cell r="S616">
            <v>0</v>
          </cell>
          <cell r="T616">
            <v>555</v>
          </cell>
          <cell r="U616">
            <v>0</v>
          </cell>
          <cell r="V616">
            <v>0</v>
          </cell>
          <cell r="W616">
            <v>30</v>
          </cell>
          <cell r="X616">
            <v>0</v>
          </cell>
          <cell r="Y616">
            <v>8</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8760.5</v>
          </cell>
          <cell r="AN616">
            <v>9403.8209999999999</v>
          </cell>
          <cell r="AO616">
            <v>8759.5</v>
          </cell>
          <cell r="AP616">
            <v>46</v>
          </cell>
          <cell r="AQ616">
            <v>0</v>
          </cell>
          <cell r="AR616">
            <v>0</v>
          </cell>
          <cell r="AS616">
            <v>0</v>
          </cell>
          <cell r="AT616">
            <v>0</v>
          </cell>
          <cell r="AU616">
            <v>0</v>
          </cell>
          <cell r="AV616">
            <v>0</v>
          </cell>
          <cell r="AW616">
            <v>0</v>
          </cell>
          <cell r="AX616">
            <v>0</v>
          </cell>
          <cell r="AY616">
            <v>0</v>
          </cell>
          <cell r="AZ616">
            <v>0</v>
          </cell>
          <cell r="BA616">
            <v>5</v>
          </cell>
          <cell r="BB616">
            <v>5</v>
          </cell>
          <cell r="BC616">
            <v>4</v>
          </cell>
          <cell r="BD616">
            <v>2</v>
          </cell>
          <cell r="BE616">
            <v>7</v>
          </cell>
          <cell r="BF616">
            <v>531.20000000000005</v>
          </cell>
          <cell r="BG616">
            <v>533.40200000000004</v>
          </cell>
          <cell r="BH616">
            <v>0</v>
          </cell>
          <cell r="BI616">
            <v>531.20000000000005</v>
          </cell>
          <cell r="BJ616">
            <v>0</v>
          </cell>
          <cell r="BK616">
            <v>39</v>
          </cell>
          <cell r="BL616">
            <v>4</v>
          </cell>
          <cell r="BM616">
            <v>2077</v>
          </cell>
          <cell r="BN616">
            <v>2080.8960000000002</v>
          </cell>
          <cell r="BO616">
            <v>0</v>
          </cell>
          <cell r="BP616">
            <v>2077</v>
          </cell>
          <cell r="BQ616">
            <v>0</v>
          </cell>
          <cell r="BR616">
            <v>415</v>
          </cell>
          <cell r="BS616">
            <v>0</v>
          </cell>
          <cell r="BT616">
            <v>5</v>
          </cell>
          <cell r="BU616">
            <v>0</v>
          </cell>
          <cell r="BV616">
            <v>13</v>
          </cell>
          <cell r="BW616">
            <v>412.4</v>
          </cell>
          <cell r="BX616">
            <v>416.55399999999997</v>
          </cell>
          <cell r="BY616">
            <v>1</v>
          </cell>
          <cell r="BZ616">
            <v>412.4</v>
          </cell>
          <cell r="CA616">
            <v>0</v>
          </cell>
          <cell r="CB616">
            <v>0.20100000000000001</v>
          </cell>
          <cell r="CC616">
            <v>0</v>
          </cell>
          <cell r="CD616">
            <v>2</v>
          </cell>
          <cell r="CE616">
            <v>0</v>
          </cell>
          <cell r="CF616">
            <v>1</v>
          </cell>
          <cell r="CG616">
            <v>10</v>
          </cell>
          <cell r="CH616">
            <v>9.7639999999999993</v>
          </cell>
          <cell r="CI616">
            <v>2</v>
          </cell>
          <cell r="CJ616">
            <v>10</v>
          </cell>
          <cell r="CK616">
            <v>0</v>
          </cell>
          <cell r="CL616">
            <v>5.0000000000000001E-3</v>
          </cell>
          <cell r="CM616">
            <v>0</v>
          </cell>
          <cell r="CN616">
            <v>2</v>
          </cell>
          <cell r="CO616">
            <v>0</v>
          </cell>
          <cell r="CP616">
            <v>3030.6</v>
          </cell>
          <cell r="CQ616">
            <v>12950.1</v>
          </cell>
          <cell r="CR616">
            <v>0</v>
          </cell>
          <cell r="CS616">
            <v>0</v>
          </cell>
          <cell r="CT616">
            <v>0</v>
          </cell>
        </row>
        <row r="617">
          <cell r="B617">
            <v>8365346358</v>
          </cell>
          <cell r="C617" t="str">
            <v>рп. Томилино, ул. Гаршина, д. 9Ак6, д. 9Ак7</v>
          </cell>
          <cell r="D617" t="str">
            <v>{"type":"Polygon","coordinates":[[[37.957059,55.6627],[37.95701,55.6627],[37.956955,55.662701],[37.956849,55.662702],[37.956586,55.662689],[37.956566,55.662701],[37.956559,55.662722],[37.956559,55.66274],[37.956531,55.662814],[37.956475,55.662812],[37.956454,55.662945],[37.956423,55.662937],[37.956369,55.662939],[37.956292,55.662941],[37.955839,55.66297],[37.955741,55.662975],[37.955751,55.663004],[37.95597,55.66362],[37.955987,55.66367],[37.956003,55.663714],[37.956418,55.663688],[37.956456,55.66368],[37.956487,55.663663],[37.956519,55.663631],[37.956595,55.663611],[37.956667,55.663619],[37.956897,55.663672],[37.957046,55.663688],[37.957064,55.663729],[37.957117,55.66373],[37.957159,55.663733],[37.957186,55.663742],[37.957204,55.663755],[37.957418,55.663727],[37.957369,55.663461],[37.95723,55.663469],[37.957059,55.6627]],[[37.956899,55.663519],[37.956806,55.662968],[37.957018,55.662956],[37.957033,55.663044],[37.957036,55.663058],[37.957062,55.663205],[37.957064,55.663219],[37.957093,55.663383],[37.957095,55.663397],[37.957122,55.663547],[37.957124,55.663561],[37.957133,55.663612],[37.956917,55.663623],[37.956899,55.663519]],[[37.95666,55.662839],[37.95666,55.662808],[37.956576,55.662806],[37.956577,55.662837],[37.95666,55.662839]],[[37.956108,55.663609],[37.956119,55.663661],[37.956331,55.66365],[37.956321,55.663599],[37.956318,55.663586],[37.956287,55.663427],[37.956284,55.663413],[37.956253,55.663253],[37.95625,55.66324],[37.956219,55.663083],[37.956216,55.663069],[37.956204,55.663007],[37.955988,55.663022],[37.956108,55.663609]]]}</v>
          </cell>
          <cell r="E617" t="str">
            <v>LINESTRING(37.956586 55.662689,37.955741 55.662975,37.955751 55.663004,37.955987 55.66367,37.956003 55.663714,37.957204 55.663755,37.957418 55.663727,37.957369 55.663461,37.957059 55.6627,37.956586 55.662689)</v>
          </cell>
          <cell r="F617" t="str">
            <v>Утвержден</v>
          </cell>
          <cell r="G617">
            <v>6155</v>
          </cell>
          <cell r="H617">
            <v>6134.7370000000001</v>
          </cell>
          <cell r="I617">
            <v>6155</v>
          </cell>
          <cell r="J617">
            <v>835</v>
          </cell>
          <cell r="K617">
            <v>1237.3</v>
          </cell>
          <cell r="L617">
            <v>5320.2</v>
          </cell>
          <cell r="M617">
            <v>2</v>
          </cell>
          <cell r="N617">
            <v>130</v>
          </cell>
          <cell r="O617">
            <v>130.012</v>
          </cell>
          <cell r="P617">
            <v>0</v>
          </cell>
          <cell r="Q617">
            <v>0</v>
          </cell>
          <cell r="R617">
            <v>130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5067.7</v>
          </cell>
          <cell r="AN617">
            <v>4141.3620000000001</v>
          </cell>
          <cell r="AO617">
            <v>4132.7</v>
          </cell>
          <cell r="AP617">
            <v>30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2</v>
          </cell>
          <cell r="BF617">
            <v>372</v>
          </cell>
          <cell r="BG617">
            <v>373.40499999999997</v>
          </cell>
          <cell r="BH617">
            <v>0</v>
          </cell>
          <cell r="BI617">
            <v>372</v>
          </cell>
          <cell r="BJ617">
            <v>0</v>
          </cell>
          <cell r="BK617">
            <v>28</v>
          </cell>
          <cell r="BL617">
            <v>1</v>
          </cell>
          <cell r="BM617">
            <v>1188</v>
          </cell>
          <cell r="BN617">
            <v>1190.393</v>
          </cell>
          <cell r="BO617">
            <v>0</v>
          </cell>
          <cell r="BP617">
            <v>1188</v>
          </cell>
          <cell r="BQ617">
            <v>0</v>
          </cell>
          <cell r="BR617">
            <v>297</v>
          </cell>
          <cell r="BS617">
            <v>0</v>
          </cell>
          <cell r="BT617">
            <v>4</v>
          </cell>
          <cell r="BU617">
            <v>0</v>
          </cell>
          <cell r="BV617">
            <v>12</v>
          </cell>
          <cell r="BW617">
            <v>296.5</v>
          </cell>
          <cell r="BX617">
            <v>297.37400000000002</v>
          </cell>
          <cell r="BY617">
            <v>0</v>
          </cell>
          <cell r="BZ617">
            <v>296.5</v>
          </cell>
          <cell r="CA617">
            <v>0</v>
          </cell>
          <cell r="CB617">
            <v>0.17</v>
          </cell>
          <cell r="CC617">
            <v>0</v>
          </cell>
          <cell r="CD617">
            <v>1.875</v>
          </cell>
          <cell r="CE617">
            <v>0</v>
          </cell>
          <cell r="CF617">
            <v>0</v>
          </cell>
          <cell r="CG617">
            <v>0</v>
          </cell>
          <cell r="CH617">
            <v>0</v>
          </cell>
          <cell r="CI617">
            <v>0</v>
          </cell>
          <cell r="CJ617">
            <v>0</v>
          </cell>
          <cell r="CK617">
            <v>0</v>
          </cell>
          <cell r="CL617">
            <v>0</v>
          </cell>
          <cell r="CM617">
            <v>0</v>
          </cell>
          <cell r="CN617">
            <v>0</v>
          </cell>
          <cell r="CO617">
            <v>0</v>
          </cell>
          <cell r="CP617">
            <v>1856.5</v>
          </cell>
          <cell r="CQ617">
            <v>6119.2</v>
          </cell>
          <cell r="CR617">
            <v>0</v>
          </cell>
          <cell r="CS617">
            <v>0</v>
          </cell>
          <cell r="CT617">
            <v>0</v>
          </cell>
        </row>
        <row r="618">
          <cell r="B618">
            <v>247693675</v>
          </cell>
          <cell r="C618" t="str">
            <v>р.п. Томилино, ул. Гоголя, д. 19, д. 20, д. 25</v>
          </cell>
          <cell r="D618" t="str">
            <v>{"type":"Polygon","coordinates":[[[37.951454,55.665908],[37.951436,55.665431],[37.951387,55.665382],[37.951364,55.665133],[37.951541,55.66501],[37.951631,55.664831],[37.951758,55.664545],[37.951755,55.664534],[37.951691,55.664534],[37.950921,55.664538],[37.950414,55.664541],[37.950359,55.664541],[37.95037,55.664859],[37.95044,55.664859],[37.95044,55.664885],[37.950441,55.664941],[37.950452,55.665372],[37.950473,55.666232],[37.950475,55.66628],[37.951286,55.666273],[37.951285,55.666221],[37.951405,55.66622],[37.951548,55.666219],[37.951546,55.665907],[37.951454,55.665908]],[[37.950656,55.664879],[37.95065,55.66454],[37.950919,55.664538],[37.950919,55.664579],[37.951129,55.664577],[37.951131,55.664874],[37.950656,55.664879]],[[37.950557,55.665611],[37.950551,55.664998],[37.95079,55.664999],[37.950795,55.665613],[37.950557,55.665611]],[[37.950554,55.666173],[37.950535,55.665726],[37.950771,55.665724],[37.950783,55.666018],[37.951232,55.666013],[37.951238,55.666167],[37.950554,55.666173]],[[37.95144,55.664804],[37.95154,55.664804],[37.951538,55.664873],[37.95144,55.664873],[37.95144,55.664873],[37.95144,55.664804]]]}</v>
          </cell>
          <cell r="E618" t="str">
            <v>LINESTRING(37.951691 55.664534,37.950919 55.664538,37.950359 55.664541,37.95037 55.664859,37.950475 55.66628,37.951286 55.666273,37.951548 55.666219,37.951758 55.664545,37.951755 55.664534,37.951691 55.664534)</v>
          </cell>
          <cell r="F618" t="str">
            <v>Утвержден</v>
          </cell>
          <cell r="G618">
            <v>9814</v>
          </cell>
          <cell r="H618">
            <v>9613.1959999999999</v>
          </cell>
          <cell r="I618">
            <v>9814</v>
          </cell>
          <cell r="J618">
            <v>3859</v>
          </cell>
          <cell r="K618">
            <v>2254.4</v>
          </cell>
          <cell r="L618">
            <v>15543</v>
          </cell>
          <cell r="M618">
            <v>2</v>
          </cell>
          <cell r="N618">
            <v>729</v>
          </cell>
          <cell r="O618">
            <v>731.76800000000003</v>
          </cell>
          <cell r="P618">
            <v>0</v>
          </cell>
          <cell r="Q618">
            <v>0</v>
          </cell>
          <cell r="R618">
            <v>729</v>
          </cell>
          <cell r="S618">
            <v>0</v>
          </cell>
          <cell r="T618">
            <v>0</v>
          </cell>
          <cell r="U618">
            <v>0</v>
          </cell>
          <cell r="V618">
            <v>0</v>
          </cell>
          <cell r="W618">
            <v>20</v>
          </cell>
          <cell r="X618">
            <v>0</v>
          </cell>
          <cell r="Y618">
            <v>8</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5785.7</v>
          </cell>
          <cell r="AN618">
            <v>5744.7830000000004</v>
          </cell>
          <cell r="AO618">
            <v>5709.7</v>
          </cell>
          <cell r="AP618">
            <v>75</v>
          </cell>
          <cell r="AQ618">
            <v>0</v>
          </cell>
          <cell r="AR618">
            <v>0</v>
          </cell>
          <cell r="AS618">
            <v>0</v>
          </cell>
          <cell r="AT618">
            <v>22</v>
          </cell>
          <cell r="AU618">
            <v>41</v>
          </cell>
          <cell r="AV618">
            <v>0</v>
          </cell>
          <cell r="AW618">
            <v>0</v>
          </cell>
          <cell r="AX618">
            <v>0</v>
          </cell>
          <cell r="AY618">
            <v>0</v>
          </cell>
          <cell r="AZ618">
            <v>0</v>
          </cell>
          <cell r="BA618">
            <v>0</v>
          </cell>
          <cell r="BB618">
            <v>0</v>
          </cell>
          <cell r="BC618">
            <v>16</v>
          </cell>
          <cell r="BD618">
            <v>8</v>
          </cell>
          <cell r="BE618">
            <v>5</v>
          </cell>
          <cell r="BF618">
            <v>874.2</v>
          </cell>
          <cell r="BG618">
            <v>876.37699999999995</v>
          </cell>
          <cell r="BH618">
            <v>0</v>
          </cell>
          <cell r="BI618">
            <v>874.2</v>
          </cell>
          <cell r="BJ618">
            <v>0</v>
          </cell>
          <cell r="BK618">
            <v>66</v>
          </cell>
          <cell r="BL618">
            <v>2</v>
          </cell>
          <cell r="BM618">
            <v>1309</v>
          </cell>
          <cell r="BN618">
            <v>1313.9069999999999</v>
          </cell>
          <cell r="BO618">
            <v>0</v>
          </cell>
          <cell r="BP618">
            <v>1309</v>
          </cell>
          <cell r="BQ618">
            <v>0</v>
          </cell>
          <cell r="BR618">
            <v>405.9</v>
          </cell>
          <cell r="BS618">
            <v>0</v>
          </cell>
          <cell r="BT618">
            <v>4</v>
          </cell>
          <cell r="BU618">
            <v>0</v>
          </cell>
          <cell r="BV618">
            <v>9</v>
          </cell>
          <cell r="BW618">
            <v>945.4</v>
          </cell>
          <cell r="BX618">
            <v>945.57600000000002</v>
          </cell>
          <cell r="BY618">
            <v>0</v>
          </cell>
          <cell r="BZ618">
            <v>945.4</v>
          </cell>
          <cell r="CA618">
            <v>0</v>
          </cell>
          <cell r="CB618">
            <v>0.39700000000000002</v>
          </cell>
          <cell r="CC618">
            <v>0</v>
          </cell>
          <cell r="CD618">
            <v>2.2222222222222201</v>
          </cell>
          <cell r="CE618">
            <v>0</v>
          </cell>
          <cell r="CF618">
            <v>0</v>
          </cell>
          <cell r="CG618">
            <v>0</v>
          </cell>
          <cell r="CH618">
            <v>0</v>
          </cell>
          <cell r="CI618">
            <v>0</v>
          </cell>
          <cell r="CJ618">
            <v>0</v>
          </cell>
          <cell r="CK618">
            <v>0</v>
          </cell>
          <cell r="CL618">
            <v>0</v>
          </cell>
          <cell r="CM618">
            <v>0</v>
          </cell>
          <cell r="CN618">
            <v>0</v>
          </cell>
          <cell r="CO618">
            <v>0</v>
          </cell>
          <cell r="CP618">
            <v>3128.6</v>
          </cell>
          <cell r="CQ618">
            <v>9567.2999999999993</v>
          </cell>
          <cell r="CR618">
            <v>0</v>
          </cell>
          <cell r="CS618">
            <v>0</v>
          </cell>
          <cell r="CT618">
            <v>0</v>
          </cell>
        </row>
        <row r="619">
          <cell r="B619">
            <v>247693664</v>
          </cell>
          <cell r="C619" t="str">
            <v>р.п. Томилино, ул. Гоголя, д. 54к1, д. 54к2</v>
          </cell>
          <cell r="D619" t="str">
            <v>{"type":"Polygon","coordinates":[[[37.957486,55.671865],[37.957451,55.671535],[37.95745,55.67152],[37.957473,55.671499],[37.95753,55.671465],[37.957527,55.671234],[37.957528,55.67112],[37.957495,55.671015],[37.95742,55.670904],[37.957424,55.67086],[37.957372,55.670835],[37.957329,55.67083],[37.957197,55.670721],[37.957158,55.670746],[37.956242,55.670234],[37.956216,55.670248],[37.956153,55.670212],[37.955413,55.670659],[37.955368,55.670689],[37.95533,55.670714],[37.955328,55.670721],[37.955268,55.670771],[37.955241,55.670772],[37.955209,55.670793],[37.955005,55.670927],[37.954632,55.67124],[37.953826,55.671991],[37.957486,55.671865]],[[37.956456,55.670549],[37.956441,55.670539],[37.956394,55.670566],[37.956415,55.670576],[37.956347,55.670612],[37.956329,55.6706],[37.956258,55.670641],[37.95624,55.670629],[37.956177,55.670664],[37.956191,55.670674],[37.956117,55.670715],[37.956144,55.670731],[37.956082,55.670768],[37.956062,55.670759],[37.955916,55.670838],[37.955914,55.670858],[37.955938,55.670858],[37.955937,55.670918],[37.955897,55.670919],[37.955896,55.671087],[37.955928,55.671085],[37.955925,55.671216],[37.955883,55.671215],[37.955882,55.671239],[37.955635,55.671238],[37.955635,55.671171],[37.955613,55.671171],[37.955609,55.671051],[37.955634,55.671052],[37.955637,55.670934],[37.955611,55.670935],[37.955611,55.670812],[37.955634,55.670812],[37.955633,55.67078],[37.955688,55.670777],[37.955689,55.670759],[37.955798,55.670697],[37.955777,55.670686],[37.95595,55.670583],[37.955973,55.670594],[37.956119,55.670513],[37.956098,55.6705],[37.956248,55.670414],[37.956271,55.67043],[37.956353,55.670383],[37.95655,55.670495],[37.956456,55.670549]],[[37.956875,55.670662],[37.956873,55.670697],[37.956892,55.670697],[37.956892,55.670724],[37.956917,55.670724],[37.956921,55.670845],[37.956899,55.670845],[37.956897,55.670955],[37.956917,55.670955],[37.956919,55.671083],[37.956895,55.671083],[37.956893,55.671189],[37.956916,55.671188],[37.956915,55.671317],[37.956892,55.671317],[37.956892,55.671339],[37.956856,55.671339],[37.956856,55.671375],[37.956621,55.671375],[37.956622,55.671263],[37.956585,55.671263],[37.956586,55.671214],[37.95663,55.671215],[37.95663,55.671026],[37.95659,55.671026],[37.956592,55.670979],[37.956632,55.670979],[37.956633,55.670811],[37.956598,55.670811],[37.956601,55.670691],[37.956636,55.670692],[37.956638,55.670661],[37.956875,55.670662]],[[37.957179,55.671497],[37.957263,55.671496],[37.957266,55.671423],[37.957178,55.671423],[37.957179,55.671497]],[[37.957336,55.671536],[37.957336,55.671578],[37.95744,55.671578],[37.957439,55.671536],[37.957336,55.671536]]]}</v>
          </cell>
          <cell r="E619" t="str">
            <v>LINESTRING(37.956153 55.670212,37.955413 55.670659,37.955005 55.670927,37.954632 55.67124,37.953826 55.671991,37.957486 55.671865,37.95753 55.671465,37.957528 55.67112,37.957495 55.671015,37.957424 55.67086,37.957197 55.670721,37.956242 55.670234,37.956153 55.670212)</v>
          </cell>
          <cell r="F619" t="str">
            <v>Утвержден</v>
          </cell>
          <cell r="G619">
            <v>24368</v>
          </cell>
          <cell r="H619">
            <v>24428.003000000001</v>
          </cell>
          <cell r="I619">
            <v>24368</v>
          </cell>
          <cell r="J619">
            <v>4929.6000000000004</v>
          </cell>
          <cell r="K619">
            <v>3173.3</v>
          </cell>
          <cell r="L619">
            <v>18882.400000000001</v>
          </cell>
          <cell r="M619">
            <v>2</v>
          </cell>
          <cell r="N619">
            <v>280.2</v>
          </cell>
          <cell r="O619">
            <v>280.834</v>
          </cell>
          <cell r="P619">
            <v>0</v>
          </cell>
          <cell r="Q619">
            <v>0</v>
          </cell>
          <cell r="R619">
            <v>260</v>
          </cell>
          <cell r="S619">
            <v>20.2</v>
          </cell>
          <cell r="T619">
            <v>0</v>
          </cell>
          <cell r="U619">
            <v>0</v>
          </cell>
          <cell r="V619">
            <v>0</v>
          </cell>
          <cell r="W619">
            <v>6</v>
          </cell>
          <cell r="X619">
            <v>3</v>
          </cell>
          <cell r="Y619">
            <v>3</v>
          </cell>
          <cell r="Z619">
            <v>3</v>
          </cell>
          <cell r="AA619">
            <v>1473</v>
          </cell>
          <cell r="AB619">
            <v>1477.1959999999999</v>
          </cell>
          <cell r="AC619">
            <v>0</v>
          </cell>
          <cell r="AD619">
            <v>0</v>
          </cell>
          <cell r="AE619">
            <v>0</v>
          </cell>
          <cell r="AF619">
            <v>0</v>
          </cell>
          <cell r="AG619">
            <v>284</v>
          </cell>
          <cell r="AH619">
            <v>0</v>
          </cell>
          <cell r="AI619">
            <v>1189</v>
          </cell>
          <cell r="AJ619">
            <v>0</v>
          </cell>
          <cell r="AK619">
            <v>7</v>
          </cell>
          <cell r="AL619">
            <v>7</v>
          </cell>
          <cell r="AM619">
            <v>13534.1</v>
          </cell>
          <cell r="AN619">
            <v>13568.259</v>
          </cell>
          <cell r="AO619">
            <v>13533.1</v>
          </cell>
          <cell r="AP619">
            <v>67</v>
          </cell>
          <cell r="AQ619">
            <v>0</v>
          </cell>
          <cell r="AR619">
            <v>0</v>
          </cell>
          <cell r="AS619">
            <v>0</v>
          </cell>
          <cell r="AT619">
            <v>0</v>
          </cell>
          <cell r="AU619">
            <v>0</v>
          </cell>
          <cell r="AV619">
            <v>0</v>
          </cell>
          <cell r="AW619">
            <v>0</v>
          </cell>
          <cell r="AX619">
            <v>0</v>
          </cell>
          <cell r="AY619">
            <v>0</v>
          </cell>
          <cell r="AZ619">
            <v>0</v>
          </cell>
          <cell r="BA619">
            <v>0</v>
          </cell>
          <cell r="BB619">
            <v>0</v>
          </cell>
          <cell r="BC619">
            <v>7</v>
          </cell>
          <cell r="BD619">
            <v>7</v>
          </cell>
          <cell r="BE619">
            <v>12</v>
          </cell>
          <cell r="BF619">
            <v>3181.8</v>
          </cell>
          <cell r="BG619">
            <v>3189.8649999999998</v>
          </cell>
          <cell r="BH619">
            <v>0</v>
          </cell>
          <cell r="BI619">
            <v>2722.5</v>
          </cell>
          <cell r="BJ619">
            <v>459.3</v>
          </cell>
          <cell r="BK619">
            <v>249</v>
          </cell>
          <cell r="BL619">
            <v>2</v>
          </cell>
          <cell r="BM619">
            <v>3625</v>
          </cell>
          <cell r="BN619">
            <v>3626.9490000000001</v>
          </cell>
          <cell r="BO619">
            <v>0</v>
          </cell>
          <cell r="BP619">
            <v>3153</v>
          </cell>
          <cell r="BQ619">
            <v>472</v>
          </cell>
          <cell r="BR619">
            <v>630.6</v>
          </cell>
          <cell r="BS619">
            <v>94.4</v>
          </cell>
          <cell r="BT619">
            <v>5</v>
          </cell>
          <cell r="BU619">
            <v>5</v>
          </cell>
          <cell r="BV619">
            <v>10</v>
          </cell>
          <cell r="BW619">
            <v>2102.9</v>
          </cell>
          <cell r="BX619">
            <v>2109.6289999999999</v>
          </cell>
          <cell r="BY619">
            <v>0</v>
          </cell>
          <cell r="BZ619">
            <v>1807.7</v>
          </cell>
          <cell r="CA619">
            <v>295.2</v>
          </cell>
          <cell r="CB619">
            <v>1.1990000000000001</v>
          </cell>
          <cell r="CC619">
            <v>0.19600000000000001</v>
          </cell>
          <cell r="CD619">
            <v>1.5833333333333299</v>
          </cell>
          <cell r="CE619">
            <v>1.25</v>
          </cell>
          <cell r="CF619">
            <v>0</v>
          </cell>
          <cell r="CG619">
            <v>0</v>
          </cell>
          <cell r="CH619">
            <v>0</v>
          </cell>
          <cell r="CI619">
            <v>0</v>
          </cell>
          <cell r="CJ619">
            <v>0</v>
          </cell>
          <cell r="CK619">
            <v>0</v>
          </cell>
          <cell r="CL619">
            <v>0</v>
          </cell>
          <cell r="CM619">
            <v>0</v>
          </cell>
          <cell r="CN619">
            <v>0</v>
          </cell>
          <cell r="CO619">
            <v>0</v>
          </cell>
          <cell r="CP619">
            <v>7683.2</v>
          </cell>
          <cell r="CQ619">
            <v>24196</v>
          </cell>
          <cell r="CR619">
            <v>0</v>
          </cell>
          <cell r="CS619">
            <v>0</v>
          </cell>
          <cell r="CT619">
            <v>0</v>
          </cell>
        </row>
        <row r="620">
          <cell r="B620">
            <v>247693679</v>
          </cell>
          <cell r="C620" t="str">
            <v>рп. Томилино, ул. Пионерская, д. 12</v>
          </cell>
          <cell r="D620" t="str">
            <v>{"type":"Polygon","coordinates":[[[37.949649,55.670145],[37.949652,55.670378],[37.949757,55.67038],[37.94972,55.670329],[37.949745,55.670324],[37.950025,55.670271],[37.95079,55.670238],[37.951216,55.670234],[37.95164,55.670235],[37.951636,55.670188],[37.951635,55.670172],[37.950895,55.670061],[37.950755,55.669656],[37.950245,55.669294],[37.950085,55.669207],[37.949915,55.669287],[37.949871,55.669308],[37.949706,55.669386],[37.949681,55.669398],[37.949594,55.669438],[37.949399,55.669531],[37.949045,55.669697],[37.948667,55.669885],[37.948632,55.669901],[37.948054,55.670174],[37.94815,55.670172],[37.94844,55.670166],[37.949569,55.670146],[37.949649,55.670145]],[[37.949851,55.6702],[37.949849,55.670094],[37.949849,55.670071],[37.949846,55.669881],[37.949845,55.669856],[37.949843,55.669682],[37.949842,55.669657],[37.94984,55.669481],[37.949839,55.669459],[37.949838,55.669373],[37.949871,55.669373],[37.950013,55.669373],[37.950028,55.669373],[37.950036,55.670201],[37.949851,55.6702]]]}</v>
          </cell>
          <cell r="E620" t="str">
            <v>LINESTRING(37.950085 55.669207,37.949594 55.669438,37.949045 55.669697,37.948054 55.670174,37.949652 55.670378,37.949757 55.67038,37.95164 55.670235,37.951635 55.670172,37.950245 55.669294,37.950085 55.669207)</v>
          </cell>
          <cell r="F620" t="str">
            <v>Утвержден</v>
          </cell>
          <cell r="G620">
            <v>10921</v>
          </cell>
          <cell r="H620">
            <v>10947.701999999999</v>
          </cell>
          <cell r="I620">
            <v>10885</v>
          </cell>
          <cell r="J620">
            <v>390</v>
          </cell>
          <cell r="K620">
            <v>1736</v>
          </cell>
          <cell r="L620">
            <v>10495</v>
          </cell>
          <cell r="M620">
            <v>1</v>
          </cell>
          <cell r="N620">
            <v>300</v>
          </cell>
          <cell r="O620">
            <v>302.58100000000002</v>
          </cell>
          <cell r="P620">
            <v>1</v>
          </cell>
          <cell r="Q620">
            <v>0</v>
          </cell>
          <cell r="R620">
            <v>300</v>
          </cell>
          <cell r="S620">
            <v>0</v>
          </cell>
          <cell r="T620">
            <v>0</v>
          </cell>
          <cell r="U620">
            <v>0</v>
          </cell>
          <cell r="V620">
            <v>0</v>
          </cell>
          <cell r="W620">
            <v>7</v>
          </cell>
          <cell r="X620">
            <v>9</v>
          </cell>
          <cell r="Y620">
            <v>9</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8431</v>
          </cell>
          <cell r="AN620">
            <v>8450.9470000000001</v>
          </cell>
          <cell r="AO620">
            <v>8431</v>
          </cell>
          <cell r="AP620">
            <v>0</v>
          </cell>
          <cell r="AQ620">
            <v>0</v>
          </cell>
          <cell r="AR620">
            <v>0</v>
          </cell>
          <cell r="AS620">
            <v>0</v>
          </cell>
          <cell r="AT620">
            <v>0</v>
          </cell>
          <cell r="AU620">
            <v>0</v>
          </cell>
          <cell r="AV620">
            <v>0</v>
          </cell>
          <cell r="AW620">
            <v>0</v>
          </cell>
          <cell r="AX620">
            <v>0</v>
          </cell>
          <cell r="AY620">
            <v>0</v>
          </cell>
          <cell r="AZ620">
            <v>0</v>
          </cell>
          <cell r="BA620">
            <v>10</v>
          </cell>
          <cell r="BB620">
            <v>10</v>
          </cell>
          <cell r="BC620">
            <v>13</v>
          </cell>
          <cell r="BD620">
            <v>13</v>
          </cell>
          <cell r="BE620">
            <v>3</v>
          </cell>
          <cell r="BF620">
            <v>202</v>
          </cell>
          <cell r="BG620">
            <v>203.96700000000001</v>
          </cell>
          <cell r="BH620">
            <v>1</v>
          </cell>
          <cell r="BI620">
            <v>202</v>
          </cell>
          <cell r="BJ620">
            <v>0</v>
          </cell>
          <cell r="BK620">
            <v>15</v>
          </cell>
          <cell r="BL620">
            <v>1</v>
          </cell>
          <cell r="BM620">
            <v>558</v>
          </cell>
          <cell r="BN620">
            <v>558.70000000000005</v>
          </cell>
          <cell r="BO620">
            <v>0</v>
          </cell>
          <cell r="BP620">
            <v>558</v>
          </cell>
          <cell r="BQ620">
            <v>0</v>
          </cell>
          <cell r="BR620">
            <v>111</v>
          </cell>
          <cell r="BS620">
            <v>0</v>
          </cell>
          <cell r="BT620">
            <v>5</v>
          </cell>
          <cell r="BU620">
            <v>0</v>
          </cell>
          <cell r="BV620">
            <v>3</v>
          </cell>
          <cell r="BW620">
            <v>1429</v>
          </cell>
          <cell r="BX620">
            <v>1431.1089999999999</v>
          </cell>
          <cell r="BY620">
            <v>0</v>
          </cell>
          <cell r="BZ620">
            <v>1429</v>
          </cell>
          <cell r="CA620">
            <v>0</v>
          </cell>
          <cell r="CB620">
            <v>0.75600000000000001</v>
          </cell>
          <cell r="CC620">
            <v>0</v>
          </cell>
          <cell r="CD620">
            <v>1.8333333333333299</v>
          </cell>
          <cell r="CE620">
            <v>0</v>
          </cell>
          <cell r="CF620">
            <v>0</v>
          </cell>
          <cell r="CG620">
            <v>0</v>
          </cell>
          <cell r="CH620">
            <v>0</v>
          </cell>
          <cell r="CI620">
            <v>0</v>
          </cell>
          <cell r="CJ620">
            <v>0</v>
          </cell>
          <cell r="CK620">
            <v>0</v>
          </cell>
          <cell r="CL620">
            <v>0</v>
          </cell>
          <cell r="CM620">
            <v>0</v>
          </cell>
          <cell r="CN620">
            <v>0</v>
          </cell>
          <cell r="CO620">
            <v>0</v>
          </cell>
          <cell r="CP620">
            <v>2189</v>
          </cell>
          <cell r="CQ620">
            <v>10920</v>
          </cell>
          <cell r="CR620">
            <v>0</v>
          </cell>
          <cell r="CS620">
            <v>0</v>
          </cell>
          <cell r="CT620">
            <v>0</v>
          </cell>
        </row>
        <row r="621">
          <cell r="B621">
            <v>247693672</v>
          </cell>
          <cell r="C621" t="str">
            <v>рп. Томилино, ул. Пионерская, д. 8, ул. Гоголя, д. 41, д. 47, д. 49</v>
          </cell>
          <cell r="D621" t="str">
            <v>{"type":"Polygon","coordinates":[[[37.951639,55.670234],[37.952114,55.670234],[37.952257,55.670418],[37.952257,55.670468],[37.952745,55.670458],[37.952744,55.670278],[37.952876,55.670278],[37.953073,55.670287],[37.953075,55.670181],[37.953077,55.670072],[37.953081,55.669853],[37.953089,55.669417],[37.953093,55.669169],[37.953103,55.669127],[37.953134,55.669074],[37.953164,55.669054],[37.953192,55.669034],[37.953256,55.668991],[37.952969,55.668936],[37.95278,55.668885],[37.95266,55.668845],[37.952777,55.668729],[37.952704,55.668711],[37.952158,55.668725],[37.951616,55.668745],[37.951582,55.668737],[37.951553,55.668729],[37.951303,55.668829],[37.950984,55.668752],[37.950547,55.66897],[37.950984,55.669243],[37.951306,55.669446],[37.951583,55.669671],[37.951639,55.670234]],[[37.950856,55.668984],[37.95113,55.669047],[37.951007,55.669215],[37.951108,55.669239],[37.951313,55.66929],[37.951426,55.669135],[37.951134,55.669065],[37.951259,55.668896],[37.950967,55.668829],[37.950856,55.668984]],[[37.951721,55.669347],[37.951913,55.669437],[37.951951,55.669412],[37.951759,55.669321],[37.951721,55.669347]],[[37.952119,55.668805],[37.952217,55.668803],[37.952214,55.66877],[37.952116,55.668773],[37.952119,55.668805]],[[37.952184,55.669188],[37.952378,55.669186],[37.952378,55.669118],[37.952398,55.669118],[37.952395,55.668952],[37.952376,55.668952],[37.952374,55.668888],[37.952179,55.668891],[37.952184,55.669188]],[[37.952375,55.669565],[37.952571,55.669563],[37.952569,55.6695],[37.952595,55.669499],[37.952591,55.669319],[37.952563,55.669319],[37.952562,55.669261],[37.95237,55.669261],[37.952375,55.669565]],[[37.95179,55.670036],[37.952061,55.670035],[37.952061,55.66995],[37.952156,55.66995],[37.952155,55.669836],[37.952103,55.669836],[37.952102,55.669715],[37.951828,55.669715],[37.951829,55.669844],[37.951787,55.669845],[37.95179,55.670036]],[[37.952518,55.67043],[37.952714,55.670429],[37.952711,55.670305],[37.952516,55.670307],[37.952518,55.67043]]]}</v>
          </cell>
          <cell r="E621" t="str">
            <v>LINESTRING(37.952704 55.668711,37.951553 55.668729,37.950984 55.668752,37.950547 55.66897,37.951639 55.670234,37.952257 55.670468,37.952745 55.670458,37.953073 55.670287,37.953256 55.668991,37.952777 55.668729,37.952704 55.668711)</v>
          </cell>
          <cell r="F621" t="str">
            <v>Утвержден</v>
          </cell>
          <cell r="G621">
            <v>17253</v>
          </cell>
          <cell r="H621">
            <v>17289.652999999998</v>
          </cell>
          <cell r="I621">
            <v>17253</v>
          </cell>
          <cell r="J621">
            <v>0</v>
          </cell>
          <cell r="K621">
            <v>3977.6</v>
          </cell>
          <cell r="L621">
            <v>4101.74</v>
          </cell>
          <cell r="M621">
            <v>2</v>
          </cell>
          <cell r="N621">
            <v>580</v>
          </cell>
          <cell r="O621">
            <v>581.452</v>
          </cell>
          <cell r="P621">
            <v>0</v>
          </cell>
          <cell r="Q621">
            <v>0</v>
          </cell>
          <cell r="R621">
            <v>580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9091.9</v>
          </cell>
          <cell r="AN621">
            <v>9115.4599999999991</v>
          </cell>
          <cell r="AO621">
            <v>9091.9</v>
          </cell>
          <cell r="AP621">
            <v>0</v>
          </cell>
          <cell r="AQ621">
            <v>0</v>
          </cell>
          <cell r="AR621">
            <v>0</v>
          </cell>
          <cell r="AS621">
            <v>0</v>
          </cell>
          <cell r="AT621">
            <v>0</v>
          </cell>
          <cell r="AU621">
            <v>0</v>
          </cell>
          <cell r="AV621">
            <v>2</v>
          </cell>
          <cell r="AW621">
            <v>64</v>
          </cell>
          <cell r="AX621">
            <v>0</v>
          </cell>
          <cell r="AY621">
            <v>64</v>
          </cell>
          <cell r="AZ621">
            <v>0</v>
          </cell>
          <cell r="BA621">
            <v>10</v>
          </cell>
          <cell r="BB621">
            <v>10</v>
          </cell>
          <cell r="BC621">
            <v>7</v>
          </cell>
          <cell r="BD621">
            <v>3</v>
          </cell>
          <cell r="BE621">
            <v>10</v>
          </cell>
          <cell r="BF621">
            <v>2071.8000000000002</v>
          </cell>
          <cell r="BG621">
            <v>2078.6489999999999</v>
          </cell>
          <cell r="BH621">
            <v>0</v>
          </cell>
          <cell r="BI621">
            <v>2071.8000000000002</v>
          </cell>
          <cell r="BJ621">
            <v>0</v>
          </cell>
          <cell r="BK621">
            <v>162</v>
          </cell>
          <cell r="BL621">
            <v>5</v>
          </cell>
          <cell r="BM621">
            <v>3673</v>
          </cell>
          <cell r="BN621">
            <v>3681.2130000000002</v>
          </cell>
          <cell r="BO621">
            <v>0</v>
          </cell>
          <cell r="BP621">
            <v>3673</v>
          </cell>
          <cell r="BQ621">
            <v>0</v>
          </cell>
          <cell r="BR621">
            <v>690</v>
          </cell>
          <cell r="BS621">
            <v>0</v>
          </cell>
          <cell r="BT621">
            <v>4.5</v>
          </cell>
          <cell r="BU621">
            <v>0</v>
          </cell>
          <cell r="BV621">
            <v>7</v>
          </cell>
          <cell r="BW621">
            <v>1816.9</v>
          </cell>
          <cell r="BX621">
            <v>1821.865</v>
          </cell>
          <cell r="BY621">
            <v>0</v>
          </cell>
          <cell r="BZ621">
            <v>1816.9</v>
          </cell>
          <cell r="CA621">
            <v>0</v>
          </cell>
          <cell r="CB621">
            <v>0.90100000000000002</v>
          </cell>
          <cell r="CC621">
            <v>0</v>
          </cell>
          <cell r="CD621">
            <v>3.0714285714285698</v>
          </cell>
          <cell r="CE621">
            <v>0</v>
          </cell>
          <cell r="CF621">
            <v>0</v>
          </cell>
          <cell r="CG621">
            <v>0</v>
          </cell>
          <cell r="CH621">
            <v>0</v>
          </cell>
          <cell r="CI621">
            <v>0</v>
          </cell>
          <cell r="CJ621">
            <v>0</v>
          </cell>
          <cell r="CK621">
            <v>0</v>
          </cell>
          <cell r="CL621">
            <v>0</v>
          </cell>
          <cell r="CM621">
            <v>0</v>
          </cell>
          <cell r="CN621">
            <v>0</v>
          </cell>
          <cell r="CO621">
            <v>0</v>
          </cell>
          <cell r="CP621">
            <v>7625.7</v>
          </cell>
          <cell r="CQ621">
            <v>17297.599999999999</v>
          </cell>
          <cell r="CR621">
            <v>0</v>
          </cell>
          <cell r="CS621">
            <v>0</v>
          </cell>
          <cell r="CT621">
            <v>0</v>
          </cell>
        </row>
        <row r="622">
          <cell r="B622">
            <v>247693689</v>
          </cell>
          <cell r="C622" t="str">
            <v>рп. Томилино, ул. Чернышевского, д. 9/13к1, д. 9/13к2</v>
          </cell>
          <cell r="D622" t="str">
            <v>{"type":"Polygon","coordinates":[[[37.932038,55.653624],[37.93283,55.65381],[37.933612,55.654005],[37.934231,55.653211],[37.933568,55.653063],[37.933071,55.652974],[37.932621,55.652859],[37.932038,55.653624]],[[37.932513,55.65362],[37.932296,55.653574],[37.932729,55.652955],[37.932933,55.653],[37.932513,55.65362]],[[37.933447,55.653832],[37.933243,55.653788],[37.933669,55.653173],[37.933871,55.653217],[37.933447,55.653832]],[[37.933264,55.653089],[37.933306,55.653028],[37.93318,55.653003],[37.93314,55.653064],[37.933264,55.653089]]]}</v>
          </cell>
          <cell r="E622" t="str">
            <v>LINESTRING(37.932621 55.652859,37.932038 55.653624,37.933612 55.654005,37.934231 55.653211,37.933568 55.653063,37.932621 55.652859)</v>
          </cell>
          <cell r="F622" t="str">
            <v>Утвержден</v>
          </cell>
          <cell r="G622">
            <v>8030</v>
          </cell>
          <cell r="H622">
            <v>8050.2560000000003</v>
          </cell>
          <cell r="I622">
            <v>8030</v>
          </cell>
          <cell r="J622">
            <v>0</v>
          </cell>
          <cell r="K622">
            <v>1024.0999999999999</v>
          </cell>
          <cell r="L622">
            <v>2767.8</v>
          </cell>
          <cell r="M622">
            <v>1</v>
          </cell>
          <cell r="N622">
            <v>395</v>
          </cell>
          <cell r="O622">
            <v>395.92700000000002</v>
          </cell>
          <cell r="P622">
            <v>0</v>
          </cell>
          <cell r="Q622">
            <v>0</v>
          </cell>
          <cell r="R622">
            <v>395</v>
          </cell>
          <cell r="S622">
            <v>0</v>
          </cell>
          <cell r="T622">
            <v>0</v>
          </cell>
          <cell r="U622">
            <v>0</v>
          </cell>
          <cell r="V622">
            <v>0</v>
          </cell>
          <cell r="W622">
            <v>4</v>
          </cell>
          <cell r="X622">
            <v>2</v>
          </cell>
          <cell r="Y622">
            <v>2</v>
          </cell>
          <cell r="Z622">
            <v>1</v>
          </cell>
          <cell r="AA622">
            <v>294</v>
          </cell>
          <cell r="AB622">
            <v>294.94900000000001</v>
          </cell>
          <cell r="AC622">
            <v>0</v>
          </cell>
          <cell r="AD622">
            <v>0</v>
          </cell>
          <cell r="AE622">
            <v>294</v>
          </cell>
          <cell r="AF622">
            <v>0</v>
          </cell>
          <cell r="AG622">
            <v>0</v>
          </cell>
          <cell r="AH622">
            <v>0</v>
          </cell>
          <cell r="AI622">
            <v>0</v>
          </cell>
          <cell r="AJ622">
            <v>3</v>
          </cell>
          <cell r="AK622">
            <v>2</v>
          </cell>
          <cell r="AL622">
            <v>2</v>
          </cell>
          <cell r="AM622">
            <v>6314.3670000000002</v>
          </cell>
          <cell r="AN622">
            <v>6237.2470000000003</v>
          </cell>
          <cell r="AO622">
            <v>6227</v>
          </cell>
          <cell r="AP622">
            <v>58</v>
          </cell>
          <cell r="AQ622">
            <v>0</v>
          </cell>
          <cell r="AR622">
            <v>0</v>
          </cell>
          <cell r="AS622">
            <v>0</v>
          </cell>
          <cell r="AT622">
            <v>0</v>
          </cell>
          <cell r="AU622">
            <v>77.367000000000004</v>
          </cell>
          <cell r="AV622">
            <v>0</v>
          </cell>
          <cell r="AW622">
            <v>0</v>
          </cell>
          <cell r="AX622">
            <v>0</v>
          </cell>
          <cell r="AY622">
            <v>0</v>
          </cell>
          <cell r="AZ622">
            <v>0</v>
          </cell>
          <cell r="BA622">
            <v>11</v>
          </cell>
          <cell r="BB622">
            <v>15</v>
          </cell>
          <cell r="BC622">
            <v>0</v>
          </cell>
          <cell r="BD622">
            <v>0</v>
          </cell>
          <cell r="BE622">
            <v>1</v>
          </cell>
          <cell r="BF622">
            <v>130</v>
          </cell>
          <cell r="BG622">
            <v>130.61099999999999</v>
          </cell>
          <cell r="BH622">
            <v>0</v>
          </cell>
          <cell r="BI622">
            <v>130</v>
          </cell>
          <cell r="BJ622">
            <v>0</v>
          </cell>
          <cell r="BK622">
            <v>10</v>
          </cell>
          <cell r="BL622">
            <v>1</v>
          </cell>
          <cell r="BM622">
            <v>845</v>
          </cell>
          <cell r="BN622">
            <v>848.86599999999999</v>
          </cell>
          <cell r="BO622">
            <v>0</v>
          </cell>
          <cell r="BP622">
            <v>845</v>
          </cell>
          <cell r="BQ622">
            <v>0</v>
          </cell>
          <cell r="BR622">
            <v>281.666</v>
          </cell>
          <cell r="BS622">
            <v>0</v>
          </cell>
          <cell r="BT622">
            <v>3</v>
          </cell>
          <cell r="BU622">
            <v>0</v>
          </cell>
          <cell r="BV622">
            <v>9</v>
          </cell>
          <cell r="BW622">
            <v>179.1</v>
          </cell>
          <cell r="BX622">
            <v>179.84700000000001</v>
          </cell>
          <cell r="BY622">
            <v>0</v>
          </cell>
          <cell r="BZ622">
            <v>179.1</v>
          </cell>
          <cell r="CA622">
            <v>0</v>
          </cell>
          <cell r="CB622">
            <v>8.5000000000000006E-2</v>
          </cell>
          <cell r="CC622">
            <v>0</v>
          </cell>
          <cell r="CD622">
            <v>2</v>
          </cell>
          <cell r="CE622">
            <v>0</v>
          </cell>
          <cell r="CF622">
            <v>0</v>
          </cell>
          <cell r="CG622">
            <v>0</v>
          </cell>
          <cell r="CH622">
            <v>0</v>
          </cell>
          <cell r="CI622">
            <v>0</v>
          </cell>
          <cell r="CJ622">
            <v>0</v>
          </cell>
          <cell r="CK622">
            <v>0</v>
          </cell>
          <cell r="CL622">
            <v>0</v>
          </cell>
          <cell r="CM622">
            <v>0</v>
          </cell>
          <cell r="CN622">
            <v>0</v>
          </cell>
          <cell r="CO622">
            <v>0</v>
          </cell>
          <cell r="CP622">
            <v>1154.0999999999999</v>
          </cell>
          <cell r="CQ622">
            <v>8070.1</v>
          </cell>
          <cell r="CR622">
            <v>0</v>
          </cell>
          <cell r="CS622">
            <v>0</v>
          </cell>
          <cell r="CT622">
            <v>0</v>
          </cell>
        </row>
        <row r="623">
          <cell r="B623">
            <v>10424142406</v>
          </cell>
          <cell r="C623" t="str">
            <v>с.п. Верейское, п. Опытное поле, д. 3</v>
          </cell>
          <cell r="D623" t="str">
            <v>{"type":"Polygon","coordinates":[[[38.012954,55.618038],[38.013213,55.61812],[38.013338,55.618147],[38.013431,55.618151],[38.01443,55.617754],[38.01454,55.617634],[38.014621,55.617523],[38.014664,55.617416],[38.014673,55.61734],[38.014042,55.61755],[38.013488,55.617757],[38.013187,55.617905],[38.012954,55.618038]],[[38.013309,55.618034],[38.014125,55.617713],[38.014219,55.617801],[38.013404,55.618109],[38.013309,55.618034]]]}</v>
          </cell>
          <cell r="E623" t="str">
            <v>LINESTRING(38.014673 55.61734,38.014042 55.61755,38.013488 55.617757,38.013187 55.617905,38.012954 55.618038,38.013213 55.61812,38.013338 55.618147,38.013431 55.618151,38.01443 55.617754,38.01454 55.617634,38.014621 55.617523,38.014664 55.617416,38.014673 55.61734)</v>
          </cell>
          <cell r="F623" t="str">
            <v>Утвержден</v>
          </cell>
          <cell r="G623">
            <v>1</v>
          </cell>
          <cell r="H623">
            <v>2881.9630000000002</v>
          </cell>
          <cell r="I623">
            <v>1</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row>
        <row r="624">
          <cell r="B624">
            <v>10423975046</v>
          </cell>
          <cell r="C624" t="str">
            <v>с.п. Верейское, п. Опытное поле, д. 6</v>
          </cell>
          <cell r="D624" t="str">
            <v>{"type":"Polygon","coordinates":[[[38.015192,55.618818],[38.015147,55.61879],[38.015139,55.61875],[38.015569,55.618327],[38.0159,55.618436],[38.015439,55.618905],[38.015192,55.618818]],[[38.015188,55.61876],[38.015591,55.618388],[38.015748,55.618437],[38.015335,55.618819],[38.015188,55.61876]]]}</v>
          </cell>
          <cell r="E624" t="str">
            <v>LINESTRING(38.015569 55.618327,38.015139 55.61875,38.015147 55.61879,38.015192 55.618818,38.015439 55.618905,38.0159 55.618436,38.015569 55.618327)</v>
          </cell>
          <cell r="F624" t="str">
            <v>Утвержден</v>
          </cell>
          <cell r="G624">
            <v>1</v>
          </cell>
          <cell r="H624">
            <v>891.31799999999998</v>
          </cell>
          <cell r="I624">
            <v>1</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row>
        <row r="625">
          <cell r="B625">
            <v>10424085366</v>
          </cell>
          <cell r="C625" t="str">
            <v>с.п. Верейское, п. Опытное поле, д. 7, д. 8, д. 10</v>
          </cell>
          <cell r="D625" t="str">
            <v>{"type":"Polygon","coordinates":[[[38.014537,55.617731],[38.014622,55.617629],[38.014664,55.617579],[38.015893,55.617924],[38.016284,55.618046],[38.015924,55.618413],[38.015596,55.618305],[38.015737,55.618152],[38.015031,55.617952],[38.014484,55.617788],[38.014537,55.617731]],[[38.015686,55.618308],[38.015866,55.618364],[38.016142,55.618038],[38.015969,55.617992],[38.015686,55.618308]],[[38.015268,55.617949],[38.015374,55.617828],[38.015613,55.617894],[38.015507,55.618014],[38.015268,55.617949]],[[38.014537,55.617731],[38.015075,55.617886],[38.015156,55.617792],[38.014622,55.617629],[38.014537,55.617731]]]}</v>
          </cell>
          <cell r="E625" t="str">
            <v>LINESTRING(38.014664 55.617579,38.014484 55.617788,38.015596 55.618305,38.015924 55.618413,38.016284 55.618046,38.015893 55.617924,38.014664 55.617579)</v>
          </cell>
          <cell r="F625" t="str">
            <v>Утвержден</v>
          </cell>
          <cell r="G625">
            <v>1</v>
          </cell>
          <cell r="H625">
            <v>2770.527</v>
          </cell>
          <cell r="I625">
            <v>1</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row>
        <row r="626">
          <cell r="B626">
            <v>10349588706</v>
          </cell>
          <cell r="C626" t="str">
            <v>ул. Гоголя, д. 15к1, д. 15к2, д. 15к3</v>
          </cell>
          <cell r="D626" t="str">
            <v>{"type":"Polygon","coordinates":[[[37.952762,55.668725],[37.952886,55.66858],[37.952895,55.668564],[37.952893,55.668539],[37.952799,55.668459],[37.952889,55.668412],[37.95241,55.66814],[37.952378,55.668149],[37.952334,55.668146],[37.952304,55.668137],[37.952248,55.668168],[37.952122,55.668188],[37.951765,55.668353],[37.951789,55.668441],[37.951585,55.668459],[37.951399,55.668552],[37.951553,55.668729],[37.951582,55.668737],[37.951616,55.668745],[37.952157,55.668725],[37.952704,55.668711],[37.952762,55.668725]],[[37.952371,55.668636],[37.952696,55.668624],[37.952684,55.668502],[37.952358,55.668513],[37.952371,55.668636]],[[37.951674,55.668667],[37.951989,55.668654],[37.951974,55.668537],[37.951655,55.668549],[37.951674,55.668667]],[[37.952313,55.668459],[37.952299,55.668342],[37.951973,55.668359],[37.951992,55.668475],[37.952313,55.668459]]]}</v>
          </cell>
          <cell r="E626" t="str">
            <v>LINESTRING(37.952304 55.668137,37.952122 55.668188,37.951765 55.668353,37.951399 55.668552,37.951553 55.668729,37.951582 55.668737,37.951616 55.668745,37.952762 55.668725,37.952886 55.66858,37.952895 55.668564,37.952889 55.668412,37.95241 55.66814,37.952304 55.668137)</v>
          </cell>
          <cell r="F626" t="str">
            <v>Утвержден</v>
          </cell>
          <cell r="G626">
            <v>3378</v>
          </cell>
          <cell r="H626">
            <v>3415.5479999999998</v>
          </cell>
          <cell r="I626">
            <v>3378</v>
          </cell>
          <cell r="J626">
            <v>407</v>
          </cell>
          <cell r="K626">
            <v>583</v>
          </cell>
          <cell r="L626">
            <v>2971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1996</v>
          </cell>
          <cell r="AN626">
            <v>2030.671</v>
          </cell>
          <cell r="AO626">
            <v>1996</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3</v>
          </cell>
          <cell r="BF626">
            <v>482</v>
          </cell>
          <cell r="BG626">
            <v>481.46800000000002</v>
          </cell>
          <cell r="BH626">
            <v>0</v>
          </cell>
          <cell r="BI626">
            <v>482</v>
          </cell>
          <cell r="BJ626">
            <v>0</v>
          </cell>
          <cell r="BK626">
            <v>37</v>
          </cell>
          <cell r="BL626">
            <v>2</v>
          </cell>
          <cell r="BM626">
            <v>583</v>
          </cell>
          <cell r="BN626">
            <v>584.47699999999998</v>
          </cell>
          <cell r="BO626">
            <v>0</v>
          </cell>
          <cell r="BP626">
            <v>583</v>
          </cell>
          <cell r="BQ626">
            <v>0</v>
          </cell>
          <cell r="BR626">
            <v>144</v>
          </cell>
          <cell r="BS626">
            <v>0</v>
          </cell>
          <cell r="BT626">
            <v>4.25</v>
          </cell>
          <cell r="BU626">
            <v>0</v>
          </cell>
          <cell r="BV626">
            <v>2</v>
          </cell>
          <cell r="BW626">
            <v>317</v>
          </cell>
          <cell r="BX626">
            <v>317.96300000000002</v>
          </cell>
          <cell r="BY626">
            <v>0</v>
          </cell>
          <cell r="BZ626">
            <v>317</v>
          </cell>
          <cell r="CA626">
            <v>0</v>
          </cell>
          <cell r="CB626">
            <v>211</v>
          </cell>
          <cell r="CC626">
            <v>0</v>
          </cell>
          <cell r="CD626">
            <v>1.5</v>
          </cell>
          <cell r="CE626">
            <v>0</v>
          </cell>
          <cell r="CF626">
            <v>0</v>
          </cell>
          <cell r="CG626">
            <v>0</v>
          </cell>
          <cell r="CH626">
            <v>0</v>
          </cell>
          <cell r="CI626">
            <v>0</v>
          </cell>
          <cell r="CJ626">
            <v>0</v>
          </cell>
          <cell r="CK626">
            <v>0</v>
          </cell>
          <cell r="CL626">
            <v>0</v>
          </cell>
          <cell r="CM626">
            <v>0</v>
          </cell>
          <cell r="CN626">
            <v>0</v>
          </cell>
          <cell r="CO626">
            <v>0</v>
          </cell>
          <cell r="CP626">
            <v>1382</v>
          </cell>
          <cell r="CQ626">
            <v>3378</v>
          </cell>
          <cell r="CR626">
            <v>0</v>
          </cell>
          <cell r="CS626">
            <v>0</v>
          </cell>
          <cell r="CT626">
            <v>0</v>
          </cell>
        </row>
        <row r="627">
          <cell r="B627">
            <v>247693869</v>
          </cell>
          <cell r="C627" t="str">
            <v>ул. Попова, 21, 19, ул. Урицкого д. 29</v>
          </cell>
          <cell r="D627" t="str">
            <v>{"type":"Polygon","coordinates":[[[37.897701,55.697799],[37.897108,55.697862],[37.897076,55.697789],[37.897135,55.69774],[37.897059,55.697727],[37.897319,55.697463],[37.89601,55.697064],[37.895827,55.697032],[37.895296,55.697619],[37.895382,55.697645],[37.894158,55.69897],[37.894292,55.699007],[37.894716,55.699142],[37.895177,55.699275],[37.895485,55.698944],[37.895409,55.69892],[37.89557,55.698729],[37.89577,55.698512],[37.895837,55.698464],[37.895909,55.698424],[37.897258,55.698351],[37.897237,55.698229],[37.897816,55.698173],[37.897734,55.697897],[37.897701,55.697799]],[[37.89574,55.697171],[37.89601,55.697246],[37.895958,55.697311],[37.896992,55.697609],[37.89693,55.697694],[37.895595,55.697332],[37.89574,55.697171]],[[37.896695,55.697985],[37.897721,55.69788],[37.897756,55.69799],[37.896729,55.698091],[37.896695,55.697985]],[[37.895609,55.697764],[37.895783,55.697812],[37.894673,55.699057],[37.894496,55.699004],[37.895609,55.697764]],[[37.896975,55.698258],[37.897095,55.698246],[37.897116,55.698316],[37.896998,55.698325],[37.896975,55.698258]],[[37.896003,55.698051],[37.89618,55.698101],[37.896019,55.698271],[37.895845,55.698222],[37.896003,55.698051]],[[37.894964,55.699169],[37.895011,55.699111],[37.895164,55.699149],[37.895116,55.699205],[37.894964,55.699169]],[[37.895255,55.698964],[37.895289,55.698974],[37.895276,55.698989],[37.895331,55.699005],[37.89531,55.699029],[37.895253,55.699012],[37.89527,55.698995],[37.895234,55.698984],[37.895255,55.698964]]]}</v>
          </cell>
          <cell r="E627" t="str">
            <v>LINESTRING(37.895827 55.697032,37.895296 55.697619,37.894158 55.69897,37.894716 55.699142,37.895177 55.699275,37.897816 55.698173,37.897734 55.697897,37.897701 55.697799,37.897319 55.697463,37.89601 55.697064,37.895827 55.697032)</v>
          </cell>
          <cell r="F627" t="str">
            <v>Утвержден</v>
          </cell>
          <cell r="G627">
            <v>19897</v>
          </cell>
          <cell r="H627">
            <v>19945.617999999999</v>
          </cell>
          <cell r="I627">
            <v>19897</v>
          </cell>
          <cell r="J627">
            <v>0</v>
          </cell>
          <cell r="K627">
            <v>2672</v>
          </cell>
          <cell r="L627">
            <v>2333</v>
          </cell>
          <cell r="M627">
            <v>2</v>
          </cell>
          <cell r="N627">
            <v>515</v>
          </cell>
          <cell r="O627">
            <v>515.93399999999997</v>
          </cell>
          <cell r="P627">
            <v>0</v>
          </cell>
          <cell r="Q627">
            <v>0</v>
          </cell>
          <cell r="R627">
            <v>515</v>
          </cell>
          <cell r="S627">
            <v>0</v>
          </cell>
          <cell r="T627">
            <v>0</v>
          </cell>
          <cell r="U627">
            <v>0</v>
          </cell>
          <cell r="V627">
            <v>0</v>
          </cell>
          <cell r="W627">
            <v>4</v>
          </cell>
          <cell r="X627">
            <v>0</v>
          </cell>
          <cell r="Y627">
            <v>0</v>
          </cell>
          <cell r="Z627">
            <v>2</v>
          </cell>
          <cell r="AA627">
            <v>400</v>
          </cell>
          <cell r="AB627">
            <v>400.14800000000002</v>
          </cell>
          <cell r="AC627">
            <v>0</v>
          </cell>
          <cell r="AD627">
            <v>196</v>
          </cell>
          <cell r="AE627">
            <v>204</v>
          </cell>
          <cell r="AF627">
            <v>0</v>
          </cell>
          <cell r="AG627">
            <v>0</v>
          </cell>
          <cell r="AH627">
            <v>0</v>
          </cell>
          <cell r="AI627">
            <v>0</v>
          </cell>
          <cell r="AJ627">
            <v>8</v>
          </cell>
          <cell r="AK627">
            <v>2</v>
          </cell>
          <cell r="AL627">
            <v>2</v>
          </cell>
          <cell r="AM627">
            <v>11662.134</v>
          </cell>
          <cell r="AN627">
            <v>12591.978999999999</v>
          </cell>
          <cell r="AO627">
            <v>11617.9</v>
          </cell>
          <cell r="AP627">
            <v>86</v>
          </cell>
          <cell r="AQ627">
            <v>0</v>
          </cell>
          <cell r="AR627">
            <v>0</v>
          </cell>
          <cell r="AS627">
            <v>0</v>
          </cell>
          <cell r="AT627">
            <v>0</v>
          </cell>
          <cell r="AU627">
            <v>40.234000000000002</v>
          </cell>
          <cell r="AV627">
            <v>1</v>
          </cell>
          <cell r="AW627">
            <v>10</v>
          </cell>
          <cell r="AX627">
            <v>0</v>
          </cell>
          <cell r="AY627">
            <v>10</v>
          </cell>
          <cell r="AZ627">
            <v>0</v>
          </cell>
          <cell r="BA627">
            <v>6</v>
          </cell>
          <cell r="BB627">
            <v>6</v>
          </cell>
          <cell r="BC627">
            <v>7</v>
          </cell>
          <cell r="BD627">
            <v>0</v>
          </cell>
          <cell r="BE627">
            <v>8</v>
          </cell>
          <cell r="BF627">
            <v>3114.3</v>
          </cell>
          <cell r="BG627">
            <v>3126.268</v>
          </cell>
          <cell r="BH627">
            <v>0</v>
          </cell>
          <cell r="BI627">
            <v>3114.3</v>
          </cell>
          <cell r="BJ627">
            <v>0</v>
          </cell>
          <cell r="BK627">
            <v>236</v>
          </cell>
          <cell r="BL627">
            <v>3</v>
          </cell>
          <cell r="BM627">
            <v>2196</v>
          </cell>
          <cell r="BN627">
            <v>2209.404</v>
          </cell>
          <cell r="BO627">
            <v>1</v>
          </cell>
          <cell r="BP627">
            <v>2196</v>
          </cell>
          <cell r="BQ627">
            <v>0</v>
          </cell>
          <cell r="BR627">
            <v>674.99900000000002</v>
          </cell>
          <cell r="BS627">
            <v>0</v>
          </cell>
          <cell r="BT627">
            <v>3</v>
          </cell>
          <cell r="BU627">
            <v>0</v>
          </cell>
          <cell r="BV627">
            <v>8</v>
          </cell>
          <cell r="BW627">
            <v>1099.8</v>
          </cell>
          <cell r="BX627">
            <v>1103.528</v>
          </cell>
          <cell r="BY627">
            <v>0</v>
          </cell>
          <cell r="BZ627">
            <v>1099.8</v>
          </cell>
          <cell r="CA627">
            <v>0</v>
          </cell>
          <cell r="CB627">
            <v>0.55900000000000005</v>
          </cell>
          <cell r="CC627">
            <v>0</v>
          </cell>
          <cell r="CD627">
            <v>1.95625</v>
          </cell>
          <cell r="CE627">
            <v>0</v>
          </cell>
          <cell r="CF627">
            <v>0</v>
          </cell>
          <cell r="CG627">
            <v>0</v>
          </cell>
          <cell r="CH627">
            <v>0</v>
          </cell>
          <cell r="CI627">
            <v>0</v>
          </cell>
          <cell r="CJ627">
            <v>0</v>
          </cell>
          <cell r="CK627">
            <v>0</v>
          </cell>
          <cell r="CL627">
            <v>0</v>
          </cell>
          <cell r="CM627">
            <v>0</v>
          </cell>
          <cell r="CN627">
            <v>0</v>
          </cell>
          <cell r="CO627">
            <v>0</v>
          </cell>
          <cell r="CP627">
            <v>6616.1</v>
          </cell>
          <cell r="CQ627">
            <v>18953</v>
          </cell>
          <cell r="CR627">
            <v>0</v>
          </cell>
          <cell r="CS627">
            <v>0</v>
          </cell>
          <cell r="CT627">
            <v>0</v>
          </cell>
        </row>
        <row r="628">
          <cell r="B628">
            <v>247693851</v>
          </cell>
          <cell r="C628" t="str">
            <v>ул. Попова, 24/1 - ул. Побратимов, 11</v>
          </cell>
          <cell r="D628" t="str">
            <v>{"type":"Polygon","coordinates":[[[37.897918,55.694032],[37.897763,55.694151],[37.897747,55.694145],[37.897527,55.694326],[37.897659,55.694376],[37.89765,55.694382],[37.89753,55.69442],[37.897461,55.694477],[37.897247,55.694423],[37.896894,55.694376],[37.896891,55.694392],[37.897233,55.694442],[37.897434,55.694499],[37.897559,55.694534],[37.897728,55.694596],[37.898028,55.694772],[37.898325,55.694969],[37.898471,55.695091],[37.898563,55.69515],[37.898709,55.695213],[37.898892,55.695304],[37.89896,55.695389],[37.899121,55.695368],[37.899132,55.695249],[37.899224,55.695251],[37.899237,55.695087],[37.899175,55.695084],[37.899213,55.694746],[37.899272,55.694747],[37.899312,55.694375],[37.899321,55.694296],[37.899336,55.694152],[37.89931,55.694142],[37.89884,55.693963],[37.898822,55.693926],[37.898669,55.693865],[37.898538,55.693807],[37.898491,55.69373],[37.898481,55.693713],[37.898402,55.693721],[37.898353,55.693723],[37.898142,55.693733],[37.897889,55.693918],[37.898006,55.693961],[37.897918,55.694032]],[[37.898848,55.695171],[37.898988,55.694243],[37.899155,55.694252],[37.899019,55.69518],[37.898848,55.695171]],[[37.897918,55.694032],[37.898032,55.69394],[37.898382,55.69408],[37.898778,55.694127],[37.898746,55.694247],[37.898363,55.694198],[37.898271,55.69417],[37.897918,55.694032]],[[37.897776,55.694388],[37.897709,55.694439],[37.897837,55.694491],[37.897908,55.694442],[37.897776,55.694388]],[[37.898955,55.694083],[37.898952,55.694107],[37.899086,55.694114],[37.89909,55.69409],[37.898955,55.694083]]]}</v>
          </cell>
          <cell r="E628" t="str">
            <v>LINESTRING(37.898481 55.693713,37.898142 55.693733,37.896894 55.694376,37.896891 55.694392,37.89896 55.695389,37.899121 55.695368,37.899224 55.695251,37.899336 55.694152,37.898481 55.693713)</v>
          </cell>
          <cell r="F628" t="str">
            <v>Утвержден</v>
          </cell>
          <cell r="G628">
            <v>10893</v>
          </cell>
          <cell r="H628">
            <v>10884.866</v>
          </cell>
          <cell r="I628">
            <v>10893</v>
          </cell>
          <cell r="J628">
            <v>0</v>
          </cell>
          <cell r="K628">
            <v>3164.2</v>
          </cell>
          <cell r="L628">
            <v>1601.12</v>
          </cell>
          <cell r="M628">
            <v>2</v>
          </cell>
          <cell r="N628">
            <v>371</v>
          </cell>
          <cell r="O628">
            <v>372.012</v>
          </cell>
          <cell r="P628">
            <v>0</v>
          </cell>
          <cell r="Q628">
            <v>0</v>
          </cell>
          <cell r="R628">
            <v>343</v>
          </cell>
          <cell r="S628">
            <v>28</v>
          </cell>
          <cell r="T628">
            <v>0</v>
          </cell>
          <cell r="U628">
            <v>0</v>
          </cell>
          <cell r="V628">
            <v>0</v>
          </cell>
          <cell r="W628">
            <v>10</v>
          </cell>
          <cell r="X628">
            <v>0</v>
          </cell>
          <cell r="Y628">
            <v>5</v>
          </cell>
          <cell r="Z628">
            <v>1</v>
          </cell>
          <cell r="AA628">
            <v>279</v>
          </cell>
          <cell r="AB628">
            <v>280.66300000000001</v>
          </cell>
          <cell r="AC628">
            <v>1</v>
          </cell>
          <cell r="AD628">
            <v>0</v>
          </cell>
          <cell r="AE628">
            <v>279</v>
          </cell>
          <cell r="AF628">
            <v>0</v>
          </cell>
          <cell r="AG628">
            <v>0</v>
          </cell>
          <cell r="AH628">
            <v>0</v>
          </cell>
          <cell r="AI628">
            <v>0</v>
          </cell>
          <cell r="AJ628">
            <v>4</v>
          </cell>
          <cell r="AK628">
            <v>0</v>
          </cell>
          <cell r="AL628">
            <v>0</v>
          </cell>
          <cell r="AM628">
            <v>5402.9</v>
          </cell>
          <cell r="AN628">
            <v>5380.2920000000004</v>
          </cell>
          <cell r="AO628">
            <v>5357</v>
          </cell>
          <cell r="AP628">
            <v>40</v>
          </cell>
          <cell r="AQ628">
            <v>0</v>
          </cell>
          <cell r="AR628">
            <v>0</v>
          </cell>
          <cell r="AS628">
            <v>0</v>
          </cell>
          <cell r="AT628">
            <v>0</v>
          </cell>
          <cell r="AU628">
            <v>43.9</v>
          </cell>
          <cell r="AV628">
            <v>1</v>
          </cell>
          <cell r="AW628">
            <v>10</v>
          </cell>
          <cell r="AX628">
            <v>0</v>
          </cell>
          <cell r="AY628">
            <v>10</v>
          </cell>
          <cell r="AZ628">
            <v>0</v>
          </cell>
          <cell r="BA628">
            <v>11</v>
          </cell>
          <cell r="BB628">
            <v>11</v>
          </cell>
          <cell r="BC628">
            <v>6</v>
          </cell>
          <cell r="BD628">
            <v>3</v>
          </cell>
          <cell r="BE628">
            <v>10</v>
          </cell>
          <cell r="BF628">
            <v>1668.5</v>
          </cell>
          <cell r="BG628">
            <v>1672.125</v>
          </cell>
          <cell r="BH628">
            <v>0</v>
          </cell>
          <cell r="BI628">
            <v>1668.5</v>
          </cell>
          <cell r="BJ628">
            <v>0</v>
          </cell>
          <cell r="BK628">
            <v>125</v>
          </cell>
          <cell r="BL628">
            <v>2</v>
          </cell>
          <cell r="BM628">
            <v>1648</v>
          </cell>
          <cell r="BN628">
            <v>1652.2529999999999</v>
          </cell>
          <cell r="BO628">
            <v>0</v>
          </cell>
          <cell r="BP628">
            <v>1648</v>
          </cell>
          <cell r="BQ628">
            <v>0</v>
          </cell>
          <cell r="BR628">
            <v>537</v>
          </cell>
          <cell r="BS628">
            <v>0</v>
          </cell>
          <cell r="BT628">
            <v>3.5</v>
          </cell>
          <cell r="BU628">
            <v>0</v>
          </cell>
          <cell r="BV628">
            <v>6</v>
          </cell>
          <cell r="BW628">
            <v>1516.2</v>
          </cell>
          <cell r="BX628">
            <v>1519.356</v>
          </cell>
          <cell r="BY628">
            <v>0</v>
          </cell>
          <cell r="BZ628">
            <v>1516.2</v>
          </cell>
          <cell r="CA628">
            <v>0</v>
          </cell>
          <cell r="CB628">
            <v>0.755</v>
          </cell>
          <cell r="CC628">
            <v>0</v>
          </cell>
          <cell r="CD628">
            <v>2</v>
          </cell>
          <cell r="CE628">
            <v>0</v>
          </cell>
          <cell r="CF628">
            <v>0</v>
          </cell>
          <cell r="CG628">
            <v>0</v>
          </cell>
          <cell r="CH628">
            <v>0</v>
          </cell>
          <cell r="CI628">
            <v>0</v>
          </cell>
          <cell r="CJ628">
            <v>0</v>
          </cell>
          <cell r="CK628">
            <v>0</v>
          </cell>
          <cell r="CL628">
            <v>0</v>
          </cell>
          <cell r="CM628">
            <v>0</v>
          </cell>
          <cell r="CN628">
            <v>0</v>
          </cell>
          <cell r="CO628">
            <v>0</v>
          </cell>
          <cell r="CP628">
            <v>4842.7</v>
          </cell>
          <cell r="CQ628">
            <v>10849.7</v>
          </cell>
          <cell r="CR628">
            <v>0</v>
          </cell>
          <cell r="CS628">
            <v>0</v>
          </cell>
          <cell r="CT628">
            <v>0</v>
          </cell>
        </row>
        <row r="629">
          <cell r="B629">
            <v>247693902</v>
          </cell>
          <cell r="C629" t="str">
            <v>ул. Попова, 2, 4, 6 - ул. 50 лет Комсомола, 4</v>
          </cell>
          <cell r="D629" t="str">
            <v>{"type":"Polygon","coordinates":[[[37.893312,55.695893],[37.893329,55.695864],[37.893333,55.695794],[37.893435,55.69567],[37.893777,55.695722],[37.893851,55.694743],[37.894022,55.694685],[37.894034,55.694624],[37.892146,55.69455],[37.892175,55.694364],[37.892112,55.694361],[37.892019,55.69391],[37.892043,55.693626],[37.892009,55.693623],[37.891988,55.693915],[37.892081,55.69436],[37.892025,55.694357],[37.891879,55.694351],[37.891837,55.694659],[37.891802,55.694903],[37.891784,55.694964],[37.891727,55.695159],[37.891666,55.695353],[37.891644,55.695472],[37.891535,55.695592],[37.892048,55.695755],[37.893114,55.696067],[37.893312,55.695893]],[[37.892121,55.694781],[37.892138,55.69464],[37.893302,55.694686],[37.893292,55.694821],[37.892121,55.694781]],[[37.893396,55.695532],[37.893464,55.694907],[37.893694,55.694915],[37.893631,55.69554],[37.893396,55.695532]],[[37.89202,55.695486],[37.892077,55.694991],[37.892297,55.694998],[37.892244,55.695495],[37.89202,55.695486]],[[37.892206,55.695689],[37.892299,55.695589],[37.893226,55.695859],[37.893131,55.695968],[37.892206,55.695689]],[[37.89379,55.69463],[37.893995,55.694639],[37.89399,55.694677],[37.893783,55.694669],[37.89379,55.69463]],[[37.893085,55.694912],[37.893175,55.694919],[37.893164,55.694971],[37.893076,55.694964],[37.893085,55.694912]]]}</v>
          </cell>
          <cell r="E629" t="str">
            <v>LINESTRING(37.892009 55.693623,37.891535 55.695592,37.892048 55.695755,37.893114 55.696067,37.893777 55.695722,37.894022 55.694685,37.894034 55.694624,37.892043 55.693626,37.892009 55.693623)</v>
          </cell>
          <cell r="F629" t="str">
            <v>Утвержден</v>
          </cell>
          <cell r="G629">
            <v>13147</v>
          </cell>
          <cell r="H629">
            <v>15217.264999999999</v>
          </cell>
          <cell r="I629">
            <v>13147</v>
          </cell>
          <cell r="J629">
            <v>0</v>
          </cell>
          <cell r="K629">
            <v>2686</v>
          </cell>
          <cell r="L629">
            <v>724.6</v>
          </cell>
          <cell r="M629">
            <v>1</v>
          </cell>
          <cell r="N629">
            <v>391</v>
          </cell>
          <cell r="O629">
            <v>392.85300000000001</v>
          </cell>
          <cell r="P629">
            <v>0</v>
          </cell>
          <cell r="Q629">
            <v>0</v>
          </cell>
          <cell r="R629">
            <v>391</v>
          </cell>
          <cell r="S629">
            <v>0</v>
          </cell>
          <cell r="T629">
            <v>0</v>
          </cell>
          <cell r="U629">
            <v>0</v>
          </cell>
          <cell r="V629">
            <v>0</v>
          </cell>
          <cell r="W629">
            <v>0</v>
          </cell>
          <cell r="X629">
            <v>0</v>
          </cell>
          <cell r="Y629">
            <v>0</v>
          </cell>
          <cell r="Z629">
            <v>1</v>
          </cell>
          <cell r="AA629">
            <v>175</v>
          </cell>
          <cell r="AB629">
            <v>175.13300000000001</v>
          </cell>
          <cell r="AC629">
            <v>0</v>
          </cell>
          <cell r="AD629">
            <v>0</v>
          </cell>
          <cell r="AE629">
            <v>175</v>
          </cell>
          <cell r="AF629">
            <v>0</v>
          </cell>
          <cell r="AG629">
            <v>0</v>
          </cell>
          <cell r="AH629">
            <v>0</v>
          </cell>
          <cell r="AI629">
            <v>0</v>
          </cell>
          <cell r="AJ629">
            <v>0</v>
          </cell>
          <cell r="AK629">
            <v>2</v>
          </cell>
          <cell r="AL629">
            <v>1</v>
          </cell>
          <cell r="AM629">
            <v>10219</v>
          </cell>
          <cell r="AN629">
            <v>10244.602999999999</v>
          </cell>
          <cell r="AO629">
            <v>10217</v>
          </cell>
          <cell r="AP629">
            <v>50</v>
          </cell>
          <cell r="AQ629">
            <v>0</v>
          </cell>
          <cell r="AR629">
            <v>0</v>
          </cell>
          <cell r="AS629">
            <v>0</v>
          </cell>
          <cell r="AT629">
            <v>0</v>
          </cell>
          <cell r="AU629">
            <v>0</v>
          </cell>
          <cell r="AV629">
            <v>0</v>
          </cell>
          <cell r="AW629">
            <v>0</v>
          </cell>
          <cell r="AX629">
            <v>0</v>
          </cell>
          <cell r="AY629">
            <v>0</v>
          </cell>
          <cell r="AZ629">
            <v>0</v>
          </cell>
          <cell r="BA629">
            <v>16</v>
          </cell>
          <cell r="BB629">
            <v>16</v>
          </cell>
          <cell r="BC629">
            <v>15</v>
          </cell>
          <cell r="BD629">
            <v>6</v>
          </cell>
          <cell r="BE629">
            <v>4</v>
          </cell>
          <cell r="BF629">
            <v>677</v>
          </cell>
          <cell r="BG629">
            <v>677.36400000000003</v>
          </cell>
          <cell r="BH629">
            <v>0</v>
          </cell>
          <cell r="BI629">
            <v>677</v>
          </cell>
          <cell r="BJ629">
            <v>0</v>
          </cell>
          <cell r="BK629">
            <v>41</v>
          </cell>
          <cell r="BL629">
            <v>3</v>
          </cell>
          <cell r="BM629">
            <v>2686</v>
          </cell>
          <cell r="BN629">
            <v>2701.0810000000001</v>
          </cell>
          <cell r="BO629">
            <v>1</v>
          </cell>
          <cell r="BP629">
            <v>2686</v>
          </cell>
          <cell r="BQ629">
            <v>0</v>
          </cell>
          <cell r="BR629">
            <v>881</v>
          </cell>
          <cell r="BS629">
            <v>0</v>
          </cell>
          <cell r="BT629">
            <v>4</v>
          </cell>
          <cell r="BU629">
            <v>0</v>
          </cell>
          <cell r="BV629">
            <v>1</v>
          </cell>
          <cell r="BW629">
            <v>163</v>
          </cell>
          <cell r="BX629">
            <v>163.91200000000001</v>
          </cell>
          <cell r="BY629">
            <v>1</v>
          </cell>
          <cell r="BZ629">
            <v>163</v>
          </cell>
          <cell r="CA629">
            <v>0</v>
          </cell>
          <cell r="CB629">
            <v>0.109</v>
          </cell>
          <cell r="CC629">
            <v>0</v>
          </cell>
          <cell r="CD629">
            <v>1.5</v>
          </cell>
          <cell r="CE629">
            <v>0</v>
          </cell>
          <cell r="CF629">
            <v>18</v>
          </cell>
          <cell r="CG629">
            <v>857.3</v>
          </cell>
          <cell r="CH629">
            <v>858.42899999999997</v>
          </cell>
          <cell r="CI629">
            <v>0</v>
          </cell>
          <cell r="CJ629">
            <v>857.3</v>
          </cell>
          <cell r="CK629">
            <v>0</v>
          </cell>
          <cell r="CL629">
            <v>0.42499999999999999</v>
          </cell>
          <cell r="CM629">
            <v>0</v>
          </cell>
          <cell r="CN629">
            <v>1.99</v>
          </cell>
          <cell r="CO629">
            <v>0</v>
          </cell>
          <cell r="CP629">
            <v>4383.3</v>
          </cell>
          <cell r="CQ629">
            <v>15166.3</v>
          </cell>
          <cell r="CR629">
            <v>0</v>
          </cell>
          <cell r="CS629">
            <v>0</v>
          </cell>
          <cell r="CT629">
            <v>0</v>
          </cell>
        </row>
        <row r="630">
          <cell r="B630">
            <v>247693834</v>
          </cell>
          <cell r="C630" t="str">
            <v>ул. Попова, 34/1, 36,38</v>
          </cell>
          <cell r="D630" t="str">
            <v>{"type":"Polygon","coordinates":[[[37.899775,55.697994],[37.900321,55.698144],[37.900681,55.698245],[37.901019,55.698339],[37.901644,55.698511],[37.902314,55.698698],[37.90251,55.698489],[37.903277,55.697672],[37.900651,55.696916],[37.900099,55.697537],[37.900051,55.697694],[37.8999,55.697867],[37.899775,55.697994]],[[37.900074,55.697927],[37.900752,55.697171],[37.900836,55.697194],[37.900925,55.697094],[37.90111,55.697146],[37.901294,55.697201],[37.900525,55.698059],[37.900074,55.697927]],[[37.901359,55.698132],[37.902012,55.697398],[37.902194,55.69745],[37.901541,55.698184],[37.901359,55.698132]],[[37.900743,55.698121],[37.900526,55.698059],[37.900581,55.697997],[37.900639,55.697932],[37.900853,55.697999],[37.901067,55.698064],[37.900957,55.698184],[37.900743,55.698121]],[[37.902179,55.698389],[37.902355,55.698437],[37.903024,55.697697],[37.902842,55.697645],[37.902179,55.698389]],[[37.901486,55.698468],[37.901593,55.698497],[37.901634,55.698451],[37.901527,55.69842],[37.901486,55.698468]]]}</v>
          </cell>
          <cell r="E630" t="str">
            <v>LINESTRING(37.900651 55.696916,37.900099 55.697537,37.899775 55.697994,37.901019 55.698339,37.902314 55.698698,37.903277 55.697672,37.900651 55.696916)</v>
          </cell>
          <cell r="F630" t="str">
            <v>Утвержден</v>
          </cell>
          <cell r="G630">
            <v>16183</v>
          </cell>
          <cell r="H630">
            <v>17583.23</v>
          </cell>
          <cell r="I630">
            <v>1798.01</v>
          </cell>
          <cell r="J630">
            <v>0</v>
          </cell>
          <cell r="K630">
            <v>5706.6</v>
          </cell>
          <cell r="L630">
            <v>1798.01</v>
          </cell>
          <cell r="M630">
            <v>1</v>
          </cell>
          <cell r="N630">
            <v>561</v>
          </cell>
          <cell r="O630">
            <v>562.73299999999995</v>
          </cell>
          <cell r="P630">
            <v>0</v>
          </cell>
          <cell r="Q630">
            <v>0</v>
          </cell>
          <cell r="R630">
            <v>561</v>
          </cell>
          <cell r="S630">
            <v>0</v>
          </cell>
          <cell r="T630">
            <v>0</v>
          </cell>
          <cell r="U630">
            <v>0</v>
          </cell>
          <cell r="V630">
            <v>0</v>
          </cell>
          <cell r="W630">
            <v>0</v>
          </cell>
          <cell r="X630">
            <v>0</v>
          </cell>
          <cell r="Y630">
            <v>0</v>
          </cell>
          <cell r="Z630">
            <v>1</v>
          </cell>
          <cell r="AA630">
            <v>272</v>
          </cell>
          <cell r="AB630">
            <v>272.92200000000003</v>
          </cell>
          <cell r="AC630">
            <v>0</v>
          </cell>
          <cell r="AD630">
            <v>0</v>
          </cell>
          <cell r="AE630">
            <v>272</v>
          </cell>
          <cell r="AF630">
            <v>0</v>
          </cell>
          <cell r="AG630">
            <v>0</v>
          </cell>
          <cell r="AH630">
            <v>0</v>
          </cell>
          <cell r="AI630">
            <v>0</v>
          </cell>
          <cell r="AJ630">
            <v>0</v>
          </cell>
          <cell r="AK630">
            <v>2</v>
          </cell>
          <cell r="AL630">
            <v>2</v>
          </cell>
          <cell r="AM630">
            <v>6643.9</v>
          </cell>
          <cell r="AN630">
            <v>7918.6580000000004</v>
          </cell>
          <cell r="AO630">
            <v>6106.7</v>
          </cell>
          <cell r="AP630">
            <v>223</v>
          </cell>
          <cell r="AQ630">
            <v>0</v>
          </cell>
          <cell r="AR630">
            <v>0</v>
          </cell>
          <cell r="AS630">
            <v>0</v>
          </cell>
          <cell r="AT630">
            <v>40</v>
          </cell>
          <cell r="AU630">
            <v>40</v>
          </cell>
          <cell r="AV630">
            <v>1</v>
          </cell>
          <cell r="AW630">
            <v>12</v>
          </cell>
          <cell r="AX630">
            <v>0</v>
          </cell>
          <cell r="AY630">
            <v>12</v>
          </cell>
          <cell r="AZ630">
            <v>0</v>
          </cell>
          <cell r="BA630">
            <v>11</v>
          </cell>
          <cell r="BB630">
            <v>11</v>
          </cell>
          <cell r="BC630">
            <v>8</v>
          </cell>
          <cell r="BD630">
            <v>3</v>
          </cell>
          <cell r="BE630">
            <v>6</v>
          </cell>
          <cell r="BF630">
            <v>1660.1</v>
          </cell>
          <cell r="BG630">
            <v>1660.6379999999999</v>
          </cell>
          <cell r="BH630">
            <v>0</v>
          </cell>
          <cell r="BI630">
            <v>1660.1</v>
          </cell>
          <cell r="BJ630">
            <v>0</v>
          </cell>
          <cell r="BK630">
            <v>276</v>
          </cell>
          <cell r="BL630">
            <v>8</v>
          </cell>
          <cell r="BM630">
            <v>3980.9</v>
          </cell>
          <cell r="BN630">
            <v>3997.723</v>
          </cell>
          <cell r="BO630">
            <v>0</v>
          </cell>
          <cell r="BP630">
            <v>3980.9</v>
          </cell>
          <cell r="BQ630">
            <v>0</v>
          </cell>
          <cell r="BR630">
            <v>1025.9000000000001</v>
          </cell>
          <cell r="BS630">
            <v>0</v>
          </cell>
          <cell r="BT630">
            <v>3.7</v>
          </cell>
          <cell r="BU630">
            <v>0</v>
          </cell>
          <cell r="BV630">
            <v>15</v>
          </cell>
          <cell r="BW630">
            <v>894.2</v>
          </cell>
          <cell r="BX630">
            <v>898.71400000000006</v>
          </cell>
          <cell r="BY630">
            <v>1</v>
          </cell>
          <cell r="BZ630">
            <v>894.2</v>
          </cell>
          <cell r="CA630">
            <v>0</v>
          </cell>
          <cell r="CB630">
            <v>0.496</v>
          </cell>
          <cell r="CC630">
            <v>0</v>
          </cell>
          <cell r="CD630">
            <v>1.43333333333333</v>
          </cell>
          <cell r="CE630">
            <v>0</v>
          </cell>
          <cell r="CF630">
            <v>3</v>
          </cell>
          <cell r="CG630">
            <v>2246</v>
          </cell>
          <cell r="CH630">
            <v>2251.0630000000001</v>
          </cell>
          <cell r="CI630">
            <v>0</v>
          </cell>
          <cell r="CJ630">
            <v>1280</v>
          </cell>
          <cell r="CK630">
            <v>0</v>
          </cell>
          <cell r="CL630">
            <v>0.751</v>
          </cell>
          <cell r="CM630">
            <v>0</v>
          </cell>
          <cell r="CN630">
            <v>3</v>
          </cell>
          <cell r="CO630">
            <v>0</v>
          </cell>
          <cell r="CP630">
            <v>7827.2</v>
          </cell>
          <cell r="CQ630">
            <v>15732.9</v>
          </cell>
          <cell r="CR630">
            <v>0</v>
          </cell>
          <cell r="CS630">
            <v>0</v>
          </cell>
          <cell r="CT630">
            <v>0</v>
          </cell>
        </row>
        <row r="631">
          <cell r="B631">
            <v>247693802</v>
          </cell>
          <cell r="C631" t="str">
            <v>ул. Попова, 40,44, ул. Черемухина 2</v>
          </cell>
          <cell r="D631" t="str">
            <v>{"type":"Polygon","coordinates":[[[37.904248,55.69711],[37.904273,55.697096],[37.904316,55.697109],[37.904225,55.697216],[37.904144,55.697299],[37.904249,55.697331],[37.904317,55.697264],[37.904571,55.697335],[37.904602,55.697304],[37.905602,55.697583],[37.905794,55.697582],[37.905787,55.697671],[37.905886,55.697783],[37.905892,55.697789],[37.905958,55.697773],[37.906456,55.697876],[37.906489,55.697928],[37.906564,55.697979],[37.906601,55.697997],[37.906889,55.698054],[37.906894,55.69807],[37.907335,55.698448],[37.904896,55.69946],[37.904598,55.699578],[37.90437,55.699406],[37.904507,55.699356],[37.903694,55.69912],[37.903599,55.699223],[37.903146,55.699106],[37.903238,55.699],[37.902557,55.698803],[37.902517,55.698848],[37.902322,55.698709],[37.902447,55.698613],[37.902659,55.698378],[37.902819,55.698425],[37.902883,55.698356],[37.90447,55.698795],[37.905389,55.698462],[37.905603,55.698264],[37.903682,55.697699],[37.903641,55.697701],[37.903752,55.697575],[37.903878,55.697494],[37.903975,55.697375],[37.904047,55.697258],[37.904136,55.697174],[37.904248,55.69711]],[[37.904104,55.697476],[37.90403,55.697556],[37.905512,55.697979],[37.905574,55.697903],[37.904104,55.697476]],[[37.905848,55.697932],[37.90592,55.697953],[37.905807,55.698086],[37.906149,55.698176],[37.906228,55.698083],[37.906307,55.698103],[37.906451,55.697918],[37.906202,55.697856],[37.906012,55.697812],[37.905963,55.697816],[37.905848,55.697932]],[[37.906802,55.698178],[37.906917,55.698271],[37.904958,55.699029],[37.904844,55.698938],[37.906802,55.698178]],[[37.902715,55.698511],[37.902619,55.698614],[37.904575,55.699167],[37.904669,55.699073],[37.902715,55.698511]],[[37.90438,55.697348],[37.904408,55.697311],[37.904507,55.697334],[37.904476,55.697371],[37.90438,55.697348]],[[37.903918,55.697512],[37.903934,55.697489],[37.904004,55.697505],[37.903987,55.697529],[37.903918,55.697512]]]}</v>
          </cell>
          <cell r="E631" t="str">
            <v>LINESTRING(37.904273 55.697096,37.904248 55.69711,37.904136 55.697174,37.902659 55.698378,37.902322 55.698709,37.902517 55.698848,37.903146 55.699106,37.904598 55.699578,37.904896 55.69946,37.907335 55.698448,37.906889 55.698054,37.905794 55.697582,37.904316 55.697109,37.904273 55.697096)</v>
          </cell>
          <cell r="F631" t="str">
            <v>Утвержден</v>
          </cell>
          <cell r="G631">
            <v>26833</v>
          </cell>
          <cell r="H631">
            <v>26898.322</v>
          </cell>
          <cell r="I631">
            <v>26833</v>
          </cell>
          <cell r="J631">
            <v>0</v>
          </cell>
          <cell r="K631">
            <v>6729.7</v>
          </cell>
          <cell r="L631">
            <v>2963</v>
          </cell>
          <cell r="M631">
            <v>3</v>
          </cell>
          <cell r="N631">
            <v>372</v>
          </cell>
          <cell r="O631">
            <v>373.137</v>
          </cell>
          <cell r="P631">
            <v>0</v>
          </cell>
          <cell r="Q631">
            <v>0</v>
          </cell>
          <cell r="R631">
            <v>232</v>
          </cell>
          <cell r="S631">
            <v>0</v>
          </cell>
          <cell r="T631">
            <v>140</v>
          </cell>
          <cell r="U631">
            <v>0</v>
          </cell>
          <cell r="V631">
            <v>0</v>
          </cell>
          <cell r="W631">
            <v>14</v>
          </cell>
          <cell r="X631">
            <v>2</v>
          </cell>
          <cell r="Y631">
            <v>7</v>
          </cell>
          <cell r="Z631">
            <v>3</v>
          </cell>
          <cell r="AA631">
            <v>444.1</v>
          </cell>
          <cell r="AB631">
            <v>444.71800000000002</v>
          </cell>
          <cell r="AC631">
            <v>0</v>
          </cell>
          <cell r="AD631">
            <v>0</v>
          </cell>
          <cell r="AE631">
            <v>221.1</v>
          </cell>
          <cell r="AF631">
            <v>0</v>
          </cell>
          <cell r="AG631">
            <v>223</v>
          </cell>
          <cell r="AH631">
            <v>0</v>
          </cell>
          <cell r="AI631">
            <v>0</v>
          </cell>
          <cell r="AJ631">
            <v>16</v>
          </cell>
          <cell r="AK631">
            <v>3</v>
          </cell>
          <cell r="AL631">
            <v>3</v>
          </cell>
          <cell r="AM631">
            <v>13817.4</v>
          </cell>
          <cell r="AN631">
            <v>13683.037</v>
          </cell>
          <cell r="AO631">
            <v>13645.4</v>
          </cell>
          <cell r="AP631">
            <v>173</v>
          </cell>
          <cell r="AQ631">
            <v>0</v>
          </cell>
          <cell r="AR631">
            <v>0</v>
          </cell>
          <cell r="AS631">
            <v>0</v>
          </cell>
          <cell r="AT631">
            <v>0</v>
          </cell>
          <cell r="AU631">
            <v>160</v>
          </cell>
          <cell r="AV631">
            <v>0</v>
          </cell>
          <cell r="AW631">
            <v>0</v>
          </cell>
          <cell r="AX631">
            <v>0</v>
          </cell>
          <cell r="AY631">
            <v>0</v>
          </cell>
          <cell r="AZ631">
            <v>0</v>
          </cell>
          <cell r="BA631">
            <v>5</v>
          </cell>
          <cell r="BB631">
            <v>5</v>
          </cell>
          <cell r="BC631">
            <v>4</v>
          </cell>
          <cell r="BD631">
            <v>4</v>
          </cell>
          <cell r="BE631">
            <v>17</v>
          </cell>
          <cell r="BF631">
            <v>3524.7</v>
          </cell>
          <cell r="BG631">
            <v>3533.3980000000001</v>
          </cell>
          <cell r="BH631">
            <v>0</v>
          </cell>
          <cell r="BI631">
            <v>3158.7</v>
          </cell>
          <cell r="BJ631">
            <v>366</v>
          </cell>
          <cell r="BK631">
            <v>274</v>
          </cell>
          <cell r="BL631">
            <v>2</v>
          </cell>
          <cell r="BM631">
            <v>7218</v>
          </cell>
          <cell r="BN631">
            <v>7235.0379999999996</v>
          </cell>
          <cell r="BO631">
            <v>0</v>
          </cell>
          <cell r="BP631">
            <v>6421</v>
          </cell>
          <cell r="BQ631">
            <v>797</v>
          </cell>
          <cell r="BR631">
            <v>1284.2</v>
          </cell>
          <cell r="BS631">
            <v>159.4</v>
          </cell>
          <cell r="BT631">
            <v>5</v>
          </cell>
          <cell r="BU631">
            <v>5</v>
          </cell>
          <cell r="BV631">
            <v>20</v>
          </cell>
          <cell r="BW631">
            <v>424.9</v>
          </cell>
          <cell r="BX631">
            <v>426.54300000000001</v>
          </cell>
          <cell r="BY631">
            <v>0</v>
          </cell>
          <cell r="BZ631">
            <v>424.9</v>
          </cell>
          <cell r="CA631">
            <v>0</v>
          </cell>
          <cell r="CB631">
            <v>0.17</v>
          </cell>
          <cell r="CC631">
            <v>0</v>
          </cell>
          <cell r="CD631">
            <v>2.7</v>
          </cell>
          <cell r="CE631">
            <v>0</v>
          </cell>
          <cell r="CF631">
            <v>8</v>
          </cell>
          <cell r="CG631">
            <v>1206.9000000000001</v>
          </cell>
          <cell r="CH631">
            <v>1210.623</v>
          </cell>
          <cell r="CI631">
            <v>0</v>
          </cell>
          <cell r="CJ631">
            <v>1198.5</v>
          </cell>
          <cell r="CK631">
            <v>8.4</v>
          </cell>
          <cell r="CL631">
            <v>0.79600000000000004</v>
          </cell>
          <cell r="CM631">
            <v>5.0000000000000001E-3</v>
          </cell>
          <cell r="CN631">
            <v>1.5</v>
          </cell>
          <cell r="CO631">
            <v>1.5</v>
          </cell>
          <cell r="CP631">
            <v>11203.1</v>
          </cell>
          <cell r="CQ631">
            <v>26836</v>
          </cell>
          <cell r="CR631">
            <v>0</v>
          </cell>
          <cell r="CS631">
            <v>0</v>
          </cell>
          <cell r="CT631">
            <v>0</v>
          </cell>
        </row>
        <row r="632">
          <cell r="B632">
            <v>247693823</v>
          </cell>
          <cell r="C632" t="str">
            <v>ул. Попова, д. 46, ул. Воинов-Интернационалистов д. 3, д. 5</v>
          </cell>
          <cell r="D632" t="str">
            <v>{"type":"Polygon","coordinates":[[[37.903751,55.697575],[37.90345,55.697491],[37.903277,55.697672],[37.903187,55.697646],[37.903099,55.697621],[37.903036,55.697602],[37.902892,55.697561],[37.902773,55.697527],[37.902684,55.697501],[37.902657,55.697493],[37.902347,55.697405],[37.902322,55.697397],[37.902031,55.697313],[37.902178,55.69715],[37.902223,55.697035],[37.902107,55.697002],[37.900864,55.69666],[37.900919,55.696599],[37.901161,55.696335],[37.901246,55.696226],[37.901346,55.696182],[37.901419,55.696141],[37.901526,55.696019],[37.901523,55.696008],[37.901512,55.695967],[37.901526,55.695933],[37.901805,55.695599],[37.901854,55.695539],[37.903016,55.695874],[37.903151,55.69588],[37.903254,55.695854],[37.903584,55.695875],[37.904165,55.696029],[37.904112,55.696092],[37.903456,55.696817],[37.903414,55.696865],[37.903433,55.69687],[37.904248,55.69711],[37.904136,55.697174],[37.904047,55.697258],[37.903975,55.697375],[37.903878,55.697494],[37.903751,55.697575]],[[37.902321,55.69698],[37.902404,55.696883],[37.903841,55.697303],[37.90376,55.697397],[37.902321,55.69698]],[[37.903143,55.696615],[37.903305,55.696662],[37.903804,55.696101],[37.903645,55.696053],[37.903143,55.696615]],[[37.902357,55.696475],[37.90267,55.696564],[37.902792,55.69644],[37.902476,55.696345],[37.902357,55.696475]],[[37.901171,55.696645],[37.901155,55.696664],[37.901256,55.696691],[37.901432,55.696736],[37.901486,55.696674],[37.90168,55.696731],[37.902479,55.695844],[37.902288,55.695788],[37.902302,55.695767],[37.902216,55.695744],[37.902199,55.695763],[37.902006,55.695711],[37.901579,55.696167],[37.901675,55.696202],[37.901609,55.696279],[37.90154,55.69626],[37.901496,55.696303],[37.901564,55.696325],[37.901356,55.696557],[37.901261,55.696533],[37.901171,55.696645]],[[37.902045,55.696601],[37.902087,55.696613],[37.902123,55.696571],[37.902083,55.696559],[37.902045,55.696601]],[[37.902988,55.697578],[37.902901,55.697552],[37.90298,55.697474],[37.903067,55.697499],[37.902988,55.697578]],[[37.902403,55.696688],[37.902464,55.696706],[37.9025,55.696672],[37.902443,55.696654],[37.902403,55.696688]],[[37.901523,55.696008],[37.901613,55.696031],[37.901651,55.695981],[37.901572,55.69596],[37.901523,55.696008]]]}</v>
          </cell>
          <cell r="E632" t="str">
            <v>LINESTRING(37.901854 55.695539,37.901246 55.696226,37.900864 55.69666,37.902031 55.697313,37.902347 55.697405,37.903099 55.697621,37.903277 55.697672,37.903751 55.697575,37.903878 55.697494,37.904248 55.69711,37.904165 55.696029,37.903584 55.695875,37.901854 55.695539)</v>
          </cell>
          <cell r="F632" t="str">
            <v>Утвержден</v>
          </cell>
          <cell r="G632">
            <v>21929</v>
          </cell>
          <cell r="H632">
            <v>21982.600999999999</v>
          </cell>
          <cell r="I632">
            <v>21929</v>
          </cell>
          <cell r="J632">
            <v>0</v>
          </cell>
          <cell r="K632">
            <v>8781</v>
          </cell>
          <cell r="L632">
            <v>3975.86</v>
          </cell>
          <cell r="M632">
            <v>2</v>
          </cell>
          <cell r="N632">
            <v>460</v>
          </cell>
          <cell r="O632">
            <v>461.49900000000002</v>
          </cell>
          <cell r="P632">
            <v>0</v>
          </cell>
          <cell r="Q632">
            <v>0</v>
          </cell>
          <cell r="R632">
            <v>460</v>
          </cell>
          <cell r="S632">
            <v>0</v>
          </cell>
          <cell r="T632">
            <v>0</v>
          </cell>
          <cell r="U632">
            <v>0</v>
          </cell>
          <cell r="V632">
            <v>0</v>
          </cell>
          <cell r="W632">
            <v>0</v>
          </cell>
          <cell r="X632">
            <v>0</v>
          </cell>
          <cell r="Y632">
            <v>0</v>
          </cell>
          <cell r="Z632">
            <v>3</v>
          </cell>
          <cell r="AA632">
            <v>668</v>
          </cell>
          <cell r="AB632">
            <v>669.98</v>
          </cell>
          <cell r="AC632">
            <v>0</v>
          </cell>
          <cell r="AD632">
            <v>0</v>
          </cell>
          <cell r="AE632">
            <v>668</v>
          </cell>
          <cell r="AF632">
            <v>0</v>
          </cell>
          <cell r="AG632">
            <v>0</v>
          </cell>
          <cell r="AH632">
            <v>0</v>
          </cell>
          <cell r="AI632">
            <v>0</v>
          </cell>
          <cell r="AJ632">
            <v>0</v>
          </cell>
          <cell r="AK632">
            <v>6</v>
          </cell>
          <cell r="AL632">
            <v>2</v>
          </cell>
          <cell r="AM632">
            <v>7995</v>
          </cell>
          <cell r="AN632">
            <v>7779.5749999999998</v>
          </cell>
          <cell r="AO632">
            <v>7760</v>
          </cell>
          <cell r="AP632">
            <v>103</v>
          </cell>
          <cell r="AQ632">
            <v>0</v>
          </cell>
          <cell r="AR632">
            <v>0</v>
          </cell>
          <cell r="AS632">
            <v>0</v>
          </cell>
          <cell r="AT632">
            <v>0</v>
          </cell>
          <cell r="AU632">
            <v>0</v>
          </cell>
          <cell r="AV632">
            <v>0</v>
          </cell>
          <cell r="AW632">
            <v>0</v>
          </cell>
          <cell r="AX632">
            <v>0</v>
          </cell>
          <cell r="AY632">
            <v>0</v>
          </cell>
          <cell r="AZ632">
            <v>0</v>
          </cell>
          <cell r="BA632">
            <v>3</v>
          </cell>
          <cell r="BB632">
            <v>5</v>
          </cell>
          <cell r="BC632">
            <v>4</v>
          </cell>
          <cell r="BD632">
            <v>0</v>
          </cell>
          <cell r="BE632">
            <v>19</v>
          </cell>
          <cell r="BF632">
            <v>4180.1000000000004</v>
          </cell>
          <cell r="BG632">
            <v>4188.7370000000001</v>
          </cell>
          <cell r="BH632">
            <v>0</v>
          </cell>
          <cell r="BI632">
            <v>3732.1</v>
          </cell>
          <cell r="BJ632">
            <v>448</v>
          </cell>
          <cell r="BK632">
            <v>323</v>
          </cell>
          <cell r="BL632">
            <v>7</v>
          </cell>
          <cell r="BM632">
            <v>6659</v>
          </cell>
          <cell r="BN632">
            <v>6757.0280000000002</v>
          </cell>
          <cell r="BO632">
            <v>1</v>
          </cell>
          <cell r="BP632">
            <v>6659</v>
          </cell>
          <cell r="BQ632">
            <v>0</v>
          </cell>
          <cell r="BR632">
            <v>1249.0999999999999</v>
          </cell>
          <cell r="BS632">
            <v>0</v>
          </cell>
          <cell r="BT632">
            <v>5.5714285714285703</v>
          </cell>
          <cell r="BU632">
            <v>0</v>
          </cell>
          <cell r="BV632">
            <v>0</v>
          </cell>
          <cell r="BW632">
            <v>0</v>
          </cell>
          <cell r="BX632">
            <v>0</v>
          </cell>
          <cell r="BY632">
            <v>0</v>
          </cell>
          <cell r="BZ632">
            <v>0</v>
          </cell>
          <cell r="CA632">
            <v>0</v>
          </cell>
          <cell r="CB632">
            <v>0</v>
          </cell>
          <cell r="CC632">
            <v>0</v>
          </cell>
          <cell r="CD632">
            <v>0</v>
          </cell>
          <cell r="CE632">
            <v>0</v>
          </cell>
          <cell r="CF632">
            <v>9</v>
          </cell>
          <cell r="CG632">
            <v>2122</v>
          </cell>
          <cell r="CH632">
            <v>2128.52</v>
          </cell>
          <cell r="CI632">
            <v>0</v>
          </cell>
          <cell r="CJ632">
            <v>2122</v>
          </cell>
          <cell r="CK632">
            <v>0</v>
          </cell>
          <cell r="CL632">
            <v>1.0589999999999999</v>
          </cell>
          <cell r="CM632">
            <v>0</v>
          </cell>
          <cell r="CN632">
            <v>2</v>
          </cell>
          <cell r="CO632">
            <v>0</v>
          </cell>
          <cell r="CP632">
            <v>12513.1</v>
          </cell>
          <cell r="CQ632">
            <v>21849.1</v>
          </cell>
          <cell r="CR632">
            <v>0</v>
          </cell>
          <cell r="CS632">
            <v>0</v>
          </cell>
          <cell r="CT632">
            <v>0</v>
          </cell>
        </row>
        <row r="633">
          <cell r="B633">
            <v>247693867</v>
          </cell>
          <cell r="C633" t="str">
            <v>ул. С.П. Попова, 18, 22, 24</v>
          </cell>
          <cell r="D633" t="str">
            <v>{"type":"Polygon","coordinates":[[[37.896821,55.695864],[37.897539,55.695897],[37.897519,55.696016],[37.897996,55.696144],[37.89817,55.696241],[37.898566,55.696279],[37.898565,55.696226],[37.898622,55.696151],[37.898715,55.696171],[37.898836,55.69602],[37.898892,55.695304],[37.898709,55.695213],[37.898563,55.69515],[37.898471,55.695091],[37.898325,55.694969],[37.898028,55.694772],[37.897728,55.694596],[37.897559,55.694534],[37.897233,55.694442],[37.896891,55.694392],[37.896861,55.694548],[37.896939,55.694551],[37.896892,55.694777],[37.896862,55.695174],[37.896847,55.695372],[37.89683,55.695572],[37.896793,55.695863],[37.896821,55.695864]],[[37.897127,55.694586],[37.89736,55.694595],[37.89724,55.695481],[37.897004,55.695472],[37.897127,55.694586]],[[37.897666,55.695812],[37.897792,55.694926],[37.89802,55.694935],[37.897902,55.69582],[37.897666,55.695812]],[[37.898452,55.695292],[37.898675,55.695298],[37.898555,55.696185],[37.898321,55.696175],[37.898452,55.695292]]]}</v>
          </cell>
          <cell r="E633" t="str">
            <v>LINESTRING(37.896891 55.694392,37.896861 55.694548,37.896793 55.695863,37.89817 55.696241,37.898566 55.696279,37.898715 55.696171,37.898836 55.69602,37.898892 55.695304,37.898028 55.694772,37.897728 55.694596,37.897559 55.694534,37.897233 55.694442,37.896891 55.694392)</v>
          </cell>
          <cell r="F633" t="str">
            <v>Утвержден</v>
          </cell>
          <cell r="G633">
            <v>14860</v>
          </cell>
          <cell r="H633">
            <v>14190.005999999999</v>
          </cell>
          <cell r="I633">
            <v>14860</v>
          </cell>
          <cell r="J633">
            <v>0</v>
          </cell>
          <cell r="K633">
            <v>705</v>
          </cell>
          <cell r="L633">
            <v>645.58000000000004</v>
          </cell>
          <cell r="M633">
            <v>1</v>
          </cell>
          <cell r="N633">
            <v>183</v>
          </cell>
          <cell r="O633">
            <v>182.637</v>
          </cell>
          <cell r="P633">
            <v>0</v>
          </cell>
          <cell r="Q633">
            <v>0</v>
          </cell>
          <cell r="R633">
            <v>183</v>
          </cell>
          <cell r="S633">
            <v>0</v>
          </cell>
          <cell r="T633">
            <v>0</v>
          </cell>
          <cell r="U633">
            <v>0</v>
          </cell>
          <cell r="V633">
            <v>0</v>
          </cell>
          <cell r="W633">
            <v>6</v>
          </cell>
          <cell r="X633">
            <v>2</v>
          </cell>
          <cell r="Y633">
            <v>2</v>
          </cell>
          <cell r="Z633">
            <v>1</v>
          </cell>
          <cell r="AA633">
            <v>166</v>
          </cell>
          <cell r="AB633">
            <v>166.05799999999999</v>
          </cell>
          <cell r="AC633">
            <v>0</v>
          </cell>
          <cell r="AD633">
            <v>0</v>
          </cell>
          <cell r="AE633">
            <v>166</v>
          </cell>
          <cell r="AF633">
            <v>0</v>
          </cell>
          <cell r="AG633">
            <v>0</v>
          </cell>
          <cell r="AH633">
            <v>0</v>
          </cell>
          <cell r="AI633">
            <v>0</v>
          </cell>
          <cell r="AJ633">
            <v>6</v>
          </cell>
          <cell r="AK633">
            <v>2</v>
          </cell>
          <cell r="AL633">
            <v>2</v>
          </cell>
          <cell r="AM633">
            <v>12118</v>
          </cell>
          <cell r="AN633">
            <v>13981.482</v>
          </cell>
          <cell r="AO633">
            <v>12071</v>
          </cell>
          <cell r="AP633">
            <v>47</v>
          </cell>
          <cell r="AQ633">
            <v>0</v>
          </cell>
          <cell r="AR633">
            <v>0</v>
          </cell>
          <cell r="AS633">
            <v>0</v>
          </cell>
          <cell r="AT633">
            <v>0</v>
          </cell>
          <cell r="AU633">
            <v>0</v>
          </cell>
          <cell r="AV633">
            <v>0</v>
          </cell>
          <cell r="AW633">
            <v>0</v>
          </cell>
          <cell r="AX633">
            <v>0</v>
          </cell>
          <cell r="AY633">
            <v>0</v>
          </cell>
          <cell r="AZ633">
            <v>0</v>
          </cell>
          <cell r="BA633">
            <v>10</v>
          </cell>
          <cell r="BB633">
            <v>10</v>
          </cell>
          <cell r="BC633">
            <v>12</v>
          </cell>
          <cell r="BD633">
            <v>14</v>
          </cell>
          <cell r="BE633">
            <v>3</v>
          </cell>
          <cell r="BF633">
            <v>188.6</v>
          </cell>
          <cell r="BG633">
            <v>189.24</v>
          </cell>
          <cell r="BH633">
            <v>0</v>
          </cell>
          <cell r="BI633">
            <v>188.6</v>
          </cell>
          <cell r="BJ633">
            <v>0</v>
          </cell>
          <cell r="BK633">
            <v>14</v>
          </cell>
          <cell r="BL633">
            <v>2</v>
          </cell>
          <cell r="BM633">
            <v>705</v>
          </cell>
          <cell r="BN633">
            <v>699.928</v>
          </cell>
          <cell r="BO633">
            <v>1</v>
          </cell>
          <cell r="BP633">
            <v>705</v>
          </cell>
          <cell r="BQ633">
            <v>0</v>
          </cell>
          <cell r="BR633">
            <v>234.9</v>
          </cell>
          <cell r="BS633">
            <v>0</v>
          </cell>
          <cell r="BT633">
            <v>3</v>
          </cell>
          <cell r="BU633">
            <v>0</v>
          </cell>
          <cell r="BV633">
            <v>4</v>
          </cell>
          <cell r="BW633">
            <v>703.4</v>
          </cell>
          <cell r="BX633">
            <v>709.66300000000001</v>
          </cell>
          <cell r="BY633">
            <v>1</v>
          </cell>
          <cell r="BZ633">
            <v>703.4</v>
          </cell>
          <cell r="CA633">
            <v>0</v>
          </cell>
          <cell r="CB633">
            <v>0.371</v>
          </cell>
          <cell r="CC633">
            <v>0</v>
          </cell>
          <cell r="CD633">
            <v>1.9</v>
          </cell>
          <cell r="CE633">
            <v>0</v>
          </cell>
          <cell r="CF633">
            <v>4</v>
          </cell>
          <cell r="CG633">
            <v>145.69999999999999</v>
          </cell>
          <cell r="CH633">
            <v>144.60900000000001</v>
          </cell>
          <cell r="CI633">
            <v>1</v>
          </cell>
          <cell r="CJ633">
            <v>105.2</v>
          </cell>
          <cell r="CK633">
            <v>40.5</v>
          </cell>
          <cell r="CL633">
            <v>5.5E-2</v>
          </cell>
          <cell r="CM633">
            <v>2.1000000000000001E-2</v>
          </cell>
          <cell r="CN633">
            <v>1.9</v>
          </cell>
          <cell r="CO633">
            <v>1.9</v>
          </cell>
          <cell r="CP633">
            <v>1702.2</v>
          </cell>
          <cell r="CQ633">
            <v>14162.7</v>
          </cell>
          <cell r="CR633">
            <v>0</v>
          </cell>
          <cell r="CS633">
            <v>0</v>
          </cell>
          <cell r="CT633">
            <v>0</v>
          </cell>
        </row>
        <row r="634">
          <cell r="B634">
            <v>247693523</v>
          </cell>
          <cell r="C634" t="str">
            <v>ул. Школьная, д. 1А, д. 3, д. 8</v>
          </cell>
          <cell r="D634" t="str">
            <v>{"type":"Polygon","coordinates":[[[37.985861,55.661095],[37.985956,55.661066],[37.986011,55.661046],[37.986101,55.661022],[37.986314,55.660974],[37.986342,55.660955],[37.986327,55.660933],[37.986126,55.660737],[37.986114,55.660726],[37.985928,55.660551],[37.985909,55.660483],[37.985929,55.660452],[37.985945,55.660428],[37.98639,55.660132],[37.986432,55.660104],[37.986811,55.65986],[37.986853,55.659833],[37.986347,55.659592],[37.986189,55.659586],[37.986079,55.659612],[37.985953,55.659662],[37.985893,55.659717],[37.985764,55.659601],[37.985746,55.659608],[37.98486,55.659838],[37.984837,55.659844],[37.984859,55.659923],[37.984864,55.659982],[37.984853,55.660047],[37.984852,55.660142],[37.984832,55.66022],[37.984805,55.66028],[37.984836,55.66027],[37.984956,55.660233],[37.985447,55.660637],[37.985417,55.660646],[37.985751,55.660929],[37.985696,55.660949],[37.985861,55.661095]],[[37.986161,55.65968],[37.986649,55.659928],[37.986506,55.660015],[37.986331,55.659932],[37.986303,55.659947],[37.986275,55.659932],[37.986192,55.65989],[37.986172,55.65988],[37.986199,55.659862],[37.98602,55.65977],[37.986161,55.65968]],[[37.985763,55.659737],[37.985833,55.659847],[37.985624,55.65989],[37.985637,55.659911],[37.985487,55.659945],[37.985471,55.659922],[37.985262,55.659965],[37.985196,55.659857],[37.985763,55.659737]],[[37.985195,55.660139],[37.98602,55.660821],[37.98587,55.660875],[37.985799,55.660817],[37.985785,55.660806],[37.985679,55.660719],[37.985666,55.660708],[37.985555,55.660617],[37.985542,55.660606],[37.985405,55.660494],[37.985392,55.660483],[37.985275,55.660387],[37.985261,55.660377],[37.985145,55.660281],[37.985131,55.66027],[37.985046,55.6602],[37.985195,55.660139]]]}</v>
          </cell>
          <cell r="E634" t="str">
            <v>LINESTRING(37.986189 55.659586,37.985764 55.659601,37.984837 55.659844,37.984805 55.66028,37.985861 55.661095,37.986314 55.660974,37.986342 55.660955,37.986853 55.659833,37.986347 55.659592,37.986189 55.659586)</v>
          </cell>
          <cell r="F634" t="str">
            <v>Утвержден</v>
          </cell>
          <cell r="G634">
            <v>8524</v>
          </cell>
          <cell r="H634">
            <v>8544.7369999999992</v>
          </cell>
          <cell r="I634">
            <v>8524</v>
          </cell>
          <cell r="J634">
            <v>0</v>
          </cell>
          <cell r="K634">
            <v>1214.3</v>
          </cell>
          <cell r="L634">
            <v>12355</v>
          </cell>
          <cell r="M634">
            <v>2</v>
          </cell>
          <cell r="N634">
            <v>610</v>
          </cell>
          <cell r="O634">
            <v>611.29100000000005</v>
          </cell>
          <cell r="P634">
            <v>0</v>
          </cell>
          <cell r="Q634">
            <v>0</v>
          </cell>
          <cell r="R634">
            <v>610</v>
          </cell>
          <cell r="S634">
            <v>0</v>
          </cell>
          <cell r="T634">
            <v>0</v>
          </cell>
          <cell r="U634">
            <v>0</v>
          </cell>
          <cell r="V634">
            <v>0</v>
          </cell>
          <cell r="W634">
            <v>4</v>
          </cell>
          <cell r="X634">
            <v>14</v>
          </cell>
          <cell r="Y634">
            <v>10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6025.5</v>
          </cell>
          <cell r="AN634">
            <v>5853.5709999999999</v>
          </cell>
          <cell r="AO634">
            <v>5838.5</v>
          </cell>
          <cell r="AP634">
            <v>187</v>
          </cell>
          <cell r="AQ634">
            <v>0</v>
          </cell>
          <cell r="AR634">
            <v>0</v>
          </cell>
          <cell r="AS634">
            <v>0</v>
          </cell>
          <cell r="AT634">
            <v>0</v>
          </cell>
          <cell r="AU634">
            <v>0</v>
          </cell>
          <cell r="AV634">
            <v>0</v>
          </cell>
          <cell r="AW634">
            <v>0</v>
          </cell>
          <cell r="AX634">
            <v>0</v>
          </cell>
          <cell r="AY634">
            <v>0</v>
          </cell>
          <cell r="AZ634">
            <v>0</v>
          </cell>
          <cell r="BA634">
            <v>16</v>
          </cell>
          <cell r="BB634">
            <v>28</v>
          </cell>
          <cell r="BC634">
            <v>8</v>
          </cell>
          <cell r="BD634">
            <v>0</v>
          </cell>
          <cell r="BE634">
            <v>3</v>
          </cell>
          <cell r="BF634">
            <v>496</v>
          </cell>
          <cell r="BG634">
            <v>498.31599999999997</v>
          </cell>
          <cell r="BH634">
            <v>0</v>
          </cell>
          <cell r="BI634">
            <v>496</v>
          </cell>
          <cell r="BJ634">
            <v>0</v>
          </cell>
          <cell r="BK634">
            <v>38</v>
          </cell>
          <cell r="BL634">
            <v>2</v>
          </cell>
          <cell r="BM634">
            <v>1117</v>
          </cell>
          <cell r="BN634">
            <v>1121.4390000000001</v>
          </cell>
          <cell r="BO634">
            <v>0</v>
          </cell>
          <cell r="BP634">
            <v>1117</v>
          </cell>
          <cell r="BQ634">
            <v>0</v>
          </cell>
          <cell r="BR634">
            <v>279</v>
          </cell>
          <cell r="BS634">
            <v>0</v>
          </cell>
          <cell r="BT634">
            <v>4</v>
          </cell>
          <cell r="BU634">
            <v>0</v>
          </cell>
          <cell r="BV634">
            <v>12</v>
          </cell>
          <cell r="BW634">
            <v>456.8</v>
          </cell>
          <cell r="BX634">
            <v>461.03899999999999</v>
          </cell>
          <cell r="BY634">
            <v>1</v>
          </cell>
          <cell r="BZ634">
            <v>456.8</v>
          </cell>
          <cell r="CA634">
            <v>0</v>
          </cell>
          <cell r="CB634">
            <v>0.25</v>
          </cell>
          <cell r="CC634">
            <v>0</v>
          </cell>
          <cell r="CD634">
            <v>2.6416666666666702</v>
          </cell>
          <cell r="CE634">
            <v>0</v>
          </cell>
          <cell r="CF634">
            <v>0</v>
          </cell>
          <cell r="CG634">
            <v>0</v>
          </cell>
          <cell r="CH634">
            <v>0</v>
          </cell>
          <cell r="CI634">
            <v>0</v>
          </cell>
          <cell r="CJ634">
            <v>0</v>
          </cell>
          <cell r="CK634">
            <v>0</v>
          </cell>
          <cell r="CL634">
            <v>0</v>
          </cell>
          <cell r="CM634">
            <v>0</v>
          </cell>
          <cell r="CN634">
            <v>0</v>
          </cell>
          <cell r="CO634">
            <v>0</v>
          </cell>
          <cell r="CP634">
            <v>2069.8000000000002</v>
          </cell>
          <cell r="CQ634">
            <v>8518.2999999999993</v>
          </cell>
          <cell r="CR634">
            <v>0</v>
          </cell>
          <cell r="CS634">
            <v>0</v>
          </cell>
          <cell r="CT634">
            <v>0</v>
          </cell>
        </row>
        <row r="635">
          <cell r="B635">
            <v>247693575</v>
          </cell>
          <cell r="C635" t="str">
            <v>Фабричная ул., д. 5, 7</v>
          </cell>
          <cell r="D635" t="str">
            <v>{"type":"Polygon","coordinates":[[[37.97312,55.615337],[37.972919,55.61544],[37.972981,55.615497],[37.97303,55.615565],[37.973149,55.615642],[37.973241,55.615756],[37.974601,55.615054],[37.974578,55.615041],[37.975012,55.614815],[37.974791,55.61469],[37.974542,55.614548],[37.974498,55.614605],[37.9742,55.614805],[37.974147,55.614826],[37.974076,55.614841],[37.97312,55.615337]],[[37.973484,55.615572],[37.973311,55.615473],[37.974148,55.615042],[37.974318,55.615148],[37.973484,55.615572]],[[37.972771,55.615269],[37.972921,55.615356],[37.972771,55.615269]],[[37.974363,55.614929],[37.974483,55.614997],[37.974873,55.614782],[37.974753,55.614713],[37.974363,55.614929]]]}</v>
          </cell>
          <cell r="E635" t="str">
            <v>LINESTRING(37.974542 55.614548,37.972919 55.61544,37.97303 55.615565,37.973241 55.615756,37.974601 55.615054,37.975012 55.614815,37.974542 55.614548)</v>
          </cell>
          <cell r="F635" t="str">
            <v>Утвержден</v>
          </cell>
          <cell r="G635">
            <v>4288</v>
          </cell>
          <cell r="H635">
            <v>4298.0370000000003</v>
          </cell>
          <cell r="I635">
            <v>4288</v>
          </cell>
          <cell r="J635">
            <v>246</v>
          </cell>
          <cell r="K635">
            <v>374</v>
          </cell>
          <cell r="L635">
            <v>14670</v>
          </cell>
          <cell r="M635">
            <v>1</v>
          </cell>
          <cell r="N635">
            <v>138</v>
          </cell>
          <cell r="O635">
            <v>138.238</v>
          </cell>
          <cell r="P635">
            <v>0</v>
          </cell>
          <cell r="Q635">
            <v>0</v>
          </cell>
          <cell r="R635">
            <v>138</v>
          </cell>
          <cell r="S635">
            <v>0</v>
          </cell>
          <cell r="T635">
            <v>0</v>
          </cell>
          <cell r="U635">
            <v>0</v>
          </cell>
          <cell r="V635">
            <v>0</v>
          </cell>
          <cell r="W635">
            <v>7</v>
          </cell>
          <cell r="X635">
            <v>5</v>
          </cell>
          <cell r="Y635">
            <v>5</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3062</v>
          </cell>
          <cell r="AN635">
            <v>3053.9319999999998</v>
          </cell>
          <cell r="AO635">
            <v>3040</v>
          </cell>
          <cell r="AP635">
            <v>70</v>
          </cell>
          <cell r="AQ635">
            <v>0</v>
          </cell>
          <cell r="AR635">
            <v>0</v>
          </cell>
          <cell r="AS635">
            <v>0</v>
          </cell>
          <cell r="AT635">
            <v>0</v>
          </cell>
          <cell r="AU635">
            <v>0</v>
          </cell>
          <cell r="AV635">
            <v>0</v>
          </cell>
          <cell r="AW635">
            <v>0</v>
          </cell>
          <cell r="AX635">
            <v>0</v>
          </cell>
          <cell r="AY635">
            <v>0</v>
          </cell>
          <cell r="AZ635">
            <v>0</v>
          </cell>
          <cell r="BA635">
            <v>12</v>
          </cell>
          <cell r="BB635">
            <v>12</v>
          </cell>
          <cell r="BC635">
            <v>8</v>
          </cell>
          <cell r="BD635">
            <v>6</v>
          </cell>
          <cell r="BE635">
            <v>1</v>
          </cell>
          <cell r="BF635">
            <v>432</v>
          </cell>
          <cell r="BG635">
            <v>433.44799999999998</v>
          </cell>
          <cell r="BH635">
            <v>0</v>
          </cell>
          <cell r="BI635">
            <v>432</v>
          </cell>
          <cell r="BJ635">
            <v>0</v>
          </cell>
          <cell r="BK635">
            <v>33</v>
          </cell>
          <cell r="BL635">
            <v>0</v>
          </cell>
          <cell r="BM635">
            <v>0</v>
          </cell>
          <cell r="BN635">
            <v>0</v>
          </cell>
          <cell r="BO635">
            <v>0</v>
          </cell>
          <cell r="BP635">
            <v>0</v>
          </cell>
          <cell r="BQ635">
            <v>0</v>
          </cell>
          <cell r="BR635">
            <v>0</v>
          </cell>
          <cell r="BS635">
            <v>0</v>
          </cell>
          <cell r="BT635">
            <v>0</v>
          </cell>
          <cell r="BU635">
            <v>0</v>
          </cell>
          <cell r="BV635">
            <v>3</v>
          </cell>
          <cell r="BW635">
            <v>654.6</v>
          </cell>
          <cell r="BX635">
            <v>654.51800000000003</v>
          </cell>
          <cell r="BY635">
            <v>0</v>
          </cell>
          <cell r="BZ635">
            <v>378.6</v>
          </cell>
          <cell r="CA635">
            <v>276</v>
          </cell>
          <cell r="CB635">
            <v>0.192</v>
          </cell>
          <cell r="CC635">
            <v>0.13800000000000001</v>
          </cell>
          <cell r="CD635">
            <v>1.5</v>
          </cell>
          <cell r="CE635">
            <v>2</v>
          </cell>
          <cell r="CF635">
            <v>0</v>
          </cell>
          <cell r="CG635">
            <v>0</v>
          </cell>
          <cell r="CH635">
            <v>0</v>
          </cell>
          <cell r="CI635">
            <v>0</v>
          </cell>
          <cell r="CJ635">
            <v>0</v>
          </cell>
          <cell r="CK635">
            <v>0</v>
          </cell>
          <cell r="CL635">
            <v>0</v>
          </cell>
          <cell r="CM635">
            <v>0</v>
          </cell>
          <cell r="CN635">
            <v>0</v>
          </cell>
          <cell r="CO635">
            <v>0</v>
          </cell>
          <cell r="CP635">
            <v>810.6</v>
          </cell>
          <cell r="CQ635">
            <v>4264.6000000000004</v>
          </cell>
          <cell r="CR635">
            <v>0</v>
          </cell>
          <cell r="CS635">
            <v>0</v>
          </cell>
          <cell r="CT635">
            <v>0</v>
          </cell>
        </row>
        <row r="636">
          <cell r="B636">
            <v>247690614</v>
          </cell>
          <cell r="C636" t="str">
            <v>с.п. Верейское, п. Опытное поле, д. 5</v>
          </cell>
          <cell r="D636" t="str">
            <v>{"type":"Polygon","coordinates":[[[38.014527,55.618445],[38.014619,55.618478],[38.014648,55.618489],[38.014919,55.618586],[38.014949,55.618596],[38.015104,55.618652],[38.015113,55.618671],[38.015106,55.618694],[38.01508,55.618717],[38.014976,55.618825],[38.014953,55.61884],[38.014923,55.618849],[38.014888,55.618849],[38.014257,55.618646],[38.014236,55.61863],[38.014228,55.618612],[38.014235,55.61858],[38.01438,55.618452],[38.014417,55.618439],[38.014468,55.618435],[38.014527,55.618445]],[[38.01432,55.618594],[38.01443,55.618496],[38.014548,55.618539],[38.014578,55.61855],[38.014848,55.618648],[38.014876,55.618659],[38.014976,55.618695],[38.014862,55.618789],[38.01432,55.618594]]]}</v>
          </cell>
          <cell r="E636" t="str">
            <v>LINESTRING(38.014468 55.618435,38.014417 55.618439,38.01438 55.618452,38.014235 55.61858,38.014228 55.618612,38.014236 55.61863,38.014257 55.618646,38.014888 55.618849,38.014923 55.618849,38.014953 55.61884,38.014976 55.618825,38.015106 55.618694,38.015113 55.618671,38.015104 55.618652,38.014949 55.618596,38.014527 55.618445,38.014468 55.618435)</v>
          </cell>
          <cell r="F636" t="str">
            <v>Утвержден</v>
          </cell>
          <cell r="G636">
            <v>888</v>
          </cell>
          <cell r="H636">
            <v>890.65800000000002</v>
          </cell>
          <cell r="I636">
            <v>888</v>
          </cell>
          <cell r="J636">
            <v>0</v>
          </cell>
          <cell r="K636">
            <v>36</v>
          </cell>
          <cell r="L636">
            <v>888</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852</v>
          </cell>
          <cell r="AN636">
            <v>854.57799999999997</v>
          </cell>
          <cell r="AO636">
            <v>852</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tabSelected="1" view="pageBreakPreview" zoomScaleNormal="100" workbookViewId="0">
      <selection activeCell="I9" sqref="I9"/>
    </sheetView>
  </sheetViews>
  <sheetFormatPr defaultColWidth="8.85546875" defaultRowHeight="15" x14ac:dyDescent="0.25"/>
  <sheetData>
    <row r="1" spans="1:8" ht="103.5" customHeight="1" x14ac:dyDescent="0.3">
      <c r="D1" s="218" t="s">
        <v>1240</v>
      </c>
      <c r="E1" s="219"/>
      <c r="F1" s="219"/>
      <c r="G1" s="219"/>
      <c r="H1" s="219"/>
    </row>
    <row r="2" spans="1:8" ht="18.75" x14ac:dyDescent="0.3">
      <c r="D2" s="752" t="s">
        <v>1242</v>
      </c>
      <c r="E2" s="146"/>
      <c r="F2" s="146"/>
      <c r="G2" s="146"/>
      <c r="H2" s="146"/>
    </row>
    <row r="8" spans="1:8" ht="88.5" customHeight="1" x14ac:dyDescent="0.25">
      <c r="A8" s="220" t="s">
        <v>1241</v>
      </c>
      <c r="B8" s="221"/>
      <c r="C8" s="221"/>
      <c r="D8" s="221"/>
      <c r="E8" s="221"/>
      <c r="F8" s="221"/>
      <c r="G8" s="221"/>
      <c r="H8" s="221"/>
    </row>
    <row r="15" spans="1:8" ht="18.75" x14ac:dyDescent="0.25">
      <c r="A15" s="147"/>
    </row>
    <row r="16" spans="1:8" ht="18.75" x14ac:dyDescent="0.25">
      <c r="A16" s="148"/>
    </row>
    <row r="17" spans="1:1" ht="18.75" x14ac:dyDescent="0.25">
      <c r="A17" s="148"/>
    </row>
    <row r="18" spans="1:1" ht="18.75" x14ac:dyDescent="0.25">
      <c r="A18" s="148"/>
    </row>
    <row r="38" spans="5:5" ht="18.75" x14ac:dyDescent="0.3">
      <c r="E38" s="149"/>
    </row>
  </sheetData>
  <mergeCells count="2">
    <mergeCell ref="D1:H1"/>
    <mergeCell ref="A8:H8"/>
  </mergeCells>
  <pageMargins left="1.1811023622047201" right="0.70866141732283505" top="0.74803149606299202" bottom="0.74803149606299202" header="0.31496062992126" footer="0.31496062992126"/>
  <pageSetup paperSize="9" orientation="portrait"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4:O145"/>
  <sheetViews>
    <sheetView view="pageBreakPreview" topLeftCell="A46" zoomScale="60" zoomScaleNormal="55" workbookViewId="0">
      <selection activeCell="H85" sqref="H85:M85"/>
    </sheetView>
  </sheetViews>
  <sheetFormatPr defaultColWidth="10.85546875" defaultRowHeight="15.75" x14ac:dyDescent="0.25"/>
  <cols>
    <col min="1" max="1" width="13.140625" style="98" customWidth="1"/>
    <col min="2" max="2" width="51.28515625" style="98" customWidth="1"/>
    <col min="3" max="3" width="7.85546875" style="98" customWidth="1"/>
    <col min="4" max="4" width="18" style="98" customWidth="1"/>
    <col min="5" max="5" width="37.42578125" style="98" customWidth="1"/>
    <col min="6" max="7" width="19.140625" style="98" customWidth="1"/>
    <col min="8" max="8" width="24.85546875" style="98" customWidth="1"/>
    <col min="9" max="9" width="26.140625" style="98" customWidth="1"/>
    <col min="10" max="10" width="23.42578125" style="98" customWidth="1"/>
    <col min="11" max="11" width="24.42578125" style="98" customWidth="1"/>
    <col min="12" max="12" width="24" style="98" customWidth="1"/>
    <col min="13" max="13" width="23" style="98" customWidth="1"/>
    <col min="14" max="14" width="10.85546875" style="98"/>
    <col min="15" max="15" width="47.28515625" style="98" customWidth="1"/>
    <col min="16" max="16384" width="10.85546875" style="98"/>
  </cols>
  <sheetData>
    <row r="4" spans="1:13" x14ac:dyDescent="0.25">
      <c r="K4" s="259" t="s">
        <v>1238</v>
      </c>
      <c r="L4" s="260"/>
      <c r="M4" s="260"/>
    </row>
    <row r="5" spans="1:13" x14ac:dyDescent="0.25">
      <c r="K5" s="260"/>
      <c r="L5" s="260"/>
      <c r="M5" s="260"/>
    </row>
    <row r="6" spans="1:13" x14ac:dyDescent="0.25">
      <c r="K6" s="260"/>
      <c r="L6" s="260"/>
      <c r="M6" s="260"/>
    </row>
    <row r="7" spans="1:13" ht="63.75" customHeight="1" x14ac:dyDescent="0.25">
      <c r="K7" s="260"/>
      <c r="L7" s="260"/>
      <c r="M7" s="260"/>
    </row>
    <row r="8" spans="1:13" ht="66.95" customHeight="1" x14ac:dyDescent="0.25">
      <c r="A8" s="227" t="s">
        <v>1236</v>
      </c>
      <c r="B8" s="228"/>
      <c r="C8" s="228"/>
      <c r="D8" s="228"/>
      <c r="E8" s="228"/>
      <c r="F8" s="228"/>
      <c r="G8" s="228"/>
      <c r="H8" s="228"/>
      <c r="I8" s="228"/>
      <c r="J8" s="228"/>
      <c r="K8" s="228"/>
      <c r="L8" s="228"/>
      <c r="M8" s="228"/>
    </row>
    <row r="10" spans="1:13" ht="15.95" customHeight="1" x14ac:dyDescent="0.25">
      <c r="A10" s="231" t="s">
        <v>0</v>
      </c>
      <c r="B10" s="231" t="s">
        <v>1</v>
      </c>
      <c r="C10" s="231"/>
      <c r="D10" s="231"/>
      <c r="E10" s="231"/>
      <c r="F10" s="231"/>
      <c r="G10" s="222" t="s">
        <v>2</v>
      </c>
      <c r="H10" s="222" t="s">
        <v>3</v>
      </c>
      <c r="I10" s="231" t="s">
        <v>4</v>
      </c>
      <c r="J10" s="231"/>
      <c r="K10" s="231"/>
      <c r="L10" s="231"/>
      <c r="M10" s="222" t="s">
        <v>5</v>
      </c>
    </row>
    <row r="11" spans="1:13" x14ac:dyDescent="0.25">
      <c r="A11" s="231"/>
      <c r="B11" s="231"/>
      <c r="C11" s="231"/>
      <c r="D11" s="231"/>
      <c r="E11" s="231"/>
      <c r="F11" s="231"/>
      <c r="G11" s="231"/>
      <c r="H11" s="231"/>
      <c r="I11" s="231"/>
      <c r="J11" s="231"/>
      <c r="K11" s="231"/>
      <c r="L11" s="231"/>
      <c r="M11" s="222"/>
    </row>
    <row r="12" spans="1:13" ht="128.1" customHeight="1" x14ac:dyDescent="0.25">
      <c r="A12" s="231"/>
      <c r="B12" s="231"/>
      <c r="C12" s="231"/>
      <c r="D12" s="231"/>
      <c r="E12" s="231"/>
      <c r="F12" s="231"/>
      <c r="G12" s="231"/>
      <c r="H12" s="231"/>
      <c r="I12" s="222" t="s">
        <v>6</v>
      </c>
      <c r="J12" s="223"/>
      <c r="K12" s="222" t="s">
        <v>7</v>
      </c>
      <c r="L12" s="223"/>
      <c r="M12" s="222"/>
    </row>
    <row r="13" spans="1:13" ht="30" customHeight="1" x14ac:dyDescent="0.25">
      <c r="A13" s="231"/>
      <c r="B13" s="231"/>
      <c r="C13" s="231"/>
      <c r="D13" s="231"/>
      <c r="E13" s="231"/>
      <c r="F13" s="231"/>
      <c r="G13" s="231"/>
      <c r="H13" s="231"/>
      <c r="I13" s="106" t="s">
        <v>8</v>
      </c>
      <c r="J13" s="106" t="s">
        <v>9</v>
      </c>
      <c r="K13" s="106" t="s">
        <v>8</v>
      </c>
      <c r="L13" s="106" t="s">
        <v>9</v>
      </c>
      <c r="M13" s="222"/>
    </row>
    <row r="14" spans="1:13" x14ac:dyDescent="0.25">
      <c r="A14" s="101">
        <v>1</v>
      </c>
      <c r="B14" s="229">
        <v>2</v>
      </c>
      <c r="C14" s="229"/>
      <c r="D14" s="229"/>
      <c r="E14" s="229"/>
      <c r="F14" s="229"/>
      <c r="G14" s="101">
        <v>3</v>
      </c>
      <c r="H14" s="101">
        <v>4</v>
      </c>
      <c r="I14" s="101">
        <v>5</v>
      </c>
      <c r="J14" s="101">
        <v>6</v>
      </c>
      <c r="K14" s="101">
        <v>7</v>
      </c>
      <c r="L14" s="101">
        <v>8</v>
      </c>
      <c r="M14" s="101">
        <v>9</v>
      </c>
    </row>
    <row r="15" spans="1:13" s="97" customFormat="1" ht="59.1" customHeight="1" x14ac:dyDescent="0.25">
      <c r="A15" s="99">
        <v>1</v>
      </c>
      <c r="B15" s="230" t="s">
        <v>10</v>
      </c>
      <c r="C15" s="230"/>
      <c r="D15" s="230"/>
      <c r="E15" s="230"/>
      <c r="F15" s="230"/>
      <c r="G15" s="101" t="s">
        <v>11</v>
      </c>
      <c r="H15" s="103">
        <f>+I15+J15+K15+L15</f>
        <v>9485866.2987109758</v>
      </c>
      <c r="I15" s="103">
        <f>I22+I44</f>
        <v>1359025.3435162504</v>
      </c>
      <c r="J15" s="103">
        <f>J22+J44</f>
        <v>1498505.7848947279</v>
      </c>
      <c r="K15" s="103">
        <f>K22+K44</f>
        <v>1379498.6619000002</v>
      </c>
      <c r="L15" s="103">
        <f>L22+L44</f>
        <v>5248836.5083999978</v>
      </c>
      <c r="M15" s="121"/>
    </row>
    <row r="16" spans="1:13" ht="29.1" customHeight="1" x14ac:dyDescent="0.25"/>
    <row r="17" spans="1:15" ht="36.950000000000003" customHeight="1" x14ac:dyDescent="0.25">
      <c r="A17" s="231" t="s">
        <v>0</v>
      </c>
      <c r="B17" s="231" t="s">
        <v>1</v>
      </c>
      <c r="C17" s="222" t="s">
        <v>12</v>
      </c>
      <c r="D17" s="222"/>
      <c r="E17" s="222"/>
      <c r="F17" s="222"/>
      <c r="G17" s="222" t="s">
        <v>2</v>
      </c>
      <c r="H17" s="231" t="s">
        <v>13</v>
      </c>
      <c r="I17" s="231"/>
      <c r="J17" s="231"/>
      <c r="K17" s="231"/>
      <c r="L17" s="231"/>
      <c r="M17" s="222" t="s">
        <v>14</v>
      </c>
    </row>
    <row r="18" spans="1:15" ht="54" customHeight="1" x14ac:dyDescent="0.25">
      <c r="A18" s="231"/>
      <c r="B18" s="231"/>
      <c r="C18" s="222"/>
      <c r="D18" s="222"/>
      <c r="E18" s="222"/>
      <c r="F18" s="222"/>
      <c r="G18" s="231"/>
      <c r="H18" s="231"/>
      <c r="I18" s="231"/>
      <c r="J18" s="231"/>
      <c r="K18" s="231"/>
      <c r="L18" s="231"/>
      <c r="M18" s="222"/>
    </row>
    <row r="19" spans="1:15" ht="83.1" customHeight="1" x14ac:dyDescent="0.25">
      <c r="A19" s="231"/>
      <c r="B19" s="222" t="s">
        <v>15</v>
      </c>
      <c r="C19" s="231" t="s">
        <v>16</v>
      </c>
      <c r="D19" s="222" t="s">
        <v>17</v>
      </c>
      <c r="E19" s="231" t="s">
        <v>18</v>
      </c>
      <c r="F19" s="231"/>
      <c r="G19" s="231"/>
      <c r="H19" s="224" t="s">
        <v>19</v>
      </c>
      <c r="I19" s="222" t="s">
        <v>6</v>
      </c>
      <c r="J19" s="223"/>
      <c r="K19" s="222" t="s">
        <v>20</v>
      </c>
      <c r="L19" s="223"/>
      <c r="M19" s="222"/>
    </row>
    <row r="20" spans="1:15" ht="135.94999999999999" customHeight="1" x14ac:dyDescent="0.25">
      <c r="A20" s="231"/>
      <c r="B20" s="222"/>
      <c r="C20" s="231"/>
      <c r="D20" s="222"/>
      <c r="E20" s="100" t="s">
        <v>6</v>
      </c>
      <c r="F20" s="100" t="s">
        <v>20</v>
      </c>
      <c r="G20" s="231"/>
      <c r="H20" s="226"/>
      <c r="I20" s="106" t="s">
        <v>8</v>
      </c>
      <c r="J20" s="106" t="s">
        <v>9</v>
      </c>
      <c r="K20" s="106" t="s">
        <v>8</v>
      </c>
      <c r="L20" s="106" t="s">
        <v>9</v>
      </c>
      <c r="M20" s="222"/>
    </row>
    <row r="21" spans="1:15" x14ac:dyDescent="0.25">
      <c r="A21" s="101">
        <v>10</v>
      </c>
      <c r="B21" s="101">
        <v>11</v>
      </c>
      <c r="C21" s="101">
        <v>12</v>
      </c>
      <c r="D21" s="101">
        <v>13</v>
      </c>
      <c r="E21" s="101">
        <v>14</v>
      </c>
      <c r="F21" s="101">
        <v>15</v>
      </c>
      <c r="G21" s="101">
        <v>16</v>
      </c>
      <c r="H21" s="101">
        <v>17</v>
      </c>
      <c r="I21" s="101">
        <v>18</v>
      </c>
      <c r="J21" s="101">
        <v>19</v>
      </c>
      <c r="K21" s="101">
        <v>20</v>
      </c>
      <c r="L21" s="101">
        <v>21</v>
      </c>
      <c r="M21" s="101">
        <v>22</v>
      </c>
    </row>
    <row r="22" spans="1:15" ht="65.099999999999994" customHeight="1" x14ac:dyDescent="0.25">
      <c r="A22" s="104" t="s">
        <v>21</v>
      </c>
      <c r="B22" s="232" t="s">
        <v>22</v>
      </c>
      <c r="C22" s="232"/>
      <c r="D22" s="232"/>
      <c r="E22" s="232"/>
      <c r="F22" s="232"/>
      <c r="G22" s="104" t="s">
        <v>11</v>
      </c>
      <c r="H22" s="105">
        <f>SUM(I22:L22)</f>
        <v>8835836.4641999993</v>
      </c>
      <c r="I22" s="105">
        <f>SUM(I23:I24,I26:I30,I31,I35:I37)</f>
        <v>1260187.0136200006</v>
      </c>
      <c r="J22" s="105">
        <f t="shared" ref="J22:L22" si="0">SUM(J23:J24,J26:J30,J31,J35:J37)</f>
        <v>947314.28028000006</v>
      </c>
      <c r="K22" s="105">
        <f t="shared" si="0"/>
        <v>1379498.6619000002</v>
      </c>
      <c r="L22" s="105">
        <f t="shared" si="0"/>
        <v>5248836.5083999978</v>
      </c>
      <c r="M22" s="122"/>
      <c r="O22" s="270" t="s">
        <v>23</v>
      </c>
    </row>
    <row r="23" spans="1:15" x14ac:dyDescent="0.25">
      <c r="A23" s="106" t="s">
        <v>24</v>
      </c>
      <c r="B23" s="107" t="s">
        <v>25</v>
      </c>
      <c r="C23" s="106" t="s">
        <v>26</v>
      </c>
      <c r="D23" s="108">
        <f>E23+F23</f>
        <v>1101</v>
      </c>
      <c r="E23" s="108">
        <f>ДТ!K10</f>
        <v>503</v>
      </c>
      <c r="F23" s="108">
        <f>ДТ!L10</f>
        <v>598</v>
      </c>
      <c r="G23" s="106" t="s">
        <v>27</v>
      </c>
      <c r="H23" s="109">
        <f t="shared" ref="H23:H24" si="1">SUM(I23:L23)</f>
        <v>268233.47699999996</v>
      </c>
      <c r="I23" s="113">
        <f>ДТ!M10+ДТ!Q10</f>
        <v>0</v>
      </c>
      <c r="J23" s="113">
        <f>ДТ!O10+ДТ!S10+ДТ!X10+ДТ!AA10+ДТ!AD10+ДТ!AF10+ДТ!AH10+ДТ!AJ10</f>
        <v>113181.07699999999</v>
      </c>
      <c r="K23" s="113">
        <f>ДТ!N10+ДТ!R10</f>
        <v>0</v>
      </c>
      <c r="L23" s="113">
        <f>ДТ!P10+ДТ!T10+ДТ!Y10+ДТ!AB10+ДТ!AE10+ДТ!AG10+ДТ!AI10+ДТ!AK10</f>
        <v>155052.4</v>
      </c>
      <c r="M23" s="123"/>
      <c r="O23" s="271"/>
    </row>
    <row r="24" spans="1:15" x14ac:dyDescent="0.25">
      <c r="A24" s="106" t="s">
        <v>28</v>
      </c>
      <c r="B24" s="107" t="s">
        <v>29</v>
      </c>
      <c r="C24" s="106" t="s">
        <v>26</v>
      </c>
      <c r="D24" s="108">
        <f t="shared" ref="D24:D31" si="2">E24+F24</f>
        <v>605</v>
      </c>
      <c r="E24" s="108">
        <f>ДТ!AY10</f>
        <v>367</v>
      </c>
      <c r="F24" s="108">
        <f>ДТ!AZ10</f>
        <v>238</v>
      </c>
      <c r="G24" s="106" t="s">
        <v>27</v>
      </c>
      <c r="H24" s="109">
        <f t="shared" si="1"/>
        <v>132838</v>
      </c>
      <c r="I24" s="113">
        <f>ДТ!BC10+ДТ!BG10</f>
        <v>0</v>
      </c>
      <c r="J24" s="113">
        <f>ДТ!BE10+ДТ!BI10+ДТ!BN10+ДТ!BQ10+ДТ!BT10+ДТ!BV10+ДТ!BX10+ДТ!BZ10+ДТ!CB10+ДТ!CK10</f>
        <v>80148.310000000012</v>
      </c>
      <c r="K24" s="113">
        <f>ДТ!BD10+ДТ!BH10</f>
        <v>0</v>
      </c>
      <c r="L24" s="113">
        <f>ДТ!BF10+ДТ!BJ10+ДТ!BO10+ДТ!BR10+ДТ!BU10+ДТ!BW10+ДТ!BY10+ДТ!CA10+ДТ!CC10+ДТ!CL10</f>
        <v>52689.689999999988</v>
      </c>
      <c r="M24" s="123"/>
      <c r="O24" s="257">
        <f>ДТ!E10-Свод!H22</f>
        <v>-50</v>
      </c>
    </row>
    <row r="25" spans="1:15" x14ac:dyDescent="0.25">
      <c r="A25" s="106" t="s">
        <v>30</v>
      </c>
      <c r="B25" s="107" t="s">
        <v>31</v>
      </c>
      <c r="C25" s="106" t="s">
        <v>32</v>
      </c>
      <c r="D25" s="108">
        <f t="shared" si="2"/>
        <v>1</v>
      </c>
      <c r="E25" s="108">
        <f>ДТ!BA10</f>
        <v>0</v>
      </c>
      <c r="F25" s="108">
        <f>ДТ!BB10</f>
        <v>1</v>
      </c>
      <c r="G25" s="106" t="s">
        <v>27</v>
      </c>
      <c r="H25" s="272"/>
      <c r="I25" s="273"/>
      <c r="J25" s="273"/>
      <c r="K25" s="273"/>
      <c r="L25" s="273"/>
      <c r="M25" s="123"/>
      <c r="O25" s="258"/>
    </row>
    <row r="26" spans="1:15" x14ac:dyDescent="0.25">
      <c r="A26" s="106" t="s">
        <v>33</v>
      </c>
      <c r="B26" s="107" t="s">
        <v>34</v>
      </c>
      <c r="C26" s="106" t="s">
        <v>26</v>
      </c>
      <c r="D26" s="108">
        <f t="shared" si="2"/>
        <v>0</v>
      </c>
      <c r="E26" s="108">
        <f>ДТ!IV10</f>
        <v>0</v>
      </c>
      <c r="F26" s="108">
        <f>ДТ!IW10</f>
        <v>0</v>
      </c>
      <c r="G26" s="106" t="s">
        <v>27</v>
      </c>
      <c r="H26" s="109">
        <f>SUM(I26:L26)</f>
        <v>0</v>
      </c>
      <c r="I26" s="113">
        <f>ДТ!IX10+ДТ!JB10</f>
        <v>0</v>
      </c>
      <c r="J26" s="113">
        <f>ДТ!IZ10+ДТ!JD10+ДТ!JF10+ДТ!JH10+ДТ!JJ10+ДТ!JL10+ДТ!JN10+ДТ!JP10+ДТ!JR10</f>
        <v>0</v>
      </c>
      <c r="K26" s="113">
        <f>ДТ!IY10+ДТ!JC10</f>
        <v>0</v>
      </c>
      <c r="L26" s="113">
        <f>ДТ!JA10+ДТ!JE10+ДТ!JG10+ДТ!JI10+ДТ!JK10+ДТ!JM10+ДТ!JO10+ДТ!JQ10+ДТ!JS10</f>
        <v>0</v>
      </c>
      <c r="M26" s="123"/>
    </row>
    <row r="27" spans="1:15" x14ac:dyDescent="0.25">
      <c r="A27" s="106" t="s">
        <v>35</v>
      </c>
      <c r="B27" s="107" t="s">
        <v>36</v>
      </c>
      <c r="C27" s="106" t="s">
        <v>26</v>
      </c>
      <c r="D27" s="108">
        <f t="shared" si="2"/>
        <v>564</v>
      </c>
      <c r="E27" s="108">
        <f>ДТ!DF10</f>
        <v>18</v>
      </c>
      <c r="F27" s="108">
        <f>ДТ!DG10</f>
        <v>546</v>
      </c>
      <c r="G27" s="106" t="s">
        <v>27</v>
      </c>
      <c r="H27" s="109">
        <f t="shared" ref="H27:H37" si="3">SUM(I27:L27)</f>
        <v>9034.2000000000007</v>
      </c>
      <c r="I27" s="113">
        <f>ДТ!DH10+ДТ!DL10</f>
        <v>0</v>
      </c>
      <c r="J27" s="113">
        <f>ДТ!DJ10+ДТ!DN10</f>
        <v>288</v>
      </c>
      <c r="K27" s="113">
        <f>ДТ!DI10+ДТ!DM10</f>
        <v>1323.2</v>
      </c>
      <c r="L27" s="113">
        <f>ДТ!DK10+ДТ!DO10</f>
        <v>7423</v>
      </c>
      <c r="M27" s="123"/>
    </row>
    <row r="28" spans="1:15" ht="23.1" customHeight="1" x14ac:dyDescent="0.25">
      <c r="A28" s="110" t="s">
        <v>37</v>
      </c>
      <c r="B28" s="111" t="s">
        <v>38</v>
      </c>
      <c r="C28" s="101" t="s">
        <v>39</v>
      </c>
      <c r="D28" s="108">
        <f t="shared" si="2"/>
        <v>63952</v>
      </c>
      <c r="E28" s="108">
        <f>ДТ!EM10</f>
        <v>37703</v>
      </c>
      <c r="F28" s="108">
        <f>ДТ!EN10</f>
        <v>26249</v>
      </c>
      <c r="G28" s="110" t="s">
        <v>27</v>
      </c>
      <c r="H28" s="109">
        <f t="shared" si="3"/>
        <v>841143.57300000009</v>
      </c>
      <c r="I28" s="120">
        <f>ДТ!EO10+ДТ!ES10</f>
        <v>441759.91324000008</v>
      </c>
      <c r="J28" s="120">
        <f>ДТ!EQ10+ДТ!EU10+ДТ!EW10+ДТ!EY10+ДТ!FA10+ДТ!FC10</f>
        <v>27949.938760000023</v>
      </c>
      <c r="K28" s="120">
        <f>ДТ!EP10+ДТ!ET10</f>
        <v>366512.72099999996</v>
      </c>
      <c r="L28" s="120">
        <f>ДТ!ER10+ДТ!EV10+ДТ!EX10+ДТ!EZ10+ДТ!FB10+ДТ!FD10</f>
        <v>4921</v>
      </c>
      <c r="M28" s="124"/>
    </row>
    <row r="29" spans="1:15" ht="23.1" customHeight="1" x14ac:dyDescent="0.25">
      <c r="A29" s="112" t="s">
        <v>40</v>
      </c>
      <c r="B29" s="111" t="s">
        <v>41</v>
      </c>
      <c r="C29" s="106" t="s">
        <v>26</v>
      </c>
      <c r="D29" s="108">
        <f t="shared" si="2"/>
        <v>0</v>
      </c>
      <c r="E29" s="108">
        <f>ДТ!JU10</f>
        <v>0</v>
      </c>
      <c r="F29" s="108">
        <f>ДТ!JV10</f>
        <v>0</v>
      </c>
      <c r="G29" s="110" t="s">
        <v>27</v>
      </c>
      <c r="H29" s="109">
        <f t="shared" si="3"/>
        <v>0</v>
      </c>
      <c r="I29" s="120">
        <f>ДТ!KF10+ДТ!LH10</f>
        <v>0</v>
      </c>
      <c r="J29" s="120">
        <f>ДТ!KJ10+ДТ!KR10+ДТ!KW10+ДТ!KY10+ДТ!LA10+ДТ!LD10+ДТ!LL10+ДТ!KN10</f>
        <v>0</v>
      </c>
      <c r="K29" s="120">
        <f>ДТ!KH10+ДТ!LJ10</f>
        <v>0</v>
      </c>
      <c r="L29" s="120">
        <f>ДТ!KL10+ДТ!KT10+ДТ!KX10+ДТ!KZ10+ДТ!LB10+ДТ!LF10+ДТ!LN10+ДТ!KP10</f>
        <v>0</v>
      </c>
      <c r="M29" s="124"/>
    </row>
    <row r="30" spans="1:15" ht="51" customHeight="1" x14ac:dyDescent="0.25">
      <c r="A30" s="112" t="s">
        <v>42</v>
      </c>
      <c r="B30" s="107" t="s">
        <v>43</v>
      </c>
      <c r="C30" s="106" t="s">
        <v>44</v>
      </c>
      <c r="D30" s="106">
        <f t="shared" si="2"/>
        <v>347975.87574644107</v>
      </c>
      <c r="E30" s="106">
        <f>ДТ!FU10</f>
        <v>211006.46906691103</v>
      </c>
      <c r="F30" s="106">
        <f>ДТ!FV10</f>
        <v>136969.40667953002</v>
      </c>
      <c r="G30" s="106" t="s">
        <v>27</v>
      </c>
      <c r="H30" s="109">
        <f t="shared" si="3"/>
        <v>1578513.1710000006</v>
      </c>
      <c r="I30" s="113">
        <f>ДТ!FE10+ДТ!FI10</f>
        <v>729165.37040000048</v>
      </c>
      <c r="J30" s="113">
        <f>ДТ!FG10+ДТ!FK10+ДТ!FM10+ДТ!FO10+ДТ!FQ10+ДТ!FS10</f>
        <v>82965.559099999999</v>
      </c>
      <c r="K30" s="113">
        <f>ДТ!FF10+ДТ!FJ10</f>
        <v>752768.24150000012</v>
      </c>
      <c r="L30" s="113">
        <f>ДТ!FH10+ДТ!FL10+ДТ!FN10+ДТ!FP10+ДТ!FR10+ДТ!FT10</f>
        <v>13614</v>
      </c>
      <c r="M30" s="123"/>
    </row>
    <row r="31" spans="1:15" x14ac:dyDescent="0.25">
      <c r="A31" s="106" t="s">
        <v>45</v>
      </c>
      <c r="B31" s="107" t="s">
        <v>46</v>
      </c>
      <c r="C31" s="106" t="s">
        <v>44</v>
      </c>
      <c r="D31" s="113">
        <f t="shared" si="2"/>
        <v>444080.67522814387</v>
      </c>
      <c r="E31" s="113">
        <f>ДТ!HU10</f>
        <v>94342.938816616544</v>
      </c>
      <c r="F31" s="113">
        <f>ДТ!HV10</f>
        <v>349737.73641152732</v>
      </c>
      <c r="G31" s="106" t="s">
        <v>27</v>
      </c>
      <c r="H31" s="109">
        <f t="shared" si="3"/>
        <v>917122.82820000011</v>
      </c>
      <c r="I31" s="113">
        <f>SUM(I32:I34)</f>
        <v>89261.729979999989</v>
      </c>
      <c r="J31" s="113">
        <f t="shared" ref="J31:L31" si="4">SUM(J32:J34)</f>
        <v>48441.251220000013</v>
      </c>
      <c r="K31" s="113">
        <f t="shared" si="4"/>
        <v>255222.9994</v>
      </c>
      <c r="L31" s="113">
        <f t="shared" si="4"/>
        <v>524196.8476000001</v>
      </c>
      <c r="M31" s="123"/>
    </row>
    <row r="32" spans="1:15" ht="17.100000000000001" customHeight="1" x14ac:dyDescent="0.25">
      <c r="A32" s="106" t="s">
        <v>47</v>
      </c>
      <c r="B32" s="114" t="s">
        <v>48</v>
      </c>
      <c r="C32" s="106" t="s">
        <v>44</v>
      </c>
      <c r="D32" s="272"/>
      <c r="E32" s="273"/>
      <c r="F32" s="274"/>
      <c r="G32" s="106" t="s">
        <v>27</v>
      </c>
      <c r="H32" s="115">
        <f t="shared" si="3"/>
        <v>831338.09420000017</v>
      </c>
      <c r="I32" s="125">
        <f>ДТ!FY10+ДТ!GK10</f>
        <v>84943.729979999989</v>
      </c>
      <c r="J32" s="125">
        <f>ДТ!GE10+ДТ!GQ10+ДТ!GW10+ДТ!HC10+ДТ!HI10+ДТ!HO10</f>
        <v>35629.590220000013</v>
      </c>
      <c r="K32" s="125">
        <f>ДТ!GB10+ДТ!GN10</f>
        <v>186694.7764</v>
      </c>
      <c r="L32" s="125">
        <f>ДТ!GH10+ДТ!GT10+ДТ!GZ10+ДТ!HF10+ДТ!HL10+ДТ!HR10</f>
        <v>524069.99760000012</v>
      </c>
      <c r="M32" s="123"/>
    </row>
    <row r="33" spans="1:15" x14ac:dyDescent="0.25">
      <c r="A33" s="106" t="s">
        <v>49</v>
      </c>
      <c r="B33" s="114" t="s">
        <v>50</v>
      </c>
      <c r="C33" s="106" t="s">
        <v>44</v>
      </c>
      <c r="D33" s="272"/>
      <c r="E33" s="273"/>
      <c r="F33" s="274"/>
      <c r="G33" s="106" t="s">
        <v>27</v>
      </c>
      <c r="H33" s="115">
        <f t="shared" si="3"/>
        <v>85733.584000000003</v>
      </c>
      <c r="I33" s="125">
        <f>ДТ!FZ10+ДТ!GL10</f>
        <v>4318</v>
      </c>
      <c r="J33" s="125">
        <f>ДТ!GF10+ДТ!GR10+ДТ!GX10+ДТ!HD10+ДТ!HJ10+ДТ!HP10</f>
        <v>12762.761</v>
      </c>
      <c r="K33" s="125">
        <f>ДТ!GC10+ДТ!GO10</f>
        <v>68528.222999999998</v>
      </c>
      <c r="L33" s="125">
        <f>ДТ!GI10+ДТ!GU10+ДТ!HA10+ДТ!HG10+ДТ!HM10+ДТ!HS10</f>
        <v>124.6</v>
      </c>
      <c r="M33" s="123"/>
    </row>
    <row r="34" spans="1:15" x14ac:dyDescent="0.25">
      <c r="A34" s="106" t="s">
        <v>51</v>
      </c>
      <c r="B34" s="114" t="s">
        <v>52</v>
      </c>
      <c r="C34" s="106" t="s">
        <v>44</v>
      </c>
      <c r="D34" s="272"/>
      <c r="E34" s="273"/>
      <c r="F34" s="274"/>
      <c r="G34" s="106" t="s">
        <v>27</v>
      </c>
      <c r="H34" s="115">
        <f t="shared" si="3"/>
        <v>51.15</v>
      </c>
      <c r="I34" s="125">
        <f>ДТ!GA10+ДТ!GM10</f>
        <v>0</v>
      </c>
      <c r="J34" s="125">
        <f>ДТ!GG10+ДТ!GS10+ДТ!GY10+ДТ!HE10+ДТ!HK10+ДТ!HQ10</f>
        <v>48.9</v>
      </c>
      <c r="K34" s="125">
        <f>ДТ!GD10+ДТ!GP10</f>
        <v>0</v>
      </c>
      <c r="L34" s="125">
        <f>ДТ!GJ10+ДТ!GV10+ДТ!HB10+ДТ!HH10+ДТ!HN10+ДТ!HT10</f>
        <v>2.25</v>
      </c>
      <c r="M34" s="123"/>
    </row>
    <row r="35" spans="1:15" x14ac:dyDescent="0.25">
      <c r="A35" s="106" t="s">
        <v>53</v>
      </c>
      <c r="B35" s="107" t="s">
        <v>54</v>
      </c>
      <c r="C35" s="106" t="s">
        <v>44</v>
      </c>
      <c r="D35" s="113">
        <f>E35+F35</f>
        <v>50181.61961604769</v>
      </c>
      <c r="E35" s="113">
        <f>ДТ!IQ10</f>
        <v>0</v>
      </c>
      <c r="F35" s="113">
        <f>ДТ!IR10</f>
        <v>50181.61961604769</v>
      </c>
      <c r="G35" s="106" t="s">
        <v>27</v>
      </c>
      <c r="H35" s="109">
        <f t="shared" si="3"/>
        <v>103525.02800000002</v>
      </c>
      <c r="I35" s="113">
        <f>ДТ!HY10+ДТ!IC10</f>
        <v>0</v>
      </c>
      <c r="J35" s="113">
        <f>ДТ!IA10+ДТ!IE10+ДТ!IG10+ДТ!II10+ДТ!IK10+ДТ!IM10+ДТ!IO10</f>
        <v>0</v>
      </c>
      <c r="K35" s="113">
        <f>ДТ!HZ10+ДТ!ID10</f>
        <v>3671.5</v>
      </c>
      <c r="L35" s="113">
        <f>ДТ!IB10+ДТ!IF10+ДТ!IH10+ДТ!IJ10+ДТ!IL10+ДТ!IN10+ДТ!IP10</f>
        <v>99853.52800000002</v>
      </c>
      <c r="M35" s="123"/>
    </row>
    <row r="36" spans="1:15" x14ac:dyDescent="0.25">
      <c r="A36" s="106" t="s">
        <v>55</v>
      </c>
      <c r="B36" s="252" t="s">
        <v>56</v>
      </c>
      <c r="C36" s="252"/>
      <c r="D36" s="252"/>
      <c r="E36" s="252"/>
      <c r="F36" s="252"/>
      <c r="G36" s="106" t="s">
        <v>27</v>
      </c>
      <c r="H36" s="109">
        <f t="shared" si="3"/>
        <v>4985426.1869999981</v>
      </c>
      <c r="I36" s="113">
        <v>0</v>
      </c>
      <c r="J36" s="113">
        <f>ДТ!CM10+ДТ!CO10+ДТ!CQ10+ДТ!DA10+ДТ!CW10</f>
        <v>594340.14419999998</v>
      </c>
      <c r="K36" s="113">
        <v>0</v>
      </c>
      <c r="L36" s="113">
        <f>ДТ!CN10+ДТ!CP10+ДТ!CR10+ДТ!CX10+ДТ!DB10</f>
        <v>4391086.0427999981</v>
      </c>
      <c r="M36" s="123"/>
    </row>
    <row r="37" spans="1:15" x14ac:dyDescent="0.25">
      <c r="A37" s="106" t="s">
        <v>57</v>
      </c>
      <c r="B37" s="252" t="s">
        <v>58</v>
      </c>
      <c r="C37" s="252"/>
      <c r="D37" s="252"/>
      <c r="E37" s="252"/>
      <c r="F37" s="252"/>
      <c r="G37" s="106" t="s">
        <v>27</v>
      </c>
      <c r="H37" s="117">
        <f t="shared" si="3"/>
        <v>0</v>
      </c>
      <c r="I37" s="113">
        <f>ДТ!LS10+ДТ!LW10</f>
        <v>0</v>
      </c>
      <c r="J37" s="113">
        <f>ДТ!LU10+ДТ!LY10+ДТ!MA10+ДТ!MC10+ДТ!ME10+ДТ!MG10+ДТ!MI10+ДТ!MK10</f>
        <v>0</v>
      </c>
      <c r="K37" s="113">
        <f>ДТ!LT10+ДТ!LX10</f>
        <v>0</v>
      </c>
      <c r="L37" s="113">
        <f>ДТ!LV10+ДТ!LZ10+ДТ!MB10+ДТ!MD10+ДТ!MF10+ДТ!MH10+ДТ!MJ10+ДТ!ML10</f>
        <v>0</v>
      </c>
      <c r="M37" s="123"/>
    </row>
    <row r="39" spans="1:15" ht="56.1" customHeight="1" x14ac:dyDescent="0.25">
      <c r="A39" s="231" t="s">
        <v>0</v>
      </c>
      <c r="B39" s="249" t="s">
        <v>1</v>
      </c>
      <c r="C39" s="224" t="s">
        <v>16</v>
      </c>
      <c r="D39" s="261" t="s">
        <v>59</v>
      </c>
      <c r="E39" s="262"/>
      <c r="F39" s="263"/>
      <c r="G39" s="222" t="s">
        <v>2</v>
      </c>
      <c r="H39" s="222" t="s">
        <v>60</v>
      </c>
      <c r="I39" s="222"/>
      <c r="J39" s="222"/>
      <c r="K39" s="222"/>
      <c r="L39" s="222"/>
      <c r="M39" s="222" t="s">
        <v>14</v>
      </c>
    </row>
    <row r="40" spans="1:15" ht="36" customHeight="1" x14ac:dyDescent="0.25">
      <c r="A40" s="231"/>
      <c r="B40" s="250"/>
      <c r="C40" s="225"/>
      <c r="D40" s="264"/>
      <c r="E40" s="265"/>
      <c r="F40" s="266"/>
      <c r="G40" s="231"/>
      <c r="H40" s="224" t="s">
        <v>3</v>
      </c>
      <c r="I40" s="275" t="s">
        <v>4</v>
      </c>
      <c r="J40" s="276"/>
      <c r="K40" s="276"/>
      <c r="L40" s="277"/>
      <c r="M40" s="222"/>
    </row>
    <row r="41" spans="1:15" ht="84.95" customHeight="1" x14ac:dyDescent="0.25">
      <c r="A41" s="231"/>
      <c r="B41" s="250"/>
      <c r="C41" s="225"/>
      <c r="D41" s="264"/>
      <c r="E41" s="265"/>
      <c r="F41" s="266"/>
      <c r="G41" s="231"/>
      <c r="H41" s="225"/>
      <c r="I41" s="222" t="s">
        <v>6</v>
      </c>
      <c r="J41" s="223"/>
      <c r="K41" s="222" t="s">
        <v>7</v>
      </c>
      <c r="L41" s="223"/>
      <c r="M41" s="222"/>
    </row>
    <row r="42" spans="1:15" ht="54" customHeight="1" x14ac:dyDescent="0.25">
      <c r="A42" s="231"/>
      <c r="B42" s="251"/>
      <c r="C42" s="226"/>
      <c r="D42" s="267"/>
      <c r="E42" s="268"/>
      <c r="F42" s="269"/>
      <c r="G42" s="231"/>
      <c r="H42" s="226"/>
      <c r="I42" s="106" t="s">
        <v>8</v>
      </c>
      <c r="J42" s="106" t="s">
        <v>9</v>
      </c>
      <c r="K42" s="106" t="s">
        <v>8</v>
      </c>
      <c r="L42" s="106" t="s">
        <v>9</v>
      </c>
      <c r="M42" s="222"/>
    </row>
    <row r="43" spans="1:15" s="97" customFormat="1" ht="21" customHeight="1" x14ac:dyDescent="0.25">
      <c r="A43" s="101">
        <v>23</v>
      </c>
      <c r="B43" s="101">
        <v>24</v>
      </c>
      <c r="C43" s="101">
        <v>25</v>
      </c>
      <c r="D43" s="238">
        <v>26</v>
      </c>
      <c r="E43" s="239"/>
      <c r="F43" s="240"/>
      <c r="G43" s="101">
        <v>27</v>
      </c>
      <c r="H43" s="101">
        <v>28</v>
      </c>
      <c r="I43" s="101">
        <v>29</v>
      </c>
      <c r="J43" s="101">
        <v>30</v>
      </c>
      <c r="K43" s="101">
        <v>31</v>
      </c>
      <c r="L43" s="101">
        <v>32</v>
      </c>
      <c r="M43" s="101">
        <v>33</v>
      </c>
      <c r="O43" s="270" t="s">
        <v>61</v>
      </c>
    </row>
    <row r="44" spans="1:15" ht="48.75" customHeight="1" x14ac:dyDescent="0.25">
      <c r="A44" s="99" t="s">
        <v>62</v>
      </c>
      <c r="B44" s="241" t="s">
        <v>63</v>
      </c>
      <c r="C44" s="241"/>
      <c r="D44" s="241"/>
      <c r="E44" s="241"/>
      <c r="F44" s="241"/>
      <c r="G44" s="99" t="s">
        <v>11</v>
      </c>
      <c r="H44" s="103">
        <f>SUM(I44:L44)</f>
        <v>650029.83451097761</v>
      </c>
      <c r="I44" s="103">
        <f>SUM(I45:I55,I59:I65)</f>
        <v>98838.32989624975</v>
      </c>
      <c r="J44" s="103">
        <f>SUM(J45:J55,J59:J65)</f>
        <v>551191.5046147278</v>
      </c>
      <c r="K44" s="103">
        <f>SUM(K45:K55,K59:K65)</f>
        <v>0</v>
      </c>
      <c r="L44" s="103">
        <f>SUM(L45:L55,L59:L65)</f>
        <v>0</v>
      </c>
      <c r="M44" s="126"/>
      <c r="O44" s="271"/>
    </row>
    <row r="45" spans="1:15" x14ac:dyDescent="0.25">
      <c r="A45" s="112" t="s">
        <v>64</v>
      </c>
      <c r="B45" s="235" t="s">
        <v>65</v>
      </c>
      <c r="C45" s="236"/>
      <c r="D45" s="236"/>
      <c r="E45" s="236"/>
      <c r="F45" s="237"/>
      <c r="G45" s="101" t="s">
        <v>11</v>
      </c>
      <c r="H45" s="117">
        <f t="shared" ref="H45:H65" si="5">SUM(I45:L45)</f>
        <v>1417.7</v>
      </c>
      <c r="I45" s="117">
        <f>'Общественные пространства'!J9+'Общественные пространства'!L9-Свод!K45</f>
        <v>1317.7</v>
      </c>
      <c r="J45" s="117">
        <f>'Общественные пространства'!K9+'Общественные пространства'!M9-Свод!L45</f>
        <v>100</v>
      </c>
      <c r="K45" s="117">
        <f>SUMIF('Общественные пространства'!$F$10:$F$1048576,"На содержании иных лиц",'Общественные пространства'!$J$10:$J$1048576)+SUMIF('Общественные пространства'!$F$10:$F$1048576,"На содержании иных лиц",'Общественные пространства'!$L$10:$L$1048576)</f>
        <v>0</v>
      </c>
      <c r="L45" s="117">
        <f>SUMIF('Общественные пространства'!$F$10:$F$1048576,"На содержании иных лиц",'Общественные пространства'!$K$10:$K$1048576)+SUMIF('Общественные пространства'!$F$10:$F$1048576,"На содержании иных лиц",'Общественные пространства'!$M$10:$M$1048576)</f>
        <v>0</v>
      </c>
      <c r="M45" s="126"/>
      <c r="O45" s="257">
        <f>'Общественные пространства'!I9-Свод!H44</f>
        <v>0</v>
      </c>
    </row>
    <row r="46" spans="1:15" x14ac:dyDescent="0.25">
      <c r="A46" s="106" t="s">
        <v>66</v>
      </c>
      <c r="B46" s="107" t="s">
        <v>67</v>
      </c>
      <c r="C46" s="106" t="s">
        <v>26</v>
      </c>
      <c r="D46" s="242">
        <f>'Общественные пространства'!CY9</f>
        <v>37</v>
      </c>
      <c r="E46" s="242"/>
      <c r="F46" s="242"/>
      <c r="G46" s="101" t="s">
        <v>11</v>
      </c>
      <c r="H46" s="117">
        <f t="shared" si="5"/>
        <v>13822.1</v>
      </c>
      <c r="I46" s="117">
        <f>'Общественные пространства'!CZ9+'Общественные пространства'!DB9-Свод!K46</f>
        <v>0</v>
      </c>
      <c r="J46" s="117">
        <f>SUM('Общественные пространства'!DA9,'Общественные пространства'!DC9,'Общественные пространства'!DD9:DI9)-Свод!L46</f>
        <v>13822.1</v>
      </c>
      <c r="K46" s="117">
        <f>SUMIF('Общественные пространства'!$F$10:$F$1048576,"На содержании иных лиц",'Общественные пространства'!$CZ$10:$CZ$1048576)+SUMIF('Общественные пространства'!$F$10:$F$1048576,"На содержании иных лиц",'Общественные пространства'!$DB$10:$DB$1048576)</f>
        <v>0</v>
      </c>
      <c r="L46" s="117">
        <f>SUMIF('Общественные пространства'!$F$10:$F$1048576,"На содержании иных лиц",'Общественные пространства'!$DA$10:$DA$1048576)+SUMIF('Общественные пространства'!$F$10:$F$1048576,"На содержании иных лиц",'Общественные пространства'!$DC$10:$DC$1048576)+SUMIF('Общественные пространства'!$F$10:$F$1048576,"На содержании иных лиц",'Общественные пространства'!$DD$10:$DD$1048576)+SUMIF('Общественные пространства'!$F$10:$F$1048576,"На содержании иных лиц",'Общественные пространства'!$DE$10:$DE$1048576)+SUMIF('Общественные пространства'!$F$10:$F$1048576,"На содержании иных лиц",'Общественные пространства'!$DF$10:$DF$1048576)+SUMIF('Общественные пространства'!$F$10:$F$1048576,"На содержании иных лиц",'Общественные пространства'!$DG$10:$DG$1048576)+SUMIF('Общественные пространства'!$F$10:$F$1048576,"На содержании иных лиц",'Общественные пространства'!$DH$10:$DH$1048576)+SUMIF('Общественные пространства'!$F$10:$F$1048576,"На содержании иных лиц",'Общественные пространства'!$DI$10:$DI$1048576)</f>
        <v>0</v>
      </c>
      <c r="M46" s="126"/>
      <c r="O46" s="257"/>
    </row>
    <row r="47" spans="1:15" x14ac:dyDescent="0.25">
      <c r="A47" s="106" t="s">
        <v>68</v>
      </c>
      <c r="B47" s="107" t="s">
        <v>29</v>
      </c>
      <c r="C47" s="106" t="s">
        <v>26</v>
      </c>
      <c r="D47" s="242">
        <f>'Общественные пространства'!DN9</f>
        <v>20</v>
      </c>
      <c r="E47" s="242"/>
      <c r="F47" s="242"/>
      <c r="G47" s="101" t="s">
        <v>11</v>
      </c>
      <c r="H47" s="117">
        <f t="shared" si="5"/>
        <v>9509.6</v>
      </c>
      <c r="I47" s="117">
        <f>'Общественные пространства'!DP9+'Общественные пространства'!DR9-Свод!K47</f>
        <v>0</v>
      </c>
      <c r="J47" s="117">
        <f>SUM('Общественные пространства'!DQ9,'Общественные пространства'!DS9,'Общественные пространства'!DT9:DZ9)-Свод!L47</f>
        <v>9509.6</v>
      </c>
      <c r="K47" s="117">
        <f>SUMIF('Общественные пространства'!$F$10:$F$1048576,"На содержании иных лиц",'Общественные пространства'!$DP$10:$DP$1048576)+SUMIF('Общественные пространства'!$F$10:$F$1048576,"На содержании иных лиц",'Общественные пространства'!$DR$10:$DR$1048576)</f>
        <v>0</v>
      </c>
      <c r="L47" s="117">
        <f>SUMIF('Общественные пространства'!$F$10:$F$1048576,"На содержании иных лиц",'Общественные пространства'!$DQ$10:$DQ$1048576)+SUMIF('Общественные пространства'!$F$10:$F$1048576,"На содержании иных лиц",'Общественные пространства'!$DS$10:$DS$1048576)+SUMIF('Общественные пространства'!$F$10:$F$1048576,"На содержании иных лиц",'Общественные пространства'!$DT$10:$DT$1048576)+SUMIF('Общественные пространства'!$F$10:$F$1048576,"На содержании иных лиц",'Общественные пространства'!$DU$10:$DU$1048576)+SUMIF('Общественные пространства'!$F$10:$F$1048576,"На содержании иных лиц",'Общественные пространства'!$DV$10:$DV$1048576)+SUMIF('Общественные пространства'!$F$10:$F$1048576,"На содержании иных лиц",'Общественные пространства'!$DW$10:$DW$1048576)+SUMIF('Общественные пространства'!$F$10:$F$1048576,"На содержании иных лиц",'Общественные пространства'!$DX$10:$DX$1048576)+SUMIF('Общественные пространства'!$F$10:$F$1048576,"На содержании иных лиц",'Общественные пространства'!$DY$10:$DY$1048576)+SUMIF('Общественные пространства'!$F$10:$F$1048576,"На содержании иных лиц",'Общественные пространства'!$DZ$10:$DZ$1048576)</f>
        <v>0</v>
      </c>
      <c r="M47" s="126"/>
      <c r="O47" s="257"/>
    </row>
    <row r="48" spans="1:15" x14ac:dyDescent="0.25">
      <c r="A48" s="106" t="s">
        <v>69</v>
      </c>
      <c r="B48" s="107" t="s">
        <v>36</v>
      </c>
      <c r="C48" s="106" t="s">
        <v>26</v>
      </c>
      <c r="D48" s="242">
        <f>'Общественные пространства'!ED9</f>
        <v>11</v>
      </c>
      <c r="E48" s="242"/>
      <c r="F48" s="242"/>
      <c r="G48" s="101" t="s">
        <v>11</v>
      </c>
      <c r="H48" s="117">
        <f t="shared" si="5"/>
        <v>314</v>
      </c>
      <c r="I48" s="117">
        <f>'Общественные пространства'!EE9+'Общественные пространства'!EG9-Свод!K48</f>
        <v>0</v>
      </c>
      <c r="J48" s="117">
        <f>'Общественные пространства'!EF9+'Общественные пространства'!EH9-Свод!L48</f>
        <v>314</v>
      </c>
      <c r="K48" s="117">
        <f>SUMIF('Общественные пространства'!$F$10:$F$1048576,"На содержании иных лиц",'Общественные пространства'!$EE$10:$EE$1048576)+SUMIF('Общественные пространства'!$F$10:$F$1048576,"На содержании иных лиц",'Общественные пространства'!$EG$10:$EG$1048576)</f>
        <v>0</v>
      </c>
      <c r="L48" s="117">
        <f>SUMIF('Общественные пространства'!$F$10:$F$1048576,"На содержании иных лиц",'Общественные пространства'!$EF$10:$EF$1048576)+SUMIF('Общественные пространства'!$F$10:$F$1048576,"На содержании иных лиц",'Общественные пространства'!$EH$10:$EH$1048576)</f>
        <v>0</v>
      </c>
      <c r="M48" s="126"/>
      <c r="O48" s="257"/>
    </row>
    <row r="49" spans="1:15" x14ac:dyDescent="0.25">
      <c r="A49" s="106" t="s">
        <v>70</v>
      </c>
      <c r="B49" s="107" t="s">
        <v>71</v>
      </c>
      <c r="C49" s="106" t="s">
        <v>26</v>
      </c>
      <c r="D49" s="242">
        <f>'Общественные пространства'!ER9</f>
        <v>274</v>
      </c>
      <c r="E49" s="242"/>
      <c r="F49" s="242"/>
      <c r="G49" s="101" t="s">
        <v>11</v>
      </c>
      <c r="H49" s="117">
        <f t="shared" si="5"/>
        <v>672.4</v>
      </c>
      <c r="I49" s="117">
        <f>'Общественные пространства'!ES9+'Общественные пространства'!EU9-Свод!K49</f>
        <v>0</v>
      </c>
      <c r="J49" s="117">
        <f>SUM('Общественные пространства'!ET9,'Общественные пространства'!EV9,'Общественные пространства'!EW9:FC9)-Свод!L49</f>
        <v>672.4</v>
      </c>
      <c r="K49" s="117">
        <f>SUMIF('Общественные пространства'!$F$10:$F$1048576,"На содержании иных лиц",'Общественные пространства'!$ES$10:$ES$1048576)+SUMIF('Общественные пространства'!$F$10:$F$1048576,"На содержании иных лиц",'Общественные пространства'!$EU$10:$EU$1048576)</f>
        <v>0</v>
      </c>
      <c r="L49" s="117">
        <f>SUMIF('Общественные пространства'!$F$10:$F$1048576,"На содержании иных лиц",'Общественные пространства'!$ET$10:$ET$1048576)+SUMIF('Общественные пространства'!$F$10:$F$1048576,"На содержании иных лиц",'Общественные пространства'!$EV$10:$EV$1048576)+SUMIF('Общественные пространства'!$F$10:$F$1048576,"На содержании иных лиц",'Общественные пространства'!$EW$10:$EW$1048576)+SUMIF('Общественные пространства'!$F$10:$F$1048576,"На содержании иных лиц",'Общественные пространства'!$EX$10:$EX$1048576)+SUMIF('Общественные пространства'!$F$10:$F$1048576,"На содержании иных лиц",'Общественные пространства'!$EY$10:$EY$1048576)+SUMIF('Общественные пространства'!$F$10:$F$1048576,"На содержании иных лиц",'Общественные пространства'!$EZ$10:$EZ$1048576)+SUMIF('Общественные пространства'!$F$10:$F$1048576,"На содержании иных лиц",'Общественные пространства'!$FA$10:$FA$1048576)+SUMIF('Общественные пространства'!$F$10:$F$1048576,"На содержании иных лиц",'Общественные пространства'!FB$10:FB$1048576)+SUMIF('Общественные пространства'!$F$10:$F$1048576,"На содержании иных лиц",'Общественные пространства'!$FC$10:$FC$1048576)</f>
        <v>0</v>
      </c>
      <c r="M49" s="126"/>
      <c r="O49" s="257"/>
    </row>
    <row r="50" spans="1:15" x14ac:dyDescent="0.25">
      <c r="A50" s="106" t="s">
        <v>72</v>
      </c>
      <c r="B50" s="107" t="s">
        <v>73</v>
      </c>
      <c r="C50" s="106" t="s">
        <v>26</v>
      </c>
      <c r="D50" s="242">
        <f>'Общественные пространства'!FD9</f>
        <v>0</v>
      </c>
      <c r="E50" s="242"/>
      <c r="F50" s="242"/>
      <c r="G50" s="101" t="s">
        <v>11</v>
      </c>
      <c r="H50" s="117">
        <f t="shared" si="5"/>
        <v>647.70000000000005</v>
      </c>
      <c r="I50" s="117">
        <f>'Общественные пространства'!FE9+'Общественные пространства'!FG9-Свод!K50</f>
        <v>0</v>
      </c>
      <c r="J50" s="117">
        <f>SUM('Общественные пространства'!FF9,'Общественные пространства'!FH9:FN9)-Свод!L50</f>
        <v>647.70000000000005</v>
      </c>
      <c r="K50" s="117">
        <f>SUMIF('Общественные пространства'!$F$10:$F$1048576,"На содержании иных лиц",'Общественные пространства'!$FE$10:$FE$1048576)+SUMIF('Общественные пространства'!$F$10:$F$1048576,"На содержании иных лиц",'Общественные пространства'!$FG$10:$FG$1048576)</f>
        <v>0</v>
      </c>
      <c r="L50" s="117">
        <f>SUMIF('Общественные пространства'!$F$10:$F$1048576,"На содержании иных лиц",'Общественные пространства'!$FF$10:$FF$1048576)+SUMIF('Общественные пространства'!$F$10:$F$1048576,"На содержании иных лиц",'Общественные пространства'!$FH$10:$FH$1048576)+SUMIF('Общественные пространства'!$F$10:$F$1048576,"На содержании иных лиц",'Общественные пространства'!$FI$10:$FI$1048576)+SUMIF('Общественные пространства'!$F$10:$F$1048576,"На содержании иных лиц",'Общественные пространства'!$FJ$10:$FJ$1048576)+SUMIF('Общественные пространства'!$F$10:$F$1048576,"На содержании иных лиц",'Общественные пространства'!$FK$10:$FK$1048576)+SUMIF('Общественные пространства'!$F$10:$F$1048576,"На содержании иных лиц",'Общественные пространства'!$FL$10:$FL$1048576)+SUMIF('Общественные пространства'!$F$10:$F$1048576,"На содержании иных лиц",'Общественные пространства'!$FM$10:$FM$1048576)+SUMIF('Общественные пространства'!$F$10:$F$1048576,"На содержании иных лиц",'Общественные пространства'!$FN$10:$FN$1048576)</f>
        <v>0</v>
      </c>
      <c r="M50" s="126"/>
      <c r="O50" s="258"/>
    </row>
    <row r="51" spans="1:15" x14ac:dyDescent="0.25">
      <c r="A51" s="106" t="s">
        <v>74</v>
      </c>
      <c r="B51" s="107" t="s">
        <v>75</v>
      </c>
      <c r="C51" s="106" t="s">
        <v>26</v>
      </c>
      <c r="D51" s="242">
        <f>'Общественные пространства'!FO9</f>
        <v>0</v>
      </c>
      <c r="E51" s="242"/>
      <c r="F51" s="242"/>
      <c r="G51" s="101" t="s">
        <v>11</v>
      </c>
      <c r="H51" s="117">
        <f t="shared" si="5"/>
        <v>0</v>
      </c>
      <c r="I51" s="117">
        <f>'Общественные пространства'!FP9+'Общественные пространства'!FR9-Свод!K51</f>
        <v>0</v>
      </c>
      <c r="J51" s="117">
        <f>SUM('Общественные пространства'!FQ9,'Общественные пространства'!FS9:FY9)-Свод!L51</f>
        <v>0</v>
      </c>
      <c r="K51" s="117">
        <f>SUMIF('Общественные пространства'!$F$10:$F$1048576,"На содержании иных лиц",'Общественные пространства'!$FP$10:$FP$1048576)+SUMIF('Общественные пространства'!$F$10:$F$1048576,"На содержании иных лиц",'Общественные пространства'!$FR$10:$FR$1048576)</f>
        <v>0</v>
      </c>
      <c r="L51" s="117">
        <f>SUMIF('Общественные пространства'!$F$10:$F$1048576,"На содержании иных лиц",'Общественные пространства'!$FQ$10:$FQ$1048576)+SUMIF('Общественные пространства'!$F$10:$F$1048576,"На содержании иных лиц",'Общественные пространства'!$FS$10:$FS$1048576)+SUMIF('Общественные пространства'!$F$10:$F$1048576,"На содержании иных лиц",'Общественные пространства'!$FT$10:$FT$1048576)+SUMIF('Общественные пространства'!$F$10:$F$1048576,"На содержании иных лиц",'Общественные пространства'!$FU$10:$FU$1048576)+SUMIF('Общественные пространства'!$F$10:$F$1048576,"На содержании иных лиц",'Общественные пространства'!$FV$10:$FV$1048576)+SUMIF('Общественные пространства'!$F$10:$F$1048576,"На содержании иных лиц",'Общественные пространства'!$FW$10:$FW$1048576)+SUMIF('Общественные пространства'!$F$10:$F$1048576,"На содержании иных лиц",'Общественные пространства'!$FX$10:$FX$1048576)+SUMIF('Общественные пространства'!$F$10:$F$1048576,"На содержании иных лиц",'Общественные пространства'!$FY$10:$FY$1048576)</f>
        <v>0</v>
      </c>
      <c r="M51" s="126"/>
    </row>
    <row r="52" spans="1:15" ht="31.5" x14ac:dyDescent="0.25">
      <c r="A52" s="106" t="s">
        <v>76</v>
      </c>
      <c r="B52" s="107" t="s">
        <v>77</v>
      </c>
      <c r="C52" s="106" t="s">
        <v>39</v>
      </c>
      <c r="D52" s="242">
        <f>'Общественные пространства'!EI9</f>
        <v>283</v>
      </c>
      <c r="E52" s="242"/>
      <c r="F52" s="242"/>
      <c r="G52" s="118" t="s">
        <v>11</v>
      </c>
      <c r="H52" s="117">
        <f t="shared" si="5"/>
        <v>6580.2999999999993</v>
      </c>
      <c r="I52" s="117">
        <f>'Общественные пространства'!EJ9+'Общественные пространства'!EL9-Свод!K52</f>
        <v>2859.23</v>
      </c>
      <c r="J52" s="117">
        <f>SUM('Общественные пространства'!EK9,'Общественные пространства'!EM9:EQ9)-Свод!L52</f>
        <v>3721.0699999999997</v>
      </c>
      <c r="K52" s="117">
        <f>SUMIF('Общественные пространства'!$F$10:$F$1048576,"На содержании иных лиц",'Общественные пространства'!$EJ$10:$EJ$1048576)+SUMIF('Общественные пространства'!$F$10:$F$1048576,"На содержании иных лиц",'Общественные пространства'!$EL$10:$EL$1048576)</f>
        <v>0</v>
      </c>
      <c r="L52" s="117">
        <f>SUMIF('Общественные пространства'!$F$10:$F$1048576,"На содержании иных лиц",'Общественные пространства'!$EK$10:$EK$1048576)+SUMIF('Общественные пространства'!$F$10:$F$1048576,"На содержании иных лиц",'Общественные пространства'!$EM$10:$EM$1048576)+SUMIF('Общественные пространства'!$F$10:$F$1048576,"На содержании иных лиц",'Общественные пространства'!$EN$10:$EN$1048576)+SUMIF('Общественные пространства'!$F$10:$F$1048576,"На содержании иных лиц",'Общественные пространства'!$EO$10:$EO$1048576)+SUMIF('Общественные пространства'!$F$10:$F$1048576,"На содержании иных лиц",'Общественные пространства'!$EP$10:$EP$1048576)+SUMIF('Общественные пространства'!$F$10:$F$1048576,"На содержании иных лиц",'Общественные пространства'!$EQ$10:$EQ$1048576)</f>
        <v>0</v>
      </c>
      <c r="M52" s="122"/>
    </row>
    <row r="53" spans="1:15" x14ac:dyDescent="0.25">
      <c r="A53" s="106" t="s">
        <v>78</v>
      </c>
      <c r="B53" s="111" t="s">
        <v>41</v>
      </c>
      <c r="C53" s="106" t="s">
        <v>26</v>
      </c>
      <c r="D53" s="242">
        <f>'Общественные пространства'!GL9</f>
        <v>0</v>
      </c>
      <c r="E53" s="242"/>
      <c r="F53" s="242"/>
      <c r="G53" s="118" t="s">
        <v>11</v>
      </c>
      <c r="H53" s="117">
        <f t="shared" si="5"/>
        <v>0</v>
      </c>
      <c r="I53" s="117">
        <f>'Общественные пространства'!GP9+'Общественные пространства'!HE9-Свод!K53</f>
        <v>0</v>
      </c>
      <c r="J53" s="117">
        <f>SUM('Общественные пространства'!GR9,'Общественные пространства'!GV9,'Общественные пространства'!GY9:HA9,'Общественные пространства'!HC9,'Общественные пространства'!HG9+'Общественные пространства'!GT9)-Свод!L53</f>
        <v>0</v>
      </c>
      <c r="K53" s="117">
        <f>SUMIF('Общественные пространства'!$F$10:$F$1048576,"На содержании иных лиц",'Общественные пространства'!$GP$10:$GP$1048576)+SUMIF('Общественные пространства'!$F$10:$F$1048576,"На содержании иных лиц",'Общественные пространства'!$HE$10:$HE$1048576)</f>
        <v>0</v>
      </c>
      <c r="L53" s="117">
        <f>SUMIF('Общественные пространства'!$F$10:$F$1048576,"На содержании иных лиц",'Общественные пространства'!$GR$10:$GR$1048576)+SUMIF('Общественные пространства'!$F$10:$F$1048576,"На содержании иных лиц",'Общественные пространства'!$GV$10:$GV$1048576)+SUMIF('Общественные пространства'!$F$10:$F$1048576,"На содержании иных лиц",'Общественные пространства'!$GY$10:$GY$1048576)+SUMIF('Общественные пространства'!$F$10:$F$1048576,"На содержании иных лиц",'Общественные пространства'!$GZ$10:$GZ$1048576)+SUMIF('Общественные пространства'!$F$10:$F$1048576,"На содержании иных лиц",'Общественные пространства'!$HA$10:$HA$1048576)+SUMIF('Общественные пространства'!$F$10:$F$1048576,"На содержании иных лиц",'Общественные пространства'!$HC$10:$HC$1048576)+SUMIF('Общественные пространства'!$F$10:$F$1048576,"На содержании иных лиц",'Общественные пространства'!$HG$10:$HG$1048576)+SUMIF('Общественные пространства'!$F$10:$F$1048576,"На содержании иных лиц",'Общественные пространства'!$GT$10:$GT$1048576)</f>
        <v>0</v>
      </c>
      <c r="M53" s="122"/>
    </row>
    <row r="54" spans="1:15" ht="47.25" x14ac:dyDescent="0.25">
      <c r="A54" s="106" t="s">
        <v>79</v>
      </c>
      <c r="B54" s="107" t="s">
        <v>80</v>
      </c>
      <c r="C54" s="106" t="s">
        <v>44</v>
      </c>
      <c r="D54" s="253"/>
      <c r="E54" s="253"/>
      <c r="F54" s="253"/>
      <c r="G54" s="101" t="s">
        <v>11</v>
      </c>
      <c r="H54" s="117">
        <f t="shared" si="5"/>
        <v>7574</v>
      </c>
      <c r="I54" s="117">
        <f>'Общественные пространства'!BA9+'Общественные пространства'!BC9-Свод!K54</f>
        <v>6451</v>
      </c>
      <c r="J54" s="117">
        <f>SUM('Общественные пространства'!BB9,'Общественные пространства'!BD9:BH9)-Свод!L54</f>
        <v>1123</v>
      </c>
      <c r="K54" s="117">
        <f>SUMIF('Общественные пространства'!$F$10:$F$1048576,"На содержании иных лиц",'Общественные пространства'!$BA$10:$BA$1048576)+SUMIF('Общественные пространства'!$F$10:$F$1048576,"На содержании иных лиц",'Общественные пространства'!$BC$10:$BC$1048576)</f>
        <v>0</v>
      </c>
      <c r="L54" s="117">
        <f>SUMIF('Общественные пространства'!$F$10:$F$1048576,"На содержании иных лиц",'Общественные пространства'!$BB$10:$BB$1048576)+SUMIF('Общественные пространства'!$F$10:$F$1048576,"На содержании иных лиц",'Общественные пространства'!$BD$10:$BD$1048576)+SUMIF('Общественные пространства'!$F$10:$F$1048576,"На содержании иных лиц",'Общественные пространства'!$BE$10:$BE$1048576)+SUMIF('Общественные пространства'!$F$10:$F$1048576,"На содержании иных лиц",'Общественные пространства'!$BF$10:$BF$1048576)+SUMIF('Общественные пространства'!$F$10:$F$1048576,"На содержании иных лиц",'Общественные пространства'!$BG$10:$BG$1048576)+SUMIF('Общественные пространства'!$F$10:$F$1048576,"На содержании иных лиц",'Общественные пространства'!$BH$10:$BH$1048576)</f>
        <v>0</v>
      </c>
      <c r="M54" s="126"/>
    </row>
    <row r="55" spans="1:15" x14ac:dyDescent="0.25">
      <c r="A55" s="106" t="s">
        <v>81</v>
      </c>
      <c r="B55" s="107" t="s">
        <v>46</v>
      </c>
      <c r="C55" s="106" t="s">
        <v>44</v>
      </c>
      <c r="D55" s="253">
        <f>'Общественные пространства'!AL9</f>
        <v>9022.6980000000003</v>
      </c>
      <c r="E55" s="253"/>
      <c r="F55" s="253"/>
      <c r="G55" s="101" t="s">
        <v>11</v>
      </c>
      <c r="H55" s="117">
        <f t="shared" si="5"/>
        <v>60956.390310977557</v>
      </c>
      <c r="I55" s="117">
        <f>SUM(I56:I58)</f>
        <v>26904.099896249751</v>
      </c>
      <c r="J55" s="117">
        <f t="shared" ref="J55:L55" si="6">SUM(J56:J58)</f>
        <v>34052.29041472781</v>
      </c>
      <c r="K55" s="117">
        <f t="shared" si="6"/>
        <v>0</v>
      </c>
      <c r="L55" s="117">
        <f t="shared" si="6"/>
        <v>0</v>
      </c>
      <c r="M55" s="126"/>
    </row>
    <row r="56" spans="1:15" ht="24.95" customHeight="1" x14ac:dyDescent="0.25">
      <c r="A56" s="106" t="s">
        <v>82</v>
      </c>
      <c r="B56" s="114" t="s">
        <v>48</v>
      </c>
      <c r="C56" s="106" t="s">
        <v>44</v>
      </c>
      <c r="D56" s="233"/>
      <c r="E56" s="233"/>
      <c r="F56" s="233"/>
      <c r="G56" s="101" t="s">
        <v>11</v>
      </c>
      <c r="H56" s="117">
        <f t="shared" si="5"/>
        <v>57733.390310977557</v>
      </c>
      <c r="I56" s="117">
        <f>'Общественные пространства'!N9+'Общественные пространства'!T9-Свод!K56</f>
        <v>24035.099896249751</v>
      </c>
      <c r="J56" s="117">
        <f>SUM('Общественные пространства'!Q9,'Общественные пространства'!W9,'Общественные пространства'!Z9,'Общественные пространства'!AC9,'Общественные пространства'!AF9,'Общественные пространства'!AI9)-Свод!L56</f>
        <v>33698.29041472781</v>
      </c>
      <c r="K56" s="117">
        <f>SUMIF('Общественные пространства'!$F$10:$F$1048576,"На содержании иных лиц",'Общественные пространства'!$N$10:$N$1048576)+SUMIF('Общественные пространства'!$F$10:$F$1048576,"На содержании иных лиц",'Общественные пространства'!$T$10:$T$1048576)</f>
        <v>0</v>
      </c>
      <c r="L56" s="117">
        <f>SUMIF('Общественные пространства'!$F$10:$F$1048576,"На содержании иных лиц",'Общественные пространства'!$Q$10:$Q$1048576)+SUMIF('Общественные пространства'!$F$10:$F$1048576,"На содержании иных лиц",'Общественные пространства'!$W$10:$W$1048576)+SUMIF('Общественные пространства'!$F$10:$F$1048576,"На содержании иных лиц",'Общественные пространства'!$Z$10:$Z$1048576)+SUMIF('Общественные пространства'!$F$10:$F$1048576,"На содержании иных лиц",'Общественные пространства'!$AC$10:$AC$1048576)+SUMIF('Общественные пространства'!$F$10:$F$1048576,"На содержании иных лиц",'Общественные пространства'!$AF$10:$AF$1048576)+SUMIF('Общественные пространства'!$F$10:$F$1048576,"На содержании иных лиц",'Общественные пространства'!$AI$10:$AI$1048576)</f>
        <v>0</v>
      </c>
      <c r="M56" s="126"/>
    </row>
    <row r="57" spans="1:15" ht="38.1" customHeight="1" x14ac:dyDescent="0.25">
      <c r="A57" s="106" t="s">
        <v>83</v>
      </c>
      <c r="B57" s="114" t="s">
        <v>50</v>
      </c>
      <c r="C57" s="106" t="s">
        <v>44</v>
      </c>
      <c r="D57" s="233"/>
      <c r="E57" s="233"/>
      <c r="F57" s="233"/>
      <c r="G57" s="101" t="s">
        <v>11</v>
      </c>
      <c r="H57" s="117">
        <f t="shared" si="5"/>
        <v>3223</v>
      </c>
      <c r="I57" s="117">
        <f>'Общественные пространства'!O9+'Общественные пространства'!U9-Свод!K57</f>
        <v>2869</v>
      </c>
      <c r="J57" s="117">
        <f>SUM('Общественные пространства'!R9,'Общественные пространства'!X9,'Общественные пространства'!AA9,'Общественные пространства'!AD9,'Общественные пространства'!AG9,'Общественные пространства'!AJ9)-Свод!L57</f>
        <v>354</v>
      </c>
      <c r="K57" s="117">
        <f>SUMIF('Общественные пространства'!$F$10:$F$1048576,"На содержании иных лиц",'Общественные пространства'!$O$10:$O$1048576)+SUMIF('Общественные пространства'!$F$10:$F$1048576,"На содержании иных лиц",'Общественные пространства'!$U$10:$U$1048576)</f>
        <v>0</v>
      </c>
      <c r="L57" s="117">
        <f>SUMIF('Общественные пространства'!$F$10:$F$1048576,"На содержании иных лиц",'Общественные пространства'!$R$10:$R$1048576)+SUMIF('Общественные пространства'!$F$10:$F$1048576,"На содержании иных лиц",'Общественные пространства'!$X$10:$X$1048576)+SUMIF('Общественные пространства'!$F$10:$F$1048576,"На содержании иных лиц",'Общественные пространства'!$AA$10:$AA$1048576)+SUMIF('Общественные пространства'!$F$10:$F$1048576,"На содержании иных лиц",'Общественные пространства'!$AD$10:$AD$1048576)+SUMIF('Общественные пространства'!$F$10:$F$1048576,"На содержании иных лиц",'Общественные пространства'!$AG$10:$AG$1048576)+SUMIF('Общественные пространства'!$F$10:$F$1048576,"На содержании иных лиц",'Общественные пространства'!$AJ$10:$AJ$1048576)</f>
        <v>0</v>
      </c>
      <c r="M57" s="126"/>
    </row>
    <row r="58" spans="1:15" x14ac:dyDescent="0.25">
      <c r="A58" s="106" t="s">
        <v>84</v>
      </c>
      <c r="B58" s="114" t="s">
        <v>52</v>
      </c>
      <c r="C58" s="106" t="s">
        <v>44</v>
      </c>
      <c r="D58" s="233"/>
      <c r="E58" s="233"/>
      <c r="F58" s="233"/>
      <c r="G58" s="101" t="s">
        <v>11</v>
      </c>
      <c r="H58" s="117">
        <f t="shared" si="5"/>
        <v>0</v>
      </c>
      <c r="I58" s="117">
        <f>'Общественные пространства'!P9+'Общественные пространства'!V9-Свод!K58</f>
        <v>0</v>
      </c>
      <c r="J58" s="117">
        <f>SUM('Общественные пространства'!S9,'Общественные пространства'!Y9,'Общественные пространства'!AB9,'Общественные пространства'!AE9,'Общественные пространства'!AH9,'Общественные пространства'!AK9)-Свод!L58</f>
        <v>0</v>
      </c>
      <c r="K58" s="117">
        <f>SUMIF('Общественные пространства'!$F$10:$F$1048576,"На содержании иных лиц",'Общественные пространства'!$P$10:$P$1048576)+SUMIF('Общественные пространства'!$F$10:$F$1048576,"На содержании иных лиц",'Общественные пространства'!$V$10:$V$1048576)</f>
        <v>0</v>
      </c>
      <c r="L58" s="117">
        <f>SUMIF('Общественные пространства'!$F$10:$F$1048576,"На содержании иных лиц",'Общественные пространства'!$S$10:$S$1048576)+SUMIF('Общественные пространства'!$F$10:$F$1048576,"На содержании иных лиц",'Общественные пространства'!$Y$10:$Y$1048576)+SUMIF('Общественные пространства'!$F$10:$F$1048576,"На содержании иных лиц",'Общественные пространства'!$AB$10:$AB$1048576)+SUMIF('Общественные пространства'!$F$10:$F$1048576,"На содержании иных лиц",'Общественные пространства'!$AE$10:$AE$1048576)+SUMIF('Общественные пространства'!$F$10:$F$1048576,"На содержании иных лиц",'Общественные пространства'!$AH$10:$AH$1048576)+SUMIF('Общественные пространства'!$F$10:$F$1048576,"На содержании иных лиц",'Общественные пространства'!$AK$10:$AK$1048576)</f>
        <v>0</v>
      </c>
      <c r="M58" s="126"/>
    </row>
    <row r="59" spans="1:15" x14ac:dyDescent="0.25">
      <c r="A59" s="110" t="s">
        <v>85</v>
      </c>
      <c r="B59" s="119" t="s">
        <v>54</v>
      </c>
      <c r="C59" s="110" t="s">
        <v>44</v>
      </c>
      <c r="D59" s="234">
        <f>'Общественные пространства'!AY9</f>
        <v>16719.0095</v>
      </c>
      <c r="E59" s="234"/>
      <c r="F59" s="234"/>
      <c r="G59" s="118" t="s">
        <v>11</v>
      </c>
      <c r="H59" s="117">
        <f t="shared" si="5"/>
        <v>85080.66</v>
      </c>
      <c r="I59" s="117">
        <f>'Общественные пространства'!AN9+'Общественные пространства'!AP9-Свод!K59</f>
        <v>61306.299999999996</v>
      </c>
      <c r="J59" s="117">
        <f>SUM('Общественные пространства'!AO9,'Общественные пространства'!AQ9:AX9)-Свод!L59</f>
        <v>23774.36</v>
      </c>
      <c r="K59" s="117">
        <f>SUMIF('Общественные пространства'!$F$10:$F$1048576,"На содержании иных лиц",'Общественные пространства'!$AN$10:$AN$1048576)+SUMIF('Общественные пространства'!$F$10:$F$1048576,"На содержании иных лиц",'Общественные пространства'!$AP$10:$AP$1048576)</f>
        <v>0</v>
      </c>
      <c r="L59" s="117">
        <f>SUMIF('Общественные пространства'!$F$10:$F$1048576,"На содержании иных лиц",'Общественные пространства'!$AO$10:$AO$1048576)+SUMIF('Общественные пространства'!$F$10:$F$1048576,"На содержании иных лиц",'Общественные пространства'!$AQ$10:$AQ$1048576)+SUMIF('Общественные пространства'!$F$10:$F$1048576,"На содержании иных лиц",'Общественные пространства'!$AR$10:$AR$1048576)+SUMIF('Общественные пространства'!$F$10:$F$1048576,"На содержании иных лиц",'Общественные пространства'!$AS$10:$AS$1048576)+SUMIF('Общественные пространства'!$F$10:$F$1048576,"На содержании иных лиц",'Общественные пространства'!$AT$10:$AT$1048576)+SUMIF('Общественные пространства'!$F$10:$F$1048576,"На содержании иных лиц",'Общественные пространства'!$AU$10:$AU$1048576)+SUMIF('Общественные пространства'!$F$10:$F$1048576,"На содержании иных лиц",'Общественные пространства'!$AV$10:$AV$1048576)+SUMIF('Общественные пространства'!$F$10:$F$1048576,"На содержании иных лиц",'Общественные пространства'!$AW$10:$AW$1048576)+SUMIF('Общественные пространства'!$F$10:$F$1048576,"На содержании иных лиц",'Общественные пространства'!$AX$10:$AX$1048576)</f>
        <v>0</v>
      </c>
      <c r="M59" s="122"/>
    </row>
    <row r="60" spans="1:15" x14ac:dyDescent="0.25">
      <c r="A60" s="110" t="s">
        <v>86</v>
      </c>
      <c r="B60" s="235" t="s">
        <v>87</v>
      </c>
      <c r="C60" s="236" t="s">
        <v>26</v>
      </c>
      <c r="D60" s="236"/>
      <c r="E60" s="236"/>
      <c r="F60" s="237"/>
      <c r="G60" s="118" t="s">
        <v>11</v>
      </c>
      <c r="H60" s="117">
        <f t="shared" si="5"/>
        <v>892</v>
      </c>
      <c r="I60" s="117">
        <f>'Общественные пространства'!GA9+'Общественные пространства'!GC9-Свод!K60</f>
        <v>0</v>
      </c>
      <c r="J60" s="117">
        <f>SUM('Общественные пространства'!GB9,'Общественные пространства'!GD9:GK9)-Свод!L60</f>
        <v>892</v>
      </c>
      <c r="K60" s="117">
        <f>SUMIF('Общественные пространства'!$F$10:$F$1048576,"На содержании иных лиц",'Общественные пространства'!$GA$10:$GA$1048576)+SUMIF('Общественные пространства'!$F$10:$F$1048576,"На содержании иных лиц",'Общественные пространства'!$GC$10:$GC$1048576)</f>
        <v>0</v>
      </c>
      <c r="L60" s="117">
        <f>SUMIF('Общественные пространства'!$F$10:$F$1048576,"На содержании иных лиц",'Общественные пространства'!$GB$10:$GB$1048576)+SUMIF('Общественные пространства'!$F$10:$F$1048576,"На содержании иных лиц",'Общественные пространства'!$GD$10:$GD$1048576)+SUMIF('Общественные пространства'!$F$10:$F$1048576,"На содержании иных лиц",'Общественные пространства'!$GE$10:$GE$1048576)+SUMIF('Общественные пространства'!$F$10:$F$1048576,"На содержании иных лиц",'Общественные пространства'!$GF$10:$GF$1048576)+SUMIF('Общественные пространства'!$F$10:$F$1048576,"На содержании иных лиц",'Общественные пространства'!$GG$10:$GG$1048576)+SUMIF('Общественные пространства'!$F$10:$F$1048576,"На содержании иных лиц",'Общественные пространства'!$GH$10:$GH$1048576)+SUMIF('Общественные пространства'!$F$10:$F$1048576,"На содержании иных лиц",'Общественные пространства'!$GI$10:$GI$1048576)+SUMIF('Общественные пространства'!$F$10:$F$1048576,"На содержании иных лиц",'Общественные пространства'!$GJ$10:$GJ$1048576)+SUMIF('Общественные пространства'!$F$10:$F$1048576,"На содержании иных лиц",'Общественные пространства'!$GK$10:$GK$1048576)</f>
        <v>0</v>
      </c>
      <c r="M60" s="122"/>
    </row>
    <row r="61" spans="1:15" x14ac:dyDescent="0.25">
      <c r="A61" s="106" t="s">
        <v>88</v>
      </c>
      <c r="B61" s="235" t="s">
        <v>89</v>
      </c>
      <c r="C61" s="236"/>
      <c r="D61" s="236"/>
      <c r="E61" s="236"/>
      <c r="F61" s="237"/>
      <c r="G61" s="118" t="s">
        <v>11</v>
      </c>
      <c r="H61" s="117">
        <f t="shared" si="5"/>
        <v>462262.98419999995</v>
      </c>
      <c r="I61" s="117">
        <v>0</v>
      </c>
      <c r="J61" s="117">
        <f>SUM('Общественные пространства'!BK9:BM9,'Общественные пространства'!BQ9:BR9)-Свод!L61</f>
        <v>462262.98419999995</v>
      </c>
      <c r="K61" s="117">
        <v>0</v>
      </c>
      <c r="L61" s="117">
        <f>SUMIF('Общественные пространства'!$F$10:$F$1048576,"На содержании иных лиц",'Общественные пространства'!$BK$10:$BK$1048576)+SUMIF('Общественные пространства'!$F$10:$F$1048576,"На содержании иных лиц",'Общественные пространства'!$BL$10:$BL$1048576)+SUMIF('Общественные пространства'!$F$10:$F$1048576,"На содержании иных лиц",'Общественные пространства'!$BM$10:$BM$1048576)+SUMIF('Общественные пространства'!$F$10:$F$1048576,"На содержании иных лиц",'Общественные пространства'!$BQ$10:$BQ$1048576)+SUMIF('Общественные пространства'!$F$10:$F$1048576,"На содержании иных лиц",'Общественные пространства'!$BR$10:$BR$1048576)</f>
        <v>0</v>
      </c>
      <c r="M61" s="122"/>
    </row>
    <row r="62" spans="1:15" x14ac:dyDescent="0.25">
      <c r="A62" s="106" t="s">
        <v>90</v>
      </c>
      <c r="B62" s="235" t="s">
        <v>91</v>
      </c>
      <c r="C62" s="236"/>
      <c r="D62" s="236"/>
      <c r="E62" s="236"/>
      <c r="F62" s="237"/>
      <c r="G62" s="118" t="s">
        <v>11</v>
      </c>
      <c r="H62" s="117">
        <f t="shared" si="5"/>
        <v>0</v>
      </c>
      <c r="I62" s="117">
        <v>0</v>
      </c>
      <c r="J62" s="117">
        <f>'Общественные пространства'!BT9-Свод!L62</f>
        <v>0</v>
      </c>
      <c r="K62" s="117">
        <v>0</v>
      </c>
      <c r="L62" s="117">
        <f>SUMIF('Общественные пространства'!$F$10:$F$1048576,"На содержании иных лиц",'Общественные пространства'!$BT$10:$BT$1048576)</f>
        <v>0</v>
      </c>
      <c r="M62" s="122"/>
    </row>
    <row r="63" spans="1:15" x14ac:dyDescent="0.25">
      <c r="A63" s="106" t="s">
        <v>92</v>
      </c>
      <c r="B63" s="107" t="s">
        <v>93</v>
      </c>
      <c r="C63" s="106" t="s">
        <v>44</v>
      </c>
      <c r="D63" s="253">
        <f>'Общественные пространства'!BV9</f>
        <v>0</v>
      </c>
      <c r="E63" s="253"/>
      <c r="F63" s="253"/>
      <c r="G63" s="118" t="s">
        <v>11</v>
      </c>
      <c r="H63" s="117">
        <f t="shared" si="5"/>
        <v>0</v>
      </c>
      <c r="I63" s="117">
        <f>'Общественные пространства'!BW9-Свод!K63</f>
        <v>0</v>
      </c>
      <c r="J63" s="117">
        <v>0</v>
      </c>
      <c r="K63" s="117">
        <f>SUMIF('Общественные пространства'!$F$10:$F$1048576,"На содержании иных лиц",'Общественные пространства'!$BW$10:$BW$1048576)</f>
        <v>0</v>
      </c>
      <c r="L63" s="117">
        <v>0</v>
      </c>
      <c r="M63" s="122"/>
    </row>
    <row r="64" spans="1:15" x14ac:dyDescent="0.25">
      <c r="A64" s="106" t="s">
        <v>94</v>
      </c>
      <c r="B64" s="107" t="s">
        <v>95</v>
      </c>
      <c r="C64" s="106" t="s">
        <v>26</v>
      </c>
      <c r="D64" s="253">
        <f>'Общественные пространства'!BX9</f>
        <v>1</v>
      </c>
      <c r="E64" s="253"/>
      <c r="F64" s="253"/>
      <c r="G64" s="118" t="s">
        <v>11</v>
      </c>
      <c r="H64" s="117">
        <f t="shared" si="5"/>
        <v>300</v>
      </c>
      <c r="I64" s="117">
        <v>0</v>
      </c>
      <c r="J64" s="117">
        <f>'Общественные пространства'!CA9+'Общественные пространства'!CC9-Свод!L64</f>
        <v>300</v>
      </c>
      <c r="K64" s="117">
        <v>0</v>
      </c>
      <c r="L64" s="117">
        <f>SUMIF('Общественные пространства'!$F$10:$F$1048576,"На содержании иных лиц",'Общественные пространства'!$CA$10:$CA$1048576)+SUMIF('Общественные пространства'!$F$10:$F$1048576,"На содержании иных лиц",'Общественные пространства'!$CC$10:$CC$1048576)</f>
        <v>0</v>
      </c>
      <c r="M64" s="122"/>
    </row>
    <row r="65" spans="1:13" ht="122.1" customHeight="1" x14ac:dyDescent="0.25">
      <c r="A65" s="100" t="s">
        <v>96</v>
      </c>
      <c r="B65" s="127" t="s">
        <v>97</v>
      </c>
      <c r="C65" s="128" t="s">
        <v>26</v>
      </c>
      <c r="D65" s="254">
        <f>COUNTIF('Общественные пространства'!$E$10:$E$1048576,"Иные объекты благоустройства")</f>
        <v>18</v>
      </c>
      <c r="E65" s="254"/>
      <c r="F65" s="254"/>
      <c r="G65" s="100" t="s">
        <v>27</v>
      </c>
      <c r="H65" s="103">
        <f t="shared" si="5"/>
        <v>0</v>
      </c>
      <c r="I65" s="103">
        <f>'Общественные пространства'!HJ9+'Общественные пространства'!HL9-Свод!K65</f>
        <v>0</v>
      </c>
      <c r="J65" s="103">
        <f>SUM('Общественные пространства'!HK9,'Общественные пространства'!HM9:HU9)-Свод!L65</f>
        <v>0</v>
      </c>
      <c r="K65" s="103">
        <f>SUMIF('Общественные пространства'!$F$10:$F$1048576,"На содержании иных лиц",'Общественные пространства'!$HJ$10:$HJ$1048576)+SUMIF('Общественные пространства'!$F$10:$F$1048576,"На содержании иных лиц",'Общественные пространства'!$HL$10:$HL$1048576)</f>
        <v>0</v>
      </c>
      <c r="L65" s="103">
        <f>SUMIF('Общественные пространства'!$F$10:$F$1048576,"На содержании иных лиц",'Общественные пространства'!$HK$10:$HK$1048576)+SUMIF('Общественные пространства'!$F$10:$F$1048576,"На содержании иных лиц",'Общественные пространства'!$HM$10:$HM$1048576)+SUMIF('Общественные пространства'!$F$10:$F$1048576,"На содержании иных лиц",'Общественные пространства'!$HN$10:$HN$1048576)+SUMIF('Общественные пространства'!$F$10:$F$1048576,"На содержании иных лиц",'Общественные пространства'!$HO$10:$HO$1048576)+SUMIF('Общественные пространства'!$F$10:$F$1048576,"На содержании иных лиц",'Общественные пространства'!$HP$10:$HP$1048576)+SUMIF('Общественные пространства'!$F$10:$F$1048576,"На содержании иных лиц",'Общественные пространства'!$HQ$10:$HQ$1048576)+SUMIF('Общественные пространства'!$F$10:$F$1048576,"На содержании иных лиц",'Общественные пространства'!$HR$10:$HR$1048576)+SUMIF('Общественные пространства'!$F$10:$F$1048576,"На содержании иных лиц",'Общественные пространства'!$HS$10:$HS$1048576)+SUMIF('Общественные пространства'!$F$10:$F$1048576,"На содержании иных лиц",'Общественные пространства'!$HT$10:$HT$1048576)+SUMIF('Общественные пространства'!$F$10:$F$1048576,"На содержании иных лиц",'Общественные пространства'!$HU$10:$HU$1048576)</f>
        <v>0</v>
      </c>
      <c r="M65" s="134"/>
    </row>
    <row r="68" spans="1:13" x14ac:dyDescent="0.25">
      <c r="K68" s="259" t="s">
        <v>1239</v>
      </c>
      <c r="L68" s="260"/>
      <c r="M68" s="260"/>
    </row>
    <row r="69" spans="1:13" x14ac:dyDescent="0.25">
      <c r="K69" s="260"/>
      <c r="L69" s="260"/>
      <c r="M69" s="260"/>
    </row>
    <row r="70" spans="1:13" x14ac:dyDescent="0.25">
      <c r="K70" s="260"/>
      <c r="L70" s="260"/>
      <c r="M70" s="260"/>
    </row>
    <row r="71" spans="1:13" ht="52.5" customHeight="1" x14ac:dyDescent="0.25">
      <c r="K71" s="260"/>
      <c r="L71" s="260"/>
      <c r="M71" s="260"/>
    </row>
    <row r="72" spans="1:13" x14ac:dyDescent="0.25">
      <c r="K72" s="260"/>
      <c r="L72" s="260"/>
      <c r="M72" s="260"/>
    </row>
    <row r="74" spans="1:13" ht="51.95" customHeight="1" x14ac:dyDescent="0.25">
      <c r="A74" s="227" t="s">
        <v>1237</v>
      </c>
      <c r="B74" s="227"/>
      <c r="C74" s="227"/>
      <c r="D74" s="227"/>
      <c r="E74" s="227"/>
      <c r="F74" s="227"/>
      <c r="G74" s="227"/>
      <c r="H74" s="227"/>
      <c r="I74" s="227"/>
      <c r="J74" s="227"/>
      <c r="K74" s="227"/>
      <c r="L74" s="227"/>
      <c r="M74" s="227"/>
    </row>
    <row r="76" spans="1:13" ht="15.95" customHeight="1" x14ac:dyDescent="0.25">
      <c r="A76" s="222" t="s">
        <v>98</v>
      </c>
      <c r="B76" s="222" t="s">
        <v>99</v>
      </c>
      <c r="C76" s="222" t="s">
        <v>100</v>
      </c>
      <c r="D76" s="222"/>
      <c r="E76" s="222"/>
      <c r="F76" s="222"/>
      <c r="G76" s="222"/>
      <c r="H76" s="222" t="s">
        <v>14</v>
      </c>
      <c r="I76" s="222"/>
      <c r="J76" s="222"/>
      <c r="K76" s="222"/>
      <c r="L76" s="222"/>
      <c r="M76" s="222"/>
    </row>
    <row r="77" spans="1:13" ht="30.95" customHeight="1" x14ac:dyDescent="0.25">
      <c r="A77" s="222"/>
      <c r="B77" s="222"/>
      <c r="C77" s="222"/>
      <c r="D77" s="222"/>
      <c r="E77" s="222"/>
      <c r="F77" s="222"/>
      <c r="G77" s="222"/>
      <c r="H77" s="222"/>
      <c r="I77" s="222"/>
      <c r="J77" s="222"/>
      <c r="K77" s="222"/>
      <c r="L77" s="222"/>
      <c r="M77" s="222"/>
    </row>
    <row r="78" spans="1:13" ht="68.099999999999994" customHeight="1" x14ac:dyDescent="0.25">
      <c r="A78" s="222"/>
      <c r="B78" s="222"/>
      <c r="C78" s="222" t="s">
        <v>2</v>
      </c>
      <c r="D78" s="224" t="s">
        <v>101</v>
      </c>
      <c r="E78" s="222" t="s">
        <v>102</v>
      </c>
      <c r="F78" s="222"/>
      <c r="G78" s="222"/>
      <c r="H78" s="222"/>
      <c r="I78" s="222"/>
      <c r="J78" s="222"/>
      <c r="K78" s="222"/>
      <c r="L78" s="222"/>
      <c r="M78" s="222"/>
    </row>
    <row r="79" spans="1:13" ht="110.1" customHeight="1" x14ac:dyDescent="0.25">
      <c r="A79" s="222"/>
      <c r="B79" s="222"/>
      <c r="C79" s="222"/>
      <c r="D79" s="225"/>
      <c r="E79" s="224" t="s">
        <v>6</v>
      </c>
      <c r="F79" s="222" t="s">
        <v>103</v>
      </c>
      <c r="G79" s="222"/>
      <c r="H79" s="222"/>
      <c r="I79" s="222"/>
      <c r="J79" s="222"/>
      <c r="K79" s="222"/>
      <c r="L79" s="222"/>
      <c r="M79" s="222"/>
    </row>
    <row r="80" spans="1:13" ht="59.1" customHeight="1" x14ac:dyDescent="0.25">
      <c r="A80" s="222"/>
      <c r="B80" s="222"/>
      <c r="C80" s="222"/>
      <c r="D80" s="226"/>
      <c r="E80" s="226"/>
      <c r="F80" s="100" t="s">
        <v>20</v>
      </c>
      <c r="G80" s="100" t="s">
        <v>7</v>
      </c>
      <c r="H80" s="222"/>
      <c r="I80" s="222"/>
      <c r="J80" s="222"/>
      <c r="K80" s="222"/>
      <c r="L80" s="222"/>
      <c r="M80" s="222"/>
    </row>
    <row r="81" spans="1:13" x14ac:dyDescent="0.25">
      <c r="A81" s="100">
        <v>1</v>
      </c>
      <c r="B81" s="100">
        <v>2</v>
      </c>
      <c r="C81" s="100">
        <v>3</v>
      </c>
      <c r="D81" s="100">
        <v>4</v>
      </c>
      <c r="E81" s="100">
        <v>5</v>
      </c>
      <c r="F81" s="100">
        <v>6</v>
      </c>
      <c r="G81" s="100">
        <v>7</v>
      </c>
      <c r="H81" s="222">
        <v>8</v>
      </c>
      <c r="I81" s="222"/>
      <c r="J81" s="222"/>
      <c r="K81" s="222"/>
      <c r="L81" s="222"/>
      <c r="M81" s="222"/>
    </row>
    <row r="82" spans="1:13" ht="47.25" x14ac:dyDescent="0.25">
      <c r="A82" s="100" t="s">
        <v>104</v>
      </c>
      <c r="B82" s="130" t="s">
        <v>105</v>
      </c>
      <c r="C82" s="100" t="s">
        <v>26</v>
      </c>
      <c r="D82" s="131">
        <f>SUM(D83,D84,D85,D86,D87,D94,D97,D100)</f>
        <v>12478</v>
      </c>
      <c r="E82" s="131">
        <f>SUM(E83,E84,E85,E86,E87,E94,E97,E100)</f>
        <v>4785</v>
      </c>
      <c r="F82" s="131">
        <f t="shared" ref="F82:G82" si="7">SUM(F83,F84,F85,F86,F87,F94,F97,F100)</f>
        <v>7693</v>
      </c>
      <c r="G82" s="131">
        <f t="shared" si="7"/>
        <v>0</v>
      </c>
      <c r="H82" s="243"/>
      <c r="I82" s="243"/>
      <c r="J82" s="243"/>
      <c r="K82" s="243"/>
      <c r="L82" s="243"/>
      <c r="M82" s="243"/>
    </row>
    <row r="83" spans="1:13" x14ac:dyDescent="0.25">
      <c r="A83" s="106" t="s">
        <v>106</v>
      </c>
      <c r="B83" s="107" t="s">
        <v>107</v>
      </c>
      <c r="C83" s="106" t="s">
        <v>26</v>
      </c>
      <c r="D83" s="108">
        <f>SUM(E83:G83)</f>
        <v>2481</v>
      </c>
      <c r="E83" s="108">
        <f>SUM(ДТ!AN10,ДТ!AQ10,ДТ!AT10,'Общественные пространства'!DJ9:DL9)-Свод!G83</f>
        <v>1840</v>
      </c>
      <c r="F83" s="108">
        <f>ДТ!AO10+ДТ!AR10+ДТ!AU10</f>
        <v>641</v>
      </c>
      <c r="G83" s="108">
        <f>SUMIF('Общественные пространства'!$F$10:$F$1048576,"На содержании иных лиц",'Общественные пространства'!$DJ$10:$DJ$1048576)+SUMIF('Общественные пространства'!$F$10:$F$1048576,"На содержании иных лиц",'Общественные пространства'!$DK$10:$DK$1048576)+SUMIF('Общественные пространства'!$F$10:$F$1048576,"На содержании иных лиц",'Общественные пространства'!$DL$10:$DL$1048576)</f>
        <v>0</v>
      </c>
      <c r="H83" s="243"/>
      <c r="I83" s="243"/>
      <c r="J83" s="243"/>
      <c r="K83" s="243"/>
      <c r="L83" s="243"/>
      <c r="M83" s="243"/>
    </row>
    <row r="84" spans="1:13" x14ac:dyDescent="0.25">
      <c r="A84" s="106" t="s">
        <v>108</v>
      </c>
      <c r="B84" s="107" t="s">
        <v>109</v>
      </c>
      <c r="C84" s="106" t="s">
        <v>26</v>
      </c>
      <c r="D84" s="108">
        <f t="shared" ref="D84:D102" si="8">SUM(E84:G84)</f>
        <v>1386</v>
      </c>
      <c r="E84" s="108">
        <f>SUM(ДТ!CC10,ДТ!CF10,ДТ!CI10,'Общественные пространства'!EA9:EC9)-Свод!G84</f>
        <v>941</v>
      </c>
      <c r="F84" s="108">
        <f>SUM(ДТ!CD10,ДТ!CG10,ДТ!CJ10)</f>
        <v>445</v>
      </c>
      <c r="G84" s="108">
        <f>SUMIF('Общественные пространства'!$F$10:$F$1048576,"На содержании иных лиц",'Общественные пространства'!$EA$10:$EA$1048576)+SUMIF('Общественные пространства'!$F$10:$F$1048576,"На содержании иных лиц",'Общественные пространства'!$EB$10:$EB$1048576)+SUMIF('Общественные пространства'!$F$10:$F$1048576,"На содержании иных лиц",'Общественные пространства'!$EC$10:$EC$1048576)</f>
        <v>0</v>
      </c>
      <c r="H84" s="243"/>
      <c r="I84" s="243"/>
      <c r="J84" s="243"/>
      <c r="K84" s="243"/>
      <c r="L84" s="243"/>
      <c r="M84" s="243"/>
    </row>
    <row r="85" spans="1:13" ht="31.5" x14ac:dyDescent="0.25">
      <c r="A85" s="106" t="s">
        <v>110</v>
      </c>
      <c r="B85" s="107" t="s">
        <v>111</v>
      </c>
      <c r="C85" s="106" t="s">
        <v>26</v>
      </c>
      <c r="D85" s="108">
        <f t="shared" si="8"/>
        <v>0</v>
      </c>
      <c r="E85" s="108">
        <f>SUM(SUMIFS('Общественные пространства'!$FZ$10:$FZ$100000,'Общественные пространства'!$F$10:$F$100000,{"Муниципальный заказ","На балансе муниципального учреждения"}))</f>
        <v>0</v>
      </c>
      <c r="F85" s="108">
        <v>0</v>
      </c>
      <c r="G85" s="108">
        <f>SUM(SUMIFS('Общественные пространства'!$FZ$10:$FZ$100000,'Общественные пространства'!$F$10:$F$100000,{"На содержании иных лиц"}))</f>
        <v>0</v>
      </c>
      <c r="H85" s="243"/>
      <c r="I85" s="243"/>
      <c r="J85" s="243"/>
      <c r="K85" s="243"/>
      <c r="L85" s="243"/>
      <c r="M85" s="243"/>
    </row>
    <row r="86" spans="1:13" x14ac:dyDescent="0.25">
      <c r="A86" s="106" t="s">
        <v>112</v>
      </c>
      <c r="B86" s="107" t="s">
        <v>113</v>
      </c>
      <c r="C86" s="106" t="s">
        <v>26</v>
      </c>
      <c r="D86" s="108">
        <f t="shared" si="8"/>
        <v>0</v>
      </c>
      <c r="E86" s="108">
        <f>ДТ!DR10+ДТ!LP10+SUM(SUMIFS('Общественные пространства'!$HH$10:$HH$100000,'Общественные пространства'!$F$10:$F$100000,{"Муниципальный заказ","На балансе муниципального учреждения"}))+SUM(SUMIFS('Общественные пространства'!$CW$10:$CW$100000,'Общественные пространства'!$F$10:$F$100000,{"Муниципальный заказ","На балансе муниципального учреждения"}))</f>
        <v>0</v>
      </c>
      <c r="F86" s="108">
        <f>SUM(ДТ!LQ10)</f>
        <v>0</v>
      </c>
      <c r="G86" s="108">
        <f>SUMIF('Общественные пространства'!$F$10:$F$1048576,"На содержании иных лиц",'Общественные пространства'!$CW$10:$CW$1048576)+SUMIF('Общественные пространства'!$F$10:$F$1048576,"На содержании иных лиц",'Общественные пространства'!$HH$10:$HH$1048576)</f>
        <v>0</v>
      </c>
      <c r="H86" s="243"/>
      <c r="I86" s="243"/>
      <c r="J86" s="243"/>
      <c r="K86" s="243"/>
      <c r="L86" s="243"/>
      <c r="M86" s="243"/>
    </row>
    <row r="87" spans="1:13" x14ac:dyDescent="0.25">
      <c r="A87" s="106" t="s">
        <v>114</v>
      </c>
      <c r="B87" s="107" t="s">
        <v>115</v>
      </c>
      <c r="C87" s="106" t="s">
        <v>26</v>
      </c>
      <c r="D87" s="108">
        <f t="shared" si="8"/>
        <v>7036</v>
      </c>
      <c r="E87" s="108">
        <f>SUM(E88:E92)</f>
        <v>429</v>
      </c>
      <c r="F87" s="108">
        <f t="shared" ref="F87:G87" si="9">SUM(F88:F92)</f>
        <v>6607</v>
      </c>
      <c r="G87" s="108">
        <f t="shared" si="9"/>
        <v>0</v>
      </c>
      <c r="H87" s="243"/>
      <c r="I87" s="243"/>
      <c r="J87" s="243"/>
      <c r="K87" s="243"/>
      <c r="L87" s="243"/>
      <c r="M87" s="243"/>
    </row>
    <row r="88" spans="1:13" x14ac:dyDescent="0.25">
      <c r="A88" s="106" t="s">
        <v>116</v>
      </c>
      <c r="B88" s="107" t="s">
        <v>117</v>
      </c>
      <c r="C88" s="106" t="s">
        <v>26</v>
      </c>
      <c r="D88" s="108">
        <f t="shared" si="8"/>
        <v>3034</v>
      </c>
      <c r="E88" s="108">
        <f>ДТ!ED10+'Общественные пространства'!CH9-Свод!G88</f>
        <v>151</v>
      </c>
      <c r="F88" s="108">
        <f>ДТ!EE10</f>
        <v>2883</v>
      </c>
      <c r="G88" s="108">
        <f>SUMIF('Общественные пространства'!$F$10:$F$1048576,"На содержании иных лиц",'Общественные пространства'!$CH$10:$CH$1048576)</f>
        <v>0</v>
      </c>
      <c r="H88" s="243"/>
      <c r="I88" s="243"/>
      <c r="J88" s="243"/>
      <c r="K88" s="243"/>
      <c r="L88" s="243"/>
      <c r="M88" s="243"/>
    </row>
    <row r="89" spans="1:13" ht="31.5" x14ac:dyDescent="0.25">
      <c r="A89" s="106" t="s">
        <v>118</v>
      </c>
      <c r="B89" s="107" t="s">
        <v>119</v>
      </c>
      <c r="C89" s="106" t="s">
        <v>26</v>
      </c>
      <c r="D89" s="108">
        <f t="shared" si="8"/>
        <v>8</v>
      </c>
      <c r="E89" s="108">
        <f>ДТ!EF10+'Общественные пространства'!CI9-Свод!G89</f>
        <v>8</v>
      </c>
      <c r="F89" s="108">
        <f>ДТ!EG10</f>
        <v>0</v>
      </c>
      <c r="G89" s="108">
        <f>SUMIF('Общественные пространства'!$F$10:$F$1048576,"На содержании иных лиц",'Общественные пространства'!$CI$10:$CI$1048576)</f>
        <v>0</v>
      </c>
      <c r="H89" s="243"/>
      <c r="I89" s="243"/>
      <c r="J89" s="243"/>
      <c r="K89" s="243"/>
      <c r="L89" s="243"/>
      <c r="M89" s="243"/>
    </row>
    <row r="90" spans="1:13" x14ac:dyDescent="0.25">
      <c r="A90" s="106" t="s">
        <v>120</v>
      </c>
      <c r="B90" s="107" t="s">
        <v>121</v>
      </c>
      <c r="C90" s="106" t="s">
        <v>26</v>
      </c>
      <c r="D90" s="108">
        <f t="shared" si="8"/>
        <v>0</v>
      </c>
      <c r="E90" s="108">
        <f>ДТ!EH10+'Общественные пространства'!CK9-Свод!G90</f>
        <v>0</v>
      </c>
      <c r="F90" s="108">
        <f>ДТ!EI10</f>
        <v>0</v>
      </c>
      <c r="G90" s="108">
        <f>SUMIF('Общественные пространства'!$F$10:$F$1048576,"На содержании иных лиц",'Общественные пространства'!$CK$10:$CK$1048576)</f>
        <v>0</v>
      </c>
      <c r="H90" s="243"/>
      <c r="I90" s="243"/>
      <c r="J90" s="243"/>
      <c r="K90" s="243"/>
      <c r="L90" s="243"/>
      <c r="M90" s="243"/>
    </row>
    <row r="91" spans="1:13" x14ac:dyDescent="0.25">
      <c r="A91" s="106" t="s">
        <v>122</v>
      </c>
      <c r="B91" s="107" t="s">
        <v>123</v>
      </c>
      <c r="C91" s="106" t="s">
        <v>26</v>
      </c>
      <c r="D91" s="108">
        <f t="shared" si="8"/>
        <v>3994</v>
      </c>
      <c r="E91" s="108">
        <f>ДТ!EJ10+'Общественные пространства'!CL9-Свод!G91</f>
        <v>270</v>
      </c>
      <c r="F91" s="108">
        <f>ДТ!EK10</f>
        <v>3724</v>
      </c>
      <c r="G91" s="108">
        <f>SUMIF('Общественные пространства'!$F$10:$F$1048576,"На содержании иных лиц",'Общественные пространства'!$CL$10:$CL$1048576)</f>
        <v>0</v>
      </c>
      <c r="H91" s="244"/>
      <c r="I91" s="245"/>
      <c r="J91" s="245"/>
      <c r="K91" s="245"/>
      <c r="L91" s="245"/>
      <c r="M91" s="246"/>
    </row>
    <row r="92" spans="1:13" x14ac:dyDescent="0.25">
      <c r="A92" s="106" t="s">
        <v>124</v>
      </c>
      <c r="B92" s="107" t="s">
        <v>125</v>
      </c>
      <c r="C92" s="106" t="s">
        <v>26</v>
      </c>
      <c r="D92" s="108">
        <f t="shared" si="8"/>
        <v>0</v>
      </c>
      <c r="E92" s="108">
        <f>'Общественные пространства'!CJ9-Свод!G92</f>
        <v>0</v>
      </c>
      <c r="F92" s="108">
        <v>0</v>
      </c>
      <c r="G92" s="108">
        <f>SUMIF('Общественные пространства'!$F$10:$F$1048576,"На содержании иных лиц",'Общественные пространства'!$CJ$10:$CJ$1048576)</f>
        <v>0</v>
      </c>
      <c r="H92" s="244"/>
      <c r="I92" s="245"/>
      <c r="J92" s="245"/>
      <c r="K92" s="245"/>
      <c r="L92" s="245"/>
      <c r="M92" s="246"/>
    </row>
    <row r="93" spans="1:13" x14ac:dyDescent="0.25">
      <c r="A93" s="106" t="s">
        <v>126</v>
      </c>
      <c r="B93" s="107" t="s">
        <v>127</v>
      </c>
      <c r="C93" s="106" t="s">
        <v>26</v>
      </c>
      <c r="D93" s="108">
        <f t="shared" si="8"/>
        <v>255</v>
      </c>
      <c r="E93" s="108">
        <f>ДТ!AW10+'Общественные пространства'!DM9-Свод!G93</f>
        <v>170</v>
      </c>
      <c r="F93" s="108">
        <f>ДТ!AX10</f>
        <v>85</v>
      </c>
      <c r="G93" s="108">
        <f>SUMIF('Общественные пространства'!$F$10:$F$1048576,"На содержании иных лиц",'Общественные пространства'!$DM$10:$DM$1048576)</f>
        <v>0</v>
      </c>
      <c r="H93" s="244"/>
      <c r="I93" s="245"/>
      <c r="J93" s="245"/>
      <c r="K93" s="245"/>
      <c r="L93" s="245"/>
      <c r="M93" s="246"/>
    </row>
    <row r="94" spans="1:13" ht="36" customHeight="1" x14ac:dyDescent="0.25">
      <c r="A94" s="112" t="s">
        <v>128</v>
      </c>
      <c r="B94" s="107" t="s">
        <v>129</v>
      </c>
      <c r="C94" s="106" t="s">
        <v>26</v>
      </c>
      <c r="D94" s="108">
        <f t="shared" si="8"/>
        <v>0</v>
      </c>
      <c r="E94" s="108">
        <f>SUM(E95:E96)</f>
        <v>0</v>
      </c>
      <c r="F94" s="108">
        <f t="shared" ref="F94:G94" si="10">SUM(F95:F96)</f>
        <v>0</v>
      </c>
      <c r="G94" s="108">
        <f t="shared" si="10"/>
        <v>0</v>
      </c>
      <c r="H94" s="243"/>
      <c r="I94" s="243"/>
      <c r="J94" s="243"/>
      <c r="K94" s="243"/>
      <c r="L94" s="243"/>
      <c r="M94" s="243"/>
    </row>
    <row r="95" spans="1:13" x14ac:dyDescent="0.25">
      <c r="A95" s="106" t="s">
        <v>130</v>
      </c>
      <c r="B95" s="114" t="s">
        <v>131</v>
      </c>
      <c r="C95" s="106" t="s">
        <v>26</v>
      </c>
      <c r="D95" s="108">
        <f t="shared" si="8"/>
        <v>0</v>
      </c>
      <c r="E95" s="108">
        <f>'Общественные пространства'!CO9-Свод!G95</f>
        <v>0</v>
      </c>
      <c r="F95" s="108">
        <v>0</v>
      </c>
      <c r="G95" s="108">
        <f>SUMIF('Общественные пространства'!$F$10:$F$1048576,"На содержании иных лиц",'Общественные пространства'!$CO$10:$CO$1048576)</f>
        <v>0</v>
      </c>
      <c r="H95" s="243"/>
      <c r="I95" s="243"/>
      <c r="J95" s="243"/>
      <c r="K95" s="243"/>
      <c r="L95" s="243"/>
      <c r="M95" s="243"/>
    </row>
    <row r="96" spans="1:13" x14ac:dyDescent="0.25">
      <c r="A96" s="106" t="s">
        <v>132</v>
      </c>
      <c r="B96" s="114" t="s">
        <v>133</v>
      </c>
      <c r="C96" s="106" t="s">
        <v>26</v>
      </c>
      <c r="D96" s="108">
        <f t="shared" si="8"/>
        <v>0</v>
      </c>
      <c r="E96" s="108">
        <f>'Общественные пространства'!CM9-Свод!G96</f>
        <v>0</v>
      </c>
      <c r="F96" s="108">
        <v>0</v>
      </c>
      <c r="G96" s="108">
        <f>SUMIF('Общественные пространства'!$F$10:$F$1048576,"На содержании иных лиц",'Общественные пространства'!$CM$10:$CM$1048576)</f>
        <v>0</v>
      </c>
      <c r="H96" s="243"/>
      <c r="I96" s="243"/>
      <c r="J96" s="243"/>
      <c r="K96" s="243"/>
      <c r="L96" s="243"/>
      <c r="M96" s="243"/>
    </row>
    <row r="97" spans="1:13" ht="31.5" x14ac:dyDescent="0.25">
      <c r="A97" s="106" t="s">
        <v>134</v>
      </c>
      <c r="B97" s="107" t="s">
        <v>135</v>
      </c>
      <c r="C97" s="106" t="s">
        <v>26</v>
      </c>
      <c r="D97" s="108">
        <f t="shared" si="8"/>
        <v>1575</v>
      </c>
      <c r="E97" s="108">
        <f>SUM(E98:E99)</f>
        <v>1575</v>
      </c>
      <c r="F97" s="108">
        <f t="shared" ref="F97:G97" si="11">SUM(F98:F99)</f>
        <v>0</v>
      </c>
      <c r="G97" s="108">
        <f t="shared" si="11"/>
        <v>0</v>
      </c>
      <c r="H97" s="243"/>
      <c r="I97" s="243"/>
      <c r="J97" s="243"/>
      <c r="K97" s="243"/>
      <c r="L97" s="243"/>
      <c r="M97" s="243"/>
    </row>
    <row r="98" spans="1:13" x14ac:dyDescent="0.25">
      <c r="A98" s="106" t="s">
        <v>136</v>
      </c>
      <c r="B98" s="114" t="s">
        <v>137</v>
      </c>
      <c r="C98" s="106" t="s">
        <v>26</v>
      </c>
      <c r="D98" s="108">
        <f t="shared" si="8"/>
        <v>1305</v>
      </c>
      <c r="E98" s="108">
        <f>ДТ!DZ10+'Общественные пространства'!CQ9-Свод!G98</f>
        <v>1305</v>
      </c>
      <c r="F98" s="108">
        <f>ДТ!EA10</f>
        <v>0</v>
      </c>
      <c r="G98" s="108">
        <f>SUMIF('Общественные пространства'!$F$10:$F$1048576,"На содержании иных лиц",'Общественные пространства'!$CQ$10:$CQ$1048576)</f>
        <v>0</v>
      </c>
      <c r="H98" s="243"/>
      <c r="I98" s="243"/>
      <c r="J98" s="243"/>
      <c r="K98" s="243"/>
      <c r="L98" s="243"/>
      <c r="M98" s="243"/>
    </row>
    <row r="99" spans="1:13" ht="39" customHeight="1" x14ac:dyDescent="0.25">
      <c r="A99" s="132" t="s">
        <v>138</v>
      </c>
      <c r="B99" s="114" t="s">
        <v>139</v>
      </c>
      <c r="C99" s="106" t="s">
        <v>26</v>
      </c>
      <c r="D99" s="108">
        <f t="shared" si="8"/>
        <v>270</v>
      </c>
      <c r="E99" s="108">
        <f>ДТ!EB10+'Общественные пространства'!CR9-Свод!G99</f>
        <v>270</v>
      </c>
      <c r="F99" s="108">
        <f>ДТ!EC10</f>
        <v>0</v>
      </c>
      <c r="G99" s="108">
        <f>SUMIF('Общественные пространства'!$F$10:$F$1048576,"На содержании иных лиц",'Общественные пространства'!$CR$10:$CR$1048576)</f>
        <v>0</v>
      </c>
      <c r="H99" s="243"/>
      <c r="I99" s="243"/>
      <c r="J99" s="243"/>
      <c r="K99" s="243"/>
      <c r="L99" s="243"/>
      <c r="M99" s="243"/>
    </row>
    <row r="100" spans="1:13" ht="31.5" x14ac:dyDescent="0.25">
      <c r="A100" s="133" t="s">
        <v>140</v>
      </c>
      <c r="B100" s="123" t="s">
        <v>141</v>
      </c>
      <c r="C100" s="134" t="s">
        <v>26</v>
      </c>
      <c r="D100" s="135">
        <f t="shared" si="8"/>
        <v>0</v>
      </c>
      <c r="E100" s="135"/>
      <c r="F100" s="135"/>
      <c r="G100" s="135"/>
      <c r="H100" s="243"/>
      <c r="I100" s="243"/>
      <c r="J100" s="243"/>
      <c r="K100" s="243"/>
      <c r="L100" s="243"/>
      <c r="M100" s="243"/>
    </row>
    <row r="101" spans="1:13" x14ac:dyDescent="0.25">
      <c r="A101" s="134" t="s">
        <v>142</v>
      </c>
      <c r="B101" s="136" t="s">
        <v>143</v>
      </c>
      <c r="C101" s="134" t="s">
        <v>26</v>
      </c>
      <c r="D101" s="135">
        <f t="shared" si="8"/>
        <v>0</v>
      </c>
      <c r="E101" s="135"/>
      <c r="F101" s="135"/>
      <c r="G101" s="135"/>
      <c r="H101" s="243"/>
      <c r="I101" s="243"/>
      <c r="J101" s="243"/>
      <c r="K101" s="243"/>
      <c r="L101" s="243"/>
      <c r="M101" s="243"/>
    </row>
    <row r="102" spans="1:13" ht="18.75" x14ac:dyDescent="0.25">
      <c r="A102" s="100" t="s">
        <v>144</v>
      </c>
      <c r="B102" s="130" t="s">
        <v>145</v>
      </c>
      <c r="C102" s="100" t="s">
        <v>26</v>
      </c>
      <c r="D102" s="137">
        <f t="shared" si="8"/>
        <v>1</v>
      </c>
      <c r="E102" s="137">
        <f>'Общественные пространства'!CP9-G102</f>
        <v>1</v>
      </c>
      <c r="F102" s="137">
        <v>0</v>
      </c>
      <c r="G102" s="137">
        <f>SUMIF('Общественные пространства'!$F$10:$F$1048576,"На содержании иных лиц",'Общественные пространства'!$CP$10:$CP$1048576)</f>
        <v>0</v>
      </c>
      <c r="H102" s="243"/>
      <c r="I102" s="243"/>
      <c r="J102" s="243"/>
      <c r="K102" s="243"/>
      <c r="L102" s="243"/>
      <c r="M102" s="243"/>
    </row>
    <row r="103" spans="1:13" ht="33" customHeight="1" x14ac:dyDescent="0.25">
      <c r="A103" s="100" t="s">
        <v>146</v>
      </c>
      <c r="B103" s="138" t="s">
        <v>147</v>
      </c>
      <c r="C103" s="100" t="s">
        <v>26</v>
      </c>
      <c r="D103" s="131">
        <f>SUM(D104,D105,D106,D107)</f>
        <v>2</v>
      </c>
      <c r="E103" s="131">
        <f t="shared" ref="E103:G103" si="12">SUM(E104,E105,E106,E107)</f>
        <v>2</v>
      </c>
      <c r="F103" s="131">
        <f t="shared" si="12"/>
        <v>0</v>
      </c>
      <c r="G103" s="131">
        <f t="shared" si="12"/>
        <v>0</v>
      </c>
      <c r="H103" s="243"/>
      <c r="I103" s="243"/>
      <c r="J103" s="243"/>
      <c r="K103" s="243"/>
      <c r="L103" s="243"/>
      <c r="M103" s="243"/>
    </row>
    <row r="104" spans="1:13" x14ac:dyDescent="0.25">
      <c r="A104" s="112" t="s">
        <v>148</v>
      </c>
      <c r="B104" s="139" t="s">
        <v>149</v>
      </c>
      <c r="C104" s="106" t="s">
        <v>26</v>
      </c>
      <c r="D104" s="108">
        <f t="shared" ref="D104:D107" si="13">SUM(E104:G104)</f>
        <v>1</v>
      </c>
      <c r="E104" s="108">
        <f>'Общественные пространства'!CV9-Свод!G104</f>
        <v>1</v>
      </c>
      <c r="F104" s="108">
        <v>0</v>
      </c>
      <c r="G104" s="108">
        <f>SUMIF('Общественные пространства'!$F$10:$F$1048576,"На содержании иных лиц",'Общественные пространства'!$CV$10:$CV$1048576)</f>
        <v>0</v>
      </c>
      <c r="H104" s="243"/>
      <c r="I104" s="243"/>
      <c r="J104" s="243"/>
      <c r="K104" s="243"/>
      <c r="L104" s="243"/>
      <c r="M104" s="243"/>
    </row>
    <row r="105" spans="1:13" x14ac:dyDescent="0.25">
      <c r="A105" s="106" t="s">
        <v>150</v>
      </c>
      <c r="B105" s="116" t="s">
        <v>151</v>
      </c>
      <c r="C105" s="106" t="s">
        <v>26</v>
      </c>
      <c r="D105" s="108">
        <f t="shared" si="13"/>
        <v>0</v>
      </c>
      <c r="E105" s="108">
        <f>'Общественные пространства'!CS9-Свод!G105</f>
        <v>0</v>
      </c>
      <c r="F105" s="108">
        <v>0</v>
      </c>
      <c r="G105" s="108">
        <f>SUMIF('Общественные пространства'!$F$10:$F$1048576,"На содержании иных лиц",'Общественные пространства'!$CS$10:$CS$1048576)</f>
        <v>0</v>
      </c>
      <c r="H105" s="243"/>
      <c r="I105" s="243"/>
      <c r="J105" s="243"/>
      <c r="K105" s="243"/>
      <c r="L105" s="243"/>
      <c r="M105" s="243"/>
    </row>
    <row r="106" spans="1:13" ht="31.5" x14ac:dyDescent="0.25">
      <c r="A106" s="112" t="s">
        <v>152</v>
      </c>
      <c r="B106" s="116" t="s">
        <v>153</v>
      </c>
      <c r="C106" s="106" t="s">
        <v>26</v>
      </c>
      <c r="D106" s="108">
        <f t="shared" si="13"/>
        <v>0</v>
      </c>
      <c r="E106" s="108">
        <f>'Общественные пространства'!CT9-Свод!G106</f>
        <v>0</v>
      </c>
      <c r="F106" s="108">
        <v>0</v>
      </c>
      <c r="G106" s="108">
        <f>SUMIF('Общественные пространства'!$F$10:$F$1048576,"На содержании иных лиц",'Общественные пространства'!$CT$10:$CT$1048576)</f>
        <v>0</v>
      </c>
      <c r="H106" s="243"/>
      <c r="I106" s="243"/>
      <c r="J106" s="243"/>
      <c r="K106" s="243"/>
      <c r="L106" s="243"/>
      <c r="M106" s="243"/>
    </row>
    <row r="107" spans="1:13" x14ac:dyDescent="0.25">
      <c r="A107" s="106" t="s">
        <v>154</v>
      </c>
      <c r="B107" s="116" t="s">
        <v>155</v>
      </c>
      <c r="C107" s="106" t="s">
        <v>26</v>
      </c>
      <c r="D107" s="108">
        <f t="shared" si="13"/>
        <v>1</v>
      </c>
      <c r="E107" s="108">
        <f>'Общественные пространства'!CU9-Свод!G107</f>
        <v>1</v>
      </c>
      <c r="F107" s="108">
        <v>0</v>
      </c>
      <c r="G107" s="108">
        <f>SUMIF('Общественные пространства'!$F$10:$F$1048576,"На содержании иных лиц",'Общественные пространства'!$CU$10:$CU$1048576)</f>
        <v>0</v>
      </c>
      <c r="H107" s="243"/>
      <c r="I107" s="243"/>
      <c r="J107" s="243"/>
      <c r="K107" s="243"/>
      <c r="L107" s="243"/>
      <c r="M107" s="243"/>
    </row>
    <row r="108" spans="1:13" x14ac:dyDescent="0.25">
      <c r="A108" s="100" t="s">
        <v>156</v>
      </c>
      <c r="B108" s="102" t="s">
        <v>157</v>
      </c>
      <c r="C108" s="100" t="s">
        <v>26</v>
      </c>
      <c r="D108" s="131">
        <f>SUM(D109,D110,D111)</f>
        <v>80795</v>
      </c>
      <c r="E108" s="131">
        <f t="shared" ref="E108:G108" si="14">SUM(E109,E110,E111)</f>
        <v>33127</v>
      </c>
      <c r="F108" s="131">
        <f t="shared" si="14"/>
        <v>47668</v>
      </c>
      <c r="G108" s="131">
        <f t="shared" si="14"/>
        <v>0</v>
      </c>
      <c r="H108" s="243"/>
      <c r="I108" s="243"/>
      <c r="J108" s="243"/>
      <c r="K108" s="243"/>
      <c r="L108" s="243"/>
      <c r="M108" s="243"/>
    </row>
    <row r="109" spans="1:13" x14ac:dyDescent="0.25">
      <c r="A109" s="106" t="s">
        <v>158</v>
      </c>
      <c r="B109" s="116" t="s">
        <v>159</v>
      </c>
      <c r="C109" s="106" t="s">
        <v>26</v>
      </c>
      <c r="D109" s="108">
        <f t="shared" ref="D109:D111" si="15">SUM(E109:G109)</f>
        <v>52694</v>
      </c>
      <c r="E109" s="108">
        <f>ДТ!CS10+'Общественные пространства'!BN9-Свод!G109</f>
        <v>8231</v>
      </c>
      <c r="F109" s="108">
        <f>ДТ!CT10</f>
        <v>44463</v>
      </c>
      <c r="G109" s="108">
        <f>SUMIF('Общественные пространства'!$F$10:$F$1048576,"На содержании иных лиц",'Общественные пространства'!$BN$10:$BN$1048576)</f>
        <v>0</v>
      </c>
      <c r="H109" s="243"/>
      <c r="I109" s="243"/>
      <c r="J109" s="243"/>
      <c r="K109" s="243"/>
      <c r="L109" s="243"/>
      <c r="M109" s="243"/>
    </row>
    <row r="110" spans="1:13" x14ac:dyDescent="0.25">
      <c r="A110" s="106" t="s">
        <v>160</v>
      </c>
      <c r="B110" s="116" t="s">
        <v>161</v>
      </c>
      <c r="C110" s="106" t="s">
        <v>26</v>
      </c>
      <c r="D110" s="108">
        <f t="shared" si="15"/>
        <v>24600</v>
      </c>
      <c r="E110" s="108">
        <f>ДТ!DC10+'Общественные пространства'!BS9-Свод!G110</f>
        <v>21428</v>
      </c>
      <c r="F110" s="108">
        <f>ДТ!DD10</f>
        <v>3172</v>
      </c>
      <c r="G110" s="108">
        <f>SUMIF('Общественные пространства'!$F$10:$F$1048576,"На содержании иных лиц",'Общественные пространства'!$BS$10:$BS$1048576)</f>
        <v>0</v>
      </c>
      <c r="H110" s="243"/>
      <c r="I110" s="243"/>
      <c r="J110" s="243"/>
      <c r="K110" s="243"/>
      <c r="L110" s="243"/>
      <c r="M110" s="243"/>
    </row>
    <row r="111" spans="1:13" x14ac:dyDescent="0.25">
      <c r="A111" s="247" t="s">
        <v>162</v>
      </c>
      <c r="B111" s="252" t="s">
        <v>163</v>
      </c>
      <c r="C111" s="106" t="s">
        <v>26</v>
      </c>
      <c r="D111" s="140">
        <f t="shared" si="15"/>
        <v>3501</v>
      </c>
      <c r="E111" s="140">
        <f>ДТ!CU10+ДТ!CY10+'Общественные пространства'!BO9+'Общественные пространства'!BP9-Свод!G111</f>
        <v>3468</v>
      </c>
      <c r="F111" s="140">
        <f>ДТ!CV10+ДТ!CZ10</f>
        <v>33</v>
      </c>
      <c r="G111" s="140">
        <f>SUMIF('Общественные пространства'!$F$10:$F$1048576,"На содержании иных лиц",'Общественные пространства'!$BO$10:$BO$1048576)+SUMIF('Общественные пространства'!$F$10:$F$1048576,"На содержании иных лиц",'Общественные пространства'!$BP$10:$BP$1048576)</f>
        <v>0</v>
      </c>
      <c r="H111" s="243"/>
      <c r="I111" s="243"/>
      <c r="J111" s="243"/>
      <c r="K111" s="243"/>
      <c r="L111" s="243"/>
      <c r="M111" s="243"/>
    </row>
    <row r="112" spans="1:13" x14ac:dyDescent="0.25">
      <c r="A112" s="248"/>
      <c r="B112" s="252"/>
      <c r="C112" s="106" t="s">
        <v>27</v>
      </c>
      <c r="D112" s="129">
        <f>D113+D114</f>
        <v>9797.5499999999993</v>
      </c>
      <c r="E112" s="129">
        <f t="shared" ref="E112:G112" si="16">E113+E114</f>
        <v>9516.25</v>
      </c>
      <c r="F112" s="129">
        <f t="shared" si="16"/>
        <v>281.3</v>
      </c>
      <c r="G112" s="129">
        <f t="shared" si="16"/>
        <v>0</v>
      </c>
      <c r="H112" s="243"/>
      <c r="I112" s="243"/>
      <c r="J112" s="243"/>
      <c r="K112" s="243"/>
      <c r="L112" s="243"/>
      <c r="M112" s="243"/>
    </row>
    <row r="113" spans="1:15" x14ac:dyDescent="0.25">
      <c r="A113" s="106" t="s">
        <v>164</v>
      </c>
      <c r="B113" s="141" t="s">
        <v>165</v>
      </c>
      <c r="C113" s="106" t="s">
        <v>27</v>
      </c>
      <c r="D113" s="113">
        <f t="shared" ref="D113:D138" si="17">SUM(E113:G113)</f>
        <v>1848.25</v>
      </c>
      <c r="E113" s="113">
        <f>ДТ!CW10+'Общественные пространства'!BQ9-Свод!G113</f>
        <v>1668.25</v>
      </c>
      <c r="F113" s="113">
        <f>ДТ!CX10</f>
        <v>180</v>
      </c>
      <c r="G113" s="113">
        <f>SUMIF('Общественные пространства'!$F$10:$F$1048576,"На содержании иных лиц",'Общественные пространства'!$BQ$10:$BQ$1048576)</f>
        <v>0</v>
      </c>
      <c r="H113" s="243"/>
      <c r="I113" s="243"/>
      <c r="J113" s="243"/>
      <c r="K113" s="243"/>
      <c r="L113" s="243"/>
      <c r="M113" s="243"/>
    </row>
    <row r="114" spans="1:15" x14ac:dyDescent="0.25">
      <c r="A114" s="106" t="s">
        <v>166</v>
      </c>
      <c r="B114" s="141" t="s">
        <v>167</v>
      </c>
      <c r="C114" s="106" t="s">
        <v>27</v>
      </c>
      <c r="D114" s="113">
        <f t="shared" si="17"/>
        <v>7949.3</v>
      </c>
      <c r="E114" s="113">
        <f>ДТ!DA10+'Общественные пространства'!BR9-Свод!G114</f>
        <v>7848</v>
      </c>
      <c r="F114" s="113">
        <f>ДТ!DB10</f>
        <v>101.3</v>
      </c>
      <c r="G114" s="113">
        <f>SUMIF('Общественные пространства'!$F$10:$F$1048576,"На содержании иных лиц",'Общественные пространства'!$BR$10:$BR$1048576)</f>
        <v>0</v>
      </c>
      <c r="H114" s="243"/>
      <c r="I114" s="243"/>
      <c r="J114" s="243"/>
      <c r="K114" s="243"/>
      <c r="L114" s="243"/>
      <c r="M114" s="243"/>
    </row>
    <row r="115" spans="1:15" x14ac:dyDescent="0.25">
      <c r="A115" s="100" t="s">
        <v>168</v>
      </c>
      <c r="B115" s="138" t="s">
        <v>169</v>
      </c>
      <c r="C115" s="100" t="s">
        <v>26</v>
      </c>
      <c r="D115" s="140">
        <f t="shared" si="17"/>
        <v>12</v>
      </c>
      <c r="E115" s="140">
        <f>'Общественные пространства'!CX9-Свод!G115</f>
        <v>12</v>
      </c>
      <c r="F115" s="140">
        <v>0</v>
      </c>
      <c r="G115" s="140">
        <f>SUMIF('Общественные пространства'!$F$10:$F$1048576,"На содержании иных лиц",'Общественные пространства'!$CX$10:$CX$1048576)</f>
        <v>0</v>
      </c>
      <c r="H115" s="243"/>
      <c r="I115" s="243"/>
      <c r="J115" s="243"/>
      <c r="K115" s="243"/>
      <c r="L115" s="243"/>
      <c r="M115" s="243"/>
    </row>
    <row r="116" spans="1:15" x14ac:dyDescent="0.25">
      <c r="A116" s="100" t="s">
        <v>170</v>
      </c>
      <c r="B116" s="130" t="s">
        <v>171</v>
      </c>
      <c r="C116" s="100" t="s">
        <v>172</v>
      </c>
      <c r="D116" s="129">
        <f t="shared" si="17"/>
        <v>865605.42</v>
      </c>
      <c r="E116" s="129">
        <f>ДТ!DP10+'Общественные пространства'!CD9-Свод!G116</f>
        <v>570822.43549999991</v>
      </c>
      <c r="F116" s="129">
        <f>ДТ!DQ10</f>
        <v>294782.98450000014</v>
      </c>
      <c r="G116" s="129">
        <f>SUMIF('Общественные пространства'!$F$10:$F$1048576,"На содержании иных лиц",'Общественные пространства'!$CD$10:$CD$1048576)</f>
        <v>0</v>
      </c>
      <c r="H116" s="243"/>
      <c r="I116" s="243"/>
      <c r="J116" s="243"/>
      <c r="K116" s="243"/>
      <c r="L116" s="243"/>
      <c r="M116" s="243"/>
    </row>
    <row r="117" spans="1:15" x14ac:dyDescent="0.25">
      <c r="A117" s="100" t="s">
        <v>173</v>
      </c>
      <c r="B117" s="130" t="s">
        <v>174</v>
      </c>
      <c r="C117" s="100" t="s">
        <v>172</v>
      </c>
      <c r="D117" s="129">
        <f t="shared" si="17"/>
        <v>156891.74266666666</v>
      </c>
      <c r="E117" s="131">
        <f>SUM(E118:E120)</f>
        <v>154579.74266666666</v>
      </c>
      <c r="F117" s="131">
        <f t="shared" ref="F117:G117" si="18">SUM(F118:F120)</f>
        <v>2312</v>
      </c>
      <c r="G117" s="131">
        <f t="shared" si="18"/>
        <v>0</v>
      </c>
      <c r="H117" s="243"/>
      <c r="I117" s="243"/>
      <c r="J117" s="243"/>
      <c r="K117" s="243"/>
      <c r="L117" s="243"/>
      <c r="M117" s="243"/>
    </row>
    <row r="118" spans="1:15" x14ac:dyDescent="0.25">
      <c r="A118" s="106" t="s">
        <v>175</v>
      </c>
      <c r="B118" s="107" t="s">
        <v>176</v>
      </c>
      <c r="C118" s="106" t="s">
        <v>172</v>
      </c>
      <c r="D118" s="113">
        <f t="shared" si="17"/>
        <v>0</v>
      </c>
      <c r="E118" s="113">
        <f>ДТ!DT10+'Общественные пространства'!CE9-Свод!G118</f>
        <v>0</v>
      </c>
      <c r="F118" s="131">
        <f>ДТ!DU10</f>
        <v>0</v>
      </c>
      <c r="G118" s="113">
        <f>SUMIF('Общественные пространства'!$F$10:$F$1048576,"На содержании иных лиц",'Общественные пространства'!$CE$10:$CE$1048576)</f>
        <v>0</v>
      </c>
      <c r="H118" s="243"/>
      <c r="I118" s="243"/>
      <c r="J118" s="243"/>
      <c r="K118" s="243"/>
      <c r="L118" s="243"/>
      <c r="M118" s="243"/>
    </row>
    <row r="119" spans="1:15" x14ac:dyDescent="0.25">
      <c r="A119" s="106" t="s">
        <v>177</v>
      </c>
      <c r="B119" s="107" t="s">
        <v>178</v>
      </c>
      <c r="C119" s="106" t="s">
        <v>172</v>
      </c>
      <c r="D119" s="113">
        <f t="shared" si="17"/>
        <v>156643.74266666666</v>
      </c>
      <c r="E119" s="113">
        <f>ДТ!DV10+'Общественные пространства'!CF9-Свод!G119</f>
        <v>154331.74266666666</v>
      </c>
      <c r="F119" s="113">
        <f>ДТ!DW10</f>
        <v>2312</v>
      </c>
      <c r="G119" s="113">
        <f>SUMIF('Общественные пространства'!$F$10:$F$1048576,"На содержании иных лиц",'Общественные пространства'!$CF$10:$CF$1048576)</f>
        <v>0</v>
      </c>
      <c r="H119" s="243"/>
      <c r="I119" s="243"/>
      <c r="J119" s="243"/>
      <c r="K119" s="243"/>
      <c r="L119" s="243"/>
      <c r="M119" s="243"/>
      <c r="O119" s="255" t="s">
        <v>179</v>
      </c>
    </row>
    <row r="120" spans="1:15" x14ac:dyDescent="0.25">
      <c r="A120" s="106" t="s">
        <v>180</v>
      </c>
      <c r="B120" s="107" t="s">
        <v>181</v>
      </c>
      <c r="C120" s="106" t="s">
        <v>182</v>
      </c>
      <c r="D120" s="113">
        <f t="shared" si="17"/>
        <v>248</v>
      </c>
      <c r="E120" s="113">
        <f>ДТ!DX10+'Общественные пространства'!CG9-Свод!G120</f>
        <v>248</v>
      </c>
      <c r="F120" s="113">
        <f>ДТ!DY10</f>
        <v>0</v>
      </c>
      <c r="G120" s="113">
        <f>SUMIF('Общественные пространства'!$F$10:$F$1048576,"На содержании иных лиц",'Общественные пространства'!$CG$10:$CG$1048576)</f>
        <v>0</v>
      </c>
      <c r="H120" s="243"/>
      <c r="I120" s="243"/>
      <c r="J120" s="243"/>
      <c r="K120" s="243"/>
      <c r="L120" s="243"/>
      <c r="M120" s="243"/>
      <c r="O120" s="256"/>
    </row>
    <row r="121" spans="1:15" x14ac:dyDescent="0.25">
      <c r="A121" s="100" t="s">
        <v>183</v>
      </c>
      <c r="B121" s="130" t="s">
        <v>184</v>
      </c>
      <c r="C121" s="100" t="s">
        <v>27</v>
      </c>
      <c r="D121" s="131">
        <f>SUM(D122,D123,D124,D125,D126,D127,D128,D129,D130,D131,D136,D135)</f>
        <v>9476018.7487109769</v>
      </c>
      <c r="E121" s="131">
        <f t="shared" ref="E121:G121" si="19">SUM(E122,E123,E124,E125,E126,E127,E128,E129,E130,E131,E136,E135)</f>
        <v>2847989.8784109782</v>
      </c>
      <c r="F121" s="131">
        <f t="shared" si="19"/>
        <v>6628028.8702999987</v>
      </c>
      <c r="G121" s="131">
        <f t="shared" si="19"/>
        <v>0</v>
      </c>
      <c r="H121" s="243"/>
      <c r="I121" s="243"/>
      <c r="J121" s="243"/>
      <c r="K121" s="243"/>
      <c r="L121" s="243"/>
      <c r="M121" s="243"/>
      <c r="O121" s="256"/>
    </row>
    <row r="122" spans="1:15" x14ac:dyDescent="0.25">
      <c r="A122" s="106" t="s">
        <v>185</v>
      </c>
      <c r="B122" s="107" t="s">
        <v>186</v>
      </c>
      <c r="C122" s="106" t="s">
        <v>27</v>
      </c>
      <c r="D122" s="113">
        <f t="shared" si="17"/>
        <v>352188.21</v>
      </c>
      <c r="E122" s="113">
        <f>ДТ!X10+ДТ!AA10+ДТ!AD10+ДТ!BN10+ДТ!BQ10+ДТ!BT10+ДТ!IG10+ДТ!JF10+ДТ!KW10+ДТ!KY10+ДТ!LA10+ДТ!MA10+'Общественные пространства'!AR9+'Общественные пространства'!DD9+'Общественные пространства'!DE9+'Общественные пространства'!DF9+'Общественные пространства'!DT9+'Общественные пространства'!DU9+'Общественные пространства'!DV9+'Общественные пространства'!EW9+'Общественные пространства'!FI9+'Общественные пространства'!FT9+'Общественные пространства'!GE9+'Общественные пространства'!GY9+'Общественные пространства'!GZ9+'Общественные пространства'!HA9+'Общественные пространства'!HN9-Свод!G122</f>
        <v>171877.82</v>
      </c>
      <c r="F122" s="113">
        <f>ДТ!Y10+ДТ!AB10+ДТ!AE10+ДТ!BO10+ДТ!BR10+ДТ!BU10+ДТ!IH10+ДТ!JG10+ДТ!KX10+ДТ!KZ10+ДТ!LB10+ДТ!MB10</f>
        <v>180310.39</v>
      </c>
      <c r="G122" s="113">
        <f>SUMIF('Общественные пространства'!$F$10:$F$1048576,"На содержании иных лиц",'Общественные пространства'!$AR$10:$AR$1048576)+SUMIF('Общественные пространства'!$F$10:$F$1048576,"На содержании иных лиц",'Общественные пространства'!$DD$10:$DD$1048576)+SUMIF('Общественные пространства'!$F$10:$F$1048576,"На содержании иных лиц",'Общественные пространства'!$DE$10:$DE$1048576)+SUMIF('Общественные пространства'!$F$10:$F$1048576,"На содержании иных лиц",'Общественные пространства'!$DF$10:$DF$1048576)+SUMIF('Общественные пространства'!$F$10:$F$1048576,"На содержании иных лиц",'Общественные пространства'!$DT$10:$DT$1048576)+SUMIF('Общественные пространства'!$F$10:$F$1048576,"На содержании иных лиц",'Общественные пространства'!$DU$10:$DU$1048576)+SUMIF('Общественные пространства'!$F$10:$F$1048576,"На содержании иных лиц",'Общественные пространства'!$DV$10:$DV$1048576)+SUMIF('Общественные пространства'!$F$10:$F$1048576,"На содержании иных лиц",'Общественные пространства'!$EW$10:$EW$1048576)+SUMIF('Общественные пространства'!$F$10:$F$1048576,"На содержании иных лиц",'Общественные пространства'!$FI$10:$FI$1048576)+SUMIF('Общественные пространства'!$F$10:$F$1048576,"На содержании иных лиц",'Общественные пространства'!$FT$10:$FT$1048576)+SUMIF('Общественные пространства'!$F$10:$F$1048576,"На содержании иных лиц",'Общественные пространства'!$GE$10:$GE$1048576)+SUMIF('Общественные пространства'!$F$10:$F$1048576,"На содержании иных лиц",'Общественные пространства'!$GY$10:$GY$1048576)+SUMIF('Общественные пространства'!$F$10:$F$1048576,"На содержании иных лиц",'Общественные пространства'!$GZ$10:$GZ$1048576)+SUMIF('Общественные пространства'!$F$10:$F$1048576,"На содержании иных лиц",'Общественные пространства'!$HA$10:$HA$1048576)+SUMIF('Общественные пространства'!$F$10:$F$1048576,"На содержании иных лиц",'Общественные пространства'!$HN$10:$HN$1048576)</f>
        <v>0</v>
      </c>
      <c r="H122" s="243"/>
      <c r="I122" s="243"/>
      <c r="J122" s="243"/>
      <c r="K122" s="243"/>
      <c r="L122" s="243"/>
      <c r="M122" s="243"/>
      <c r="O122" s="257">
        <f>E121+F121+G121+E112+F112+G112-H15</f>
        <v>-49.999999998137355</v>
      </c>
    </row>
    <row r="123" spans="1:15" x14ac:dyDescent="0.25">
      <c r="A123" s="106" t="s">
        <v>187</v>
      </c>
      <c r="B123" s="107" t="s">
        <v>188</v>
      </c>
      <c r="C123" s="106" t="s">
        <v>27</v>
      </c>
      <c r="D123" s="113">
        <f t="shared" si="17"/>
        <v>15410.899999999998</v>
      </c>
      <c r="E123" s="113">
        <f>ДТ!AF10+ДТ!BV10+ДТ!JH10+ДТ!MC10+'Общественные пространства'!AS9+'Общественные пространства'!DG9+'Общественные пространства'!DW9+'Общественные пространства'!EX9+'Общественные пространства'!FJ9+'Общественные пространства'!FU9+'Общественные пространства'!GF9+'Общественные пространства'!HO9-Свод!G123</f>
        <v>8327.2999999999993</v>
      </c>
      <c r="F123" s="113">
        <f>ДТ!AG10+ДТ!BW10+ДТ!JI10+ДТ!MD10</f>
        <v>7083.5999999999995</v>
      </c>
      <c r="G123" s="113">
        <f>SUMIF('Общественные пространства'!$F$10:$F$1048576,"На содержании иных лиц",'Общественные пространства'!$AS$10:$AS$1048576)+SUMIF('Общественные пространства'!$F$10:$F$1048576,"На содержании иных лиц",'Общественные пространства'!$DG$10:$DG$1048576)+SUMIF('Общественные пространства'!$F$10:$F$1048576,"На содержании иных лиц",'Общественные пространства'!$DW$10:$DW$1048576)+SUMIF('Общественные пространства'!$F$10:$F$1048576,"На содержании иных лиц",'Общественные пространства'!$EX$10:$EX$1048576)+SUMIF('Общественные пространства'!$F$10:$F$1048576,"На содержании иных лиц",'Общественные пространства'!$FJ$10:$FJ$1048576)+SUMIF('Общественные пространства'!$F$10:$F$1048576,"На содержании иных лиц",'Общественные пространства'!$FU$10:$FU$1048576)+SUMIF('Общественные пространства'!$F$10:$F$1048576,"На содержании иных лиц",'Общественные пространства'!$GF$10:$GF$1048576)+SUMIF('Общественные пространства'!$F$10:$F$1048576,"На содержании иных лиц",'Общественные пространства'!$HO$10:$HO$1048576)</f>
        <v>0</v>
      </c>
      <c r="H123" s="243"/>
      <c r="I123" s="243"/>
      <c r="J123" s="243"/>
      <c r="K123" s="243"/>
      <c r="L123" s="243"/>
      <c r="M123" s="243"/>
      <c r="O123" s="258"/>
    </row>
    <row r="124" spans="1:15" x14ac:dyDescent="0.25">
      <c r="A124" s="106" t="s">
        <v>189</v>
      </c>
      <c r="B124" s="107" t="s">
        <v>190</v>
      </c>
      <c r="C124" s="106" t="s">
        <v>27</v>
      </c>
      <c r="D124" s="113">
        <f t="shared" si="17"/>
        <v>48404.767</v>
      </c>
      <c r="E124" s="113">
        <f>SUM(ДТ!AH10,ДТ!BX10,ДТ!EW10,ДТ!FM10,ДТ!GW10:GY10,ДТ!II10,ДТ!JJ10,ДТ!ME10,'Общественные пространства'!Z9:AB9,'Общественные пространства'!AT9,'Общественные пространства'!DH9,'Общественные пространства'!DX9,'Общественные пространства'!EN9,'Общественные пространства'!EY9,'Общественные пространства'!FK9,'Общественные пространства'!FV9,'Общественные пространства'!GG9,'Общественные пространства'!HP9)-G124</f>
        <v>32663.767</v>
      </c>
      <c r="F124" s="142">
        <f>ДТ!AI10+ДТ!BY10+ДТ!EX10+ДТ!FN10+SUM(ДТ!GZ10:HB10,ДТ!IJ10,ДТ!JK10,ДТ!MF10)</f>
        <v>15740.999999999998</v>
      </c>
      <c r="G124" s="113">
        <f>SUMIF('Общественные пространства'!$F$10:$F$1048576,"На содержании иных лиц",'Общественные пространства'!$Z$10:$Z$1048576)+SUMIF('Общественные пространства'!$F$10:$F$1048576,"На содержании иных лиц",'Общественные пространства'!$AA$10:$AA$1048576)+SUMIF('Общественные пространства'!$F$10:$F$1048576,"На содержании иных лиц",'Общественные пространства'!$AB$10:$AB$1048576)+SUMIF('Общественные пространства'!$F$10:$F$1048576,"На содержании иных лиц",'Общественные пространства'!$AT$10:$AT$1048576)+SUMIF('Общественные пространства'!$F$10:$F$1048576,"На содержании иных лиц",'Общественные пространства'!$BE$10:$BE$1048576)+SUMIF('Общественные пространства'!$F$10:$F$1048576,"На содержании иных лиц",'Общественные пространства'!$DH$10:$DH$1048576)+SUMIF('Общественные пространства'!$F$10:$F$1048576,"На содержании иных лиц",'Общественные пространства'!$DX$10:$DX$1048576)+SUMIF('Общественные пространства'!$F$10:$F$1048576,"На содержании иных лиц",'Общественные пространства'!$EN$10:$EN$1048576)+SUMIF('Общественные пространства'!$F$10:$F$1048576,"На содержании иных лиц",'Общественные пространства'!$EY$10:$EY$1048576)+SUMIF('Общественные пространства'!$F$10:$F$1048576,"На содержании иных лиц",'Общественные пространства'!$FK$10:$FK$1048576)+SUMIF('Общественные пространства'!$F$10:$F$1048576,"На содержании иных лиц",'Общественные пространства'!$FV$10:$FV$1048576)+SUMIF('Общественные пространства'!$F$10:$F$1048576,"На содержании иных лиц",'Общественные пространства'!$GG$10:$GG$1048576)+SUMIF('Общественные пространства'!$F$10:$F$1048576,"На содержании иных лиц",'Общественные пространства'!$HP$10:$HP$1048576)</f>
        <v>0</v>
      </c>
      <c r="H124" s="243"/>
      <c r="I124" s="243"/>
      <c r="J124" s="243"/>
      <c r="K124" s="243"/>
      <c r="L124" s="243"/>
      <c r="M124" s="243"/>
    </row>
    <row r="125" spans="1:15" x14ac:dyDescent="0.25">
      <c r="A125" s="106" t="s">
        <v>191</v>
      </c>
      <c r="B125" s="107" t="s">
        <v>192</v>
      </c>
      <c r="C125" s="106" t="s">
        <v>27</v>
      </c>
      <c r="D125" s="113">
        <f t="shared" si="17"/>
        <v>6459.15</v>
      </c>
      <c r="E125" s="113">
        <f>SUM(ДТ!AJ10,ДТ!BZ10,ДТ!EY10,ДТ!FO10,ДТ!HC10:HE10,ДТ!IK10,ДТ!JL10,ДТ!KN10,ДТ!MG10,'Общественные пространства'!AC9:AE9,'Общественные пространства'!AU9,'Общественные пространства'!BF9,'Общественные пространства'!DI9,'Общественные пространства'!DY9,'Общественные пространства'!EO9,'Общественные пространства'!EZ9,'Общественные пространства'!FL9,'Общественные пространства'!FW9,'Общественные пространства'!GH9,'Общественные пространства'!GT9,'Общественные пространства'!HQ9)-G125</f>
        <v>4303</v>
      </c>
      <c r="F125" s="113">
        <f>ДТ!AK10+ДТ!CA10+ДТ!EZ10+ДТ!FP10+ДТ!HF10+ДТ!HG10+ДТ!HH10+ДТ!IL10+ДТ!JM10+ДТ!KP10+ДТ!MH10</f>
        <v>2156.15</v>
      </c>
      <c r="G125" s="113">
        <f>SUMIF('Общественные пространства'!$F$10:$F$1048576,"На содержании иных лиц",'Общественные пространства'!$AC$10:$AC$1048576)+SUMIF('Общественные пространства'!$F$10:$F$1048576,"На содержании иных лиц",'Общественные пространства'!$AD$10:$AD$1048576)+SUMIF('Общественные пространства'!$F$10:$F$1048576,"На содержании иных лиц",'Общественные пространства'!$AE$10:$AE$1048576)+SUMIF('Общественные пространства'!$F$10:$F$1048576,"На содержании иных лиц",'Общественные пространства'!$AU$10:$AU$1048576)+SUMIF('Общественные пространства'!$F$10:$F$1048576,"На содержании иных лиц",'Общественные пространства'!$BF$10:$BF$1048576)+SUMIF('Общественные пространства'!$F$10:$F$1048576,"На содержании иных лиц",'Общественные пространства'!$DI$10:$DI$1048576)+SUMIF('Общественные пространства'!$F$10:$F$1048576,"На содержании иных лиц",'Общественные пространства'!$DY$10:$DY$1048576)+SUMIF('Общественные пространства'!$F$10:$F$1048576,"На содержании иных лиц",'Общественные пространства'!$EO$10:$EO$1048576)+SUMIF('Общественные пространства'!$F$10:$F$1048576,"На содержании иных лиц",'Общественные пространства'!$EZ$10:$EZ$1048576)+SUMIF('Общественные пространства'!$F$10:$F$1048576,"На содержании иных лиц",'Общественные пространства'!$FL$10:$FL$1048576)+SUMIF('Общественные пространства'!$F$10:$F$1048576,"На содержании иных лиц",'Общественные пространства'!$FW$10:$FW$1048576)+SUMIF('Общественные пространства'!$F$10:$F$1048576,"На содержании иных лиц",'Общественные пространства'!$GH$10:$GH$1048576)+SUMIF('Общественные пространства'!$F$10:$F$1048576,"На содержании иных лиц",'Общественные пространства'!$GT$10:$GT$1048576)+SUMIF('Общественные пространства'!$F$10:$F$1048576,"На содержании иных лиц",'Общественные пространства'!$HQ$10:$HQ$1048576)</f>
        <v>0</v>
      </c>
      <c r="H125" s="243"/>
      <c r="I125" s="243"/>
      <c r="J125" s="243"/>
      <c r="K125" s="243"/>
      <c r="L125" s="243"/>
      <c r="M125" s="243"/>
    </row>
    <row r="126" spans="1:15" x14ac:dyDescent="0.25">
      <c r="A126" s="106" t="s">
        <v>193</v>
      </c>
      <c r="B126" s="107" t="s">
        <v>194</v>
      </c>
      <c r="C126" s="106" t="s">
        <v>27</v>
      </c>
      <c r="D126" s="113">
        <f t="shared" si="17"/>
        <v>4335.16</v>
      </c>
      <c r="E126" s="113">
        <f>SUM(ДТ!JR10,'Общественные пространства'!AX9,'Общественные пространства'!FC9,'Общественные пространства'!GK9,'Общественные пространства'!HU9)-G126</f>
        <v>4335.16</v>
      </c>
      <c r="F126" s="113">
        <f>ДТ!JS10</f>
        <v>0</v>
      </c>
      <c r="G126" s="113">
        <f>SUMIF('Общественные пространства'!$F$10:$F$1048576,"На содержании иных лиц",'Общественные пространства'!$AX$10:$AX$1048576)+SUMIF('Общественные пространства'!$F$10:$F$1048576,"На содержании иных лиц",'Общественные пространства'!$FC$10:$FC$1048576)+SUMIF('Общественные пространства'!$F$10:$F$1048576,"На содержании иных лиц",'Общественные пространства'!$GK$10:$GK$1048576)+SUMIF('Общественные пространства'!$F$10:$F$1048576,"На содержании иных лиц",'Общественные пространства'!$HU$10:$HU$1048576)</f>
        <v>0</v>
      </c>
      <c r="H126" s="243"/>
      <c r="I126" s="243"/>
      <c r="J126" s="243"/>
      <c r="K126" s="243"/>
      <c r="L126" s="243"/>
      <c r="M126" s="243"/>
    </row>
    <row r="127" spans="1:15" x14ac:dyDescent="0.25">
      <c r="A127" s="106" t="s">
        <v>195</v>
      </c>
      <c r="B127" s="107" t="s">
        <v>196</v>
      </c>
      <c r="C127" s="106" t="s">
        <v>27</v>
      </c>
      <c r="D127" s="113">
        <f t="shared" si="17"/>
        <v>3557996.2292000009</v>
      </c>
      <c r="E127" s="113">
        <f>SUM(ДТ!M10,ДТ!O10,ДТ!BC10,ДТ!BE10,ДТ!DH10,ДТ!DJ10,ДТ!EO10,ДТ!EQ10,ДТ!FE10,ДТ!FG10,ДТ!FY10:GA10,ДТ!GE10:GG10,ДТ!HY10,ДТ!IA10,ДТ!IX10,ДТ!IZ10,ДТ!KF10,ДТ!KJ10,ДТ!LS10,ДТ!LU10,'Общественные пространства'!J9,'Общественные пространства'!K9,'Общественные пространства'!N9:S9,'Общественные пространства'!AN9:AO9,'Общественные пространства'!BA9:BB9,'Общественные пространства'!CZ9:DA9,'Общественные пространства'!DP9:DQ9,'Общественные пространства'!EE9:EF9,'Общественные пространства'!EJ9:EK9,'Общественные пространства'!ES9:ET9,'Общественные пространства'!FE9:FF9,'Общественные пространства'!FP9:FQ9,'Общественные пространства'!GA9:GB9,'Общественные пространства'!GP9,'Общественные пространства'!GR9,'Общественные пространства'!HJ9:HK9)-G127</f>
        <v>1526063.2417000008</v>
      </c>
      <c r="F127" s="113">
        <f>ДТ!N10+ДТ!P10+ДТ!BD10+ДТ!BF10+ДТ!DI10+ДТ!DK10+ДТ!EP10+ДТ!ER10+ДТ!FF10+ДТ!FH10+SUM(ДТ!GB10:GD10,ДТ!GH10:GJ10,ДТ!HZ10,ДТ!IB10,ДТ!IY10,ДТ!JA10,ДТ!KH10,ДТ!KL10,ДТ!LT10,ДТ!LV10)</f>
        <v>2031932.9875000003</v>
      </c>
      <c r="G127" s="113">
        <f>SUMIF('Общественные пространства'!$F$10:$F$1048576,"На содержании иных лиц",'Общественные пространства'!$J$10:$J$1048576)+SUMIF('Общественные пространства'!$F$10:$F$1048576,"На содержании иных лиц",'Общественные пространства'!$K$10:$K$1048576)+SUMIF('Общественные пространства'!$F$10:$F$1048576,"На содержании иных лиц",'Общественные пространства'!$N$10:$N$1048576)+SUMIF('Общественные пространства'!$F$10:$F$1048576,"На содержании иных лиц",'Общественные пространства'!$O$10:$O$1048576)+SUMIF('Общественные пространства'!$F$10:$F$1048576,"На содержании иных лиц",'Общественные пространства'!$P$10:$P$1048576)+SUMIF('Общественные пространства'!$F$10:$F$1048576,"На содержании иных лиц",'Общественные пространства'!$Q$10:$Q$1048576)+SUMIF('Общественные пространства'!$F$10:$F$1048576,"На содержании иных лиц",'Общественные пространства'!$R$10:$R$1048576)+SUMIF('Общественные пространства'!$F$10:$F$1048576,"На содержании иных лиц",'Общественные пространства'!$S$10:$S$1048576)+SUMIF('Общественные пространства'!$F$10:$F$1048576,"На содержании иных лиц",'Общественные пространства'!$AN$10:$AN$1048576)+SUMIF('Общественные пространства'!$F$10:$F$1048576,"На содержании иных лиц",'Общественные пространства'!$AO$10:$AO$1048576)+SUMIF('Общественные пространства'!$F$10:$F$1048576,"На содержании иных лиц",'Общественные пространства'!$BA$10:$BA$1048576)+SUMIF('Общественные пространства'!$F$10:$F$1048576,"На содержании иных лиц",'Общественные пространства'!$BB$10:$BB$1048576)+SUMIF('Общественные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пространства'!$CZ$10:$CZ$1048576)+SUMIF('Общественные пространства'!$F$10:$F$1048576,"На содержании иных лиц",'Общественные пространства'!$DA$10:$DA$1048576)+SUMIF('Общественные пространства'!$F$10:$F$1048576,"На содержании иных лиц",'Общественные пространства'!$DP$10:$DP$1048576)+SUMIF('Общественные пространства'!$F$10:$F$1048576,"На содержании иных лиц",'Общественные пространства'!$DQ$10:$DQ$1048576)+SUMIF('Общественные пространства'!$F$10:$F$1048576,"На содержании иных лиц",'Общественные пространства'!$EE$10:$EE$1048576)+SUMIF('Общественные пространства'!$F$10:$F$1048576,"На содержании иных лиц",'Общественные пространства'!$EF$10:$EF$1048576)+SUMIF('Общественные пространства'!$F$10:$F$1048576,"На содержании иных лиц",'Общественные пространства'!$EJ$10:$EJ$1048576)+SUMIF('Общественные пространства'!$F$10:$F$1048576,"На содержании иных лиц",'Общественные пространства'!$EK$10:$EK$1048576)+SUMIF('Общественные пространства'!$F$10:$F$1048576,"На содержании иных лиц",'Общественные пространства'!$ES$10:$ES$1048576)+SUMIF('Общественные пространства'!$F$10:$F$1048576,"На содержании иных лиц",'Общественные пространства'!$ET$10:$ET$1048576)+SUMIF('Общественные пространства'!$F$10:$F$1048576,"На содержании иных лиц",'Общественные пространства'!$FE$10:$FE$1048576)+SUMIF('Общественные пространства'!$F$10:$F$1048576,"На содержании иных лиц",'Общественные пространства'!$FF$10:$FF$1048576)+SUMIF('Общественные пространства'!$F$10:$F$1048576,"На содержании иных лиц",'Общественные пространства'!$FP$10:$FP$1048576)+SUMIF('Общественные пространства'!$F$10:$F$1048576,"На содержании иных лиц",'Общественные пространства'!$FQ$10:$FQ$1048576)+SUMIF('Общественные пространства'!$F$10:$F$1048576,"На содержании иных лиц",'Общественные пространства'!$GA$10:$GA$1048576)+SUMIF('Общественные пространства'!$F$10:$F$1048576,"На содержании иных лиц",'Общественные пространства'!$GB$10:$GB$1048576)+SUMIF('Общественные пространства'!$F$10:$F$1048576,"На содержании иных лиц",'Общественные пространства'!$GP$10:$GP$1048576)+SUMIF('Общественные пространства'!$F$10:$F$1048576,"На содержании иных лиц",'Общественные пространства'!$GR$10:$GR$1048576)+SUMIF('Общественные пространства'!$F$10:$F$1048576,"На содержании иных лиц",'Общественные пространства'!$HJ$10:$HJ$1048576)+SUMIF('Общественные пространства'!$F$10:$F$1048576,"На содержании иных лиц",'Общественные пространства'!$HK$10:$HK$1048576)</f>
        <v>0</v>
      </c>
      <c r="H127" s="243"/>
      <c r="I127" s="243"/>
      <c r="J127" s="243"/>
      <c r="K127" s="243"/>
      <c r="L127" s="243"/>
      <c r="M127" s="243"/>
    </row>
    <row r="128" spans="1:15" x14ac:dyDescent="0.25">
      <c r="A128" s="106" t="s">
        <v>197</v>
      </c>
      <c r="B128" s="107" t="s">
        <v>198</v>
      </c>
      <c r="C128" s="106" t="s">
        <v>27</v>
      </c>
      <c r="D128" s="113">
        <f t="shared" si="17"/>
        <v>52878.436310977551</v>
      </c>
      <c r="E128" s="113">
        <f>SUM(ДТ!Q10,ДТ!S10,ДТ!BG10,ДТ!BI10,ДТ!DL10,ДТ!DN10,ДТ!ES10,ДТ!EU10,ДТ!FI10,ДТ!FK10,ДТ!GK10:GM10,ДТ!GQ10:GS10,ДТ!IC10,ДТ!IE10,ДТ!JB10,ДТ!JD10,ДТ!LW10,ДТ!LY10,'Общественные пространства'!L9:M9,'Общественные пространства'!T9:Y9,'Общественные пространства'!AP9:AQ9,'Общественные пространства'!BC9:BD9,'Общественные пространства'!DB9:DC9,'Общественные пространства'!DR9:DS9,'Общественные пространства'!EG9:EH9,'Общественные пространства'!EL9:EM9,'Общественные пространства'!EU9:EV9,'Общественные пространства'!FG9:FH9,'Общественные пространства'!FR9:FS9,'Общественные пространства'!GC9:GD9,'Общественные пространства'!HL9:HM9)-G128</f>
        <v>52878.436310977551</v>
      </c>
      <c r="F128" s="113">
        <f>SUM(ДТ!R10,ДТ!T10,ДТ!BH10,ДТ!BJ10,ДТ!DM10,ДТ!DO10,ДТ!ET10,ДТ!EV10,ДТ!FJ10,ДТ!FL10,ДТ!GN10:GP10,ДТ!GT10:GV10,ДТ!ID10,ДТ!IF10,ДТ!JC10,ДТ!JE10,ДТ!LX10,ДТ!LZ10)</f>
        <v>0</v>
      </c>
      <c r="G128" s="113">
        <f>SUMIF('Общественные пространства'!$F$10:$F$1048576,"На содержании иных лиц",'Общественные пространства'!$L$10:$L$1048576)+SUMIF('Общественные пространства'!$F$10:$F$1048576,"На содержании иных лиц",'Общественные пространства'!$M$10:$M$1048576)+SUMIF('Общественные пространства'!$F$10:$F$1048576,"На содержании иных лиц",'Общественные пространства'!$T$10:$T$1048576)+SUMIF('Общественные пространства'!$F$10:$F$1048576,"На содержании иных лиц",'Общественные пространства'!$U$10:$U$1048576)+SUMIF('Общественные пространства'!$F$10:$F$1048576,"На содержании иных лиц",'Общественные пространства'!$V$10:$V$1048576)+SUMIF('Общественные пространства'!$F$10:$F$1048576,"На содержании иных лиц",'Общественные пространства'!$W$10:$W$1048576)+SUMIF('Общественные пространства'!$F$10:$F$1048576,"На содержании иных лиц",'Общественные пространства'!$X$10:$X$1048576)+SUMIF('Общественные пространства'!$F$10:$F$1048576,"На содержании иных лиц",'Общественные пространства'!$Y$10:$Y$1048576)+SUMIF('Общественные пространства'!$F$10:$F$1048576,"На содержании иных лиц",'Общественные пространства'!$AP$10:$AP$1048576)+SUMIF('Общественные пространства'!$F$10:$F$1048576,"На содержании иных лиц",'Общественные пространства'!$AQ$10:$AQ$1048576)+SUMIF('Общественные пространства'!$F$10:$F$1048576,"На содержании иных лиц",'Общественные пространства'!$BC$10:$BC$1048576)+SUMIF('Общественные пространства'!$F$10:$F$1048576,"На содержании иных лиц",'Общественные пространства'!$BD$10:$BD$1048576)+SUMIF('Общественные пространства'!$F$10:$F$1048576,"На содержании иных лиц",'Общественные пространства'!$DB$10:$DB$1048576)+SUMIF('Общественные пространства'!$F$10:$F$1048576,"На содержании иных лиц",'Общественные пространства'!$DC$10:$DC$1048576)+SUMIF('Общественные пространства'!$F$10:$F$1048576,"На содержании иных лиц",'Общественные пространства'!$DR$10:$DR$1048576)+SUMIF('Общественные пространства'!$F$10:$F$1048576,"На содержании иных лиц",'Общественные пространства'!$DS$10:$DS$1048576)+SUMIF('Общественные пространства'!$F$10:$F$1048576,"На содержании иных лиц",'Общественные пространства'!$EG$10:$EG$1048576)+SUMIF('Общественные пространства'!$F$10:$F$1048576,"На содержании иных лиц",'Общественные пространства'!$EH$10:$EH$1048576)+SUMIF('Общественные пространства'!$F$10:$F$1048576,"На содержании иных лиц",'Общественные пространства'!$EL$10:$EL$1048576)+SUMIF('Общественные пространства'!$F$10:$F$1048576,"На содержании иных лиц",'Общественные пространства'!$EM$10:$EM$1048576)+SUMIF('Общественные пространства'!$F$10:$F$1048576,"На содержании иных лиц",'Общественные пространства'!$EU$10:$EU$1048576)+SUMIF('Общественные пространства'!$F$10:$F$1048576,"На содержании иных лиц",'Общественные пространства'!$EV$10:$EV$1048576)+SUMIF('Общественные пространства'!$F$10:$F$1048576,"На содержании иных лиц",'Общественные пространства'!$FG$10:$FG$1048576)+SUMIF('Общественные пространства'!$F$10:$F$1048576,"На содержании иных лиц",'Общественные пространства'!$FH$10:$FH$1048576)+SUMIF('Общественные пространства'!$F$10:$F$1048576,"На содержании иных лиц",'Общественные пространства'!$FR$10:$FR$1048576)+SUMIF('Общественные пространства'!$F$10:$F$1048576,"На содержании иных лиц",'Общественные пространства'!$FS$10:$FS$1048576)+SUMIF('Общественные пространства'!$F$10:$F$1048576,"На содержании иных лиц",'Общественные пространства'!$GC$10:$GC$1048576)+SUMIF('Общественные пространства'!$F$10:$F$1048576,"На содержании иных лиц",'Общественные пространства'!$GD$10:$GD$1048576)+SUMIF('Общественные пространства'!$F$10:$F$1048576,"На содержании иных лиц",'Общественные пространства'!$HL$10:$HL$1048576)+SUMIF('Общественные пространства'!$F$10:$F$1048576,"На содержании иных лиц",'Общественные пространства'!$HM$10:$HM$1048576)</f>
        <v>0</v>
      </c>
      <c r="H128" s="244"/>
      <c r="I128" s="245"/>
      <c r="J128" s="245"/>
      <c r="K128" s="245"/>
      <c r="L128" s="245"/>
      <c r="M128" s="246"/>
    </row>
    <row r="129" spans="1:13" x14ac:dyDescent="0.25">
      <c r="A129" s="106" t="s">
        <v>199</v>
      </c>
      <c r="B129" s="107" t="s">
        <v>200</v>
      </c>
      <c r="C129" s="106" t="s">
        <v>27</v>
      </c>
      <c r="D129" s="113">
        <f t="shared" si="17"/>
        <v>3.875</v>
      </c>
      <c r="E129" s="113">
        <f>SUM(ДТ!FA10,ДТ!FQ10,ДТ!HI10:HK10,ДТ!IM10,ДТ!JN10,ДТ!KR10,ДТ!MI10,'Общественные пространства'!AF9:AH9,'Общественные пространства'!AV9,'Общественные пространства'!BG9,'Общественные пространства'!EP9,'Общественные пространства'!FA9,'Общественные пространства'!FM9,'Общественные пространства'!FX9,'Общественные пространства'!GI9,'Общественные пространства'!GV9,'Общественные пространства'!HR9)-G129</f>
        <v>3.875</v>
      </c>
      <c r="F129" s="113">
        <f>SUM(ДТ!FB10,ДТ!FR10,ДТ!HL10:HN10,ДТ!IN10,ДТ!JO10,ДТ!KT10,ДТ!MJ10)</f>
        <v>0</v>
      </c>
      <c r="G129" s="113">
        <f>SUMIF('Общественные пространства'!$F$10:$F$1048576,"На содержании иных лиц",'Общественные пространства'!$AF$10:$AF$1048576)+SUMIF('Общественные пространства'!$F$10:$F$1048576,"На содержании иных лиц",'Общественные пространства'!$AG$10:$AG$1048576)+SUMIF('Общественные пространства'!$F$10:$F$1048576,"На содержании иных лиц",'Общественные пространства'!$AH$10:$AH$1048576)+SUMIF('Общественные пространства'!$F$10:$F$1048576,"На содержании иных лиц",'Общественные пространства'!$AV$10:$AV$1048576)+SUMIF('Общественные пространства'!$F$10:$F$1048576,"На содержании иных лиц",'Общественные пространства'!$BG$10:$BG$1048576)+SUMIF('Общественные пространства'!$F$10:$F$1048576,"На содержании иных лиц",'Общественные пространства'!$EP$10:$EP$1048576)+SUMIF('Общественные пространства'!$F$10:$F$1048576,"На содержании иных лиц",'Общественные пространства'!$FA$10:$FA$1048576)+SUMIF('Общественные пространства'!$F$10:$F$1048576,"На содержании иных лиц",'Общественные пространства'!$FM$10:$FM$1048576)+SUMIF('Общественные пространства'!$F$10:$F$1048576,"На содержании иных лиц",'Общественные пространства'!$FX$10:$FX$1048576)+SUMIF('Общественные пространства'!$F$10:$F$1048576,"На содержании иных лиц",'Общественные пространства'!$GI$10:$GI$1048576)+SUMIF('Общественные пространства'!$F$10:$F$1048576,"На содержании иных лиц",'Общественные пространства'!$GV$10:$GV$1048576)+SUMIF('Общественные пространства'!$F$10:$F$1048576,"На содержании иных лиц",'Общественные пространства'!$HR$10:$HR$1048576)</f>
        <v>0</v>
      </c>
      <c r="H129" s="244"/>
      <c r="I129" s="245"/>
      <c r="J129" s="245"/>
      <c r="K129" s="245"/>
      <c r="L129" s="245"/>
      <c r="M129" s="246"/>
    </row>
    <row r="130" spans="1:13" x14ac:dyDescent="0.25">
      <c r="A130" s="106" t="s">
        <v>201</v>
      </c>
      <c r="B130" s="107" t="s">
        <v>202</v>
      </c>
      <c r="C130" s="106" t="s">
        <v>27</v>
      </c>
      <c r="D130" s="113">
        <f t="shared" si="17"/>
        <v>10</v>
      </c>
      <c r="E130" s="113">
        <f>SUM(ДТ!CK10,'Общественные пространства'!DZ9,'Общественные пространства'!FB9,'Общественные пространства'!HT9)-G130</f>
        <v>10</v>
      </c>
      <c r="F130" s="113">
        <f>ДТ!CL10</f>
        <v>0</v>
      </c>
      <c r="G130" s="113">
        <f>SUMIF('Общественные пространства'!$F$10:$F$1048576,"На содержании иных лиц",'Общественные пространства'!$DZ$10:$DZ$1048576)+SUMIF('Общественные пространства'!$F$10:$F$1048576,"На содержании иных лиц",'Общественные пространства'!$FB$10:$FB$1048576)+SUMIF('Общественные пространства'!$F$10:$F$1048576,"На содержании иных лиц",'Общественные пространства'!$HT$10:$HT$1048576)</f>
        <v>0</v>
      </c>
      <c r="H130" s="244"/>
      <c r="I130" s="245"/>
      <c r="J130" s="245"/>
      <c r="K130" s="245"/>
      <c r="L130" s="245"/>
      <c r="M130" s="246"/>
    </row>
    <row r="131" spans="1:13" x14ac:dyDescent="0.25">
      <c r="A131" s="143" t="s">
        <v>203</v>
      </c>
      <c r="B131" s="107" t="s">
        <v>204</v>
      </c>
      <c r="C131" s="106" t="s">
        <v>27</v>
      </c>
      <c r="D131" s="129">
        <f>SUM(D132:D134)</f>
        <v>5437891.6211999981</v>
      </c>
      <c r="E131" s="129">
        <f t="shared" ref="E131:G131" si="20">SUM(E132:E134)</f>
        <v>1047086.8783999999</v>
      </c>
      <c r="F131" s="129">
        <f t="shared" si="20"/>
        <v>4390804.7427999983</v>
      </c>
      <c r="G131" s="129">
        <f t="shared" si="20"/>
        <v>0</v>
      </c>
      <c r="H131" s="244"/>
      <c r="I131" s="245"/>
      <c r="J131" s="245"/>
      <c r="K131" s="245"/>
      <c r="L131" s="245"/>
      <c r="M131" s="246"/>
    </row>
    <row r="132" spans="1:13" x14ac:dyDescent="0.25">
      <c r="A132" s="106" t="s">
        <v>205</v>
      </c>
      <c r="B132" s="114" t="s">
        <v>206</v>
      </c>
      <c r="C132" s="106" t="s">
        <v>27</v>
      </c>
      <c r="D132" s="144">
        <f t="shared" si="17"/>
        <v>5267975.9295999985</v>
      </c>
      <c r="E132" s="113">
        <f>SUM(ДТ!CM10,'Общественные пространства'!BK9)-Свод!G132</f>
        <v>877171.18679999991</v>
      </c>
      <c r="F132" s="113">
        <f>ДТ!CN10</f>
        <v>4390804.7427999983</v>
      </c>
      <c r="G132" s="113">
        <f>SUMIF('Общественные пространства'!$F$10:$F$1048576,"На содержании иных лиц",'Общественные пространства'!$BK$10:$BK$1048576)</f>
        <v>0</v>
      </c>
      <c r="H132" s="244"/>
      <c r="I132" s="245"/>
      <c r="J132" s="245"/>
      <c r="K132" s="245"/>
      <c r="L132" s="245"/>
      <c r="M132" s="246"/>
    </row>
    <row r="133" spans="1:13" x14ac:dyDescent="0.25">
      <c r="A133" s="106" t="s">
        <v>207</v>
      </c>
      <c r="B133" s="114" t="s">
        <v>208</v>
      </c>
      <c r="C133" s="106" t="s">
        <v>27</v>
      </c>
      <c r="D133" s="113">
        <f t="shared" si="17"/>
        <v>109022.69159999999</v>
      </c>
      <c r="E133" s="113">
        <f>SUM(ДТ!CQ10,'Общественные пространства'!BM9)-Свод!G133</f>
        <v>109022.69159999999</v>
      </c>
      <c r="F133" s="113">
        <f>ДТ!CR10</f>
        <v>0</v>
      </c>
      <c r="G133" s="113">
        <f>SUMIF('Общественные пространства'!$F$10:$F$1048576,"На содержании иных лиц",'Общественные пространства'!$BM$10:$BM$1048576)</f>
        <v>0</v>
      </c>
      <c r="H133" s="244"/>
      <c r="I133" s="245"/>
      <c r="J133" s="245"/>
      <c r="K133" s="245"/>
      <c r="L133" s="245"/>
      <c r="M133" s="246"/>
    </row>
    <row r="134" spans="1:13" x14ac:dyDescent="0.25">
      <c r="A134" s="106" t="s">
        <v>209</v>
      </c>
      <c r="B134" s="114" t="s">
        <v>210</v>
      </c>
      <c r="C134" s="106" t="s">
        <v>27</v>
      </c>
      <c r="D134" s="113">
        <f t="shared" si="17"/>
        <v>60893</v>
      </c>
      <c r="E134" s="113">
        <f>SUM(ДТ!CO10,'Общественные пространства'!BL9)-Свод!G134</f>
        <v>60893</v>
      </c>
      <c r="F134" s="113">
        <f>ДТ!CP10</f>
        <v>0</v>
      </c>
      <c r="G134" s="113">
        <f>SUMIF('Общественные пространства'!$F$10:$F$1048576,"На содержании иных лиц",'Общественные пространства'!$BL$10:$BL$1048576)</f>
        <v>0</v>
      </c>
      <c r="H134" s="244"/>
      <c r="I134" s="245"/>
      <c r="J134" s="245"/>
      <c r="K134" s="245"/>
      <c r="L134" s="245"/>
      <c r="M134" s="246"/>
    </row>
    <row r="135" spans="1:13" x14ac:dyDescent="0.25">
      <c r="A135" s="143" t="s">
        <v>211</v>
      </c>
      <c r="B135" s="107" t="s">
        <v>91</v>
      </c>
      <c r="C135" s="106" t="s">
        <v>27</v>
      </c>
      <c r="D135" s="113">
        <f t="shared" si="17"/>
        <v>0</v>
      </c>
      <c r="E135" s="113">
        <f>'Общественные пространства'!BT9-Свод!G135</f>
        <v>0</v>
      </c>
      <c r="F135" s="113">
        <v>0</v>
      </c>
      <c r="G135" s="113">
        <f>SUMIF('Общественные пространства'!$F$10:$F$1048576,"На содержании иных лиц",'Общественные пространства'!$BT$10:$BT$1048576)</f>
        <v>0</v>
      </c>
      <c r="H135" s="244"/>
      <c r="I135" s="245"/>
      <c r="J135" s="245"/>
      <c r="K135" s="245"/>
      <c r="L135" s="245"/>
      <c r="M135" s="246"/>
    </row>
    <row r="136" spans="1:13" x14ac:dyDescent="0.25">
      <c r="A136" s="143" t="s">
        <v>212</v>
      </c>
      <c r="B136" s="107" t="s">
        <v>213</v>
      </c>
      <c r="C136" s="106" t="s">
        <v>27</v>
      </c>
      <c r="D136" s="129">
        <f t="shared" si="17"/>
        <v>440.4</v>
      </c>
      <c r="E136" s="129">
        <f>SUM(ДТ!FC10,ДТ!FS10,ДТ!HO10:HQ10,ДТ!IO10,ДТ!JP10,ДТ!LD10,ДТ!LH10,ДТ!LL10,ДТ!MK10,'Общественные пространства'!AI9:AK9,'Общественные пространства'!AW9,'Общественные пространства'!BH9,'Общественные пространства'!BW9,'Общественные пространства'!CA9,'Общественные пространства'!CC9,'Общественные пространства'!EQ9,'Общественные пространства'!FN9,'Общественные пространства'!FY9,'Общественные пространства'!GJ9,'Общественные пространства'!HC9,'Общественные пространства'!HE9,'Общественные пространства'!HG9,'Общественные пространства'!HS9)</f>
        <v>440.4</v>
      </c>
      <c r="F136" s="129">
        <f>ДТ!FD10+ДТ!FT10+SUM(ДТ!HR10:HT10,ДТ!IP10,ДТ!JQ10,ДТ!LF10,ДТ!LJ10,ДТ!LN10,ДТ!ML10)</f>
        <v>0</v>
      </c>
      <c r="G136" s="129">
        <f>SUMIF('Общественные пространства'!$F$10:$F$1048576,"На содержании иных лиц",'Общественные пространства'!$AI$10:$AI$1048576)+SUMIF('Общественные пространства'!$F$10:$F$1048576,"На содержании иных лиц",'Общественные пространства'!$AJ$10:$AJ$1048576)+SUMIF('Общественные пространства'!$F$10:$F$1048576,"На содержании иных лиц",'Общественные пространства'!$AK$10:$AK$1048576)+SUMIF('Общественные пространства'!$F$10:$F$1048576,"На содержании иных лиц",'Общественные пространства'!$AW$10:$AW$1048576)+SUMIF('Общественные пространства'!$F$10:$F$1048576,"На содержании иных лиц",'Общественные пространства'!$BH$10:$BH$1048576)+SUMIF('Общественные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пространства'!$BW$10:$BW$1048576)+SUMIF('Общественные пространства'!$F$10:$F$1048576,"На содержании иных лиц",'Общественные пространства'!$CA$10:$CA$1048576)+SUMIF('Общественные пространства'!$F$10:$F$1048576,"На содержании иных лиц",'Общественные пространства'!$CC$10:$CC$1048576)+SUMIF('Общественные пространства'!$F$10:$F$1048576,"На содержании иных лиц",'Общественные пространства'!$EQ$10:$EQ$1048576)+SUMIF('Общественные пространства'!$F$10:$F$1048576,"На содержании иных лиц",'Общественные пространства'!$FN$10:$FN$1048576)+SUMIF('Общественные пространства'!$F$10:$F$1048576,"На содержании иных лиц",'Общественные пространства'!$FY$10:$FY$1048576)+SUMIF('Общественные пространства'!$F$10:$F$1048576,"На содержании иных лиц",'Общественные пространства'!$GJ$10:$GJ$1048576)+SUMIF('Общественные пространства'!$F$10:$F$1048576,"На содержании иных лиц",'Общественные пространства'!$HC$10:$HC$1048576)+SUMIF('Общественные пространства'!$F$10:$F$1048576,"На содержании иных лиц",'Общественные пространства'!$HE$10:$HE$1048576)+SUMIF('Общественные пространства'!$F$10:$F$1048576,"На содержании иных лиц",'Общественные пространства'!$HG$10:$HG$1048576)+SUMIF('Общественные пространства'!$F$10:$F$1048576,"На содержании иных лиц",'Общественные пространства'!$HS$10:$HS$1048576)</f>
        <v>0</v>
      </c>
      <c r="H136" s="244"/>
      <c r="I136" s="245"/>
      <c r="J136" s="245"/>
      <c r="K136" s="245"/>
      <c r="L136" s="245"/>
      <c r="M136" s="246"/>
    </row>
    <row r="137" spans="1:13" x14ac:dyDescent="0.25">
      <c r="A137" s="143" t="s">
        <v>214</v>
      </c>
      <c r="B137" s="107" t="s">
        <v>215</v>
      </c>
      <c r="C137" s="106" t="s">
        <v>27</v>
      </c>
      <c r="D137" s="113">
        <f t="shared" si="17"/>
        <v>0</v>
      </c>
      <c r="E137" s="113">
        <f>SUM(ДТ!LH10,ДТ!LL10,'Общественные пространства'!HE9,'Общественные пространства'!HG9)-Свод!G137</f>
        <v>0</v>
      </c>
      <c r="F137" s="113">
        <f>ДТ!LJ10+ДТ!LN10</f>
        <v>0</v>
      </c>
      <c r="G137" s="113">
        <f>SUMIF('Общественные пространства'!$F$10:$F$1048576,"На содержании иных лиц")+SUMIF('Общественные пространства'!$F$10:$F$1048576,"На содержании иных лиц")+SUMIF('Общественные пространства'!$F$10:$F$1048576,"На содержании иных лиц",'Общественные пространства'!$HE$10:$HE$1048576)+SUMIF('Общественные пространства'!$F$10:$F$1048576,"На содержании иных лиц",'Общественные пространства'!$HG$10:$HG$1048576)</f>
        <v>0</v>
      </c>
      <c r="H137" s="244"/>
      <c r="I137" s="245"/>
      <c r="J137" s="245"/>
      <c r="K137" s="245"/>
      <c r="L137" s="245"/>
      <c r="M137" s="246"/>
    </row>
    <row r="138" spans="1:13" x14ac:dyDescent="0.25">
      <c r="A138" s="143" t="s">
        <v>216</v>
      </c>
      <c r="B138" s="107" t="s">
        <v>217</v>
      </c>
      <c r="C138" s="106" t="s">
        <v>27</v>
      </c>
      <c r="D138" s="113">
        <f t="shared" si="17"/>
        <v>440.4</v>
      </c>
      <c r="E138" s="113">
        <f>E136-E137</f>
        <v>440.4</v>
      </c>
      <c r="F138" s="113">
        <f t="shared" ref="F138:G138" si="21">F136-F137</f>
        <v>0</v>
      </c>
      <c r="G138" s="113">
        <f t="shared" si="21"/>
        <v>0</v>
      </c>
      <c r="H138" s="244"/>
      <c r="I138" s="245"/>
      <c r="J138" s="245"/>
      <c r="K138" s="245"/>
      <c r="L138" s="245"/>
      <c r="M138" s="246"/>
    </row>
    <row r="140" spans="1:13" x14ac:dyDescent="0.25">
      <c r="D140" s="145"/>
    </row>
    <row r="143" spans="1:13" x14ac:dyDescent="0.25">
      <c r="E143" s="145"/>
    </row>
    <row r="145" spans="6:6" x14ac:dyDescent="0.25">
      <c r="F145" s="145"/>
    </row>
  </sheetData>
  <sheetProtection password="EBC1" sheet="1" objects="1" scenarios="1"/>
  <mergeCells count="143">
    <mergeCell ref="K4:M7"/>
    <mergeCell ref="B10:F13"/>
    <mergeCell ref="I10:L11"/>
    <mergeCell ref="H17:L18"/>
    <mergeCell ref="M39:M42"/>
    <mergeCell ref="O22:O23"/>
    <mergeCell ref="O24:O25"/>
    <mergeCell ref="O43:O44"/>
    <mergeCell ref="O45:O50"/>
    <mergeCell ref="C19:C20"/>
    <mergeCell ref="D19:D20"/>
    <mergeCell ref="G10:G13"/>
    <mergeCell ref="G17:G20"/>
    <mergeCell ref="H10:H13"/>
    <mergeCell ref="H19:H20"/>
    <mergeCell ref="H25:L25"/>
    <mergeCell ref="D32:F32"/>
    <mergeCell ref="D33:F33"/>
    <mergeCell ref="D34:F34"/>
    <mergeCell ref="B36:F36"/>
    <mergeCell ref="B37:F37"/>
    <mergeCell ref="H39:L39"/>
    <mergeCell ref="I40:L40"/>
    <mergeCell ref="I41:J41"/>
    <mergeCell ref="O119:O121"/>
    <mergeCell ref="O122:O123"/>
    <mergeCell ref="K68:M72"/>
    <mergeCell ref="C76:G77"/>
    <mergeCell ref="H76:M80"/>
    <mergeCell ref="D39:F42"/>
    <mergeCell ref="H136:M136"/>
    <mergeCell ref="H137:M137"/>
    <mergeCell ref="H138:M138"/>
    <mergeCell ref="C39:C42"/>
    <mergeCell ref="C78:C80"/>
    <mergeCell ref="D78:D80"/>
    <mergeCell ref="E79:E80"/>
    <mergeCell ref="G39:G42"/>
    <mergeCell ref="H127:M127"/>
    <mergeCell ref="H128:M128"/>
    <mergeCell ref="H129:M129"/>
    <mergeCell ref="H130:M130"/>
    <mergeCell ref="H131:M131"/>
    <mergeCell ref="H132:M132"/>
    <mergeCell ref="H133:M133"/>
    <mergeCell ref="H134:M134"/>
    <mergeCell ref="H135:M135"/>
    <mergeCell ref="H118:M118"/>
    <mergeCell ref="A76:A80"/>
    <mergeCell ref="A111:A112"/>
    <mergeCell ref="B17:B18"/>
    <mergeCell ref="B19:B20"/>
    <mergeCell ref="B39:B42"/>
    <mergeCell ref="B76:B80"/>
    <mergeCell ref="B111:B112"/>
    <mergeCell ref="B61:F61"/>
    <mergeCell ref="B62:F62"/>
    <mergeCell ref="D63:F63"/>
    <mergeCell ref="D64:F64"/>
    <mergeCell ref="D65:F65"/>
    <mergeCell ref="A74:M74"/>
    <mergeCell ref="E78:G78"/>
    <mergeCell ref="F79:G79"/>
    <mergeCell ref="H81:M81"/>
    <mergeCell ref="D52:F52"/>
    <mergeCell ref="D53:F53"/>
    <mergeCell ref="D54:F54"/>
    <mergeCell ref="D55:F55"/>
    <mergeCell ref="D56:F56"/>
    <mergeCell ref="H100:M100"/>
    <mergeCell ref="H101:M101"/>
    <mergeCell ref="H102:M102"/>
    <mergeCell ref="H119:M119"/>
    <mergeCell ref="H120:M120"/>
    <mergeCell ref="H121:M121"/>
    <mergeCell ref="H122:M122"/>
    <mergeCell ref="H123:M123"/>
    <mergeCell ref="H124:M124"/>
    <mergeCell ref="H125:M125"/>
    <mergeCell ref="H126:M126"/>
    <mergeCell ref="H109:M109"/>
    <mergeCell ref="H110:M110"/>
    <mergeCell ref="H111:M111"/>
    <mergeCell ref="H112:M112"/>
    <mergeCell ref="H113:M113"/>
    <mergeCell ref="H114:M114"/>
    <mergeCell ref="H115:M115"/>
    <mergeCell ref="H116:M116"/>
    <mergeCell ref="H117:M117"/>
    <mergeCell ref="H103:M103"/>
    <mergeCell ref="H104:M104"/>
    <mergeCell ref="H105:M105"/>
    <mergeCell ref="H106:M106"/>
    <mergeCell ref="H107:M107"/>
    <mergeCell ref="H108:M108"/>
    <mergeCell ref="H91:M91"/>
    <mergeCell ref="H92:M92"/>
    <mergeCell ref="H93:M93"/>
    <mergeCell ref="H94:M94"/>
    <mergeCell ref="H95:M95"/>
    <mergeCell ref="H96:M96"/>
    <mergeCell ref="H97:M97"/>
    <mergeCell ref="H98:M98"/>
    <mergeCell ref="H99:M99"/>
    <mergeCell ref="H82:M82"/>
    <mergeCell ref="H83:M83"/>
    <mergeCell ref="H84:M84"/>
    <mergeCell ref="H85:M85"/>
    <mergeCell ref="H86:M86"/>
    <mergeCell ref="H87:M87"/>
    <mergeCell ref="H88:M88"/>
    <mergeCell ref="H89:M89"/>
    <mergeCell ref="H90:M90"/>
    <mergeCell ref="D57:F57"/>
    <mergeCell ref="D58:F58"/>
    <mergeCell ref="D59:F59"/>
    <mergeCell ref="B60:F60"/>
    <mergeCell ref="D43:F43"/>
    <mergeCell ref="B44:F44"/>
    <mergeCell ref="B45:F45"/>
    <mergeCell ref="D46:F46"/>
    <mergeCell ref="D47:F47"/>
    <mergeCell ref="D48:F48"/>
    <mergeCell ref="D49:F49"/>
    <mergeCell ref="D50:F50"/>
    <mergeCell ref="D51:F51"/>
    <mergeCell ref="K41:L41"/>
    <mergeCell ref="H40:H42"/>
    <mergeCell ref="A8:M8"/>
    <mergeCell ref="I12:J12"/>
    <mergeCell ref="K12:L12"/>
    <mergeCell ref="B14:F14"/>
    <mergeCell ref="B15:F15"/>
    <mergeCell ref="E19:F19"/>
    <mergeCell ref="I19:J19"/>
    <mergeCell ref="K19:L19"/>
    <mergeCell ref="B22:F22"/>
    <mergeCell ref="M10:M13"/>
    <mergeCell ref="M17:M20"/>
    <mergeCell ref="C17:F18"/>
    <mergeCell ref="A10:A13"/>
    <mergeCell ref="A17:A20"/>
    <mergeCell ref="A39:A42"/>
  </mergeCells>
  <conditionalFormatting sqref="O24">
    <cfRule type="expression" dxfId="9" priority="3">
      <formula>$O$24&lt;&gt;0</formula>
    </cfRule>
    <cfRule type="expression" dxfId="8" priority="4">
      <formula>$O$24=0</formula>
    </cfRule>
  </conditionalFormatting>
  <conditionalFormatting sqref="O45:O49">
    <cfRule type="expression" dxfId="7" priority="5">
      <formula>$O$45&lt;&gt;0</formula>
    </cfRule>
    <cfRule type="expression" dxfId="6" priority="6">
      <formula>$O$45=0</formula>
    </cfRule>
  </conditionalFormatting>
  <conditionalFormatting sqref="O122">
    <cfRule type="expression" dxfId="5" priority="1">
      <formula>$O$122&lt;&gt;0</formula>
    </cfRule>
    <cfRule type="expression" dxfId="4" priority="2">
      <formula>$O$122=0</formula>
    </cfRule>
  </conditionalFormatting>
  <pageMargins left="0.7" right="0.7" top="0.75" bottom="0.75" header="0.3" footer="0.3"/>
  <pageSetup paperSize="9" scale="28" fitToHeight="0" orientation="portrait" r:id="rId1"/>
  <rowBreaks count="1" manualBreakCount="1">
    <brk id="6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ML2070"/>
  <sheetViews>
    <sheetView zoomScale="70" zoomScaleNormal="70" workbookViewId="0">
      <selection activeCell="F5" sqref="F5:G7"/>
    </sheetView>
  </sheetViews>
  <sheetFormatPr defaultColWidth="9.140625" defaultRowHeight="17.25" customHeight="1" x14ac:dyDescent="0.3"/>
  <cols>
    <col min="1" max="1" width="10.42578125" style="70" customWidth="1"/>
    <col min="2" max="2" width="16.85546875" style="70" customWidth="1"/>
    <col min="3" max="3" width="80.7109375" style="71" customWidth="1"/>
    <col min="4" max="4" width="19.28515625" style="71" customWidth="1"/>
    <col min="5" max="5" width="18.28515625" style="72" customWidth="1"/>
    <col min="6" max="6" width="22.42578125" style="72" customWidth="1"/>
    <col min="7" max="7" width="18" style="72" customWidth="1"/>
    <col min="8" max="8" width="24.7109375" style="72" customWidth="1"/>
    <col min="9" max="9" width="21.42578125" style="72" customWidth="1"/>
    <col min="10" max="22" width="15.42578125" style="37" customWidth="1"/>
    <col min="23" max="23" width="16.42578125" style="37" customWidth="1"/>
    <col min="24" max="38" width="15.42578125" style="37" customWidth="1"/>
    <col min="39" max="39" width="15.5703125" style="37" customWidth="1"/>
    <col min="40" max="50" width="15.42578125" style="37" customWidth="1"/>
    <col min="51" max="51" width="19" style="37" customWidth="1"/>
    <col min="52" max="90" width="15.28515625" style="37" customWidth="1"/>
    <col min="91" max="91" width="16.85546875" style="37" customWidth="1"/>
    <col min="92" max="92" width="18.140625" style="37" customWidth="1"/>
    <col min="93" max="108" width="14.42578125" style="37" customWidth="1"/>
    <col min="109" max="119" width="13.28515625" style="37" customWidth="1"/>
    <col min="120" max="120" width="14.28515625" style="37" customWidth="1"/>
    <col min="121" max="121" width="14.42578125" style="37" customWidth="1"/>
    <col min="122" max="123" width="13" style="37" customWidth="1"/>
    <col min="124" max="129" width="16.28515625" style="37" customWidth="1"/>
    <col min="130" max="141" width="17" style="37" customWidth="1"/>
    <col min="142" max="146" width="14.7109375" style="37" customWidth="1"/>
    <col min="147" max="147" width="19.42578125" style="37" customWidth="1"/>
    <col min="148" max="160" width="14.7109375" style="37" customWidth="1"/>
    <col min="161" max="161" width="29.85546875" style="37" customWidth="1"/>
    <col min="162" max="162" width="14.7109375" style="37" customWidth="1"/>
    <col min="163" max="163" width="28" style="37" customWidth="1"/>
    <col min="164" max="164" width="14.7109375" style="37" customWidth="1"/>
    <col min="165" max="166" width="14.7109375" style="187" customWidth="1"/>
    <col min="167" max="180" width="14.7109375" style="37" customWidth="1"/>
    <col min="181" max="181" width="12.7109375" style="37" customWidth="1"/>
    <col min="182" max="183" width="9.7109375" style="37" customWidth="1"/>
    <col min="184" max="184" width="14.28515625" style="37" customWidth="1"/>
    <col min="185" max="186" width="9.7109375" style="37" customWidth="1"/>
    <col min="187" max="187" width="12.7109375" style="37" customWidth="1"/>
    <col min="188" max="188" width="11.42578125" style="37" customWidth="1"/>
    <col min="189" max="189" width="9.7109375" style="37" customWidth="1"/>
    <col min="190" max="190" width="14.7109375" style="37" customWidth="1"/>
    <col min="191" max="199" width="9.7109375" style="37" customWidth="1"/>
    <col min="200" max="200" width="11.28515625" style="37" customWidth="1"/>
    <col min="201" max="204" width="9.7109375" style="37" customWidth="1"/>
    <col min="205" max="228" width="8.85546875" style="37" customWidth="1"/>
    <col min="229" max="329" width="16.85546875" style="37" customWidth="1"/>
    <col min="330" max="330" width="24.140625" style="37" customWidth="1"/>
    <col min="331" max="350" width="16.85546875" style="37" customWidth="1"/>
    <col min="351" max="16384" width="9.140625" style="2"/>
  </cols>
  <sheetData>
    <row r="1" spans="1:350" s="69" customFormat="1" ht="30.95" customHeight="1" x14ac:dyDescent="0.3">
      <c r="A1" s="278" t="s">
        <v>218</v>
      </c>
      <c r="B1" s="278"/>
      <c r="C1" s="278"/>
      <c r="D1" s="278"/>
      <c r="E1" s="278"/>
      <c r="F1" s="278"/>
      <c r="G1" s="278"/>
      <c r="H1" s="278"/>
      <c r="I1" s="278"/>
      <c r="J1" s="278"/>
      <c r="K1" s="278"/>
      <c r="L1" s="278"/>
      <c r="M1" s="278"/>
      <c r="N1" s="278"/>
      <c r="O1" s="278"/>
      <c r="P1" s="278"/>
      <c r="Q1" s="278"/>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96"/>
      <c r="FJ1" s="96"/>
    </row>
    <row r="2" spans="1:350" s="69" customFormat="1" ht="36" customHeight="1" x14ac:dyDescent="0.3">
      <c r="A2" s="278" t="s">
        <v>219</v>
      </c>
      <c r="B2" s="278"/>
      <c r="C2" s="278"/>
      <c r="D2" s="278"/>
      <c r="E2" s="278"/>
      <c r="F2" s="278"/>
      <c r="G2" s="278"/>
      <c r="H2" s="278"/>
      <c r="I2" s="278"/>
      <c r="J2" s="278"/>
      <c r="K2" s="278"/>
      <c r="L2" s="278"/>
      <c r="M2" s="278"/>
      <c r="N2" s="278"/>
      <c r="O2" s="278"/>
      <c r="P2" s="278"/>
      <c r="Q2" s="278"/>
      <c r="R2" s="76"/>
      <c r="S2" s="76"/>
      <c r="T2" s="76"/>
      <c r="U2" s="76"/>
      <c r="V2" s="76"/>
      <c r="W2" s="76"/>
      <c r="X2" s="76"/>
      <c r="Y2" s="76"/>
      <c r="Z2" s="76"/>
      <c r="AA2" s="76"/>
      <c r="AB2" s="76"/>
      <c r="AC2" s="76"/>
      <c r="AD2" s="76"/>
      <c r="AE2" s="76"/>
      <c r="AF2" s="76"/>
      <c r="AG2" s="76"/>
      <c r="AH2" s="76"/>
      <c r="AI2" s="76"/>
      <c r="AJ2" s="76"/>
      <c r="AK2" s="76"/>
      <c r="AL2" s="76"/>
      <c r="AM2" s="76"/>
      <c r="AN2" s="76"/>
      <c r="AO2" s="76"/>
      <c r="AP2" s="76"/>
      <c r="AQ2" s="76"/>
      <c r="AR2" s="76"/>
      <c r="AS2" s="76"/>
      <c r="AT2" s="76"/>
      <c r="AU2" s="76"/>
      <c r="AV2" s="76"/>
      <c r="AW2" s="76"/>
      <c r="AX2" s="76"/>
      <c r="AY2" s="76"/>
      <c r="AZ2" s="76"/>
      <c r="BA2" s="76"/>
      <c r="BB2" s="76"/>
      <c r="BC2" s="76"/>
      <c r="BD2" s="76"/>
      <c r="BE2" s="76"/>
      <c r="BF2" s="76"/>
      <c r="BG2" s="76"/>
      <c r="BH2" s="76"/>
      <c r="BI2" s="76"/>
      <c r="BJ2" s="76"/>
      <c r="BK2" s="76"/>
      <c r="BL2" s="76"/>
      <c r="BM2" s="76"/>
      <c r="BN2" s="76"/>
      <c r="BO2" s="76"/>
      <c r="BP2" s="76"/>
      <c r="BQ2" s="76"/>
      <c r="BR2" s="76"/>
      <c r="BS2" s="76"/>
      <c r="BT2" s="76"/>
      <c r="BU2" s="76"/>
      <c r="BV2" s="76"/>
      <c r="BW2" s="76"/>
      <c r="BX2" s="76"/>
      <c r="BY2" s="76"/>
      <c r="BZ2" s="76"/>
      <c r="CA2" s="76"/>
      <c r="CB2" s="76"/>
      <c r="CC2" s="76"/>
      <c r="CD2" s="76"/>
      <c r="CE2" s="76"/>
      <c r="CF2" s="76"/>
      <c r="CG2" s="76"/>
      <c r="CH2" s="76"/>
      <c r="CI2" s="76"/>
      <c r="CJ2" s="76"/>
      <c r="CK2" s="76"/>
      <c r="CL2" s="76"/>
      <c r="CM2" s="76"/>
      <c r="CN2" s="76"/>
      <c r="CO2" s="76"/>
      <c r="CP2" s="76"/>
      <c r="CQ2" s="76"/>
      <c r="CR2" s="76"/>
      <c r="CS2" s="76"/>
      <c r="CT2" s="76"/>
      <c r="CU2" s="76"/>
      <c r="CV2" s="76"/>
      <c r="CW2" s="76"/>
      <c r="CX2" s="76"/>
      <c r="CY2" s="76"/>
      <c r="CZ2" s="76"/>
      <c r="DA2" s="76"/>
      <c r="DB2" s="76"/>
      <c r="DC2" s="76"/>
      <c r="DD2" s="76"/>
      <c r="DE2" s="76"/>
      <c r="DF2" s="76"/>
      <c r="DG2" s="76"/>
      <c r="DH2" s="76"/>
      <c r="DI2" s="76"/>
      <c r="DJ2" s="76"/>
      <c r="DK2" s="76"/>
      <c r="DL2" s="76"/>
      <c r="DM2" s="76"/>
      <c r="DN2" s="76"/>
      <c r="DO2" s="76"/>
      <c r="DP2" s="76"/>
      <c r="DQ2" s="76"/>
      <c r="DR2" s="76"/>
      <c r="DS2" s="76"/>
      <c r="DT2" s="76"/>
      <c r="DU2" s="76"/>
      <c r="DV2" s="76"/>
      <c r="DW2" s="76"/>
      <c r="DX2" s="76"/>
      <c r="DY2" s="76"/>
      <c r="DZ2" s="76"/>
      <c r="EA2" s="76"/>
      <c r="EB2" s="76"/>
      <c r="EC2" s="76"/>
      <c r="ED2" s="76"/>
      <c r="EE2" s="76"/>
      <c r="EF2" s="76"/>
      <c r="EG2" s="76"/>
      <c r="EH2" s="76"/>
      <c r="EI2" s="76"/>
      <c r="EJ2" s="76"/>
      <c r="EK2" s="76"/>
      <c r="EL2" s="76"/>
      <c r="EM2" s="76"/>
      <c r="EN2" s="76"/>
      <c r="EO2" s="76"/>
      <c r="EP2" s="76"/>
      <c r="EQ2" s="76"/>
      <c r="ER2" s="76"/>
      <c r="ES2" s="76"/>
      <c r="ET2" s="76"/>
      <c r="EU2" s="76"/>
      <c r="EV2" s="76"/>
      <c r="EW2" s="76"/>
      <c r="EX2" s="76"/>
      <c r="EY2" s="76"/>
      <c r="EZ2" s="76"/>
      <c r="FA2" s="76"/>
      <c r="FB2" s="76"/>
      <c r="FC2" s="76"/>
      <c r="FD2" s="76"/>
      <c r="FE2" s="76"/>
      <c r="FF2" s="76"/>
      <c r="FG2" s="76"/>
      <c r="FH2" s="76"/>
      <c r="FI2" s="96"/>
      <c r="FJ2" s="96"/>
    </row>
    <row r="3" spans="1:350" s="69" customFormat="1" ht="18" customHeight="1" thickBot="1" x14ac:dyDescent="0.35">
      <c r="A3" s="74"/>
      <c r="B3" s="75"/>
      <c r="C3" s="75"/>
      <c r="D3" s="75"/>
      <c r="E3" s="76"/>
      <c r="F3" s="76"/>
      <c r="G3" s="76"/>
      <c r="H3" s="76"/>
      <c r="I3" s="76"/>
      <c r="J3" s="76"/>
      <c r="K3" s="76"/>
      <c r="L3" s="76"/>
      <c r="M3" s="76"/>
      <c r="N3" s="76"/>
      <c r="O3" s="76"/>
      <c r="P3" s="76"/>
      <c r="Q3" s="76"/>
      <c r="R3" s="76"/>
      <c r="S3" s="76"/>
      <c r="T3" s="76"/>
      <c r="U3" s="76"/>
      <c r="V3" s="76"/>
      <c r="W3" s="76"/>
      <c r="X3" s="76"/>
      <c r="Y3" s="76"/>
      <c r="Z3" s="76"/>
      <c r="AA3" s="76"/>
      <c r="AB3" s="76"/>
      <c r="AC3" s="76"/>
      <c r="AD3" s="76"/>
      <c r="AE3" s="76"/>
      <c r="AF3" s="76"/>
      <c r="AG3" s="76"/>
      <c r="AH3" s="76"/>
      <c r="AI3" s="76"/>
      <c r="AJ3" s="76"/>
      <c r="AK3" s="76"/>
      <c r="AL3" s="76"/>
      <c r="AM3" s="76"/>
      <c r="AN3" s="76"/>
      <c r="AO3" s="76"/>
      <c r="AP3" s="76"/>
      <c r="AQ3" s="76"/>
      <c r="AR3" s="76"/>
      <c r="AS3" s="76"/>
      <c r="AT3" s="76"/>
      <c r="AU3" s="76"/>
      <c r="AV3" s="76"/>
      <c r="AW3" s="76"/>
      <c r="AX3" s="76"/>
      <c r="AY3" s="76"/>
      <c r="AZ3" s="76"/>
      <c r="BA3" s="76"/>
      <c r="BB3" s="76"/>
      <c r="BC3" s="76"/>
      <c r="BD3" s="76"/>
      <c r="BE3" s="76"/>
      <c r="BF3" s="76"/>
      <c r="BG3" s="76"/>
      <c r="BH3" s="76"/>
      <c r="BI3" s="76"/>
      <c r="BJ3" s="76"/>
      <c r="BK3" s="76"/>
      <c r="BL3" s="76"/>
      <c r="BM3" s="76"/>
      <c r="BN3" s="76"/>
      <c r="BO3" s="76"/>
      <c r="BP3" s="76"/>
      <c r="BQ3" s="76"/>
      <c r="BR3" s="76"/>
      <c r="BS3" s="76"/>
      <c r="BT3" s="76"/>
      <c r="BU3" s="76"/>
      <c r="BV3" s="76"/>
      <c r="BW3" s="76"/>
      <c r="BX3" s="76"/>
      <c r="BY3" s="76"/>
      <c r="BZ3" s="76"/>
      <c r="CA3" s="76"/>
      <c r="CB3" s="76"/>
      <c r="CC3" s="76"/>
      <c r="CD3" s="76"/>
      <c r="CE3" s="76"/>
      <c r="CF3" s="76"/>
      <c r="CG3" s="76"/>
      <c r="CH3" s="76"/>
      <c r="CI3" s="76"/>
      <c r="CJ3" s="76"/>
      <c r="CK3" s="76"/>
      <c r="CL3" s="76"/>
      <c r="CM3" s="76"/>
      <c r="CN3" s="76"/>
      <c r="CO3" s="76"/>
      <c r="CP3" s="76"/>
      <c r="CQ3" s="76"/>
      <c r="CR3" s="76"/>
      <c r="CS3" s="76"/>
      <c r="CT3" s="76"/>
      <c r="CU3" s="76"/>
      <c r="CV3" s="76"/>
      <c r="CW3" s="76"/>
      <c r="CX3" s="76"/>
      <c r="CY3" s="76"/>
      <c r="CZ3" s="76"/>
      <c r="DA3" s="76"/>
      <c r="DB3" s="76"/>
      <c r="DC3" s="76"/>
      <c r="DD3" s="76"/>
      <c r="DE3" s="76"/>
      <c r="DF3" s="76"/>
      <c r="DG3" s="76"/>
      <c r="DH3" s="76"/>
      <c r="DI3" s="76"/>
      <c r="DJ3" s="76"/>
      <c r="DK3" s="76"/>
      <c r="DL3" s="76"/>
      <c r="DM3" s="76"/>
      <c r="DN3" s="76"/>
      <c r="DO3" s="76"/>
      <c r="DP3" s="76"/>
      <c r="DQ3" s="76"/>
      <c r="DR3" s="76"/>
      <c r="DS3" s="76"/>
      <c r="DT3" s="76"/>
      <c r="DU3" s="76"/>
      <c r="DV3" s="76"/>
      <c r="DW3" s="76"/>
      <c r="DX3" s="76"/>
      <c r="DY3" s="76"/>
      <c r="DZ3" s="76"/>
      <c r="EA3" s="76"/>
      <c r="EB3" s="76"/>
      <c r="EC3" s="76"/>
      <c r="ED3" s="76"/>
      <c r="EE3" s="76"/>
      <c r="EF3" s="76"/>
      <c r="EG3" s="76"/>
      <c r="EH3" s="76"/>
      <c r="EI3" s="76"/>
      <c r="EJ3" s="76"/>
      <c r="EK3" s="76"/>
      <c r="EL3" s="76"/>
      <c r="EM3" s="76"/>
      <c r="EN3" s="76"/>
      <c r="EO3" s="76"/>
      <c r="EP3" s="76"/>
      <c r="EQ3" s="76"/>
      <c r="ER3" s="76"/>
      <c r="ES3" s="76"/>
      <c r="ET3" s="76"/>
      <c r="EU3" s="76"/>
      <c r="EV3" s="76"/>
      <c r="EW3" s="76"/>
      <c r="EX3" s="76"/>
      <c r="EY3" s="76"/>
      <c r="EZ3" s="76"/>
      <c r="FA3" s="76"/>
      <c r="FB3" s="76"/>
      <c r="FC3" s="76"/>
      <c r="FD3" s="76"/>
      <c r="FE3" s="76"/>
      <c r="FF3" s="76"/>
      <c r="FG3" s="76"/>
      <c r="FH3" s="76"/>
      <c r="FI3" s="96"/>
      <c r="FJ3" s="96"/>
    </row>
    <row r="4" spans="1:350" s="1" customFormat="1" ht="42" customHeight="1" x14ac:dyDescent="0.25">
      <c r="A4" s="298" t="s">
        <v>98</v>
      </c>
      <c r="B4" s="298" t="s">
        <v>220</v>
      </c>
      <c r="C4" s="298" t="s">
        <v>221</v>
      </c>
      <c r="D4" s="298" t="s">
        <v>222</v>
      </c>
      <c r="E4" s="279" t="s">
        <v>223</v>
      </c>
      <c r="F4" s="280"/>
      <c r="G4" s="280"/>
      <c r="H4" s="280"/>
      <c r="I4" s="281"/>
      <c r="J4" s="282" t="s">
        <v>67</v>
      </c>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4"/>
      <c r="AY4" s="285" t="s">
        <v>29</v>
      </c>
      <c r="AZ4" s="286"/>
      <c r="BA4" s="286"/>
      <c r="BB4" s="286"/>
      <c r="BC4" s="286"/>
      <c r="BD4" s="286"/>
      <c r="BE4" s="286"/>
      <c r="BF4" s="286"/>
      <c r="BG4" s="286"/>
      <c r="BH4" s="286"/>
      <c r="BI4" s="286"/>
      <c r="BJ4" s="286"/>
      <c r="BK4" s="286"/>
      <c r="BL4" s="286"/>
      <c r="BM4" s="286"/>
      <c r="BN4" s="286"/>
      <c r="BO4" s="286"/>
      <c r="BP4" s="286"/>
      <c r="BQ4" s="286"/>
      <c r="BR4" s="286"/>
      <c r="BS4" s="286"/>
      <c r="BT4" s="286"/>
      <c r="BU4" s="286"/>
      <c r="BV4" s="286"/>
      <c r="BW4" s="286"/>
      <c r="BX4" s="286"/>
      <c r="BY4" s="286"/>
      <c r="BZ4" s="286"/>
      <c r="CA4" s="286"/>
      <c r="CB4" s="286"/>
      <c r="CC4" s="286"/>
      <c r="CD4" s="286"/>
      <c r="CE4" s="286"/>
      <c r="CF4" s="286"/>
      <c r="CG4" s="286"/>
      <c r="CH4" s="286"/>
      <c r="CI4" s="286"/>
      <c r="CJ4" s="286"/>
      <c r="CK4" s="286"/>
      <c r="CL4" s="286"/>
      <c r="CM4" s="287" t="s">
        <v>224</v>
      </c>
      <c r="CN4" s="288"/>
      <c r="CO4" s="288"/>
      <c r="CP4" s="288"/>
      <c r="CQ4" s="288"/>
      <c r="CR4" s="288"/>
      <c r="CS4" s="288"/>
      <c r="CT4" s="288"/>
      <c r="CU4" s="288"/>
      <c r="CV4" s="288"/>
      <c r="CW4" s="288"/>
      <c r="CX4" s="288"/>
      <c r="CY4" s="288"/>
      <c r="CZ4" s="288"/>
      <c r="DA4" s="288"/>
      <c r="DB4" s="288"/>
      <c r="DC4" s="288"/>
      <c r="DD4" s="289"/>
      <c r="DE4" s="290" t="s">
        <v>36</v>
      </c>
      <c r="DF4" s="291"/>
      <c r="DG4" s="291"/>
      <c r="DH4" s="291"/>
      <c r="DI4" s="291"/>
      <c r="DJ4" s="291"/>
      <c r="DK4" s="291"/>
      <c r="DL4" s="291"/>
      <c r="DM4" s="291"/>
      <c r="DN4" s="291"/>
      <c r="DO4" s="292"/>
      <c r="DP4" s="518" t="s">
        <v>225</v>
      </c>
      <c r="DQ4" s="519"/>
      <c r="DR4" s="524" t="s">
        <v>226</v>
      </c>
      <c r="DS4" s="525"/>
      <c r="DT4" s="293" t="s">
        <v>227</v>
      </c>
      <c r="DU4" s="294"/>
      <c r="DV4" s="294"/>
      <c r="DW4" s="294"/>
      <c r="DX4" s="294"/>
      <c r="DY4" s="295"/>
      <c r="DZ4" s="296" t="s">
        <v>228</v>
      </c>
      <c r="EA4" s="297"/>
      <c r="EB4" s="297"/>
      <c r="EC4" s="297"/>
      <c r="ED4" s="318" t="s">
        <v>229</v>
      </c>
      <c r="EE4" s="319"/>
      <c r="EF4" s="319"/>
      <c r="EG4" s="319"/>
      <c r="EH4" s="319"/>
      <c r="EI4" s="319"/>
      <c r="EJ4" s="319"/>
      <c r="EK4" s="320"/>
      <c r="EL4" s="321" t="s">
        <v>38</v>
      </c>
      <c r="EM4" s="322"/>
      <c r="EN4" s="322"/>
      <c r="EO4" s="322"/>
      <c r="EP4" s="322"/>
      <c r="EQ4" s="322"/>
      <c r="ER4" s="322"/>
      <c r="ES4" s="322"/>
      <c r="ET4" s="322"/>
      <c r="EU4" s="322"/>
      <c r="EV4" s="322"/>
      <c r="EW4" s="322"/>
      <c r="EX4" s="322"/>
      <c r="EY4" s="322"/>
      <c r="EZ4" s="322"/>
      <c r="FA4" s="322"/>
      <c r="FB4" s="322"/>
      <c r="FC4" s="322"/>
      <c r="FD4" s="322"/>
      <c r="FE4" s="323" t="s">
        <v>230</v>
      </c>
      <c r="FF4" s="323"/>
      <c r="FG4" s="323"/>
      <c r="FH4" s="323"/>
      <c r="FI4" s="323"/>
      <c r="FJ4" s="323"/>
      <c r="FK4" s="323"/>
      <c r="FL4" s="323"/>
      <c r="FM4" s="323"/>
      <c r="FN4" s="323"/>
      <c r="FO4" s="323"/>
      <c r="FP4" s="323"/>
      <c r="FQ4" s="323"/>
      <c r="FR4" s="323"/>
      <c r="FS4" s="323"/>
      <c r="FT4" s="323"/>
      <c r="FU4" s="323"/>
      <c r="FV4" s="323"/>
      <c r="FW4" s="323"/>
      <c r="FX4" s="324"/>
      <c r="FY4" s="325" t="s">
        <v>231</v>
      </c>
      <c r="FZ4" s="326"/>
      <c r="GA4" s="326"/>
      <c r="GB4" s="326"/>
      <c r="GC4" s="326"/>
      <c r="GD4" s="326"/>
      <c r="GE4" s="326"/>
      <c r="GF4" s="326"/>
      <c r="GG4" s="326"/>
      <c r="GH4" s="326"/>
      <c r="GI4" s="326"/>
      <c r="GJ4" s="326"/>
      <c r="GK4" s="326"/>
      <c r="GL4" s="326"/>
      <c r="GM4" s="326"/>
      <c r="GN4" s="326"/>
      <c r="GO4" s="326"/>
      <c r="GP4" s="326"/>
      <c r="GQ4" s="326"/>
      <c r="GR4" s="326"/>
      <c r="GS4" s="326"/>
      <c r="GT4" s="326"/>
      <c r="GU4" s="326"/>
      <c r="GV4" s="326"/>
      <c r="GW4" s="326"/>
      <c r="GX4" s="326"/>
      <c r="GY4" s="326"/>
      <c r="GZ4" s="326"/>
      <c r="HA4" s="326"/>
      <c r="HB4" s="326"/>
      <c r="HC4" s="326"/>
      <c r="HD4" s="326"/>
      <c r="HE4" s="326"/>
      <c r="HF4" s="326"/>
      <c r="HG4" s="326"/>
      <c r="HH4" s="326"/>
      <c r="HI4" s="326"/>
      <c r="HJ4" s="326"/>
      <c r="HK4" s="326"/>
      <c r="HL4" s="326"/>
      <c r="HM4" s="326"/>
      <c r="HN4" s="326"/>
      <c r="HO4" s="326"/>
      <c r="HP4" s="326"/>
      <c r="HQ4" s="326"/>
      <c r="HR4" s="326"/>
      <c r="HS4" s="326"/>
      <c r="HT4" s="326"/>
      <c r="HU4" s="326"/>
      <c r="HV4" s="326"/>
      <c r="HW4" s="326"/>
      <c r="HX4" s="327"/>
      <c r="HY4" s="328" t="s">
        <v>54</v>
      </c>
      <c r="HZ4" s="329"/>
      <c r="IA4" s="329"/>
      <c r="IB4" s="329"/>
      <c r="IC4" s="329"/>
      <c r="ID4" s="329"/>
      <c r="IE4" s="329"/>
      <c r="IF4" s="329"/>
      <c r="IG4" s="329"/>
      <c r="IH4" s="329"/>
      <c r="II4" s="329"/>
      <c r="IJ4" s="329"/>
      <c r="IK4" s="329"/>
      <c r="IL4" s="329"/>
      <c r="IM4" s="329"/>
      <c r="IN4" s="329"/>
      <c r="IO4" s="329"/>
      <c r="IP4" s="329"/>
      <c r="IQ4" s="329"/>
      <c r="IR4" s="329"/>
      <c r="IS4" s="329"/>
      <c r="IT4" s="330"/>
      <c r="IU4" s="331" t="s">
        <v>71</v>
      </c>
      <c r="IV4" s="332"/>
      <c r="IW4" s="333"/>
      <c r="IX4" s="333"/>
      <c r="IY4" s="333"/>
      <c r="IZ4" s="333"/>
      <c r="JA4" s="333"/>
      <c r="JB4" s="333"/>
      <c r="JC4" s="333"/>
      <c r="JD4" s="333"/>
      <c r="JE4" s="333"/>
      <c r="JF4" s="333"/>
      <c r="JG4" s="333"/>
      <c r="JH4" s="333"/>
      <c r="JI4" s="333"/>
      <c r="JJ4" s="333"/>
      <c r="JK4" s="333"/>
      <c r="JL4" s="333"/>
      <c r="JM4" s="333"/>
      <c r="JN4" s="333"/>
      <c r="JO4" s="333"/>
      <c r="JP4" s="333"/>
      <c r="JQ4" s="333"/>
      <c r="JR4" s="333"/>
      <c r="JS4" s="334"/>
      <c r="JT4" s="335" t="s">
        <v>41</v>
      </c>
      <c r="JU4" s="335"/>
      <c r="JV4" s="335"/>
      <c r="JW4" s="335"/>
      <c r="JX4" s="335"/>
      <c r="JY4" s="335"/>
      <c r="JZ4" s="335"/>
      <c r="KA4" s="335"/>
      <c r="KB4" s="335"/>
      <c r="KC4" s="335"/>
      <c r="KD4" s="335"/>
      <c r="KE4" s="335"/>
      <c r="KF4" s="335"/>
      <c r="KG4" s="335"/>
      <c r="KH4" s="335"/>
      <c r="KI4" s="335"/>
      <c r="KJ4" s="335"/>
      <c r="KK4" s="335"/>
      <c r="KL4" s="335"/>
      <c r="KM4" s="335"/>
      <c r="KN4" s="335"/>
      <c r="KO4" s="335"/>
      <c r="KP4" s="335"/>
      <c r="KQ4" s="335"/>
      <c r="KR4" s="335"/>
      <c r="KS4" s="335"/>
      <c r="KT4" s="335"/>
      <c r="KU4" s="335"/>
      <c r="KV4" s="335"/>
      <c r="KW4" s="335"/>
      <c r="KX4" s="335"/>
      <c r="KY4" s="335"/>
      <c r="KZ4" s="335"/>
      <c r="LA4" s="335"/>
      <c r="LB4" s="335"/>
      <c r="LC4" s="335"/>
      <c r="LD4" s="335"/>
      <c r="LE4" s="335"/>
      <c r="LF4" s="335"/>
      <c r="LG4" s="335"/>
      <c r="LH4" s="335"/>
      <c r="LI4" s="335"/>
      <c r="LJ4" s="335"/>
      <c r="LK4" s="335"/>
      <c r="LL4" s="335"/>
      <c r="LM4" s="335"/>
      <c r="LN4" s="335"/>
      <c r="LO4" s="335"/>
      <c r="LP4" s="335"/>
      <c r="LQ4" s="335"/>
      <c r="LR4" s="335"/>
      <c r="LS4" s="336" t="s">
        <v>232</v>
      </c>
      <c r="LT4" s="336"/>
      <c r="LU4" s="336"/>
      <c r="LV4" s="336"/>
      <c r="LW4" s="336"/>
      <c r="LX4" s="336"/>
      <c r="LY4" s="336"/>
      <c r="LZ4" s="336"/>
      <c r="MA4" s="336"/>
      <c r="MB4" s="336"/>
      <c r="MC4" s="336"/>
      <c r="MD4" s="336"/>
      <c r="ME4" s="336"/>
      <c r="MF4" s="336"/>
      <c r="MG4" s="336"/>
      <c r="MH4" s="336"/>
      <c r="MI4" s="336"/>
      <c r="MJ4" s="336"/>
      <c r="MK4" s="336"/>
      <c r="ML4" s="336"/>
    </row>
    <row r="5" spans="1:350" s="73" customFormat="1" ht="38.1" customHeight="1" x14ac:dyDescent="0.3">
      <c r="A5" s="299"/>
      <c r="B5" s="299"/>
      <c r="C5" s="299"/>
      <c r="D5" s="299"/>
      <c r="E5" s="300" t="s">
        <v>233</v>
      </c>
      <c r="F5" s="317" t="s">
        <v>234</v>
      </c>
      <c r="G5" s="317"/>
      <c r="H5" s="317" t="s">
        <v>235</v>
      </c>
      <c r="I5" s="494"/>
      <c r="J5" s="517" t="s">
        <v>236</v>
      </c>
      <c r="K5" s="399"/>
      <c r="L5" s="399"/>
      <c r="M5" s="337" t="s">
        <v>237</v>
      </c>
      <c r="N5" s="338"/>
      <c r="O5" s="338"/>
      <c r="P5" s="338"/>
      <c r="Q5" s="338"/>
      <c r="R5" s="338"/>
      <c r="S5" s="338"/>
      <c r="T5" s="339"/>
      <c r="U5" s="302" t="s">
        <v>238</v>
      </c>
      <c r="V5" s="302"/>
      <c r="W5" s="302"/>
      <c r="X5" s="302"/>
      <c r="Y5" s="302"/>
      <c r="Z5" s="302"/>
      <c r="AA5" s="302"/>
      <c r="AB5" s="302"/>
      <c r="AC5" s="302"/>
      <c r="AD5" s="302"/>
      <c r="AE5" s="302"/>
      <c r="AF5" s="302"/>
      <c r="AG5" s="302"/>
      <c r="AH5" s="302"/>
      <c r="AI5" s="302"/>
      <c r="AJ5" s="302"/>
      <c r="AK5" s="302"/>
      <c r="AL5" s="305" t="s">
        <v>107</v>
      </c>
      <c r="AM5" s="306"/>
      <c r="AN5" s="306"/>
      <c r="AO5" s="306"/>
      <c r="AP5" s="306"/>
      <c r="AQ5" s="306"/>
      <c r="AR5" s="306"/>
      <c r="AS5" s="306"/>
      <c r="AT5" s="306"/>
      <c r="AU5" s="306"/>
      <c r="AV5" s="306"/>
      <c r="AW5" s="306"/>
      <c r="AX5" s="307"/>
      <c r="AY5" s="530" t="s">
        <v>239</v>
      </c>
      <c r="AZ5" s="531"/>
      <c r="BA5" s="531"/>
      <c r="BB5" s="532"/>
      <c r="BC5" s="340" t="s">
        <v>237</v>
      </c>
      <c r="BD5" s="341"/>
      <c r="BE5" s="341"/>
      <c r="BF5" s="341"/>
      <c r="BG5" s="341"/>
      <c r="BH5" s="341"/>
      <c r="BI5" s="341"/>
      <c r="BJ5" s="342"/>
      <c r="BK5" s="340" t="s">
        <v>238</v>
      </c>
      <c r="BL5" s="341"/>
      <c r="BM5" s="341"/>
      <c r="BN5" s="341"/>
      <c r="BO5" s="341"/>
      <c r="BP5" s="341"/>
      <c r="BQ5" s="341"/>
      <c r="BR5" s="341"/>
      <c r="BS5" s="341"/>
      <c r="BT5" s="341"/>
      <c r="BU5" s="341"/>
      <c r="BV5" s="341"/>
      <c r="BW5" s="341"/>
      <c r="BX5" s="341"/>
      <c r="BY5" s="341"/>
      <c r="BZ5" s="341"/>
      <c r="CA5" s="342"/>
      <c r="CB5" s="404" t="s">
        <v>240</v>
      </c>
      <c r="CC5" s="536"/>
      <c r="CD5" s="536"/>
      <c r="CE5" s="536"/>
      <c r="CF5" s="536"/>
      <c r="CG5" s="536"/>
      <c r="CH5" s="536"/>
      <c r="CI5" s="536"/>
      <c r="CJ5" s="405"/>
      <c r="CK5" s="404" t="s">
        <v>241</v>
      </c>
      <c r="CL5" s="405"/>
      <c r="CM5" s="538" t="s">
        <v>242</v>
      </c>
      <c r="CN5" s="539"/>
      <c r="CO5" s="539"/>
      <c r="CP5" s="539"/>
      <c r="CQ5" s="539"/>
      <c r="CR5" s="410"/>
      <c r="CS5" s="311" t="s">
        <v>243</v>
      </c>
      <c r="CT5" s="410"/>
      <c r="CU5" s="343" t="s">
        <v>244</v>
      </c>
      <c r="CV5" s="343"/>
      <c r="CW5" s="343"/>
      <c r="CX5" s="343"/>
      <c r="CY5" s="343"/>
      <c r="CZ5" s="343"/>
      <c r="DA5" s="343"/>
      <c r="DB5" s="343"/>
      <c r="DC5" s="311" t="s">
        <v>245</v>
      </c>
      <c r="DD5" s="312"/>
      <c r="DE5" s="304" t="s">
        <v>246</v>
      </c>
      <c r="DF5" s="381"/>
      <c r="DG5" s="381"/>
      <c r="DH5" s="344" t="s">
        <v>247</v>
      </c>
      <c r="DI5" s="345"/>
      <c r="DJ5" s="345"/>
      <c r="DK5" s="345"/>
      <c r="DL5" s="345"/>
      <c r="DM5" s="345"/>
      <c r="DN5" s="345"/>
      <c r="DO5" s="346"/>
      <c r="DP5" s="520"/>
      <c r="DQ5" s="521"/>
      <c r="DR5" s="526"/>
      <c r="DS5" s="527"/>
      <c r="DT5" s="495" t="s">
        <v>248</v>
      </c>
      <c r="DU5" s="496"/>
      <c r="DV5" s="501" t="s">
        <v>249</v>
      </c>
      <c r="DW5" s="496"/>
      <c r="DX5" s="413" t="s">
        <v>250</v>
      </c>
      <c r="DY5" s="419"/>
      <c r="DZ5" s="426" t="s">
        <v>251</v>
      </c>
      <c r="EA5" s="405"/>
      <c r="EB5" s="404" t="s">
        <v>252</v>
      </c>
      <c r="EC5" s="429"/>
      <c r="ED5" s="432" t="s">
        <v>253</v>
      </c>
      <c r="EE5" s="433"/>
      <c r="EF5" s="438" t="s">
        <v>254</v>
      </c>
      <c r="EG5" s="433"/>
      <c r="EH5" s="438" t="s">
        <v>121</v>
      </c>
      <c r="EI5" s="433"/>
      <c r="EJ5" s="438" t="s">
        <v>255</v>
      </c>
      <c r="EK5" s="441"/>
      <c r="EL5" s="347" t="s">
        <v>256</v>
      </c>
      <c r="EM5" s="348"/>
      <c r="EN5" s="348"/>
      <c r="EO5" s="348" t="s">
        <v>257</v>
      </c>
      <c r="EP5" s="348"/>
      <c r="EQ5" s="348"/>
      <c r="ER5" s="348"/>
      <c r="ES5" s="348"/>
      <c r="ET5" s="348"/>
      <c r="EU5" s="348"/>
      <c r="EV5" s="348"/>
      <c r="EW5" s="348" t="s">
        <v>238</v>
      </c>
      <c r="EX5" s="348"/>
      <c r="EY5" s="348"/>
      <c r="EZ5" s="348"/>
      <c r="FA5" s="348"/>
      <c r="FB5" s="348"/>
      <c r="FC5" s="348"/>
      <c r="FD5" s="348"/>
      <c r="FE5" s="349" t="s">
        <v>257</v>
      </c>
      <c r="FF5" s="349"/>
      <c r="FG5" s="349"/>
      <c r="FH5" s="349"/>
      <c r="FI5" s="349"/>
      <c r="FJ5" s="349"/>
      <c r="FK5" s="349"/>
      <c r="FL5" s="350"/>
      <c r="FM5" s="351" t="s">
        <v>258</v>
      </c>
      <c r="FN5" s="351"/>
      <c r="FO5" s="351"/>
      <c r="FP5" s="351"/>
      <c r="FQ5" s="351"/>
      <c r="FR5" s="351"/>
      <c r="FS5" s="351"/>
      <c r="FT5" s="351"/>
      <c r="FU5" s="504" t="s">
        <v>259</v>
      </c>
      <c r="FV5" s="505"/>
      <c r="FW5" s="504" t="s">
        <v>260</v>
      </c>
      <c r="FX5" s="510"/>
      <c r="FY5" s="352" t="s">
        <v>261</v>
      </c>
      <c r="FZ5" s="353"/>
      <c r="GA5" s="353"/>
      <c r="GB5" s="353"/>
      <c r="GC5" s="353"/>
      <c r="GD5" s="353"/>
      <c r="GE5" s="353"/>
      <c r="GF5" s="353"/>
      <c r="GG5" s="353"/>
      <c r="GH5" s="353"/>
      <c r="GI5" s="353"/>
      <c r="GJ5" s="354"/>
      <c r="GK5" s="355" t="s">
        <v>262</v>
      </c>
      <c r="GL5" s="355"/>
      <c r="GM5" s="355"/>
      <c r="GN5" s="355"/>
      <c r="GO5" s="355"/>
      <c r="GP5" s="355"/>
      <c r="GQ5" s="355"/>
      <c r="GR5" s="355"/>
      <c r="GS5" s="355"/>
      <c r="GT5" s="355"/>
      <c r="GU5" s="355"/>
      <c r="GV5" s="355"/>
      <c r="GW5" s="356" t="s">
        <v>258</v>
      </c>
      <c r="GX5" s="357"/>
      <c r="GY5" s="357"/>
      <c r="GZ5" s="357"/>
      <c r="HA5" s="357"/>
      <c r="HB5" s="357"/>
      <c r="HC5" s="357"/>
      <c r="HD5" s="357"/>
      <c r="HE5" s="357"/>
      <c r="HF5" s="357"/>
      <c r="HG5" s="357"/>
      <c r="HH5" s="357"/>
      <c r="HI5" s="357"/>
      <c r="HJ5" s="357"/>
      <c r="HK5" s="357"/>
      <c r="HL5" s="357"/>
      <c r="HM5" s="357"/>
      <c r="HN5" s="357"/>
      <c r="HO5" s="357"/>
      <c r="HP5" s="357"/>
      <c r="HQ5" s="357"/>
      <c r="HR5" s="357"/>
      <c r="HS5" s="357"/>
      <c r="HT5" s="358"/>
      <c r="HU5" s="413" t="s">
        <v>259</v>
      </c>
      <c r="HV5" s="414"/>
      <c r="HW5" s="413" t="s">
        <v>260</v>
      </c>
      <c r="HX5" s="419"/>
      <c r="HY5" s="359" t="s">
        <v>257</v>
      </c>
      <c r="HZ5" s="360"/>
      <c r="IA5" s="360"/>
      <c r="IB5" s="360"/>
      <c r="IC5" s="360"/>
      <c r="ID5" s="360"/>
      <c r="IE5" s="360"/>
      <c r="IF5" s="361"/>
      <c r="IG5" s="362" t="s">
        <v>258</v>
      </c>
      <c r="IH5" s="362"/>
      <c r="II5" s="362"/>
      <c r="IJ5" s="362"/>
      <c r="IK5" s="362"/>
      <c r="IL5" s="362"/>
      <c r="IM5" s="362"/>
      <c r="IN5" s="362"/>
      <c r="IO5" s="362"/>
      <c r="IP5" s="362"/>
      <c r="IQ5" s="452" t="s">
        <v>259</v>
      </c>
      <c r="IR5" s="453"/>
      <c r="IS5" s="452" t="s">
        <v>260</v>
      </c>
      <c r="IT5" s="470"/>
      <c r="IU5" s="363" t="s">
        <v>263</v>
      </c>
      <c r="IV5" s="364"/>
      <c r="IW5" s="364"/>
      <c r="IX5" s="337" t="s">
        <v>237</v>
      </c>
      <c r="IY5" s="338"/>
      <c r="IZ5" s="338"/>
      <c r="JA5" s="338"/>
      <c r="JB5" s="338"/>
      <c r="JC5" s="338"/>
      <c r="JD5" s="338"/>
      <c r="JE5" s="339"/>
      <c r="JF5" s="337" t="s">
        <v>238</v>
      </c>
      <c r="JG5" s="338"/>
      <c r="JH5" s="338"/>
      <c r="JI5" s="338"/>
      <c r="JJ5" s="338"/>
      <c r="JK5" s="338"/>
      <c r="JL5" s="338"/>
      <c r="JM5" s="338"/>
      <c r="JN5" s="338"/>
      <c r="JO5" s="338"/>
      <c r="JP5" s="338"/>
      <c r="JQ5" s="339"/>
      <c r="JR5" s="447" t="s">
        <v>264</v>
      </c>
      <c r="JS5" s="513"/>
      <c r="JT5" s="365" t="s">
        <v>265</v>
      </c>
      <c r="JU5" s="366"/>
      <c r="JV5" s="366"/>
      <c r="JW5" s="365" t="s">
        <v>266</v>
      </c>
      <c r="JX5" s="366"/>
      <c r="JY5" s="366"/>
      <c r="JZ5" s="365" t="s">
        <v>267</v>
      </c>
      <c r="KA5" s="365"/>
      <c r="KB5" s="365"/>
      <c r="KC5" s="365"/>
      <c r="KD5" s="365"/>
      <c r="KE5" s="367" t="s">
        <v>268</v>
      </c>
      <c r="KF5" s="367"/>
      <c r="KG5" s="367"/>
      <c r="KH5" s="367"/>
      <c r="KI5" s="367"/>
      <c r="KJ5" s="367"/>
      <c r="KK5" s="367"/>
      <c r="KL5" s="367"/>
      <c r="KM5" s="396" t="s">
        <v>192</v>
      </c>
      <c r="KN5" s="396"/>
      <c r="KO5" s="396"/>
      <c r="KP5" s="396"/>
      <c r="KQ5" s="396" t="s">
        <v>200</v>
      </c>
      <c r="KR5" s="396"/>
      <c r="KS5" s="396"/>
      <c r="KT5" s="396"/>
      <c r="KU5" s="444" t="s">
        <v>269</v>
      </c>
      <c r="KV5" s="444"/>
      <c r="KW5" s="444"/>
      <c r="KX5" s="444"/>
      <c r="KY5" s="444"/>
      <c r="KZ5" s="444"/>
      <c r="LA5" s="444"/>
      <c r="LB5" s="444"/>
      <c r="LC5" s="396" t="s">
        <v>270</v>
      </c>
      <c r="LD5" s="396"/>
      <c r="LE5" s="396"/>
      <c r="LF5" s="396"/>
      <c r="LG5" s="368" t="s">
        <v>215</v>
      </c>
      <c r="LH5" s="368"/>
      <c r="LI5" s="368"/>
      <c r="LJ5" s="368"/>
      <c r="LK5" s="368"/>
      <c r="LL5" s="368"/>
      <c r="LM5" s="368"/>
      <c r="LN5" s="368"/>
      <c r="LO5" s="367" t="s">
        <v>271</v>
      </c>
      <c r="LP5" s="367"/>
      <c r="LQ5" s="367"/>
      <c r="LR5" s="367" t="s">
        <v>272</v>
      </c>
      <c r="LS5" s="369" t="s">
        <v>237</v>
      </c>
      <c r="LT5" s="369"/>
      <c r="LU5" s="369"/>
      <c r="LV5" s="369"/>
      <c r="LW5" s="369"/>
      <c r="LX5" s="369"/>
      <c r="LY5" s="369"/>
      <c r="LZ5" s="369"/>
      <c r="MA5" s="369" t="s">
        <v>273</v>
      </c>
      <c r="MB5" s="369"/>
      <c r="MC5" s="369"/>
      <c r="MD5" s="369"/>
      <c r="ME5" s="369"/>
      <c r="MF5" s="369"/>
      <c r="MG5" s="369"/>
      <c r="MH5" s="369"/>
      <c r="MI5" s="369"/>
      <c r="MJ5" s="369"/>
      <c r="MK5" s="369"/>
      <c r="ML5" s="369"/>
    </row>
    <row r="6" spans="1:350" s="73" customFormat="1" ht="26.1" customHeight="1" x14ac:dyDescent="0.3">
      <c r="A6" s="299"/>
      <c r="B6" s="299"/>
      <c r="C6" s="299"/>
      <c r="D6" s="299"/>
      <c r="E6" s="300"/>
      <c r="F6" s="317"/>
      <c r="G6" s="317"/>
      <c r="H6" s="317"/>
      <c r="I6" s="494"/>
      <c r="J6" s="517"/>
      <c r="K6" s="399"/>
      <c r="L6" s="399"/>
      <c r="M6" s="370" t="s">
        <v>274</v>
      </c>
      <c r="N6" s="371"/>
      <c r="O6" s="371"/>
      <c r="P6" s="372"/>
      <c r="Q6" s="373" t="s">
        <v>198</v>
      </c>
      <c r="R6" s="373"/>
      <c r="S6" s="373"/>
      <c r="T6" s="373"/>
      <c r="U6" s="374" t="s">
        <v>275</v>
      </c>
      <c r="V6" s="375"/>
      <c r="W6" s="375"/>
      <c r="X6" s="375"/>
      <c r="Y6" s="375"/>
      <c r="Z6" s="375"/>
      <c r="AA6" s="375"/>
      <c r="AB6" s="375"/>
      <c r="AC6" s="375"/>
      <c r="AD6" s="375"/>
      <c r="AE6" s="375"/>
      <c r="AF6" s="447" t="s">
        <v>276</v>
      </c>
      <c r="AG6" s="448"/>
      <c r="AH6" s="447" t="s">
        <v>277</v>
      </c>
      <c r="AI6" s="448"/>
      <c r="AJ6" s="447" t="s">
        <v>278</v>
      </c>
      <c r="AK6" s="448"/>
      <c r="AL6" s="308"/>
      <c r="AM6" s="309"/>
      <c r="AN6" s="309"/>
      <c r="AO6" s="309"/>
      <c r="AP6" s="309"/>
      <c r="AQ6" s="309"/>
      <c r="AR6" s="309"/>
      <c r="AS6" s="309"/>
      <c r="AT6" s="309"/>
      <c r="AU6" s="309"/>
      <c r="AV6" s="309"/>
      <c r="AW6" s="309"/>
      <c r="AX6" s="310"/>
      <c r="AY6" s="533"/>
      <c r="AZ6" s="534"/>
      <c r="BA6" s="534"/>
      <c r="BB6" s="535"/>
      <c r="BC6" s="376" t="s">
        <v>274</v>
      </c>
      <c r="BD6" s="376"/>
      <c r="BE6" s="376"/>
      <c r="BF6" s="376"/>
      <c r="BG6" s="377" t="s">
        <v>198</v>
      </c>
      <c r="BH6" s="377"/>
      <c r="BI6" s="377"/>
      <c r="BJ6" s="377"/>
      <c r="BK6" s="378" t="s">
        <v>275</v>
      </c>
      <c r="BL6" s="379"/>
      <c r="BM6" s="379"/>
      <c r="BN6" s="379"/>
      <c r="BO6" s="379"/>
      <c r="BP6" s="379"/>
      <c r="BQ6" s="379"/>
      <c r="BR6" s="379"/>
      <c r="BS6" s="379"/>
      <c r="BT6" s="379"/>
      <c r="BU6" s="380"/>
      <c r="BV6" s="404" t="s">
        <v>276</v>
      </c>
      <c r="BW6" s="405"/>
      <c r="BX6" s="404" t="s">
        <v>277</v>
      </c>
      <c r="BY6" s="405"/>
      <c r="BZ6" s="404" t="s">
        <v>278</v>
      </c>
      <c r="CA6" s="405"/>
      <c r="CB6" s="408"/>
      <c r="CC6" s="537"/>
      <c r="CD6" s="537"/>
      <c r="CE6" s="537"/>
      <c r="CF6" s="537"/>
      <c r="CG6" s="537"/>
      <c r="CH6" s="537"/>
      <c r="CI6" s="537"/>
      <c r="CJ6" s="409"/>
      <c r="CK6" s="406"/>
      <c r="CL6" s="407"/>
      <c r="CM6" s="540"/>
      <c r="CN6" s="541"/>
      <c r="CO6" s="541"/>
      <c r="CP6" s="541"/>
      <c r="CQ6" s="541"/>
      <c r="CR6" s="412"/>
      <c r="CS6" s="313"/>
      <c r="CT6" s="411"/>
      <c r="CU6" s="343" t="s">
        <v>279</v>
      </c>
      <c r="CV6" s="343"/>
      <c r="CW6" s="343"/>
      <c r="CX6" s="343"/>
      <c r="CY6" s="343" t="s">
        <v>280</v>
      </c>
      <c r="CZ6" s="343"/>
      <c r="DA6" s="343"/>
      <c r="DB6" s="343"/>
      <c r="DC6" s="313"/>
      <c r="DD6" s="314"/>
      <c r="DE6" s="304"/>
      <c r="DF6" s="381"/>
      <c r="DG6" s="381"/>
      <c r="DH6" s="381" t="s">
        <v>274</v>
      </c>
      <c r="DI6" s="381"/>
      <c r="DJ6" s="381"/>
      <c r="DK6" s="381"/>
      <c r="DL6" s="382" t="s">
        <v>198</v>
      </c>
      <c r="DM6" s="382"/>
      <c r="DN6" s="382"/>
      <c r="DO6" s="383"/>
      <c r="DP6" s="520"/>
      <c r="DQ6" s="521"/>
      <c r="DR6" s="526"/>
      <c r="DS6" s="527"/>
      <c r="DT6" s="497"/>
      <c r="DU6" s="498"/>
      <c r="DV6" s="502"/>
      <c r="DW6" s="498"/>
      <c r="DX6" s="415"/>
      <c r="DY6" s="420"/>
      <c r="DZ6" s="427"/>
      <c r="EA6" s="407"/>
      <c r="EB6" s="406"/>
      <c r="EC6" s="430"/>
      <c r="ED6" s="434"/>
      <c r="EE6" s="435"/>
      <c r="EF6" s="439"/>
      <c r="EG6" s="435"/>
      <c r="EH6" s="439"/>
      <c r="EI6" s="435"/>
      <c r="EJ6" s="439"/>
      <c r="EK6" s="442"/>
      <c r="EL6" s="423" t="s">
        <v>281</v>
      </c>
      <c r="EM6" s="476" t="s">
        <v>282</v>
      </c>
      <c r="EN6" s="477"/>
      <c r="EO6" s="381" t="s">
        <v>274</v>
      </c>
      <c r="EP6" s="381"/>
      <c r="EQ6" s="381"/>
      <c r="ER6" s="381"/>
      <c r="ES6" s="382" t="s">
        <v>198</v>
      </c>
      <c r="ET6" s="382"/>
      <c r="EU6" s="382"/>
      <c r="EV6" s="382"/>
      <c r="EW6" s="480" t="s">
        <v>190</v>
      </c>
      <c r="EX6" s="481"/>
      <c r="EY6" s="480" t="s">
        <v>192</v>
      </c>
      <c r="EZ6" s="481"/>
      <c r="FA6" s="480" t="s">
        <v>200</v>
      </c>
      <c r="FB6" s="481"/>
      <c r="FC6" s="480" t="s">
        <v>283</v>
      </c>
      <c r="FD6" s="481"/>
      <c r="FE6" s="384" t="s">
        <v>274</v>
      </c>
      <c r="FF6" s="385"/>
      <c r="FG6" s="385"/>
      <c r="FH6" s="385"/>
      <c r="FI6" s="386" t="s">
        <v>198</v>
      </c>
      <c r="FJ6" s="386"/>
      <c r="FK6" s="386"/>
      <c r="FL6" s="386"/>
      <c r="FM6" s="484" t="s">
        <v>190</v>
      </c>
      <c r="FN6" s="485"/>
      <c r="FO6" s="484" t="s">
        <v>192</v>
      </c>
      <c r="FP6" s="485"/>
      <c r="FQ6" s="484" t="s">
        <v>200</v>
      </c>
      <c r="FR6" s="485"/>
      <c r="FS6" s="484" t="s">
        <v>283</v>
      </c>
      <c r="FT6" s="485"/>
      <c r="FU6" s="506"/>
      <c r="FV6" s="507"/>
      <c r="FW6" s="506"/>
      <c r="FX6" s="511"/>
      <c r="FY6" s="387" t="s">
        <v>234</v>
      </c>
      <c r="FZ6" s="388"/>
      <c r="GA6" s="388"/>
      <c r="GB6" s="388"/>
      <c r="GC6" s="388"/>
      <c r="GD6" s="388"/>
      <c r="GE6" s="389" t="s">
        <v>235</v>
      </c>
      <c r="GF6" s="389"/>
      <c r="GG6" s="389"/>
      <c r="GH6" s="389"/>
      <c r="GI6" s="389"/>
      <c r="GJ6" s="389"/>
      <c r="GK6" s="388" t="s">
        <v>234</v>
      </c>
      <c r="GL6" s="388"/>
      <c r="GM6" s="388"/>
      <c r="GN6" s="388"/>
      <c r="GO6" s="388"/>
      <c r="GP6" s="388"/>
      <c r="GQ6" s="389" t="s">
        <v>235</v>
      </c>
      <c r="GR6" s="389"/>
      <c r="GS6" s="389"/>
      <c r="GT6" s="389"/>
      <c r="GU6" s="389"/>
      <c r="GV6" s="389"/>
      <c r="GW6" s="390" t="s">
        <v>190</v>
      </c>
      <c r="GX6" s="391"/>
      <c r="GY6" s="391"/>
      <c r="GZ6" s="391"/>
      <c r="HA6" s="391"/>
      <c r="HB6" s="392"/>
      <c r="HC6" s="390" t="s">
        <v>192</v>
      </c>
      <c r="HD6" s="391"/>
      <c r="HE6" s="391"/>
      <c r="HF6" s="391"/>
      <c r="HG6" s="391"/>
      <c r="HH6" s="392"/>
      <c r="HI6" s="390" t="s">
        <v>200</v>
      </c>
      <c r="HJ6" s="391"/>
      <c r="HK6" s="391"/>
      <c r="HL6" s="391"/>
      <c r="HM6" s="391"/>
      <c r="HN6" s="392"/>
      <c r="HO6" s="390" t="s">
        <v>283</v>
      </c>
      <c r="HP6" s="391"/>
      <c r="HQ6" s="391"/>
      <c r="HR6" s="391"/>
      <c r="HS6" s="391"/>
      <c r="HT6" s="392"/>
      <c r="HU6" s="415"/>
      <c r="HV6" s="416"/>
      <c r="HW6" s="415"/>
      <c r="HX6" s="420"/>
      <c r="HY6" s="393" t="s">
        <v>274</v>
      </c>
      <c r="HZ6" s="393"/>
      <c r="IA6" s="393"/>
      <c r="IB6" s="393"/>
      <c r="IC6" s="394" t="s">
        <v>198</v>
      </c>
      <c r="ID6" s="394"/>
      <c r="IE6" s="394"/>
      <c r="IF6" s="394"/>
      <c r="IG6" s="452" t="s">
        <v>186</v>
      </c>
      <c r="IH6" s="453"/>
      <c r="II6" s="456" t="s">
        <v>190</v>
      </c>
      <c r="IJ6" s="457"/>
      <c r="IK6" s="460" t="s">
        <v>192</v>
      </c>
      <c r="IL6" s="461"/>
      <c r="IM6" s="464" t="s">
        <v>200</v>
      </c>
      <c r="IN6" s="465"/>
      <c r="IO6" s="464" t="s">
        <v>283</v>
      </c>
      <c r="IP6" s="465"/>
      <c r="IQ6" s="468"/>
      <c r="IR6" s="469"/>
      <c r="IS6" s="468"/>
      <c r="IT6" s="471"/>
      <c r="IU6" s="473" t="s">
        <v>281</v>
      </c>
      <c r="IV6" s="488" t="s">
        <v>284</v>
      </c>
      <c r="IW6" s="489"/>
      <c r="IX6" s="370" t="s">
        <v>274</v>
      </c>
      <c r="IY6" s="371"/>
      <c r="IZ6" s="371"/>
      <c r="JA6" s="372"/>
      <c r="JB6" s="374" t="s">
        <v>198</v>
      </c>
      <c r="JC6" s="375"/>
      <c r="JD6" s="375"/>
      <c r="JE6" s="395"/>
      <c r="JF6" s="447" t="s">
        <v>186</v>
      </c>
      <c r="JG6" s="448"/>
      <c r="JH6" s="447" t="s">
        <v>188</v>
      </c>
      <c r="JI6" s="448"/>
      <c r="JJ6" s="447" t="s">
        <v>190</v>
      </c>
      <c r="JK6" s="448"/>
      <c r="JL6" s="447" t="s">
        <v>192</v>
      </c>
      <c r="JM6" s="448"/>
      <c r="JN6" s="447" t="s">
        <v>200</v>
      </c>
      <c r="JO6" s="448"/>
      <c r="JP6" s="447" t="s">
        <v>283</v>
      </c>
      <c r="JQ6" s="448"/>
      <c r="JR6" s="514"/>
      <c r="JS6" s="515"/>
      <c r="JT6" s="446" t="s">
        <v>281</v>
      </c>
      <c r="JU6" s="396" t="s">
        <v>282</v>
      </c>
      <c r="JV6" s="445"/>
      <c r="JW6" s="446" t="s">
        <v>281</v>
      </c>
      <c r="JX6" s="396" t="s">
        <v>282</v>
      </c>
      <c r="JY6" s="445"/>
      <c r="JZ6" s="446" t="s">
        <v>281</v>
      </c>
      <c r="KA6" s="396" t="s">
        <v>282</v>
      </c>
      <c r="KB6" s="396"/>
      <c r="KC6" s="396"/>
      <c r="KD6" s="396"/>
      <c r="KE6" s="367" t="s">
        <v>234</v>
      </c>
      <c r="KF6" s="367"/>
      <c r="KG6" s="367"/>
      <c r="KH6" s="367"/>
      <c r="KI6" s="367" t="s">
        <v>235</v>
      </c>
      <c r="KJ6" s="367"/>
      <c r="KK6" s="367"/>
      <c r="KL6" s="367"/>
      <c r="KM6" s="396"/>
      <c r="KN6" s="396"/>
      <c r="KO6" s="396"/>
      <c r="KP6" s="396"/>
      <c r="KQ6" s="396"/>
      <c r="KR6" s="396"/>
      <c r="KS6" s="396"/>
      <c r="KT6" s="396"/>
      <c r="KU6" s="444"/>
      <c r="KV6" s="444"/>
      <c r="KW6" s="444"/>
      <c r="KX6" s="444"/>
      <c r="KY6" s="444"/>
      <c r="KZ6" s="444"/>
      <c r="LA6" s="444"/>
      <c r="LB6" s="444"/>
      <c r="LC6" s="396"/>
      <c r="LD6" s="396"/>
      <c r="LE6" s="396"/>
      <c r="LF6" s="396"/>
      <c r="LG6" s="367" t="s">
        <v>234</v>
      </c>
      <c r="LH6" s="367"/>
      <c r="LI6" s="367"/>
      <c r="LJ6" s="367"/>
      <c r="LK6" s="367" t="s">
        <v>235</v>
      </c>
      <c r="LL6" s="367"/>
      <c r="LM6" s="367"/>
      <c r="LN6" s="367"/>
      <c r="LO6" s="444" t="s">
        <v>281</v>
      </c>
      <c r="LP6" s="444" t="s">
        <v>6</v>
      </c>
      <c r="LQ6" s="444" t="s">
        <v>20</v>
      </c>
      <c r="LR6" s="367"/>
      <c r="LS6" s="397" t="s">
        <v>274</v>
      </c>
      <c r="LT6" s="397"/>
      <c r="LU6" s="397"/>
      <c r="LV6" s="397"/>
      <c r="LW6" s="398" t="s">
        <v>198</v>
      </c>
      <c r="LX6" s="398"/>
      <c r="LY6" s="398"/>
      <c r="LZ6" s="398"/>
      <c r="MA6" s="369" t="s">
        <v>186</v>
      </c>
      <c r="MB6" s="369"/>
      <c r="MC6" s="369" t="s">
        <v>188</v>
      </c>
      <c r="MD6" s="369"/>
      <c r="ME6" s="369" t="s">
        <v>190</v>
      </c>
      <c r="MF6" s="369"/>
      <c r="MG6" s="369" t="s">
        <v>192</v>
      </c>
      <c r="MH6" s="369"/>
      <c r="MI6" s="369" t="s">
        <v>200</v>
      </c>
      <c r="MJ6" s="369"/>
      <c r="MK6" s="369" t="s">
        <v>283</v>
      </c>
      <c r="ML6" s="369"/>
    </row>
    <row r="7" spans="1:350" s="73" customFormat="1" ht="45.95" customHeight="1" x14ac:dyDescent="0.3">
      <c r="A7" s="299"/>
      <c r="B7" s="299"/>
      <c r="C7" s="299"/>
      <c r="D7" s="299"/>
      <c r="E7" s="300"/>
      <c r="F7" s="317"/>
      <c r="G7" s="317"/>
      <c r="H7" s="317"/>
      <c r="I7" s="494"/>
      <c r="J7" s="301" t="s">
        <v>281</v>
      </c>
      <c r="K7" s="399" t="s">
        <v>285</v>
      </c>
      <c r="L7" s="399"/>
      <c r="M7" s="337" t="s">
        <v>234</v>
      </c>
      <c r="N7" s="339"/>
      <c r="O7" s="337" t="s">
        <v>235</v>
      </c>
      <c r="P7" s="339"/>
      <c r="Q7" s="337" t="s">
        <v>234</v>
      </c>
      <c r="R7" s="339"/>
      <c r="S7" s="337" t="s">
        <v>235</v>
      </c>
      <c r="T7" s="339"/>
      <c r="U7" s="302" t="s">
        <v>286</v>
      </c>
      <c r="V7" s="302" t="s">
        <v>287</v>
      </c>
      <c r="W7" s="337" t="s">
        <v>288</v>
      </c>
      <c r="X7" s="338"/>
      <c r="Y7" s="339"/>
      <c r="Z7" s="337" t="s">
        <v>289</v>
      </c>
      <c r="AA7" s="338"/>
      <c r="AB7" s="339"/>
      <c r="AC7" s="337" t="s">
        <v>290</v>
      </c>
      <c r="AD7" s="338"/>
      <c r="AE7" s="339"/>
      <c r="AF7" s="449"/>
      <c r="AG7" s="450"/>
      <c r="AH7" s="449"/>
      <c r="AI7" s="450"/>
      <c r="AJ7" s="449"/>
      <c r="AK7" s="450"/>
      <c r="AL7" s="302" t="s">
        <v>286</v>
      </c>
      <c r="AM7" s="337" t="s">
        <v>288</v>
      </c>
      <c r="AN7" s="338"/>
      <c r="AO7" s="339"/>
      <c r="AP7" s="337" t="s">
        <v>289</v>
      </c>
      <c r="AQ7" s="338"/>
      <c r="AR7" s="339"/>
      <c r="AS7" s="337" t="s">
        <v>290</v>
      </c>
      <c r="AT7" s="338"/>
      <c r="AU7" s="339"/>
      <c r="AV7" s="337" t="s">
        <v>127</v>
      </c>
      <c r="AW7" s="338"/>
      <c r="AX7" s="400"/>
      <c r="AY7" s="401" t="s">
        <v>281</v>
      </c>
      <c r="AZ7" s="402"/>
      <c r="BA7" s="376" t="s">
        <v>31</v>
      </c>
      <c r="BB7" s="376"/>
      <c r="BC7" s="340" t="s">
        <v>234</v>
      </c>
      <c r="BD7" s="342"/>
      <c r="BE7" s="340" t="s">
        <v>235</v>
      </c>
      <c r="BF7" s="342"/>
      <c r="BG7" s="340" t="s">
        <v>234</v>
      </c>
      <c r="BH7" s="342"/>
      <c r="BI7" s="340" t="s">
        <v>235</v>
      </c>
      <c r="BJ7" s="342"/>
      <c r="BK7" s="303" t="s">
        <v>286</v>
      </c>
      <c r="BL7" s="303" t="s">
        <v>287</v>
      </c>
      <c r="BM7" s="340" t="s">
        <v>288</v>
      </c>
      <c r="BN7" s="341"/>
      <c r="BO7" s="342"/>
      <c r="BP7" s="340" t="s">
        <v>289</v>
      </c>
      <c r="BQ7" s="341"/>
      <c r="BR7" s="342"/>
      <c r="BS7" s="340" t="s">
        <v>290</v>
      </c>
      <c r="BT7" s="341"/>
      <c r="BU7" s="342"/>
      <c r="BV7" s="408"/>
      <c r="BW7" s="409"/>
      <c r="BX7" s="408"/>
      <c r="BY7" s="409"/>
      <c r="BZ7" s="408"/>
      <c r="CA7" s="409"/>
      <c r="CB7" s="340" t="s">
        <v>288</v>
      </c>
      <c r="CC7" s="341"/>
      <c r="CD7" s="342"/>
      <c r="CE7" s="340" t="s">
        <v>289</v>
      </c>
      <c r="CF7" s="341"/>
      <c r="CG7" s="342"/>
      <c r="CH7" s="340" t="s">
        <v>290</v>
      </c>
      <c r="CI7" s="341"/>
      <c r="CJ7" s="342"/>
      <c r="CK7" s="408"/>
      <c r="CL7" s="409"/>
      <c r="CM7" s="403" t="s">
        <v>206</v>
      </c>
      <c r="CN7" s="343"/>
      <c r="CO7" s="343" t="s">
        <v>210</v>
      </c>
      <c r="CP7" s="343"/>
      <c r="CQ7" s="343" t="s">
        <v>208</v>
      </c>
      <c r="CR7" s="343"/>
      <c r="CS7" s="315"/>
      <c r="CT7" s="412"/>
      <c r="CU7" s="343" t="s">
        <v>291</v>
      </c>
      <c r="CV7" s="343"/>
      <c r="CW7" s="343" t="s">
        <v>292</v>
      </c>
      <c r="CX7" s="343"/>
      <c r="CY7" s="343" t="s">
        <v>291</v>
      </c>
      <c r="CZ7" s="343"/>
      <c r="DA7" s="343" t="s">
        <v>292</v>
      </c>
      <c r="DB7" s="343"/>
      <c r="DC7" s="315"/>
      <c r="DD7" s="316"/>
      <c r="DE7" s="304" t="s">
        <v>281</v>
      </c>
      <c r="DF7" s="381" t="s">
        <v>282</v>
      </c>
      <c r="DG7" s="381"/>
      <c r="DH7" s="344" t="s">
        <v>234</v>
      </c>
      <c r="DI7" s="422"/>
      <c r="DJ7" s="344" t="s">
        <v>235</v>
      </c>
      <c r="DK7" s="422"/>
      <c r="DL7" s="344" t="s">
        <v>234</v>
      </c>
      <c r="DM7" s="422"/>
      <c r="DN7" s="344" t="s">
        <v>235</v>
      </c>
      <c r="DO7" s="346"/>
      <c r="DP7" s="522"/>
      <c r="DQ7" s="523"/>
      <c r="DR7" s="528"/>
      <c r="DS7" s="529"/>
      <c r="DT7" s="499"/>
      <c r="DU7" s="500"/>
      <c r="DV7" s="503"/>
      <c r="DW7" s="500"/>
      <c r="DX7" s="417"/>
      <c r="DY7" s="421"/>
      <c r="DZ7" s="428"/>
      <c r="EA7" s="409"/>
      <c r="EB7" s="408"/>
      <c r="EC7" s="431"/>
      <c r="ED7" s="436"/>
      <c r="EE7" s="437"/>
      <c r="EF7" s="440"/>
      <c r="EG7" s="437"/>
      <c r="EH7" s="440"/>
      <c r="EI7" s="437"/>
      <c r="EJ7" s="440"/>
      <c r="EK7" s="443"/>
      <c r="EL7" s="424"/>
      <c r="EM7" s="478"/>
      <c r="EN7" s="479"/>
      <c r="EO7" s="348" t="s">
        <v>234</v>
      </c>
      <c r="EP7" s="348"/>
      <c r="EQ7" s="348" t="s">
        <v>235</v>
      </c>
      <c r="ER7" s="348"/>
      <c r="ES7" s="348" t="s">
        <v>234</v>
      </c>
      <c r="ET7" s="348"/>
      <c r="EU7" s="348" t="s">
        <v>235</v>
      </c>
      <c r="EV7" s="348"/>
      <c r="EW7" s="482"/>
      <c r="EX7" s="483"/>
      <c r="EY7" s="482"/>
      <c r="EZ7" s="483"/>
      <c r="FA7" s="482"/>
      <c r="FB7" s="483"/>
      <c r="FC7" s="482"/>
      <c r="FD7" s="483"/>
      <c r="FE7" s="349" t="s">
        <v>234</v>
      </c>
      <c r="FF7" s="350"/>
      <c r="FG7" s="542" t="s">
        <v>235</v>
      </c>
      <c r="FH7" s="350"/>
      <c r="FI7" s="542" t="s">
        <v>234</v>
      </c>
      <c r="FJ7" s="350"/>
      <c r="FK7" s="542" t="s">
        <v>235</v>
      </c>
      <c r="FL7" s="350"/>
      <c r="FM7" s="486"/>
      <c r="FN7" s="487"/>
      <c r="FO7" s="486"/>
      <c r="FP7" s="487"/>
      <c r="FQ7" s="486"/>
      <c r="FR7" s="487"/>
      <c r="FS7" s="486"/>
      <c r="FT7" s="487"/>
      <c r="FU7" s="508"/>
      <c r="FV7" s="509"/>
      <c r="FW7" s="508"/>
      <c r="FX7" s="512"/>
      <c r="FY7" s="161" t="s">
        <v>48</v>
      </c>
      <c r="FZ7" s="154" t="s">
        <v>50</v>
      </c>
      <c r="GA7" s="154" t="s">
        <v>52</v>
      </c>
      <c r="GB7" s="154" t="s">
        <v>48</v>
      </c>
      <c r="GC7" s="154" t="s">
        <v>50</v>
      </c>
      <c r="GD7" s="154" t="s">
        <v>52</v>
      </c>
      <c r="GE7" s="154" t="s">
        <v>48</v>
      </c>
      <c r="GF7" s="154" t="s">
        <v>50</v>
      </c>
      <c r="GG7" s="154" t="s">
        <v>52</v>
      </c>
      <c r="GH7" s="154" t="s">
        <v>48</v>
      </c>
      <c r="GI7" s="154" t="s">
        <v>50</v>
      </c>
      <c r="GJ7" s="154" t="s">
        <v>52</v>
      </c>
      <c r="GK7" s="154" t="s">
        <v>48</v>
      </c>
      <c r="GL7" s="154" t="s">
        <v>50</v>
      </c>
      <c r="GM7" s="154" t="s">
        <v>52</v>
      </c>
      <c r="GN7" s="154" t="s">
        <v>48</v>
      </c>
      <c r="GO7" s="154" t="s">
        <v>50</v>
      </c>
      <c r="GP7" s="154" t="s">
        <v>52</v>
      </c>
      <c r="GQ7" s="154" t="s">
        <v>48</v>
      </c>
      <c r="GR7" s="154" t="s">
        <v>50</v>
      </c>
      <c r="GS7" s="154" t="s">
        <v>52</v>
      </c>
      <c r="GT7" s="154" t="s">
        <v>48</v>
      </c>
      <c r="GU7" s="154" t="s">
        <v>50</v>
      </c>
      <c r="GV7" s="154" t="s">
        <v>52</v>
      </c>
      <c r="GW7" s="154" t="s">
        <v>48</v>
      </c>
      <c r="GX7" s="154" t="s">
        <v>50</v>
      </c>
      <c r="GY7" s="154" t="s">
        <v>52</v>
      </c>
      <c r="GZ7" s="154" t="s">
        <v>48</v>
      </c>
      <c r="HA7" s="154" t="s">
        <v>50</v>
      </c>
      <c r="HB7" s="154" t="s">
        <v>52</v>
      </c>
      <c r="HC7" s="154" t="s">
        <v>48</v>
      </c>
      <c r="HD7" s="154" t="s">
        <v>50</v>
      </c>
      <c r="HE7" s="154" t="s">
        <v>52</v>
      </c>
      <c r="HF7" s="154" t="s">
        <v>48</v>
      </c>
      <c r="HG7" s="154" t="s">
        <v>50</v>
      </c>
      <c r="HH7" s="154" t="s">
        <v>52</v>
      </c>
      <c r="HI7" s="154" t="s">
        <v>48</v>
      </c>
      <c r="HJ7" s="154" t="s">
        <v>50</v>
      </c>
      <c r="HK7" s="154" t="s">
        <v>52</v>
      </c>
      <c r="HL7" s="154" t="s">
        <v>48</v>
      </c>
      <c r="HM7" s="154" t="s">
        <v>50</v>
      </c>
      <c r="HN7" s="154" t="s">
        <v>52</v>
      </c>
      <c r="HO7" s="154" t="s">
        <v>48</v>
      </c>
      <c r="HP7" s="154" t="s">
        <v>50</v>
      </c>
      <c r="HQ7" s="154" t="s">
        <v>52</v>
      </c>
      <c r="HR7" s="154" t="s">
        <v>48</v>
      </c>
      <c r="HS7" s="154" t="s">
        <v>50</v>
      </c>
      <c r="HT7" s="154" t="s">
        <v>52</v>
      </c>
      <c r="HU7" s="417"/>
      <c r="HV7" s="418"/>
      <c r="HW7" s="417"/>
      <c r="HX7" s="421"/>
      <c r="HY7" s="359" t="s">
        <v>234</v>
      </c>
      <c r="HZ7" s="361"/>
      <c r="IA7" s="359" t="s">
        <v>235</v>
      </c>
      <c r="IB7" s="361"/>
      <c r="IC7" s="359" t="s">
        <v>234</v>
      </c>
      <c r="ID7" s="361"/>
      <c r="IE7" s="359" t="s">
        <v>235</v>
      </c>
      <c r="IF7" s="361"/>
      <c r="IG7" s="454"/>
      <c r="IH7" s="455"/>
      <c r="II7" s="458"/>
      <c r="IJ7" s="459"/>
      <c r="IK7" s="462"/>
      <c r="IL7" s="463"/>
      <c r="IM7" s="466"/>
      <c r="IN7" s="467"/>
      <c r="IO7" s="466"/>
      <c r="IP7" s="467"/>
      <c r="IQ7" s="454"/>
      <c r="IR7" s="455"/>
      <c r="IS7" s="454"/>
      <c r="IT7" s="472"/>
      <c r="IU7" s="474"/>
      <c r="IV7" s="490"/>
      <c r="IW7" s="491"/>
      <c r="IX7" s="337" t="s">
        <v>234</v>
      </c>
      <c r="IY7" s="339"/>
      <c r="IZ7" s="337" t="s">
        <v>235</v>
      </c>
      <c r="JA7" s="339"/>
      <c r="JB7" s="337" t="s">
        <v>234</v>
      </c>
      <c r="JC7" s="339"/>
      <c r="JD7" s="337" t="s">
        <v>235</v>
      </c>
      <c r="JE7" s="339"/>
      <c r="JF7" s="449"/>
      <c r="JG7" s="450"/>
      <c r="JH7" s="449"/>
      <c r="JI7" s="450"/>
      <c r="JJ7" s="449"/>
      <c r="JK7" s="450"/>
      <c r="JL7" s="449"/>
      <c r="JM7" s="450"/>
      <c r="JN7" s="449"/>
      <c r="JO7" s="450"/>
      <c r="JP7" s="449"/>
      <c r="JQ7" s="450"/>
      <c r="JR7" s="449"/>
      <c r="JS7" s="516"/>
      <c r="JT7" s="446"/>
      <c r="JU7" s="445"/>
      <c r="JV7" s="445"/>
      <c r="JW7" s="446"/>
      <c r="JX7" s="445"/>
      <c r="JY7" s="445"/>
      <c r="JZ7" s="445"/>
      <c r="KA7" s="396" t="s">
        <v>234</v>
      </c>
      <c r="KB7" s="445"/>
      <c r="KC7" s="396" t="s">
        <v>235</v>
      </c>
      <c r="KD7" s="445"/>
      <c r="KE7" s="367" t="s">
        <v>6</v>
      </c>
      <c r="KF7" s="367"/>
      <c r="KG7" s="367" t="s">
        <v>20</v>
      </c>
      <c r="KH7" s="367"/>
      <c r="KI7" s="367" t="s">
        <v>6</v>
      </c>
      <c r="KJ7" s="367"/>
      <c r="KK7" s="367" t="s">
        <v>20</v>
      </c>
      <c r="KL7" s="367"/>
      <c r="KM7" s="396" t="s">
        <v>6</v>
      </c>
      <c r="KN7" s="396"/>
      <c r="KO7" s="367" t="s">
        <v>20</v>
      </c>
      <c r="KP7" s="367"/>
      <c r="KQ7" s="396" t="s">
        <v>6</v>
      </c>
      <c r="KR7" s="396"/>
      <c r="KS7" s="367" t="s">
        <v>20</v>
      </c>
      <c r="KT7" s="367"/>
      <c r="KU7" s="444" t="s">
        <v>293</v>
      </c>
      <c r="KV7" s="444" t="s">
        <v>294</v>
      </c>
      <c r="KW7" s="444" t="s">
        <v>295</v>
      </c>
      <c r="KX7" s="444"/>
      <c r="KY7" s="444" t="s">
        <v>296</v>
      </c>
      <c r="KZ7" s="444"/>
      <c r="LA7" s="444" t="s">
        <v>290</v>
      </c>
      <c r="LB7" s="444"/>
      <c r="LC7" s="396" t="s">
        <v>6</v>
      </c>
      <c r="LD7" s="396"/>
      <c r="LE7" s="396" t="s">
        <v>20</v>
      </c>
      <c r="LF7" s="396"/>
      <c r="LG7" s="367" t="s">
        <v>6</v>
      </c>
      <c r="LH7" s="367"/>
      <c r="LI7" s="367" t="s">
        <v>20</v>
      </c>
      <c r="LJ7" s="367"/>
      <c r="LK7" s="367" t="s">
        <v>6</v>
      </c>
      <c r="LL7" s="367"/>
      <c r="LM7" s="367" t="s">
        <v>20</v>
      </c>
      <c r="LN7" s="367"/>
      <c r="LO7" s="444"/>
      <c r="LP7" s="444"/>
      <c r="LQ7" s="444"/>
      <c r="LR7" s="367"/>
      <c r="LS7" s="369" t="s">
        <v>234</v>
      </c>
      <c r="LT7" s="369"/>
      <c r="LU7" s="369" t="s">
        <v>235</v>
      </c>
      <c r="LV7" s="369"/>
      <c r="LW7" s="369" t="s">
        <v>234</v>
      </c>
      <c r="LX7" s="369"/>
      <c r="LY7" s="369" t="s">
        <v>235</v>
      </c>
      <c r="LZ7" s="369"/>
      <c r="MA7" s="369"/>
      <c r="MB7" s="369"/>
      <c r="MC7" s="369"/>
      <c r="MD7" s="369"/>
      <c r="ME7" s="369"/>
      <c r="MF7" s="369"/>
      <c r="MG7" s="369"/>
      <c r="MH7" s="369"/>
      <c r="MI7" s="369"/>
      <c r="MJ7" s="369"/>
      <c r="MK7" s="369"/>
      <c r="ML7" s="369"/>
    </row>
    <row r="8" spans="1:350" s="73" customFormat="1" ht="48.95" customHeight="1" x14ac:dyDescent="0.3">
      <c r="A8" s="299"/>
      <c r="B8" s="299"/>
      <c r="C8" s="299"/>
      <c r="D8" s="299"/>
      <c r="E8" s="300"/>
      <c r="F8" s="10" t="s">
        <v>6</v>
      </c>
      <c r="G8" s="10" t="s">
        <v>20</v>
      </c>
      <c r="H8" s="10" t="s">
        <v>6</v>
      </c>
      <c r="I8" s="151" t="s">
        <v>20</v>
      </c>
      <c r="J8" s="301"/>
      <c r="K8" s="44" t="s">
        <v>6</v>
      </c>
      <c r="L8" s="44" t="s">
        <v>20</v>
      </c>
      <c r="M8" s="44" t="s">
        <v>6</v>
      </c>
      <c r="N8" s="44" t="s">
        <v>20</v>
      </c>
      <c r="O8" s="44" t="s">
        <v>6</v>
      </c>
      <c r="P8" s="44" t="s">
        <v>20</v>
      </c>
      <c r="Q8" s="44" t="s">
        <v>6</v>
      </c>
      <c r="R8" s="44" t="s">
        <v>20</v>
      </c>
      <c r="S8" s="44" t="s">
        <v>6</v>
      </c>
      <c r="T8" s="44" t="s">
        <v>20</v>
      </c>
      <c r="U8" s="302"/>
      <c r="V8" s="302"/>
      <c r="W8" s="155" t="s">
        <v>281</v>
      </c>
      <c r="X8" s="44" t="s">
        <v>6</v>
      </c>
      <c r="Y8" s="44" t="s">
        <v>20</v>
      </c>
      <c r="Z8" s="44" t="s">
        <v>281</v>
      </c>
      <c r="AA8" s="44" t="s">
        <v>6</v>
      </c>
      <c r="AB8" s="44" t="s">
        <v>20</v>
      </c>
      <c r="AC8" s="44" t="s">
        <v>281</v>
      </c>
      <c r="AD8" s="44" t="s">
        <v>6</v>
      </c>
      <c r="AE8" s="44" t="s">
        <v>20</v>
      </c>
      <c r="AF8" s="44" t="s">
        <v>6</v>
      </c>
      <c r="AG8" s="44" t="s">
        <v>20</v>
      </c>
      <c r="AH8" s="44" t="s">
        <v>6</v>
      </c>
      <c r="AI8" s="44" t="s">
        <v>20</v>
      </c>
      <c r="AJ8" s="44" t="s">
        <v>6</v>
      </c>
      <c r="AK8" s="44" t="s">
        <v>20</v>
      </c>
      <c r="AL8" s="302"/>
      <c r="AM8" s="155" t="s">
        <v>281</v>
      </c>
      <c r="AN8" s="44" t="s">
        <v>6</v>
      </c>
      <c r="AO8" s="44" t="s">
        <v>20</v>
      </c>
      <c r="AP8" s="44" t="s">
        <v>281</v>
      </c>
      <c r="AQ8" s="44" t="s">
        <v>6</v>
      </c>
      <c r="AR8" s="44" t="s">
        <v>20</v>
      </c>
      <c r="AS8" s="44" t="s">
        <v>281</v>
      </c>
      <c r="AT8" s="44" t="s">
        <v>6</v>
      </c>
      <c r="AU8" s="44" t="s">
        <v>20</v>
      </c>
      <c r="AV8" s="44" t="s">
        <v>281</v>
      </c>
      <c r="AW8" s="44" t="s">
        <v>6</v>
      </c>
      <c r="AX8" s="44" t="s">
        <v>20</v>
      </c>
      <c r="AY8" s="83" t="s">
        <v>6</v>
      </c>
      <c r="AZ8" s="52" t="s">
        <v>20</v>
      </c>
      <c r="BA8" s="52" t="s">
        <v>6</v>
      </c>
      <c r="BB8" s="52" t="s">
        <v>20</v>
      </c>
      <c r="BC8" s="52" t="s">
        <v>6</v>
      </c>
      <c r="BD8" s="52" t="s">
        <v>20</v>
      </c>
      <c r="BE8" s="52" t="s">
        <v>6</v>
      </c>
      <c r="BF8" s="52" t="s">
        <v>20</v>
      </c>
      <c r="BG8" s="52" t="s">
        <v>6</v>
      </c>
      <c r="BH8" s="52" t="s">
        <v>20</v>
      </c>
      <c r="BI8" s="52" t="s">
        <v>6</v>
      </c>
      <c r="BJ8" s="52" t="s">
        <v>20</v>
      </c>
      <c r="BK8" s="303"/>
      <c r="BL8" s="303"/>
      <c r="BM8" s="158" t="s">
        <v>281</v>
      </c>
      <c r="BN8" s="52" t="s">
        <v>6</v>
      </c>
      <c r="BO8" s="52" t="s">
        <v>20</v>
      </c>
      <c r="BP8" s="52" t="s">
        <v>281</v>
      </c>
      <c r="BQ8" s="52" t="s">
        <v>6</v>
      </c>
      <c r="BR8" s="52" t="s">
        <v>20</v>
      </c>
      <c r="BS8" s="52" t="s">
        <v>281</v>
      </c>
      <c r="BT8" s="52" t="s">
        <v>6</v>
      </c>
      <c r="BU8" s="52" t="s">
        <v>20</v>
      </c>
      <c r="BV8" s="52" t="s">
        <v>6</v>
      </c>
      <c r="BW8" s="52" t="s">
        <v>20</v>
      </c>
      <c r="BX8" s="52" t="s">
        <v>6</v>
      </c>
      <c r="BY8" s="52" t="s">
        <v>20</v>
      </c>
      <c r="BZ8" s="52" t="s">
        <v>6</v>
      </c>
      <c r="CA8" s="52" t="s">
        <v>20</v>
      </c>
      <c r="CB8" s="52" t="s">
        <v>281</v>
      </c>
      <c r="CC8" s="52" t="s">
        <v>6</v>
      </c>
      <c r="CD8" s="52" t="s">
        <v>20</v>
      </c>
      <c r="CE8" s="52" t="s">
        <v>281</v>
      </c>
      <c r="CF8" s="52" t="s">
        <v>6</v>
      </c>
      <c r="CG8" s="52" t="s">
        <v>20</v>
      </c>
      <c r="CH8" s="52" t="s">
        <v>281</v>
      </c>
      <c r="CI8" s="52" t="s">
        <v>6</v>
      </c>
      <c r="CJ8" s="52" t="s">
        <v>20</v>
      </c>
      <c r="CK8" s="52" t="s">
        <v>6</v>
      </c>
      <c r="CL8" s="52" t="s">
        <v>20</v>
      </c>
      <c r="CM8" s="159" t="s">
        <v>6</v>
      </c>
      <c r="CN8" s="45" t="s">
        <v>20</v>
      </c>
      <c r="CO8" s="45" t="s">
        <v>6</v>
      </c>
      <c r="CP8" s="45" t="s">
        <v>20</v>
      </c>
      <c r="CQ8" s="45" t="s">
        <v>6</v>
      </c>
      <c r="CR8" s="45" t="s">
        <v>20</v>
      </c>
      <c r="CS8" s="45" t="s">
        <v>6</v>
      </c>
      <c r="CT8" s="45" t="s">
        <v>20</v>
      </c>
      <c r="CU8" s="45" t="s">
        <v>6</v>
      </c>
      <c r="CV8" s="45" t="s">
        <v>20</v>
      </c>
      <c r="CW8" s="45" t="s">
        <v>6</v>
      </c>
      <c r="CX8" s="45" t="s">
        <v>20</v>
      </c>
      <c r="CY8" s="45" t="s">
        <v>6</v>
      </c>
      <c r="CZ8" s="45" t="s">
        <v>20</v>
      </c>
      <c r="DA8" s="45" t="s">
        <v>6</v>
      </c>
      <c r="DB8" s="45" t="s">
        <v>20</v>
      </c>
      <c r="DC8" s="45" t="s">
        <v>6</v>
      </c>
      <c r="DD8" s="162" t="s">
        <v>20</v>
      </c>
      <c r="DE8" s="304"/>
      <c r="DF8" s="30" t="s">
        <v>6</v>
      </c>
      <c r="DG8" s="30" t="s">
        <v>20</v>
      </c>
      <c r="DH8" s="30" t="s">
        <v>6</v>
      </c>
      <c r="DI8" s="30" t="s">
        <v>20</v>
      </c>
      <c r="DJ8" s="30" t="s">
        <v>6</v>
      </c>
      <c r="DK8" s="30" t="s">
        <v>20</v>
      </c>
      <c r="DL8" s="30" t="s">
        <v>6</v>
      </c>
      <c r="DM8" s="30" t="s">
        <v>20</v>
      </c>
      <c r="DN8" s="30" t="s">
        <v>6</v>
      </c>
      <c r="DO8" s="58" t="s">
        <v>20</v>
      </c>
      <c r="DP8" s="84" t="s">
        <v>6</v>
      </c>
      <c r="DQ8" s="86" t="s">
        <v>20</v>
      </c>
      <c r="DR8" s="87" t="s">
        <v>6</v>
      </c>
      <c r="DS8" s="88" t="s">
        <v>20</v>
      </c>
      <c r="DT8" s="89" t="s">
        <v>6</v>
      </c>
      <c r="DU8" s="154" t="s">
        <v>20</v>
      </c>
      <c r="DV8" s="154" t="s">
        <v>6</v>
      </c>
      <c r="DW8" s="154" t="s">
        <v>20</v>
      </c>
      <c r="DX8" s="154" t="s">
        <v>6</v>
      </c>
      <c r="DY8" s="90" t="s">
        <v>20</v>
      </c>
      <c r="DZ8" s="91" t="s">
        <v>6</v>
      </c>
      <c r="EA8" s="52" t="s">
        <v>20</v>
      </c>
      <c r="EB8" s="52" t="s">
        <v>6</v>
      </c>
      <c r="EC8" s="158" t="s">
        <v>20</v>
      </c>
      <c r="ED8" s="92" t="s">
        <v>6</v>
      </c>
      <c r="EE8" s="93" t="s">
        <v>20</v>
      </c>
      <c r="EF8" s="93" t="s">
        <v>6</v>
      </c>
      <c r="EG8" s="93" t="s">
        <v>20</v>
      </c>
      <c r="EH8" s="93" t="s">
        <v>6</v>
      </c>
      <c r="EI8" s="93" t="s">
        <v>20</v>
      </c>
      <c r="EJ8" s="93" t="s">
        <v>6</v>
      </c>
      <c r="EK8" s="94" t="s">
        <v>20</v>
      </c>
      <c r="EL8" s="425"/>
      <c r="EM8" s="30" t="s">
        <v>6</v>
      </c>
      <c r="EN8" s="30" t="s">
        <v>20</v>
      </c>
      <c r="EO8" s="30" t="s">
        <v>6</v>
      </c>
      <c r="EP8" s="30" t="s">
        <v>20</v>
      </c>
      <c r="EQ8" s="30" t="s">
        <v>6</v>
      </c>
      <c r="ER8" s="30" t="s">
        <v>20</v>
      </c>
      <c r="ES8" s="30" t="s">
        <v>6</v>
      </c>
      <c r="ET8" s="30" t="s">
        <v>20</v>
      </c>
      <c r="EU8" s="30" t="s">
        <v>6</v>
      </c>
      <c r="EV8" s="30" t="s">
        <v>20</v>
      </c>
      <c r="EW8" s="30" t="s">
        <v>6</v>
      </c>
      <c r="EX8" s="30" t="s">
        <v>20</v>
      </c>
      <c r="EY8" s="30" t="s">
        <v>6</v>
      </c>
      <c r="EZ8" s="30" t="s">
        <v>20</v>
      </c>
      <c r="FA8" s="30" t="s">
        <v>6</v>
      </c>
      <c r="FB8" s="30" t="s">
        <v>20</v>
      </c>
      <c r="FC8" s="30" t="s">
        <v>6</v>
      </c>
      <c r="FD8" s="30" t="s">
        <v>20</v>
      </c>
      <c r="FE8" s="156" t="s">
        <v>6</v>
      </c>
      <c r="FF8" s="57" t="s">
        <v>20</v>
      </c>
      <c r="FG8" s="57" t="s">
        <v>6</v>
      </c>
      <c r="FH8" s="57" t="s">
        <v>20</v>
      </c>
      <c r="FI8" s="57" t="s">
        <v>6</v>
      </c>
      <c r="FJ8" s="57" t="s">
        <v>20</v>
      </c>
      <c r="FK8" s="57" t="s">
        <v>6</v>
      </c>
      <c r="FL8" s="57" t="s">
        <v>20</v>
      </c>
      <c r="FM8" s="57" t="s">
        <v>6</v>
      </c>
      <c r="FN8" s="57" t="s">
        <v>20</v>
      </c>
      <c r="FO8" s="57" t="s">
        <v>6</v>
      </c>
      <c r="FP8" s="57" t="s">
        <v>20</v>
      </c>
      <c r="FQ8" s="57" t="s">
        <v>6</v>
      </c>
      <c r="FR8" s="57" t="s">
        <v>20</v>
      </c>
      <c r="FS8" s="57" t="s">
        <v>6</v>
      </c>
      <c r="FT8" s="57" t="s">
        <v>20</v>
      </c>
      <c r="FU8" s="57" t="s">
        <v>6</v>
      </c>
      <c r="FV8" s="57" t="s">
        <v>20</v>
      </c>
      <c r="FW8" s="57" t="s">
        <v>6</v>
      </c>
      <c r="FX8" s="88" t="s">
        <v>20</v>
      </c>
      <c r="FY8" s="451" t="s">
        <v>6</v>
      </c>
      <c r="FZ8" s="389"/>
      <c r="GA8" s="389"/>
      <c r="GB8" s="388" t="s">
        <v>20</v>
      </c>
      <c r="GC8" s="388"/>
      <c r="GD8" s="388"/>
      <c r="GE8" s="389" t="s">
        <v>6</v>
      </c>
      <c r="GF8" s="389"/>
      <c r="GG8" s="389"/>
      <c r="GH8" s="388" t="s">
        <v>20</v>
      </c>
      <c r="GI8" s="388"/>
      <c r="GJ8" s="388"/>
      <c r="GK8" s="389" t="s">
        <v>6</v>
      </c>
      <c r="GL8" s="389"/>
      <c r="GM8" s="389"/>
      <c r="GN8" s="388" t="s">
        <v>20</v>
      </c>
      <c r="GO8" s="388"/>
      <c r="GP8" s="388"/>
      <c r="GQ8" s="389" t="s">
        <v>6</v>
      </c>
      <c r="GR8" s="389"/>
      <c r="GS8" s="389"/>
      <c r="GT8" s="388" t="s">
        <v>20</v>
      </c>
      <c r="GU8" s="388"/>
      <c r="GV8" s="388"/>
      <c r="GW8" s="389" t="s">
        <v>6</v>
      </c>
      <c r="GX8" s="389"/>
      <c r="GY8" s="389"/>
      <c r="GZ8" s="388" t="s">
        <v>20</v>
      </c>
      <c r="HA8" s="388"/>
      <c r="HB8" s="388"/>
      <c r="HC8" s="389" t="s">
        <v>6</v>
      </c>
      <c r="HD8" s="389"/>
      <c r="HE8" s="389"/>
      <c r="HF8" s="388" t="s">
        <v>20</v>
      </c>
      <c r="HG8" s="388"/>
      <c r="HH8" s="388"/>
      <c r="HI8" s="389" t="s">
        <v>6</v>
      </c>
      <c r="HJ8" s="389"/>
      <c r="HK8" s="389"/>
      <c r="HL8" s="388" t="s">
        <v>20</v>
      </c>
      <c r="HM8" s="388"/>
      <c r="HN8" s="388"/>
      <c r="HO8" s="389" t="s">
        <v>6</v>
      </c>
      <c r="HP8" s="389"/>
      <c r="HQ8" s="389"/>
      <c r="HR8" s="388" t="s">
        <v>20</v>
      </c>
      <c r="HS8" s="388"/>
      <c r="HT8" s="388"/>
      <c r="HU8" s="154" t="s">
        <v>6</v>
      </c>
      <c r="HV8" s="154" t="s">
        <v>20</v>
      </c>
      <c r="HW8" s="154" t="s">
        <v>6</v>
      </c>
      <c r="HX8" s="90" t="s">
        <v>20</v>
      </c>
      <c r="HY8" s="42" t="s">
        <v>6</v>
      </c>
      <c r="HZ8" s="42" t="s">
        <v>20</v>
      </c>
      <c r="IA8" s="42" t="s">
        <v>6</v>
      </c>
      <c r="IB8" s="42" t="s">
        <v>20</v>
      </c>
      <c r="IC8" s="42" t="s">
        <v>6</v>
      </c>
      <c r="ID8" s="42" t="s">
        <v>20</v>
      </c>
      <c r="IE8" s="42" t="s">
        <v>6</v>
      </c>
      <c r="IF8" s="42" t="s">
        <v>20</v>
      </c>
      <c r="IG8" s="42" t="s">
        <v>6</v>
      </c>
      <c r="IH8" s="42" t="s">
        <v>20</v>
      </c>
      <c r="II8" s="42" t="s">
        <v>6</v>
      </c>
      <c r="IJ8" s="42" t="s">
        <v>20</v>
      </c>
      <c r="IK8" s="42" t="s">
        <v>6</v>
      </c>
      <c r="IL8" s="42" t="s">
        <v>20</v>
      </c>
      <c r="IM8" s="42" t="s">
        <v>6</v>
      </c>
      <c r="IN8" s="42" t="s">
        <v>20</v>
      </c>
      <c r="IO8" s="42" t="s">
        <v>6</v>
      </c>
      <c r="IP8" s="42" t="s">
        <v>20</v>
      </c>
      <c r="IQ8" s="42" t="s">
        <v>6</v>
      </c>
      <c r="IR8" s="157" t="s">
        <v>20</v>
      </c>
      <c r="IS8" s="42" t="s">
        <v>6</v>
      </c>
      <c r="IT8" s="157" t="s">
        <v>20</v>
      </c>
      <c r="IU8" s="475"/>
      <c r="IV8" s="44" t="s">
        <v>6</v>
      </c>
      <c r="IW8" s="44" t="s">
        <v>20</v>
      </c>
      <c r="IX8" s="44" t="s">
        <v>6</v>
      </c>
      <c r="IY8" s="44" t="s">
        <v>20</v>
      </c>
      <c r="IZ8" s="44" t="s">
        <v>6</v>
      </c>
      <c r="JA8" s="44" t="s">
        <v>20</v>
      </c>
      <c r="JB8" s="44" t="s">
        <v>6</v>
      </c>
      <c r="JC8" s="44" t="s">
        <v>20</v>
      </c>
      <c r="JD8" s="44" t="s">
        <v>6</v>
      </c>
      <c r="JE8" s="44" t="s">
        <v>20</v>
      </c>
      <c r="JF8" s="44" t="s">
        <v>6</v>
      </c>
      <c r="JG8" s="44" t="s">
        <v>20</v>
      </c>
      <c r="JH8" s="44" t="s">
        <v>6</v>
      </c>
      <c r="JI8" s="44" t="s">
        <v>20</v>
      </c>
      <c r="JJ8" s="44" t="s">
        <v>6</v>
      </c>
      <c r="JK8" s="44" t="s">
        <v>20</v>
      </c>
      <c r="JL8" s="44" t="s">
        <v>6</v>
      </c>
      <c r="JM8" s="44" t="s">
        <v>20</v>
      </c>
      <c r="JN8" s="44" t="s">
        <v>6</v>
      </c>
      <c r="JO8" s="44" t="s">
        <v>20</v>
      </c>
      <c r="JP8" s="44" t="s">
        <v>6</v>
      </c>
      <c r="JQ8" s="44" t="s">
        <v>20</v>
      </c>
      <c r="JR8" s="44" t="s">
        <v>6</v>
      </c>
      <c r="JS8" s="160" t="s">
        <v>20</v>
      </c>
      <c r="JT8" s="446"/>
      <c r="JU8" s="153" t="s">
        <v>6</v>
      </c>
      <c r="JV8" s="153" t="s">
        <v>20</v>
      </c>
      <c r="JW8" s="446"/>
      <c r="JX8" s="153" t="s">
        <v>6</v>
      </c>
      <c r="JY8" s="153" t="s">
        <v>20</v>
      </c>
      <c r="JZ8" s="445"/>
      <c r="KA8" s="153" t="s">
        <v>6</v>
      </c>
      <c r="KB8" s="153" t="s">
        <v>20</v>
      </c>
      <c r="KC8" s="153" t="s">
        <v>6</v>
      </c>
      <c r="KD8" s="153" t="s">
        <v>20</v>
      </c>
      <c r="KE8" s="62" t="s">
        <v>297</v>
      </c>
      <c r="KF8" s="62" t="s">
        <v>298</v>
      </c>
      <c r="KG8" s="62" t="s">
        <v>297</v>
      </c>
      <c r="KH8" s="62" t="s">
        <v>298</v>
      </c>
      <c r="KI8" s="62" t="s">
        <v>297</v>
      </c>
      <c r="KJ8" s="62" t="s">
        <v>298</v>
      </c>
      <c r="KK8" s="62" t="s">
        <v>297</v>
      </c>
      <c r="KL8" s="62" t="s">
        <v>298</v>
      </c>
      <c r="KM8" s="62" t="s">
        <v>297</v>
      </c>
      <c r="KN8" s="62" t="s">
        <v>298</v>
      </c>
      <c r="KO8" s="62" t="s">
        <v>297</v>
      </c>
      <c r="KP8" s="62" t="s">
        <v>298</v>
      </c>
      <c r="KQ8" s="62" t="s">
        <v>297</v>
      </c>
      <c r="KR8" s="62" t="s">
        <v>298</v>
      </c>
      <c r="KS8" s="62" t="s">
        <v>297</v>
      </c>
      <c r="KT8" s="62" t="s">
        <v>298</v>
      </c>
      <c r="KU8" s="444"/>
      <c r="KV8" s="444"/>
      <c r="KW8" s="152" t="s">
        <v>6</v>
      </c>
      <c r="KX8" s="153" t="s">
        <v>20</v>
      </c>
      <c r="KY8" s="152" t="s">
        <v>6</v>
      </c>
      <c r="KZ8" s="153" t="s">
        <v>20</v>
      </c>
      <c r="LA8" s="152" t="s">
        <v>6</v>
      </c>
      <c r="LB8" s="153" t="s">
        <v>20</v>
      </c>
      <c r="LC8" s="62" t="s">
        <v>297</v>
      </c>
      <c r="LD8" s="62" t="s">
        <v>298</v>
      </c>
      <c r="LE8" s="62" t="s">
        <v>297</v>
      </c>
      <c r="LF8" s="62" t="s">
        <v>298</v>
      </c>
      <c r="LG8" s="62" t="s">
        <v>297</v>
      </c>
      <c r="LH8" s="62" t="s">
        <v>298</v>
      </c>
      <c r="LI8" s="62" t="s">
        <v>297</v>
      </c>
      <c r="LJ8" s="62" t="s">
        <v>298</v>
      </c>
      <c r="LK8" s="62" t="s">
        <v>297</v>
      </c>
      <c r="LL8" s="62" t="s">
        <v>298</v>
      </c>
      <c r="LM8" s="62" t="s">
        <v>297</v>
      </c>
      <c r="LN8" s="62" t="s">
        <v>298</v>
      </c>
      <c r="LO8" s="444"/>
      <c r="LP8" s="444"/>
      <c r="LQ8" s="444"/>
      <c r="LR8" s="367"/>
      <c r="LS8" s="65" t="s">
        <v>6</v>
      </c>
      <c r="LT8" s="65" t="s">
        <v>20</v>
      </c>
      <c r="LU8" s="65" t="s">
        <v>6</v>
      </c>
      <c r="LV8" s="65" t="s">
        <v>20</v>
      </c>
      <c r="LW8" s="65" t="s">
        <v>6</v>
      </c>
      <c r="LX8" s="65" t="s">
        <v>20</v>
      </c>
      <c r="LY8" s="65" t="s">
        <v>6</v>
      </c>
      <c r="LZ8" s="65" t="s">
        <v>20</v>
      </c>
      <c r="MA8" s="65" t="s">
        <v>6</v>
      </c>
      <c r="MB8" s="65" t="s">
        <v>20</v>
      </c>
      <c r="MC8" s="65" t="s">
        <v>6</v>
      </c>
      <c r="MD8" s="65" t="s">
        <v>20</v>
      </c>
      <c r="ME8" s="65" t="s">
        <v>6</v>
      </c>
      <c r="MF8" s="65" t="s">
        <v>20</v>
      </c>
      <c r="MG8" s="65" t="s">
        <v>6</v>
      </c>
      <c r="MH8" s="65" t="s">
        <v>20</v>
      </c>
      <c r="MI8" s="65" t="s">
        <v>6</v>
      </c>
      <c r="MJ8" s="65" t="s">
        <v>20</v>
      </c>
      <c r="MK8" s="65" t="s">
        <v>6</v>
      </c>
      <c r="ML8" s="65" t="s">
        <v>20</v>
      </c>
    </row>
    <row r="9" spans="1:350" s="1" customFormat="1" ht="20.100000000000001" customHeight="1" thickBot="1" x14ac:dyDescent="0.3">
      <c r="A9" s="77">
        <v>1</v>
      </c>
      <c r="B9" s="77">
        <f>A9+1</f>
        <v>2</v>
      </c>
      <c r="C9" s="77">
        <f t="shared" ref="C9:BN9" si="0">B9+1</f>
        <v>3</v>
      </c>
      <c r="D9" s="77">
        <f t="shared" si="0"/>
        <v>4</v>
      </c>
      <c r="E9" s="77">
        <f t="shared" si="0"/>
        <v>5</v>
      </c>
      <c r="F9" s="77">
        <f t="shared" si="0"/>
        <v>6</v>
      </c>
      <c r="G9" s="77">
        <f t="shared" si="0"/>
        <v>7</v>
      </c>
      <c r="H9" s="77">
        <f t="shared" si="0"/>
        <v>8</v>
      </c>
      <c r="I9" s="77">
        <f t="shared" si="0"/>
        <v>9</v>
      </c>
      <c r="J9" s="79">
        <f>I9+1</f>
        <v>10</v>
      </c>
      <c r="K9" s="77">
        <f t="shared" si="0"/>
        <v>11</v>
      </c>
      <c r="L9" s="77">
        <f t="shared" si="0"/>
        <v>12</v>
      </c>
      <c r="M9" s="77">
        <f t="shared" si="0"/>
        <v>13</v>
      </c>
      <c r="N9" s="77">
        <f t="shared" si="0"/>
        <v>14</v>
      </c>
      <c r="O9" s="77">
        <f t="shared" si="0"/>
        <v>15</v>
      </c>
      <c r="P9" s="77">
        <f t="shared" si="0"/>
        <v>16</v>
      </c>
      <c r="Q9" s="77">
        <f t="shared" si="0"/>
        <v>17</v>
      </c>
      <c r="R9" s="77">
        <f t="shared" si="0"/>
        <v>18</v>
      </c>
      <c r="S9" s="77">
        <f t="shared" si="0"/>
        <v>19</v>
      </c>
      <c r="T9" s="77">
        <f t="shared" si="0"/>
        <v>20</v>
      </c>
      <c r="U9" s="77">
        <f t="shared" si="0"/>
        <v>21</v>
      </c>
      <c r="V9" s="77">
        <f t="shared" si="0"/>
        <v>22</v>
      </c>
      <c r="W9" s="80">
        <f t="shared" si="0"/>
        <v>23</v>
      </c>
      <c r="X9" s="77">
        <f t="shared" si="0"/>
        <v>24</v>
      </c>
      <c r="Y9" s="77">
        <f t="shared" si="0"/>
        <v>25</v>
      </c>
      <c r="Z9" s="77">
        <f t="shared" si="0"/>
        <v>26</v>
      </c>
      <c r="AA9" s="77">
        <f t="shared" si="0"/>
        <v>27</v>
      </c>
      <c r="AB9" s="77">
        <f t="shared" si="0"/>
        <v>28</v>
      </c>
      <c r="AC9" s="77">
        <f t="shared" si="0"/>
        <v>29</v>
      </c>
      <c r="AD9" s="77">
        <f t="shared" si="0"/>
        <v>30</v>
      </c>
      <c r="AE9" s="77">
        <f t="shared" si="0"/>
        <v>31</v>
      </c>
      <c r="AF9" s="77">
        <f t="shared" si="0"/>
        <v>32</v>
      </c>
      <c r="AG9" s="77">
        <f t="shared" si="0"/>
        <v>33</v>
      </c>
      <c r="AH9" s="77">
        <f t="shared" si="0"/>
        <v>34</v>
      </c>
      <c r="AI9" s="77">
        <f t="shared" si="0"/>
        <v>35</v>
      </c>
      <c r="AJ9" s="77">
        <f t="shared" si="0"/>
        <v>36</v>
      </c>
      <c r="AK9" s="77">
        <f t="shared" si="0"/>
        <v>37</v>
      </c>
      <c r="AL9" s="77">
        <f t="shared" si="0"/>
        <v>38</v>
      </c>
      <c r="AM9" s="80">
        <f t="shared" si="0"/>
        <v>39</v>
      </c>
      <c r="AN9" s="77">
        <f t="shared" si="0"/>
        <v>40</v>
      </c>
      <c r="AO9" s="77">
        <f t="shared" si="0"/>
        <v>41</v>
      </c>
      <c r="AP9" s="77">
        <f t="shared" si="0"/>
        <v>42</v>
      </c>
      <c r="AQ9" s="77">
        <f t="shared" si="0"/>
        <v>43</v>
      </c>
      <c r="AR9" s="77">
        <f t="shared" si="0"/>
        <v>44</v>
      </c>
      <c r="AS9" s="77">
        <f t="shared" si="0"/>
        <v>45</v>
      </c>
      <c r="AT9" s="77">
        <f t="shared" si="0"/>
        <v>46</v>
      </c>
      <c r="AU9" s="77">
        <f t="shared" si="0"/>
        <v>47</v>
      </c>
      <c r="AV9" s="77">
        <f t="shared" si="0"/>
        <v>48</v>
      </c>
      <c r="AW9" s="77">
        <f t="shared" si="0"/>
        <v>49</v>
      </c>
      <c r="AX9" s="77">
        <f t="shared" si="0"/>
        <v>50</v>
      </c>
      <c r="AY9" s="77">
        <f t="shared" si="0"/>
        <v>51</v>
      </c>
      <c r="AZ9" s="77">
        <f t="shared" si="0"/>
        <v>52</v>
      </c>
      <c r="BA9" s="77">
        <f t="shared" si="0"/>
        <v>53</v>
      </c>
      <c r="BB9" s="77">
        <f t="shared" si="0"/>
        <v>54</v>
      </c>
      <c r="BC9" s="77">
        <f t="shared" si="0"/>
        <v>55</v>
      </c>
      <c r="BD9" s="77">
        <f t="shared" si="0"/>
        <v>56</v>
      </c>
      <c r="BE9" s="77">
        <f t="shared" si="0"/>
        <v>57</v>
      </c>
      <c r="BF9" s="77">
        <f t="shared" si="0"/>
        <v>58</v>
      </c>
      <c r="BG9" s="77">
        <f t="shared" si="0"/>
        <v>59</v>
      </c>
      <c r="BH9" s="77">
        <f t="shared" si="0"/>
        <v>60</v>
      </c>
      <c r="BI9" s="77">
        <f t="shared" si="0"/>
        <v>61</v>
      </c>
      <c r="BJ9" s="77">
        <f t="shared" si="0"/>
        <v>62</v>
      </c>
      <c r="BK9" s="77">
        <f t="shared" si="0"/>
        <v>63</v>
      </c>
      <c r="BL9" s="77">
        <f t="shared" si="0"/>
        <v>64</v>
      </c>
      <c r="BM9" s="77">
        <f t="shared" si="0"/>
        <v>65</v>
      </c>
      <c r="BN9" s="77">
        <f t="shared" si="0"/>
        <v>66</v>
      </c>
      <c r="BO9" s="77">
        <f t="shared" ref="BO9:DY9" si="1">BN9+1</f>
        <v>67</v>
      </c>
      <c r="BP9" s="77">
        <f t="shared" si="1"/>
        <v>68</v>
      </c>
      <c r="BQ9" s="77">
        <f t="shared" si="1"/>
        <v>69</v>
      </c>
      <c r="BR9" s="77">
        <f t="shared" si="1"/>
        <v>70</v>
      </c>
      <c r="BS9" s="77">
        <f t="shared" si="1"/>
        <v>71</v>
      </c>
      <c r="BT9" s="77">
        <f t="shared" si="1"/>
        <v>72</v>
      </c>
      <c r="BU9" s="77">
        <f t="shared" si="1"/>
        <v>73</v>
      </c>
      <c r="BV9" s="77">
        <f t="shared" si="1"/>
        <v>74</v>
      </c>
      <c r="BW9" s="77">
        <f t="shared" si="1"/>
        <v>75</v>
      </c>
      <c r="BX9" s="77">
        <f t="shared" si="1"/>
        <v>76</v>
      </c>
      <c r="BY9" s="77">
        <f t="shared" si="1"/>
        <v>77</v>
      </c>
      <c r="BZ9" s="77">
        <f t="shared" si="1"/>
        <v>78</v>
      </c>
      <c r="CA9" s="77">
        <f t="shared" si="1"/>
        <v>79</v>
      </c>
      <c r="CB9" s="77">
        <f t="shared" si="1"/>
        <v>80</v>
      </c>
      <c r="CC9" s="77">
        <f t="shared" si="1"/>
        <v>81</v>
      </c>
      <c r="CD9" s="77">
        <f t="shared" si="1"/>
        <v>82</v>
      </c>
      <c r="CE9" s="77">
        <f t="shared" si="1"/>
        <v>83</v>
      </c>
      <c r="CF9" s="77">
        <f t="shared" si="1"/>
        <v>84</v>
      </c>
      <c r="CG9" s="77">
        <f t="shared" si="1"/>
        <v>85</v>
      </c>
      <c r="CH9" s="77">
        <f t="shared" si="1"/>
        <v>86</v>
      </c>
      <c r="CI9" s="77">
        <f t="shared" si="1"/>
        <v>87</v>
      </c>
      <c r="CJ9" s="77">
        <f t="shared" si="1"/>
        <v>88</v>
      </c>
      <c r="CK9" s="77">
        <f t="shared" si="1"/>
        <v>89</v>
      </c>
      <c r="CL9" s="77">
        <f t="shared" si="1"/>
        <v>90</v>
      </c>
      <c r="CM9" s="77">
        <f t="shared" si="1"/>
        <v>91</v>
      </c>
      <c r="CN9" s="77">
        <f t="shared" si="1"/>
        <v>92</v>
      </c>
      <c r="CO9" s="77">
        <f t="shared" si="1"/>
        <v>93</v>
      </c>
      <c r="CP9" s="77">
        <f t="shared" si="1"/>
        <v>94</v>
      </c>
      <c r="CQ9" s="77">
        <f t="shared" si="1"/>
        <v>95</v>
      </c>
      <c r="CR9" s="77">
        <f t="shared" si="1"/>
        <v>96</v>
      </c>
      <c r="CS9" s="77">
        <f t="shared" si="1"/>
        <v>97</v>
      </c>
      <c r="CT9" s="77">
        <f t="shared" si="1"/>
        <v>98</v>
      </c>
      <c r="CU9" s="77">
        <f t="shared" si="1"/>
        <v>99</v>
      </c>
      <c r="CV9" s="77">
        <f t="shared" si="1"/>
        <v>100</v>
      </c>
      <c r="CW9" s="77">
        <f t="shared" si="1"/>
        <v>101</v>
      </c>
      <c r="CX9" s="77">
        <f t="shared" si="1"/>
        <v>102</v>
      </c>
      <c r="CY9" s="77">
        <f t="shared" si="1"/>
        <v>103</v>
      </c>
      <c r="CZ9" s="77">
        <f t="shared" si="1"/>
        <v>104</v>
      </c>
      <c r="DA9" s="77">
        <f t="shared" si="1"/>
        <v>105</v>
      </c>
      <c r="DB9" s="77">
        <f t="shared" si="1"/>
        <v>106</v>
      </c>
      <c r="DC9" s="77">
        <f t="shared" si="1"/>
        <v>107</v>
      </c>
      <c r="DD9" s="77">
        <f t="shared" si="1"/>
        <v>108</v>
      </c>
      <c r="DE9" s="77">
        <f t="shared" si="1"/>
        <v>109</v>
      </c>
      <c r="DF9" s="77">
        <f t="shared" si="1"/>
        <v>110</v>
      </c>
      <c r="DG9" s="77">
        <f t="shared" si="1"/>
        <v>111</v>
      </c>
      <c r="DH9" s="77">
        <f t="shared" si="1"/>
        <v>112</v>
      </c>
      <c r="DI9" s="77">
        <f t="shared" si="1"/>
        <v>113</v>
      </c>
      <c r="DJ9" s="77">
        <f t="shared" si="1"/>
        <v>114</v>
      </c>
      <c r="DK9" s="77">
        <f t="shared" si="1"/>
        <v>115</v>
      </c>
      <c r="DL9" s="77">
        <f t="shared" si="1"/>
        <v>116</v>
      </c>
      <c r="DM9" s="77">
        <f t="shared" si="1"/>
        <v>117</v>
      </c>
      <c r="DN9" s="77">
        <f t="shared" si="1"/>
        <v>118</v>
      </c>
      <c r="DO9" s="77">
        <f t="shared" si="1"/>
        <v>119</v>
      </c>
      <c r="DP9" s="77">
        <f t="shared" si="1"/>
        <v>120</v>
      </c>
      <c r="DQ9" s="77">
        <f t="shared" si="1"/>
        <v>121</v>
      </c>
      <c r="DR9" s="77">
        <f t="shared" si="1"/>
        <v>122</v>
      </c>
      <c r="DS9" s="77">
        <f t="shared" si="1"/>
        <v>123</v>
      </c>
      <c r="DT9" s="77">
        <f t="shared" si="1"/>
        <v>124</v>
      </c>
      <c r="DU9" s="77">
        <f t="shared" si="1"/>
        <v>125</v>
      </c>
      <c r="DV9" s="77">
        <f t="shared" si="1"/>
        <v>126</v>
      </c>
      <c r="DW9" s="77">
        <f t="shared" si="1"/>
        <v>127</v>
      </c>
      <c r="DX9" s="77">
        <f t="shared" si="1"/>
        <v>128</v>
      </c>
      <c r="DY9" s="77">
        <f t="shared" si="1"/>
        <v>129</v>
      </c>
      <c r="DZ9" s="77">
        <f>DY9+1</f>
        <v>130</v>
      </c>
      <c r="EA9" s="77">
        <f t="shared" ref="EA9:GL9" si="2">DZ9+1</f>
        <v>131</v>
      </c>
      <c r="EB9" s="77">
        <f t="shared" si="2"/>
        <v>132</v>
      </c>
      <c r="EC9" s="77">
        <f t="shared" si="2"/>
        <v>133</v>
      </c>
      <c r="ED9" s="77">
        <f t="shared" si="2"/>
        <v>134</v>
      </c>
      <c r="EE9" s="77">
        <f t="shared" si="2"/>
        <v>135</v>
      </c>
      <c r="EF9" s="77">
        <f t="shared" si="2"/>
        <v>136</v>
      </c>
      <c r="EG9" s="77">
        <f t="shared" si="2"/>
        <v>137</v>
      </c>
      <c r="EH9" s="77">
        <f t="shared" si="2"/>
        <v>138</v>
      </c>
      <c r="EI9" s="77">
        <f t="shared" si="2"/>
        <v>139</v>
      </c>
      <c r="EJ9" s="77">
        <f t="shared" si="2"/>
        <v>140</v>
      </c>
      <c r="EK9" s="77">
        <f t="shared" si="2"/>
        <v>141</v>
      </c>
      <c r="EL9" s="77">
        <f t="shared" si="2"/>
        <v>142</v>
      </c>
      <c r="EM9" s="77">
        <f t="shared" si="2"/>
        <v>143</v>
      </c>
      <c r="EN9" s="77">
        <f t="shared" si="2"/>
        <v>144</v>
      </c>
      <c r="EO9" s="77">
        <f t="shared" si="2"/>
        <v>145</v>
      </c>
      <c r="EP9" s="77">
        <f t="shared" si="2"/>
        <v>146</v>
      </c>
      <c r="EQ9" s="77">
        <f t="shared" si="2"/>
        <v>147</v>
      </c>
      <c r="ER9" s="77">
        <f t="shared" si="2"/>
        <v>148</v>
      </c>
      <c r="ES9" s="77">
        <f t="shared" si="2"/>
        <v>149</v>
      </c>
      <c r="ET9" s="77">
        <f t="shared" si="2"/>
        <v>150</v>
      </c>
      <c r="EU9" s="77">
        <f t="shared" si="2"/>
        <v>151</v>
      </c>
      <c r="EV9" s="77">
        <f t="shared" si="2"/>
        <v>152</v>
      </c>
      <c r="EW9" s="77">
        <f t="shared" si="2"/>
        <v>153</v>
      </c>
      <c r="EX9" s="77">
        <f t="shared" si="2"/>
        <v>154</v>
      </c>
      <c r="EY9" s="77">
        <f t="shared" si="2"/>
        <v>155</v>
      </c>
      <c r="EZ9" s="77">
        <f t="shared" si="2"/>
        <v>156</v>
      </c>
      <c r="FA9" s="77">
        <f t="shared" si="2"/>
        <v>157</v>
      </c>
      <c r="FB9" s="77">
        <f t="shared" si="2"/>
        <v>158</v>
      </c>
      <c r="FC9" s="77">
        <f t="shared" si="2"/>
        <v>159</v>
      </c>
      <c r="FD9" s="77">
        <f t="shared" si="2"/>
        <v>160</v>
      </c>
      <c r="FE9" s="77">
        <f t="shared" si="2"/>
        <v>161</v>
      </c>
      <c r="FF9" s="77">
        <f t="shared" si="2"/>
        <v>162</v>
      </c>
      <c r="FG9" s="77">
        <f t="shared" si="2"/>
        <v>163</v>
      </c>
      <c r="FH9" s="77">
        <f t="shared" si="2"/>
        <v>164</v>
      </c>
      <c r="FI9" s="77">
        <f t="shared" si="2"/>
        <v>165</v>
      </c>
      <c r="FJ9" s="77">
        <f t="shared" si="2"/>
        <v>166</v>
      </c>
      <c r="FK9" s="77">
        <f t="shared" si="2"/>
        <v>167</v>
      </c>
      <c r="FL9" s="77">
        <f t="shared" si="2"/>
        <v>168</v>
      </c>
      <c r="FM9" s="77">
        <f t="shared" si="2"/>
        <v>169</v>
      </c>
      <c r="FN9" s="77">
        <f t="shared" si="2"/>
        <v>170</v>
      </c>
      <c r="FO9" s="77">
        <f t="shared" si="2"/>
        <v>171</v>
      </c>
      <c r="FP9" s="77">
        <f t="shared" si="2"/>
        <v>172</v>
      </c>
      <c r="FQ9" s="77">
        <f t="shared" si="2"/>
        <v>173</v>
      </c>
      <c r="FR9" s="77">
        <f t="shared" si="2"/>
        <v>174</v>
      </c>
      <c r="FS9" s="77">
        <f t="shared" si="2"/>
        <v>175</v>
      </c>
      <c r="FT9" s="77">
        <f t="shared" si="2"/>
        <v>176</v>
      </c>
      <c r="FU9" s="77">
        <f t="shared" si="2"/>
        <v>177</v>
      </c>
      <c r="FV9" s="77">
        <f t="shared" si="2"/>
        <v>178</v>
      </c>
      <c r="FW9" s="77">
        <f t="shared" si="2"/>
        <v>179</v>
      </c>
      <c r="FX9" s="77">
        <f t="shared" si="2"/>
        <v>180</v>
      </c>
      <c r="FY9" s="77">
        <f t="shared" si="2"/>
        <v>181</v>
      </c>
      <c r="FZ9" s="77">
        <f t="shared" si="2"/>
        <v>182</v>
      </c>
      <c r="GA9" s="77">
        <f t="shared" si="2"/>
        <v>183</v>
      </c>
      <c r="GB9" s="77">
        <f t="shared" si="2"/>
        <v>184</v>
      </c>
      <c r="GC9" s="77">
        <f t="shared" si="2"/>
        <v>185</v>
      </c>
      <c r="GD9" s="77">
        <f t="shared" si="2"/>
        <v>186</v>
      </c>
      <c r="GE9" s="77">
        <f t="shared" si="2"/>
        <v>187</v>
      </c>
      <c r="GF9" s="77">
        <f t="shared" si="2"/>
        <v>188</v>
      </c>
      <c r="GG9" s="77">
        <f t="shared" si="2"/>
        <v>189</v>
      </c>
      <c r="GH9" s="77">
        <f t="shared" si="2"/>
        <v>190</v>
      </c>
      <c r="GI9" s="77">
        <f t="shared" si="2"/>
        <v>191</v>
      </c>
      <c r="GJ9" s="77">
        <f t="shared" si="2"/>
        <v>192</v>
      </c>
      <c r="GK9" s="77">
        <f t="shared" si="2"/>
        <v>193</v>
      </c>
      <c r="GL9" s="77">
        <f t="shared" si="2"/>
        <v>194</v>
      </c>
      <c r="GM9" s="77">
        <f t="shared" ref="GM9:IX9" si="3">GL9+1</f>
        <v>195</v>
      </c>
      <c r="GN9" s="77">
        <f t="shared" si="3"/>
        <v>196</v>
      </c>
      <c r="GO9" s="77">
        <f t="shared" si="3"/>
        <v>197</v>
      </c>
      <c r="GP9" s="77">
        <f t="shared" si="3"/>
        <v>198</v>
      </c>
      <c r="GQ9" s="77">
        <f t="shared" si="3"/>
        <v>199</v>
      </c>
      <c r="GR9" s="77">
        <f t="shared" si="3"/>
        <v>200</v>
      </c>
      <c r="GS9" s="77">
        <f t="shared" si="3"/>
        <v>201</v>
      </c>
      <c r="GT9" s="77">
        <f t="shared" si="3"/>
        <v>202</v>
      </c>
      <c r="GU9" s="77">
        <f t="shared" si="3"/>
        <v>203</v>
      </c>
      <c r="GV9" s="77">
        <f t="shared" si="3"/>
        <v>204</v>
      </c>
      <c r="GW9" s="77">
        <f t="shared" si="3"/>
        <v>205</v>
      </c>
      <c r="GX9" s="77">
        <f t="shared" si="3"/>
        <v>206</v>
      </c>
      <c r="GY9" s="77">
        <f t="shared" si="3"/>
        <v>207</v>
      </c>
      <c r="GZ9" s="77">
        <f t="shared" si="3"/>
        <v>208</v>
      </c>
      <c r="HA9" s="77">
        <f t="shared" si="3"/>
        <v>209</v>
      </c>
      <c r="HB9" s="77">
        <f t="shared" si="3"/>
        <v>210</v>
      </c>
      <c r="HC9" s="77">
        <f t="shared" si="3"/>
        <v>211</v>
      </c>
      <c r="HD9" s="77">
        <f t="shared" si="3"/>
        <v>212</v>
      </c>
      <c r="HE9" s="77">
        <f t="shared" si="3"/>
        <v>213</v>
      </c>
      <c r="HF9" s="77">
        <f t="shared" si="3"/>
        <v>214</v>
      </c>
      <c r="HG9" s="77">
        <f t="shared" si="3"/>
        <v>215</v>
      </c>
      <c r="HH9" s="77">
        <f t="shared" si="3"/>
        <v>216</v>
      </c>
      <c r="HI9" s="77">
        <f t="shared" si="3"/>
        <v>217</v>
      </c>
      <c r="HJ9" s="77">
        <f t="shared" si="3"/>
        <v>218</v>
      </c>
      <c r="HK9" s="77">
        <f t="shared" si="3"/>
        <v>219</v>
      </c>
      <c r="HL9" s="77">
        <f t="shared" si="3"/>
        <v>220</v>
      </c>
      <c r="HM9" s="77">
        <f t="shared" si="3"/>
        <v>221</v>
      </c>
      <c r="HN9" s="77">
        <f t="shared" si="3"/>
        <v>222</v>
      </c>
      <c r="HO9" s="77">
        <f t="shared" si="3"/>
        <v>223</v>
      </c>
      <c r="HP9" s="77">
        <f t="shared" si="3"/>
        <v>224</v>
      </c>
      <c r="HQ9" s="77">
        <f t="shared" si="3"/>
        <v>225</v>
      </c>
      <c r="HR9" s="77">
        <f t="shared" si="3"/>
        <v>226</v>
      </c>
      <c r="HS9" s="77">
        <f t="shared" si="3"/>
        <v>227</v>
      </c>
      <c r="HT9" s="77">
        <f t="shared" si="3"/>
        <v>228</v>
      </c>
      <c r="HU9" s="77">
        <f>HT9+1</f>
        <v>229</v>
      </c>
      <c r="HV9" s="77">
        <f t="shared" si="3"/>
        <v>230</v>
      </c>
      <c r="HW9" s="77">
        <f t="shared" si="3"/>
        <v>231</v>
      </c>
      <c r="HX9" s="77">
        <f t="shared" si="3"/>
        <v>232</v>
      </c>
      <c r="HY9" s="77">
        <f t="shared" si="3"/>
        <v>233</v>
      </c>
      <c r="HZ9" s="77">
        <f t="shared" si="3"/>
        <v>234</v>
      </c>
      <c r="IA9" s="77">
        <f t="shared" si="3"/>
        <v>235</v>
      </c>
      <c r="IB9" s="77">
        <f t="shared" si="3"/>
        <v>236</v>
      </c>
      <c r="IC9" s="77">
        <f t="shared" si="3"/>
        <v>237</v>
      </c>
      <c r="ID9" s="77">
        <f t="shared" si="3"/>
        <v>238</v>
      </c>
      <c r="IE9" s="77">
        <f t="shared" si="3"/>
        <v>239</v>
      </c>
      <c r="IF9" s="77">
        <f t="shared" si="3"/>
        <v>240</v>
      </c>
      <c r="IG9" s="77">
        <f t="shared" si="3"/>
        <v>241</v>
      </c>
      <c r="IH9" s="77">
        <f t="shared" si="3"/>
        <v>242</v>
      </c>
      <c r="II9" s="77">
        <f t="shared" si="3"/>
        <v>243</v>
      </c>
      <c r="IJ9" s="77">
        <f t="shared" si="3"/>
        <v>244</v>
      </c>
      <c r="IK9" s="77">
        <f t="shared" si="3"/>
        <v>245</v>
      </c>
      <c r="IL9" s="77">
        <f t="shared" si="3"/>
        <v>246</v>
      </c>
      <c r="IM9" s="77">
        <f t="shared" si="3"/>
        <v>247</v>
      </c>
      <c r="IN9" s="77">
        <f t="shared" si="3"/>
        <v>248</v>
      </c>
      <c r="IO9" s="77">
        <f t="shared" si="3"/>
        <v>249</v>
      </c>
      <c r="IP9" s="77">
        <f t="shared" si="3"/>
        <v>250</v>
      </c>
      <c r="IQ9" s="77">
        <f t="shared" si="3"/>
        <v>251</v>
      </c>
      <c r="IR9" s="77">
        <f t="shared" si="3"/>
        <v>252</v>
      </c>
      <c r="IS9" s="77">
        <f t="shared" si="3"/>
        <v>253</v>
      </c>
      <c r="IT9" s="77">
        <f t="shared" si="3"/>
        <v>254</v>
      </c>
      <c r="IU9" s="77">
        <f t="shared" si="3"/>
        <v>255</v>
      </c>
      <c r="IV9" s="77">
        <f t="shared" si="3"/>
        <v>256</v>
      </c>
      <c r="IW9" s="77">
        <f t="shared" si="3"/>
        <v>257</v>
      </c>
      <c r="IX9" s="77">
        <f t="shared" si="3"/>
        <v>258</v>
      </c>
      <c r="IY9" s="77">
        <f t="shared" ref="IY9:LJ9" si="4">IX9+1</f>
        <v>259</v>
      </c>
      <c r="IZ9" s="77">
        <f t="shared" si="4"/>
        <v>260</v>
      </c>
      <c r="JA9" s="77">
        <f t="shared" si="4"/>
        <v>261</v>
      </c>
      <c r="JB9" s="77">
        <f t="shared" si="4"/>
        <v>262</v>
      </c>
      <c r="JC9" s="77">
        <f t="shared" si="4"/>
        <v>263</v>
      </c>
      <c r="JD9" s="77">
        <f t="shared" si="4"/>
        <v>264</v>
      </c>
      <c r="JE9" s="77">
        <f t="shared" si="4"/>
        <v>265</v>
      </c>
      <c r="JF9" s="77">
        <f t="shared" si="4"/>
        <v>266</v>
      </c>
      <c r="JG9" s="77">
        <f t="shared" si="4"/>
        <v>267</v>
      </c>
      <c r="JH9" s="77">
        <f t="shared" si="4"/>
        <v>268</v>
      </c>
      <c r="JI9" s="77">
        <f t="shared" si="4"/>
        <v>269</v>
      </c>
      <c r="JJ9" s="77">
        <f t="shared" si="4"/>
        <v>270</v>
      </c>
      <c r="JK9" s="77">
        <f t="shared" si="4"/>
        <v>271</v>
      </c>
      <c r="JL9" s="77">
        <f t="shared" si="4"/>
        <v>272</v>
      </c>
      <c r="JM9" s="77">
        <f t="shared" si="4"/>
        <v>273</v>
      </c>
      <c r="JN9" s="77">
        <f t="shared" si="4"/>
        <v>274</v>
      </c>
      <c r="JO9" s="77">
        <f t="shared" si="4"/>
        <v>275</v>
      </c>
      <c r="JP9" s="77">
        <f t="shared" si="4"/>
        <v>276</v>
      </c>
      <c r="JQ9" s="77">
        <f t="shared" si="4"/>
        <v>277</v>
      </c>
      <c r="JR9" s="77">
        <f t="shared" si="4"/>
        <v>278</v>
      </c>
      <c r="JS9" s="77">
        <f t="shared" si="4"/>
        <v>279</v>
      </c>
      <c r="JT9" s="77">
        <f t="shared" si="4"/>
        <v>280</v>
      </c>
      <c r="JU9" s="77">
        <f t="shared" si="4"/>
        <v>281</v>
      </c>
      <c r="JV9" s="77">
        <f t="shared" si="4"/>
        <v>282</v>
      </c>
      <c r="JW9" s="77">
        <f t="shared" si="4"/>
        <v>283</v>
      </c>
      <c r="JX9" s="77">
        <f t="shared" si="4"/>
        <v>284</v>
      </c>
      <c r="JY9" s="77">
        <f t="shared" si="4"/>
        <v>285</v>
      </c>
      <c r="JZ9" s="77">
        <f t="shared" si="4"/>
        <v>286</v>
      </c>
      <c r="KA9" s="77">
        <f t="shared" si="4"/>
        <v>287</v>
      </c>
      <c r="KB9" s="77">
        <f t="shared" si="4"/>
        <v>288</v>
      </c>
      <c r="KC9" s="77">
        <f t="shared" si="4"/>
        <v>289</v>
      </c>
      <c r="KD9" s="77">
        <f t="shared" si="4"/>
        <v>290</v>
      </c>
      <c r="KE9" s="77">
        <f t="shared" si="4"/>
        <v>291</v>
      </c>
      <c r="KF9" s="77">
        <f t="shared" si="4"/>
        <v>292</v>
      </c>
      <c r="KG9" s="77">
        <f t="shared" si="4"/>
        <v>293</v>
      </c>
      <c r="KH9" s="77">
        <f t="shared" si="4"/>
        <v>294</v>
      </c>
      <c r="KI9" s="77">
        <f t="shared" si="4"/>
        <v>295</v>
      </c>
      <c r="KJ9" s="77">
        <f t="shared" si="4"/>
        <v>296</v>
      </c>
      <c r="KK9" s="77">
        <f t="shared" si="4"/>
        <v>297</v>
      </c>
      <c r="KL9" s="77">
        <f t="shared" si="4"/>
        <v>298</v>
      </c>
      <c r="KM9" s="77">
        <f t="shared" si="4"/>
        <v>299</v>
      </c>
      <c r="KN9" s="77">
        <f t="shared" si="4"/>
        <v>300</v>
      </c>
      <c r="KO9" s="77">
        <f t="shared" si="4"/>
        <v>301</v>
      </c>
      <c r="KP9" s="77">
        <f t="shared" si="4"/>
        <v>302</v>
      </c>
      <c r="KQ9" s="77">
        <f t="shared" si="4"/>
        <v>303</v>
      </c>
      <c r="KR9" s="77">
        <f t="shared" si="4"/>
        <v>304</v>
      </c>
      <c r="KS9" s="77">
        <f t="shared" si="4"/>
        <v>305</v>
      </c>
      <c r="KT9" s="77">
        <f t="shared" si="4"/>
        <v>306</v>
      </c>
      <c r="KU9" s="77">
        <f t="shared" si="4"/>
        <v>307</v>
      </c>
      <c r="KV9" s="77">
        <f t="shared" si="4"/>
        <v>308</v>
      </c>
      <c r="KW9" s="77">
        <f t="shared" si="4"/>
        <v>309</v>
      </c>
      <c r="KX9" s="77">
        <f t="shared" si="4"/>
        <v>310</v>
      </c>
      <c r="KY9" s="77">
        <f t="shared" si="4"/>
        <v>311</v>
      </c>
      <c r="KZ9" s="77">
        <f t="shared" si="4"/>
        <v>312</v>
      </c>
      <c r="LA9" s="77">
        <f t="shared" si="4"/>
        <v>313</v>
      </c>
      <c r="LB9" s="77">
        <f t="shared" si="4"/>
        <v>314</v>
      </c>
      <c r="LC9" s="77">
        <f t="shared" si="4"/>
        <v>315</v>
      </c>
      <c r="LD9" s="77">
        <f t="shared" si="4"/>
        <v>316</v>
      </c>
      <c r="LE9" s="77">
        <f t="shared" si="4"/>
        <v>317</v>
      </c>
      <c r="LF9" s="77">
        <f t="shared" si="4"/>
        <v>318</v>
      </c>
      <c r="LG9" s="77">
        <f t="shared" si="4"/>
        <v>319</v>
      </c>
      <c r="LH9" s="77">
        <f t="shared" si="4"/>
        <v>320</v>
      </c>
      <c r="LI9" s="77">
        <f t="shared" si="4"/>
        <v>321</v>
      </c>
      <c r="LJ9" s="77">
        <f t="shared" si="4"/>
        <v>322</v>
      </c>
      <c r="LK9" s="77">
        <f t="shared" ref="LK9:ML9" si="5">LJ9+1</f>
        <v>323</v>
      </c>
      <c r="LL9" s="77">
        <f t="shared" si="5"/>
        <v>324</v>
      </c>
      <c r="LM9" s="77">
        <f t="shared" si="5"/>
        <v>325</v>
      </c>
      <c r="LN9" s="77">
        <f t="shared" si="5"/>
        <v>326</v>
      </c>
      <c r="LO9" s="77">
        <f t="shared" si="5"/>
        <v>327</v>
      </c>
      <c r="LP9" s="77">
        <f t="shared" si="5"/>
        <v>328</v>
      </c>
      <c r="LQ9" s="77">
        <f t="shared" si="5"/>
        <v>329</v>
      </c>
      <c r="LR9" s="77">
        <f t="shared" si="5"/>
        <v>330</v>
      </c>
      <c r="LS9" s="77">
        <f t="shared" si="5"/>
        <v>331</v>
      </c>
      <c r="LT9" s="77">
        <f t="shared" si="5"/>
        <v>332</v>
      </c>
      <c r="LU9" s="77">
        <f t="shared" si="5"/>
        <v>333</v>
      </c>
      <c r="LV9" s="77">
        <f t="shared" si="5"/>
        <v>334</v>
      </c>
      <c r="LW9" s="77">
        <f t="shared" si="5"/>
        <v>335</v>
      </c>
      <c r="LX9" s="77">
        <f t="shared" si="5"/>
        <v>336</v>
      </c>
      <c r="LY9" s="77">
        <f t="shared" si="5"/>
        <v>337</v>
      </c>
      <c r="LZ9" s="77">
        <f t="shared" si="5"/>
        <v>338</v>
      </c>
      <c r="MA9" s="77">
        <f t="shared" si="5"/>
        <v>339</v>
      </c>
      <c r="MB9" s="77">
        <f t="shared" si="5"/>
        <v>340</v>
      </c>
      <c r="MC9" s="77">
        <f t="shared" si="5"/>
        <v>341</v>
      </c>
      <c r="MD9" s="77">
        <f t="shared" si="5"/>
        <v>342</v>
      </c>
      <c r="ME9" s="77">
        <f t="shared" si="5"/>
        <v>343</v>
      </c>
      <c r="MF9" s="77">
        <f t="shared" si="5"/>
        <v>344</v>
      </c>
      <c r="MG9" s="77">
        <f t="shared" si="5"/>
        <v>345</v>
      </c>
      <c r="MH9" s="77">
        <f t="shared" si="5"/>
        <v>346</v>
      </c>
      <c r="MI9" s="77">
        <f t="shared" si="5"/>
        <v>347</v>
      </c>
      <c r="MJ9" s="77">
        <f t="shared" si="5"/>
        <v>348</v>
      </c>
      <c r="MK9" s="77">
        <f t="shared" si="5"/>
        <v>349</v>
      </c>
      <c r="ML9" s="77">
        <f t="shared" si="5"/>
        <v>350</v>
      </c>
    </row>
    <row r="10" spans="1:350" s="1" customFormat="1" ht="41.1" customHeight="1" x14ac:dyDescent="0.25">
      <c r="A10" s="492" t="s">
        <v>299</v>
      </c>
      <c r="B10" s="493"/>
      <c r="C10" s="15">
        <f>COUNTA(C11:C999998)</f>
        <v>710</v>
      </c>
      <c r="D10" s="15">
        <f>COUNTA(D11:D999998)</f>
        <v>710</v>
      </c>
      <c r="E10" s="16">
        <f>SUM(F10,G10,H10,I10)</f>
        <v>8835786.4641999993</v>
      </c>
      <c r="F10" s="16">
        <f t="shared" ref="F10:F73" si="6">SUM(M10,Q10,BC10,BG10,DH10,DL10,EO10,ES10,FE10,FI10,FY10,FZ10,GA10,GK10,GL10,GM10,HY10,IC10,IX10,JB10,LS10,LW10,KF10,LH10)</f>
        <v>1260187.0136200006</v>
      </c>
      <c r="G10" s="16">
        <f t="shared" ref="G10:G73" si="7">SUM(N10,R10,BD10,BH10,DI10,DM10,EP10,ET10,FF10,FJ10,GB10,GC10,GD10,GN10,GO10,GP10,HZ10,ID10,IY10,JC10,LT10,LX10,KH10,LJ10)</f>
        <v>1379498.6619000002</v>
      </c>
      <c r="H10" s="16">
        <f t="shared" ref="H10:H73" si="8">SUM(O10,S10,AF10,AH10,AJ10,BE10,BI10,BV10,BX10,BZ10,CM10,CO10,CQ10,CK10,GW10,GX10,GY10,HC10,HD10,DJ10,DN10,EQ10,EU10,FG10,FK10,GE10,GF10,GG10,GQ10,GR10,GS10,IA10,IE10,IZ10,JD10,JF10,JH10,JJ10,JL10,LU10,LY10,MA10,MC10,ME10,MG10,HE10,HI10,HJ10,HK10,HO10,HP10,HQ10,IG10,II10,IK10,IM10,IO10,JN10,MI10,MK10,EW10,EY10,FA10,FC10,JR10,FM10,FO10,FQ10,FS10,JP10+X10+AA10+AD10+BN10+BQ10+BT10+KJ10+KR10+KW10+KY10+LA10+LD10+LL10,CW10,DA10,KN10)</f>
        <v>947289.28027999995</v>
      </c>
      <c r="I10" s="16">
        <f>SUM(P10,T10,Y10,AB10,AE10,AG10,AI10,AK10,BF10,BJ10,BO10,BR10,BU10,BW10,BY10,CA10,CL10,CN10,CP10,CR10,CX10,DB10,DK10,DO10,ER10,EV10,EX10,EZ10,FB10,FD10,FH10,FL10,FN10,FP10,FR10,FT10,GH10:GJ10,GT10:GV10,GZ10:HB10,HF10:HH10,HL10:HN10,HR10:HT10,IB10,IF10,IH10,IJ10,IL10,IN10,IP10,JA10,JE10,JG10,JI10,JK10,JM10,JO10,JQ10,JS10,KL10,KT10,KX10,KZ10,LB10,LF10,LN10,LV10,LZ10,MB10,MD10,MF10,MH10,MJ10,ML10,KP10)</f>
        <v>5248811.5083999978</v>
      </c>
      <c r="J10" s="16">
        <f t="shared" ref="J10:AO10" si="9">SUM(J11:J999998)</f>
        <v>1101</v>
      </c>
      <c r="K10" s="16">
        <f t="shared" si="9"/>
        <v>503</v>
      </c>
      <c r="L10" s="16">
        <f t="shared" si="9"/>
        <v>598</v>
      </c>
      <c r="M10" s="16">
        <f t="shared" si="9"/>
        <v>0</v>
      </c>
      <c r="N10" s="16">
        <f t="shared" si="9"/>
        <v>0</v>
      </c>
      <c r="O10" s="16">
        <f t="shared" si="9"/>
        <v>4078.5</v>
      </c>
      <c r="P10" s="16">
        <f t="shared" si="9"/>
        <v>0</v>
      </c>
      <c r="Q10" s="16">
        <f t="shared" si="9"/>
        <v>0</v>
      </c>
      <c r="R10" s="16">
        <f t="shared" si="9"/>
        <v>0</v>
      </c>
      <c r="S10" s="16">
        <f t="shared" si="9"/>
        <v>0</v>
      </c>
      <c r="T10" s="16">
        <f t="shared" si="9"/>
        <v>0</v>
      </c>
      <c r="U10" s="16">
        <f t="shared" si="9"/>
        <v>543</v>
      </c>
      <c r="V10" s="16">
        <f t="shared" si="9"/>
        <v>219375.91</v>
      </c>
      <c r="W10" s="81">
        <f t="shared" si="9"/>
        <v>3679</v>
      </c>
      <c r="X10" s="16">
        <f t="shared" si="9"/>
        <v>3679</v>
      </c>
      <c r="Y10" s="16">
        <f t="shared" si="9"/>
        <v>0</v>
      </c>
      <c r="Z10" s="16">
        <f t="shared" si="9"/>
        <v>13741.2</v>
      </c>
      <c r="AA10" s="16">
        <f t="shared" si="9"/>
        <v>9958.2000000000007</v>
      </c>
      <c r="AB10" s="16">
        <f t="shared" si="9"/>
        <v>3783</v>
      </c>
      <c r="AC10" s="16">
        <f t="shared" si="9"/>
        <v>201955.71</v>
      </c>
      <c r="AD10" s="16">
        <f t="shared" si="9"/>
        <v>72542.009999999995</v>
      </c>
      <c r="AE10" s="16">
        <f t="shared" si="9"/>
        <v>129413.70000000003</v>
      </c>
      <c r="AF10" s="16">
        <f t="shared" si="9"/>
        <v>3910.5000000000005</v>
      </c>
      <c r="AG10" s="16">
        <f t="shared" si="9"/>
        <v>6841.9</v>
      </c>
      <c r="AH10" s="16">
        <f t="shared" si="9"/>
        <v>17564.867000000002</v>
      </c>
      <c r="AI10" s="16">
        <f t="shared" si="9"/>
        <v>13463.899999999998</v>
      </c>
      <c r="AJ10" s="16">
        <f t="shared" si="9"/>
        <v>1448</v>
      </c>
      <c r="AK10" s="16">
        <f t="shared" si="9"/>
        <v>1549.9</v>
      </c>
      <c r="AL10" s="16">
        <f t="shared" si="9"/>
        <v>2555</v>
      </c>
      <c r="AM10" s="82">
        <f t="shared" si="9"/>
        <v>104</v>
      </c>
      <c r="AN10" s="16">
        <f t="shared" si="9"/>
        <v>104</v>
      </c>
      <c r="AO10" s="16">
        <f t="shared" si="9"/>
        <v>0</v>
      </c>
      <c r="AP10" s="16">
        <f t="shared" ref="AP10:BU10" si="10">SUM(AP11:AP999998)</f>
        <v>377</v>
      </c>
      <c r="AQ10" s="16">
        <f t="shared" si="10"/>
        <v>377</v>
      </c>
      <c r="AR10" s="16">
        <f t="shared" si="10"/>
        <v>0</v>
      </c>
      <c r="AS10" s="16">
        <f t="shared" si="10"/>
        <v>1828</v>
      </c>
      <c r="AT10" s="16">
        <f t="shared" si="10"/>
        <v>1187</v>
      </c>
      <c r="AU10" s="16">
        <f t="shared" si="10"/>
        <v>641</v>
      </c>
      <c r="AV10" s="16">
        <f t="shared" si="10"/>
        <v>247</v>
      </c>
      <c r="AW10" s="16">
        <f t="shared" si="10"/>
        <v>162</v>
      </c>
      <c r="AX10" s="16">
        <f t="shared" si="10"/>
        <v>85</v>
      </c>
      <c r="AY10" s="16">
        <f t="shared" si="10"/>
        <v>367</v>
      </c>
      <c r="AZ10" s="16">
        <f t="shared" si="10"/>
        <v>238</v>
      </c>
      <c r="BA10" s="16">
        <f t="shared" si="10"/>
        <v>0</v>
      </c>
      <c r="BB10" s="16">
        <f t="shared" si="10"/>
        <v>1</v>
      </c>
      <c r="BC10" s="16">
        <f t="shared" si="10"/>
        <v>0</v>
      </c>
      <c r="BD10" s="16">
        <f t="shared" si="10"/>
        <v>0</v>
      </c>
      <c r="BE10" s="16">
        <f t="shared" si="10"/>
        <v>4914.8</v>
      </c>
      <c r="BF10" s="16">
        <f t="shared" si="10"/>
        <v>2428.1999999999998</v>
      </c>
      <c r="BG10" s="16">
        <f t="shared" si="10"/>
        <v>0</v>
      </c>
      <c r="BH10" s="16">
        <f t="shared" si="10"/>
        <v>0</v>
      </c>
      <c r="BI10" s="16">
        <f t="shared" si="10"/>
        <v>0</v>
      </c>
      <c r="BJ10" s="16">
        <f t="shared" si="10"/>
        <v>0</v>
      </c>
      <c r="BK10" s="16">
        <f t="shared" si="10"/>
        <v>4</v>
      </c>
      <c r="BL10" s="16">
        <f t="shared" si="10"/>
        <v>3494</v>
      </c>
      <c r="BM10" s="16">
        <f t="shared" si="10"/>
        <v>273</v>
      </c>
      <c r="BN10" s="16">
        <f t="shared" si="10"/>
        <v>273</v>
      </c>
      <c r="BO10" s="16">
        <f t="shared" si="10"/>
        <v>0</v>
      </c>
      <c r="BP10" s="16">
        <f t="shared" si="10"/>
        <v>941</v>
      </c>
      <c r="BQ10" s="16">
        <f t="shared" si="10"/>
        <v>941</v>
      </c>
      <c r="BR10" s="16">
        <f t="shared" si="10"/>
        <v>0</v>
      </c>
      <c r="BS10" s="16">
        <f t="shared" si="10"/>
        <v>110391.49999999999</v>
      </c>
      <c r="BT10" s="16">
        <f t="shared" si="10"/>
        <v>63277.810000000005</v>
      </c>
      <c r="BU10" s="16">
        <f t="shared" si="10"/>
        <v>47113.689999999995</v>
      </c>
      <c r="BV10" s="16">
        <f t="shared" ref="BV10:DA10" si="11">SUM(BV11:BV999998)</f>
        <v>1261.0999999999999</v>
      </c>
      <c r="BW10" s="16">
        <f t="shared" si="11"/>
        <v>241.7</v>
      </c>
      <c r="BX10" s="16">
        <f t="shared" si="11"/>
        <v>6941.5999999999995</v>
      </c>
      <c r="BY10" s="16">
        <f t="shared" si="11"/>
        <v>2277.1</v>
      </c>
      <c r="BZ10" s="16">
        <f t="shared" si="11"/>
        <v>2514</v>
      </c>
      <c r="CA10" s="16">
        <f t="shared" si="11"/>
        <v>604</v>
      </c>
      <c r="CB10" s="16">
        <f t="shared" si="11"/>
        <v>25</v>
      </c>
      <c r="CC10" s="16">
        <f t="shared" si="11"/>
        <v>25</v>
      </c>
      <c r="CD10" s="16">
        <f t="shared" si="11"/>
        <v>0</v>
      </c>
      <c r="CE10" s="16">
        <f t="shared" si="11"/>
        <v>33</v>
      </c>
      <c r="CF10" s="16">
        <f t="shared" si="11"/>
        <v>33</v>
      </c>
      <c r="CG10" s="16">
        <f t="shared" si="11"/>
        <v>0</v>
      </c>
      <c r="CH10" s="16">
        <f t="shared" si="11"/>
        <v>1292</v>
      </c>
      <c r="CI10" s="16">
        <f t="shared" si="11"/>
        <v>847</v>
      </c>
      <c r="CJ10" s="16">
        <f t="shared" si="11"/>
        <v>445</v>
      </c>
      <c r="CK10" s="16">
        <f t="shared" si="11"/>
        <v>0</v>
      </c>
      <c r="CL10" s="16">
        <f t="shared" si="11"/>
        <v>0</v>
      </c>
      <c r="CM10" s="16">
        <f t="shared" si="11"/>
        <v>590116.14419999998</v>
      </c>
      <c r="CN10" s="16">
        <f t="shared" si="11"/>
        <v>4390804.7427999983</v>
      </c>
      <c r="CO10" s="16">
        <f t="shared" si="11"/>
        <v>0</v>
      </c>
      <c r="CP10" s="16">
        <f t="shared" si="11"/>
        <v>0</v>
      </c>
      <c r="CQ10" s="16">
        <f t="shared" si="11"/>
        <v>0</v>
      </c>
      <c r="CR10" s="16">
        <f t="shared" si="11"/>
        <v>0</v>
      </c>
      <c r="CS10" s="16">
        <f t="shared" si="11"/>
        <v>5440</v>
      </c>
      <c r="CT10" s="16">
        <f t="shared" si="11"/>
        <v>44463</v>
      </c>
      <c r="CU10" s="16">
        <f t="shared" si="11"/>
        <v>321</v>
      </c>
      <c r="CV10" s="16">
        <f t="shared" si="11"/>
        <v>27</v>
      </c>
      <c r="CW10" s="16">
        <f t="shared" si="11"/>
        <v>586</v>
      </c>
      <c r="CX10" s="16">
        <f t="shared" si="11"/>
        <v>180</v>
      </c>
      <c r="CY10" s="16">
        <f t="shared" si="11"/>
        <v>2928</v>
      </c>
      <c r="CZ10" s="16">
        <f t="shared" si="11"/>
        <v>6</v>
      </c>
      <c r="DA10" s="16">
        <f t="shared" si="11"/>
        <v>3638</v>
      </c>
      <c r="DB10" s="16">
        <f t="shared" ref="DB10:DY10" si="12">SUM(DB11:DB999998)</f>
        <v>101.3</v>
      </c>
      <c r="DC10" s="16">
        <f t="shared" si="12"/>
        <v>4775</v>
      </c>
      <c r="DD10" s="16">
        <f t="shared" si="12"/>
        <v>3172</v>
      </c>
      <c r="DE10" s="16">
        <f t="shared" si="12"/>
        <v>564</v>
      </c>
      <c r="DF10" s="16">
        <f t="shared" si="12"/>
        <v>18</v>
      </c>
      <c r="DG10" s="16">
        <f t="shared" si="12"/>
        <v>546</v>
      </c>
      <c r="DH10" s="16">
        <f t="shared" si="12"/>
        <v>0</v>
      </c>
      <c r="DI10" s="16">
        <f t="shared" si="12"/>
        <v>1323.2</v>
      </c>
      <c r="DJ10" s="16">
        <f t="shared" si="12"/>
        <v>288</v>
      </c>
      <c r="DK10" s="16">
        <f t="shared" si="12"/>
        <v>7423</v>
      </c>
      <c r="DL10" s="16">
        <f t="shared" si="12"/>
        <v>0</v>
      </c>
      <c r="DM10" s="16">
        <f t="shared" si="12"/>
        <v>0</v>
      </c>
      <c r="DN10" s="16">
        <f t="shared" si="12"/>
        <v>0</v>
      </c>
      <c r="DO10" s="16">
        <f t="shared" si="12"/>
        <v>0</v>
      </c>
      <c r="DP10" s="85">
        <f t="shared" si="12"/>
        <v>541114.13549999986</v>
      </c>
      <c r="DQ10" s="85">
        <f t="shared" si="12"/>
        <v>294782.98450000014</v>
      </c>
      <c r="DR10" s="85">
        <f t="shared" si="12"/>
        <v>0</v>
      </c>
      <c r="DS10" s="85">
        <f t="shared" si="12"/>
        <v>0</v>
      </c>
      <c r="DT10" s="85">
        <f t="shared" si="12"/>
        <v>0</v>
      </c>
      <c r="DU10" s="85">
        <f t="shared" si="12"/>
        <v>0</v>
      </c>
      <c r="DV10" s="85">
        <f t="shared" si="12"/>
        <v>128383.32599999999</v>
      </c>
      <c r="DW10" s="85">
        <f t="shared" si="12"/>
        <v>2312</v>
      </c>
      <c r="DX10" s="85">
        <f t="shared" si="12"/>
        <v>0</v>
      </c>
      <c r="DY10" s="85">
        <f t="shared" si="12"/>
        <v>0</v>
      </c>
      <c r="DZ10" s="16">
        <f t="shared" ref="DZ10:FE10" si="13">SUM(DZ11:DZ999998)</f>
        <v>1245</v>
      </c>
      <c r="EA10" s="16">
        <f t="shared" si="13"/>
        <v>0</v>
      </c>
      <c r="EB10" s="16">
        <f t="shared" si="13"/>
        <v>0</v>
      </c>
      <c r="EC10" s="85">
        <f t="shared" si="13"/>
        <v>0</v>
      </c>
      <c r="ED10" s="16">
        <f t="shared" si="13"/>
        <v>100</v>
      </c>
      <c r="EE10" s="16">
        <f t="shared" si="13"/>
        <v>2883</v>
      </c>
      <c r="EF10" s="16">
        <f t="shared" si="13"/>
        <v>0</v>
      </c>
      <c r="EG10" s="16">
        <f t="shared" si="13"/>
        <v>0</v>
      </c>
      <c r="EH10" s="16">
        <f t="shared" si="13"/>
        <v>0</v>
      </c>
      <c r="EI10" s="16">
        <f t="shared" si="13"/>
        <v>0</v>
      </c>
      <c r="EJ10" s="95">
        <f t="shared" si="13"/>
        <v>0</v>
      </c>
      <c r="EK10" s="85">
        <f t="shared" si="13"/>
        <v>3724</v>
      </c>
      <c r="EL10" s="16">
        <f t="shared" si="13"/>
        <v>63952</v>
      </c>
      <c r="EM10" s="16">
        <f t="shared" si="13"/>
        <v>37703</v>
      </c>
      <c r="EN10" s="16">
        <f t="shared" si="13"/>
        <v>26249</v>
      </c>
      <c r="EO10" s="16">
        <f t="shared" si="13"/>
        <v>441759.91324000008</v>
      </c>
      <c r="EP10" s="16">
        <f t="shared" si="13"/>
        <v>366512.72099999996</v>
      </c>
      <c r="EQ10" s="16">
        <f t="shared" si="13"/>
        <v>27805.938760000023</v>
      </c>
      <c r="ER10" s="16">
        <f t="shared" si="13"/>
        <v>4921</v>
      </c>
      <c r="ES10" s="16">
        <f t="shared" si="13"/>
        <v>0</v>
      </c>
      <c r="ET10" s="16">
        <f t="shared" si="13"/>
        <v>0</v>
      </c>
      <c r="EU10" s="16">
        <f t="shared" si="13"/>
        <v>0</v>
      </c>
      <c r="EV10" s="16">
        <f t="shared" si="13"/>
        <v>0</v>
      </c>
      <c r="EW10" s="16">
        <f t="shared" si="13"/>
        <v>84</v>
      </c>
      <c r="EX10" s="16">
        <f t="shared" si="13"/>
        <v>0</v>
      </c>
      <c r="EY10" s="16">
        <f t="shared" si="13"/>
        <v>0</v>
      </c>
      <c r="EZ10" s="16">
        <f t="shared" si="13"/>
        <v>0</v>
      </c>
      <c r="FA10" s="16">
        <f t="shared" si="13"/>
        <v>0</v>
      </c>
      <c r="FB10" s="16">
        <f t="shared" si="13"/>
        <v>0</v>
      </c>
      <c r="FC10" s="16">
        <f t="shared" si="13"/>
        <v>60</v>
      </c>
      <c r="FD10" s="16">
        <f t="shared" si="13"/>
        <v>0</v>
      </c>
      <c r="FE10" s="95">
        <f t="shared" si="13"/>
        <v>729165.37040000048</v>
      </c>
      <c r="FF10" s="16">
        <f t="shared" ref="FF10:GK10" si="14">SUM(FF11:FF999998)</f>
        <v>752768.24150000012</v>
      </c>
      <c r="FG10" s="16">
        <f t="shared" si="14"/>
        <v>82965.559099999999</v>
      </c>
      <c r="FH10" s="16">
        <f t="shared" si="14"/>
        <v>13614</v>
      </c>
      <c r="FI10" s="16">
        <f t="shared" si="14"/>
        <v>0</v>
      </c>
      <c r="FJ10" s="16">
        <f t="shared" si="14"/>
        <v>0</v>
      </c>
      <c r="FK10" s="16">
        <f t="shared" si="14"/>
        <v>0</v>
      </c>
      <c r="FL10" s="16">
        <f t="shared" si="14"/>
        <v>0</v>
      </c>
      <c r="FM10" s="16">
        <f t="shared" si="14"/>
        <v>0</v>
      </c>
      <c r="FN10" s="16">
        <f t="shared" si="14"/>
        <v>0</v>
      </c>
      <c r="FO10" s="16">
        <f t="shared" si="14"/>
        <v>0</v>
      </c>
      <c r="FP10" s="16">
        <f t="shared" si="14"/>
        <v>0</v>
      </c>
      <c r="FQ10" s="16">
        <f t="shared" si="14"/>
        <v>0</v>
      </c>
      <c r="FR10" s="16">
        <f t="shared" si="14"/>
        <v>0</v>
      </c>
      <c r="FS10" s="16">
        <f t="shared" si="14"/>
        <v>0</v>
      </c>
      <c r="FT10" s="16">
        <f t="shared" si="14"/>
        <v>0</v>
      </c>
      <c r="FU10" s="16">
        <f t="shared" si="14"/>
        <v>211006.46906691103</v>
      </c>
      <c r="FV10" s="16">
        <f t="shared" si="14"/>
        <v>136969.40667953002</v>
      </c>
      <c r="FW10" s="16">
        <f t="shared" si="14"/>
        <v>1861.0785714285716</v>
      </c>
      <c r="FX10" s="16">
        <f t="shared" si="14"/>
        <v>1083.3690476190477</v>
      </c>
      <c r="FY10" s="16">
        <f t="shared" si="14"/>
        <v>84943.729979999989</v>
      </c>
      <c r="FZ10" s="16">
        <f t="shared" si="14"/>
        <v>4318</v>
      </c>
      <c r="GA10" s="16">
        <f t="shared" si="14"/>
        <v>0</v>
      </c>
      <c r="GB10" s="16">
        <f t="shared" si="14"/>
        <v>186694.7764</v>
      </c>
      <c r="GC10" s="16">
        <f t="shared" si="14"/>
        <v>68528.222999999998</v>
      </c>
      <c r="GD10" s="16">
        <f t="shared" si="14"/>
        <v>0</v>
      </c>
      <c r="GE10" s="16">
        <f t="shared" si="14"/>
        <v>35629.590220000013</v>
      </c>
      <c r="GF10" s="16">
        <f t="shared" si="14"/>
        <v>7469.84</v>
      </c>
      <c r="GG10" s="16">
        <f t="shared" si="14"/>
        <v>48.9</v>
      </c>
      <c r="GH10" s="16">
        <f t="shared" si="14"/>
        <v>524069.99760000012</v>
      </c>
      <c r="GI10" s="16">
        <f t="shared" si="14"/>
        <v>124.6</v>
      </c>
      <c r="GJ10" s="16">
        <f t="shared" si="14"/>
        <v>0</v>
      </c>
      <c r="GK10" s="16">
        <f t="shared" si="14"/>
        <v>0</v>
      </c>
      <c r="GL10" s="16">
        <f t="shared" ref="GL10:HQ10" si="15">SUM(GL11:GL999998)</f>
        <v>0</v>
      </c>
      <c r="GM10" s="16">
        <f t="shared" si="15"/>
        <v>0</v>
      </c>
      <c r="GN10" s="16">
        <f t="shared" si="15"/>
        <v>0</v>
      </c>
      <c r="GO10" s="16">
        <f t="shared" si="15"/>
        <v>0</v>
      </c>
      <c r="GP10" s="16">
        <f t="shared" si="15"/>
        <v>0</v>
      </c>
      <c r="GQ10" s="16">
        <f t="shared" si="15"/>
        <v>0</v>
      </c>
      <c r="GR10" s="16">
        <f t="shared" si="15"/>
        <v>3883.6459999999997</v>
      </c>
      <c r="GS10" s="16">
        <f t="shared" si="15"/>
        <v>0</v>
      </c>
      <c r="GT10" s="16">
        <f t="shared" si="15"/>
        <v>0</v>
      </c>
      <c r="GU10" s="16">
        <f t="shared" si="15"/>
        <v>0</v>
      </c>
      <c r="GV10" s="16">
        <f t="shared" si="15"/>
        <v>0</v>
      </c>
      <c r="GW10" s="16">
        <f t="shared" si="15"/>
        <v>0</v>
      </c>
      <c r="GX10" s="16">
        <f t="shared" si="15"/>
        <v>1327</v>
      </c>
      <c r="GY10" s="16">
        <f t="shared" si="15"/>
        <v>0</v>
      </c>
      <c r="GZ10" s="16">
        <f t="shared" si="15"/>
        <v>0</v>
      </c>
      <c r="HA10" s="16">
        <f t="shared" si="15"/>
        <v>0</v>
      </c>
      <c r="HB10" s="16">
        <f t="shared" si="15"/>
        <v>0</v>
      </c>
      <c r="HC10" s="16">
        <f t="shared" si="15"/>
        <v>0</v>
      </c>
      <c r="HD10" s="16">
        <f t="shared" si="15"/>
        <v>0</v>
      </c>
      <c r="HE10" s="16">
        <f t="shared" si="15"/>
        <v>0</v>
      </c>
      <c r="HF10" s="16">
        <f t="shared" si="15"/>
        <v>0</v>
      </c>
      <c r="HG10" s="16">
        <f t="shared" si="15"/>
        <v>0</v>
      </c>
      <c r="HH10" s="16">
        <f t="shared" si="15"/>
        <v>2.25</v>
      </c>
      <c r="HI10" s="16">
        <f t="shared" si="15"/>
        <v>0</v>
      </c>
      <c r="HJ10" s="16">
        <f t="shared" si="15"/>
        <v>3.875</v>
      </c>
      <c r="HK10" s="16">
        <f t="shared" si="15"/>
        <v>0</v>
      </c>
      <c r="HL10" s="16">
        <f t="shared" si="15"/>
        <v>0</v>
      </c>
      <c r="HM10" s="16">
        <f t="shared" si="15"/>
        <v>0</v>
      </c>
      <c r="HN10" s="16">
        <f t="shared" si="15"/>
        <v>0</v>
      </c>
      <c r="HO10" s="16">
        <f t="shared" si="15"/>
        <v>0</v>
      </c>
      <c r="HP10" s="16">
        <f t="shared" si="15"/>
        <v>78.400000000000006</v>
      </c>
      <c r="HQ10" s="16">
        <f t="shared" si="15"/>
        <v>0</v>
      </c>
      <c r="HR10" s="16">
        <f t="shared" ref="HR10:HT10" si="16">SUM(HR11:HR999998)</f>
        <v>0</v>
      </c>
      <c r="HS10" s="16">
        <f t="shared" si="16"/>
        <v>0</v>
      </c>
      <c r="HT10" s="16">
        <f t="shared" si="16"/>
        <v>0</v>
      </c>
      <c r="HU10" s="16">
        <f t="shared" ref="HU10:IZ10" si="17">SUM(HU11:HU999998)</f>
        <v>94342.938816616544</v>
      </c>
      <c r="HV10" s="16">
        <f t="shared" si="17"/>
        <v>349737.73641152732</v>
      </c>
      <c r="HW10" s="16">
        <f t="shared" si="17"/>
        <v>478.54840511228457</v>
      </c>
      <c r="HX10" s="16">
        <f t="shared" si="17"/>
        <v>1164.9760038502563</v>
      </c>
      <c r="HY10" s="16">
        <f t="shared" si="17"/>
        <v>0</v>
      </c>
      <c r="HZ10" s="16">
        <f t="shared" si="17"/>
        <v>3671.5</v>
      </c>
      <c r="IA10" s="16">
        <f t="shared" si="17"/>
        <v>0</v>
      </c>
      <c r="IB10" s="16">
        <f t="shared" si="17"/>
        <v>99853.52800000002</v>
      </c>
      <c r="IC10" s="16">
        <f t="shared" si="17"/>
        <v>0</v>
      </c>
      <c r="ID10" s="16">
        <f t="shared" si="17"/>
        <v>0</v>
      </c>
      <c r="IE10" s="16">
        <f t="shared" si="17"/>
        <v>0</v>
      </c>
      <c r="IF10" s="16">
        <f t="shared" si="17"/>
        <v>0</v>
      </c>
      <c r="IG10" s="16">
        <f t="shared" si="17"/>
        <v>0</v>
      </c>
      <c r="IH10" s="16">
        <f t="shared" si="17"/>
        <v>0</v>
      </c>
      <c r="II10" s="16">
        <f t="shared" si="17"/>
        <v>0</v>
      </c>
      <c r="IJ10" s="16">
        <f t="shared" si="17"/>
        <v>0</v>
      </c>
      <c r="IK10" s="16">
        <f t="shared" si="17"/>
        <v>0</v>
      </c>
      <c r="IL10" s="16">
        <f t="shared" si="17"/>
        <v>0</v>
      </c>
      <c r="IM10" s="16">
        <f t="shared" si="17"/>
        <v>0</v>
      </c>
      <c r="IN10" s="16">
        <f t="shared" si="17"/>
        <v>0</v>
      </c>
      <c r="IO10" s="16">
        <f t="shared" si="17"/>
        <v>0</v>
      </c>
      <c r="IP10" s="16">
        <f t="shared" si="17"/>
        <v>0</v>
      </c>
      <c r="IQ10" s="16">
        <f t="shared" si="17"/>
        <v>0</v>
      </c>
      <c r="IR10" s="16">
        <f t="shared" si="17"/>
        <v>50181.61961604769</v>
      </c>
      <c r="IS10" s="16">
        <f t="shared" si="17"/>
        <v>0</v>
      </c>
      <c r="IT10" s="16">
        <f t="shared" si="17"/>
        <v>166.20000000000005</v>
      </c>
      <c r="IU10" s="16">
        <f t="shared" si="17"/>
        <v>0</v>
      </c>
      <c r="IV10" s="16">
        <f t="shared" si="17"/>
        <v>0</v>
      </c>
      <c r="IW10" s="16">
        <f t="shared" si="17"/>
        <v>0</v>
      </c>
      <c r="IX10" s="16">
        <f t="shared" si="17"/>
        <v>0</v>
      </c>
      <c r="IY10" s="16">
        <f t="shared" si="17"/>
        <v>0</v>
      </c>
      <c r="IZ10" s="16">
        <f t="shared" si="17"/>
        <v>0</v>
      </c>
      <c r="JA10" s="16">
        <f t="shared" ref="JA10:KF10" si="18">SUM(JA11:JA999998)</f>
        <v>0</v>
      </c>
      <c r="JB10" s="16">
        <f t="shared" si="18"/>
        <v>0</v>
      </c>
      <c r="JC10" s="16">
        <f t="shared" si="18"/>
        <v>0</v>
      </c>
      <c r="JD10" s="16">
        <f t="shared" si="18"/>
        <v>0</v>
      </c>
      <c r="JE10" s="16">
        <f t="shared" si="18"/>
        <v>0</v>
      </c>
      <c r="JF10" s="16">
        <f t="shared" si="18"/>
        <v>0</v>
      </c>
      <c r="JG10" s="16">
        <f t="shared" si="18"/>
        <v>0</v>
      </c>
      <c r="JH10" s="16">
        <f t="shared" si="18"/>
        <v>0</v>
      </c>
      <c r="JI10" s="16">
        <f t="shared" si="18"/>
        <v>0</v>
      </c>
      <c r="JJ10" s="16">
        <f t="shared" si="18"/>
        <v>0</v>
      </c>
      <c r="JK10" s="16">
        <f t="shared" si="18"/>
        <v>0</v>
      </c>
      <c r="JL10" s="16">
        <f t="shared" si="18"/>
        <v>0</v>
      </c>
      <c r="JM10" s="16">
        <f t="shared" si="18"/>
        <v>0</v>
      </c>
      <c r="JN10" s="16">
        <f t="shared" si="18"/>
        <v>0</v>
      </c>
      <c r="JO10" s="16">
        <f t="shared" si="18"/>
        <v>0</v>
      </c>
      <c r="JP10" s="16">
        <f t="shared" si="18"/>
        <v>0</v>
      </c>
      <c r="JQ10" s="16">
        <f t="shared" si="18"/>
        <v>0</v>
      </c>
      <c r="JR10" s="16">
        <f t="shared" si="18"/>
        <v>0</v>
      </c>
      <c r="JS10" s="16">
        <f t="shared" si="18"/>
        <v>0</v>
      </c>
      <c r="JT10" s="16">
        <f t="shared" si="18"/>
        <v>0</v>
      </c>
      <c r="JU10" s="16">
        <f t="shared" si="18"/>
        <v>0</v>
      </c>
      <c r="JV10" s="16">
        <f t="shared" si="18"/>
        <v>0</v>
      </c>
      <c r="JW10" s="16">
        <f t="shared" si="18"/>
        <v>0</v>
      </c>
      <c r="JX10" s="16">
        <f t="shared" si="18"/>
        <v>0</v>
      </c>
      <c r="JY10" s="16">
        <f t="shared" si="18"/>
        <v>0</v>
      </c>
      <c r="JZ10" s="16">
        <f t="shared" si="18"/>
        <v>0</v>
      </c>
      <c r="KA10" s="16">
        <f t="shared" si="18"/>
        <v>0</v>
      </c>
      <c r="KB10" s="16">
        <f t="shared" si="18"/>
        <v>0</v>
      </c>
      <c r="KC10" s="16">
        <f t="shared" si="18"/>
        <v>0</v>
      </c>
      <c r="KD10" s="16">
        <f t="shared" si="18"/>
        <v>0</v>
      </c>
      <c r="KE10" s="16">
        <f t="shared" si="18"/>
        <v>0</v>
      </c>
      <c r="KF10" s="16">
        <f t="shared" si="18"/>
        <v>0</v>
      </c>
      <c r="KG10" s="16">
        <f t="shared" ref="KG10:LL10" si="19">SUM(KG11:KG999998)</f>
        <v>0</v>
      </c>
      <c r="KH10" s="16">
        <f t="shared" si="19"/>
        <v>0</v>
      </c>
      <c r="KI10" s="16">
        <f t="shared" si="19"/>
        <v>0</v>
      </c>
      <c r="KJ10" s="16">
        <f t="shared" si="19"/>
        <v>0</v>
      </c>
      <c r="KK10" s="16">
        <f t="shared" si="19"/>
        <v>0</v>
      </c>
      <c r="KL10" s="16">
        <f t="shared" si="19"/>
        <v>0</v>
      </c>
      <c r="KM10" s="16">
        <f t="shared" si="19"/>
        <v>0</v>
      </c>
      <c r="KN10" s="16">
        <f t="shared" si="19"/>
        <v>0</v>
      </c>
      <c r="KO10" s="16">
        <f t="shared" si="19"/>
        <v>0</v>
      </c>
      <c r="KP10" s="16">
        <f t="shared" si="19"/>
        <v>0</v>
      </c>
      <c r="KQ10" s="16">
        <f t="shared" si="19"/>
        <v>0</v>
      </c>
      <c r="KR10" s="16">
        <f t="shared" si="19"/>
        <v>0</v>
      </c>
      <c r="KS10" s="16">
        <f t="shared" si="19"/>
        <v>0</v>
      </c>
      <c r="KT10" s="16">
        <f t="shared" si="19"/>
        <v>0</v>
      </c>
      <c r="KU10" s="16">
        <f t="shared" si="19"/>
        <v>0</v>
      </c>
      <c r="KV10" s="16">
        <f t="shared" si="19"/>
        <v>0</v>
      </c>
      <c r="KW10" s="16">
        <f t="shared" si="19"/>
        <v>0</v>
      </c>
      <c r="KX10" s="16">
        <f t="shared" si="19"/>
        <v>0</v>
      </c>
      <c r="KY10" s="16">
        <f t="shared" si="19"/>
        <v>0</v>
      </c>
      <c r="KZ10" s="16">
        <f t="shared" si="19"/>
        <v>0</v>
      </c>
      <c r="LA10" s="16">
        <f t="shared" si="19"/>
        <v>0</v>
      </c>
      <c r="LB10" s="16">
        <f t="shared" si="19"/>
        <v>0</v>
      </c>
      <c r="LC10" s="16">
        <f t="shared" si="19"/>
        <v>0</v>
      </c>
      <c r="LD10" s="16">
        <f t="shared" si="19"/>
        <v>0</v>
      </c>
      <c r="LE10" s="16">
        <f t="shared" si="19"/>
        <v>0</v>
      </c>
      <c r="LF10" s="16">
        <f t="shared" si="19"/>
        <v>0</v>
      </c>
      <c r="LG10" s="16">
        <f t="shared" si="19"/>
        <v>0</v>
      </c>
      <c r="LH10" s="16">
        <f t="shared" si="19"/>
        <v>0</v>
      </c>
      <c r="LI10" s="16">
        <f t="shared" si="19"/>
        <v>0</v>
      </c>
      <c r="LJ10" s="16">
        <f t="shared" si="19"/>
        <v>0</v>
      </c>
      <c r="LK10" s="16">
        <f t="shared" si="19"/>
        <v>0</v>
      </c>
      <c r="LL10" s="16">
        <f t="shared" si="19"/>
        <v>0</v>
      </c>
      <c r="LM10" s="16">
        <f t="shared" ref="LM10:LQ10" si="20">SUM(LM11:LM999998)</f>
        <v>0</v>
      </c>
      <c r="LN10" s="16">
        <f t="shared" si="20"/>
        <v>0</v>
      </c>
      <c r="LO10" s="16">
        <f t="shared" si="20"/>
        <v>0</v>
      </c>
      <c r="LP10" s="16">
        <f t="shared" si="20"/>
        <v>0</v>
      </c>
      <c r="LQ10" s="16">
        <f t="shared" si="20"/>
        <v>0</v>
      </c>
      <c r="LR10" s="16">
        <f>COUNTA(LR11:LR999998)</f>
        <v>0</v>
      </c>
      <c r="LS10" s="16">
        <f t="shared" ref="LS10:ML10" si="21">SUM(LS11:LS999998)</f>
        <v>0</v>
      </c>
      <c r="LT10" s="16">
        <f t="shared" si="21"/>
        <v>0</v>
      </c>
      <c r="LU10" s="16">
        <f t="shared" si="21"/>
        <v>0</v>
      </c>
      <c r="LV10" s="16">
        <f t="shared" si="21"/>
        <v>0</v>
      </c>
      <c r="LW10" s="16">
        <f t="shared" si="21"/>
        <v>0</v>
      </c>
      <c r="LX10" s="16">
        <f t="shared" si="21"/>
        <v>0</v>
      </c>
      <c r="LY10" s="16">
        <f t="shared" si="21"/>
        <v>0</v>
      </c>
      <c r="LZ10" s="16">
        <f t="shared" si="21"/>
        <v>0</v>
      </c>
      <c r="MA10" s="16">
        <f t="shared" si="21"/>
        <v>0</v>
      </c>
      <c r="MB10" s="16">
        <f t="shared" si="21"/>
        <v>0</v>
      </c>
      <c r="MC10" s="16">
        <f t="shared" si="21"/>
        <v>0</v>
      </c>
      <c r="MD10" s="16">
        <f t="shared" si="21"/>
        <v>0</v>
      </c>
      <c r="ME10" s="16">
        <f t="shared" si="21"/>
        <v>0</v>
      </c>
      <c r="MF10" s="16">
        <f t="shared" si="21"/>
        <v>0</v>
      </c>
      <c r="MG10" s="16">
        <f t="shared" si="21"/>
        <v>0</v>
      </c>
      <c r="MH10" s="16">
        <f t="shared" si="21"/>
        <v>0</v>
      </c>
      <c r="MI10" s="16">
        <f t="shared" si="21"/>
        <v>0</v>
      </c>
      <c r="MJ10" s="16">
        <f t="shared" si="21"/>
        <v>0</v>
      </c>
      <c r="MK10" s="16">
        <f t="shared" si="21"/>
        <v>0</v>
      </c>
      <c r="ML10" s="16">
        <f t="shared" si="21"/>
        <v>0</v>
      </c>
    </row>
    <row r="11" spans="1:350" ht="18.75" x14ac:dyDescent="0.25">
      <c r="A11" s="17">
        <v>1</v>
      </c>
      <c r="B11" s="163" t="s">
        <v>300</v>
      </c>
      <c r="C11" s="169" t="s">
        <v>301</v>
      </c>
      <c r="D11" s="170">
        <v>247693480</v>
      </c>
      <c r="E11" s="78">
        <f t="shared" ref="E11:E74" si="22">SUM(F11,G11,H11,I11)</f>
        <v>20205.936000000002</v>
      </c>
      <c r="F11" s="78">
        <f t="shared" si="6"/>
        <v>3903.6309350000001</v>
      </c>
      <c r="G11" s="78">
        <f t="shared" si="7"/>
        <v>0</v>
      </c>
      <c r="H11" s="78">
        <f t="shared" si="8"/>
        <v>1647.2620650000001</v>
      </c>
      <c r="I11" s="78">
        <f t="shared" ref="I11:I74" si="23">SUM(P11,T11,Y11,AB11,AE11,AG11,AI11,AK11,BF11,BJ11,BO11,BR11,BU11,BW11,BY11,CA11,CL11,CN11,CP11,CR11,CX11,DB11,DK11,DO11,ER11,EV11,EX11,EZ11,FB11,FD11,FH11,FL11,FN11,FP11,FR11,FT11,GH11:GJ11,GT11:GV11,GZ11:HB11,HF11:HH11,HL11:HN11,HR11:HT11,IB11,IF11,IH11,IJ11,IL11,IN11,IP11,JA11,JE11,JG11,JI11,JK11,JM123,JM11,JO11,JQ11,JS11,KL11,KT11,KX11,KZ11,LB11,LF11,LN11,LV11,LZ11,MB11,MD11,MF11,MH11,MJ11,ML11,KP11)</f>
        <v>14655.043</v>
      </c>
      <c r="J11" s="37">
        <f>K11+L11</f>
        <v>2</v>
      </c>
      <c r="K11" s="37">
        <f>VLOOKUP($D11,'[2]Титул ДТ'!$B:$CT,12,0)</f>
        <v>2</v>
      </c>
      <c r="M11" s="37">
        <v>0</v>
      </c>
      <c r="U11" s="37">
        <v>1</v>
      </c>
      <c r="V11" s="37">
        <f t="shared" ref="V11:V74" si="24">SUM(W11,Z11,AC11)</f>
        <v>450</v>
      </c>
      <c r="W11" s="179">
        <f>X11+Y11</f>
        <v>0</v>
      </c>
      <c r="Z11" s="37">
        <f>AA11+AB11</f>
        <v>0</v>
      </c>
      <c r="AC11" s="37">
        <f>AD11+AE11</f>
        <v>450</v>
      </c>
      <c r="AD11" s="37">
        <v>450</v>
      </c>
      <c r="AF11" s="37">
        <v>0</v>
      </c>
      <c r="AH11" s="37">
        <v>0</v>
      </c>
      <c r="AJ11" s="37">
        <v>0</v>
      </c>
      <c r="AL11" s="37">
        <f t="shared" ref="AL11:AL74" si="25">AM11+AP11+AS11+AV11</f>
        <v>0</v>
      </c>
      <c r="AM11" s="179">
        <f>AN11+AO11</f>
        <v>0</v>
      </c>
      <c r="AP11" s="37">
        <f>AQ11+AR11</f>
        <v>0</v>
      </c>
      <c r="AS11" s="37">
        <f>AT11+AU11</f>
        <v>0</v>
      </c>
      <c r="AT11" s="37">
        <v>0</v>
      </c>
      <c r="AV11" s="37">
        <f>AW11+AX11</f>
        <v>0</v>
      </c>
      <c r="AW11" s="37">
        <v>0</v>
      </c>
      <c r="AY11" s="37">
        <v>3</v>
      </c>
      <c r="BE11" s="37">
        <v>350</v>
      </c>
      <c r="BS11" s="37">
        <f>BT11+BU11</f>
        <v>260</v>
      </c>
      <c r="BT11" s="37">
        <v>260</v>
      </c>
      <c r="BV11" s="37">
        <v>0</v>
      </c>
      <c r="BX11" s="37">
        <v>250</v>
      </c>
      <c r="BZ11" s="37">
        <v>0</v>
      </c>
      <c r="CH11" s="37">
        <f>CI11+CJ11</f>
        <v>5</v>
      </c>
      <c r="CI11" s="37">
        <v>5</v>
      </c>
      <c r="CN11" s="37">
        <v>13589.98</v>
      </c>
      <c r="CT11" s="37">
        <v>0</v>
      </c>
      <c r="CV11" s="37">
        <v>0</v>
      </c>
      <c r="DB11" s="37">
        <v>0</v>
      </c>
      <c r="DD11" s="37">
        <v>0</v>
      </c>
      <c r="DE11" s="37">
        <f>DF11+DG11</f>
        <v>1</v>
      </c>
      <c r="DG11" s="37">
        <v>1</v>
      </c>
      <c r="DK11" s="37">
        <v>18</v>
      </c>
      <c r="DP11" s="37">
        <v>1331.1079999999999</v>
      </c>
      <c r="DW11" s="37">
        <v>0</v>
      </c>
      <c r="DZ11" s="37">
        <v>2</v>
      </c>
      <c r="EE11" s="37">
        <v>0</v>
      </c>
      <c r="EK11" s="37">
        <v>5</v>
      </c>
      <c r="EL11" s="37">
        <f>EM11+EN11</f>
        <v>121</v>
      </c>
      <c r="EM11" s="37">
        <v>121</v>
      </c>
      <c r="EN11" s="37">
        <v>0</v>
      </c>
      <c r="EO11" s="37">
        <v>1507.6365350000001</v>
      </c>
      <c r="EQ11" s="37">
        <v>71.040465000000012</v>
      </c>
      <c r="FE11" s="37">
        <v>2395.9944</v>
      </c>
      <c r="FG11" s="37">
        <v>266.22160000000002</v>
      </c>
      <c r="FI11" s="37"/>
      <c r="FJ11" s="37"/>
      <c r="FU11" s="37">
        <v>614.35753846153898</v>
      </c>
      <c r="FW11" s="37">
        <v>4.3333333333333304</v>
      </c>
      <c r="GH11" s="37">
        <v>1047.0630000000001</v>
      </c>
      <c r="HV11" s="37">
        <v>552.087763636364</v>
      </c>
      <c r="HX11" s="37">
        <v>1.7</v>
      </c>
      <c r="IB11" s="37">
        <v>0</v>
      </c>
      <c r="IR11" s="37">
        <v>0</v>
      </c>
      <c r="IT11" s="37">
        <v>0</v>
      </c>
      <c r="JT11" s="37">
        <v>0</v>
      </c>
      <c r="JW11" s="37">
        <v>0</v>
      </c>
      <c r="JZ11" s="37">
        <v>0</v>
      </c>
      <c r="KA11" s="37">
        <v>0</v>
      </c>
      <c r="KB11" s="37">
        <v>0</v>
      </c>
      <c r="KC11" s="37">
        <v>0</v>
      </c>
      <c r="KD11" s="37">
        <v>0</v>
      </c>
      <c r="KV11" s="37">
        <v>0</v>
      </c>
    </row>
    <row r="12" spans="1:350" ht="18.75" x14ac:dyDescent="0.25">
      <c r="A12" s="17">
        <v>2</v>
      </c>
      <c r="B12" s="163" t="s">
        <v>300</v>
      </c>
      <c r="C12" s="169" t="s">
        <v>302</v>
      </c>
      <c r="D12" s="170">
        <v>247694032</v>
      </c>
      <c r="E12" s="78">
        <f t="shared" si="22"/>
        <v>17700.745999999999</v>
      </c>
      <c r="F12" s="78">
        <f t="shared" si="6"/>
        <v>6993.8117949999996</v>
      </c>
      <c r="G12" s="78">
        <f t="shared" si="7"/>
        <v>0</v>
      </c>
      <c r="H12" s="78">
        <f t="shared" si="8"/>
        <v>946.62220500000001</v>
      </c>
      <c r="I12" s="78">
        <f t="shared" si="23"/>
        <v>9760.3119999999999</v>
      </c>
      <c r="J12" s="37">
        <f t="shared" ref="J12:J75" si="26">K12+L12</f>
        <v>1</v>
      </c>
      <c r="K12" s="37">
        <f>VLOOKUP($D12,'[2]Титул ДТ'!$B:$CT,12,0)</f>
        <v>1</v>
      </c>
      <c r="M12" s="37">
        <v>0</v>
      </c>
      <c r="U12" s="37">
        <v>1</v>
      </c>
      <c r="V12" s="180">
        <f t="shared" si="24"/>
        <v>210</v>
      </c>
      <c r="W12" s="180">
        <f t="shared" ref="W12:W75" si="27">X12+Y12</f>
        <v>0</v>
      </c>
      <c r="X12" s="180"/>
      <c r="Y12" s="180"/>
      <c r="Z12" s="180">
        <f t="shared" ref="Z12:Z75" si="28">AA12+AB12</f>
        <v>0</v>
      </c>
      <c r="AA12" s="180"/>
      <c r="AB12" s="180"/>
      <c r="AC12" s="180">
        <f t="shared" ref="AC12:AC75" si="29">AD12+AE12</f>
        <v>210</v>
      </c>
      <c r="AD12" s="37">
        <v>210</v>
      </c>
      <c r="AF12" s="37">
        <v>0</v>
      </c>
      <c r="AH12" s="37">
        <v>0</v>
      </c>
      <c r="AI12" s="181"/>
      <c r="AJ12" s="37">
        <v>0</v>
      </c>
      <c r="AL12" s="37">
        <f t="shared" si="25"/>
        <v>8</v>
      </c>
      <c r="AM12" s="179">
        <f t="shared" ref="AM12:AM75" si="30">AN12+AO12</f>
        <v>0</v>
      </c>
      <c r="AP12" s="37">
        <f t="shared" ref="AP12:AP75" si="31">AQ12+AR12</f>
        <v>0</v>
      </c>
      <c r="AS12" s="37">
        <f t="shared" ref="AS12:AS75" si="32">AT12+AU12</f>
        <v>7</v>
      </c>
      <c r="AT12" s="37">
        <v>7</v>
      </c>
      <c r="AV12" s="37">
        <f t="shared" ref="AV12:AV75" si="33">AW12+AX12</f>
        <v>1</v>
      </c>
      <c r="AW12" s="37">
        <v>1</v>
      </c>
      <c r="AY12" s="37">
        <v>1</v>
      </c>
      <c r="BE12" s="37">
        <v>0</v>
      </c>
      <c r="BS12" s="37">
        <f t="shared" ref="BS12:BS75" si="34">BT12+BU12</f>
        <v>150</v>
      </c>
      <c r="BT12" s="37">
        <v>150</v>
      </c>
      <c r="BV12" s="37">
        <v>0</v>
      </c>
      <c r="BX12" s="37">
        <v>0</v>
      </c>
      <c r="BZ12" s="37">
        <v>0</v>
      </c>
      <c r="CH12" s="37">
        <f t="shared" ref="CH12:CH75" si="35">CI12+CJ12</f>
        <v>3</v>
      </c>
      <c r="CI12" s="37">
        <v>3</v>
      </c>
      <c r="CN12" s="37">
        <v>9505.5149999999994</v>
      </c>
      <c r="CT12" s="37">
        <v>50</v>
      </c>
      <c r="CV12" s="37">
        <v>0</v>
      </c>
      <c r="DB12" s="37">
        <v>0</v>
      </c>
      <c r="DD12" s="37">
        <v>0</v>
      </c>
      <c r="DE12" s="37">
        <f t="shared" ref="DE12:DE75" si="36">DF12+DG12</f>
        <v>0</v>
      </c>
      <c r="DG12" s="37">
        <v>0</v>
      </c>
      <c r="DK12" s="37">
        <v>0</v>
      </c>
      <c r="DP12" s="37">
        <v>1722.2484999999999</v>
      </c>
      <c r="DW12" s="37">
        <v>0</v>
      </c>
      <c r="DZ12" s="37">
        <v>1</v>
      </c>
      <c r="EE12" s="37">
        <v>15</v>
      </c>
      <c r="EK12" s="37">
        <v>11</v>
      </c>
      <c r="EL12" s="37">
        <f t="shared" ref="EL12:EL75" si="37">EM12+EN12</f>
        <v>244</v>
      </c>
      <c r="EM12" s="37">
        <v>244</v>
      </c>
      <c r="EN12" s="37">
        <v>0</v>
      </c>
      <c r="EO12" s="37">
        <v>2976.4952949999997</v>
      </c>
      <c r="EQ12" s="37">
        <v>140.25370500000002</v>
      </c>
      <c r="FD12" s="182"/>
      <c r="FE12" s="37">
        <v>3100.0473000000002</v>
      </c>
      <c r="FG12" s="37">
        <v>344.44970000000001</v>
      </c>
      <c r="FI12" s="37"/>
      <c r="FJ12" s="37"/>
      <c r="FU12" s="37">
        <v>765.443777777778</v>
      </c>
      <c r="FW12" s="37">
        <v>4.5</v>
      </c>
      <c r="FY12" s="37">
        <v>917.26919999999996</v>
      </c>
      <c r="GE12" s="37">
        <v>101.9188</v>
      </c>
      <c r="GH12" s="37">
        <v>254.797</v>
      </c>
      <c r="GQ12" s="183"/>
      <c r="GR12" s="184"/>
      <c r="GS12" s="184"/>
      <c r="GT12" s="184"/>
      <c r="GU12" s="184"/>
      <c r="GV12" s="184"/>
      <c r="GW12" s="184"/>
      <c r="GX12" s="184"/>
      <c r="GY12" s="184"/>
      <c r="GZ12" s="184"/>
      <c r="HA12" s="184"/>
      <c r="HB12" s="184"/>
      <c r="HC12" s="184"/>
      <c r="HD12" s="184"/>
      <c r="HE12" s="184"/>
      <c r="HF12" s="184"/>
      <c r="HG12" s="184"/>
      <c r="HH12" s="184"/>
      <c r="HU12" s="37">
        <v>460.27845161290401</v>
      </c>
      <c r="HV12" s="37">
        <v>115.069612903226</v>
      </c>
      <c r="HW12" s="37">
        <v>2.21428571428571</v>
      </c>
      <c r="HX12" s="37">
        <v>2.2000000000000002</v>
      </c>
      <c r="IB12" s="37">
        <v>0</v>
      </c>
      <c r="IR12" s="37">
        <v>0</v>
      </c>
      <c r="IT12" s="37">
        <v>0</v>
      </c>
      <c r="JT12" s="37">
        <v>0</v>
      </c>
      <c r="JW12" s="37">
        <v>0</v>
      </c>
      <c r="JZ12" s="37">
        <v>0</v>
      </c>
      <c r="KA12" s="37">
        <v>0</v>
      </c>
      <c r="KB12" s="37">
        <v>0</v>
      </c>
      <c r="KC12" s="37">
        <v>0</v>
      </c>
      <c r="KD12" s="37">
        <v>0</v>
      </c>
      <c r="KV12" s="37">
        <v>0</v>
      </c>
    </row>
    <row r="13" spans="1:350" ht="18.75" x14ac:dyDescent="0.25">
      <c r="A13" s="17">
        <v>3</v>
      </c>
      <c r="B13" s="163" t="s">
        <v>300</v>
      </c>
      <c r="C13" s="169" t="s">
        <v>303</v>
      </c>
      <c r="D13" s="170">
        <v>247694058</v>
      </c>
      <c r="E13" s="78">
        <f t="shared" si="22"/>
        <v>10013.101999999999</v>
      </c>
      <c r="F13" s="78">
        <f t="shared" si="6"/>
        <v>2617.5223500000002</v>
      </c>
      <c r="G13" s="78">
        <f t="shared" si="7"/>
        <v>0</v>
      </c>
      <c r="H13" s="78">
        <f t="shared" si="8"/>
        <v>962.93465000000003</v>
      </c>
      <c r="I13" s="78">
        <f t="shared" si="23"/>
        <v>6432.6449999999995</v>
      </c>
      <c r="J13" s="37">
        <f t="shared" si="26"/>
        <v>1</v>
      </c>
      <c r="K13" s="37">
        <f>VLOOKUP($D13,'[2]Титул ДТ'!$B:$CT,12,0)</f>
        <v>1</v>
      </c>
      <c r="M13" s="37">
        <v>0</v>
      </c>
      <c r="U13" s="37">
        <v>1</v>
      </c>
      <c r="V13" s="180">
        <f t="shared" si="24"/>
        <v>0</v>
      </c>
      <c r="W13" s="180">
        <f t="shared" si="27"/>
        <v>0</v>
      </c>
      <c r="X13" s="180"/>
      <c r="Y13" s="180"/>
      <c r="Z13" s="180">
        <f t="shared" si="28"/>
        <v>0</v>
      </c>
      <c r="AA13" s="180"/>
      <c r="AB13" s="180"/>
      <c r="AC13" s="180">
        <f t="shared" si="29"/>
        <v>0</v>
      </c>
      <c r="AD13" s="37">
        <v>0</v>
      </c>
      <c r="AF13" s="37">
        <v>0</v>
      </c>
      <c r="AH13" s="37">
        <v>440</v>
      </c>
      <c r="AJ13" s="37">
        <v>0</v>
      </c>
      <c r="AL13" s="37">
        <f t="shared" si="25"/>
        <v>10</v>
      </c>
      <c r="AM13" s="179">
        <f t="shared" si="30"/>
        <v>0</v>
      </c>
      <c r="AP13" s="37">
        <f t="shared" si="31"/>
        <v>0</v>
      </c>
      <c r="AS13" s="37">
        <f t="shared" si="32"/>
        <v>9</v>
      </c>
      <c r="AT13" s="37">
        <v>9</v>
      </c>
      <c r="AV13" s="37">
        <f t="shared" si="33"/>
        <v>1</v>
      </c>
      <c r="AW13" s="37">
        <v>1</v>
      </c>
      <c r="AY13" s="37">
        <v>1</v>
      </c>
      <c r="BE13" s="37">
        <v>0</v>
      </c>
      <c r="BS13" s="37">
        <f t="shared" si="34"/>
        <v>300</v>
      </c>
      <c r="BT13" s="37">
        <v>300</v>
      </c>
      <c r="BV13" s="37">
        <v>0</v>
      </c>
      <c r="BX13" s="37">
        <v>0</v>
      </c>
      <c r="BZ13" s="37">
        <v>0</v>
      </c>
      <c r="CH13" s="37">
        <f t="shared" si="35"/>
        <v>2</v>
      </c>
      <c r="CI13" s="37">
        <v>2</v>
      </c>
      <c r="CN13" s="37">
        <v>5701.7759999999998</v>
      </c>
      <c r="CT13" s="37">
        <v>106</v>
      </c>
      <c r="CV13" s="37">
        <v>0</v>
      </c>
      <c r="DB13" s="37">
        <v>0</v>
      </c>
      <c r="DD13" s="37">
        <v>139</v>
      </c>
      <c r="DE13" s="37">
        <f t="shared" si="36"/>
        <v>1</v>
      </c>
      <c r="DG13" s="37">
        <v>1</v>
      </c>
      <c r="DK13" s="37">
        <v>18</v>
      </c>
      <c r="DP13" s="37">
        <v>864.67349999999999</v>
      </c>
      <c r="DW13" s="37">
        <v>0</v>
      </c>
      <c r="DZ13" s="37">
        <v>1</v>
      </c>
      <c r="EE13" s="37">
        <v>0</v>
      </c>
      <c r="EK13" s="37">
        <v>4</v>
      </c>
      <c r="EL13" s="37">
        <f t="shared" si="37"/>
        <v>91</v>
      </c>
      <c r="EM13" s="37">
        <v>91</v>
      </c>
      <c r="EN13" s="37">
        <v>0</v>
      </c>
      <c r="EO13" s="37">
        <v>1061.11005</v>
      </c>
      <c r="EQ13" s="37">
        <v>49.999950000000013</v>
      </c>
      <c r="FE13" s="37">
        <v>1556.4123</v>
      </c>
      <c r="FG13" s="37">
        <v>172.93469999999999</v>
      </c>
      <c r="FI13" s="37"/>
      <c r="FJ13" s="37"/>
      <c r="FU13" s="37">
        <v>345.86939999999998</v>
      </c>
      <c r="FW13" s="37">
        <v>5</v>
      </c>
      <c r="GH13" s="37">
        <v>712.86900000000003</v>
      </c>
      <c r="GQ13" s="183"/>
      <c r="GR13" s="184"/>
      <c r="GS13" s="184"/>
      <c r="GT13" s="184"/>
      <c r="GU13" s="184"/>
      <c r="GV13" s="184"/>
      <c r="GW13" s="184"/>
      <c r="GX13" s="184"/>
      <c r="GY13" s="184"/>
      <c r="GZ13" s="184"/>
      <c r="HA13" s="184"/>
      <c r="HB13" s="184"/>
      <c r="HC13" s="184"/>
      <c r="HD13" s="184"/>
      <c r="HE13" s="184"/>
      <c r="HF13" s="184"/>
      <c r="HG13" s="184"/>
      <c r="HH13" s="184"/>
      <c r="HV13" s="37">
        <v>356.43450000000001</v>
      </c>
      <c r="HX13" s="37">
        <v>2</v>
      </c>
      <c r="IB13" s="37">
        <v>0</v>
      </c>
      <c r="IR13" s="37">
        <v>0</v>
      </c>
      <c r="IT13" s="37">
        <v>0</v>
      </c>
      <c r="JT13" s="37">
        <v>0</v>
      </c>
      <c r="JW13" s="37">
        <v>0</v>
      </c>
      <c r="JZ13" s="37">
        <v>0</v>
      </c>
      <c r="KA13" s="37">
        <v>0</v>
      </c>
      <c r="KB13" s="37">
        <v>0</v>
      </c>
      <c r="KC13" s="37">
        <v>0</v>
      </c>
      <c r="KD13" s="37">
        <v>0</v>
      </c>
      <c r="KV13" s="37">
        <v>0</v>
      </c>
    </row>
    <row r="14" spans="1:350" ht="18.75" x14ac:dyDescent="0.25">
      <c r="A14" s="17">
        <v>4</v>
      </c>
      <c r="B14" s="163" t="s">
        <v>300</v>
      </c>
      <c r="C14" s="169" t="s">
        <v>304</v>
      </c>
      <c r="D14" s="170">
        <v>247694097</v>
      </c>
      <c r="E14" s="78">
        <f t="shared" si="22"/>
        <v>9629.4490000000005</v>
      </c>
      <c r="F14" s="78">
        <f t="shared" si="6"/>
        <v>5238.6628650000002</v>
      </c>
      <c r="G14" s="78">
        <f t="shared" si="7"/>
        <v>0</v>
      </c>
      <c r="H14" s="78">
        <f t="shared" si="8"/>
        <v>658.72253500000011</v>
      </c>
      <c r="I14" s="78">
        <f t="shared" si="23"/>
        <v>3732.0636</v>
      </c>
      <c r="J14" s="37">
        <f t="shared" si="26"/>
        <v>3</v>
      </c>
      <c r="L14" s="37">
        <v>3</v>
      </c>
      <c r="M14" s="37">
        <v>0</v>
      </c>
      <c r="U14" s="37">
        <v>1</v>
      </c>
      <c r="V14" s="180">
        <f t="shared" si="24"/>
        <v>454</v>
      </c>
      <c r="W14" s="180">
        <f t="shared" si="27"/>
        <v>0</v>
      </c>
      <c r="X14" s="180"/>
      <c r="Y14" s="180"/>
      <c r="Z14" s="180">
        <f t="shared" si="28"/>
        <v>0</v>
      </c>
      <c r="AA14" s="180"/>
      <c r="AB14" s="180"/>
      <c r="AC14" s="180">
        <f t="shared" si="29"/>
        <v>454</v>
      </c>
      <c r="AD14" s="37">
        <v>0</v>
      </c>
      <c r="AE14" s="37">
        <v>454</v>
      </c>
      <c r="AF14" s="37">
        <v>0</v>
      </c>
      <c r="AH14" s="37">
        <v>0</v>
      </c>
      <c r="AI14" s="37">
        <v>7.5</v>
      </c>
      <c r="AJ14" s="37">
        <v>0</v>
      </c>
      <c r="AL14" s="37">
        <f t="shared" si="25"/>
        <v>0</v>
      </c>
      <c r="AM14" s="179">
        <f t="shared" si="30"/>
        <v>0</v>
      </c>
      <c r="AP14" s="37">
        <f t="shared" si="31"/>
        <v>0</v>
      </c>
      <c r="AS14" s="37">
        <f t="shared" si="32"/>
        <v>0</v>
      </c>
      <c r="AU14" s="37">
        <v>0</v>
      </c>
      <c r="AV14" s="37">
        <f t="shared" si="33"/>
        <v>0</v>
      </c>
      <c r="AX14" s="37">
        <v>0</v>
      </c>
      <c r="AY14" s="37">
        <v>2</v>
      </c>
      <c r="BE14" s="37">
        <v>0</v>
      </c>
      <c r="BS14" s="37">
        <f t="shared" si="34"/>
        <v>183</v>
      </c>
      <c r="BT14" s="37">
        <v>183</v>
      </c>
      <c r="BV14" s="37">
        <v>0</v>
      </c>
      <c r="BX14" s="37">
        <v>50.6</v>
      </c>
      <c r="BZ14" s="37">
        <v>0</v>
      </c>
      <c r="CH14" s="37">
        <f t="shared" si="35"/>
        <v>2</v>
      </c>
      <c r="CI14" s="37">
        <v>2</v>
      </c>
      <c r="CN14" s="37">
        <v>2866.777</v>
      </c>
      <c r="CT14" s="37">
        <v>46</v>
      </c>
      <c r="CV14" s="37">
        <v>0</v>
      </c>
      <c r="DB14" s="37">
        <v>0</v>
      </c>
      <c r="DD14" s="37">
        <v>0</v>
      </c>
      <c r="DE14" s="37">
        <f t="shared" si="36"/>
        <v>1</v>
      </c>
      <c r="DG14" s="37">
        <v>1</v>
      </c>
      <c r="DK14" s="37">
        <v>18</v>
      </c>
      <c r="DP14" s="37">
        <v>776.17399999999998</v>
      </c>
      <c r="DW14" s="37">
        <v>0</v>
      </c>
      <c r="DZ14" s="37">
        <v>3</v>
      </c>
      <c r="EE14" s="37">
        <v>5</v>
      </c>
      <c r="EK14" s="37">
        <v>5</v>
      </c>
      <c r="EL14" s="37">
        <f t="shared" si="37"/>
        <v>204</v>
      </c>
      <c r="EM14" s="37">
        <v>204</v>
      </c>
      <c r="EN14" s="37">
        <v>0</v>
      </c>
      <c r="EO14" s="37">
        <v>2452.717905</v>
      </c>
      <c r="EQ14" s="37">
        <v>115.57309500000002</v>
      </c>
      <c r="FE14" s="37">
        <v>1397.1132</v>
      </c>
      <c r="FG14" s="37">
        <v>155.23480000000001</v>
      </c>
      <c r="FI14" s="37"/>
      <c r="FJ14" s="37"/>
      <c r="FU14" s="37">
        <v>388.08699999999999</v>
      </c>
      <c r="FW14" s="37">
        <v>4</v>
      </c>
      <c r="FY14" s="37">
        <v>1388.83176</v>
      </c>
      <c r="GE14" s="37">
        <v>154.31464</v>
      </c>
      <c r="GH14" s="37">
        <v>385.78660000000002</v>
      </c>
      <c r="GQ14" s="183"/>
      <c r="GR14" s="184"/>
      <c r="GS14" s="184"/>
      <c r="GT14" s="184"/>
      <c r="GU14" s="184"/>
      <c r="GV14" s="184"/>
      <c r="GW14" s="184"/>
      <c r="GX14" s="184"/>
      <c r="GY14" s="184"/>
      <c r="GZ14" s="184"/>
      <c r="HA14" s="184"/>
      <c r="HB14" s="184"/>
      <c r="HC14" s="184"/>
      <c r="HD14" s="184"/>
      <c r="HE14" s="184"/>
      <c r="HF14" s="184"/>
      <c r="HG14" s="184"/>
      <c r="HH14" s="184"/>
      <c r="HU14" s="37">
        <v>744.96722758620797</v>
      </c>
      <c r="HV14" s="37">
        <v>186.24180689655199</v>
      </c>
      <c r="HW14" s="37">
        <v>2.0714285714285698</v>
      </c>
      <c r="HX14" s="37">
        <v>2</v>
      </c>
      <c r="IB14" s="37">
        <v>0</v>
      </c>
      <c r="IR14" s="37">
        <v>0</v>
      </c>
      <c r="IT14" s="37">
        <v>0</v>
      </c>
      <c r="JT14" s="37">
        <v>0</v>
      </c>
      <c r="JW14" s="37">
        <v>0</v>
      </c>
      <c r="JZ14" s="37">
        <v>0</v>
      </c>
      <c r="KA14" s="37">
        <v>0</v>
      </c>
      <c r="KB14" s="37">
        <v>0</v>
      </c>
      <c r="KC14" s="37">
        <v>0</v>
      </c>
      <c r="KD14" s="37">
        <v>0</v>
      </c>
      <c r="KV14" s="37">
        <v>0</v>
      </c>
    </row>
    <row r="15" spans="1:350" ht="18.75" x14ac:dyDescent="0.25">
      <c r="A15" s="17">
        <v>5</v>
      </c>
      <c r="B15" s="163" t="s">
        <v>300</v>
      </c>
      <c r="C15" s="169" t="s">
        <v>305</v>
      </c>
      <c r="D15" s="170">
        <v>247693993</v>
      </c>
      <c r="E15" s="78">
        <f t="shared" si="22"/>
        <v>7245.1319999999996</v>
      </c>
      <c r="F15" s="78">
        <f t="shared" si="6"/>
        <v>1712.758425</v>
      </c>
      <c r="G15" s="78">
        <f t="shared" si="7"/>
        <v>0</v>
      </c>
      <c r="H15" s="78">
        <f t="shared" si="8"/>
        <v>583.56157499999995</v>
      </c>
      <c r="I15" s="78">
        <f t="shared" si="23"/>
        <v>4948.8119999999999</v>
      </c>
      <c r="J15" s="37">
        <f t="shared" si="26"/>
        <v>1</v>
      </c>
      <c r="K15" s="37">
        <f>VLOOKUP($D15,'[2]Титул ДТ'!$B:$CT,12,0)</f>
        <v>1</v>
      </c>
      <c r="M15" s="37">
        <v>0</v>
      </c>
      <c r="U15" s="37">
        <v>1</v>
      </c>
      <c r="V15" s="180">
        <f t="shared" si="24"/>
        <v>257</v>
      </c>
      <c r="W15" s="180">
        <f t="shared" si="27"/>
        <v>0</v>
      </c>
      <c r="X15" s="180"/>
      <c r="Y15" s="180"/>
      <c r="Z15" s="180">
        <f t="shared" si="28"/>
        <v>0</v>
      </c>
      <c r="AA15" s="180"/>
      <c r="AB15" s="180"/>
      <c r="AC15" s="180">
        <f t="shared" si="29"/>
        <v>257</v>
      </c>
      <c r="AD15" s="37">
        <v>257</v>
      </c>
      <c r="AF15" s="37">
        <v>0</v>
      </c>
      <c r="AH15" s="37">
        <v>0</v>
      </c>
      <c r="AJ15" s="37">
        <v>0</v>
      </c>
      <c r="AL15" s="37">
        <f t="shared" si="25"/>
        <v>0</v>
      </c>
      <c r="AM15" s="179">
        <f t="shared" si="30"/>
        <v>0</v>
      </c>
      <c r="AP15" s="37">
        <f t="shared" si="31"/>
        <v>0</v>
      </c>
      <c r="AS15" s="37">
        <f t="shared" si="32"/>
        <v>0</v>
      </c>
      <c r="AT15" s="37">
        <v>0</v>
      </c>
      <c r="AV15" s="37">
        <f t="shared" si="33"/>
        <v>0</v>
      </c>
      <c r="AW15" s="37">
        <v>0</v>
      </c>
      <c r="AY15" s="37">
        <v>1</v>
      </c>
      <c r="BE15" s="37">
        <v>0</v>
      </c>
      <c r="BS15" s="37">
        <f t="shared" si="34"/>
        <v>155</v>
      </c>
      <c r="BT15" s="37">
        <v>155</v>
      </c>
      <c r="BV15" s="37">
        <v>0</v>
      </c>
      <c r="BX15" s="37">
        <v>0</v>
      </c>
      <c r="BZ15" s="37">
        <v>0</v>
      </c>
      <c r="CH15" s="37">
        <f t="shared" si="35"/>
        <v>5</v>
      </c>
      <c r="CI15" s="37">
        <v>5</v>
      </c>
      <c r="CN15" s="37">
        <v>4400.1629999999996</v>
      </c>
      <c r="CT15" s="37">
        <v>136</v>
      </c>
      <c r="CV15" s="37">
        <v>0</v>
      </c>
      <c r="DB15" s="37">
        <v>0</v>
      </c>
      <c r="DD15" s="37">
        <v>0</v>
      </c>
      <c r="DE15" s="37">
        <f t="shared" si="36"/>
        <v>1</v>
      </c>
      <c r="DG15" s="37">
        <v>1</v>
      </c>
      <c r="DK15" s="37">
        <v>18</v>
      </c>
      <c r="DP15" s="37">
        <v>788.79250000000002</v>
      </c>
      <c r="DW15" s="37">
        <v>0</v>
      </c>
      <c r="DZ15" s="37">
        <v>1</v>
      </c>
      <c r="EE15" s="37">
        <v>8</v>
      </c>
      <c r="EK15" s="37">
        <v>10</v>
      </c>
      <c r="EL15" s="37">
        <f t="shared" si="37"/>
        <v>24</v>
      </c>
      <c r="EM15" s="37">
        <v>24</v>
      </c>
      <c r="EN15" s="37">
        <v>0</v>
      </c>
      <c r="EO15" s="37">
        <v>292.93192499999998</v>
      </c>
      <c r="EQ15" s="37">
        <v>13.803075</v>
      </c>
      <c r="FE15" s="37">
        <v>1419.8264999999999</v>
      </c>
      <c r="FG15" s="37">
        <v>157.7585</v>
      </c>
      <c r="FI15" s="37"/>
      <c r="FJ15" s="37"/>
      <c r="FU15" s="37">
        <v>364.05807692307701</v>
      </c>
      <c r="FW15" s="37">
        <v>4.3333333333333304</v>
      </c>
      <c r="GH15" s="37">
        <v>530.649</v>
      </c>
      <c r="GQ15" s="185"/>
      <c r="GR15" s="186"/>
      <c r="GS15" s="186"/>
      <c r="GT15" s="186"/>
      <c r="GU15" s="186"/>
      <c r="GV15" s="186"/>
      <c r="GW15" s="186"/>
      <c r="GX15" s="186"/>
      <c r="GY15" s="186"/>
      <c r="GZ15" s="186"/>
      <c r="HA15" s="186"/>
      <c r="HB15" s="186"/>
      <c r="HC15" s="186"/>
      <c r="HD15" s="186"/>
      <c r="HE15" s="186"/>
      <c r="HF15" s="186"/>
      <c r="HG15" s="186"/>
      <c r="HH15" s="186"/>
      <c r="HV15" s="37">
        <v>353.76600000000002</v>
      </c>
      <c r="HX15" s="37">
        <v>1.7</v>
      </c>
      <c r="IB15" s="37">
        <v>0</v>
      </c>
      <c r="IR15" s="37">
        <v>0</v>
      </c>
      <c r="IT15" s="37">
        <v>0</v>
      </c>
      <c r="JT15" s="37">
        <v>0</v>
      </c>
      <c r="JW15" s="37">
        <v>0</v>
      </c>
      <c r="JZ15" s="37">
        <v>0</v>
      </c>
      <c r="KA15" s="37">
        <v>0</v>
      </c>
      <c r="KB15" s="37">
        <v>0</v>
      </c>
      <c r="KC15" s="37">
        <v>0</v>
      </c>
      <c r="KD15" s="37">
        <v>0</v>
      </c>
      <c r="KV15" s="37">
        <v>0</v>
      </c>
    </row>
    <row r="16" spans="1:350" ht="18.75" x14ac:dyDescent="0.25">
      <c r="A16" s="17">
        <v>6</v>
      </c>
      <c r="B16" s="163" t="s">
        <v>300</v>
      </c>
      <c r="C16" s="169" t="s">
        <v>306</v>
      </c>
      <c r="D16" s="170">
        <v>247694001</v>
      </c>
      <c r="E16" s="78">
        <f t="shared" si="22"/>
        <v>12272.822</v>
      </c>
      <c r="F16" s="78">
        <f t="shared" si="6"/>
        <v>2875.517965</v>
      </c>
      <c r="G16" s="78">
        <f t="shared" si="7"/>
        <v>0</v>
      </c>
      <c r="H16" s="78">
        <f t="shared" si="8"/>
        <v>1139.6290349999999</v>
      </c>
      <c r="I16" s="78">
        <f t="shared" si="23"/>
        <v>8257.6749999999993</v>
      </c>
      <c r="J16" s="37">
        <f t="shared" si="26"/>
        <v>1</v>
      </c>
      <c r="K16" s="37">
        <f>VLOOKUP($D16,'[2]Титул ДТ'!$B:$CT,12,0)</f>
        <v>1</v>
      </c>
      <c r="M16" s="37">
        <v>0</v>
      </c>
      <c r="U16" s="37">
        <v>1</v>
      </c>
      <c r="V16" s="180">
        <f t="shared" si="24"/>
        <v>507</v>
      </c>
      <c r="W16" s="180">
        <f t="shared" si="27"/>
        <v>0</v>
      </c>
      <c r="X16" s="180"/>
      <c r="Y16" s="180"/>
      <c r="Z16" s="180">
        <f t="shared" si="28"/>
        <v>0</v>
      </c>
      <c r="AA16" s="180"/>
      <c r="AB16" s="180"/>
      <c r="AC16" s="180">
        <f t="shared" si="29"/>
        <v>507</v>
      </c>
      <c r="AD16" s="37">
        <v>507</v>
      </c>
      <c r="AF16" s="37">
        <v>0</v>
      </c>
      <c r="AH16" s="37">
        <v>0</v>
      </c>
      <c r="AJ16" s="37">
        <v>0</v>
      </c>
      <c r="AL16" s="37">
        <f t="shared" si="25"/>
        <v>16</v>
      </c>
      <c r="AM16" s="179">
        <f t="shared" si="30"/>
        <v>0</v>
      </c>
      <c r="AP16" s="37">
        <f t="shared" si="31"/>
        <v>0</v>
      </c>
      <c r="AS16" s="37">
        <f t="shared" si="32"/>
        <v>15</v>
      </c>
      <c r="AT16" s="37">
        <v>15</v>
      </c>
      <c r="AV16" s="37">
        <f t="shared" si="33"/>
        <v>1</v>
      </c>
      <c r="AW16" s="37">
        <v>1</v>
      </c>
      <c r="AY16" s="37">
        <v>1</v>
      </c>
      <c r="BE16" s="37">
        <v>0</v>
      </c>
      <c r="BS16" s="37">
        <f t="shared" si="34"/>
        <v>267</v>
      </c>
      <c r="BT16" s="37">
        <v>267</v>
      </c>
      <c r="BV16" s="37">
        <v>0</v>
      </c>
      <c r="BX16" s="37">
        <v>0</v>
      </c>
      <c r="BZ16" s="37">
        <v>0</v>
      </c>
      <c r="CH16" s="37">
        <f t="shared" si="35"/>
        <v>4</v>
      </c>
      <c r="CI16" s="37">
        <v>4</v>
      </c>
      <c r="CN16" s="37">
        <v>8150.5469999999996</v>
      </c>
      <c r="CT16" s="37">
        <v>68</v>
      </c>
      <c r="CV16" s="37">
        <v>0</v>
      </c>
      <c r="DB16" s="37">
        <v>0</v>
      </c>
      <c r="DD16" s="37">
        <v>61</v>
      </c>
      <c r="DE16" s="37">
        <f t="shared" si="36"/>
        <v>2</v>
      </c>
      <c r="DG16" s="37">
        <v>2</v>
      </c>
      <c r="DK16" s="37">
        <v>18</v>
      </c>
      <c r="DP16" s="37">
        <v>742.31650000000002</v>
      </c>
      <c r="DW16" s="37">
        <v>0</v>
      </c>
      <c r="DZ16" s="37">
        <v>1</v>
      </c>
      <c r="EE16" s="37">
        <v>10</v>
      </c>
      <c r="EK16" s="37">
        <v>12</v>
      </c>
      <c r="EL16" s="37">
        <f t="shared" si="37"/>
        <v>120</v>
      </c>
      <c r="EM16" s="37">
        <v>120</v>
      </c>
      <c r="EN16" s="37">
        <v>0</v>
      </c>
      <c r="EO16" s="37">
        <v>1539.3482650000001</v>
      </c>
      <c r="EQ16" s="37">
        <v>72.534735000000012</v>
      </c>
      <c r="FE16" s="37">
        <v>1336.1696999999999</v>
      </c>
      <c r="FG16" s="37">
        <v>148.4633</v>
      </c>
      <c r="FI16" s="37"/>
      <c r="FJ16" s="37"/>
      <c r="FU16" s="37">
        <v>494.87766666666698</v>
      </c>
      <c r="FW16" s="37">
        <v>3</v>
      </c>
      <c r="GE16" s="37">
        <v>144.631</v>
      </c>
      <c r="GQ16" s="183"/>
      <c r="GR16" s="184"/>
      <c r="GS16" s="184"/>
      <c r="GT16" s="184"/>
      <c r="GU16" s="184"/>
      <c r="GV16" s="184"/>
      <c r="GW16" s="184"/>
      <c r="GX16" s="184"/>
      <c r="GY16" s="184"/>
      <c r="GZ16" s="184"/>
      <c r="HA16" s="184"/>
      <c r="HB16" s="184"/>
      <c r="HC16" s="184"/>
      <c r="HD16" s="184"/>
      <c r="HE16" s="184"/>
      <c r="HF16" s="184"/>
      <c r="HG16" s="184"/>
      <c r="HH16" s="184"/>
      <c r="HU16" s="37">
        <v>76.121578947368405</v>
      </c>
      <c r="HV16" s="37">
        <v>0</v>
      </c>
      <c r="HW16" s="37">
        <v>1.8</v>
      </c>
      <c r="HX16" s="37">
        <v>0</v>
      </c>
      <c r="IB16" s="37">
        <v>89.128</v>
      </c>
      <c r="IR16" s="37">
        <v>46.909473684210496</v>
      </c>
      <c r="IT16" s="37">
        <v>1.9</v>
      </c>
      <c r="JT16" s="37">
        <v>0</v>
      </c>
      <c r="JW16" s="37">
        <v>0</v>
      </c>
      <c r="JZ16" s="37">
        <v>0</v>
      </c>
      <c r="KA16" s="37">
        <v>0</v>
      </c>
      <c r="KB16" s="37">
        <v>0</v>
      </c>
      <c r="KC16" s="37">
        <v>0</v>
      </c>
      <c r="KD16" s="37">
        <v>0</v>
      </c>
      <c r="KV16" s="37">
        <v>0</v>
      </c>
    </row>
    <row r="17" spans="1:308" ht="18.75" x14ac:dyDescent="0.25">
      <c r="A17" s="17">
        <v>7</v>
      </c>
      <c r="B17" s="163" t="s">
        <v>300</v>
      </c>
      <c r="C17" s="169" t="s">
        <v>307</v>
      </c>
      <c r="D17" s="170">
        <v>247693702</v>
      </c>
      <c r="E17" s="78">
        <f t="shared" si="22"/>
        <v>8128.8639999999996</v>
      </c>
      <c r="F17" s="78">
        <f t="shared" si="6"/>
        <v>2877.9075699999999</v>
      </c>
      <c r="G17" s="78">
        <f t="shared" si="7"/>
        <v>0</v>
      </c>
      <c r="H17" s="78">
        <f t="shared" si="8"/>
        <v>553.62463000000002</v>
      </c>
      <c r="I17" s="78">
        <f t="shared" si="23"/>
        <v>4697.3317999999999</v>
      </c>
      <c r="J17" s="37">
        <f t="shared" si="26"/>
        <v>1</v>
      </c>
      <c r="K17" s="37">
        <f>VLOOKUP($D17,'[2]Титул ДТ'!$B:$CT,12,0)</f>
        <v>1</v>
      </c>
      <c r="M17" s="37">
        <v>0</v>
      </c>
      <c r="U17" s="37">
        <v>1</v>
      </c>
      <c r="V17" s="180">
        <f t="shared" si="24"/>
        <v>132</v>
      </c>
      <c r="W17" s="180">
        <f t="shared" si="27"/>
        <v>0</v>
      </c>
      <c r="X17" s="180"/>
      <c r="Y17" s="180"/>
      <c r="Z17" s="180">
        <f t="shared" si="28"/>
        <v>0</v>
      </c>
      <c r="AA17" s="180"/>
      <c r="AB17" s="180"/>
      <c r="AC17" s="180">
        <f t="shared" si="29"/>
        <v>132</v>
      </c>
      <c r="AD17" s="37">
        <v>132</v>
      </c>
      <c r="AF17" s="37">
        <v>0</v>
      </c>
      <c r="AH17" s="37">
        <v>0</v>
      </c>
      <c r="AJ17" s="37">
        <v>0</v>
      </c>
      <c r="AL17" s="37">
        <f t="shared" si="25"/>
        <v>7</v>
      </c>
      <c r="AM17" s="179">
        <f t="shared" si="30"/>
        <v>0</v>
      </c>
      <c r="AP17" s="37">
        <f t="shared" si="31"/>
        <v>0</v>
      </c>
      <c r="AS17" s="37">
        <f t="shared" si="32"/>
        <v>6</v>
      </c>
      <c r="AT17" s="37">
        <v>6</v>
      </c>
      <c r="AV17" s="37">
        <f t="shared" si="33"/>
        <v>1</v>
      </c>
      <c r="AW17" s="37">
        <v>1</v>
      </c>
      <c r="AY17" s="37">
        <v>1</v>
      </c>
      <c r="BE17" s="37">
        <v>0</v>
      </c>
      <c r="BS17" s="37">
        <f t="shared" si="34"/>
        <v>124</v>
      </c>
      <c r="BT17" s="37">
        <v>124</v>
      </c>
      <c r="BV17" s="37">
        <v>0</v>
      </c>
      <c r="BX17" s="37">
        <v>0</v>
      </c>
      <c r="BZ17" s="37">
        <v>0</v>
      </c>
      <c r="CH17" s="37">
        <f t="shared" si="35"/>
        <v>3</v>
      </c>
      <c r="CI17" s="37">
        <v>3</v>
      </c>
      <c r="CN17" s="37">
        <v>4516.1019999999999</v>
      </c>
      <c r="CT17" s="37">
        <v>95</v>
      </c>
      <c r="CV17" s="37">
        <v>0</v>
      </c>
      <c r="DB17" s="37">
        <v>0</v>
      </c>
      <c r="DD17" s="185">
        <v>0</v>
      </c>
      <c r="DE17" s="37">
        <f t="shared" si="36"/>
        <v>1</v>
      </c>
      <c r="DG17" s="37">
        <v>1</v>
      </c>
      <c r="DK17" s="37">
        <v>18</v>
      </c>
      <c r="DP17" s="37">
        <v>1080.1375</v>
      </c>
      <c r="DW17" s="37">
        <v>0</v>
      </c>
      <c r="DZ17" s="37">
        <v>1</v>
      </c>
      <c r="EE17" s="37">
        <v>2</v>
      </c>
      <c r="EK17" s="37">
        <v>2</v>
      </c>
      <c r="EL17" s="37">
        <f t="shared" si="37"/>
        <v>28</v>
      </c>
      <c r="EM17" s="37">
        <v>28</v>
      </c>
      <c r="EN17" s="37">
        <v>0</v>
      </c>
      <c r="EO17" s="37">
        <v>346.03278999999998</v>
      </c>
      <c r="EQ17" s="37">
        <v>16.305210000000002</v>
      </c>
      <c r="FE17" s="37">
        <v>1944.2474999999999</v>
      </c>
      <c r="FF17" s="185"/>
      <c r="FG17" s="37">
        <v>216.0275</v>
      </c>
      <c r="FI17" s="37"/>
      <c r="FJ17" s="178"/>
      <c r="FU17" s="37">
        <v>392.77727272727299</v>
      </c>
      <c r="FW17" s="37">
        <v>5.5</v>
      </c>
      <c r="FY17" s="37">
        <v>587.62728000000004</v>
      </c>
      <c r="GE17" s="37">
        <v>65.291920000000005</v>
      </c>
      <c r="GH17" s="37">
        <v>163.22980000000001</v>
      </c>
      <c r="GI17" s="185"/>
      <c r="GQ17" s="183"/>
      <c r="GR17" s="184"/>
      <c r="GS17" s="184"/>
      <c r="GT17" s="184"/>
      <c r="GU17" s="184"/>
      <c r="GV17" s="184"/>
      <c r="GW17" s="184"/>
      <c r="GX17" s="184"/>
      <c r="GY17" s="184"/>
      <c r="GZ17" s="184"/>
      <c r="HA17" s="184"/>
      <c r="HB17" s="184"/>
      <c r="HC17" s="184"/>
      <c r="HD17" s="184"/>
      <c r="HE17" s="184"/>
      <c r="HF17" s="184"/>
      <c r="HG17" s="184"/>
      <c r="HH17" s="184"/>
      <c r="HU17" s="37">
        <v>178.068872727273</v>
      </c>
      <c r="HV17" s="37">
        <v>44.517218181818102</v>
      </c>
      <c r="HW17" s="37">
        <v>3.6</v>
      </c>
      <c r="HX17" s="37">
        <v>3.6</v>
      </c>
      <c r="IB17" s="37">
        <v>0</v>
      </c>
      <c r="IR17" s="37">
        <v>0</v>
      </c>
      <c r="IT17" s="37">
        <v>0</v>
      </c>
      <c r="JT17" s="37">
        <v>0</v>
      </c>
      <c r="JW17" s="37">
        <v>0</v>
      </c>
      <c r="JZ17" s="37">
        <v>0</v>
      </c>
      <c r="KA17" s="37">
        <v>0</v>
      </c>
      <c r="KB17" s="37">
        <v>0</v>
      </c>
      <c r="KC17" s="37">
        <v>0</v>
      </c>
      <c r="KD17" s="37">
        <v>0</v>
      </c>
      <c r="KV17" s="37">
        <v>0</v>
      </c>
    </row>
    <row r="18" spans="1:308" ht="18.75" x14ac:dyDescent="0.25">
      <c r="A18" s="17">
        <v>8</v>
      </c>
      <c r="B18" s="163" t="s">
        <v>300</v>
      </c>
      <c r="C18" s="169" t="s">
        <v>308</v>
      </c>
      <c r="D18" s="170">
        <v>7533038450</v>
      </c>
      <c r="E18" s="78">
        <f t="shared" si="22"/>
        <v>3747.7000000000003</v>
      </c>
      <c r="F18" s="78">
        <f t="shared" si="6"/>
        <v>0</v>
      </c>
      <c r="G18" s="78">
        <f t="shared" si="7"/>
        <v>0</v>
      </c>
      <c r="H18" s="78">
        <f t="shared" si="8"/>
        <v>3667.9</v>
      </c>
      <c r="I18" s="78">
        <f t="shared" si="23"/>
        <v>79.8</v>
      </c>
      <c r="J18" s="37">
        <f t="shared" si="26"/>
        <v>1</v>
      </c>
      <c r="K18" s="37">
        <f>VLOOKUP($D18,'[2]Титул ДТ'!$B:$CT,12,0)</f>
        <v>1</v>
      </c>
      <c r="M18" s="37">
        <v>0</v>
      </c>
      <c r="U18" s="37">
        <v>1</v>
      </c>
      <c r="V18" s="180">
        <f t="shared" si="24"/>
        <v>0</v>
      </c>
      <c r="W18" s="180">
        <f t="shared" si="27"/>
        <v>0</v>
      </c>
      <c r="X18" s="180"/>
      <c r="Y18" s="180"/>
      <c r="Z18" s="180">
        <f t="shared" si="28"/>
        <v>0</v>
      </c>
      <c r="AA18" s="180"/>
      <c r="AB18" s="180"/>
      <c r="AC18" s="180">
        <f t="shared" si="29"/>
        <v>0</v>
      </c>
      <c r="AD18" s="37">
        <v>0</v>
      </c>
      <c r="AF18" s="37">
        <v>0</v>
      </c>
      <c r="AH18" s="37">
        <v>158</v>
      </c>
      <c r="AJ18" s="37">
        <v>0</v>
      </c>
      <c r="AL18" s="37">
        <f t="shared" si="25"/>
        <v>3</v>
      </c>
      <c r="AM18" s="179">
        <f t="shared" si="30"/>
        <v>0</v>
      </c>
      <c r="AP18" s="37">
        <f t="shared" si="31"/>
        <v>0</v>
      </c>
      <c r="AS18" s="37">
        <f t="shared" si="32"/>
        <v>2</v>
      </c>
      <c r="AT18" s="37">
        <v>2</v>
      </c>
      <c r="AV18" s="37">
        <f t="shared" si="33"/>
        <v>1</v>
      </c>
      <c r="AW18" s="37">
        <v>1</v>
      </c>
      <c r="AY18" s="37">
        <v>0</v>
      </c>
      <c r="BE18" s="37">
        <v>0</v>
      </c>
      <c r="BS18" s="37">
        <f t="shared" si="34"/>
        <v>0</v>
      </c>
      <c r="BT18" s="37">
        <v>0</v>
      </c>
      <c r="BV18" s="37">
        <v>0</v>
      </c>
      <c r="BX18" s="37">
        <v>0</v>
      </c>
      <c r="BZ18" s="37">
        <v>0</v>
      </c>
      <c r="CH18" s="37">
        <f t="shared" si="35"/>
        <v>0</v>
      </c>
      <c r="CI18" s="37">
        <v>0</v>
      </c>
      <c r="CM18" s="37">
        <v>2991.9</v>
      </c>
      <c r="CS18" s="37">
        <v>30</v>
      </c>
      <c r="CV18" s="37">
        <v>0</v>
      </c>
      <c r="DB18" s="37">
        <v>0</v>
      </c>
      <c r="DD18" s="183">
        <v>0</v>
      </c>
      <c r="DE18" s="37">
        <f t="shared" si="36"/>
        <v>1</v>
      </c>
      <c r="DF18" s="37">
        <v>1</v>
      </c>
      <c r="DJ18" s="37">
        <v>18</v>
      </c>
      <c r="DP18" s="37">
        <v>150</v>
      </c>
      <c r="DW18" s="37">
        <v>0</v>
      </c>
      <c r="DZ18" s="37">
        <v>1</v>
      </c>
      <c r="EE18" s="37">
        <v>0</v>
      </c>
      <c r="EK18" s="37">
        <v>0</v>
      </c>
      <c r="EL18" s="37">
        <f t="shared" si="37"/>
        <v>0</v>
      </c>
      <c r="EM18" s="37">
        <v>0</v>
      </c>
      <c r="EN18" s="37">
        <v>0</v>
      </c>
      <c r="EO18" s="37">
        <v>0</v>
      </c>
      <c r="EQ18" s="37">
        <v>0</v>
      </c>
      <c r="FE18" s="37">
        <v>0</v>
      </c>
      <c r="FF18" s="183"/>
      <c r="FI18" s="37"/>
      <c r="FJ18" s="178"/>
      <c r="FW18" s="37">
        <v>0</v>
      </c>
      <c r="GE18" s="37">
        <v>500</v>
      </c>
      <c r="GH18" s="37">
        <v>79.8</v>
      </c>
      <c r="GI18" s="183"/>
      <c r="GQ18" s="183"/>
      <c r="GR18" s="184"/>
      <c r="GS18" s="184"/>
      <c r="GT18" s="184"/>
      <c r="GU18" s="184"/>
      <c r="GV18" s="184"/>
      <c r="GW18" s="184"/>
      <c r="GX18" s="184"/>
      <c r="GY18" s="184"/>
      <c r="GZ18" s="184"/>
      <c r="HA18" s="184"/>
      <c r="HB18" s="184"/>
      <c r="HC18" s="184"/>
      <c r="HD18" s="184"/>
      <c r="HE18" s="184"/>
      <c r="HF18" s="184"/>
      <c r="HG18" s="184"/>
      <c r="HH18" s="184"/>
      <c r="HU18" s="37">
        <v>333.33333333333297</v>
      </c>
      <c r="HV18" s="37">
        <v>53.2</v>
      </c>
      <c r="HW18" s="37">
        <v>1.5</v>
      </c>
      <c r="HX18" s="37">
        <v>1.7</v>
      </c>
      <c r="IB18" s="37">
        <v>0</v>
      </c>
      <c r="IR18" s="37">
        <v>0</v>
      </c>
      <c r="IT18" s="37">
        <v>0</v>
      </c>
      <c r="JT18" s="37">
        <v>0</v>
      </c>
      <c r="JW18" s="37">
        <v>0</v>
      </c>
      <c r="JZ18" s="37">
        <v>0</v>
      </c>
      <c r="KA18" s="37">
        <v>0</v>
      </c>
      <c r="KB18" s="37">
        <v>0</v>
      </c>
      <c r="KC18" s="37">
        <v>0</v>
      </c>
      <c r="KD18" s="37">
        <v>0</v>
      </c>
      <c r="KV18" s="37">
        <v>0</v>
      </c>
    </row>
    <row r="19" spans="1:308" ht="18.75" x14ac:dyDescent="0.25">
      <c r="A19" s="17">
        <v>9</v>
      </c>
      <c r="B19" s="163" t="s">
        <v>300</v>
      </c>
      <c r="C19" s="169" t="s">
        <v>309</v>
      </c>
      <c r="D19" s="170">
        <v>1055182673</v>
      </c>
      <c r="E19" s="78">
        <f t="shared" si="22"/>
        <v>5926.598</v>
      </c>
      <c r="F19" s="78">
        <f t="shared" si="6"/>
        <v>2697.3396350000003</v>
      </c>
      <c r="G19" s="78">
        <f t="shared" si="7"/>
        <v>0</v>
      </c>
      <c r="H19" s="78">
        <f t="shared" si="8"/>
        <v>229.672965</v>
      </c>
      <c r="I19" s="78">
        <f t="shared" si="23"/>
        <v>2999.5853999999999</v>
      </c>
      <c r="J19" s="37">
        <f t="shared" si="26"/>
        <v>1</v>
      </c>
      <c r="L19" s="37">
        <v>1</v>
      </c>
      <c r="M19" s="37">
        <v>0</v>
      </c>
      <c r="U19" s="37">
        <v>1</v>
      </c>
      <c r="V19" s="180">
        <f t="shared" si="24"/>
        <v>537</v>
      </c>
      <c r="W19" s="180">
        <f t="shared" si="27"/>
        <v>0</v>
      </c>
      <c r="X19" s="180"/>
      <c r="Y19" s="180"/>
      <c r="Z19" s="180">
        <f t="shared" si="28"/>
        <v>0</v>
      </c>
      <c r="AA19" s="180"/>
      <c r="AB19" s="180"/>
      <c r="AC19" s="180">
        <f t="shared" si="29"/>
        <v>537</v>
      </c>
      <c r="AD19" s="37">
        <v>0</v>
      </c>
      <c r="AE19" s="37">
        <v>537</v>
      </c>
      <c r="AF19" s="37">
        <v>0</v>
      </c>
      <c r="AH19" s="37">
        <v>0</v>
      </c>
      <c r="AJ19" s="37">
        <v>0</v>
      </c>
      <c r="AL19" s="37">
        <f t="shared" si="25"/>
        <v>0</v>
      </c>
      <c r="AM19" s="179">
        <f t="shared" si="30"/>
        <v>0</v>
      </c>
      <c r="AP19" s="37">
        <f t="shared" si="31"/>
        <v>0</v>
      </c>
      <c r="AS19" s="37">
        <f t="shared" si="32"/>
        <v>0</v>
      </c>
      <c r="AU19" s="37">
        <v>0</v>
      </c>
      <c r="AV19" s="37">
        <f t="shared" si="33"/>
        <v>0</v>
      </c>
      <c r="AX19" s="37">
        <v>0</v>
      </c>
      <c r="AY19" s="37">
        <v>0</v>
      </c>
      <c r="BE19" s="37">
        <v>0</v>
      </c>
      <c r="BS19" s="37">
        <f t="shared" si="34"/>
        <v>0</v>
      </c>
      <c r="BT19" s="37">
        <v>0</v>
      </c>
      <c r="BV19" s="37">
        <v>0</v>
      </c>
      <c r="BX19" s="37">
        <v>0</v>
      </c>
      <c r="BZ19" s="37">
        <v>0</v>
      </c>
      <c r="CH19" s="37">
        <f t="shared" si="35"/>
        <v>0</v>
      </c>
      <c r="CI19" s="37">
        <v>0</v>
      </c>
      <c r="CN19" s="37">
        <v>2195.049</v>
      </c>
      <c r="CT19" s="37">
        <v>41</v>
      </c>
      <c r="CV19" s="37">
        <v>0</v>
      </c>
      <c r="DB19" s="37">
        <v>0</v>
      </c>
      <c r="DD19" s="183">
        <v>22</v>
      </c>
      <c r="DE19" s="37">
        <f t="shared" si="36"/>
        <v>1</v>
      </c>
      <c r="DG19" s="37">
        <v>1</v>
      </c>
      <c r="DK19" s="37">
        <v>18</v>
      </c>
      <c r="DP19" s="37">
        <v>391.44900000000001</v>
      </c>
      <c r="DW19" s="37">
        <v>0</v>
      </c>
      <c r="DZ19" s="37">
        <v>1</v>
      </c>
      <c r="EE19" s="37">
        <v>0</v>
      </c>
      <c r="EK19" s="37">
        <v>0</v>
      </c>
      <c r="EL19" s="37">
        <f t="shared" si="37"/>
        <v>86</v>
      </c>
      <c r="EM19" s="37">
        <v>86</v>
      </c>
      <c r="EN19" s="37">
        <v>0</v>
      </c>
      <c r="EO19" s="37">
        <v>1094.4003950000001</v>
      </c>
      <c r="EQ19" s="37">
        <v>51.568605000000005</v>
      </c>
      <c r="FE19" s="37">
        <v>704.60820000000001</v>
      </c>
      <c r="FF19" s="183"/>
      <c r="FG19" s="37">
        <v>78.2898</v>
      </c>
      <c r="FI19" s="37"/>
      <c r="FJ19" s="178"/>
      <c r="FU19" s="37">
        <v>260.96600000000001</v>
      </c>
      <c r="FW19" s="37">
        <v>3</v>
      </c>
      <c r="FY19" s="37">
        <v>898.33104000000003</v>
      </c>
      <c r="GE19" s="37">
        <v>99.81456</v>
      </c>
      <c r="GH19" s="37">
        <v>249.53639999999999</v>
      </c>
      <c r="GI19" s="183"/>
      <c r="GQ19" s="185"/>
      <c r="GR19" s="186"/>
      <c r="GS19" s="186"/>
      <c r="GT19" s="186"/>
      <c r="GU19" s="186"/>
      <c r="GV19" s="186"/>
      <c r="GW19" s="186"/>
      <c r="GX19" s="186"/>
      <c r="GY19" s="186"/>
      <c r="GZ19" s="186"/>
      <c r="HA19" s="186"/>
      <c r="HB19" s="186"/>
      <c r="HC19" s="186"/>
      <c r="HD19" s="186"/>
      <c r="HE19" s="186"/>
      <c r="HF19" s="186"/>
      <c r="HG19" s="186"/>
      <c r="HH19" s="186"/>
      <c r="HU19" s="37">
        <v>216.98817391304399</v>
      </c>
      <c r="HV19" s="37">
        <v>54.247043478260899</v>
      </c>
      <c r="HW19" s="37">
        <v>4.5999999999999996</v>
      </c>
      <c r="HX19" s="37">
        <v>4.5999999999999996</v>
      </c>
      <c r="IB19" s="37">
        <v>0</v>
      </c>
      <c r="IR19" s="37">
        <v>0</v>
      </c>
      <c r="IT19" s="37">
        <v>0</v>
      </c>
      <c r="JT19" s="37">
        <v>0</v>
      </c>
      <c r="JW19" s="37">
        <v>0</v>
      </c>
      <c r="JZ19" s="37">
        <v>0</v>
      </c>
      <c r="KA19" s="37">
        <v>0</v>
      </c>
      <c r="KB19" s="37">
        <v>0</v>
      </c>
      <c r="KC19" s="37">
        <v>0</v>
      </c>
      <c r="KD19" s="37">
        <v>0</v>
      </c>
      <c r="KV19" s="37">
        <v>0</v>
      </c>
    </row>
    <row r="20" spans="1:308" ht="18.75" x14ac:dyDescent="0.25">
      <c r="A20" s="17">
        <v>10</v>
      </c>
      <c r="B20" s="163" t="s">
        <v>300</v>
      </c>
      <c r="C20" s="169" t="s">
        <v>310</v>
      </c>
      <c r="D20" s="170">
        <v>247694096</v>
      </c>
      <c r="E20" s="78">
        <f t="shared" si="22"/>
        <v>14414.405999999999</v>
      </c>
      <c r="F20" s="78">
        <f t="shared" si="6"/>
        <v>4940.9179999999997</v>
      </c>
      <c r="G20" s="78">
        <f t="shared" si="7"/>
        <v>0</v>
      </c>
      <c r="H20" s="78">
        <f t="shared" si="8"/>
        <v>826.16180000000008</v>
      </c>
      <c r="I20" s="78">
        <f t="shared" si="23"/>
        <v>8647.3261999999995</v>
      </c>
      <c r="J20" s="37">
        <f t="shared" si="26"/>
        <v>1</v>
      </c>
      <c r="K20" s="37">
        <f>VLOOKUP($D20,'[2]Титул ДТ'!$B:$CT,12,0)</f>
        <v>1</v>
      </c>
      <c r="M20" s="37">
        <v>0</v>
      </c>
      <c r="U20" s="37">
        <v>1</v>
      </c>
      <c r="V20" s="180">
        <f t="shared" si="24"/>
        <v>225</v>
      </c>
      <c r="W20" s="180">
        <f t="shared" si="27"/>
        <v>0</v>
      </c>
      <c r="X20" s="180"/>
      <c r="Y20" s="180"/>
      <c r="Z20" s="180">
        <f t="shared" si="28"/>
        <v>0</v>
      </c>
      <c r="AA20" s="180"/>
      <c r="AB20" s="180"/>
      <c r="AC20" s="180">
        <f t="shared" si="29"/>
        <v>225</v>
      </c>
      <c r="AD20" s="37">
        <v>225</v>
      </c>
      <c r="AF20" s="37">
        <v>0</v>
      </c>
      <c r="AH20" s="37">
        <v>0</v>
      </c>
      <c r="AJ20" s="37">
        <v>0</v>
      </c>
      <c r="AL20" s="37">
        <f t="shared" si="25"/>
        <v>0</v>
      </c>
      <c r="AM20" s="179">
        <f t="shared" si="30"/>
        <v>0</v>
      </c>
      <c r="AP20" s="37">
        <f t="shared" si="31"/>
        <v>0</v>
      </c>
      <c r="AS20" s="37">
        <f t="shared" si="32"/>
        <v>0</v>
      </c>
      <c r="AT20" s="37">
        <v>0</v>
      </c>
      <c r="AV20" s="37">
        <f t="shared" si="33"/>
        <v>0</v>
      </c>
      <c r="AW20" s="37">
        <v>0</v>
      </c>
      <c r="AY20" s="37">
        <v>1</v>
      </c>
      <c r="BE20" s="37">
        <v>0</v>
      </c>
      <c r="BS20" s="37">
        <f t="shared" si="34"/>
        <v>138</v>
      </c>
      <c r="BT20" s="37">
        <v>138</v>
      </c>
      <c r="BV20" s="37">
        <v>0</v>
      </c>
      <c r="BX20" s="37">
        <v>0</v>
      </c>
      <c r="BZ20" s="37">
        <v>0</v>
      </c>
      <c r="CH20" s="37">
        <f t="shared" si="35"/>
        <v>4</v>
      </c>
      <c r="CI20" s="37">
        <v>4</v>
      </c>
      <c r="CN20" s="37">
        <v>8245.6689999999999</v>
      </c>
      <c r="CT20" s="37">
        <v>0</v>
      </c>
      <c r="CV20" s="37">
        <v>0</v>
      </c>
      <c r="DB20" s="37">
        <v>0</v>
      </c>
      <c r="DD20" s="183">
        <v>0</v>
      </c>
      <c r="DE20" s="37">
        <f t="shared" si="36"/>
        <v>1</v>
      </c>
      <c r="DG20" s="37">
        <v>1</v>
      </c>
      <c r="DK20" s="37">
        <v>18</v>
      </c>
      <c r="DP20" s="37">
        <v>1232.4875</v>
      </c>
      <c r="DW20" s="37">
        <v>0</v>
      </c>
      <c r="DZ20" s="37">
        <v>1</v>
      </c>
      <c r="EE20" s="37">
        <v>1</v>
      </c>
      <c r="EK20" s="37">
        <v>0</v>
      </c>
      <c r="EL20" s="37">
        <f t="shared" si="37"/>
        <v>111</v>
      </c>
      <c r="EM20" s="37">
        <v>111</v>
      </c>
      <c r="EN20" s="37">
        <v>0</v>
      </c>
      <c r="EO20" s="37">
        <v>1341.27458</v>
      </c>
      <c r="EQ20" s="37">
        <v>63.201420000000013</v>
      </c>
      <c r="FE20" s="37">
        <v>2218.4775</v>
      </c>
      <c r="FF20" s="183"/>
      <c r="FG20" s="37">
        <v>246.4975</v>
      </c>
      <c r="FI20" s="37"/>
      <c r="FJ20" s="178"/>
      <c r="FU20" s="37">
        <v>410.82916666666699</v>
      </c>
      <c r="FW20" s="37">
        <v>6</v>
      </c>
      <c r="FY20" s="37">
        <v>1381.1659199999999</v>
      </c>
      <c r="GE20" s="37">
        <v>153.46288000000001</v>
      </c>
      <c r="GH20" s="37">
        <v>383.65719999999999</v>
      </c>
      <c r="GI20" s="183"/>
      <c r="GQ20" s="183"/>
      <c r="GR20" s="184"/>
      <c r="GS20" s="184"/>
      <c r="GT20" s="184"/>
      <c r="GU20" s="184"/>
      <c r="GV20" s="184"/>
      <c r="GW20" s="184"/>
      <c r="GX20" s="184"/>
      <c r="GY20" s="184"/>
      <c r="GZ20" s="184"/>
      <c r="HA20" s="184"/>
      <c r="HB20" s="184"/>
      <c r="HC20" s="184"/>
      <c r="HD20" s="184"/>
      <c r="HE20" s="184"/>
      <c r="HF20" s="184"/>
      <c r="HG20" s="184"/>
      <c r="HH20" s="184"/>
      <c r="HU20" s="37">
        <v>670.63166788055401</v>
      </c>
      <c r="HV20" s="37">
        <v>167.65791697013901</v>
      </c>
      <c r="HW20" s="37">
        <v>2.28833333333333</v>
      </c>
      <c r="HX20" s="37">
        <v>2.2000000000000002</v>
      </c>
      <c r="IB20" s="37">
        <v>0</v>
      </c>
      <c r="IR20" s="37">
        <v>0</v>
      </c>
      <c r="IT20" s="37">
        <v>0</v>
      </c>
      <c r="JT20" s="37">
        <v>0</v>
      </c>
      <c r="JW20" s="37">
        <v>0</v>
      </c>
      <c r="JZ20" s="37">
        <v>0</v>
      </c>
      <c r="KA20" s="37">
        <v>0</v>
      </c>
      <c r="KB20" s="37">
        <v>0</v>
      </c>
      <c r="KC20" s="37">
        <v>0</v>
      </c>
      <c r="KD20" s="37">
        <v>0</v>
      </c>
      <c r="KV20" s="37">
        <v>0</v>
      </c>
    </row>
    <row r="21" spans="1:308" ht="18.75" x14ac:dyDescent="0.25">
      <c r="A21" s="17">
        <v>11</v>
      </c>
      <c r="B21" s="163" t="s">
        <v>300</v>
      </c>
      <c r="C21" s="169" t="s">
        <v>311</v>
      </c>
      <c r="D21" s="170">
        <v>1430737278</v>
      </c>
      <c r="E21" s="78">
        <f t="shared" si="22"/>
        <v>4259.0039999999999</v>
      </c>
      <c r="F21" s="78">
        <f t="shared" si="6"/>
        <v>562.29750000000001</v>
      </c>
      <c r="G21" s="78">
        <f t="shared" si="7"/>
        <v>0</v>
      </c>
      <c r="H21" s="78">
        <f t="shared" si="8"/>
        <v>235.47749999999999</v>
      </c>
      <c r="I21" s="78">
        <f t="shared" si="23"/>
        <v>3461.2290000000003</v>
      </c>
      <c r="J21" s="37">
        <f t="shared" si="26"/>
        <v>1</v>
      </c>
      <c r="L21" s="37">
        <v>1</v>
      </c>
      <c r="M21" s="37">
        <v>0</v>
      </c>
      <c r="U21" s="37">
        <v>1</v>
      </c>
      <c r="V21" s="180">
        <f t="shared" si="24"/>
        <v>129</v>
      </c>
      <c r="W21" s="180">
        <f t="shared" si="27"/>
        <v>0</v>
      </c>
      <c r="X21" s="180"/>
      <c r="Y21" s="180"/>
      <c r="Z21" s="180">
        <f t="shared" si="28"/>
        <v>0</v>
      </c>
      <c r="AA21" s="180"/>
      <c r="AB21" s="180"/>
      <c r="AC21" s="180">
        <f t="shared" si="29"/>
        <v>129</v>
      </c>
      <c r="AD21" s="37">
        <v>0</v>
      </c>
      <c r="AE21" s="37">
        <v>129</v>
      </c>
      <c r="AF21" s="37">
        <v>0</v>
      </c>
      <c r="AH21" s="37">
        <v>0</v>
      </c>
      <c r="AJ21" s="37">
        <v>0</v>
      </c>
      <c r="AL21" s="37">
        <f t="shared" si="25"/>
        <v>0</v>
      </c>
      <c r="AM21" s="179">
        <f t="shared" si="30"/>
        <v>0</v>
      </c>
      <c r="AP21" s="37">
        <f t="shared" si="31"/>
        <v>0</v>
      </c>
      <c r="AS21" s="37">
        <f t="shared" si="32"/>
        <v>0</v>
      </c>
      <c r="AU21" s="37">
        <v>0</v>
      </c>
      <c r="AV21" s="37">
        <f t="shared" si="33"/>
        <v>0</v>
      </c>
      <c r="AX21" s="37">
        <v>0</v>
      </c>
      <c r="AY21" s="37">
        <v>1</v>
      </c>
      <c r="BE21" s="37">
        <v>0</v>
      </c>
      <c r="BS21" s="37">
        <f t="shared" si="34"/>
        <v>173</v>
      </c>
      <c r="BT21" s="37">
        <v>173</v>
      </c>
      <c r="BV21" s="37">
        <v>0</v>
      </c>
      <c r="BX21" s="37">
        <v>0</v>
      </c>
      <c r="BZ21" s="37">
        <v>0</v>
      </c>
      <c r="CH21" s="37">
        <f t="shared" si="35"/>
        <v>4</v>
      </c>
      <c r="CI21" s="37">
        <v>4</v>
      </c>
      <c r="CN21" s="37">
        <v>2127.1469999999999</v>
      </c>
      <c r="CT21" s="37">
        <v>10</v>
      </c>
      <c r="CV21" s="37">
        <v>0</v>
      </c>
      <c r="DB21" s="37">
        <v>0</v>
      </c>
      <c r="DD21" s="183">
        <v>0</v>
      </c>
      <c r="DE21" s="37">
        <f t="shared" si="36"/>
        <v>0</v>
      </c>
      <c r="DG21" s="37">
        <v>0</v>
      </c>
      <c r="DK21" s="37">
        <v>0</v>
      </c>
      <c r="DP21" s="37">
        <v>312.38749999999999</v>
      </c>
      <c r="DW21" s="37">
        <v>0</v>
      </c>
      <c r="DZ21" s="37">
        <v>1</v>
      </c>
      <c r="EE21" s="37">
        <v>4</v>
      </c>
      <c r="EK21" s="37">
        <v>2</v>
      </c>
      <c r="EL21" s="37">
        <f t="shared" si="37"/>
        <v>0</v>
      </c>
      <c r="EM21" s="37">
        <v>0</v>
      </c>
      <c r="EN21" s="37">
        <v>0</v>
      </c>
      <c r="EO21" s="37">
        <v>0</v>
      </c>
      <c r="EQ21" s="37">
        <v>0</v>
      </c>
      <c r="FE21" s="37">
        <v>562.29750000000001</v>
      </c>
      <c r="FF21" s="183"/>
      <c r="FG21" s="37">
        <v>62.477499999999999</v>
      </c>
      <c r="FI21" s="37"/>
      <c r="FJ21" s="178"/>
      <c r="FU21" s="37">
        <v>124.955</v>
      </c>
      <c r="FW21" s="37">
        <v>5</v>
      </c>
      <c r="GH21" s="37">
        <v>1205.0820000000001</v>
      </c>
      <c r="GI21" s="183"/>
      <c r="GQ21" s="183"/>
      <c r="GR21" s="184"/>
      <c r="GS21" s="184"/>
      <c r="GT21" s="184"/>
      <c r="GU21" s="184"/>
      <c r="GV21" s="184"/>
      <c r="GW21" s="184"/>
      <c r="GX21" s="184"/>
      <c r="GY21" s="184"/>
      <c r="GZ21" s="184"/>
      <c r="HA21" s="184"/>
      <c r="HB21" s="184"/>
      <c r="HC21" s="184"/>
      <c r="HD21" s="184"/>
      <c r="HE21" s="184"/>
      <c r="HF21" s="184"/>
      <c r="HG21" s="184"/>
      <c r="HH21" s="184"/>
      <c r="HV21" s="37">
        <v>688.618285714286</v>
      </c>
      <c r="HX21" s="37">
        <v>1.7</v>
      </c>
      <c r="IB21" s="37">
        <v>0</v>
      </c>
      <c r="IR21" s="37">
        <v>0</v>
      </c>
      <c r="IT21" s="37">
        <v>0</v>
      </c>
      <c r="JT21" s="37">
        <v>0</v>
      </c>
      <c r="JW21" s="37">
        <v>0</v>
      </c>
      <c r="JZ21" s="37">
        <v>0</v>
      </c>
      <c r="KA21" s="37">
        <v>0</v>
      </c>
      <c r="KB21" s="37">
        <v>0</v>
      </c>
      <c r="KC21" s="37">
        <v>0</v>
      </c>
      <c r="KD21" s="37">
        <v>0</v>
      </c>
      <c r="KV21" s="37">
        <v>0</v>
      </c>
    </row>
    <row r="22" spans="1:308" ht="18.75" x14ac:dyDescent="0.25">
      <c r="A22" s="17">
        <v>12</v>
      </c>
      <c r="B22" s="163" t="s">
        <v>300</v>
      </c>
      <c r="C22" s="169" t="s">
        <v>312</v>
      </c>
      <c r="D22" s="170">
        <v>1055182536</v>
      </c>
      <c r="E22" s="78">
        <f t="shared" si="22"/>
        <v>6719.5219999999999</v>
      </c>
      <c r="F22" s="78">
        <f t="shared" si="6"/>
        <v>4747.2018699999999</v>
      </c>
      <c r="G22" s="78">
        <f t="shared" si="7"/>
        <v>0</v>
      </c>
      <c r="H22" s="78">
        <f t="shared" si="8"/>
        <v>390.62552999999997</v>
      </c>
      <c r="I22" s="78">
        <f t="shared" si="23"/>
        <v>1581.6946</v>
      </c>
      <c r="J22" s="37">
        <f t="shared" si="26"/>
        <v>1</v>
      </c>
      <c r="L22" s="37">
        <v>1</v>
      </c>
      <c r="M22" s="37">
        <v>0</v>
      </c>
      <c r="U22" s="37">
        <v>1</v>
      </c>
      <c r="V22" s="180">
        <f t="shared" si="24"/>
        <v>625</v>
      </c>
      <c r="W22" s="180">
        <f t="shared" si="27"/>
        <v>0</v>
      </c>
      <c r="X22" s="180"/>
      <c r="Y22" s="180"/>
      <c r="Z22" s="180">
        <f t="shared" si="28"/>
        <v>0</v>
      </c>
      <c r="AA22" s="180"/>
      <c r="AB22" s="180"/>
      <c r="AC22" s="180">
        <f t="shared" si="29"/>
        <v>625</v>
      </c>
      <c r="AD22" s="37">
        <v>0</v>
      </c>
      <c r="AE22" s="37">
        <v>625</v>
      </c>
      <c r="AF22" s="37">
        <v>0</v>
      </c>
      <c r="AH22" s="37">
        <v>0</v>
      </c>
      <c r="AJ22" s="37">
        <v>0</v>
      </c>
      <c r="AL22" s="37">
        <f t="shared" si="25"/>
        <v>0</v>
      </c>
      <c r="AM22" s="179">
        <f t="shared" si="30"/>
        <v>0</v>
      </c>
      <c r="AP22" s="37">
        <f t="shared" si="31"/>
        <v>0</v>
      </c>
      <c r="AS22" s="37">
        <f t="shared" si="32"/>
        <v>0</v>
      </c>
      <c r="AU22" s="37">
        <v>0</v>
      </c>
      <c r="AV22" s="37">
        <f t="shared" si="33"/>
        <v>0</v>
      </c>
      <c r="AX22" s="37">
        <v>0</v>
      </c>
      <c r="AY22" s="37">
        <v>0</v>
      </c>
      <c r="BE22" s="37">
        <v>0</v>
      </c>
      <c r="BS22" s="37">
        <f t="shared" si="34"/>
        <v>0</v>
      </c>
      <c r="BT22" s="37">
        <v>0</v>
      </c>
      <c r="BV22" s="37">
        <v>0</v>
      </c>
      <c r="BX22" s="37">
        <v>0</v>
      </c>
      <c r="BZ22" s="37">
        <v>0</v>
      </c>
      <c r="CH22" s="37">
        <f t="shared" si="35"/>
        <v>0</v>
      </c>
      <c r="CI22" s="37">
        <v>0</v>
      </c>
      <c r="CN22" s="37">
        <v>714.202</v>
      </c>
      <c r="CT22" s="37">
        <v>16</v>
      </c>
      <c r="CV22" s="37">
        <v>0</v>
      </c>
      <c r="DB22" s="37">
        <v>0</v>
      </c>
      <c r="DD22" s="183">
        <v>5</v>
      </c>
      <c r="DE22" s="37">
        <f t="shared" si="36"/>
        <v>1</v>
      </c>
      <c r="DG22" s="37">
        <v>1</v>
      </c>
      <c r="DK22" s="37">
        <v>18</v>
      </c>
      <c r="DP22" s="37">
        <v>1000.3175</v>
      </c>
      <c r="DW22" s="37">
        <v>0</v>
      </c>
      <c r="DZ22" s="37">
        <v>1</v>
      </c>
      <c r="EE22" s="37">
        <v>0</v>
      </c>
      <c r="EK22" s="37">
        <v>0</v>
      </c>
      <c r="EL22" s="37">
        <f t="shared" si="37"/>
        <v>179</v>
      </c>
      <c r="EM22" s="37">
        <v>179</v>
      </c>
      <c r="EN22" s="37">
        <v>0</v>
      </c>
      <c r="EO22" s="37">
        <v>2138.4570100000001</v>
      </c>
      <c r="EQ22" s="37">
        <v>100.76499000000001</v>
      </c>
      <c r="FE22" s="37">
        <v>1800.5715</v>
      </c>
      <c r="FF22" s="183"/>
      <c r="FG22" s="37">
        <v>200.0635</v>
      </c>
      <c r="FI22" s="37"/>
      <c r="FJ22" s="178"/>
      <c r="FU22" s="37">
        <v>333.43916666666701</v>
      </c>
      <c r="FW22" s="37">
        <v>6</v>
      </c>
      <c r="FY22" s="37">
        <v>808.17336</v>
      </c>
      <c r="GE22" s="37">
        <v>89.797039999999996</v>
      </c>
      <c r="GH22" s="37">
        <v>224.49260000000001</v>
      </c>
      <c r="GI22" s="183"/>
      <c r="GQ22" s="183"/>
      <c r="GR22" s="184"/>
      <c r="GS22" s="184"/>
      <c r="GT22" s="184"/>
      <c r="GU22" s="184"/>
      <c r="GV22" s="184"/>
      <c r="GW22" s="184"/>
      <c r="GX22" s="184"/>
      <c r="GY22" s="184"/>
      <c r="GZ22" s="184"/>
      <c r="HA22" s="184"/>
      <c r="HB22" s="184"/>
      <c r="HC22" s="184"/>
      <c r="HD22" s="184"/>
      <c r="HE22" s="184"/>
      <c r="HF22" s="184"/>
      <c r="HG22" s="184"/>
      <c r="HH22" s="184"/>
      <c r="HU22" s="37">
        <v>233.23906493506499</v>
      </c>
      <c r="HV22" s="37">
        <v>58.309766233766197</v>
      </c>
      <c r="HW22" s="37">
        <v>3.6</v>
      </c>
      <c r="HX22" s="37">
        <v>3.6</v>
      </c>
      <c r="IB22" s="37">
        <v>0</v>
      </c>
      <c r="IR22" s="37">
        <v>0</v>
      </c>
      <c r="IT22" s="37">
        <v>0</v>
      </c>
      <c r="JT22" s="37">
        <v>0</v>
      </c>
      <c r="JW22" s="37">
        <v>0</v>
      </c>
      <c r="JZ22" s="37">
        <v>0</v>
      </c>
      <c r="KA22" s="37">
        <v>0</v>
      </c>
      <c r="KB22" s="37">
        <v>0</v>
      </c>
      <c r="KC22" s="37">
        <v>0</v>
      </c>
      <c r="KD22" s="37">
        <v>0</v>
      </c>
      <c r="KV22" s="37">
        <v>0</v>
      </c>
    </row>
    <row r="23" spans="1:308" ht="17.25" customHeight="1" x14ac:dyDescent="0.25">
      <c r="A23" s="17">
        <v>13</v>
      </c>
      <c r="B23" s="163" t="s">
        <v>300</v>
      </c>
      <c r="C23" s="169" t="s">
        <v>313</v>
      </c>
      <c r="D23" s="170">
        <v>247693515</v>
      </c>
      <c r="E23" s="78">
        <f t="shared" si="22"/>
        <v>1198.2270000000001</v>
      </c>
      <c r="F23" s="78">
        <f t="shared" si="6"/>
        <v>366.06396500000005</v>
      </c>
      <c r="G23" s="78">
        <f t="shared" si="7"/>
        <v>0</v>
      </c>
      <c r="H23" s="78">
        <f t="shared" si="8"/>
        <v>794.7130350000001</v>
      </c>
      <c r="I23" s="78">
        <f t="shared" si="23"/>
        <v>37.450000000000003</v>
      </c>
      <c r="J23" s="37">
        <f t="shared" si="26"/>
        <v>0</v>
      </c>
      <c r="M23" s="37">
        <v>0</v>
      </c>
      <c r="U23" s="37">
        <v>1</v>
      </c>
      <c r="V23" s="180">
        <f t="shared" si="24"/>
        <v>0</v>
      </c>
      <c r="W23" s="180">
        <f t="shared" si="27"/>
        <v>0</v>
      </c>
      <c r="X23" s="180"/>
      <c r="Y23" s="180"/>
      <c r="Z23" s="180">
        <f t="shared" si="28"/>
        <v>0</v>
      </c>
      <c r="AA23" s="180"/>
      <c r="AB23" s="180"/>
      <c r="AC23" s="180">
        <f t="shared" si="29"/>
        <v>0</v>
      </c>
      <c r="AD23" s="37">
        <v>0</v>
      </c>
      <c r="AF23" s="37">
        <v>0</v>
      </c>
      <c r="AH23" s="37">
        <v>37.700000000000003</v>
      </c>
      <c r="AJ23" s="37">
        <v>0</v>
      </c>
      <c r="AL23" s="37">
        <f t="shared" si="25"/>
        <v>0</v>
      </c>
      <c r="AM23" s="179">
        <f t="shared" si="30"/>
        <v>0</v>
      </c>
      <c r="AP23" s="37">
        <f t="shared" si="31"/>
        <v>0</v>
      </c>
      <c r="AS23" s="37">
        <f t="shared" si="32"/>
        <v>0</v>
      </c>
      <c r="AT23" s="37">
        <v>0</v>
      </c>
      <c r="AV23" s="37">
        <f t="shared" si="33"/>
        <v>0</v>
      </c>
      <c r="AW23" s="37">
        <v>0</v>
      </c>
      <c r="AY23" s="37">
        <v>0</v>
      </c>
      <c r="BE23" s="37">
        <v>0</v>
      </c>
      <c r="BS23" s="37">
        <f t="shared" si="34"/>
        <v>0</v>
      </c>
      <c r="BT23" s="37">
        <v>0</v>
      </c>
      <c r="BV23" s="37">
        <v>0</v>
      </c>
      <c r="BX23" s="37">
        <v>0</v>
      </c>
      <c r="BZ23" s="37">
        <v>0</v>
      </c>
      <c r="CH23" s="37">
        <f t="shared" si="35"/>
        <v>0</v>
      </c>
      <c r="CI23" s="37">
        <v>0</v>
      </c>
      <c r="CM23" s="37">
        <v>703.1</v>
      </c>
      <c r="CS23" s="37">
        <v>20</v>
      </c>
      <c r="CV23" s="37">
        <v>0</v>
      </c>
      <c r="DB23" s="37">
        <v>0</v>
      </c>
      <c r="DD23" s="37">
        <v>0</v>
      </c>
      <c r="DE23" s="37">
        <f t="shared" si="36"/>
        <v>1</v>
      </c>
      <c r="DF23" s="37">
        <v>1</v>
      </c>
      <c r="DJ23" s="37">
        <v>18</v>
      </c>
      <c r="DP23" s="37">
        <v>162.03700000000001</v>
      </c>
      <c r="DW23" s="37">
        <v>0</v>
      </c>
      <c r="DZ23" s="37">
        <v>0</v>
      </c>
      <c r="EE23" s="37">
        <v>5</v>
      </c>
      <c r="EK23" s="37">
        <v>5</v>
      </c>
      <c r="EL23" s="37">
        <f t="shared" si="37"/>
        <v>6</v>
      </c>
      <c r="EM23" s="37">
        <v>6</v>
      </c>
      <c r="EN23" s="37">
        <v>0</v>
      </c>
      <c r="EO23" s="37">
        <v>74.397365000000008</v>
      </c>
      <c r="EQ23" s="37">
        <v>3.5056349999999998</v>
      </c>
      <c r="FE23" s="37">
        <v>291.66660000000002</v>
      </c>
      <c r="FG23" s="37">
        <v>32.407400000000003</v>
      </c>
      <c r="FI23" s="37"/>
      <c r="FJ23" s="178"/>
      <c r="FU23" s="37">
        <v>92.592571428571404</v>
      </c>
      <c r="FW23" s="37">
        <v>3.5</v>
      </c>
      <c r="GH23" s="37">
        <v>37.450000000000003</v>
      </c>
      <c r="GQ23" s="185"/>
      <c r="GR23" s="186"/>
      <c r="GS23" s="186"/>
      <c r="GT23" s="186"/>
      <c r="GU23" s="186"/>
      <c r="GV23" s="186"/>
      <c r="GW23" s="186"/>
      <c r="GX23" s="186"/>
      <c r="GY23" s="186"/>
      <c r="GZ23" s="186"/>
      <c r="HA23" s="186"/>
      <c r="HB23" s="186"/>
      <c r="HC23" s="186"/>
      <c r="HD23" s="186"/>
      <c r="HE23" s="186"/>
      <c r="HF23" s="186"/>
      <c r="HG23" s="186"/>
      <c r="HH23" s="186"/>
      <c r="HV23" s="37">
        <v>24.966666666666701</v>
      </c>
      <c r="HX23" s="37">
        <v>1.7</v>
      </c>
      <c r="IB23" s="37">
        <v>0</v>
      </c>
      <c r="IR23" s="37">
        <v>0</v>
      </c>
      <c r="IT23" s="37">
        <v>0</v>
      </c>
      <c r="JT23" s="37">
        <v>0</v>
      </c>
      <c r="JW23" s="37">
        <v>0</v>
      </c>
      <c r="JZ23" s="37">
        <v>0</v>
      </c>
      <c r="KA23" s="37">
        <v>0</v>
      </c>
      <c r="KB23" s="37">
        <v>0</v>
      </c>
      <c r="KC23" s="37">
        <v>0</v>
      </c>
      <c r="KD23" s="37">
        <v>0</v>
      </c>
      <c r="KV23" s="37">
        <v>0</v>
      </c>
    </row>
    <row r="24" spans="1:308" ht="17.25" customHeight="1" x14ac:dyDescent="0.25">
      <c r="A24" s="17">
        <v>14</v>
      </c>
      <c r="B24" s="163" t="s">
        <v>300</v>
      </c>
      <c r="C24" s="169" t="s">
        <v>314</v>
      </c>
      <c r="D24" s="170">
        <v>247694036</v>
      </c>
      <c r="E24" s="78">
        <f t="shared" si="22"/>
        <v>5911.9089999999997</v>
      </c>
      <c r="F24" s="78">
        <f t="shared" si="6"/>
        <v>1584.5827099999999</v>
      </c>
      <c r="G24" s="78">
        <f t="shared" si="7"/>
        <v>0</v>
      </c>
      <c r="H24" s="78">
        <f t="shared" si="8"/>
        <v>537.68029000000001</v>
      </c>
      <c r="I24" s="78">
        <f t="shared" si="23"/>
        <v>3789.6460000000002</v>
      </c>
      <c r="J24" s="37">
        <f t="shared" si="26"/>
        <v>1</v>
      </c>
      <c r="K24" s="37">
        <f>VLOOKUP($D24,'[2]Титул ДТ'!$B:$CT,12,0)</f>
        <v>1</v>
      </c>
      <c r="M24" s="37">
        <v>0</v>
      </c>
      <c r="U24" s="37">
        <v>1</v>
      </c>
      <c r="V24" s="180">
        <f t="shared" si="24"/>
        <v>141</v>
      </c>
      <c r="W24" s="180">
        <f t="shared" si="27"/>
        <v>0</v>
      </c>
      <c r="X24" s="180"/>
      <c r="Y24" s="180"/>
      <c r="Z24" s="180">
        <f t="shared" si="28"/>
        <v>0</v>
      </c>
      <c r="AA24" s="180"/>
      <c r="AB24" s="180"/>
      <c r="AC24" s="180">
        <f t="shared" si="29"/>
        <v>141</v>
      </c>
      <c r="AD24" s="37">
        <v>141</v>
      </c>
      <c r="AF24" s="37">
        <v>0</v>
      </c>
      <c r="AH24" s="37">
        <v>0</v>
      </c>
      <c r="AJ24" s="37">
        <v>0</v>
      </c>
      <c r="AL24" s="37">
        <f t="shared" si="25"/>
        <v>0</v>
      </c>
      <c r="AM24" s="179">
        <f t="shared" si="30"/>
        <v>0</v>
      </c>
      <c r="AP24" s="37">
        <f t="shared" si="31"/>
        <v>0</v>
      </c>
      <c r="AS24" s="37">
        <f t="shared" si="32"/>
        <v>0</v>
      </c>
      <c r="AT24" s="37">
        <v>0</v>
      </c>
      <c r="AV24" s="37">
        <f t="shared" si="33"/>
        <v>0</v>
      </c>
      <c r="AW24" s="37">
        <v>0</v>
      </c>
      <c r="AY24" s="37">
        <v>1</v>
      </c>
      <c r="BE24" s="37">
        <v>0</v>
      </c>
      <c r="BS24" s="37">
        <f t="shared" si="34"/>
        <v>290</v>
      </c>
      <c r="BT24" s="37">
        <v>290</v>
      </c>
      <c r="BV24" s="37">
        <v>0</v>
      </c>
      <c r="BX24" s="37">
        <v>0</v>
      </c>
      <c r="BZ24" s="37">
        <v>0</v>
      </c>
      <c r="CH24" s="37">
        <f t="shared" si="35"/>
        <v>4</v>
      </c>
      <c r="CI24" s="37">
        <v>4</v>
      </c>
      <c r="CN24" s="37">
        <v>3254.8710000000001</v>
      </c>
      <c r="CT24" s="37">
        <v>0</v>
      </c>
      <c r="CV24" s="37">
        <v>0</v>
      </c>
      <c r="DB24" s="37">
        <v>0</v>
      </c>
      <c r="DD24" s="37">
        <v>5</v>
      </c>
      <c r="DE24" s="37">
        <f t="shared" si="36"/>
        <v>1</v>
      </c>
      <c r="DG24" s="37">
        <v>1</v>
      </c>
      <c r="DK24" s="37">
        <v>18</v>
      </c>
      <c r="DP24" s="37">
        <v>277.94049999999999</v>
      </c>
      <c r="DW24" s="37">
        <v>0</v>
      </c>
      <c r="DZ24" s="37">
        <v>1</v>
      </c>
      <c r="EE24" s="37">
        <v>0</v>
      </c>
      <c r="EK24" s="37">
        <v>0</v>
      </c>
      <c r="EL24" s="37">
        <f t="shared" si="37"/>
        <v>90</v>
      </c>
      <c r="EM24" s="37">
        <v>90</v>
      </c>
      <c r="EN24" s="37">
        <v>0</v>
      </c>
      <c r="EO24" s="37">
        <v>1084.28981</v>
      </c>
      <c r="EQ24" s="37">
        <v>51.092190000000002</v>
      </c>
      <c r="FE24" s="37">
        <v>500.29289999999997</v>
      </c>
      <c r="FG24" s="37">
        <v>55.588099999999997</v>
      </c>
      <c r="FI24" s="37"/>
      <c r="FJ24" s="178"/>
      <c r="FU24" s="37">
        <v>111.17619999999999</v>
      </c>
      <c r="FW24" s="37">
        <v>5</v>
      </c>
      <c r="GH24" s="37">
        <v>516.77499999999998</v>
      </c>
      <c r="GQ24" s="183"/>
      <c r="GR24" s="184"/>
      <c r="GS24" s="184"/>
      <c r="GT24" s="184"/>
      <c r="GU24" s="184"/>
      <c r="GV24" s="184"/>
      <c r="GW24" s="184"/>
      <c r="GX24" s="184"/>
      <c r="GY24" s="184"/>
      <c r="GZ24" s="184"/>
      <c r="HA24" s="184"/>
      <c r="HB24" s="184"/>
      <c r="HC24" s="184"/>
      <c r="HD24" s="184"/>
      <c r="HE24" s="184"/>
      <c r="HF24" s="184"/>
      <c r="HG24" s="184"/>
      <c r="HH24" s="184"/>
      <c r="HV24" s="37">
        <v>322.984375</v>
      </c>
      <c r="HX24" s="37">
        <v>1.7</v>
      </c>
      <c r="IB24" s="37">
        <v>0</v>
      </c>
      <c r="IR24" s="37">
        <v>0</v>
      </c>
      <c r="IT24" s="37">
        <v>0</v>
      </c>
      <c r="JT24" s="37">
        <v>0</v>
      </c>
      <c r="JW24" s="37">
        <v>0</v>
      </c>
      <c r="JZ24" s="37">
        <v>0</v>
      </c>
      <c r="KA24" s="37">
        <v>0</v>
      </c>
      <c r="KB24" s="37">
        <v>0</v>
      </c>
      <c r="KC24" s="37">
        <v>0</v>
      </c>
      <c r="KD24" s="37">
        <v>0</v>
      </c>
      <c r="KV24" s="37">
        <v>0</v>
      </c>
    </row>
    <row r="25" spans="1:308" ht="17.25" customHeight="1" x14ac:dyDescent="0.25">
      <c r="A25" s="17">
        <v>15</v>
      </c>
      <c r="B25" s="163" t="s">
        <v>300</v>
      </c>
      <c r="C25" s="169" t="s">
        <v>315</v>
      </c>
      <c r="D25" s="170">
        <v>247693441</v>
      </c>
      <c r="E25" s="78">
        <f t="shared" si="22"/>
        <v>5594.6310000000003</v>
      </c>
      <c r="F25" s="78">
        <f t="shared" si="6"/>
        <v>2117.8917650000003</v>
      </c>
      <c r="G25" s="78">
        <f t="shared" si="7"/>
        <v>0</v>
      </c>
      <c r="H25" s="78">
        <f t="shared" si="8"/>
        <v>358.35623500000003</v>
      </c>
      <c r="I25" s="78">
        <f t="shared" si="23"/>
        <v>3118.3829999999998</v>
      </c>
      <c r="J25" s="37">
        <f t="shared" si="26"/>
        <v>1</v>
      </c>
      <c r="K25" s="37">
        <f>VLOOKUP($D25,'[2]Титул ДТ'!$B:$CT,12,0)</f>
        <v>1</v>
      </c>
      <c r="M25" s="37">
        <v>0</v>
      </c>
      <c r="U25" s="37">
        <v>1</v>
      </c>
      <c r="V25" s="180">
        <f t="shared" si="24"/>
        <v>106</v>
      </c>
      <c r="W25" s="180">
        <f t="shared" si="27"/>
        <v>0</v>
      </c>
      <c r="X25" s="180"/>
      <c r="Y25" s="180"/>
      <c r="Z25" s="180">
        <f t="shared" si="28"/>
        <v>0</v>
      </c>
      <c r="AA25" s="180"/>
      <c r="AB25" s="180"/>
      <c r="AC25" s="180">
        <f t="shared" si="29"/>
        <v>106</v>
      </c>
      <c r="AD25" s="37">
        <v>106</v>
      </c>
      <c r="AF25" s="37">
        <v>0</v>
      </c>
      <c r="AH25" s="37">
        <v>0</v>
      </c>
      <c r="AJ25" s="37">
        <v>0</v>
      </c>
      <c r="AL25" s="37">
        <f t="shared" si="25"/>
        <v>0</v>
      </c>
      <c r="AM25" s="179">
        <f t="shared" si="30"/>
        <v>0</v>
      </c>
      <c r="AP25" s="37">
        <f t="shared" si="31"/>
        <v>0</v>
      </c>
      <c r="AS25" s="37">
        <f t="shared" si="32"/>
        <v>0</v>
      </c>
      <c r="AT25" s="37">
        <v>0</v>
      </c>
      <c r="AV25" s="37">
        <f t="shared" si="33"/>
        <v>0</v>
      </c>
      <c r="AW25" s="37">
        <v>0</v>
      </c>
      <c r="AY25" s="37">
        <v>1</v>
      </c>
      <c r="BE25" s="37">
        <v>0</v>
      </c>
      <c r="BS25" s="37">
        <f t="shared" si="34"/>
        <v>109</v>
      </c>
      <c r="BT25" s="37">
        <v>109</v>
      </c>
      <c r="BV25" s="37">
        <v>0</v>
      </c>
      <c r="BX25" s="37">
        <v>0</v>
      </c>
      <c r="BZ25" s="37">
        <v>0</v>
      </c>
      <c r="CH25" s="37">
        <f t="shared" si="35"/>
        <v>4</v>
      </c>
      <c r="CI25" s="37">
        <v>4</v>
      </c>
      <c r="CN25" s="37">
        <v>2820.2469999999998</v>
      </c>
      <c r="CT25" s="37">
        <v>30</v>
      </c>
      <c r="CV25" s="37">
        <v>0</v>
      </c>
      <c r="DB25" s="37">
        <v>0</v>
      </c>
      <c r="DD25" s="37">
        <v>0</v>
      </c>
      <c r="DE25" s="37">
        <f t="shared" si="36"/>
        <v>1</v>
      </c>
      <c r="DG25" s="37">
        <v>1</v>
      </c>
      <c r="DK25" s="37">
        <v>18</v>
      </c>
      <c r="DP25" s="37">
        <v>378.1825</v>
      </c>
      <c r="DW25" s="37">
        <v>0</v>
      </c>
      <c r="DZ25" s="37">
        <v>1</v>
      </c>
      <c r="EE25" s="37">
        <v>2</v>
      </c>
      <c r="EK25" s="37">
        <v>2</v>
      </c>
      <c r="EL25" s="37">
        <f t="shared" si="37"/>
        <v>119</v>
      </c>
      <c r="EM25" s="37">
        <v>119</v>
      </c>
      <c r="EN25" s="37">
        <v>0</v>
      </c>
      <c r="EO25" s="37">
        <v>1437.1632650000001</v>
      </c>
      <c r="EQ25" s="37">
        <v>67.719735000000014</v>
      </c>
      <c r="FE25" s="37">
        <v>680.72850000000005</v>
      </c>
      <c r="FG25" s="37">
        <v>75.636499999999998</v>
      </c>
      <c r="FI25" s="37"/>
      <c r="FJ25" s="178"/>
      <c r="FU25" s="37">
        <v>151.273</v>
      </c>
      <c r="FW25" s="37">
        <v>5</v>
      </c>
      <c r="GH25" s="37">
        <v>280.13600000000002</v>
      </c>
      <c r="GQ25" s="183"/>
      <c r="GR25" s="184"/>
      <c r="GS25" s="184"/>
      <c r="GT25" s="184"/>
      <c r="GU25" s="184"/>
      <c r="GV25" s="184"/>
      <c r="GW25" s="184"/>
      <c r="GX25" s="184"/>
      <c r="GY25" s="184"/>
      <c r="GZ25" s="184"/>
      <c r="HA25" s="184"/>
      <c r="HB25" s="184"/>
      <c r="HC25" s="184"/>
      <c r="HD25" s="184"/>
      <c r="HE25" s="184"/>
      <c r="HF25" s="184"/>
      <c r="HG25" s="184"/>
      <c r="HH25" s="184"/>
      <c r="HV25" s="37">
        <v>172.39138461538499</v>
      </c>
      <c r="HX25" s="37">
        <v>1.7</v>
      </c>
      <c r="IB25" s="37">
        <v>0</v>
      </c>
      <c r="IR25" s="37">
        <v>0</v>
      </c>
      <c r="IT25" s="37">
        <v>0</v>
      </c>
      <c r="JT25" s="37">
        <v>0</v>
      </c>
      <c r="JW25" s="37">
        <v>0</v>
      </c>
      <c r="JZ25" s="37">
        <v>0</v>
      </c>
      <c r="KA25" s="37">
        <v>0</v>
      </c>
      <c r="KB25" s="37">
        <v>0</v>
      </c>
      <c r="KC25" s="37">
        <v>0</v>
      </c>
      <c r="KD25" s="37">
        <v>0</v>
      </c>
      <c r="KV25" s="37">
        <v>0</v>
      </c>
    </row>
    <row r="26" spans="1:308" ht="17.25" customHeight="1" x14ac:dyDescent="0.25">
      <c r="A26" s="17">
        <v>16</v>
      </c>
      <c r="B26" s="163" t="s">
        <v>300</v>
      </c>
      <c r="C26" s="169" t="s">
        <v>316</v>
      </c>
      <c r="D26" s="170">
        <v>247693908</v>
      </c>
      <c r="E26" s="78">
        <f t="shared" si="22"/>
        <v>13266.694</v>
      </c>
      <c r="F26" s="78">
        <f t="shared" si="6"/>
        <v>5605.4755599999999</v>
      </c>
      <c r="G26" s="78">
        <f t="shared" si="7"/>
        <v>0</v>
      </c>
      <c r="H26" s="78">
        <f t="shared" si="8"/>
        <v>852.29344000000003</v>
      </c>
      <c r="I26" s="78">
        <f t="shared" si="23"/>
        <v>6808.9250000000002</v>
      </c>
      <c r="J26" s="37">
        <f t="shared" si="26"/>
        <v>2</v>
      </c>
      <c r="L26" s="37">
        <v>2</v>
      </c>
      <c r="M26" s="37">
        <v>0</v>
      </c>
      <c r="U26" s="37">
        <v>1</v>
      </c>
      <c r="V26" s="180">
        <f t="shared" si="24"/>
        <v>731</v>
      </c>
      <c r="W26" s="180">
        <f t="shared" si="27"/>
        <v>0</v>
      </c>
      <c r="X26" s="180"/>
      <c r="Y26" s="180"/>
      <c r="Z26" s="180">
        <f t="shared" si="28"/>
        <v>0</v>
      </c>
      <c r="AA26" s="180"/>
      <c r="AB26" s="180"/>
      <c r="AC26" s="180">
        <f t="shared" si="29"/>
        <v>731</v>
      </c>
      <c r="AD26" s="37">
        <v>0</v>
      </c>
      <c r="AE26" s="37">
        <v>731</v>
      </c>
      <c r="AF26" s="37">
        <v>0</v>
      </c>
      <c r="AH26" s="37">
        <v>0</v>
      </c>
      <c r="AJ26" s="37">
        <v>0</v>
      </c>
      <c r="AL26" s="37">
        <f t="shared" si="25"/>
        <v>0</v>
      </c>
      <c r="AM26" s="179">
        <f t="shared" si="30"/>
        <v>0</v>
      </c>
      <c r="AP26" s="37">
        <f t="shared" si="31"/>
        <v>0</v>
      </c>
      <c r="AS26" s="37">
        <f t="shared" si="32"/>
        <v>0</v>
      </c>
      <c r="AU26" s="37">
        <v>0</v>
      </c>
      <c r="AV26" s="37">
        <f t="shared" si="33"/>
        <v>0</v>
      </c>
      <c r="AX26" s="37">
        <v>0</v>
      </c>
      <c r="AY26" s="37">
        <v>2</v>
      </c>
      <c r="BE26" s="37">
        <v>0</v>
      </c>
      <c r="BS26" s="37">
        <f t="shared" si="34"/>
        <v>412</v>
      </c>
      <c r="BT26" s="37">
        <v>412</v>
      </c>
      <c r="BV26" s="37">
        <v>0</v>
      </c>
      <c r="BX26" s="37">
        <v>0</v>
      </c>
      <c r="BZ26" s="37">
        <v>0</v>
      </c>
      <c r="CH26" s="37">
        <f t="shared" si="35"/>
        <v>4</v>
      </c>
      <c r="CI26" s="37">
        <v>4</v>
      </c>
      <c r="CN26" s="37">
        <v>4496.7049999999999</v>
      </c>
      <c r="CT26" s="37">
        <v>53</v>
      </c>
      <c r="CV26" s="37">
        <v>0</v>
      </c>
      <c r="DB26" s="37">
        <v>0</v>
      </c>
      <c r="DD26" s="37">
        <v>0</v>
      </c>
      <c r="DE26" s="37">
        <f t="shared" si="36"/>
        <v>0</v>
      </c>
      <c r="DG26" s="37">
        <v>0</v>
      </c>
      <c r="DK26" s="37">
        <v>0</v>
      </c>
      <c r="DP26" s="37">
        <v>1529.3985</v>
      </c>
      <c r="DW26" s="37">
        <v>0</v>
      </c>
      <c r="DZ26" s="37">
        <v>2</v>
      </c>
      <c r="EE26" s="37">
        <v>11</v>
      </c>
      <c r="EK26" s="37">
        <v>12</v>
      </c>
      <c r="EL26" s="37">
        <f t="shared" si="37"/>
        <v>233</v>
      </c>
      <c r="EM26" s="37">
        <v>233</v>
      </c>
      <c r="EN26" s="37">
        <v>0</v>
      </c>
      <c r="EO26" s="37">
        <v>2852.5582599999998</v>
      </c>
      <c r="EQ26" s="37">
        <v>134.41374000000002</v>
      </c>
      <c r="FE26" s="37">
        <v>2752.9173000000001</v>
      </c>
      <c r="FG26" s="37">
        <v>305.87970000000001</v>
      </c>
      <c r="FI26" s="37"/>
      <c r="FJ26" s="178"/>
      <c r="FU26" s="37">
        <v>611.75940000000003</v>
      </c>
      <c r="FW26" s="37">
        <v>5</v>
      </c>
      <c r="GH26" s="37">
        <v>1581.22</v>
      </c>
      <c r="GQ26" s="183"/>
      <c r="GR26" s="184"/>
      <c r="GS26" s="184"/>
      <c r="GT26" s="184"/>
      <c r="GU26" s="184"/>
      <c r="GV26" s="184"/>
      <c r="GW26" s="184"/>
      <c r="GX26" s="184"/>
      <c r="GY26" s="184"/>
      <c r="GZ26" s="184"/>
      <c r="HA26" s="184"/>
      <c r="HB26" s="184"/>
      <c r="HC26" s="184"/>
      <c r="HD26" s="184"/>
      <c r="HE26" s="184"/>
      <c r="HF26" s="184"/>
      <c r="HG26" s="184"/>
      <c r="HH26" s="184"/>
      <c r="HV26" s="37">
        <v>1054.1466666666699</v>
      </c>
      <c r="HX26" s="37">
        <v>1.7</v>
      </c>
      <c r="IB26" s="37">
        <v>0</v>
      </c>
      <c r="IR26" s="37">
        <v>0</v>
      </c>
      <c r="IT26" s="37">
        <v>0</v>
      </c>
      <c r="JT26" s="37">
        <v>0</v>
      </c>
      <c r="JW26" s="37">
        <v>0</v>
      </c>
      <c r="JZ26" s="37">
        <v>0</v>
      </c>
      <c r="KA26" s="37">
        <v>0</v>
      </c>
      <c r="KB26" s="37">
        <v>0</v>
      </c>
      <c r="KC26" s="37">
        <v>0</v>
      </c>
      <c r="KD26" s="37">
        <v>0</v>
      </c>
      <c r="KV26" s="37">
        <v>0</v>
      </c>
    </row>
    <row r="27" spans="1:308" ht="17.25" customHeight="1" x14ac:dyDescent="0.25">
      <c r="A27" s="17">
        <v>17</v>
      </c>
      <c r="B27" s="163" t="s">
        <v>300</v>
      </c>
      <c r="C27" s="169" t="s">
        <v>317</v>
      </c>
      <c r="D27" s="170">
        <v>247693527</v>
      </c>
      <c r="E27" s="78">
        <f t="shared" si="22"/>
        <v>13326.419</v>
      </c>
      <c r="F27" s="78">
        <f t="shared" si="6"/>
        <v>2778.6572150000002</v>
      </c>
      <c r="G27" s="78">
        <f t="shared" si="7"/>
        <v>0</v>
      </c>
      <c r="H27" s="78">
        <f t="shared" si="8"/>
        <v>862.22578500000009</v>
      </c>
      <c r="I27" s="78">
        <f t="shared" si="23"/>
        <v>9685.5360000000001</v>
      </c>
      <c r="J27" s="37">
        <f t="shared" si="26"/>
        <v>1</v>
      </c>
      <c r="K27" s="37">
        <f>VLOOKUP($D27,'[2]Титул ДТ'!$B:$CT,12,0)</f>
        <v>1</v>
      </c>
      <c r="M27" s="37">
        <v>0</v>
      </c>
      <c r="U27" s="37">
        <v>1</v>
      </c>
      <c r="V27" s="180">
        <f t="shared" si="24"/>
        <v>0</v>
      </c>
      <c r="W27" s="180">
        <f t="shared" si="27"/>
        <v>0</v>
      </c>
      <c r="X27" s="180"/>
      <c r="Y27" s="180"/>
      <c r="Z27" s="180">
        <f t="shared" si="28"/>
        <v>0</v>
      </c>
      <c r="AA27" s="180"/>
      <c r="AB27" s="180"/>
      <c r="AC27" s="180">
        <f t="shared" si="29"/>
        <v>0</v>
      </c>
      <c r="AD27" s="37">
        <v>0</v>
      </c>
      <c r="AF27" s="37">
        <v>0</v>
      </c>
      <c r="AH27" s="37">
        <v>412</v>
      </c>
      <c r="AJ27" s="37">
        <v>0</v>
      </c>
      <c r="AL27" s="37">
        <f t="shared" si="25"/>
        <v>5</v>
      </c>
      <c r="AM27" s="179">
        <f t="shared" si="30"/>
        <v>0</v>
      </c>
      <c r="AP27" s="37">
        <f t="shared" si="31"/>
        <v>0</v>
      </c>
      <c r="AS27" s="37">
        <f t="shared" si="32"/>
        <v>4</v>
      </c>
      <c r="AT27" s="37">
        <v>4</v>
      </c>
      <c r="AV27" s="37">
        <f t="shared" si="33"/>
        <v>1</v>
      </c>
      <c r="AW27" s="37">
        <v>1</v>
      </c>
      <c r="AY27" s="37">
        <v>1</v>
      </c>
      <c r="BE27" s="37">
        <v>0</v>
      </c>
      <c r="BS27" s="37">
        <f t="shared" si="34"/>
        <v>0</v>
      </c>
      <c r="BT27" s="37">
        <v>0</v>
      </c>
      <c r="BV27" s="37">
        <v>0</v>
      </c>
      <c r="BX27" s="37">
        <v>176</v>
      </c>
      <c r="BZ27" s="37">
        <v>0</v>
      </c>
      <c r="CH27" s="37">
        <f t="shared" si="35"/>
        <v>2</v>
      </c>
      <c r="CI27" s="37">
        <v>2</v>
      </c>
      <c r="CN27" s="37">
        <v>9574.4660000000003</v>
      </c>
      <c r="CT27" s="37">
        <v>0</v>
      </c>
      <c r="CV27" s="37">
        <v>0</v>
      </c>
      <c r="DB27" s="37">
        <v>0</v>
      </c>
      <c r="DD27" s="37">
        <v>0</v>
      </c>
      <c r="DE27" s="37">
        <f t="shared" si="36"/>
        <v>0</v>
      </c>
      <c r="DG27" s="37">
        <v>0</v>
      </c>
      <c r="DK27" s="37">
        <v>0</v>
      </c>
      <c r="DP27" s="37">
        <v>1244.0550000000001</v>
      </c>
      <c r="DW27" s="37">
        <v>0</v>
      </c>
      <c r="DZ27" s="37">
        <v>1</v>
      </c>
      <c r="EE27" s="37">
        <v>20</v>
      </c>
      <c r="EK27" s="37">
        <v>10</v>
      </c>
      <c r="EL27" s="37">
        <f t="shared" si="37"/>
        <v>44</v>
      </c>
      <c r="EM27" s="37">
        <v>44</v>
      </c>
      <c r="EN27" s="37">
        <v>0</v>
      </c>
      <c r="EO27" s="37">
        <v>539.35821499999997</v>
      </c>
      <c r="EQ27" s="37">
        <v>25.414785000000009</v>
      </c>
      <c r="FE27" s="37">
        <v>2239.299</v>
      </c>
      <c r="FG27" s="37">
        <v>248.81100000000001</v>
      </c>
      <c r="FI27" s="37"/>
      <c r="FJ27" s="178"/>
      <c r="FU27" s="37">
        <v>497.62200000000001</v>
      </c>
      <c r="FW27" s="37">
        <v>5</v>
      </c>
      <c r="GH27" s="37">
        <v>111.07</v>
      </c>
      <c r="GQ27" s="185"/>
      <c r="GR27" s="186"/>
      <c r="GS27" s="186"/>
      <c r="GT27" s="186"/>
      <c r="GU27" s="186"/>
      <c r="GV27" s="186"/>
      <c r="GW27" s="186"/>
      <c r="GX27" s="186"/>
      <c r="GY27" s="186"/>
      <c r="GZ27" s="186"/>
      <c r="HA27" s="186"/>
      <c r="HB27" s="186"/>
      <c r="HC27" s="186"/>
      <c r="HD27" s="186"/>
      <c r="HE27" s="186"/>
      <c r="HF27" s="186"/>
      <c r="HG27" s="186"/>
      <c r="HH27" s="186"/>
      <c r="HV27" s="37">
        <v>55.534999999999997</v>
      </c>
      <c r="HX27" s="37">
        <v>2</v>
      </c>
      <c r="IB27" s="37">
        <v>0</v>
      </c>
      <c r="IR27" s="37">
        <v>0</v>
      </c>
      <c r="IT27" s="37">
        <v>0</v>
      </c>
      <c r="JT27" s="37">
        <v>0</v>
      </c>
      <c r="JW27" s="37">
        <v>0</v>
      </c>
      <c r="JZ27" s="37">
        <v>0</v>
      </c>
      <c r="KA27" s="37">
        <v>0</v>
      </c>
      <c r="KB27" s="37">
        <v>0</v>
      </c>
      <c r="KC27" s="37">
        <v>0</v>
      </c>
      <c r="KD27" s="37">
        <v>0</v>
      </c>
      <c r="KV27" s="37">
        <v>0</v>
      </c>
    </row>
    <row r="28" spans="1:308" ht="17.25" customHeight="1" x14ac:dyDescent="0.25">
      <c r="A28" s="17">
        <v>18</v>
      </c>
      <c r="B28" s="163" t="s">
        <v>300</v>
      </c>
      <c r="C28" s="169" t="s">
        <v>318</v>
      </c>
      <c r="D28" s="170">
        <v>247693523</v>
      </c>
      <c r="E28" s="78">
        <f t="shared" si="22"/>
        <v>8544.3649999999998</v>
      </c>
      <c r="F28" s="78">
        <f t="shared" si="6"/>
        <v>1817.1349599999999</v>
      </c>
      <c r="G28" s="78">
        <f t="shared" si="7"/>
        <v>0</v>
      </c>
      <c r="H28" s="78">
        <f t="shared" si="8"/>
        <v>781.45123999999998</v>
      </c>
      <c r="I28" s="78">
        <f t="shared" si="23"/>
        <v>5945.7788</v>
      </c>
      <c r="J28" s="37">
        <f t="shared" si="26"/>
        <v>2</v>
      </c>
      <c r="K28" s="37">
        <f>VLOOKUP($D28,'[2]Титул ДТ'!$B:$CT,12,0)</f>
        <v>2</v>
      </c>
      <c r="M28" s="37">
        <v>0</v>
      </c>
      <c r="U28" s="37">
        <v>1</v>
      </c>
      <c r="V28" s="180">
        <f t="shared" si="24"/>
        <v>610</v>
      </c>
      <c r="W28" s="180">
        <f t="shared" si="27"/>
        <v>0</v>
      </c>
      <c r="X28" s="180"/>
      <c r="Y28" s="180"/>
      <c r="Z28" s="180">
        <f t="shared" si="28"/>
        <v>0</v>
      </c>
      <c r="AA28" s="180"/>
      <c r="AB28" s="180"/>
      <c r="AC28" s="180">
        <f t="shared" si="29"/>
        <v>610</v>
      </c>
      <c r="AD28" s="37">
        <v>610</v>
      </c>
      <c r="AF28" s="37">
        <v>0</v>
      </c>
      <c r="AH28" s="37">
        <v>0</v>
      </c>
      <c r="AJ28" s="37">
        <v>0</v>
      </c>
      <c r="AL28" s="37">
        <f t="shared" si="25"/>
        <v>5</v>
      </c>
      <c r="AM28" s="179">
        <f t="shared" si="30"/>
        <v>0</v>
      </c>
      <c r="AP28" s="37">
        <f t="shared" si="31"/>
        <v>0</v>
      </c>
      <c r="AS28" s="37">
        <f t="shared" si="32"/>
        <v>4</v>
      </c>
      <c r="AT28" s="37">
        <v>4</v>
      </c>
      <c r="AV28" s="37">
        <f t="shared" si="33"/>
        <v>1</v>
      </c>
      <c r="AW28" s="37">
        <v>1</v>
      </c>
      <c r="AY28" s="37">
        <v>0</v>
      </c>
      <c r="BE28" s="37">
        <v>0</v>
      </c>
      <c r="BS28" s="37">
        <f t="shared" si="34"/>
        <v>0</v>
      </c>
      <c r="BT28" s="37">
        <v>0</v>
      </c>
      <c r="BV28" s="37">
        <v>0</v>
      </c>
      <c r="BX28" s="37">
        <v>0</v>
      </c>
      <c r="BZ28" s="37">
        <v>0</v>
      </c>
      <c r="CH28" s="37">
        <f t="shared" si="35"/>
        <v>0</v>
      </c>
      <c r="CI28" s="37">
        <v>0</v>
      </c>
      <c r="CN28" s="37">
        <v>5853.5709999999999</v>
      </c>
      <c r="CT28" s="37">
        <v>187</v>
      </c>
      <c r="CV28" s="37">
        <v>0</v>
      </c>
      <c r="DB28" s="37">
        <v>0</v>
      </c>
      <c r="DD28" s="37">
        <v>0</v>
      </c>
      <c r="DE28" s="37">
        <f t="shared" si="36"/>
        <v>0</v>
      </c>
      <c r="DG28" s="37">
        <v>0</v>
      </c>
      <c r="DK28" s="37">
        <v>0</v>
      </c>
      <c r="DP28" s="37">
        <v>560.71950000000004</v>
      </c>
      <c r="DW28" s="37">
        <v>0</v>
      </c>
      <c r="DZ28" s="37">
        <v>2</v>
      </c>
      <c r="EE28" s="37">
        <v>0</v>
      </c>
      <c r="EK28" s="37">
        <v>8</v>
      </c>
      <c r="EL28" s="37">
        <f t="shared" si="37"/>
        <v>38</v>
      </c>
      <c r="EM28" s="37">
        <v>38</v>
      </c>
      <c r="EN28" s="37">
        <v>0</v>
      </c>
      <c r="EO28" s="37">
        <v>475.89177999999998</v>
      </c>
      <c r="EQ28" s="37">
        <v>22.424220000000005</v>
      </c>
      <c r="FE28" s="37">
        <v>1009.2951</v>
      </c>
      <c r="FG28" s="37">
        <v>112.1439</v>
      </c>
      <c r="FI28" s="37"/>
      <c r="FJ28" s="178"/>
      <c r="FU28" s="37">
        <v>280.35975000000002</v>
      </c>
      <c r="FW28" s="37">
        <v>4</v>
      </c>
      <c r="FY28" s="37">
        <v>331.94808</v>
      </c>
      <c r="GE28" s="37">
        <v>36.883119999999998</v>
      </c>
      <c r="GH28" s="37">
        <v>92.207800000000006</v>
      </c>
      <c r="GQ28" s="183"/>
      <c r="GR28" s="184"/>
      <c r="GS28" s="184"/>
      <c r="GT28" s="184"/>
      <c r="GU28" s="184"/>
      <c r="GV28" s="184"/>
      <c r="GW28" s="184"/>
      <c r="GX28" s="184"/>
      <c r="GY28" s="184"/>
      <c r="GZ28" s="184"/>
      <c r="HA28" s="184"/>
      <c r="HB28" s="184"/>
      <c r="HC28" s="184"/>
      <c r="HD28" s="184"/>
      <c r="HE28" s="184"/>
      <c r="HF28" s="184"/>
      <c r="HG28" s="184"/>
      <c r="HH28" s="184"/>
      <c r="HU28" s="37">
        <v>139.620643533123</v>
      </c>
      <c r="HV28" s="37">
        <v>34.905160883280701</v>
      </c>
      <c r="HW28" s="37">
        <v>2.6</v>
      </c>
      <c r="HX28" s="37">
        <v>1.9</v>
      </c>
      <c r="IB28" s="37">
        <v>0</v>
      </c>
      <c r="IR28" s="37">
        <v>0</v>
      </c>
      <c r="IT28" s="37">
        <v>0</v>
      </c>
      <c r="JT28" s="37">
        <v>0</v>
      </c>
      <c r="JW28" s="37">
        <v>0</v>
      </c>
      <c r="JZ28" s="37">
        <v>0</v>
      </c>
      <c r="KA28" s="37">
        <v>0</v>
      </c>
      <c r="KB28" s="37">
        <v>0</v>
      </c>
      <c r="KC28" s="37">
        <v>0</v>
      </c>
      <c r="KD28" s="37">
        <v>0</v>
      </c>
      <c r="KV28" s="37">
        <v>0</v>
      </c>
    </row>
    <row r="29" spans="1:308" ht="17.25" customHeight="1" x14ac:dyDescent="0.25">
      <c r="A29" s="17">
        <v>19</v>
      </c>
      <c r="B29" s="163" t="s">
        <v>300</v>
      </c>
      <c r="C29" s="169" t="s">
        <v>319</v>
      </c>
      <c r="D29" s="170">
        <v>247694087</v>
      </c>
      <c r="E29" s="78">
        <f t="shared" si="22"/>
        <v>7634.1030000000001</v>
      </c>
      <c r="F29" s="78">
        <f t="shared" si="6"/>
        <v>3181.9846250000001</v>
      </c>
      <c r="G29" s="78">
        <f t="shared" si="7"/>
        <v>0</v>
      </c>
      <c r="H29" s="78">
        <f t="shared" si="8"/>
        <v>479.90437499999996</v>
      </c>
      <c r="I29" s="78">
        <f t="shared" si="23"/>
        <v>3972.2139999999999</v>
      </c>
      <c r="J29" s="37">
        <f t="shared" si="26"/>
        <v>1</v>
      </c>
      <c r="L29" s="37">
        <v>1</v>
      </c>
      <c r="M29" s="37">
        <v>0</v>
      </c>
      <c r="U29" s="37">
        <v>1</v>
      </c>
      <c r="V29" s="180">
        <f t="shared" si="24"/>
        <v>194</v>
      </c>
      <c r="W29" s="180">
        <f t="shared" si="27"/>
        <v>0</v>
      </c>
      <c r="X29" s="180"/>
      <c r="Y29" s="180"/>
      <c r="Z29" s="180">
        <f t="shared" si="28"/>
        <v>0</v>
      </c>
      <c r="AA29" s="180"/>
      <c r="AB29" s="180"/>
      <c r="AC29" s="180">
        <f t="shared" si="29"/>
        <v>194</v>
      </c>
      <c r="AD29" s="37">
        <v>0</v>
      </c>
      <c r="AE29" s="37">
        <v>194</v>
      </c>
      <c r="AF29" s="37">
        <v>0</v>
      </c>
      <c r="AH29" s="37">
        <v>0</v>
      </c>
      <c r="AJ29" s="37">
        <v>0</v>
      </c>
      <c r="AL29" s="37">
        <f t="shared" si="25"/>
        <v>0</v>
      </c>
      <c r="AM29" s="179">
        <f t="shared" si="30"/>
        <v>0</v>
      </c>
      <c r="AP29" s="37">
        <f t="shared" si="31"/>
        <v>0</v>
      </c>
      <c r="AS29" s="37">
        <f t="shared" si="32"/>
        <v>0</v>
      </c>
      <c r="AU29" s="37">
        <v>0</v>
      </c>
      <c r="AV29" s="37">
        <f t="shared" si="33"/>
        <v>0</v>
      </c>
      <c r="AX29" s="37">
        <v>0</v>
      </c>
      <c r="AY29" s="37">
        <v>1</v>
      </c>
      <c r="BE29" s="37">
        <v>0</v>
      </c>
      <c r="BS29" s="37">
        <f t="shared" si="34"/>
        <v>162</v>
      </c>
      <c r="BT29" s="37">
        <v>162</v>
      </c>
      <c r="BV29" s="37">
        <v>0</v>
      </c>
      <c r="BX29" s="37">
        <v>0</v>
      </c>
      <c r="BZ29" s="37">
        <v>0</v>
      </c>
      <c r="CH29" s="37">
        <f t="shared" si="35"/>
        <v>4</v>
      </c>
      <c r="CI29" s="37">
        <v>4</v>
      </c>
      <c r="CN29" s="37">
        <v>2302.5410000000002</v>
      </c>
      <c r="CT29" s="37">
        <v>65</v>
      </c>
      <c r="CV29" s="37">
        <v>0</v>
      </c>
      <c r="DB29" s="37">
        <v>0</v>
      </c>
      <c r="DD29" s="37">
        <v>0</v>
      </c>
      <c r="DE29" s="37">
        <f t="shared" si="36"/>
        <v>1</v>
      </c>
      <c r="DG29" s="37">
        <v>1</v>
      </c>
      <c r="DK29" s="37">
        <v>18</v>
      </c>
      <c r="DP29" s="37">
        <v>1458.2670000000001</v>
      </c>
      <c r="DW29" s="37">
        <v>0</v>
      </c>
      <c r="DZ29" s="37">
        <v>1</v>
      </c>
      <c r="EE29" s="37">
        <v>1</v>
      </c>
      <c r="EK29" s="37">
        <v>8</v>
      </c>
      <c r="EL29" s="37">
        <f t="shared" si="37"/>
        <v>47</v>
      </c>
      <c r="EM29" s="37">
        <v>47</v>
      </c>
      <c r="EN29" s="37">
        <v>0</v>
      </c>
      <c r="EO29" s="37">
        <v>557.10402499999998</v>
      </c>
      <c r="EQ29" s="37">
        <v>26.250975000000004</v>
      </c>
      <c r="FE29" s="37">
        <v>2624.8806</v>
      </c>
      <c r="FG29" s="37">
        <v>291.65339999999998</v>
      </c>
      <c r="FI29" s="37"/>
      <c r="FJ29" s="178"/>
      <c r="FU29" s="37">
        <v>583.30679999999995</v>
      </c>
      <c r="FW29" s="37">
        <v>5</v>
      </c>
      <c r="GH29" s="37">
        <v>1457.673</v>
      </c>
      <c r="GQ29" s="183"/>
      <c r="GR29" s="184"/>
      <c r="GS29" s="184"/>
      <c r="GT29" s="184"/>
      <c r="GU29" s="184"/>
      <c r="GV29" s="184"/>
      <c r="GW29" s="184"/>
      <c r="GX29" s="184"/>
      <c r="GY29" s="184"/>
      <c r="GZ29" s="184"/>
      <c r="HA29" s="184"/>
      <c r="HB29" s="184"/>
      <c r="HC29" s="184"/>
      <c r="HD29" s="184"/>
      <c r="HE29" s="184"/>
      <c r="HF29" s="184"/>
      <c r="HG29" s="184"/>
      <c r="HH29" s="184"/>
      <c r="HV29" s="37">
        <v>813.58493023255699</v>
      </c>
      <c r="HX29" s="37">
        <v>1.7</v>
      </c>
      <c r="IB29" s="37">
        <v>0</v>
      </c>
      <c r="IR29" s="37">
        <v>0</v>
      </c>
      <c r="IT29" s="37">
        <v>0</v>
      </c>
      <c r="JT29" s="37">
        <v>0</v>
      </c>
      <c r="JW29" s="37">
        <v>0</v>
      </c>
      <c r="JZ29" s="37">
        <v>0</v>
      </c>
      <c r="KA29" s="37">
        <v>0</v>
      </c>
      <c r="KB29" s="37">
        <v>0</v>
      </c>
      <c r="KC29" s="37">
        <v>0</v>
      </c>
      <c r="KD29" s="37">
        <v>0</v>
      </c>
      <c r="KV29" s="37">
        <v>0</v>
      </c>
    </row>
    <row r="30" spans="1:308" ht="17.25" customHeight="1" x14ac:dyDescent="0.25">
      <c r="A30" s="17">
        <v>20</v>
      </c>
      <c r="B30" s="163" t="s">
        <v>300</v>
      </c>
      <c r="C30" s="169" t="s">
        <v>320</v>
      </c>
      <c r="D30" s="170">
        <v>247694031</v>
      </c>
      <c r="E30" s="78">
        <f t="shared" si="22"/>
        <v>7344.3319999999994</v>
      </c>
      <c r="F30" s="78">
        <f t="shared" si="6"/>
        <v>2380.9918149999999</v>
      </c>
      <c r="G30" s="78">
        <f t="shared" si="7"/>
        <v>0</v>
      </c>
      <c r="H30" s="78">
        <f t="shared" si="8"/>
        <v>485.37418500000001</v>
      </c>
      <c r="I30" s="78">
        <f t="shared" si="23"/>
        <v>4477.9659999999994</v>
      </c>
      <c r="J30" s="37">
        <f t="shared" si="26"/>
        <v>3</v>
      </c>
      <c r="L30" s="37">
        <v>3</v>
      </c>
      <c r="M30" s="37">
        <v>0</v>
      </c>
      <c r="U30" s="37">
        <v>1</v>
      </c>
      <c r="V30" s="180">
        <f t="shared" si="24"/>
        <v>821.6</v>
      </c>
      <c r="W30" s="180">
        <f t="shared" si="27"/>
        <v>0</v>
      </c>
      <c r="X30" s="180"/>
      <c r="Y30" s="180"/>
      <c r="Z30" s="180">
        <f t="shared" si="28"/>
        <v>0</v>
      </c>
      <c r="AA30" s="180"/>
      <c r="AB30" s="180"/>
      <c r="AC30" s="180">
        <f t="shared" si="29"/>
        <v>821.6</v>
      </c>
      <c r="AD30" s="37">
        <v>0</v>
      </c>
      <c r="AE30" s="37">
        <v>821.6</v>
      </c>
      <c r="AF30" s="37">
        <v>0</v>
      </c>
      <c r="AH30" s="37">
        <v>0</v>
      </c>
      <c r="AJ30" s="37">
        <v>0</v>
      </c>
      <c r="AL30" s="37">
        <f t="shared" si="25"/>
        <v>9</v>
      </c>
      <c r="AM30" s="179">
        <f t="shared" si="30"/>
        <v>0</v>
      </c>
      <c r="AP30" s="37">
        <f t="shared" si="31"/>
        <v>0</v>
      </c>
      <c r="AS30" s="37">
        <f t="shared" si="32"/>
        <v>8</v>
      </c>
      <c r="AU30" s="37">
        <v>8</v>
      </c>
      <c r="AV30" s="37">
        <f t="shared" si="33"/>
        <v>1</v>
      </c>
      <c r="AX30" s="37">
        <v>1</v>
      </c>
      <c r="AY30" s="37">
        <v>2</v>
      </c>
      <c r="BE30" s="37">
        <v>0</v>
      </c>
      <c r="BS30" s="37">
        <f t="shared" si="34"/>
        <v>0</v>
      </c>
      <c r="BT30" s="37">
        <v>0</v>
      </c>
      <c r="BV30" s="37">
        <v>257.3</v>
      </c>
      <c r="BX30" s="37">
        <v>0</v>
      </c>
      <c r="BZ30" s="37">
        <v>0</v>
      </c>
      <c r="CH30" s="37">
        <f t="shared" si="35"/>
        <v>4</v>
      </c>
      <c r="CI30" s="37">
        <v>4</v>
      </c>
      <c r="CN30" s="37">
        <v>3161.1779999999999</v>
      </c>
      <c r="CT30" s="37">
        <v>48</v>
      </c>
      <c r="CV30" s="37">
        <v>0</v>
      </c>
      <c r="DB30" s="37">
        <v>0</v>
      </c>
      <c r="DD30" s="37">
        <v>0</v>
      </c>
      <c r="DE30" s="37">
        <f t="shared" si="36"/>
        <v>1</v>
      </c>
      <c r="DG30" s="37">
        <v>1</v>
      </c>
      <c r="DK30" s="37">
        <v>18</v>
      </c>
      <c r="DP30" s="37">
        <v>1006.0565</v>
      </c>
      <c r="DW30" s="37">
        <v>0</v>
      </c>
      <c r="DZ30" s="37">
        <v>3</v>
      </c>
      <c r="EE30" s="37">
        <v>2</v>
      </c>
      <c r="EK30" s="37">
        <v>2</v>
      </c>
      <c r="EL30" s="37">
        <f t="shared" si="37"/>
        <v>46</v>
      </c>
      <c r="EM30" s="37">
        <v>46</v>
      </c>
      <c r="EN30" s="37">
        <v>0</v>
      </c>
      <c r="EO30" s="37">
        <v>570.09011499999997</v>
      </c>
      <c r="EQ30" s="37">
        <v>26.862885000000006</v>
      </c>
      <c r="FE30" s="37">
        <v>1810.9016999999999</v>
      </c>
      <c r="FG30" s="37">
        <v>201.21129999999999</v>
      </c>
      <c r="FI30" s="37"/>
      <c r="FJ30" s="178"/>
      <c r="FU30" s="37">
        <v>402.42259999999999</v>
      </c>
      <c r="FW30" s="37">
        <v>5</v>
      </c>
      <c r="GH30" s="37">
        <v>477.18799999999999</v>
      </c>
      <c r="GQ30" s="183"/>
      <c r="GR30" s="184"/>
      <c r="GS30" s="184"/>
      <c r="GT30" s="184"/>
      <c r="GU30" s="184"/>
      <c r="GV30" s="184"/>
      <c r="GW30" s="184"/>
      <c r="GX30" s="184"/>
      <c r="GY30" s="184"/>
      <c r="GZ30" s="184"/>
      <c r="HA30" s="184"/>
      <c r="HB30" s="184"/>
      <c r="HC30" s="184"/>
      <c r="HD30" s="184"/>
      <c r="HE30" s="184"/>
      <c r="HF30" s="184"/>
      <c r="HG30" s="184"/>
      <c r="HH30" s="184"/>
      <c r="HV30" s="37">
        <v>318.125333333333</v>
      </c>
      <c r="HX30" s="37">
        <v>1.7</v>
      </c>
      <c r="IB30" s="37">
        <v>0</v>
      </c>
      <c r="IR30" s="37">
        <v>0</v>
      </c>
      <c r="IT30" s="37">
        <v>0</v>
      </c>
      <c r="JT30" s="37">
        <v>0</v>
      </c>
      <c r="JW30" s="37">
        <v>0</v>
      </c>
      <c r="JZ30" s="37">
        <v>0</v>
      </c>
      <c r="KA30" s="37">
        <v>0</v>
      </c>
      <c r="KB30" s="37">
        <v>0</v>
      </c>
      <c r="KC30" s="37">
        <v>0</v>
      </c>
      <c r="KD30" s="37">
        <v>0</v>
      </c>
      <c r="KV30" s="37">
        <v>0</v>
      </c>
    </row>
    <row r="31" spans="1:308" ht="17.25" customHeight="1" x14ac:dyDescent="0.25">
      <c r="A31" s="17">
        <v>21</v>
      </c>
      <c r="B31" s="163" t="s">
        <v>300</v>
      </c>
      <c r="C31" s="169" t="s">
        <v>321</v>
      </c>
      <c r="D31" s="170">
        <v>247693791</v>
      </c>
      <c r="E31" s="78">
        <f t="shared" si="22"/>
        <v>5192.5739999999996</v>
      </c>
      <c r="F31" s="78">
        <f t="shared" si="6"/>
        <v>1628.5958949999999</v>
      </c>
      <c r="G31" s="78">
        <f t="shared" si="7"/>
        <v>0</v>
      </c>
      <c r="H31" s="78">
        <f t="shared" si="8"/>
        <v>443.86810500000001</v>
      </c>
      <c r="I31" s="78">
        <f t="shared" si="23"/>
        <v>3120.1099999999997</v>
      </c>
      <c r="J31" s="37">
        <f t="shared" si="26"/>
        <v>1</v>
      </c>
      <c r="K31" s="37">
        <f>VLOOKUP($D31,'[2]Титул ДТ'!$B:$CT,12,0)</f>
        <v>1</v>
      </c>
      <c r="M31" s="37">
        <v>0</v>
      </c>
      <c r="U31" s="37">
        <v>1</v>
      </c>
      <c r="V31" s="180">
        <f t="shared" si="24"/>
        <v>281</v>
      </c>
      <c r="W31" s="180">
        <f t="shared" si="27"/>
        <v>0</v>
      </c>
      <c r="X31" s="180"/>
      <c r="Y31" s="180"/>
      <c r="Z31" s="180">
        <f t="shared" si="28"/>
        <v>0</v>
      </c>
      <c r="AA31" s="180"/>
      <c r="AB31" s="180"/>
      <c r="AC31" s="180">
        <f t="shared" si="29"/>
        <v>281</v>
      </c>
      <c r="AD31" s="37">
        <v>281</v>
      </c>
      <c r="AF31" s="37">
        <v>0</v>
      </c>
      <c r="AH31" s="37">
        <v>0</v>
      </c>
      <c r="AJ31" s="37">
        <v>0</v>
      </c>
      <c r="AL31" s="37">
        <f t="shared" si="25"/>
        <v>7</v>
      </c>
      <c r="AM31" s="179">
        <f t="shared" si="30"/>
        <v>0</v>
      </c>
      <c r="AP31" s="37">
        <f t="shared" si="31"/>
        <v>0</v>
      </c>
      <c r="AS31" s="37">
        <f t="shared" si="32"/>
        <v>6</v>
      </c>
      <c r="AT31" s="37">
        <v>6</v>
      </c>
      <c r="AV31" s="37">
        <f t="shared" si="33"/>
        <v>1</v>
      </c>
      <c r="AW31" s="37">
        <v>1</v>
      </c>
      <c r="AY31" s="37">
        <v>0</v>
      </c>
      <c r="BE31" s="37">
        <v>0</v>
      </c>
      <c r="BS31" s="37">
        <f t="shared" si="34"/>
        <v>0</v>
      </c>
      <c r="BT31" s="37">
        <v>0</v>
      </c>
      <c r="BV31" s="37">
        <v>0</v>
      </c>
      <c r="BX31" s="37">
        <v>0</v>
      </c>
      <c r="BZ31" s="37">
        <v>0</v>
      </c>
      <c r="CH31" s="37">
        <f t="shared" si="35"/>
        <v>0</v>
      </c>
      <c r="CI31" s="37">
        <v>0</v>
      </c>
      <c r="CN31" s="37">
        <v>2701.0949999999998</v>
      </c>
      <c r="CT31" s="37">
        <v>29</v>
      </c>
      <c r="CV31" s="37">
        <v>0</v>
      </c>
      <c r="DB31" s="37">
        <v>0</v>
      </c>
      <c r="DD31" s="37">
        <v>0</v>
      </c>
      <c r="DE31" s="37">
        <f t="shared" si="36"/>
        <v>1</v>
      </c>
      <c r="DG31" s="37">
        <v>1</v>
      </c>
      <c r="DK31" s="37">
        <v>18</v>
      </c>
      <c r="DP31" s="37">
        <v>747.74749999999995</v>
      </c>
      <c r="DW31" s="37">
        <v>0</v>
      </c>
      <c r="DZ31" s="37">
        <v>1</v>
      </c>
      <c r="EE31" s="37">
        <v>0</v>
      </c>
      <c r="EK31" s="37">
        <v>2</v>
      </c>
      <c r="EL31" s="37">
        <f t="shared" si="37"/>
        <v>22</v>
      </c>
      <c r="EM31" s="37">
        <v>22</v>
      </c>
      <c r="EN31" s="37">
        <v>0</v>
      </c>
      <c r="EO31" s="37">
        <v>282.650395</v>
      </c>
      <c r="EQ31" s="37">
        <v>13.318605000000002</v>
      </c>
      <c r="FE31" s="37">
        <v>1345.9455</v>
      </c>
      <c r="FG31" s="37">
        <v>149.54949999999999</v>
      </c>
      <c r="FI31" s="37"/>
      <c r="FJ31" s="178"/>
      <c r="FU31" s="37">
        <v>299.09899999999999</v>
      </c>
      <c r="FW31" s="37">
        <v>5</v>
      </c>
      <c r="GH31" s="37">
        <v>401.01499999999999</v>
      </c>
      <c r="GQ31" s="185"/>
      <c r="GR31" s="186"/>
      <c r="GS31" s="186"/>
      <c r="GT31" s="186"/>
      <c r="GU31" s="186"/>
      <c r="GV31" s="186"/>
      <c r="GW31" s="186"/>
      <c r="GX31" s="186"/>
      <c r="GY31" s="186"/>
      <c r="GZ31" s="186"/>
      <c r="HA31" s="186"/>
      <c r="HB31" s="186"/>
      <c r="HC31" s="186"/>
      <c r="HD31" s="186"/>
      <c r="HE31" s="186"/>
      <c r="HF31" s="186"/>
      <c r="HG31" s="186"/>
      <c r="HH31" s="186"/>
      <c r="HV31" s="37">
        <v>215.93115384615399</v>
      </c>
      <c r="HX31" s="37">
        <v>1.7</v>
      </c>
      <c r="IB31" s="37">
        <v>0</v>
      </c>
      <c r="IR31" s="37">
        <v>0</v>
      </c>
      <c r="IT31" s="37">
        <v>0</v>
      </c>
      <c r="JT31" s="37">
        <v>0</v>
      </c>
      <c r="JW31" s="37">
        <v>0</v>
      </c>
      <c r="JZ31" s="37">
        <v>0</v>
      </c>
      <c r="KA31" s="37">
        <v>0</v>
      </c>
      <c r="KB31" s="37">
        <v>0</v>
      </c>
      <c r="KC31" s="37">
        <v>0</v>
      </c>
      <c r="KD31" s="37">
        <v>0</v>
      </c>
      <c r="KV31" s="37">
        <v>0</v>
      </c>
    </row>
    <row r="32" spans="1:308" ht="17.25" customHeight="1" x14ac:dyDescent="0.25">
      <c r="A32" s="17">
        <v>22</v>
      </c>
      <c r="B32" s="163" t="s">
        <v>300</v>
      </c>
      <c r="C32" s="169" t="s">
        <v>322</v>
      </c>
      <c r="D32" s="170">
        <v>247694017</v>
      </c>
      <c r="E32" s="78">
        <f t="shared" si="22"/>
        <v>18637.154999999999</v>
      </c>
      <c r="F32" s="78">
        <f t="shared" si="6"/>
        <v>3134.1225599999998</v>
      </c>
      <c r="G32" s="78">
        <f t="shared" si="7"/>
        <v>0</v>
      </c>
      <c r="H32" s="78">
        <f t="shared" si="8"/>
        <v>686.07904000000008</v>
      </c>
      <c r="I32" s="78">
        <f t="shared" si="23"/>
        <v>14816.9534</v>
      </c>
      <c r="J32" s="37">
        <f t="shared" si="26"/>
        <v>1</v>
      </c>
      <c r="K32" s="37">
        <f>VLOOKUP($D32,'[2]Титул ДТ'!$B:$CT,12,0)</f>
        <v>1</v>
      </c>
      <c r="M32" s="37">
        <v>0</v>
      </c>
      <c r="U32" s="37">
        <v>1</v>
      </c>
      <c r="V32" s="180">
        <f t="shared" si="24"/>
        <v>230</v>
      </c>
      <c r="W32" s="180">
        <f t="shared" si="27"/>
        <v>0</v>
      </c>
      <c r="X32" s="180"/>
      <c r="Y32" s="180"/>
      <c r="Z32" s="180">
        <f t="shared" si="28"/>
        <v>0</v>
      </c>
      <c r="AA32" s="180"/>
      <c r="AB32" s="180"/>
      <c r="AC32" s="180">
        <f t="shared" si="29"/>
        <v>230</v>
      </c>
      <c r="AD32" s="37">
        <v>230</v>
      </c>
      <c r="AF32" s="37">
        <v>0</v>
      </c>
      <c r="AH32" s="37">
        <v>0</v>
      </c>
      <c r="AJ32" s="37">
        <v>0</v>
      </c>
      <c r="AL32" s="37">
        <f t="shared" si="25"/>
        <v>0</v>
      </c>
      <c r="AM32" s="179">
        <f t="shared" si="30"/>
        <v>0</v>
      </c>
      <c r="AP32" s="37">
        <f t="shared" si="31"/>
        <v>0</v>
      </c>
      <c r="AS32" s="37">
        <f t="shared" si="32"/>
        <v>0</v>
      </c>
      <c r="AT32" s="37">
        <v>0</v>
      </c>
      <c r="AV32" s="37">
        <f t="shared" si="33"/>
        <v>0</v>
      </c>
      <c r="AW32" s="37">
        <v>0</v>
      </c>
      <c r="AY32" s="37">
        <v>1</v>
      </c>
      <c r="BE32" s="37">
        <v>0</v>
      </c>
      <c r="BS32" s="37">
        <f t="shared" si="34"/>
        <v>190</v>
      </c>
      <c r="BT32" s="37">
        <v>190</v>
      </c>
      <c r="BV32" s="37">
        <v>0</v>
      </c>
      <c r="BX32" s="37">
        <v>0</v>
      </c>
      <c r="BZ32" s="37">
        <v>0</v>
      </c>
      <c r="CH32" s="37">
        <f t="shared" si="35"/>
        <v>3</v>
      </c>
      <c r="CI32" s="37">
        <v>3</v>
      </c>
      <c r="CN32" s="37">
        <v>14579.312</v>
      </c>
      <c r="CT32" s="37">
        <v>129</v>
      </c>
      <c r="CV32" s="37">
        <v>0</v>
      </c>
      <c r="DB32" s="37">
        <v>0</v>
      </c>
      <c r="DD32" s="37">
        <v>0</v>
      </c>
      <c r="DE32" s="37">
        <f t="shared" si="36"/>
        <v>2</v>
      </c>
      <c r="DG32" s="37">
        <v>2</v>
      </c>
      <c r="DK32" s="37">
        <v>18</v>
      </c>
      <c r="DP32" s="37">
        <v>588.62599999999998</v>
      </c>
      <c r="DW32" s="37">
        <v>0</v>
      </c>
      <c r="DZ32" s="37">
        <v>1</v>
      </c>
      <c r="EE32" s="37">
        <v>32</v>
      </c>
      <c r="EK32" s="37">
        <v>22</v>
      </c>
      <c r="EL32" s="37">
        <f t="shared" si="37"/>
        <v>106</v>
      </c>
      <c r="EM32" s="37">
        <v>106</v>
      </c>
      <c r="EN32" s="37">
        <v>0</v>
      </c>
      <c r="EO32" s="37">
        <v>1283.88672</v>
      </c>
      <c r="EQ32" s="37">
        <v>60.497280000000018</v>
      </c>
      <c r="FE32" s="37">
        <v>1059.5268000000001</v>
      </c>
      <c r="FG32" s="37">
        <v>117.7252</v>
      </c>
      <c r="FI32" s="37"/>
      <c r="FJ32" s="178"/>
      <c r="FU32" s="37">
        <v>294.31299999999999</v>
      </c>
      <c r="FW32" s="37">
        <v>4</v>
      </c>
      <c r="FY32" s="37">
        <v>790.70903999999996</v>
      </c>
      <c r="GE32" s="37">
        <v>87.856560000000002</v>
      </c>
      <c r="GH32" s="37">
        <v>219.6414</v>
      </c>
      <c r="GQ32" s="183"/>
      <c r="GR32" s="184"/>
      <c r="GS32" s="184"/>
      <c r="GT32" s="184"/>
      <c r="GU32" s="184"/>
      <c r="GV32" s="184"/>
      <c r="GW32" s="184"/>
      <c r="GX32" s="184"/>
      <c r="GY32" s="184"/>
      <c r="GZ32" s="184"/>
      <c r="HA32" s="184"/>
      <c r="HB32" s="184"/>
      <c r="HC32" s="184"/>
      <c r="HD32" s="184"/>
      <c r="HE32" s="184"/>
      <c r="HF32" s="184"/>
      <c r="HG32" s="184"/>
      <c r="HH32" s="184"/>
      <c r="HU32" s="37">
        <v>425.41071157894697</v>
      </c>
      <c r="HV32" s="37">
        <v>106.352677894737</v>
      </c>
      <c r="HW32" s="37">
        <v>2.0652173913043499</v>
      </c>
      <c r="HX32" s="37">
        <v>2</v>
      </c>
      <c r="IB32" s="37">
        <v>0</v>
      </c>
      <c r="IR32" s="37">
        <v>0</v>
      </c>
      <c r="IT32" s="37">
        <v>0</v>
      </c>
      <c r="JT32" s="37">
        <v>0</v>
      </c>
      <c r="JW32" s="37">
        <v>0</v>
      </c>
      <c r="JZ32" s="37">
        <v>0</v>
      </c>
      <c r="KA32" s="37">
        <v>0</v>
      </c>
      <c r="KB32" s="37">
        <v>0</v>
      </c>
      <c r="KC32" s="37">
        <v>0</v>
      </c>
      <c r="KD32" s="37">
        <v>0</v>
      </c>
      <c r="KV32" s="37">
        <v>0</v>
      </c>
    </row>
    <row r="33" spans="1:308" ht="17.25" customHeight="1" x14ac:dyDescent="0.25">
      <c r="A33" s="17">
        <v>23</v>
      </c>
      <c r="B33" s="163" t="s">
        <v>300</v>
      </c>
      <c r="C33" s="169" t="s">
        <v>323</v>
      </c>
      <c r="D33" s="170">
        <v>247694113</v>
      </c>
      <c r="E33" s="78">
        <f t="shared" si="22"/>
        <v>4510.8609999999999</v>
      </c>
      <c r="F33" s="78">
        <f t="shared" si="6"/>
        <v>1153.4394299999999</v>
      </c>
      <c r="G33" s="78">
        <f t="shared" si="7"/>
        <v>0</v>
      </c>
      <c r="H33" s="78">
        <f t="shared" si="8"/>
        <v>109.09657</v>
      </c>
      <c r="I33" s="78">
        <f t="shared" si="23"/>
        <v>3248.3249999999998</v>
      </c>
      <c r="J33" s="37">
        <f t="shared" si="26"/>
        <v>0</v>
      </c>
      <c r="K33" s="37">
        <f>VLOOKUP($D33,'[2]Титул ДТ'!$B:$CT,12,0)</f>
        <v>0</v>
      </c>
      <c r="M33" s="37">
        <v>0</v>
      </c>
      <c r="U33" s="37">
        <v>0</v>
      </c>
      <c r="V33" s="180">
        <f t="shared" si="24"/>
        <v>0</v>
      </c>
      <c r="W33" s="180">
        <f t="shared" si="27"/>
        <v>0</v>
      </c>
      <c r="X33" s="180"/>
      <c r="Y33" s="180"/>
      <c r="Z33" s="180">
        <f t="shared" si="28"/>
        <v>0</v>
      </c>
      <c r="AA33" s="180"/>
      <c r="AB33" s="180"/>
      <c r="AC33" s="180">
        <f t="shared" si="29"/>
        <v>0</v>
      </c>
      <c r="AD33" s="37">
        <v>0</v>
      </c>
      <c r="AF33" s="37">
        <v>0</v>
      </c>
      <c r="AH33" s="37">
        <v>0</v>
      </c>
      <c r="AJ33" s="37">
        <v>0</v>
      </c>
      <c r="AL33" s="37">
        <f t="shared" si="25"/>
        <v>0</v>
      </c>
      <c r="AM33" s="179">
        <f t="shared" si="30"/>
        <v>0</v>
      </c>
      <c r="AP33" s="37">
        <f t="shared" si="31"/>
        <v>0</v>
      </c>
      <c r="AS33" s="37">
        <f t="shared" si="32"/>
        <v>0</v>
      </c>
      <c r="AT33" s="37">
        <v>0</v>
      </c>
      <c r="AV33" s="37">
        <f t="shared" si="33"/>
        <v>0</v>
      </c>
      <c r="AW33" s="37">
        <v>0</v>
      </c>
      <c r="AY33" s="37">
        <v>0</v>
      </c>
      <c r="BE33" s="37">
        <v>0</v>
      </c>
      <c r="BS33" s="37">
        <f t="shared" si="34"/>
        <v>0</v>
      </c>
      <c r="BT33" s="37">
        <v>0</v>
      </c>
      <c r="BV33" s="37">
        <v>0</v>
      </c>
      <c r="BX33" s="37">
        <v>0</v>
      </c>
      <c r="BZ33" s="37">
        <v>0</v>
      </c>
      <c r="CH33" s="37">
        <f t="shared" si="35"/>
        <v>0</v>
      </c>
      <c r="CI33" s="37">
        <v>0</v>
      </c>
      <c r="CN33" s="37">
        <v>2782.39</v>
      </c>
      <c r="CT33" s="37">
        <v>125</v>
      </c>
      <c r="CV33" s="37">
        <v>0</v>
      </c>
      <c r="DB33" s="37">
        <v>0</v>
      </c>
      <c r="DD33" s="37">
        <v>0</v>
      </c>
      <c r="DE33" s="37">
        <f t="shared" si="36"/>
        <v>0</v>
      </c>
      <c r="DG33" s="37">
        <v>0</v>
      </c>
      <c r="DK33" s="37">
        <v>0</v>
      </c>
      <c r="DP33" s="37">
        <v>475.29500000000002</v>
      </c>
      <c r="DW33" s="37">
        <v>0</v>
      </c>
      <c r="DZ33" s="37">
        <v>0</v>
      </c>
      <c r="EE33" s="37">
        <v>3</v>
      </c>
      <c r="EK33" s="37">
        <v>4</v>
      </c>
      <c r="EL33" s="37">
        <f t="shared" si="37"/>
        <v>20</v>
      </c>
      <c r="EM33" s="37">
        <v>20</v>
      </c>
      <c r="EN33" s="37">
        <v>0</v>
      </c>
      <c r="EO33" s="37">
        <v>297.90843000000001</v>
      </c>
      <c r="EQ33" s="37">
        <v>14.037570000000002</v>
      </c>
      <c r="FE33" s="37">
        <v>855.53099999999995</v>
      </c>
      <c r="FG33" s="37">
        <v>95.058999999999997</v>
      </c>
      <c r="FI33" s="37"/>
      <c r="FJ33" s="178"/>
      <c r="FU33" s="37">
        <v>190.11799999999999</v>
      </c>
      <c r="FW33" s="37">
        <v>5</v>
      </c>
      <c r="GH33" s="37">
        <v>465.935</v>
      </c>
      <c r="GQ33" s="183"/>
      <c r="GR33" s="184"/>
      <c r="GS33" s="184"/>
      <c r="GT33" s="184"/>
      <c r="GU33" s="184"/>
      <c r="GV33" s="184"/>
      <c r="GW33" s="184"/>
      <c r="GX33" s="184"/>
      <c r="GY33" s="184"/>
      <c r="GZ33" s="184"/>
      <c r="HA33" s="184"/>
      <c r="HB33" s="184"/>
      <c r="HC33" s="184"/>
      <c r="HD33" s="184"/>
      <c r="HE33" s="184"/>
      <c r="HF33" s="184"/>
      <c r="HG33" s="184"/>
      <c r="HH33" s="184"/>
      <c r="HV33" s="37">
        <v>248.49866666666699</v>
      </c>
      <c r="HX33" s="37">
        <v>1.7</v>
      </c>
      <c r="IB33" s="37">
        <v>0</v>
      </c>
      <c r="IR33" s="37">
        <v>0</v>
      </c>
      <c r="IT33" s="37">
        <v>0</v>
      </c>
      <c r="JT33" s="37">
        <v>0</v>
      </c>
      <c r="JW33" s="37">
        <v>0</v>
      </c>
      <c r="JZ33" s="37">
        <v>0</v>
      </c>
      <c r="KA33" s="37">
        <v>0</v>
      </c>
      <c r="KB33" s="37">
        <v>0</v>
      </c>
      <c r="KC33" s="37">
        <v>0</v>
      </c>
      <c r="KD33" s="37">
        <v>0</v>
      </c>
      <c r="KV33" s="37">
        <v>0</v>
      </c>
    </row>
    <row r="34" spans="1:308" ht="17.25" customHeight="1" x14ac:dyDescent="0.25">
      <c r="A34" s="17">
        <v>24</v>
      </c>
      <c r="B34" s="163" t="s">
        <v>300</v>
      </c>
      <c r="C34" s="169" t="s">
        <v>324</v>
      </c>
      <c r="D34" s="170">
        <v>247693958</v>
      </c>
      <c r="E34" s="78">
        <f t="shared" si="22"/>
        <v>7711.1849999999995</v>
      </c>
      <c r="F34" s="78">
        <f t="shared" si="6"/>
        <v>2814.087665</v>
      </c>
      <c r="G34" s="78">
        <f t="shared" si="7"/>
        <v>0</v>
      </c>
      <c r="H34" s="78">
        <f t="shared" si="8"/>
        <v>416.928335</v>
      </c>
      <c r="I34" s="78">
        <f t="shared" si="23"/>
        <v>4480.1689999999999</v>
      </c>
      <c r="J34" s="37">
        <f t="shared" si="26"/>
        <v>1</v>
      </c>
      <c r="L34" s="37">
        <v>1</v>
      </c>
      <c r="M34" s="37">
        <v>0</v>
      </c>
      <c r="U34" s="37">
        <v>1</v>
      </c>
      <c r="V34" s="180">
        <f t="shared" si="24"/>
        <v>121</v>
      </c>
      <c r="W34" s="180">
        <f t="shared" si="27"/>
        <v>0</v>
      </c>
      <c r="X34" s="180"/>
      <c r="Y34" s="180"/>
      <c r="Z34" s="180">
        <f t="shared" si="28"/>
        <v>0</v>
      </c>
      <c r="AA34" s="180"/>
      <c r="AB34" s="180"/>
      <c r="AC34" s="180">
        <f t="shared" si="29"/>
        <v>121</v>
      </c>
      <c r="AD34" s="37">
        <v>0</v>
      </c>
      <c r="AE34" s="37">
        <v>121</v>
      </c>
      <c r="AF34" s="37">
        <v>0</v>
      </c>
      <c r="AH34" s="37">
        <v>0</v>
      </c>
      <c r="AJ34" s="37">
        <v>0</v>
      </c>
      <c r="AL34" s="37">
        <f t="shared" si="25"/>
        <v>5</v>
      </c>
      <c r="AM34" s="179">
        <f t="shared" si="30"/>
        <v>0</v>
      </c>
      <c r="AP34" s="37">
        <f t="shared" si="31"/>
        <v>0</v>
      </c>
      <c r="AS34" s="37">
        <f t="shared" si="32"/>
        <v>4</v>
      </c>
      <c r="AU34" s="37">
        <v>4</v>
      </c>
      <c r="AV34" s="37">
        <f t="shared" si="33"/>
        <v>1</v>
      </c>
      <c r="AX34" s="37">
        <v>1</v>
      </c>
      <c r="AY34" s="37">
        <v>1</v>
      </c>
      <c r="BE34" s="37">
        <v>0</v>
      </c>
      <c r="BS34" s="37">
        <f t="shared" si="34"/>
        <v>144</v>
      </c>
      <c r="BT34" s="37">
        <v>144</v>
      </c>
      <c r="BV34" s="37">
        <v>0</v>
      </c>
      <c r="BX34" s="37">
        <v>0</v>
      </c>
      <c r="BZ34" s="37">
        <v>0</v>
      </c>
      <c r="CH34" s="37">
        <f t="shared" si="35"/>
        <v>2</v>
      </c>
      <c r="CI34" s="37">
        <v>2</v>
      </c>
      <c r="CN34" s="37">
        <v>3208.8690000000001</v>
      </c>
      <c r="CT34" s="37">
        <v>59</v>
      </c>
      <c r="CV34" s="37">
        <v>0</v>
      </c>
      <c r="DB34" s="37">
        <v>0</v>
      </c>
      <c r="DD34" s="37">
        <v>52</v>
      </c>
      <c r="DE34" s="37">
        <f t="shared" si="36"/>
        <v>1</v>
      </c>
      <c r="DG34" s="37">
        <v>1</v>
      </c>
      <c r="DK34" s="37">
        <v>18</v>
      </c>
      <c r="DP34" s="37">
        <v>1218.2964999999999</v>
      </c>
      <c r="DW34" s="37">
        <v>0</v>
      </c>
      <c r="DZ34" s="37">
        <v>1</v>
      </c>
      <c r="EE34" s="37">
        <v>2</v>
      </c>
      <c r="EK34" s="37">
        <v>5</v>
      </c>
      <c r="EL34" s="37">
        <f t="shared" si="37"/>
        <v>52</v>
      </c>
      <c r="EM34" s="37">
        <v>52</v>
      </c>
      <c r="EN34" s="37">
        <v>0</v>
      </c>
      <c r="EO34" s="37">
        <v>621.15396499999997</v>
      </c>
      <c r="EQ34" s="37">
        <v>29.269035000000002</v>
      </c>
      <c r="FE34" s="37">
        <v>2192.9337</v>
      </c>
      <c r="FG34" s="37">
        <v>243.6593</v>
      </c>
      <c r="FI34" s="37"/>
      <c r="FJ34" s="178"/>
      <c r="FU34" s="37">
        <v>609.14824999999996</v>
      </c>
      <c r="FW34" s="37">
        <v>4</v>
      </c>
      <c r="GH34" s="37">
        <v>1132.3</v>
      </c>
      <c r="GQ34" s="183"/>
      <c r="GR34" s="184"/>
      <c r="GS34" s="184"/>
      <c r="GT34" s="184"/>
      <c r="GU34" s="184"/>
      <c r="GV34" s="184"/>
      <c r="GW34" s="184"/>
      <c r="GX34" s="184"/>
      <c r="GY34" s="184"/>
      <c r="GZ34" s="184"/>
      <c r="HA34" s="184"/>
      <c r="HB34" s="184"/>
      <c r="HC34" s="184"/>
      <c r="HD34" s="184"/>
      <c r="HE34" s="184"/>
      <c r="HF34" s="184"/>
      <c r="HG34" s="184"/>
      <c r="HH34" s="184"/>
      <c r="HV34" s="37">
        <v>587.11851851851804</v>
      </c>
      <c r="HX34" s="37">
        <v>1.7</v>
      </c>
      <c r="IB34" s="37">
        <v>0</v>
      </c>
      <c r="IR34" s="37">
        <v>0</v>
      </c>
      <c r="IT34" s="37">
        <v>0</v>
      </c>
      <c r="JT34" s="37">
        <v>0</v>
      </c>
      <c r="JW34" s="37">
        <v>0</v>
      </c>
      <c r="JZ34" s="37">
        <v>0</v>
      </c>
      <c r="KA34" s="37">
        <v>0</v>
      </c>
      <c r="KB34" s="37">
        <v>0</v>
      </c>
      <c r="KC34" s="37">
        <v>0</v>
      </c>
      <c r="KD34" s="37">
        <v>0</v>
      </c>
      <c r="KV34" s="37">
        <v>0</v>
      </c>
    </row>
    <row r="35" spans="1:308" ht="17.25" customHeight="1" x14ac:dyDescent="0.25">
      <c r="A35" s="17">
        <v>25</v>
      </c>
      <c r="B35" s="163" t="s">
        <v>300</v>
      </c>
      <c r="C35" s="169" t="s">
        <v>325</v>
      </c>
      <c r="D35" s="170">
        <v>247693751</v>
      </c>
      <c r="E35" s="78">
        <f t="shared" si="22"/>
        <v>10746.530999999999</v>
      </c>
      <c r="F35" s="78">
        <f t="shared" si="6"/>
        <v>2539.1258000000003</v>
      </c>
      <c r="G35" s="78">
        <f t="shared" si="7"/>
        <v>0</v>
      </c>
      <c r="H35" s="78">
        <f t="shared" si="8"/>
        <v>568.68039999999996</v>
      </c>
      <c r="I35" s="78">
        <f t="shared" si="23"/>
        <v>7638.7248</v>
      </c>
      <c r="J35" s="37">
        <f t="shared" si="26"/>
        <v>1</v>
      </c>
      <c r="K35" s="37">
        <f>VLOOKUP($D35,'[2]Титул ДТ'!$B:$CT,12,0)</f>
        <v>1</v>
      </c>
      <c r="M35" s="37">
        <v>0</v>
      </c>
      <c r="U35" s="37">
        <v>1</v>
      </c>
      <c r="V35" s="180">
        <f t="shared" si="24"/>
        <v>203</v>
      </c>
      <c r="W35" s="180">
        <f t="shared" si="27"/>
        <v>0</v>
      </c>
      <c r="X35" s="180"/>
      <c r="Y35" s="180"/>
      <c r="Z35" s="180">
        <f t="shared" si="28"/>
        <v>0</v>
      </c>
      <c r="AA35" s="180"/>
      <c r="AB35" s="180"/>
      <c r="AC35" s="180">
        <f t="shared" si="29"/>
        <v>203</v>
      </c>
      <c r="AD35" s="37">
        <v>203</v>
      </c>
      <c r="AF35" s="37">
        <v>0</v>
      </c>
      <c r="AH35" s="37">
        <v>0</v>
      </c>
      <c r="AJ35" s="37">
        <v>0</v>
      </c>
      <c r="AL35" s="37">
        <f t="shared" si="25"/>
        <v>7</v>
      </c>
      <c r="AM35" s="179">
        <f t="shared" si="30"/>
        <v>0</v>
      </c>
      <c r="AP35" s="37">
        <f t="shared" si="31"/>
        <v>0</v>
      </c>
      <c r="AS35" s="37">
        <f t="shared" si="32"/>
        <v>6</v>
      </c>
      <c r="AT35" s="37">
        <v>6</v>
      </c>
      <c r="AV35" s="37">
        <f t="shared" si="33"/>
        <v>1</v>
      </c>
      <c r="AW35" s="37">
        <v>1</v>
      </c>
      <c r="AY35" s="37">
        <v>1</v>
      </c>
      <c r="BE35" s="37">
        <v>0</v>
      </c>
      <c r="BS35" s="37">
        <f t="shared" si="34"/>
        <v>98.1</v>
      </c>
      <c r="BT35" s="37">
        <v>98.1</v>
      </c>
      <c r="BV35" s="37">
        <v>0</v>
      </c>
      <c r="BX35" s="37">
        <v>0</v>
      </c>
      <c r="BZ35" s="37">
        <v>0</v>
      </c>
      <c r="CH35" s="37">
        <f t="shared" si="35"/>
        <v>3</v>
      </c>
      <c r="CI35" s="37">
        <v>3</v>
      </c>
      <c r="CN35" s="37">
        <v>7405.3059999999996</v>
      </c>
      <c r="CT35" s="37">
        <v>0</v>
      </c>
      <c r="CV35" s="37">
        <v>0</v>
      </c>
      <c r="DB35" s="37">
        <v>0</v>
      </c>
      <c r="DD35" s="37">
        <v>0</v>
      </c>
      <c r="DE35" s="37">
        <f t="shared" si="36"/>
        <v>1</v>
      </c>
      <c r="DG35" s="37">
        <v>1</v>
      </c>
      <c r="DK35" s="37">
        <v>18</v>
      </c>
      <c r="DP35" s="37">
        <v>853.51350000000002</v>
      </c>
      <c r="DW35" s="37">
        <v>0</v>
      </c>
      <c r="DZ35" s="37">
        <v>1</v>
      </c>
      <c r="EE35" s="37">
        <v>4</v>
      </c>
      <c r="EK35" s="37">
        <v>1</v>
      </c>
      <c r="EL35" s="37">
        <f t="shared" si="37"/>
        <v>18</v>
      </c>
      <c r="EM35" s="37">
        <v>18</v>
      </c>
      <c r="EN35" s="37">
        <v>0</v>
      </c>
      <c r="EO35" s="37">
        <v>227.29382000000001</v>
      </c>
      <c r="EQ35" s="37">
        <v>10.710180000000001</v>
      </c>
      <c r="FE35" s="37">
        <v>1536.3243</v>
      </c>
      <c r="FG35" s="37">
        <v>170.70269999999999</v>
      </c>
      <c r="FI35" s="37"/>
      <c r="FJ35" s="178"/>
      <c r="FU35" s="37">
        <v>365.79149999999998</v>
      </c>
      <c r="FW35" s="37">
        <v>4.6666666666666696</v>
      </c>
      <c r="FY35" s="37">
        <v>775.50768000000005</v>
      </c>
      <c r="GE35" s="37">
        <v>86.167519999999996</v>
      </c>
      <c r="GH35" s="37">
        <v>215.4188</v>
      </c>
      <c r="GQ35" s="185"/>
      <c r="GR35" s="186"/>
      <c r="GS35" s="186"/>
      <c r="GT35" s="186"/>
      <c r="GU35" s="186"/>
      <c r="GV35" s="186"/>
      <c r="GW35" s="186"/>
      <c r="GX35" s="186"/>
      <c r="GY35" s="186"/>
      <c r="GZ35" s="186"/>
      <c r="HA35" s="186"/>
      <c r="HB35" s="186"/>
      <c r="HC35" s="186"/>
      <c r="HD35" s="186"/>
      <c r="HE35" s="186"/>
      <c r="HF35" s="186"/>
      <c r="HG35" s="186"/>
      <c r="HH35" s="186"/>
      <c r="HU35" s="37">
        <v>353.67265671641701</v>
      </c>
      <c r="HV35" s="37">
        <v>88.418164179104394</v>
      </c>
      <c r="HW35" s="37">
        <v>2.4363636363636401</v>
      </c>
      <c r="HX35" s="37">
        <v>2.4</v>
      </c>
      <c r="IB35" s="37">
        <v>0</v>
      </c>
      <c r="IR35" s="37">
        <v>0</v>
      </c>
      <c r="IT35" s="37">
        <v>0</v>
      </c>
      <c r="JT35" s="37">
        <v>0</v>
      </c>
      <c r="JW35" s="37">
        <v>0</v>
      </c>
      <c r="JZ35" s="37">
        <v>0</v>
      </c>
      <c r="KA35" s="37">
        <v>0</v>
      </c>
      <c r="KB35" s="37">
        <v>0</v>
      </c>
      <c r="KC35" s="37">
        <v>0</v>
      </c>
      <c r="KD35" s="37">
        <v>0</v>
      </c>
      <c r="KV35" s="37">
        <v>0</v>
      </c>
    </row>
    <row r="36" spans="1:308" ht="17.25" customHeight="1" x14ac:dyDescent="0.25">
      <c r="A36" s="17">
        <v>26</v>
      </c>
      <c r="B36" s="163" t="s">
        <v>300</v>
      </c>
      <c r="C36" s="169" t="s">
        <v>326</v>
      </c>
      <c r="D36" s="170">
        <v>247693973</v>
      </c>
      <c r="E36" s="78">
        <f t="shared" si="22"/>
        <v>15666.766</v>
      </c>
      <c r="F36" s="78">
        <f t="shared" si="6"/>
        <v>4536.5119100000002</v>
      </c>
      <c r="G36" s="78">
        <f t="shared" si="7"/>
        <v>0</v>
      </c>
      <c r="H36" s="78">
        <f t="shared" si="8"/>
        <v>905.55409000000009</v>
      </c>
      <c r="I36" s="78">
        <f t="shared" si="23"/>
        <v>10224.699999999999</v>
      </c>
      <c r="J36" s="37">
        <f t="shared" si="26"/>
        <v>1</v>
      </c>
      <c r="K36" s="37">
        <f>VLOOKUP($D36,'[2]Титул ДТ'!$B:$CT,12,0)</f>
        <v>1</v>
      </c>
      <c r="M36" s="37">
        <v>0</v>
      </c>
      <c r="U36" s="37">
        <v>1</v>
      </c>
      <c r="V36" s="180">
        <f t="shared" si="24"/>
        <v>270</v>
      </c>
      <c r="W36" s="180">
        <f t="shared" si="27"/>
        <v>0</v>
      </c>
      <c r="X36" s="180"/>
      <c r="Y36" s="180"/>
      <c r="Z36" s="180">
        <f t="shared" si="28"/>
        <v>0</v>
      </c>
      <c r="AA36" s="180"/>
      <c r="AB36" s="180"/>
      <c r="AC36" s="180">
        <f t="shared" si="29"/>
        <v>270</v>
      </c>
      <c r="AD36" s="37">
        <v>270</v>
      </c>
      <c r="AF36" s="37">
        <v>0</v>
      </c>
      <c r="AH36" s="37">
        <v>0</v>
      </c>
      <c r="AJ36" s="37">
        <v>0</v>
      </c>
      <c r="AL36" s="37">
        <f t="shared" si="25"/>
        <v>0</v>
      </c>
      <c r="AM36" s="179">
        <f t="shared" si="30"/>
        <v>0</v>
      </c>
      <c r="AP36" s="37">
        <f t="shared" si="31"/>
        <v>0</v>
      </c>
      <c r="AS36" s="37">
        <f t="shared" si="32"/>
        <v>0</v>
      </c>
      <c r="AT36" s="37">
        <v>0</v>
      </c>
      <c r="AV36" s="37">
        <f t="shared" si="33"/>
        <v>0</v>
      </c>
      <c r="AW36" s="37">
        <v>0</v>
      </c>
      <c r="AY36" s="37">
        <v>1</v>
      </c>
      <c r="BE36" s="37">
        <v>0</v>
      </c>
      <c r="BS36" s="37">
        <f t="shared" si="34"/>
        <v>279</v>
      </c>
      <c r="BT36" s="37">
        <v>279</v>
      </c>
      <c r="BV36" s="37">
        <v>0</v>
      </c>
      <c r="BX36" s="37">
        <v>0</v>
      </c>
      <c r="BZ36" s="37">
        <v>0</v>
      </c>
      <c r="CH36" s="37">
        <f t="shared" si="35"/>
        <v>4</v>
      </c>
      <c r="CI36" s="37">
        <v>4</v>
      </c>
      <c r="CN36" s="37">
        <v>9340.2549999999992</v>
      </c>
      <c r="CT36" s="37">
        <v>268</v>
      </c>
      <c r="CV36" s="37">
        <v>0</v>
      </c>
      <c r="DB36" s="37">
        <v>0</v>
      </c>
      <c r="DD36" s="37">
        <v>14</v>
      </c>
      <c r="DE36" s="37">
        <f t="shared" si="36"/>
        <v>1</v>
      </c>
      <c r="DG36" s="37">
        <v>1</v>
      </c>
      <c r="DK36" s="37">
        <v>18</v>
      </c>
      <c r="DP36" s="37">
        <v>1239.692</v>
      </c>
      <c r="DW36" s="37">
        <v>0</v>
      </c>
      <c r="DZ36" s="37">
        <v>1</v>
      </c>
      <c r="EE36" s="37">
        <v>3</v>
      </c>
      <c r="EK36" s="37">
        <v>7</v>
      </c>
      <c r="EL36" s="37">
        <f t="shared" si="37"/>
        <v>155</v>
      </c>
      <c r="EM36" s="37">
        <v>155</v>
      </c>
      <c r="EN36" s="37">
        <v>0</v>
      </c>
      <c r="EO36" s="37">
        <v>2305.0663100000002</v>
      </c>
      <c r="EQ36" s="37">
        <v>108.61569000000003</v>
      </c>
      <c r="FE36" s="37">
        <v>2231.4456</v>
      </c>
      <c r="FG36" s="37">
        <v>247.9384</v>
      </c>
      <c r="FI36" s="37"/>
      <c r="FJ36" s="178"/>
      <c r="FU36" s="37">
        <v>450.79709090909103</v>
      </c>
      <c r="FW36" s="37">
        <v>5.5</v>
      </c>
      <c r="GH36" s="37">
        <v>866.44500000000005</v>
      </c>
      <c r="GQ36" s="183"/>
      <c r="GR36" s="184"/>
      <c r="GS36" s="184"/>
      <c r="GT36" s="184"/>
      <c r="GU36" s="184"/>
      <c r="GV36" s="184"/>
      <c r="GW36" s="184"/>
      <c r="GX36" s="184"/>
      <c r="GY36" s="184"/>
      <c r="GZ36" s="184"/>
      <c r="HA36" s="184"/>
      <c r="HB36" s="184"/>
      <c r="HC36" s="184"/>
      <c r="HD36" s="184"/>
      <c r="HE36" s="184"/>
      <c r="HF36" s="184"/>
      <c r="HG36" s="184"/>
      <c r="HH36" s="184"/>
      <c r="HV36" s="37">
        <v>427.87407407407397</v>
      </c>
      <c r="HX36" s="37">
        <v>2</v>
      </c>
      <c r="IB36" s="37">
        <v>0</v>
      </c>
      <c r="IR36" s="37">
        <v>0</v>
      </c>
      <c r="IT36" s="37">
        <v>0</v>
      </c>
      <c r="JT36" s="37">
        <v>0</v>
      </c>
      <c r="JW36" s="37">
        <v>0</v>
      </c>
      <c r="JZ36" s="37">
        <v>0</v>
      </c>
      <c r="KA36" s="37">
        <v>0</v>
      </c>
      <c r="KB36" s="37">
        <v>0</v>
      </c>
      <c r="KC36" s="37">
        <v>0</v>
      </c>
      <c r="KD36" s="37">
        <v>0</v>
      </c>
      <c r="KV36" s="37">
        <v>0</v>
      </c>
    </row>
    <row r="37" spans="1:308" ht="17.25" customHeight="1" x14ac:dyDescent="0.25">
      <c r="A37" s="17">
        <v>27</v>
      </c>
      <c r="B37" s="163" t="s">
        <v>300</v>
      </c>
      <c r="C37" s="169" t="s">
        <v>327</v>
      </c>
      <c r="D37" s="170">
        <v>247693556</v>
      </c>
      <c r="E37" s="78">
        <f t="shared" si="22"/>
        <v>7415.7340000000004</v>
      </c>
      <c r="F37" s="78">
        <f t="shared" si="6"/>
        <v>4384.5719050000007</v>
      </c>
      <c r="G37" s="78">
        <f t="shared" si="7"/>
        <v>0</v>
      </c>
      <c r="H37" s="78">
        <f t="shared" si="8"/>
        <v>322.91269500000004</v>
      </c>
      <c r="I37" s="78">
        <f t="shared" si="23"/>
        <v>2708.2493999999997</v>
      </c>
      <c r="J37" s="37">
        <f t="shared" si="26"/>
        <v>1</v>
      </c>
      <c r="L37" s="37">
        <v>1</v>
      </c>
      <c r="M37" s="37">
        <v>0</v>
      </c>
      <c r="U37" s="37">
        <v>1</v>
      </c>
      <c r="V37" s="180">
        <f t="shared" si="24"/>
        <v>414</v>
      </c>
      <c r="W37" s="180">
        <f t="shared" si="27"/>
        <v>0</v>
      </c>
      <c r="X37" s="180"/>
      <c r="Y37" s="180"/>
      <c r="Z37" s="180">
        <f t="shared" si="28"/>
        <v>0</v>
      </c>
      <c r="AA37" s="180"/>
      <c r="AB37" s="180"/>
      <c r="AC37" s="180">
        <f t="shared" si="29"/>
        <v>414</v>
      </c>
      <c r="AD37" s="37">
        <v>0</v>
      </c>
      <c r="AE37" s="37">
        <v>414</v>
      </c>
      <c r="AF37" s="37">
        <v>0</v>
      </c>
      <c r="AH37" s="37">
        <v>0</v>
      </c>
      <c r="AJ37" s="37">
        <v>0</v>
      </c>
      <c r="AL37" s="37">
        <f t="shared" si="25"/>
        <v>5</v>
      </c>
      <c r="AM37" s="179">
        <f t="shared" si="30"/>
        <v>0</v>
      </c>
      <c r="AP37" s="37">
        <f t="shared" si="31"/>
        <v>0</v>
      </c>
      <c r="AS37" s="37">
        <f t="shared" si="32"/>
        <v>4</v>
      </c>
      <c r="AU37" s="37">
        <v>4</v>
      </c>
      <c r="AV37" s="37">
        <f t="shared" si="33"/>
        <v>1</v>
      </c>
      <c r="AX37" s="37">
        <v>1</v>
      </c>
      <c r="AY37" s="37">
        <v>1</v>
      </c>
      <c r="BE37" s="37">
        <v>0</v>
      </c>
      <c r="BS37" s="37">
        <f t="shared" si="34"/>
        <v>0</v>
      </c>
      <c r="BT37" s="37">
        <v>0</v>
      </c>
      <c r="BV37" s="37">
        <v>0</v>
      </c>
      <c r="BX37" s="37">
        <v>0</v>
      </c>
      <c r="BZ37" s="37">
        <v>0</v>
      </c>
      <c r="CH37" s="37">
        <f t="shared" si="35"/>
        <v>5</v>
      </c>
      <c r="CI37" s="37">
        <v>5</v>
      </c>
      <c r="CN37" s="37">
        <v>2121.4949999999999</v>
      </c>
      <c r="CT37" s="37">
        <v>0</v>
      </c>
      <c r="CV37" s="37">
        <v>0</v>
      </c>
      <c r="DB37" s="37">
        <v>0</v>
      </c>
      <c r="DD37" s="37">
        <v>0</v>
      </c>
      <c r="DE37" s="37">
        <f t="shared" si="36"/>
        <v>1</v>
      </c>
      <c r="DG37" s="37">
        <v>1</v>
      </c>
      <c r="DK37" s="37">
        <v>18</v>
      </c>
      <c r="DP37" s="37">
        <v>700.27200000000005</v>
      </c>
      <c r="DW37" s="37">
        <v>0</v>
      </c>
      <c r="DZ37" s="37">
        <v>1</v>
      </c>
      <c r="EE37" s="37">
        <v>4</v>
      </c>
      <c r="EK37" s="37">
        <v>4</v>
      </c>
      <c r="EL37" s="37">
        <f t="shared" si="37"/>
        <v>217</v>
      </c>
      <c r="EM37" s="37">
        <v>217</v>
      </c>
      <c r="EN37" s="37">
        <v>0</v>
      </c>
      <c r="EO37" s="37">
        <v>2566.966465</v>
      </c>
      <c r="EQ37" s="37">
        <v>120.95653500000003</v>
      </c>
      <c r="FE37" s="37">
        <v>1260.4896000000001</v>
      </c>
      <c r="FG37" s="37">
        <v>140.05439999999999</v>
      </c>
      <c r="FI37" s="37"/>
      <c r="FJ37" s="178"/>
      <c r="FU37" s="37">
        <v>280.10879999999997</v>
      </c>
      <c r="FW37" s="37">
        <v>5</v>
      </c>
      <c r="FY37" s="37">
        <v>557.11584000000005</v>
      </c>
      <c r="GE37" s="37">
        <v>61.901760000000003</v>
      </c>
      <c r="GH37" s="37">
        <v>154.7544</v>
      </c>
      <c r="GQ37" s="183"/>
      <c r="GR37" s="184"/>
      <c r="GS37" s="184"/>
      <c r="GT37" s="184"/>
      <c r="GU37" s="184"/>
      <c r="GV37" s="184"/>
      <c r="GW37" s="184"/>
      <c r="GX37" s="184"/>
      <c r="GY37" s="184"/>
      <c r="GZ37" s="184"/>
      <c r="HA37" s="184"/>
      <c r="HB37" s="184"/>
      <c r="HC37" s="184"/>
      <c r="HD37" s="184"/>
      <c r="HE37" s="184"/>
      <c r="HF37" s="184"/>
      <c r="HG37" s="184"/>
      <c r="HH37" s="184"/>
      <c r="HU37" s="37">
        <v>215.31046956521701</v>
      </c>
      <c r="HV37" s="37">
        <v>53.8276173913044</v>
      </c>
      <c r="HW37" s="37">
        <v>2.8</v>
      </c>
      <c r="HX37" s="37">
        <v>2.8</v>
      </c>
      <c r="IB37" s="37">
        <v>0</v>
      </c>
      <c r="IR37" s="37">
        <v>0</v>
      </c>
      <c r="IT37" s="37">
        <v>0</v>
      </c>
      <c r="JT37" s="37">
        <v>0</v>
      </c>
      <c r="JW37" s="37">
        <v>0</v>
      </c>
      <c r="JZ37" s="37">
        <v>0</v>
      </c>
      <c r="KA37" s="37">
        <v>0</v>
      </c>
      <c r="KB37" s="37">
        <v>0</v>
      </c>
      <c r="KC37" s="37">
        <v>0</v>
      </c>
      <c r="KD37" s="37">
        <v>0</v>
      </c>
      <c r="KV37" s="37">
        <v>0</v>
      </c>
    </row>
    <row r="38" spans="1:308" ht="17.25" customHeight="1" x14ac:dyDescent="0.25">
      <c r="A38" s="17">
        <v>28</v>
      </c>
      <c r="B38" s="163" t="s">
        <v>300</v>
      </c>
      <c r="C38" s="169" t="s">
        <v>328</v>
      </c>
      <c r="D38" s="170">
        <v>247693945</v>
      </c>
      <c r="E38" s="78">
        <f t="shared" si="22"/>
        <v>2845.6579999999999</v>
      </c>
      <c r="F38" s="78">
        <f t="shared" si="6"/>
        <v>500.48962</v>
      </c>
      <c r="G38" s="78">
        <f t="shared" si="7"/>
        <v>0</v>
      </c>
      <c r="H38" s="78">
        <f t="shared" si="8"/>
        <v>46.197380000000003</v>
      </c>
      <c r="I38" s="78">
        <f t="shared" si="23"/>
        <v>2298.971</v>
      </c>
      <c r="J38" s="37">
        <f t="shared" si="26"/>
        <v>0</v>
      </c>
      <c r="K38" s="37">
        <f>VLOOKUP($D38,'[2]Титул ДТ'!$B:$CT,12,0)</f>
        <v>0</v>
      </c>
      <c r="M38" s="37">
        <v>0</v>
      </c>
      <c r="U38" s="37">
        <v>0</v>
      </c>
      <c r="V38" s="180">
        <f t="shared" si="24"/>
        <v>0</v>
      </c>
      <c r="W38" s="180">
        <f t="shared" si="27"/>
        <v>0</v>
      </c>
      <c r="X38" s="180"/>
      <c r="Y38" s="180"/>
      <c r="Z38" s="180">
        <f t="shared" si="28"/>
        <v>0</v>
      </c>
      <c r="AA38" s="180"/>
      <c r="AB38" s="180"/>
      <c r="AC38" s="180">
        <f t="shared" si="29"/>
        <v>0</v>
      </c>
      <c r="AD38" s="37">
        <v>0</v>
      </c>
      <c r="AF38" s="37">
        <v>0</v>
      </c>
      <c r="AH38" s="37">
        <v>0</v>
      </c>
      <c r="AJ38" s="37">
        <v>0</v>
      </c>
      <c r="AL38" s="37">
        <f t="shared" si="25"/>
        <v>0</v>
      </c>
      <c r="AM38" s="179">
        <f t="shared" si="30"/>
        <v>0</v>
      </c>
      <c r="AP38" s="37">
        <f t="shared" si="31"/>
        <v>0</v>
      </c>
      <c r="AS38" s="37">
        <f t="shared" si="32"/>
        <v>0</v>
      </c>
      <c r="AT38" s="37">
        <v>0</v>
      </c>
      <c r="AV38" s="37">
        <f t="shared" si="33"/>
        <v>0</v>
      </c>
      <c r="AW38" s="37">
        <v>0</v>
      </c>
      <c r="AY38" s="37">
        <v>0</v>
      </c>
      <c r="BE38" s="37">
        <v>0</v>
      </c>
      <c r="BS38" s="37">
        <f t="shared" si="34"/>
        <v>0</v>
      </c>
      <c r="BT38" s="37">
        <v>0</v>
      </c>
      <c r="BV38" s="37">
        <v>0</v>
      </c>
      <c r="BX38" s="37">
        <v>0</v>
      </c>
      <c r="BZ38" s="37">
        <v>0</v>
      </c>
      <c r="CH38" s="37">
        <f t="shared" si="35"/>
        <v>0</v>
      </c>
      <c r="CI38" s="37">
        <v>0</v>
      </c>
      <c r="CN38" s="37">
        <v>2262.8319999999999</v>
      </c>
      <c r="CT38" s="37">
        <v>20</v>
      </c>
      <c r="CV38" s="37">
        <v>0</v>
      </c>
      <c r="DB38" s="37">
        <v>0</v>
      </c>
      <c r="DD38" s="37">
        <v>0</v>
      </c>
      <c r="DE38" s="37">
        <f t="shared" si="36"/>
        <v>0</v>
      </c>
      <c r="DG38" s="37">
        <v>0</v>
      </c>
      <c r="DK38" s="37">
        <v>0</v>
      </c>
      <c r="DP38" s="37">
        <v>196.33150000000001</v>
      </c>
      <c r="DW38" s="37">
        <v>0</v>
      </c>
      <c r="DZ38" s="37">
        <v>0</v>
      </c>
      <c r="EE38" s="37">
        <v>0</v>
      </c>
      <c r="EK38" s="37">
        <v>2</v>
      </c>
      <c r="EL38" s="37">
        <f t="shared" si="37"/>
        <v>12</v>
      </c>
      <c r="EM38" s="37">
        <v>12</v>
      </c>
      <c r="EN38" s="37">
        <v>0</v>
      </c>
      <c r="EO38" s="37">
        <v>147.09291999999999</v>
      </c>
      <c r="EQ38" s="37">
        <v>6.9310800000000015</v>
      </c>
      <c r="FE38" s="37">
        <v>353.39670000000001</v>
      </c>
      <c r="FG38" s="37">
        <v>39.266300000000001</v>
      </c>
      <c r="FI38" s="37"/>
      <c r="FJ38" s="178"/>
      <c r="FU38" s="37">
        <v>78.532600000000002</v>
      </c>
      <c r="FW38" s="37">
        <v>5</v>
      </c>
      <c r="GH38" s="37">
        <v>36.139000000000003</v>
      </c>
      <c r="GQ38" s="183"/>
      <c r="GR38" s="184"/>
      <c r="GS38" s="184"/>
      <c r="GT38" s="184"/>
      <c r="GU38" s="184"/>
      <c r="GV38" s="184"/>
      <c r="GW38" s="184"/>
      <c r="GX38" s="184"/>
      <c r="GY38" s="184"/>
      <c r="GZ38" s="184"/>
      <c r="HA38" s="184"/>
      <c r="HB38" s="184"/>
      <c r="HC38" s="184"/>
      <c r="HD38" s="184"/>
      <c r="HE38" s="184"/>
      <c r="HF38" s="184"/>
      <c r="HG38" s="184"/>
      <c r="HH38" s="184"/>
      <c r="HV38" s="37">
        <v>20.650857142857099</v>
      </c>
      <c r="HX38" s="37">
        <v>1.7</v>
      </c>
      <c r="IB38" s="37">
        <v>0</v>
      </c>
      <c r="IR38" s="37">
        <v>0</v>
      </c>
      <c r="IT38" s="37">
        <v>0</v>
      </c>
      <c r="JT38" s="37">
        <v>0</v>
      </c>
      <c r="JW38" s="37">
        <v>0</v>
      </c>
      <c r="JZ38" s="37">
        <v>0</v>
      </c>
      <c r="KA38" s="37">
        <v>0</v>
      </c>
      <c r="KB38" s="37">
        <v>0</v>
      </c>
      <c r="KC38" s="37">
        <v>0</v>
      </c>
      <c r="KD38" s="37">
        <v>0</v>
      </c>
      <c r="KV38" s="37">
        <v>0</v>
      </c>
    </row>
    <row r="39" spans="1:308" ht="17.25" customHeight="1" x14ac:dyDescent="0.25">
      <c r="A39" s="17">
        <v>29</v>
      </c>
      <c r="B39" s="163" t="s">
        <v>300</v>
      </c>
      <c r="C39" s="169" t="s">
        <v>329</v>
      </c>
      <c r="D39" s="170">
        <v>247693916</v>
      </c>
      <c r="E39" s="78">
        <f t="shared" si="22"/>
        <v>15193.794999999998</v>
      </c>
      <c r="F39" s="78">
        <f t="shared" si="6"/>
        <v>1714.8688299999999</v>
      </c>
      <c r="G39" s="78">
        <f t="shared" si="7"/>
        <v>0</v>
      </c>
      <c r="H39" s="78">
        <f t="shared" si="8"/>
        <v>1294.38417</v>
      </c>
      <c r="I39" s="78">
        <f t="shared" si="23"/>
        <v>12184.541999999999</v>
      </c>
      <c r="J39" s="37">
        <f t="shared" si="26"/>
        <v>1</v>
      </c>
      <c r="K39" s="37">
        <f>VLOOKUP($D39,'[2]Титул ДТ'!$B:$CT,12,0)</f>
        <v>1</v>
      </c>
      <c r="M39" s="37">
        <v>0</v>
      </c>
      <c r="U39" s="37">
        <v>1</v>
      </c>
      <c r="V39" s="180">
        <f t="shared" si="24"/>
        <v>682</v>
      </c>
      <c r="W39" s="180">
        <f t="shared" si="27"/>
        <v>0</v>
      </c>
      <c r="X39" s="180"/>
      <c r="Y39" s="180"/>
      <c r="Z39" s="180">
        <f t="shared" si="28"/>
        <v>0</v>
      </c>
      <c r="AA39" s="180"/>
      <c r="AB39" s="180"/>
      <c r="AC39" s="180">
        <f t="shared" si="29"/>
        <v>682</v>
      </c>
      <c r="AD39" s="37">
        <v>682</v>
      </c>
      <c r="AF39" s="37">
        <v>0</v>
      </c>
      <c r="AH39" s="37">
        <v>0</v>
      </c>
      <c r="AJ39" s="37">
        <v>0</v>
      </c>
      <c r="AL39" s="37">
        <f t="shared" si="25"/>
        <v>8</v>
      </c>
      <c r="AM39" s="179">
        <f t="shared" si="30"/>
        <v>0</v>
      </c>
      <c r="AP39" s="37">
        <f t="shared" si="31"/>
        <v>0</v>
      </c>
      <c r="AS39" s="37">
        <f t="shared" si="32"/>
        <v>7</v>
      </c>
      <c r="AT39" s="37">
        <v>7</v>
      </c>
      <c r="AV39" s="37">
        <f t="shared" si="33"/>
        <v>1</v>
      </c>
      <c r="AW39" s="37">
        <v>1</v>
      </c>
      <c r="AY39" s="37">
        <v>1</v>
      </c>
      <c r="BE39" s="37">
        <v>0</v>
      </c>
      <c r="BS39" s="37">
        <f t="shared" si="34"/>
        <v>477</v>
      </c>
      <c r="BT39" s="37">
        <v>477</v>
      </c>
      <c r="BV39" s="37">
        <v>0</v>
      </c>
      <c r="BX39" s="37">
        <v>0</v>
      </c>
      <c r="BZ39" s="37">
        <v>0</v>
      </c>
      <c r="CH39" s="37">
        <f t="shared" si="35"/>
        <v>2</v>
      </c>
      <c r="CI39" s="37">
        <v>2</v>
      </c>
      <c r="CN39" s="37">
        <v>11295.355</v>
      </c>
      <c r="CT39" s="37">
        <v>30</v>
      </c>
      <c r="CV39" s="37">
        <v>0</v>
      </c>
      <c r="DB39" s="37">
        <v>0</v>
      </c>
      <c r="DD39" s="37">
        <v>0</v>
      </c>
      <c r="DE39" s="37">
        <f t="shared" si="36"/>
        <v>0</v>
      </c>
      <c r="DG39" s="37">
        <v>0</v>
      </c>
      <c r="DK39" s="37">
        <v>0</v>
      </c>
      <c r="DP39" s="37">
        <v>473.84350000000001</v>
      </c>
      <c r="DW39" s="37">
        <v>0</v>
      </c>
      <c r="DZ39" s="37">
        <v>1</v>
      </c>
      <c r="EE39" s="37">
        <v>9</v>
      </c>
      <c r="EK39" s="37">
        <v>9</v>
      </c>
      <c r="EL39" s="37">
        <f t="shared" si="37"/>
        <v>69</v>
      </c>
      <c r="EM39" s="37">
        <v>69</v>
      </c>
      <c r="EN39" s="37">
        <v>0</v>
      </c>
      <c r="EO39" s="37">
        <v>861.95052999999996</v>
      </c>
      <c r="EQ39" s="37">
        <v>40.615470000000002</v>
      </c>
      <c r="FE39" s="37">
        <v>852.91830000000004</v>
      </c>
      <c r="FG39" s="37">
        <v>94.768699999999995</v>
      </c>
      <c r="FI39" s="37"/>
      <c r="FJ39" s="178"/>
      <c r="FU39" s="37">
        <v>473.84350000000001</v>
      </c>
      <c r="FW39" s="37">
        <v>2</v>
      </c>
      <c r="GE39" s="37">
        <v>0</v>
      </c>
      <c r="GQ39" s="185"/>
      <c r="GR39" s="186"/>
      <c r="GS39" s="186"/>
      <c r="GT39" s="186"/>
      <c r="GU39" s="186"/>
      <c r="GV39" s="186"/>
      <c r="GW39" s="186"/>
      <c r="GX39" s="186"/>
      <c r="GY39" s="186"/>
      <c r="GZ39" s="186"/>
      <c r="HA39" s="186"/>
      <c r="HB39" s="186"/>
      <c r="HC39" s="186"/>
      <c r="HD39" s="186"/>
      <c r="HE39" s="186"/>
      <c r="HF39" s="186"/>
      <c r="HG39" s="186"/>
      <c r="HH39" s="186"/>
      <c r="HX39" s="37">
        <v>0</v>
      </c>
      <c r="IB39" s="37">
        <v>889.18700000000001</v>
      </c>
      <c r="IR39" s="37">
        <v>444.59350000000001</v>
      </c>
      <c r="IT39" s="37">
        <v>2</v>
      </c>
      <c r="JT39" s="37">
        <v>0</v>
      </c>
      <c r="JW39" s="37">
        <v>0</v>
      </c>
      <c r="JZ39" s="37">
        <v>0</v>
      </c>
      <c r="KA39" s="37">
        <v>0</v>
      </c>
      <c r="KB39" s="37">
        <v>0</v>
      </c>
      <c r="KC39" s="37">
        <v>0</v>
      </c>
      <c r="KD39" s="37">
        <v>0</v>
      </c>
      <c r="KV39" s="37">
        <v>0</v>
      </c>
    </row>
    <row r="40" spans="1:308" ht="17.25" customHeight="1" x14ac:dyDescent="0.25">
      <c r="A40" s="17">
        <v>30</v>
      </c>
      <c r="B40" s="163" t="s">
        <v>300</v>
      </c>
      <c r="C40" s="169" t="s">
        <v>330</v>
      </c>
      <c r="D40" s="170">
        <v>247693915</v>
      </c>
      <c r="E40" s="78">
        <f t="shared" si="22"/>
        <v>14691.945</v>
      </c>
      <c r="F40" s="78">
        <f t="shared" si="6"/>
        <v>1685.5152800000001</v>
      </c>
      <c r="G40" s="78">
        <f t="shared" si="7"/>
        <v>0</v>
      </c>
      <c r="H40" s="78">
        <f t="shared" si="8"/>
        <v>12879.702719999999</v>
      </c>
      <c r="I40" s="78">
        <f t="shared" si="23"/>
        <v>126.727</v>
      </c>
      <c r="J40" s="37">
        <f t="shared" si="26"/>
        <v>1</v>
      </c>
      <c r="K40" s="37">
        <f>VLOOKUP($D40,'[2]Титул ДТ'!$B:$CT,12,0)</f>
        <v>1</v>
      </c>
      <c r="M40" s="37">
        <v>0</v>
      </c>
      <c r="U40" s="37">
        <v>1</v>
      </c>
      <c r="V40" s="180">
        <f t="shared" si="24"/>
        <v>225</v>
      </c>
      <c r="W40" s="180">
        <f t="shared" si="27"/>
        <v>0</v>
      </c>
      <c r="X40" s="180"/>
      <c r="Y40" s="180"/>
      <c r="Z40" s="180">
        <f t="shared" si="28"/>
        <v>0</v>
      </c>
      <c r="AA40" s="180"/>
      <c r="AB40" s="180"/>
      <c r="AC40" s="180">
        <f t="shared" si="29"/>
        <v>225</v>
      </c>
      <c r="AD40" s="37">
        <v>225</v>
      </c>
      <c r="AF40" s="37">
        <v>0</v>
      </c>
      <c r="AH40" s="37">
        <v>0</v>
      </c>
      <c r="AJ40" s="37">
        <v>0</v>
      </c>
      <c r="AL40" s="37">
        <f t="shared" si="25"/>
        <v>4</v>
      </c>
      <c r="AM40" s="179">
        <f t="shared" si="30"/>
        <v>0</v>
      </c>
      <c r="AP40" s="37">
        <f t="shared" si="31"/>
        <v>0</v>
      </c>
      <c r="AS40" s="37">
        <f t="shared" si="32"/>
        <v>3</v>
      </c>
      <c r="AT40" s="37">
        <v>3</v>
      </c>
      <c r="AV40" s="37">
        <f t="shared" si="33"/>
        <v>1</v>
      </c>
      <c r="AW40" s="37">
        <v>1</v>
      </c>
      <c r="AY40" s="37">
        <v>0</v>
      </c>
      <c r="BE40" s="37">
        <v>0</v>
      </c>
      <c r="BS40" s="37">
        <f t="shared" si="34"/>
        <v>0</v>
      </c>
      <c r="BT40" s="37">
        <v>0</v>
      </c>
      <c r="BV40" s="37">
        <v>0</v>
      </c>
      <c r="BX40" s="37">
        <v>0</v>
      </c>
      <c r="BZ40" s="37">
        <v>0</v>
      </c>
      <c r="CH40" s="37">
        <f t="shared" si="35"/>
        <v>0</v>
      </c>
      <c r="CI40" s="37">
        <v>0</v>
      </c>
      <c r="CM40" s="37">
        <v>11834</v>
      </c>
      <c r="CS40" s="37">
        <v>95</v>
      </c>
      <c r="CV40" s="37">
        <v>0</v>
      </c>
      <c r="DB40" s="37">
        <v>0</v>
      </c>
      <c r="DD40" s="37">
        <v>0</v>
      </c>
      <c r="DE40" s="37">
        <f t="shared" si="36"/>
        <v>1</v>
      </c>
      <c r="DF40" s="37">
        <v>1</v>
      </c>
      <c r="DJ40" s="37">
        <v>18</v>
      </c>
      <c r="DP40" s="37">
        <v>545.61350000000004</v>
      </c>
      <c r="DW40" s="37">
        <v>0</v>
      </c>
      <c r="DZ40" s="37">
        <v>1</v>
      </c>
      <c r="EE40" s="37">
        <v>8</v>
      </c>
      <c r="EK40" s="37">
        <v>13</v>
      </c>
      <c r="EL40" s="37">
        <f t="shared" si="37"/>
        <v>53</v>
      </c>
      <c r="EM40" s="37">
        <v>53</v>
      </c>
      <c r="EN40" s="37">
        <v>0</v>
      </c>
      <c r="EO40" s="37">
        <v>703.41098</v>
      </c>
      <c r="EQ40" s="37">
        <v>33.145020000000002</v>
      </c>
      <c r="FE40" s="37">
        <v>982.10429999999997</v>
      </c>
      <c r="FG40" s="37">
        <v>109.12269999999999</v>
      </c>
      <c r="FI40" s="37"/>
      <c r="FJ40" s="178"/>
      <c r="FU40" s="37">
        <v>363.74233333333302</v>
      </c>
      <c r="FW40" s="37">
        <v>3</v>
      </c>
      <c r="GE40" s="37">
        <v>660.43499999999995</v>
      </c>
      <c r="GQ40" s="183"/>
      <c r="GR40" s="184"/>
      <c r="GS40" s="184"/>
      <c r="GT40" s="184"/>
      <c r="GU40" s="184"/>
      <c r="GV40" s="184"/>
      <c r="GW40" s="184"/>
      <c r="GX40" s="184"/>
      <c r="GY40" s="184"/>
      <c r="GZ40" s="184"/>
      <c r="HA40" s="184"/>
      <c r="HB40" s="184"/>
      <c r="HC40" s="184"/>
      <c r="HD40" s="184"/>
      <c r="HE40" s="184"/>
      <c r="HF40" s="184"/>
      <c r="HG40" s="184"/>
      <c r="HH40" s="184"/>
      <c r="HU40" s="37">
        <v>362.876373626374</v>
      </c>
      <c r="HV40" s="37">
        <v>0</v>
      </c>
      <c r="HW40" s="37">
        <v>1.8</v>
      </c>
      <c r="HX40" s="37">
        <v>0</v>
      </c>
      <c r="IB40" s="37">
        <v>126.727</v>
      </c>
      <c r="IR40" s="37">
        <v>66.698421052631602</v>
      </c>
      <c r="IT40" s="37">
        <v>1.9</v>
      </c>
      <c r="JT40" s="37">
        <v>0</v>
      </c>
      <c r="JW40" s="37">
        <v>0</v>
      </c>
      <c r="JZ40" s="37">
        <v>0</v>
      </c>
      <c r="KA40" s="37">
        <v>0</v>
      </c>
      <c r="KB40" s="37">
        <v>0</v>
      </c>
      <c r="KC40" s="37">
        <v>0</v>
      </c>
      <c r="KD40" s="37">
        <v>0</v>
      </c>
      <c r="KV40" s="37">
        <v>0</v>
      </c>
    </row>
    <row r="41" spans="1:308" ht="17.25" customHeight="1" x14ac:dyDescent="0.25">
      <c r="A41" s="17">
        <v>31</v>
      </c>
      <c r="B41" s="163" t="s">
        <v>300</v>
      </c>
      <c r="C41" s="169" t="s">
        <v>331</v>
      </c>
      <c r="D41" s="170">
        <v>247694078</v>
      </c>
      <c r="E41" s="78">
        <f t="shared" si="22"/>
        <v>8754.5289999999986</v>
      </c>
      <c r="F41" s="78">
        <f t="shared" si="6"/>
        <v>2392.0339599999998</v>
      </c>
      <c r="G41" s="78">
        <f t="shared" si="7"/>
        <v>0</v>
      </c>
      <c r="H41" s="78">
        <f t="shared" si="8"/>
        <v>308.19704000000002</v>
      </c>
      <c r="I41" s="78">
        <f t="shared" si="23"/>
        <v>6054.2979999999998</v>
      </c>
      <c r="J41" s="37">
        <f t="shared" si="26"/>
        <v>1</v>
      </c>
      <c r="K41" s="37">
        <f>VLOOKUP($D41,'[2]Титул ДТ'!$B:$CT,12,0)</f>
        <v>1</v>
      </c>
      <c r="M41" s="37">
        <v>0</v>
      </c>
      <c r="U41" s="37">
        <v>1</v>
      </c>
      <c r="V41" s="180">
        <f t="shared" si="24"/>
        <v>100</v>
      </c>
      <c r="W41" s="180">
        <f t="shared" si="27"/>
        <v>0</v>
      </c>
      <c r="X41" s="180"/>
      <c r="Y41" s="180"/>
      <c r="Z41" s="180">
        <f t="shared" si="28"/>
        <v>0</v>
      </c>
      <c r="AA41" s="180"/>
      <c r="AB41" s="180"/>
      <c r="AC41" s="180">
        <f t="shared" si="29"/>
        <v>100</v>
      </c>
      <c r="AD41" s="37">
        <v>100</v>
      </c>
      <c r="AF41" s="37">
        <v>0</v>
      </c>
      <c r="AH41" s="37">
        <v>0</v>
      </c>
      <c r="AJ41" s="37">
        <v>0</v>
      </c>
      <c r="AL41" s="37">
        <f t="shared" si="25"/>
        <v>0</v>
      </c>
      <c r="AM41" s="179">
        <f t="shared" si="30"/>
        <v>0</v>
      </c>
      <c r="AP41" s="37">
        <f t="shared" si="31"/>
        <v>0</v>
      </c>
      <c r="AS41" s="37">
        <f t="shared" si="32"/>
        <v>0</v>
      </c>
      <c r="AT41" s="37">
        <v>0</v>
      </c>
      <c r="AV41" s="37">
        <f t="shared" si="33"/>
        <v>0</v>
      </c>
      <c r="AW41" s="37">
        <v>0</v>
      </c>
      <c r="AY41" s="37">
        <v>0</v>
      </c>
      <c r="BE41" s="37">
        <v>0</v>
      </c>
      <c r="BS41" s="37">
        <f t="shared" si="34"/>
        <v>0</v>
      </c>
      <c r="BT41" s="37">
        <v>0</v>
      </c>
      <c r="BV41" s="37">
        <v>0</v>
      </c>
      <c r="BX41" s="37">
        <v>0</v>
      </c>
      <c r="BZ41" s="37">
        <v>0</v>
      </c>
      <c r="CH41" s="37">
        <f t="shared" si="35"/>
        <v>0</v>
      </c>
      <c r="CI41" s="37">
        <v>0</v>
      </c>
      <c r="CN41" s="37">
        <v>5552.41</v>
      </c>
      <c r="CT41" s="37">
        <v>95</v>
      </c>
      <c r="CV41" s="37">
        <v>0</v>
      </c>
      <c r="DB41" s="37">
        <v>0</v>
      </c>
      <c r="DD41" s="37">
        <v>0</v>
      </c>
      <c r="DE41" s="37">
        <f t="shared" si="36"/>
        <v>0</v>
      </c>
      <c r="DG41" s="37">
        <v>0</v>
      </c>
      <c r="DK41" s="37">
        <v>0</v>
      </c>
      <c r="DP41" s="37">
        <v>828.96950000000004</v>
      </c>
      <c r="DW41" s="37">
        <v>0</v>
      </c>
      <c r="DZ41" s="37">
        <v>1</v>
      </c>
      <c r="EE41" s="37">
        <v>0</v>
      </c>
      <c r="EK41" s="37">
        <v>5</v>
      </c>
      <c r="EL41" s="37">
        <f t="shared" si="37"/>
        <v>74</v>
      </c>
      <c r="EM41" s="37">
        <v>74</v>
      </c>
      <c r="EN41" s="37">
        <v>0</v>
      </c>
      <c r="EO41" s="37">
        <v>899.88886000000002</v>
      </c>
      <c r="EQ41" s="37">
        <v>42.403140000000008</v>
      </c>
      <c r="FE41" s="37">
        <v>1492.1451</v>
      </c>
      <c r="FG41" s="37">
        <v>165.79390000000001</v>
      </c>
      <c r="FI41" s="37"/>
      <c r="FJ41" s="178"/>
      <c r="FU41" s="37">
        <v>331.58780000000002</v>
      </c>
      <c r="FW41" s="37">
        <v>5</v>
      </c>
      <c r="GH41" s="37">
        <v>501.88799999999998</v>
      </c>
      <c r="GQ41" s="183"/>
      <c r="GR41" s="184"/>
      <c r="GS41" s="184"/>
      <c r="GT41" s="184"/>
      <c r="GU41" s="184"/>
      <c r="GV41" s="184"/>
      <c r="GW41" s="184"/>
      <c r="GX41" s="184"/>
      <c r="GY41" s="184"/>
      <c r="GZ41" s="184"/>
      <c r="HA41" s="184"/>
      <c r="HB41" s="184"/>
      <c r="HC41" s="184"/>
      <c r="HD41" s="184"/>
      <c r="HE41" s="184"/>
      <c r="HF41" s="184"/>
      <c r="HG41" s="184"/>
      <c r="HH41" s="184"/>
      <c r="HV41" s="37">
        <v>264.15157894736802</v>
      </c>
      <c r="HX41" s="37">
        <v>1.7</v>
      </c>
      <c r="IB41" s="37">
        <v>0</v>
      </c>
      <c r="IR41" s="37">
        <v>0</v>
      </c>
      <c r="IT41" s="37">
        <v>0</v>
      </c>
      <c r="JT41" s="37">
        <v>0</v>
      </c>
      <c r="JW41" s="37">
        <v>0</v>
      </c>
      <c r="JZ41" s="37">
        <v>0</v>
      </c>
      <c r="KA41" s="37">
        <v>0</v>
      </c>
      <c r="KB41" s="37">
        <v>0</v>
      </c>
      <c r="KC41" s="37">
        <v>0</v>
      </c>
      <c r="KD41" s="37">
        <v>0</v>
      </c>
      <c r="KV41" s="37">
        <v>0</v>
      </c>
    </row>
    <row r="42" spans="1:308" ht="17.25" customHeight="1" x14ac:dyDescent="0.25">
      <c r="A42" s="17">
        <v>32</v>
      </c>
      <c r="B42" s="163" t="s">
        <v>300</v>
      </c>
      <c r="C42" s="169" t="s">
        <v>332</v>
      </c>
      <c r="D42" s="170">
        <v>247693466</v>
      </c>
      <c r="E42" s="78">
        <f t="shared" si="22"/>
        <v>4295.4669999999996</v>
      </c>
      <c r="F42" s="78">
        <f t="shared" si="6"/>
        <v>1486.6983600000001</v>
      </c>
      <c r="G42" s="78">
        <f t="shared" si="7"/>
        <v>0</v>
      </c>
      <c r="H42" s="78">
        <f t="shared" si="8"/>
        <v>535.10644000000002</v>
      </c>
      <c r="I42" s="78">
        <f t="shared" si="23"/>
        <v>2273.6621999999998</v>
      </c>
      <c r="J42" s="37">
        <f t="shared" si="26"/>
        <v>1</v>
      </c>
      <c r="K42" s="37">
        <f>VLOOKUP($D42,'[2]Титул ДТ'!$B:$CT,12,0)</f>
        <v>1</v>
      </c>
      <c r="M42" s="37">
        <v>0</v>
      </c>
      <c r="U42" s="37">
        <v>1</v>
      </c>
      <c r="V42" s="180">
        <f t="shared" si="24"/>
        <v>409</v>
      </c>
      <c r="W42" s="180">
        <f t="shared" si="27"/>
        <v>0</v>
      </c>
      <c r="X42" s="180"/>
      <c r="Y42" s="180"/>
      <c r="Z42" s="180">
        <f t="shared" si="28"/>
        <v>0</v>
      </c>
      <c r="AA42" s="180"/>
      <c r="AB42" s="180"/>
      <c r="AC42" s="180">
        <f t="shared" si="29"/>
        <v>409</v>
      </c>
      <c r="AD42" s="37">
        <v>409</v>
      </c>
      <c r="AF42" s="37">
        <v>0</v>
      </c>
      <c r="AH42" s="37">
        <v>0</v>
      </c>
      <c r="AJ42" s="37">
        <v>0</v>
      </c>
      <c r="AL42" s="37">
        <f t="shared" si="25"/>
        <v>0</v>
      </c>
      <c r="AM42" s="179">
        <f t="shared" si="30"/>
        <v>0</v>
      </c>
      <c r="AP42" s="37">
        <f t="shared" si="31"/>
        <v>0</v>
      </c>
      <c r="AS42" s="37">
        <f t="shared" si="32"/>
        <v>0</v>
      </c>
      <c r="AT42" s="37">
        <v>0</v>
      </c>
      <c r="AV42" s="37">
        <f t="shared" si="33"/>
        <v>0</v>
      </c>
      <c r="AW42" s="37">
        <v>0</v>
      </c>
      <c r="AY42" s="37">
        <v>0</v>
      </c>
      <c r="BE42" s="37">
        <v>0</v>
      </c>
      <c r="BS42" s="37">
        <f t="shared" si="34"/>
        <v>0</v>
      </c>
      <c r="BT42" s="37">
        <v>0</v>
      </c>
      <c r="BV42" s="37">
        <v>0</v>
      </c>
      <c r="BX42" s="37">
        <v>0</v>
      </c>
      <c r="BZ42" s="37">
        <v>0</v>
      </c>
      <c r="CH42" s="37">
        <f t="shared" si="35"/>
        <v>0</v>
      </c>
      <c r="CI42" s="37">
        <v>0</v>
      </c>
      <c r="CN42" s="37">
        <v>2244.4319999999998</v>
      </c>
      <c r="CT42" s="37">
        <v>110</v>
      </c>
      <c r="CV42" s="37">
        <v>0</v>
      </c>
      <c r="DB42" s="37">
        <v>0</v>
      </c>
      <c r="DD42" s="37">
        <v>0</v>
      </c>
      <c r="DE42" s="37">
        <f t="shared" si="36"/>
        <v>0</v>
      </c>
      <c r="DG42" s="37">
        <v>0</v>
      </c>
      <c r="DK42" s="37">
        <v>0</v>
      </c>
      <c r="DP42" s="37">
        <v>428.178</v>
      </c>
      <c r="DW42" s="37">
        <v>0</v>
      </c>
      <c r="DZ42" s="37">
        <v>1</v>
      </c>
      <c r="EE42" s="37">
        <v>0</v>
      </c>
      <c r="EK42" s="37">
        <v>6</v>
      </c>
      <c r="EL42" s="37">
        <f t="shared" si="37"/>
        <v>51</v>
      </c>
      <c r="EM42" s="37">
        <v>51</v>
      </c>
      <c r="EN42" s="37">
        <v>0</v>
      </c>
      <c r="EO42" s="37">
        <v>610.74923999999999</v>
      </c>
      <c r="EQ42" s="37">
        <v>28.778760000000005</v>
      </c>
      <c r="FE42" s="37">
        <v>770.72040000000004</v>
      </c>
      <c r="FG42" s="37">
        <v>85.635599999999997</v>
      </c>
      <c r="FI42" s="37"/>
      <c r="FJ42" s="178"/>
      <c r="FU42" s="37">
        <v>171.27119999999999</v>
      </c>
      <c r="FW42" s="37">
        <v>5</v>
      </c>
      <c r="FY42" s="37">
        <v>105.22872</v>
      </c>
      <c r="GE42" s="37">
        <v>11.692080000000001</v>
      </c>
      <c r="GH42" s="37">
        <v>29.2302</v>
      </c>
      <c r="GQ42" s="183"/>
      <c r="GR42" s="184"/>
      <c r="GS42" s="184"/>
      <c r="GT42" s="184"/>
      <c r="GU42" s="184"/>
      <c r="GV42" s="184"/>
      <c r="GW42" s="184"/>
      <c r="GX42" s="184"/>
      <c r="GY42" s="184"/>
      <c r="GZ42" s="184"/>
      <c r="HA42" s="184"/>
      <c r="HB42" s="184"/>
      <c r="HC42" s="184"/>
      <c r="HD42" s="184"/>
      <c r="HE42" s="184"/>
      <c r="HF42" s="184"/>
      <c r="HG42" s="184"/>
      <c r="HH42" s="184"/>
      <c r="HU42" s="37">
        <v>43.845300000000002</v>
      </c>
      <c r="HV42" s="37">
        <v>10.961325</v>
      </c>
      <c r="HW42" s="37">
        <v>2.6</v>
      </c>
      <c r="HX42" s="37">
        <v>1.9</v>
      </c>
      <c r="IB42" s="37">
        <v>0</v>
      </c>
      <c r="IR42" s="37">
        <v>0</v>
      </c>
      <c r="IT42" s="37">
        <v>0</v>
      </c>
      <c r="JT42" s="37">
        <v>0</v>
      </c>
      <c r="JW42" s="37">
        <v>0</v>
      </c>
      <c r="JZ42" s="37">
        <v>0</v>
      </c>
      <c r="KA42" s="37">
        <v>0</v>
      </c>
      <c r="KB42" s="37">
        <v>0</v>
      </c>
      <c r="KC42" s="37">
        <v>0</v>
      </c>
      <c r="KD42" s="37">
        <v>0</v>
      </c>
      <c r="KV42" s="37">
        <v>0</v>
      </c>
    </row>
    <row r="43" spans="1:308" ht="17.25" customHeight="1" x14ac:dyDescent="0.25">
      <c r="A43" s="17">
        <v>33</v>
      </c>
      <c r="B43" s="163" t="s">
        <v>300</v>
      </c>
      <c r="C43" s="169" t="s">
        <v>333</v>
      </c>
      <c r="D43" s="170">
        <v>247693922</v>
      </c>
      <c r="E43" s="78">
        <f t="shared" si="22"/>
        <v>8339.1640000000007</v>
      </c>
      <c r="F43" s="78">
        <f t="shared" si="6"/>
        <v>2746.3186150000001</v>
      </c>
      <c r="G43" s="78">
        <f t="shared" si="7"/>
        <v>0</v>
      </c>
      <c r="H43" s="78">
        <f t="shared" si="8"/>
        <v>833.83258499999999</v>
      </c>
      <c r="I43" s="78">
        <f t="shared" si="23"/>
        <v>4759.0127999999995</v>
      </c>
      <c r="J43" s="37">
        <f t="shared" si="26"/>
        <v>1</v>
      </c>
      <c r="K43" s="37">
        <f>VLOOKUP($D43,'[2]Титул ДТ'!$B:$CT,12,0)</f>
        <v>1</v>
      </c>
      <c r="M43" s="37">
        <v>0</v>
      </c>
      <c r="U43" s="37">
        <v>1</v>
      </c>
      <c r="V43" s="180">
        <f t="shared" si="24"/>
        <v>382</v>
      </c>
      <c r="W43" s="180">
        <f t="shared" si="27"/>
        <v>0</v>
      </c>
      <c r="X43" s="180"/>
      <c r="Y43" s="180"/>
      <c r="Z43" s="180">
        <f t="shared" si="28"/>
        <v>0</v>
      </c>
      <c r="AA43" s="180"/>
      <c r="AB43" s="180"/>
      <c r="AC43" s="180">
        <f t="shared" si="29"/>
        <v>382</v>
      </c>
      <c r="AD43" s="37">
        <v>382</v>
      </c>
      <c r="AF43" s="37">
        <v>0</v>
      </c>
      <c r="AH43" s="37">
        <v>0</v>
      </c>
      <c r="AJ43" s="37">
        <v>0</v>
      </c>
      <c r="AL43" s="37">
        <f t="shared" si="25"/>
        <v>7</v>
      </c>
      <c r="AM43" s="179">
        <f t="shared" si="30"/>
        <v>0</v>
      </c>
      <c r="AP43" s="37">
        <f t="shared" si="31"/>
        <v>0</v>
      </c>
      <c r="AS43" s="37">
        <f t="shared" si="32"/>
        <v>6</v>
      </c>
      <c r="AT43" s="37">
        <v>6</v>
      </c>
      <c r="AV43" s="37">
        <f t="shared" si="33"/>
        <v>1</v>
      </c>
      <c r="AW43" s="37">
        <v>1</v>
      </c>
      <c r="AY43" s="37">
        <v>1</v>
      </c>
      <c r="BE43" s="37">
        <v>0</v>
      </c>
      <c r="BS43" s="37">
        <f t="shared" si="34"/>
        <v>213</v>
      </c>
      <c r="BT43" s="37">
        <v>213</v>
      </c>
      <c r="BV43" s="37">
        <v>0</v>
      </c>
      <c r="BX43" s="37">
        <v>0</v>
      </c>
      <c r="BZ43" s="37">
        <v>0</v>
      </c>
      <c r="CH43" s="37">
        <f t="shared" si="35"/>
        <v>5</v>
      </c>
      <c r="CI43" s="37">
        <v>5</v>
      </c>
      <c r="CN43" s="37">
        <v>4673.973</v>
      </c>
      <c r="CT43" s="37">
        <v>192</v>
      </c>
      <c r="CV43" s="37">
        <v>0</v>
      </c>
      <c r="DB43" s="37">
        <v>0</v>
      </c>
      <c r="DD43" s="37">
        <v>0</v>
      </c>
      <c r="DE43" s="37">
        <f t="shared" si="36"/>
        <v>1</v>
      </c>
      <c r="DG43" s="37">
        <v>1</v>
      </c>
      <c r="DK43" s="37">
        <v>18</v>
      </c>
      <c r="DP43" s="37">
        <v>815.92750000000001</v>
      </c>
      <c r="DW43" s="37">
        <v>0</v>
      </c>
      <c r="DZ43" s="37">
        <v>1</v>
      </c>
      <c r="EE43" s="37">
        <v>3</v>
      </c>
      <c r="EK43" s="37">
        <v>5</v>
      </c>
      <c r="EL43" s="37">
        <f t="shared" si="37"/>
        <v>85</v>
      </c>
      <c r="EM43" s="37">
        <v>85</v>
      </c>
      <c r="EN43" s="37">
        <v>0</v>
      </c>
      <c r="EO43" s="37">
        <v>1036.3058349999999</v>
      </c>
      <c r="EQ43" s="37">
        <v>48.831164999999999</v>
      </c>
      <c r="FE43" s="37">
        <v>1468.6695</v>
      </c>
      <c r="FG43" s="37">
        <v>163.18549999999999</v>
      </c>
      <c r="FI43" s="37"/>
      <c r="FJ43" s="178"/>
      <c r="FU43" s="37">
        <v>407.96375</v>
      </c>
      <c r="FW43" s="37">
        <v>4</v>
      </c>
      <c r="FY43" s="37">
        <v>241.34327999999999</v>
      </c>
      <c r="GE43" s="37">
        <v>26.815919999999998</v>
      </c>
      <c r="GH43" s="37">
        <v>67.0398</v>
      </c>
      <c r="GQ43" s="185"/>
      <c r="GR43" s="186"/>
      <c r="GS43" s="186"/>
      <c r="GT43" s="186"/>
      <c r="GU43" s="186"/>
      <c r="GV43" s="186"/>
      <c r="GW43" s="186"/>
      <c r="GX43" s="186"/>
      <c r="GY43" s="186"/>
      <c r="GZ43" s="186"/>
      <c r="HA43" s="186"/>
      <c r="HB43" s="186"/>
      <c r="HC43" s="186"/>
      <c r="HD43" s="186"/>
      <c r="HE43" s="186"/>
      <c r="HF43" s="186"/>
      <c r="HG43" s="186"/>
      <c r="HH43" s="186"/>
      <c r="HU43" s="37">
        <v>125.521327659574</v>
      </c>
      <c r="HV43" s="37">
        <v>31.380331914893599</v>
      </c>
      <c r="HW43" s="37">
        <v>2.1363636363636398</v>
      </c>
      <c r="HX43" s="37">
        <v>2.1</v>
      </c>
      <c r="IB43" s="37">
        <v>0</v>
      </c>
      <c r="IR43" s="37">
        <v>0</v>
      </c>
      <c r="IT43" s="37">
        <v>0</v>
      </c>
      <c r="JT43" s="37">
        <v>0</v>
      </c>
      <c r="JW43" s="37">
        <v>0</v>
      </c>
      <c r="JZ43" s="37">
        <v>0</v>
      </c>
      <c r="KA43" s="37">
        <v>0</v>
      </c>
      <c r="KB43" s="37">
        <v>0</v>
      </c>
      <c r="KC43" s="37">
        <v>0</v>
      </c>
      <c r="KD43" s="37">
        <v>0</v>
      </c>
      <c r="KV43" s="37">
        <v>0</v>
      </c>
    </row>
    <row r="44" spans="1:308" ht="17.25" customHeight="1" x14ac:dyDescent="0.25">
      <c r="A44" s="17">
        <v>34</v>
      </c>
      <c r="B44" s="163" t="s">
        <v>300</v>
      </c>
      <c r="C44" s="169" t="s">
        <v>334</v>
      </c>
      <c r="D44" s="170">
        <v>247693987</v>
      </c>
      <c r="E44" s="78">
        <f t="shared" si="22"/>
        <v>3303.1609999999996</v>
      </c>
      <c r="F44" s="78">
        <f t="shared" si="6"/>
        <v>884.6741199999999</v>
      </c>
      <c r="G44" s="78">
        <f t="shared" si="7"/>
        <v>0</v>
      </c>
      <c r="H44" s="78">
        <f t="shared" si="8"/>
        <v>73.590879999999999</v>
      </c>
      <c r="I44" s="78">
        <f t="shared" si="23"/>
        <v>2344.8959999999997</v>
      </c>
      <c r="J44" s="37">
        <f t="shared" si="26"/>
        <v>3</v>
      </c>
      <c r="L44" s="37">
        <v>3</v>
      </c>
      <c r="M44" s="37">
        <v>0</v>
      </c>
      <c r="U44" s="37">
        <v>1</v>
      </c>
      <c r="V44" s="180">
        <f t="shared" si="24"/>
        <v>284.5</v>
      </c>
      <c r="W44" s="180">
        <f t="shared" si="27"/>
        <v>0</v>
      </c>
      <c r="X44" s="180"/>
      <c r="Y44" s="180"/>
      <c r="Z44" s="180">
        <f t="shared" si="28"/>
        <v>0</v>
      </c>
      <c r="AA44" s="180"/>
      <c r="AB44" s="180"/>
      <c r="AC44" s="180">
        <f t="shared" si="29"/>
        <v>284.5</v>
      </c>
      <c r="AD44" s="37">
        <v>0</v>
      </c>
      <c r="AE44" s="37">
        <v>284.5</v>
      </c>
      <c r="AF44" s="37">
        <v>0</v>
      </c>
      <c r="AH44" s="37">
        <v>0</v>
      </c>
      <c r="AJ44" s="37">
        <v>0</v>
      </c>
      <c r="AL44" s="37">
        <f t="shared" si="25"/>
        <v>0</v>
      </c>
      <c r="AM44" s="179">
        <f t="shared" si="30"/>
        <v>0</v>
      </c>
      <c r="AP44" s="37">
        <f t="shared" si="31"/>
        <v>0</v>
      </c>
      <c r="AS44" s="37">
        <f t="shared" si="32"/>
        <v>0</v>
      </c>
      <c r="AU44" s="37">
        <v>0</v>
      </c>
      <c r="AV44" s="37">
        <f t="shared" si="33"/>
        <v>0</v>
      </c>
      <c r="AX44" s="37">
        <v>0</v>
      </c>
      <c r="AY44" s="37">
        <v>0</v>
      </c>
      <c r="BE44" s="37">
        <v>0</v>
      </c>
      <c r="BS44" s="37">
        <f t="shared" si="34"/>
        <v>0</v>
      </c>
      <c r="BT44" s="37">
        <v>0</v>
      </c>
      <c r="BV44" s="37">
        <v>0</v>
      </c>
      <c r="BX44" s="37">
        <v>0</v>
      </c>
      <c r="BZ44" s="37">
        <v>0</v>
      </c>
      <c r="CH44" s="37">
        <f t="shared" si="35"/>
        <v>0</v>
      </c>
      <c r="CI44" s="37">
        <v>0</v>
      </c>
      <c r="CN44" s="37">
        <v>1573.992</v>
      </c>
      <c r="CT44" s="37">
        <v>20</v>
      </c>
      <c r="CV44" s="37">
        <v>0</v>
      </c>
      <c r="DB44" s="37">
        <v>0</v>
      </c>
      <c r="DD44" s="37">
        <v>0</v>
      </c>
      <c r="DE44" s="37">
        <f t="shared" si="36"/>
        <v>1</v>
      </c>
      <c r="DG44" s="37">
        <v>1</v>
      </c>
      <c r="DK44" s="37">
        <v>18</v>
      </c>
      <c r="DP44" s="37">
        <v>276.9905</v>
      </c>
      <c r="DW44" s="37">
        <v>0</v>
      </c>
      <c r="DZ44" s="37">
        <v>3</v>
      </c>
      <c r="EE44" s="37">
        <v>0</v>
      </c>
      <c r="EK44" s="37">
        <v>2</v>
      </c>
      <c r="EL44" s="37">
        <f t="shared" si="37"/>
        <v>31</v>
      </c>
      <c r="EM44" s="37">
        <v>31</v>
      </c>
      <c r="EN44" s="37">
        <v>0</v>
      </c>
      <c r="EO44" s="37">
        <v>386.09121999999996</v>
      </c>
      <c r="EQ44" s="37">
        <v>18.192780000000006</v>
      </c>
      <c r="FE44" s="37">
        <v>498.5829</v>
      </c>
      <c r="FG44" s="37">
        <v>55.398099999999999</v>
      </c>
      <c r="FI44" s="37"/>
      <c r="FJ44" s="178"/>
      <c r="FU44" s="37">
        <v>110.7962</v>
      </c>
      <c r="FW44" s="37">
        <v>5</v>
      </c>
      <c r="GH44" s="37">
        <v>468.404</v>
      </c>
      <c r="GQ44" s="183"/>
      <c r="GR44" s="184"/>
      <c r="GS44" s="184"/>
      <c r="GT44" s="184"/>
      <c r="GU44" s="184"/>
      <c r="GV44" s="184"/>
      <c r="GW44" s="184"/>
      <c r="GX44" s="184"/>
      <c r="GY44" s="184"/>
      <c r="GZ44" s="184"/>
      <c r="HA44" s="184"/>
      <c r="HB44" s="184"/>
      <c r="HC44" s="184"/>
      <c r="HD44" s="184"/>
      <c r="HE44" s="184"/>
      <c r="HF44" s="184"/>
      <c r="HG44" s="184"/>
      <c r="HH44" s="184"/>
      <c r="HV44" s="37">
        <v>255.49309090909099</v>
      </c>
      <c r="HX44" s="37">
        <v>1.7</v>
      </c>
      <c r="IB44" s="37">
        <v>0</v>
      </c>
      <c r="IR44" s="37">
        <v>0</v>
      </c>
      <c r="IT44" s="37">
        <v>0</v>
      </c>
      <c r="JT44" s="37">
        <v>0</v>
      </c>
      <c r="JW44" s="37">
        <v>0</v>
      </c>
      <c r="JZ44" s="37">
        <v>0</v>
      </c>
      <c r="KA44" s="37">
        <v>0</v>
      </c>
      <c r="KB44" s="37">
        <v>0</v>
      </c>
      <c r="KC44" s="37">
        <v>0</v>
      </c>
      <c r="KD44" s="37">
        <v>0</v>
      </c>
      <c r="KV44" s="37">
        <v>0</v>
      </c>
    </row>
    <row r="45" spans="1:308" ht="17.25" customHeight="1" x14ac:dyDescent="0.25">
      <c r="A45" s="17">
        <v>35</v>
      </c>
      <c r="B45" s="164" t="s">
        <v>300</v>
      </c>
      <c r="C45" s="171" t="s">
        <v>335</v>
      </c>
      <c r="D45" s="170">
        <v>247693845</v>
      </c>
      <c r="E45" s="78">
        <f t="shared" si="22"/>
        <v>5198.5190000000002</v>
      </c>
      <c r="F45" s="78">
        <f t="shared" si="6"/>
        <v>1345.78163</v>
      </c>
      <c r="G45" s="78">
        <f t="shared" si="7"/>
        <v>0</v>
      </c>
      <c r="H45" s="78">
        <f t="shared" si="8"/>
        <v>3468.2933699999999</v>
      </c>
      <c r="I45" s="78">
        <f t="shared" si="23"/>
        <v>384.44400000000002</v>
      </c>
      <c r="J45" s="37">
        <f t="shared" si="26"/>
        <v>1</v>
      </c>
      <c r="K45" s="37">
        <f>VLOOKUP($D45,'[2]Титул ДТ'!$B:$CT,12,0)</f>
        <v>1</v>
      </c>
      <c r="M45" s="37">
        <v>0</v>
      </c>
      <c r="U45" s="37">
        <v>1</v>
      </c>
      <c r="V45" s="180">
        <f t="shared" si="24"/>
        <v>152</v>
      </c>
      <c r="W45" s="180">
        <f t="shared" si="27"/>
        <v>0</v>
      </c>
      <c r="X45" s="180"/>
      <c r="Y45" s="180"/>
      <c r="Z45" s="180">
        <f t="shared" si="28"/>
        <v>0</v>
      </c>
      <c r="AA45" s="180"/>
      <c r="AB45" s="180"/>
      <c r="AC45" s="180">
        <f t="shared" si="29"/>
        <v>152</v>
      </c>
      <c r="AD45" s="37">
        <v>152</v>
      </c>
      <c r="AF45" s="37">
        <v>0</v>
      </c>
      <c r="AH45" s="37">
        <v>0</v>
      </c>
      <c r="AJ45" s="37">
        <v>0</v>
      </c>
      <c r="AL45" s="37">
        <f t="shared" si="25"/>
        <v>7</v>
      </c>
      <c r="AM45" s="179">
        <f t="shared" si="30"/>
        <v>0</v>
      </c>
      <c r="AP45" s="37">
        <f t="shared" si="31"/>
        <v>0</v>
      </c>
      <c r="AS45" s="37">
        <f t="shared" si="32"/>
        <v>6</v>
      </c>
      <c r="AT45" s="37">
        <v>6</v>
      </c>
      <c r="AV45" s="37">
        <f t="shared" si="33"/>
        <v>1</v>
      </c>
      <c r="AW45" s="37">
        <v>1</v>
      </c>
      <c r="AY45" s="37">
        <v>1</v>
      </c>
      <c r="BE45" s="37">
        <v>0</v>
      </c>
      <c r="BS45" s="37">
        <f t="shared" si="34"/>
        <v>162</v>
      </c>
      <c r="BT45" s="37">
        <v>162</v>
      </c>
      <c r="BV45" s="37">
        <v>0</v>
      </c>
      <c r="BX45" s="37">
        <v>0</v>
      </c>
      <c r="BZ45" s="37">
        <v>0</v>
      </c>
      <c r="CH45" s="37">
        <f t="shared" si="35"/>
        <v>5</v>
      </c>
      <c r="CI45" s="37">
        <v>5</v>
      </c>
      <c r="CM45" s="37">
        <v>3037.1</v>
      </c>
      <c r="CT45" s="37">
        <v>60</v>
      </c>
      <c r="CV45" s="37">
        <v>0</v>
      </c>
      <c r="DB45" s="37">
        <v>0</v>
      </c>
      <c r="DD45" s="37">
        <v>0</v>
      </c>
      <c r="DE45" s="37">
        <f t="shared" si="36"/>
        <v>0</v>
      </c>
      <c r="DG45" s="37">
        <v>0</v>
      </c>
      <c r="DK45" s="37">
        <v>0</v>
      </c>
      <c r="DP45" s="37">
        <v>466.90449999999998</v>
      </c>
      <c r="DW45" s="37">
        <v>0</v>
      </c>
      <c r="DZ45" s="37">
        <v>1</v>
      </c>
      <c r="EE45" s="37">
        <v>2</v>
      </c>
      <c r="EK45" s="37">
        <v>6</v>
      </c>
      <c r="EL45" s="37">
        <f t="shared" si="37"/>
        <v>41</v>
      </c>
      <c r="EM45" s="37">
        <v>41</v>
      </c>
      <c r="EN45" s="37">
        <v>0</v>
      </c>
      <c r="EO45" s="37">
        <v>505.35352999999998</v>
      </c>
      <c r="EQ45" s="37">
        <v>23.812470000000005</v>
      </c>
      <c r="FE45" s="37">
        <v>840.42809999999997</v>
      </c>
      <c r="FG45" s="37">
        <v>93.380899999999997</v>
      </c>
      <c r="FI45" s="37"/>
      <c r="FJ45" s="178"/>
      <c r="FU45" s="37">
        <v>186.76179999999999</v>
      </c>
      <c r="FW45" s="37">
        <v>5</v>
      </c>
      <c r="GH45" s="37">
        <v>384.44400000000002</v>
      </c>
      <c r="GQ45" s="183"/>
      <c r="GR45" s="184"/>
      <c r="GS45" s="184"/>
      <c r="GT45" s="184"/>
      <c r="GU45" s="184"/>
      <c r="GV45" s="184"/>
      <c r="GW45" s="184"/>
      <c r="GX45" s="184"/>
      <c r="GY45" s="184"/>
      <c r="GZ45" s="184"/>
      <c r="HA45" s="184"/>
      <c r="HB45" s="184"/>
      <c r="HC45" s="184"/>
      <c r="HD45" s="184"/>
      <c r="HE45" s="184"/>
      <c r="HF45" s="184"/>
      <c r="HG45" s="184"/>
      <c r="HH45" s="184"/>
      <c r="HV45" s="37">
        <v>256.29599999999999</v>
      </c>
      <c r="HX45" s="37">
        <v>1.7</v>
      </c>
      <c r="IB45" s="37">
        <v>0</v>
      </c>
      <c r="IR45" s="37">
        <v>0</v>
      </c>
      <c r="IT45" s="37">
        <v>0</v>
      </c>
      <c r="JT45" s="37">
        <v>0</v>
      </c>
      <c r="JW45" s="37">
        <v>0</v>
      </c>
      <c r="JZ45" s="37">
        <v>0</v>
      </c>
      <c r="KA45" s="37">
        <v>0</v>
      </c>
      <c r="KB45" s="37">
        <v>0</v>
      </c>
      <c r="KC45" s="37">
        <v>0</v>
      </c>
      <c r="KD45" s="37">
        <v>0</v>
      </c>
      <c r="KV45" s="37">
        <v>0</v>
      </c>
    </row>
    <row r="46" spans="1:308" ht="17.25" customHeight="1" x14ac:dyDescent="0.25">
      <c r="A46" s="17">
        <v>36</v>
      </c>
      <c r="B46" s="163" t="s">
        <v>300</v>
      </c>
      <c r="C46" s="169" t="s">
        <v>336</v>
      </c>
      <c r="D46" s="170">
        <v>247693462</v>
      </c>
      <c r="E46" s="78">
        <f t="shared" si="22"/>
        <v>16038.554</v>
      </c>
      <c r="F46" s="78">
        <f t="shared" si="6"/>
        <v>2100.3234899999998</v>
      </c>
      <c r="G46" s="78">
        <f t="shared" si="7"/>
        <v>0</v>
      </c>
      <c r="H46" s="78">
        <f t="shared" si="8"/>
        <v>1188.82151</v>
      </c>
      <c r="I46" s="78">
        <f t="shared" si="23"/>
        <v>12749.409</v>
      </c>
      <c r="J46" s="37">
        <f t="shared" si="26"/>
        <v>1</v>
      </c>
      <c r="K46" s="37">
        <f>VLOOKUP($D46,'[2]Титул ДТ'!$B:$CT,12,0)</f>
        <v>1</v>
      </c>
      <c r="M46" s="37">
        <v>0</v>
      </c>
      <c r="U46" s="37">
        <v>1</v>
      </c>
      <c r="V46" s="180">
        <f t="shared" si="24"/>
        <v>609</v>
      </c>
      <c r="W46" s="180">
        <f t="shared" si="27"/>
        <v>0</v>
      </c>
      <c r="X46" s="180"/>
      <c r="Y46" s="180"/>
      <c r="Z46" s="180">
        <f t="shared" si="28"/>
        <v>0</v>
      </c>
      <c r="AA46" s="180"/>
      <c r="AB46" s="180"/>
      <c r="AC46" s="180">
        <f t="shared" si="29"/>
        <v>609</v>
      </c>
      <c r="AD46" s="37">
        <v>609</v>
      </c>
      <c r="AF46" s="37">
        <v>0</v>
      </c>
      <c r="AH46" s="37">
        <v>0</v>
      </c>
      <c r="AJ46" s="37">
        <v>0</v>
      </c>
      <c r="AL46" s="37">
        <f t="shared" si="25"/>
        <v>6</v>
      </c>
      <c r="AM46" s="179">
        <f t="shared" si="30"/>
        <v>0</v>
      </c>
      <c r="AP46" s="37">
        <f t="shared" si="31"/>
        <v>0</v>
      </c>
      <c r="AS46" s="37">
        <f t="shared" si="32"/>
        <v>5</v>
      </c>
      <c r="AT46" s="37">
        <v>5</v>
      </c>
      <c r="AV46" s="37">
        <f t="shared" si="33"/>
        <v>1</v>
      </c>
      <c r="AW46" s="37">
        <v>1</v>
      </c>
      <c r="AY46" s="37">
        <v>1</v>
      </c>
      <c r="BE46" s="37">
        <v>0</v>
      </c>
      <c r="BS46" s="37">
        <f t="shared" si="34"/>
        <v>0</v>
      </c>
      <c r="BT46" s="37">
        <v>0</v>
      </c>
      <c r="BV46" s="37">
        <v>0</v>
      </c>
      <c r="BX46" s="37">
        <v>395</v>
      </c>
      <c r="BZ46" s="37">
        <v>0</v>
      </c>
      <c r="CH46" s="37">
        <f t="shared" si="35"/>
        <v>4</v>
      </c>
      <c r="CI46" s="37">
        <v>4</v>
      </c>
      <c r="CN46" s="37">
        <v>12172.828</v>
      </c>
      <c r="CT46" s="37">
        <v>60</v>
      </c>
      <c r="CV46" s="37">
        <v>0</v>
      </c>
      <c r="DB46" s="37">
        <v>0</v>
      </c>
      <c r="DD46" s="37">
        <v>0</v>
      </c>
      <c r="DE46" s="37">
        <f t="shared" si="36"/>
        <v>0</v>
      </c>
      <c r="DG46" s="37">
        <v>0</v>
      </c>
      <c r="DK46" s="37">
        <v>0</v>
      </c>
      <c r="DP46" s="37">
        <v>745.36350000000004</v>
      </c>
      <c r="DW46" s="37">
        <v>0</v>
      </c>
      <c r="DZ46" s="37">
        <v>1</v>
      </c>
      <c r="EE46" s="37">
        <v>16</v>
      </c>
      <c r="EK46" s="37">
        <v>16</v>
      </c>
      <c r="EL46" s="37">
        <f t="shared" si="37"/>
        <v>61</v>
      </c>
      <c r="EM46" s="37">
        <v>61</v>
      </c>
      <c r="EN46" s="37">
        <v>0</v>
      </c>
      <c r="EO46" s="37">
        <v>758.66919000000007</v>
      </c>
      <c r="EQ46" s="37">
        <v>35.748810000000006</v>
      </c>
      <c r="FE46" s="37">
        <v>1341.6542999999999</v>
      </c>
      <c r="FG46" s="37">
        <v>149.0727</v>
      </c>
      <c r="FI46" s="37"/>
      <c r="FJ46" s="178"/>
      <c r="FU46" s="37">
        <v>496.90899999999999</v>
      </c>
      <c r="FW46" s="37">
        <v>3</v>
      </c>
      <c r="GH46" s="37">
        <v>576.58100000000002</v>
      </c>
      <c r="GQ46" s="183"/>
      <c r="GR46" s="184"/>
      <c r="GS46" s="184"/>
      <c r="GT46" s="184"/>
      <c r="GU46" s="184"/>
      <c r="GV46" s="184"/>
      <c r="GW46" s="184"/>
      <c r="GX46" s="184"/>
      <c r="GY46" s="184"/>
      <c r="GZ46" s="184"/>
      <c r="HA46" s="184"/>
      <c r="HB46" s="184"/>
      <c r="HC46" s="184"/>
      <c r="HD46" s="184"/>
      <c r="HE46" s="184"/>
      <c r="HF46" s="184"/>
      <c r="HG46" s="184"/>
      <c r="HH46" s="184"/>
      <c r="HV46" s="37">
        <v>289.653575650118</v>
      </c>
      <c r="HX46" s="37">
        <v>1.7</v>
      </c>
      <c r="IB46" s="37">
        <v>0</v>
      </c>
      <c r="IR46" s="37">
        <v>0</v>
      </c>
      <c r="IT46" s="37">
        <v>0</v>
      </c>
      <c r="JT46" s="37">
        <v>0</v>
      </c>
      <c r="JW46" s="37">
        <v>0</v>
      </c>
      <c r="JZ46" s="37">
        <v>0</v>
      </c>
      <c r="KA46" s="37">
        <v>0</v>
      </c>
      <c r="KB46" s="37">
        <v>0</v>
      </c>
      <c r="KC46" s="37">
        <v>0</v>
      </c>
      <c r="KD46" s="37">
        <v>0</v>
      </c>
      <c r="KV46" s="37">
        <v>0</v>
      </c>
    </row>
    <row r="47" spans="1:308" ht="17.25" customHeight="1" x14ac:dyDescent="0.25">
      <c r="A47" s="17">
        <v>37</v>
      </c>
      <c r="B47" s="163" t="s">
        <v>300</v>
      </c>
      <c r="C47" s="169" t="s">
        <v>337</v>
      </c>
      <c r="D47" s="170">
        <v>247694041</v>
      </c>
      <c r="E47" s="78">
        <f t="shared" si="22"/>
        <v>6190.2250000000004</v>
      </c>
      <c r="F47" s="78">
        <f t="shared" si="6"/>
        <v>2534.6584499999999</v>
      </c>
      <c r="G47" s="78">
        <f t="shared" si="7"/>
        <v>0</v>
      </c>
      <c r="H47" s="78">
        <f t="shared" si="8"/>
        <v>190.08855000000003</v>
      </c>
      <c r="I47" s="78">
        <f t="shared" si="23"/>
        <v>3465.4780000000001</v>
      </c>
      <c r="J47" s="37">
        <f t="shared" si="26"/>
        <v>1</v>
      </c>
      <c r="L47" s="37">
        <v>1</v>
      </c>
      <c r="M47" s="37">
        <v>0</v>
      </c>
      <c r="U47" s="37">
        <v>1</v>
      </c>
      <c r="V47" s="180">
        <f t="shared" si="24"/>
        <v>184</v>
      </c>
      <c r="W47" s="180">
        <f t="shared" si="27"/>
        <v>0</v>
      </c>
      <c r="X47" s="180"/>
      <c r="Y47" s="180"/>
      <c r="Z47" s="180">
        <f t="shared" si="28"/>
        <v>0</v>
      </c>
      <c r="AA47" s="180"/>
      <c r="AB47" s="180"/>
      <c r="AC47" s="180">
        <f t="shared" si="29"/>
        <v>184</v>
      </c>
      <c r="AD47" s="37">
        <v>0</v>
      </c>
      <c r="AE47" s="37">
        <v>184</v>
      </c>
      <c r="AF47" s="37">
        <v>0</v>
      </c>
      <c r="AH47" s="37">
        <v>0</v>
      </c>
      <c r="AJ47" s="37">
        <v>0</v>
      </c>
      <c r="AL47" s="37">
        <f t="shared" si="25"/>
        <v>5</v>
      </c>
      <c r="AM47" s="179">
        <f t="shared" si="30"/>
        <v>0</v>
      </c>
      <c r="AP47" s="37">
        <f t="shared" si="31"/>
        <v>0</v>
      </c>
      <c r="AS47" s="37">
        <f t="shared" si="32"/>
        <v>4</v>
      </c>
      <c r="AU47" s="37">
        <v>4</v>
      </c>
      <c r="AV47" s="37">
        <f t="shared" si="33"/>
        <v>1</v>
      </c>
      <c r="AX47" s="37">
        <v>1</v>
      </c>
      <c r="AY47" s="37">
        <v>0</v>
      </c>
      <c r="BE47" s="37">
        <v>0</v>
      </c>
      <c r="BS47" s="37">
        <f t="shared" si="34"/>
        <v>0</v>
      </c>
      <c r="BT47" s="37">
        <v>0</v>
      </c>
      <c r="BV47" s="37">
        <v>0</v>
      </c>
      <c r="BX47" s="37">
        <v>0</v>
      </c>
      <c r="BZ47" s="37">
        <v>0</v>
      </c>
      <c r="CH47" s="37">
        <f t="shared" si="35"/>
        <v>0</v>
      </c>
      <c r="CI47" s="37">
        <v>0</v>
      </c>
      <c r="CN47" s="37">
        <v>2763.44</v>
      </c>
      <c r="CT47" s="37">
        <v>20</v>
      </c>
      <c r="CV47" s="37">
        <v>0</v>
      </c>
      <c r="DB47" s="37">
        <v>0</v>
      </c>
      <c r="DD47" s="37">
        <v>0</v>
      </c>
      <c r="DE47" s="37">
        <f t="shared" si="36"/>
        <v>0</v>
      </c>
      <c r="DG47" s="37">
        <v>0</v>
      </c>
      <c r="DK47" s="37">
        <v>0</v>
      </c>
      <c r="DP47" s="37">
        <v>613.4085</v>
      </c>
      <c r="DW47" s="37">
        <v>0</v>
      </c>
      <c r="DZ47" s="37">
        <v>1</v>
      </c>
      <c r="EE47" s="37">
        <v>5</v>
      </c>
      <c r="EK47" s="37">
        <v>5</v>
      </c>
      <c r="EL47" s="37">
        <f t="shared" si="37"/>
        <v>117</v>
      </c>
      <c r="EM47" s="37">
        <v>117</v>
      </c>
      <c r="EN47" s="37">
        <v>0</v>
      </c>
      <c r="EO47" s="37">
        <v>1430.52315</v>
      </c>
      <c r="EQ47" s="37">
        <v>67.40685000000002</v>
      </c>
      <c r="FE47" s="37">
        <v>1104.1352999999999</v>
      </c>
      <c r="FF47" s="185"/>
      <c r="FG47" s="37">
        <v>122.68170000000001</v>
      </c>
      <c r="FI47" s="37"/>
      <c r="FJ47" s="178"/>
      <c r="FU47" s="37">
        <v>245.36340000000001</v>
      </c>
      <c r="FW47" s="37">
        <v>5</v>
      </c>
      <c r="GH47" s="37">
        <v>518.03800000000001</v>
      </c>
      <c r="GQ47" s="185"/>
      <c r="GR47" s="186"/>
      <c r="GS47" s="186"/>
      <c r="GT47" s="186"/>
      <c r="GU47" s="186"/>
      <c r="GV47" s="186"/>
      <c r="GW47" s="186"/>
      <c r="GX47" s="186"/>
      <c r="GY47" s="186"/>
      <c r="GZ47" s="186"/>
      <c r="HA47" s="186"/>
      <c r="HB47" s="186"/>
      <c r="HC47" s="186"/>
      <c r="HD47" s="186"/>
      <c r="HE47" s="186"/>
      <c r="HF47" s="186"/>
      <c r="HG47" s="186"/>
      <c r="HH47" s="186"/>
      <c r="HV47" s="37">
        <v>345.35866666666698</v>
      </c>
      <c r="HX47" s="37">
        <v>1.7</v>
      </c>
      <c r="IB47" s="37">
        <v>0</v>
      </c>
      <c r="IR47" s="37">
        <v>0</v>
      </c>
      <c r="IT47" s="37">
        <v>0</v>
      </c>
      <c r="JT47" s="37">
        <v>0</v>
      </c>
      <c r="JW47" s="37">
        <v>0</v>
      </c>
      <c r="JZ47" s="37">
        <v>0</v>
      </c>
      <c r="KA47" s="37">
        <v>0</v>
      </c>
      <c r="KB47" s="37">
        <v>0</v>
      </c>
      <c r="KC47" s="37">
        <v>0</v>
      </c>
      <c r="KD47" s="37">
        <v>0</v>
      </c>
      <c r="KV47" s="37">
        <v>0</v>
      </c>
    </row>
    <row r="48" spans="1:308" ht="17.25" customHeight="1" x14ac:dyDescent="0.25">
      <c r="A48" s="17">
        <v>38</v>
      </c>
      <c r="B48" s="163" t="s">
        <v>300</v>
      </c>
      <c r="C48" s="169" t="s">
        <v>338</v>
      </c>
      <c r="D48" s="170">
        <v>247693608</v>
      </c>
      <c r="E48" s="78">
        <f t="shared" si="22"/>
        <v>11647.313999999998</v>
      </c>
      <c r="F48" s="78">
        <f t="shared" si="6"/>
        <v>4785.955395</v>
      </c>
      <c r="G48" s="78">
        <f t="shared" si="7"/>
        <v>0</v>
      </c>
      <c r="H48" s="78">
        <f t="shared" si="8"/>
        <v>429.60960499999999</v>
      </c>
      <c r="I48" s="78">
        <f t="shared" si="23"/>
        <v>6431.7489999999998</v>
      </c>
      <c r="J48" s="37">
        <f t="shared" si="26"/>
        <v>2</v>
      </c>
      <c r="L48" s="37">
        <v>2</v>
      </c>
      <c r="M48" s="37">
        <v>0</v>
      </c>
      <c r="U48" s="37">
        <v>1</v>
      </c>
      <c r="V48" s="180">
        <f t="shared" si="24"/>
        <v>553</v>
      </c>
      <c r="W48" s="180">
        <f t="shared" si="27"/>
        <v>0</v>
      </c>
      <c r="X48" s="180"/>
      <c r="Y48" s="180"/>
      <c r="Z48" s="180">
        <f t="shared" si="28"/>
        <v>0</v>
      </c>
      <c r="AA48" s="180"/>
      <c r="AB48" s="180"/>
      <c r="AC48" s="180">
        <f t="shared" si="29"/>
        <v>553</v>
      </c>
      <c r="AD48" s="37">
        <v>0</v>
      </c>
      <c r="AE48" s="37">
        <v>553</v>
      </c>
      <c r="AF48" s="37">
        <v>68</v>
      </c>
      <c r="AG48" s="37">
        <v>68</v>
      </c>
      <c r="AH48" s="37">
        <v>0</v>
      </c>
      <c r="AJ48" s="37">
        <v>0</v>
      </c>
      <c r="AL48" s="37">
        <f t="shared" si="25"/>
        <v>0</v>
      </c>
      <c r="AM48" s="179">
        <f t="shared" si="30"/>
        <v>0</v>
      </c>
      <c r="AP48" s="37">
        <f t="shared" si="31"/>
        <v>0</v>
      </c>
      <c r="AS48" s="37">
        <f t="shared" si="32"/>
        <v>0</v>
      </c>
      <c r="AU48" s="37">
        <v>0</v>
      </c>
      <c r="AV48" s="37">
        <f t="shared" si="33"/>
        <v>0</v>
      </c>
      <c r="AX48" s="37">
        <v>0</v>
      </c>
      <c r="AY48" s="37">
        <v>0</v>
      </c>
      <c r="BE48" s="37">
        <v>0</v>
      </c>
      <c r="BS48" s="37">
        <f t="shared" si="34"/>
        <v>0</v>
      </c>
      <c r="BT48" s="37">
        <v>0</v>
      </c>
      <c r="BV48" s="37">
        <v>0</v>
      </c>
      <c r="BX48" s="37">
        <v>0</v>
      </c>
      <c r="BZ48" s="37">
        <v>0</v>
      </c>
      <c r="CH48" s="37">
        <f t="shared" si="35"/>
        <v>0</v>
      </c>
      <c r="CI48" s="37">
        <v>0</v>
      </c>
      <c r="CN48" s="37">
        <v>4017.5070000000001</v>
      </c>
      <c r="CT48" s="37">
        <v>28</v>
      </c>
      <c r="CV48" s="37">
        <v>0</v>
      </c>
      <c r="DB48" s="37">
        <v>0</v>
      </c>
      <c r="DD48" s="37">
        <v>10</v>
      </c>
      <c r="DE48" s="37">
        <f t="shared" si="36"/>
        <v>1</v>
      </c>
      <c r="DG48" s="37">
        <v>1</v>
      </c>
      <c r="DK48" s="37">
        <v>18</v>
      </c>
      <c r="DP48" s="37">
        <v>1181.538</v>
      </c>
      <c r="DW48" s="37">
        <v>0</v>
      </c>
      <c r="DZ48" s="37">
        <v>2</v>
      </c>
      <c r="EE48" s="37">
        <v>4</v>
      </c>
      <c r="EK48" s="37">
        <v>3</v>
      </c>
      <c r="EL48" s="37">
        <f t="shared" si="37"/>
        <v>218</v>
      </c>
      <c r="EM48" s="37">
        <v>218</v>
      </c>
      <c r="EN48" s="37">
        <v>0</v>
      </c>
      <c r="EO48" s="37">
        <v>2659.186995</v>
      </c>
      <c r="EQ48" s="37">
        <v>125.30200500000001</v>
      </c>
      <c r="FE48" s="37">
        <v>2126.7683999999999</v>
      </c>
      <c r="FF48" s="183"/>
      <c r="FG48" s="37">
        <v>236.30760000000001</v>
      </c>
      <c r="FI48" s="37"/>
      <c r="FJ48" s="178"/>
      <c r="FU48" s="37">
        <v>472.61520000000002</v>
      </c>
      <c r="FW48" s="37">
        <v>5</v>
      </c>
      <c r="GH48" s="37">
        <v>1775.242</v>
      </c>
      <c r="GQ48" s="183"/>
      <c r="GR48" s="184"/>
      <c r="GS48" s="184"/>
      <c r="GT48" s="184"/>
      <c r="GU48" s="184"/>
      <c r="GV48" s="184"/>
      <c r="GW48" s="184"/>
      <c r="GX48" s="184"/>
      <c r="GY48" s="184"/>
      <c r="GZ48" s="184"/>
      <c r="HA48" s="184"/>
      <c r="HB48" s="184"/>
      <c r="HC48" s="184"/>
      <c r="HD48" s="184"/>
      <c r="HE48" s="184"/>
      <c r="HF48" s="184"/>
      <c r="HG48" s="184"/>
      <c r="HH48" s="184"/>
      <c r="HV48" s="37">
        <v>946.79573333333303</v>
      </c>
      <c r="HX48" s="37">
        <v>1.7</v>
      </c>
      <c r="IB48" s="37">
        <v>0</v>
      </c>
      <c r="IR48" s="37">
        <v>0</v>
      </c>
      <c r="IT48" s="37">
        <v>0</v>
      </c>
      <c r="JT48" s="37">
        <v>0</v>
      </c>
      <c r="JW48" s="37">
        <v>0</v>
      </c>
      <c r="JZ48" s="37">
        <v>0</v>
      </c>
      <c r="KA48" s="37">
        <v>0</v>
      </c>
      <c r="KB48" s="37">
        <v>0</v>
      </c>
      <c r="KC48" s="37">
        <v>0</v>
      </c>
      <c r="KD48" s="37">
        <v>0</v>
      </c>
      <c r="KV48" s="37">
        <v>0</v>
      </c>
    </row>
    <row r="49" spans="1:308" ht="17.25" customHeight="1" x14ac:dyDescent="0.25">
      <c r="A49" s="17">
        <v>39</v>
      </c>
      <c r="B49" s="163" t="s">
        <v>300</v>
      </c>
      <c r="C49" s="169" t="s">
        <v>339</v>
      </c>
      <c r="D49" s="170">
        <v>247693665</v>
      </c>
      <c r="E49" s="78">
        <f t="shared" si="22"/>
        <v>4584.0079999999998</v>
      </c>
      <c r="F49" s="78">
        <f t="shared" si="6"/>
        <v>388.78123999999997</v>
      </c>
      <c r="G49" s="78">
        <f t="shared" si="7"/>
        <v>0</v>
      </c>
      <c r="H49" s="78">
        <f t="shared" si="8"/>
        <v>223.43075999999999</v>
      </c>
      <c r="I49" s="78">
        <f t="shared" si="23"/>
        <v>3971.7959999999998</v>
      </c>
      <c r="J49" s="37">
        <f t="shared" si="26"/>
        <v>1</v>
      </c>
      <c r="K49" s="37">
        <f>VLOOKUP($D49,'[2]Титул ДТ'!$B:$CT,12,0)</f>
        <v>1</v>
      </c>
      <c r="M49" s="37">
        <v>0</v>
      </c>
      <c r="U49" s="37">
        <v>1</v>
      </c>
      <c r="V49" s="180">
        <f t="shared" si="24"/>
        <v>185</v>
      </c>
      <c r="W49" s="180">
        <f t="shared" si="27"/>
        <v>0</v>
      </c>
      <c r="X49" s="180"/>
      <c r="Y49" s="180"/>
      <c r="Z49" s="180">
        <f t="shared" si="28"/>
        <v>0</v>
      </c>
      <c r="AA49" s="180"/>
      <c r="AB49" s="180"/>
      <c r="AC49" s="180">
        <f t="shared" si="29"/>
        <v>185</v>
      </c>
      <c r="AD49" s="37">
        <v>185</v>
      </c>
      <c r="AF49" s="37">
        <v>0</v>
      </c>
      <c r="AH49" s="37">
        <v>0</v>
      </c>
      <c r="AJ49" s="37">
        <v>0</v>
      </c>
      <c r="AL49" s="37">
        <f t="shared" si="25"/>
        <v>3</v>
      </c>
      <c r="AM49" s="179">
        <f t="shared" si="30"/>
        <v>0</v>
      </c>
      <c r="AP49" s="37">
        <f t="shared" si="31"/>
        <v>0</v>
      </c>
      <c r="AS49" s="37">
        <f t="shared" si="32"/>
        <v>2</v>
      </c>
      <c r="AT49" s="37">
        <v>2</v>
      </c>
      <c r="AV49" s="37">
        <f t="shared" si="33"/>
        <v>1</v>
      </c>
      <c r="AW49" s="37">
        <v>1</v>
      </c>
      <c r="AY49" s="37">
        <v>0</v>
      </c>
      <c r="BE49" s="37">
        <v>0</v>
      </c>
      <c r="BS49" s="37">
        <f t="shared" si="34"/>
        <v>0</v>
      </c>
      <c r="BT49" s="37">
        <v>0</v>
      </c>
      <c r="BV49" s="37">
        <v>0</v>
      </c>
      <c r="BX49" s="37">
        <v>0</v>
      </c>
      <c r="BZ49" s="37">
        <v>0</v>
      </c>
      <c r="CH49" s="37">
        <f t="shared" si="35"/>
        <v>0</v>
      </c>
      <c r="CI49" s="37">
        <v>0</v>
      </c>
      <c r="CN49" s="37">
        <v>3813.41</v>
      </c>
      <c r="CT49" s="37">
        <v>150</v>
      </c>
      <c r="CV49" s="37">
        <v>0</v>
      </c>
      <c r="DB49" s="37">
        <v>0</v>
      </c>
      <c r="DD49" s="37">
        <v>0</v>
      </c>
      <c r="DE49" s="37">
        <f t="shared" si="36"/>
        <v>1</v>
      </c>
      <c r="DG49" s="37">
        <v>1</v>
      </c>
      <c r="DK49" s="37">
        <v>18</v>
      </c>
      <c r="DP49" s="37">
        <v>174.602</v>
      </c>
      <c r="DW49" s="37">
        <v>0</v>
      </c>
      <c r="DZ49" s="37">
        <v>1</v>
      </c>
      <c r="EE49" s="37">
        <v>0</v>
      </c>
      <c r="EK49" s="37">
        <v>0</v>
      </c>
      <c r="EL49" s="37">
        <f t="shared" si="37"/>
        <v>6</v>
      </c>
      <c r="EM49" s="37">
        <v>6</v>
      </c>
      <c r="EN49" s="37">
        <v>0</v>
      </c>
      <c r="EO49" s="37">
        <v>74.49763999999999</v>
      </c>
      <c r="EQ49" s="37">
        <v>3.5103600000000004</v>
      </c>
      <c r="FE49" s="37">
        <v>314.28359999999998</v>
      </c>
      <c r="FF49" s="183"/>
      <c r="FG49" s="37">
        <v>34.920400000000001</v>
      </c>
      <c r="FI49" s="37"/>
      <c r="FJ49" s="178"/>
      <c r="FU49" s="37">
        <v>116.401333333333</v>
      </c>
      <c r="FW49" s="37">
        <v>3</v>
      </c>
      <c r="GH49" s="37">
        <v>140.386</v>
      </c>
      <c r="GQ49" s="183"/>
      <c r="GR49" s="184"/>
      <c r="GS49" s="184"/>
      <c r="GT49" s="184"/>
      <c r="GU49" s="184"/>
      <c r="GV49" s="184"/>
      <c r="GW49" s="184"/>
      <c r="GX49" s="184"/>
      <c r="GY49" s="184"/>
      <c r="GZ49" s="184"/>
      <c r="HA49" s="184"/>
      <c r="HB49" s="184"/>
      <c r="HC49" s="184"/>
      <c r="HD49" s="184"/>
      <c r="HE49" s="184"/>
      <c r="HF49" s="184"/>
      <c r="HG49" s="184"/>
      <c r="HH49" s="184"/>
      <c r="HV49" s="37">
        <v>70.192999999999998</v>
      </c>
      <c r="HX49" s="37">
        <v>2</v>
      </c>
      <c r="IB49" s="37">
        <v>0</v>
      </c>
      <c r="IR49" s="37">
        <v>0</v>
      </c>
      <c r="IT49" s="37">
        <v>0</v>
      </c>
      <c r="JT49" s="37">
        <v>0</v>
      </c>
      <c r="JW49" s="37">
        <v>0</v>
      </c>
      <c r="JZ49" s="37">
        <v>0</v>
      </c>
      <c r="KA49" s="37">
        <v>0</v>
      </c>
      <c r="KB49" s="37">
        <v>0</v>
      </c>
      <c r="KC49" s="37">
        <v>0</v>
      </c>
      <c r="KD49" s="37">
        <v>0</v>
      </c>
      <c r="KV49" s="37">
        <v>0</v>
      </c>
    </row>
    <row r="50" spans="1:308" ht="17.25" customHeight="1" x14ac:dyDescent="0.25">
      <c r="A50" s="17">
        <v>40</v>
      </c>
      <c r="B50" s="163" t="s">
        <v>300</v>
      </c>
      <c r="C50" s="169" t="s">
        <v>340</v>
      </c>
      <c r="D50" s="170">
        <v>247693619</v>
      </c>
      <c r="E50" s="78">
        <f t="shared" si="22"/>
        <v>11199.714</v>
      </c>
      <c r="F50" s="78">
        <f t="shared" si="6"/>
        <v>2378.0266949999996</v>
      </c>
      <c r="G50" s="78">
        <f t="shared" si="7"/>
        <v>0</v>
      </c>
      <c r="H50" s="78">
        <f t="shared" si="8"/>
        <v>186.25590500000001</v>
      </c>
      <c r="I50" s="78">
        <f t="shared" si="23"/>
        <v>8635.4314000000013</v>
      </c>
      <c r="J50" s="37">
        <f t="shared" si="26"/>
        <v>1</v>
      </c>
      <c r="L50" s="37">
        <v>1</v>
      </c>
      <c r="M50" s="37">
        <v>0</v>
      </c>
      <c r="U50" s="37">
        <v>1</v>
      </c>
      <c r="V50" s="180">
        <f t="shared" si="24"/>
        <v>306</v>
      </c>
      <c r="W50" s="180">
        <f t="shared" si="27"/>
        <v>0</v>
      </c>
      <c r="X50" s="180"/>
      <c r="Y50" s="180"/>
      <c r="Z50" s="180">
        <f t="shared" si="28"/>
        <v>0</v>
      </c>
      <c r="AA50" s="180"/>
      <c r="AB50" s="180"/>
      <c r="AC50" s="180">
        <f t="shared" si="29"/>
        <v>306</v>
      </c>
      <c r="AD50" s="37">
        <v>0</v>
      </c>
      <c r="AE50" s="37">
        <v>306</v>
      </c>
      <c r="AF50" s="37">
        <v>0</v>
      </c>
      <c r="AH50" s="37">
        <v>0</v>
      </c>
      <c r="AJ50" s="37">
        <v>0</v>
      </c>
      <c r="AL50" s="37">
        <f t="shared" si="25"/>
        <v>7</v>
      </c>
      <c r="AM50" s="179">
        <f t="shared" si="30"/>
        <v>0</v>
      </c>
      <c r="AP50" s="37">
        <f t="shared" si="31"/>
        <v>0</v>
      </c>
      <c r="AS50" s="37">
        <f t="shared" si="32"/>
        <v>6</v>
      </c>
      <c r="AU50" s="37">
        <v>6</v>
      </c>
      <c r="AV50" s="37">
        <f t="shared" si="33"/>
        <v>1</v>
      </c>
      <c r="AX50" s="37">
        <v>1</v>
      </c>
      <c r="AY50" s="37">
        <v>0</v>
      </c>
      <c r="BE50" s="37">
        <v>0</v>
      </c>
      <c r="BS50" s="37">
        <f t="shared" si="34"/>
        <v>0</v>
      </c>
      <c r="BT50" s="37">
        <v>0</v>
      </c>
      <c r="BV50" s="37">
        <v>0</v>
      </c>
      <c r="BX50" s="37">
        <v>0</v>
      </c>
      <c r="BZ50" s="37">
        <v>0</v>
      </c>
      <c r="CH50" s="37">
        <f t="shared" si="35"/>
        <v>0</v>
      </c>
      <c r="CI50" s="37">
        <v>0</v>
      </c>
      <c r="CN50" s="37">
        <v>8007.326</v>
      </c>
      <c r="CT50" s="37">
        <v>33</v>
      </c>
      <c r="CV50" s="37">
        <v>0</v>
      </c>
      <c r="DB50" s="37">
        <v>0</v>
      </c>
      <c r="DD50" s="37">
        <v>0</v>
      </c>
      <c r="DE50" s="37">
        <f t="shared" si="36"/>
        <v>0</v>
      </c>
      <c r="DG50" s="37">
        <v>0</v>
      </c>
      <c r="DK50" s="37">
        <v>0</v>
      </c>
      <c r="DP50" s="37">
        <v>55</v>
      </c>
      <c r="DW50" s="37">
        <v>0</v>
      </c>
      <c r="DZ50" s="37">
        <v>1</v>
      </c>
      <c r="EE50" s="37">
        <v>4</v>
      </c>
      <c r="EK50" s="37">
        <v>4</v>
      </c>
      <c r="EL50" s="37">
        <f t="shared" si="37"/>
        <v>98</v>
      </c>
      <c r="EM50" s="37">
        <v>98</v>
      </c>
      <c r="EN50" s="37">
        <v>0</v>
      </c>
      <c r="EO50" s="37">
        <v>1218.4472549999998</v>
      </c>
      <c r="EQ50" s="37">
        <v>57.413745000000006</v>
      </c>
      <c r="FE50" s="37">
        <v>0</v>
      </c>
      <c r="FF50" s="183"/>
      <c r="FI50" s="37"/>
      <c r="FJ50" s="178"/>
      <c r="FW50" s="37">
        <v>0</v>
      </c>
      <c r="FY50" s="37">
        <v>1159.57944</v>
      </c>
      <c r="GE50" s="37">
        <v>128.84216000000001</v>
      </c>
      <c r="GH50" s="37">
        <v>322.10539999999997</v>
      </c>
      <c r="GQ50" s="183"/>
      <c r="GR50" s="184"/>
      <c r="GS50" s="184"/>
      <c r="GT50" s="184"/>
      <c r="GU50" s="184"/>
      <c r="GV50" s="184"/>
      <c r="GW50" s="184"/>
      <c r="GX50" s="184"/>
      <c r="GY50" s="184"/>
      <c r="GZ50" s="184"/>
      <c r="HA50" s="184"/>
      <c r="HB50" s="184"/>
      <c r="HC50" s="184"/>
      <c r="HD50" s="184"/>
      <c r="HE50" s="184"/>
      <c r="HF50" s="184"/>
      <c r="HG50" s="184"/>
      <c r="HH50" s="184"/>
      <c r="HU50" s="37">
        <v>581.57919444444303</v>
      </c>
      <c r="HV50" s="37">
        <v>145.39479861111101</v>
      </c>
      <c r="HW50" s="37">
        <v>2.2153846153846199</v>
      </c>
      <c r="HX50" s="37">
        <v>2.2000000000000002</v>
      </c>
      <c r="IB50" s="37">
        <v>0</v>
      </c>
      <c r="IR50" s="37">
        <v>0</v>
      </c>
      <c r="IT50" s="37">
        <v>0</v>
      </c>
      <c r="JT50" s="37">
        <v>0</v>
      </c>
      <c r="JW50" s="37">
        <v>0</v>
      </c>
      <c r="JZ50" s="37">
        <v>0</v>
      </c>
      <c r="KA50" s="37">
        <v>0</v>
      </c>
      <c r="KB50" s="37">
        <v>0</v>
      </c>
      <c r="KC50" s="37">
        <v>0</v>
      </c>
      <c r="KD50" s="37">
        <v>0</v>
      </c>
      <c r="KV50" s="37">
        <v>0</v>
      </c>
    </row>
    <row r="51" spans="1:308" ht="17.25" customHeight="1" x14ac:dyDescent="0.25">
      <c r="A51" s="17">
        <v>41</v>
      </c>
      <c r="B51" s="163" t="s">
        <v>300</v>
      </c>
      <c r="C51" s="169" t="s">
        <v>341</v>
      </c>
      <c r="D51" s="170">
        <v>247694050</v>
      </c>
      <c r="E51" s="78">
        <f t="shared" si="22"/>
        <v>13014.857</v>
      </c>
      <c r="F51" s="78">
        <f t="shared" si="6"/>
        <v>4921.3259899999994</v>
      </c>
      <c r="G51" s="78">
        <f t="shared" si="7"/>
        <v>0</v>
      </c>
      <c r="H51" s="78">
        <f t="shared" si="8"/>
        <v>680.74501000000009</v>
      </c>
      <c r="I51" s="78">
        <f t="shared" si="23"/>
        <v>7412.7860000000001</v>
      </c>
      <c r="J51" s="37">
        <f t="shared" si="26"/>
        <v>1</v>
      </c>
      <c r="L51" s="37">
        <v>1</v>
      </c>
      <c r="M51" s="37">
        <v>0</v>
      </c>
      <c r="U51" s="37">
        <v>1</v>
      </c>
      <c r="V51" s="180">
        <f t="shared" si="24"/>
        <v>148</v>
      </c>
      <c r="W51" s="180">
        <f t="shared" si="27"/>
        <v>0</v>
      </c>
      <c r="X51" s="180"/>
      <c r="Y51" s="180"/>
      <c r="Z51" s="180">
        <f t="shared" si="28"/>
        <v>0</v>
      </c>
      <c r="AA51" s="180"/>
      <c r="AB51" s="180"/>
      <c r="AC51" s="180">
        <f t="shared" si="29"/>
        <v>148</v>
      </c>
      <c r="AD51" s="37">
        <v>0</v>
      </c>
      <c r="AE51" s="37">
        <v>148</v>
      </c>
      <c r="AF51" s="37">
        <v>0</v>
      </c>
      <c r="AH51" s="37">
        <v>0</v>
      </c>
      <c r="AJ51" s="37">
        <v>0</v>
      </c>
      <c r="AL51" s="37">
        <f t="shared" si="25"/>
        <v>0</v>
      </c>
      <c r="AM51" s="179">
        <f t="shared" si="30"/>
        <v>0</v>
      </c>
      <c r="AP51" s="37">
        <f t="shared" si="31"/>
        <v>0</v>
      </c>
      <c r="AS51" s="37">
        <f t="shared" si="32"/>
        <v>0</v>
      </c>
      <c r="AU51" s="37">
        <v>0</v>
      </c>
      <c r="AV51" s="37">
        <f t="shared" si="33"/>
        <v>0</v>
      </c>
      <c r="AX51" s="37">
        <v>0</v>
      </c>
      <c r="AY51" s="37">
        <v>1</v>
      </c>
      <c r="BE51" s="37">
        <v>0</v>
      </c>
      <c r="BS51" s="37">
        <f t="shared" si="34"/>
        <v>197</v>
      </c>
      <c r="BT51" s="37">
        <v>197</v>
      </c>
      <c r="BV51" s="37">
        <v>0</v>
      </c>
      <c r="BX51" s="37">
        <v>0</v>
      </c>
      <c r="BZ51" s="37">
        <v>0</v>
      </c>
      <c r="CH51" s="37">
        <f t="shared" si="35"/>
        <v>3</v>
      </c>
      <c r="CI51" s="37">
        <v>3</v>
      </c>
      <c r="CN51" s="37">
        <v>6963.7060000000001</v>
      </c>
      <c r="CT51" s="37">
        <v>96</v>
      </c>
      <c r="CV51" s="37">
        <v>0</v>
      </c>
      <c r="DB51" s="37">
        <v>0</v>
      </c>
      <c r="DD51" s="37">
        <v>0</v>
      </c>
      <c r="DE51" s="37">
        <f t="shared" si="36"/>
        <v>0</v>
      </c>
      <c r="DG51" s="37">
        <v>0</v>
      </c>
      <c r="DK51" s="37">
        <v>0</v>
      </c>
      <c r="DP51" s="37">
        <v>1584.3565000000001</v>
      </c>
      <c r="DW51" s="37">
        <v>0</v>
      </c>
      <c r="DZ51" s="37">
        <v>1</v>
      </c>
      <c r="EE51" s="37">
        <v>8</v>
      </c>
      <c r="EK51" s="37">
        <v>7</v>
      </c>
      <c r="EL51" s="37">
        <f t="shared" si="37"/>
        <v>80</v>
      </c>
      <c r="EM51" s="37">
        <v>80</v>
      </c>
      <c r="EN51" s="37">
        <v>0</v>
      </c>
      <c r="EO51" s="37">
        <v>985.59628999999995</v>
      </c>
      <c r="EQ51" s="37">
        <v>46.44171</v>
      </c>
      <c r="FE51" s="37">
        <v>2851.8416999999999</v>
      </c>
      <c r="FF51" s="183"/>
      <c r="FG51" s="37">
        <v>316.87130000000002</v>
      </c>
      <c r="FI51" s="37"/>
      <c r="FJ51" s="178"/>
      <c r="FU51" s="37">
        <v>633.74260000000004</v>
      </c>
      <c r="FW51" s="37">
        <v>5</v>
      </c>
      <c r="FY51" s="37">
        <v>1083.8879999999999</v>
      </c>
      <c r="GE51" s="37">
        <v>120.432</v>
      </c>
      <c r="GH51" s="37">
        <v>301.08</v>
      </c>
      <c r="GQ51" s="185"/>
      <c r="GR51" s="186"/>
      <c r="GS51" s="186"/>
      <c r="GT51" s="186"/>
      <c r="GU51" s="186"/>
      <c r="GV51" s="186"/>
      <c r="GW51" s="186"/>
      <c r="GX51" s="186"/>
      <c r="GY51" s="186"/>
      <c r="GZ51" s="186"/>
      <c r="HA51" s="186"/>
      <c r="HB51" s="186"/>
      <c r="HC51" s="186"/>
      <c r="HD51" s="186"/>
      <c r="HE51" s="186"/>
      <c r="HF51" s="186"/>
      <c r="HG51" s="186"/>
      <c r="HH51" s="186"/>
      <c r="HU51" s="37">
        <v>560.14883720930197</v>
      </c>
      <c r="HV51" s="37">
        <v>140.037209302326</v>
      </c>
      <c r="HW51" s="37">
        <v>2.15</v>
      </c>
      <c r="HX51" s="37">
        <v>2.1</v>
      </c>
      <c r="IB51" s="37">
        <v>0</v>
      </c>
      <c r="IR51" s="37">
        <v>0</v>
      </c>
      <c r="IT51" s="37">
        <v>0</v>
      </c>
      <c r="JT51" s="37">
        <v>0</v>
      </c>
      <c r="JW51" s="37">
        <v>0</v>
      </c>
      <c r="JZ51" s="37">
        <v>0</v>
      </c>
      <c r="KA51" s="37">
        <v>0</v>
      </c>
      <c r="KB51" s="37">
        <v>0</v>
      </c>
      <c r="KC51" s="37">
        <v>0</v>
      </c>
      <c r="KD51" s="37">
        <v>0</v>
      </c>
      <c r="KV51" s="37">
        <v>0</v>
      </c>
    </row>
    <row r="52" spans="1:308" ht="17.25" customHeight="1" x14ac:dyDescent="0.25">
      <c r="A52" s="17">
        <v>42</v>
      </c>
      <c r="B52" s="163" t="s">
        <v>300</v>
      </c>
      <c r="C52" s="169" t="s">
        <v>342</v>
      </c>
      <c r="D52" s="170">
        <v>247693988</v>
      </c>
      <c r="E52" s="78">
        <f t="shared" si="22"/>
        <v>2944.0460000000003</v>
      </c>
      <c r="F52" s="78">
        <f t="shared" si="6"/>
        <v>1407.7816100000002</v>
      </c>
      <c r="G52" s="78">
        <f t="shared" si="7"/>
        <v>0</v>
      </c>
      <c r="H52" s="78">
        <f t="shared" si="8"/>
        <v>283.97619000000003</v>
      </c>
      <c r="I52" s="78">
        <f t="shared" si="23"/>
        <v>1252.2882</v>
      </c>
      <c r="J52" s="37">
        <f t="shared" si="26"/>
        <v>1</v>
      </c>
      <c r="K52" s="37">
        <f>VLOOKUP($D52,'[2]Титул ДТ'!$B:$CT,12,0)</f>
        <v>1</v>
      </c>
      <c r="M52" s="37">
        <v>0</v>
      </c>
      <c r="U52" s="37">
        <v>1</v>
      </c>
      <c r="V52" s="180">
        <f t="shared" si="24"/>
        <v>0</v>
      </c>
      <c r="W52" s="180">
        <f t="shared" si="27"/>
        <v>0</v>
      </c>
      <c r="X52" s="180"/>
      <c r="Y52" s="180"/>
      <c r="Z52" s="180">
        <f t="shared" si="28"/>
        <v>0</v>
      </c>
      <c r="AA52" s="180"/>
      <c r="AB52" s="180"/>
      <c r="AC52" s="180">
        <f t="shared" si="29"/>
        <v>0</v>
      </c>
      <c r="AD52" s="37">
        <v>0</v>
      </c>
      <c r="AF52" s="37">
        <v>0</v>
      </c>
      <c r="AH52" s="37">
        <v>137</v>
      </c>
      <c r="AJ52" s="37">
        <v>0</v>
      </c>
      <c r="AL52" s="37">
        <f t="shared" si="25"/>
        <v>4</v>
      </c>
      <c r="AM52" s="179">
        <f t="shared" si="30"/>
        <v>0</v>
      </c>
      <c r="AP52" s="37">
        <f t="shared" si="31"/>
        <v>0</v>
      </c>
      <c r="AS52" s="37">
        <f t="shared" si="32"/>
        <v>3</v>
      </c>
      <c r="AT52" s="37">
        <v>3</v>
      </c>
      <c r="AV52" s="37">
        <f t="shared" si="33"/>
        <v>1</v>
      </c>
      <c r="AW52" s="37">
        <v>1</v>
      </c>
      <c r="AY52" s="37">
        <v>0</v>
      </c>
      <c r="BE52" s="37">
        <v>0</v>
      </c>
      <c r="BS52" s="37">
        <f t="shared" si="34"/>
        <v>0</v>
      </c>
      <c r="BT52" s="37">
        <v>0</v>
      </c>
      <c r="BV52" s="37">
        <v>0</v>
      </c>
      <c r="BX52" s="37">
        <v>0</v>
      </c>
      <c r="BZ52" s="37">
        <v>0</v>
      </c>
      <c r="CH52" s="37">
        <f t="shared" si="35"/>
        <v>0</v>
      </c>
      <c r="CI52" s="37">
        <v>0</v>
      </c>
      <c r="CN52" s="37">
        <v>1170.029</v>
      </c>
      <c r="CT52" s="37">
        <v>30</v>
      </c>
      <c r="CV52" s="37">
        <v>0</v>
      </c>
      <c r="DB52" s="37">
        <v>0</v>
      </c>
      <c r="DD52" s="37">
        <v>0</v>
      </c>
      <c r="DE52" s="37">
        <f t="shared" si="36"/>
        <v>1</v>
      </c>
      <c r="DG52" s="37">
        <v>1</v>
      </c>
      <c r="DK52" s="37">
        <v>18</v>
      </c>
      <c r="DP52" s="37">
        <v>571.5915</v>
      </c>
      <c r="DW52" s="37">
        <v>0</v>
      </c>
      <c r="DZ52" s="37">
        <v>1</v>
      </c>
      <c r="EE52" s="37">
        <v>2</v>
      </c>
      <c r="EK52" s="37">
        <v>2</v>
      </c>
      <c r="EL52" s="37">
        <f t="shared" si="37"/>
        <v>12</v>
      </c>
      <c r="EM52" s="37">
        <v>12</v>
      </c>
      <c r="EN52" s="37">
        <v>0</v>
      </c>
      <c r="EO52" s="37">
        <v>147.58379000000002</v>
      </c>
      <c r="EQ52" s="37">
        <v>6.9542099999999998</v>
      </c>
      <c r="FE52" s="37">
        <v>1028.8647000000001</v>
      </c>
      <c r="FF52" s="183"/>
      <c r="FG52" s="37">
        <v>114.31829999999999</v>
      </c>
      <c r="FI52" s="37"/>
      <c r="FJ52" s="178"/>
      <c r="FU52" s="37">
        <v>285.79575</v>
      </c>
      <c r="FW52" s="37">
        <v>4</v>
      </c>
      <c r="FY52" s="37">
        <v>231.33312000000001</v>
      </c>
      <c r="GE52" s="37">
        <v>25.703679999999999</v>
      </c>
      <c r="GH52" s="37">
        <v>64.259200000000007</v>
      </c>
      <c r="GQ52" s="183"/>
      <c r="GR52" s="184"/>
      <c r="GS52" s="184"/>
      <c r="GT52" s="184"/>
      <c r="GU52" s="184"/>
      <c r="GV52" s="184"/>
      <c r="GW52" s="184"/>
      <c r="GX52" s="184"/>
      <c r="GY52" s="184"/>
      <c r="GZ52" s="184"/>
      <c r="HA52" s="184"/>
      <c r="HB52" s="184"/>
      <c r="HC52" s="184"/>
      <c r="HD52" s="184"/>
      <c r="HE52" s="184"/>
      <c r="HF52" s="184"/>
      <c r="HG52" s="184"/>
      <c r="HH52" s="184"/>
      <c r="HU52" s="37">
        <v>64.259200000000007</v>
      </c>
      <c r="HV52" s="37">
        <v>16.064800000000002</v>
      </c>
      <c r="HW52" s="37">
        <v>4</v>
      </c>
      <c r="HX52" s="37">
        <v>4</v>
      </c>
      <c r="IB52" s="37">
        <v>0</v>
      </c>
      <c r="IR52" s="37">
        <v>0</v>
      </c>
      <c r="IT52" s="37">
        <v>0</v>
      </c>
      <c r="JT52" s="37">
        <v>0</v>
      </c>
      <c r="JW52" s="37">
        <v>0</v>
      </c>
      <c r="JZ52" s="37">
        <v>0</v>
      </c>
      <c r="KA52" s="37">
        <v>0</v>
      </c>
      <c r="KB52" s="37">
        <v>0</v>
      </c>
      <c r="KC52" s="37">
        <v>0</v>
      </c>
      <c r="KD52" s="37">
        <v>0</v>
      </c>
      <c r="KV52" s="37">
        <v>0</v>
      </c>
    </row>
    <row r="53" spans="1:308" ht="17.25" customHeight="1" x14ac:dyDescent="0.25">
      <c r="A53" s="17">
        <v>43</v>
      </c>
      <c r="B53" s="163" t="s">
        <v>300</v>
      </c>
      <c r="C53" s="169" t="s">
        <v>343</v>
      </c>
      <c r="D53" s="170">
        <v>247693443</v>
      </c>
      <c r="E53" s="78">
        <f t="shared" si="22"/>
        <v>10455.900000000001</v>
      </c>
      <c r="F53" s="78">
        <f t="shared" si="6"/>
        <v>3908.0399200000002</v>
      </c>
      <c r="G53" s="78">
        <f t="shared" si="7"/>
        <v>0</v>
      </c>
      <c r="H53" s="78">
        <f t="shared" si="8"/>
        <v>318.58708000000001</v>
      </c>
      <c r="I53" s="78">
        <f t="shared" si="23"/>
        <v>6229.2730000000001</v>
      </c>
      <c r="J53" s="37">
        <f t="shared" si="26"/>
        <v>3</v>
      </c>
      <c r="L53" s="37">
        <v>3</v>
      </c>
      <c r="M53" s="37">
        <v>0</v>
      </c>
      <c r="U53" s="37">
        <v>1</v>
      </c>
      <c r="V53" s="180">
        <f t="shared" si="24"/>
        <v>262.2</v>
      </c>
      <c r="W53" s="180">
        <f t="shared" si="27"/>
        <v>0</v>
      </c>
      <c r="X53" s="180"/>
      <c r="Y53" s="180"/>
      <c r="Z53" s="180">
        <f t="shared" si="28"/>
        <v>0</v>
      </c>
      <c r="AA53" s="180"/>
      <c r="AB53" s="180"/>
      <c r="AC53" s="180">
        <f t="shared" si="29"/>
        <v>262.2</v>
      </c>
      <c r="AD53" s="37">
        <v>0</v>
      </c>
      <c r="AE53" s="37">
        <v>262.2</v>
      </c>
      <c r="AF53" s="37">
        <v>0</v>
      </c>
      <c r="AH53" s="37">
        <v>0</v>
      </c>
      <c r="AJ53" s="37">
        <v>0</v>
      </c>
      <c r="AL53" s="37">
        <f t="shared" si="25"/>
        <v>5</v>
      </c>
      <c r="AM53" s="179">
        <f t="shared" si="30"/>
        <v>0</v>
      </c>
      <c r="AP53" s="37">
        <f t="shared" si="31"/>
        <v>0</v>
      </c>
      <c r="AS53" s="37">
        <f t="shared" si="32"/>
        <v>4</v>
      </c>
      <c r="AU53" s="37">
        <v>4</v>
      </c>
      <c r="AV53" s="37">
        <f t="shared" si="33"/>
        <v>1</v>
      </c>
      <c r="AX53" s="37">
        <v>1</v>
      </c>
      <c r="AY53" s="37">
        <v>0</v>
      </c>
      <c r="BE53" s="37">
        <v>0</v>
      </c>
      <c r="BS53" s="37">
        <f t="shared" si="34"/>
        <v>0</v>
      </c>
      <c r="BT53" s="37">
        <v>0</v>
      </c>
      <c r="BV53" s="37">
        <v>0</v>
      </c>
      <c r="BX53" s="37">
        <v>0</v>
      </c>
      <c r="BZ53" s="37">
        <v>0</v>
      </c>
      <c r="CH53" s="37">
        <f t="shared" si="35"/>
        <v>0</v>
      </c>
      <c r="CI53" s="37">
        <v>0</v>
      </c>
      <c r="CN53" s="37">
        <v>4256.5360000000001</v>
      </c>
      <c r="CT53" s="37">
        <v>28</v>
      </c>
      <c r="CV53" s="37">
        <v>0</v>
      </c>
      <c r="DB53" s="37">
        <v>0</v>
      </c>
      <c r="DD53" s="37">
        <v>0</v>
      </c>
      <c r="DE53" s="37">
        <f t="shared" si="36"/>
        <v>0</v>
      </c>
      <c r="DG53" s="37">
        <v>0</v>
      </c>
      <c r="DK53" s="37">
        <v>0</v>
      </c>
      <c r="DP53" s="37">
        <v>1167.1714999999999</v>
      </c>
      <c r="DW53" s="37">
        <v>0</v>
      </c>
      <c r="DZ53" s="37">
        <v>3</v>
      </c>
      <c r="EE53" s="37">
        <v>2</v>
      </c>
      <c r="EK53" s="37">
        <v>1</v>
      </c>
      <c r="EL53" s="37">
        <f t="shared" si="37"/>
        <v>145</v>
      </c>
      <c r="EM53" s="37">
        <v>145</v>
      </c>
      <c r="EN53" s="37">
        <v>0</v>
      </c>
      <c r="EO53" s="37">
        <v>1807.13122</v>
      </c>
      <c r="EQ53" s="37">
        <v>85.152780000000007</v>
      </c>
      <c r="FE53" s="37">
        <v>2100.9087</v>
      </c>
      <c r="FF53" s="183"/>
      <c r="FG53" s="37">
        <v>233.43430000000001</v>
      </c>
      <c r="FI53" s="37"/>
      <c r="FJ53" s="178"/>
      <c r="FU53" s="37">
        <v>538.69453846153897</v>
      </c>
      <c r="FW53" s="37">
        <v>4.3333333333333304</v>
      </c>
      <c r="GH53" s="37">
        <v>1710.537</v>
      </c>
      <c r="GQ53" s="183"/>
      <c r="GR53" s="184"/>
      <c r="GS53" s="184"/>
      <c r="GT53" s="184"/>
      <c r="GU53" s="184"/>
      <c r="GV53" s="184"/>
      <c r="GW53" s="184"/>
      <c r="GX53" s="184"/>
      <c r="GY53" s="184"/>
      <c r="GZ53" s="184"/>
      <c r="HA53" s="184"/>
      <c r="HB53" s="184"/>
      <c r="HC53" s="184"/>
      <c r="HD53" s="184"/>
      <c r="HE53" s="184"/>
      <c r="HF53" s="184"/>
      <c r="HG53" s="184"/>
      <c r="HH53" s="184"/>
      <c r="HV53" s="37">
        <v>1140.3579999999999</v>
      </c>
      <c r="HX53" s="37">
        <v>1.7</v>
      </c>
      <c r="IB53" s="37">
        <v>0</v>
      </c>
      <c r="IR53" s="37">
        <v>0</v>
      </c>
      <c r="IT53" s="37">
        <v>0</v>
      </c>
      <c r="JT53" s="37">
        <v>0</v>
      </c>
      <c r="JW53" s="37">
        <v>0</v>
      </c>
      <c r="JZ53" s="37">
        <v>0</v>
      </c>
      <c r="KA53" s="37">
        <v>0</v>
      </c>
      <c r="KB53" s="37">
        <v>0</v>
      </c>
      <c r="KC53" s="37">
        <v>0</v>
      </c>
      <c r="KD53" s="37">
        <v>0</v>
      </c>
      <c r="KV53" s="37">
        <v>0</v>
      </c>
    </row>
    <row r="54" spans="1:308" ht="17.25" customHeight="1" x14ac:dyDescent="0.25">
      <c r="A54" s="17">
        <v>44</v>
      </c>
      <c r="B54" s="163" t="s">
        <v>300</v>
      </c>
      <c r="C54" s="169" t="s">
        <v>344</v>
      </c>
      <c r="D54" s="170">
        <v>247693830</v>
      </c>
      <c r="E54" s="78">
        <f t="shared" si="22"/>
        <v>3195.7460000000001</v>
      </c>
      <c r="F54" s="78">
        <f t="shared" si="6"/>
        <v>456.78239500000001</v>
      </c>
      <c r="G54" s="78">
        <f t="shared" si="7"/>
        <v>0</v>
      </c>
      <c r="H54" s="78">
        <f t="shared" si="8"/>
        <v>312.42960499999998</v>
      </c>
      <c r="I54" s="78">
        <f t="shared" si="23"/>
        <v>2426.5340000000001</v>
      </c>
      <c r="J54" s="37">
        <f t="shared" si="26"/>
        <v>1</v>
      </c>
      <c r="K54" s="37">
        <f>VLOOKUP($D54,'[2]Титул ДТ'!$B:$CT,12,0)</f>
        <v>1</v>
      </c>
      <c r="M54" s="37">
        <v>0</v>
      </c>
      <c r="U54" s="37">
        <v>1</v>
      </c>
      <c r="V54" s="180">
        <f t="shared" si="24"/>
        <v>0</v>
      </c>
      <c r="W54" s="180">
        <f t="shared" si="27"/>
        <v>0</v>
      </c>
      <c r="X54" s="180"/>
      <c r="Y54" s="180"/>
      <c r="Z54" s="180">
        <f t="shared" si="28"/>
        <v>0</v>
      </c>
      <c r="AA54" s="180"/>
      <c r="AB54" s="180"/>
      <c r="AC54" s="180">
        <f t="shared" si="29"/>
        <v>0</v>
      </c>
      <c r="AD54" s="37">
        <v>0</v>
      </c>
      <c r="AF54" s="37">
        <v>0</v>
      </c>
      <c r="AH54" s="37">
        <v>264</v>
      </c>
      <c r="AJ54" s="37">
        <v>0</v>
      </c>
      <c r="AL54" s="37">
        <f t="shared" si="25"/>
        <v>4</v>
      </c>
      <c r="AM54" s="179">
        <f t="shared" si="30"/>
        <v>0</v>
      </c>
      <c r="AP54" s="37">
        <f t="shared" si="31"/>
        <v>0</v>
      </c>
      <c r="AS54" s="37">
        <f t="shared" si="32"/>
        <v>3</v>
      </c>
      <c r="AT54" s="37">
        <v>3</v>
      </c>
      <c r="AV54" s="37">
        <f t="shared" si="33"/>
        <v>1</v>
      </c>
      <c r="AW54" s="37">
        <v>1</v>
      </c>
      <c r="AY54" s="37">
        <v>0</v>
      </c>
      <c r="BE54" s="37">
        <v>0</v>
      </c>
      <c r="BS54" s="37">
        <f t="shared" si="34"/>
        <v>0</v>
      </c>
      <c r="BT54" s="37">
        <v>0</v>
      </c>
      <c r="BV54" s="37">
        <v>0</v>
      </c>
      <c r="BX54" s="37">
        <v>0</v>
      </c>
      <c r="BZ54" s="37">
        <v>0</v>
      </c>
      <c r="CH54" s="37">
        <f t="shared" si="35"/>
        <v>0</v>
      </c>
      <c r="CI54" s="37">
        <v>0</v>
      </c>
      <c r="CN54" s="37">
        <v>2304.48</v>
      </c>
      <c r="CT54" s="37">
        <v>58</v>
      </c>
      <c r="CV54" s="37">
        <v>0</v>
      </c>
      <c r="DB54" s="37">
        <v>0</v>
      </c>
      <c r="DD54" s="37">
        <v>0</v>
      </c>
      <c r="DE54" s="37">
        <f t="shared" si="36"/>
        <v>1</v>
      </c>
      <c r="DG54" s="37">
        <v>1</v>
      </c>
      <c r="DK54" s="37">
        <v>18</v>
      </c>
      <c r="DP54" s="37">
        <v>233.5915</v>
      </c>
      <c r="DW54" s="37">
        <v>0</v>
      </c>
      <c r="DZ54" s="37">
        <v>1</v>
      </c>
      <c r="EE54" s="37">
        <v>0</v>
      </c>
      <c r="EK54" s="37">
        <v>3</v>
      </c>
      <c r="EL54" s="37">
        <f t="shared" si="37"/>
        <v>3</v>
      </c>
      <c r="EM54" s="37">
        <v>3</v>
      </c>
      <c r="EN54" s="37">
        <v>0</v>
      </c>
      <c r="EO54" s="37">
        <v>36.317695000000001</v>
      </c>
      <c r="EQ54" s="37">
        <v>1.7113050000000003</v>
      </c>
      <c r="FE54" s="37">
        <v>420.46469999999999</v>
      </c>
      <c r="FF54" s="183"/>
      <c r="FG54" s="37">
        <v>46.718299999999999</v>
      </c>
      <c r="FI54" s="37"/>
      <c r="FJ54" s="178"/>
      <c r="FU54" s="37">
        <v>93.436599999999999</v>
      </c>
      <c r="FW54" s="37">
        <v>5</v>
      </c>
      <c r="GH54" s="37">
        <v>104.054</v>
      </c>
      <c r="GQ54" s="183"/>
      <c r="GR54" s="184"/>
      <c r="GS54" s="184"/>
      <c r="GT54" s="184"/>
      <c r="GU54" s="184"/>
      <c r="GV54" s="184"/>
      <c r="GW54" s="184"/>
      <c r="GX54" s="184"/>
      <c r="GY54" s="184"/>
      <c r="GZ54" s="184"/>
      <c r="HA54" s="184"/>
      <c r="HB54" s="184"/>
      <c r="HC54" s="184"/>
      <c r="HD54" s="184"/>
      <c r="HE54" s="184"/>
      <c r="HF54" s="184"/>
      <c r="HG54" s="184"/>
      <c r="HH54" s="184"/>
      <c r="HV54" s="37">
        <v>69.369333333333302</v>
      </c>
      <c r="HX54" s="37">
        <v>1.7</v>
      </c>
      <c r="IB54" s="37">
        <v>0</v>
      </c>
      <c r="IR54" s="37">
        <v>0</v>
      </c>
      <c r="IT54" s="37">
        <v>0</v>
      </c>
      <c r="JT54" s="37">
        <v>0</v>
      </c>
      <c r="JW54" s="37">
        <v>0</v>
      </c>
      <c r="JZ54" s="37">
        <v>0</v>
      </c>
      <c r="KA54" s="37">
        <v>0</v>
      </c>
      <c r="KB54" s="37">
        <v>0</v>
      </c>
      <c r="KC54" s="37">
        <v>0</v>
      </c>
      <c r="KD54" s="37">
        <v>0</v>
      </c>
      <c r="KV54" s="37">
        <v>0</v>
      </c>
    </row>
    <row r="55" spans="1:308" ht="17.25" customHeight="1" x14ac:dyDescent="0.25">
      <c r="A55" s="17">
        <v>45</v>
      </c>
      <c r="B55" s="163" t="s">
        <v>300</v>
      </c>
      <c r="C55" s="169" t="s">
        <v>345</v>
      </c>
      <c r="D55" s="170">
        <v>7674434730</v>
      </c>
      <c r="E55" s="78">
        <f t="shared" si="22"/>
        <v>24532.388999999999</v>
      </c>
      <c r="F55" s="78">
        <f t="shared" si="6"/>
        <v>4885.761915</v>
      </c>
      <c r="G55" s="78">
        <f t="shared" si="7"/>
        <v>0</v>
      </c>
      <c r="H55" s="78">
        <f t="shared" si="8"/>
        <v>415.15408500000001</v>
      </c>
      <c r="I55" s="78">
        <f t="shared" si="23"/>
        <v>19231.472999999998</v>
      </c>
      <c r="J55" s="37">
        <f t="shared" si="26"/>
        <v>5</v>
      </c>
      <c r="L55" s="37">
        <v>5</v>
      </c>
      <c r="M55" s="37">
        <v>0</v>
      </c>
      <c r="U55" s="37">
        <v>1</v>
      </c>
      <c r="V55" s="180">
        <f t="shared" si="24"/>
        <v>1334.4</v>
      </c>
      <c r="W55" s="180">
        <f t="shared" si="27"/>
        <v>0</v>
      </c>
      <c r="X55" s="180"/>
      <c r="Y55" s="180"/>
      <c r="Z55" s="180">
        <f t="shared" si="28"/>
        <v>0</v>
      </c>
      <c r="AA55" s="180"/>
      <c r="AB55" s="180"/>
      <c r="AC55" s="180">
        <f t="shared" si="29"/>
        <v>1334.4</v>
      </c>
      <c r="AD55" s="37">
        <v>0</v>
      </c>
      <c r="AE55" s="37">
        <v>1334.4</v>
      </c>
      <c r="AF55" s="37">
        <v>0</v>
      </c>
      <c r="AH55" s="37">
        <v>0</v>
      </c>
      <c r="AJ55" s="37">
        <v>0</v>
      </c>
      <c r="AL55" s="37">
        <f t="shared" si="25"/>
        <v>33</v>
      </c>
      <c r="AM55" s="179">
        <f t="shared" si="30"/>
        <v>0</v>
      </c>
      <c r="AP55" s="37">
        <f t="shared" si="31"/>
        <v>0</v>
      </c>
      <c r="AS55" s="37">
        <f t="shared" si="32"/>
        <v>32</v>
      </c>
      <c r="AU55" s="37">
        <v>32</v>
      </c>
      <c r="AV55" s="37">
        <f t="shared" si="33"/>
        <v>1</v>
      </c>
      <c r="AX55" s="37">
        <v>1</v>
      </c>
      <c r="AY55" s="37">
        <v>0</v>
      </c>
      <c r="BE55" s="37">
        <v>0</v>
      </c>
      <c r="BS55" s="37">
        <f t="shared" si="34"/>
        <v>0</v>
      </c>
      <c r="BT55" s="37">
        <v>0</v>
      </c>
      <c r="BV55" s="37">
        <v>0</v>
      </c>
      <c r="BX55" s="37">
        <v>0</v>
      </c>
      <c r="BZ55" s="37">
        <v>0</v>
      </c>
      <c r="CH55" s="37">
        <f t="shared" si="35"/>
        <v>0</v>
      </c>
      <c r="CI55" s="37">
        <v>0</v>
      </c>
      <c r="CN55" s="37">
        <v>14539.898999999999</v>
      </c>
      <c r="CT55" s="37">
        <v>7</v>
      </c>
      <c r="CV55" s="37">
        <v>0</v>
      </c>
      <c r="DB55" s="37">
        <v>0</v>
      </c>
      <c r="DD55" s="37">
        <v>0</v>
      </c>
      <c r="DE55" s="37">
        <f t="shared" si="36"/>
        <v>1</v>
      </c>
      <c r="DG55" s="37">
        <v>1</v>
      </c>
      <c r="DK55" s="37">
        <v>18</v>
      </c>
      <c r="DP55" s="37">
        <v>1605.5715</v>
      </c>
      <c r="DW55" s="37">
        <v>0</v>
      </c>
      <c r="DZ55" s="37">
        <v>5</v>
      </c>
      <c r="EE55" s="37">
        <v>0</v>
      </c>
      <c r="EK55" s="37">
        <v>0</v>
      </c>
      <c r="EL55" s="37">
        <f t="shared" si="37"/>
        <v>155</v>
      </c>
      <c r="EM55" s="37">
        <v>155</v>
      </c>
      <c r="EN55" s="37">
        <v>0</v>
      </c>
      <c r="EO55" s="37">
        <v>1995.733215</v>
      </c>
      <c r="EQ55" s="37">
        <v>94.039785000000023</v>
      </c>
      <c r="FE55" s="37">
        <v>2890.0286999999998</v>
      </c>
      <c r="FG55" s="37">
        <v>321.11430000000001</v>
      </c>
      <c r="FI55" s="37"/>
      <c r="FJ55" s="178"/>
      <c r="FU55" s="37">
        <v>1070.3810000000001</v>
      </c>
      <c r="FW55" s="37">
        <v>3</v>
      </c>
      <c r="GH55" s="37">
        <v>3339.174</v>
      </c>
      <c r="GQ55" s="185"/>
      <c r="GR55" s="186"/>
      <c r="GS55" s="186"/>
      <c r="GT55" s="186"/>
      <c r="GU55" s="186"/>
      <c r="GV55" s="186"/>
      <c r="GW55" s="186"/>
      <c r="GX55" s="186"/>
      <c r="GY55" s="186"/>
      <c r="GZ55" s="186"/>
      <c r="HA55" s="186"/>
      <c r="HB55" s="186"/>
      <c r="HC55" s="186"/>
      <c r="HD55" s="186"/>
      <c r="HE55" s="186"/>
      <c r="HF55" s="186"/>
      <c r="HG55" s="186"/>
      <c r="HH55" s="186"/>
      <c r="HV55" s="37">
        <v>1669.587</v>
      </c>
      <c r="HX55" s="37">
        <v>2</v>
      </c>
      <c r="IB55" s="37">
        <v>0</v>
      </c>
      <c r="IR55" s="37">
        <v>0</v>
      </c>
      <c r="IT55" s="37">
        <v>0</v>
      </c>
      <c r="JT55" s="37">
        <v>0</v>
      </c>
      <c r="JW55" s="37">
        <v>0</v>
      </c>
      <c r="JZ55" s="37">
        <v>0</v>
      </c>
      <c r="KA55" s="37">
        <v>0</v>
      </c>
      <c r="KB55" s="37">
        <v>0</v>
      </c>
      <c r="KC55" s="37">
        <v>0</v>
      </c>
      <c r="KD55" s="37">
        <v>0</v>
      </c>
      <c r="KV55" s="37">
        <v>0</v>
      </c>
    </row>
    <row r="56" spans="1:308" ht="17.25" customHeight="1" x14ac:dyDescent="0.25">
      <c r="A56" s="17">
        <v>46</v>
      </c>
      <c r="B56" s="163" t="s">
        <v>300</v>
      </c>
      <c r="C56" s="169" t="s">
        <v>346</v>
      </c>
      <c r="D56" s="170">
        <v>7674435830</v>
      </c>
      <c r="E56" s="78">
        <f t="shared" si="22"/>
        <v>22481.195</v>
      </c>
      <c r="F56" s="78">
        <f t="shared" si="6"/>
        <v>5520.66417</v>
      </c>
      <c r="G56" s="78">
        <f t="shared" si="7"/>
        <v>0</v>
      </c>
      <c r="H56" s="78">
        <f t="shared" si="8"/>
        <v>2146.06583</v>
      </c>
      <c r="I56" s="78">
        <f t="shared" si="23"/>
        <v>14814.465</v>
      </c>
      <c r="J56" s="37">
        <f t="shared" si="26"/>
        <v>3</v>
      </c>
      <c r="L56" s="37">
        <v>3</v>
      </c>
      <c r="M56" s="37">
        <v>0</v>
      </c>
      <c r="U56" s="37">
        <v>1</v>
      </c>
      <c r="V56" s="180">
        <f t="shared" si="24"/>
        <v>1269</v>
      </c>
      <c r="W56" s="180">
        <f t="shared" si="27"/>
        <v>0</v>
      </c>
      <c r="X56" s="180"/>
      <c r="Y56" s="180"/>
      <c r="Z56" s="180">
        <f t="shared" si="28"/>
        <v>0</v>
      </c>
      <c r="AA56" s="180"/>
      <c r="AB56" s="180"/>
      <c r="AC56" s="180">
        <f t="shared" si="29"/>
        <v>1269</v>
      </c>
      <c r="AD56" s="37">
        <v>0</v>
      </c>
      <c r="AE56" s="37">
        <v>1269</v>
      </c>
      <c r="AF56" s="37">
        <v>0</v>
      </c>
      <c r="AH56" s="37">
        <v>0</v>
      </c>
      <c r="AJ56" s="37">
        <v>0</v>
      </c>
      <c r="AL56" s="37">
        <f t="shared" si="25"/>
        <v>15</v>
      </c>
      <c r="AM56" s="179">
        <f t="shared" si="30"/>
        <v>0</v>
      </c>
      <c r="AP56" s="37">
        <f t="shared" si="31"/>
        <v>0</v>
      </c>
      <c r="AS56" s="37">
        <f t="shared" si="32"/>
        <v>14</v>
      </c>
      <c r="AU56" s="37">
        <v>14</v>
      </c>
      <c r="AV56" s="37">
        <f t="shared" si="33"/>
        <v>1</v>
      </c>
      <c r="AX56" s="37">
        <v>1</v>
      </c>
      <c r="AY56" s="37">
        <v>2</v>
      </c>
      <c r="BE56" s="37">
        <v>0</v>
      </c>
      <c r="BS56" s="37">
        <f t="shared" si="34"/>
        <v>934</v>
      </c>
      <c r="BT56" s="37">
        <v>934</v>
      </c>
      <c r="BV56" s="37">
        <v>0</v>
      </c>
      <c r="BX56" s="37">
        <v>0</v>
      </c>
      <c r="BZ56" s="37">
        <v>0</v>
      </c>
      <c r="CH56" s="37">
        <f t="shared" si="35"/>
        <v>3</v>
      </c>
      <c r="CI56" s="37">
        <v>3</v>
      </c>
      <c r="CN56" s="37">
        <v>12745.48</v>
      </c>
      <c r="CT56" s="37">
        <v>0</v>
      </c>
      <c r="CV56" s="37">
        <v>0</v>
      </c>
      <c r="DB56" s="37">
        <v>0</v>
      </c>
      <c r="DD56" s="37">
        <v>0</v>
      </c>
      <c r="DE56" s="37">
        <f t="shared" si="36"/>
        <v>0</v>
      </c>
      <c r="DG56" s="37">
        <v>0</v>
      </c>
      <c r="DK56" s="37">
        <v>0</v>
      </c>
      <c r="DP56" s="37">
        <v>2234.7244999999998</v>
      </c>
      <c r="DW56" s="37">
        <v>0</v>
      </c>
      <c r="DZ56" s="37">
        <v>3</v>
      </c>
      <c r="EE56" s="37">
        <v>0</v>
      </c>
      <c r="EK56" s="37">
        <v>0</v>
      </c>
      <c r="EL56" s="37">
        <f t="shared" si="37"/>
        <v>118</v>
      </c>
      <c r="EM56" s="37">
        <v>118</v>
      </c>
      <c r="EN56" s="37">
        <v>0</v>
      </c>
      <c r="EO56" s="37">
        <v>1498.1600700000001</v>
      </c>
      <c r="EQ56" s="37">
        <v>70.59393</v>
      </c>
      <c r="FE56" s="37">
        <v>4022.5041000000001</v>
      </c>
      <c r="FG56" s="37">
        <v>446.94490000000002</v>
      </c>
      <c r="FI56" s="37"/>
      <c r="FJ56" s="178"/>
      <c r="FU56" s="37">
        <v>1117.3622499999999</v>
      </c>
      <c r="FW56" s="37">
        <v>4</v>
      </c>
      <c r="GE56" s="37">
        <v>694.52700000000004</v>
      </c>
      <c r="GQ56" s="183"/>
      <c r="GR56" s="184"/>
      <c r="GS56" s="184"/>
      <c r="GT56" s="184"/>
      <c r="GU56" s="184"/>
      <c r="GV56" s="184"/>
      <c r="GW56" s="184"/>
      <c r="GX56" s="184"/>
      <c r="GY56" s="184"/>
      <c r="GZ56" s="184"/>
      <c r="HA56" s="184"/>
      <c r="HB56" s="184"/>
      <c r="HC56" s="184"/>
      <c r="HD56" s="184"/>
      <c r="HE56" s="184"/>
      <c r="HF56" s="184"/>
      <c r="HG56" s="184"/>
      <c r="HH56" s="184"/>
      <c r="HU56" s="37">
        <v>347.26350000000002</v>
      </c>
      <c r="HV56" s="37">
        <v>0</v>
      </c>
      <c r="HW56" s="37">
        <v>2</v>
      </c>
      <c r="HX56" s="37">
        <v>2</v>
      </c>
      <c r="IB56" s="37">
        <v>799.98500000000001</v>
      </c>
      <c r="IR56" s="37">
        <v>399.99250000000001</v>
      </c>
      <c r="IT56" s="37">
        <v>2</v>
      </c>
      <c r="JT56" s="37">
        <v>0</v>
      </c>
      <c r="JW56" s="37">
        <v>0</v>
      </c>
      <c r="JZ56" s="37">
        <v>0</v>
      </c>
      <c r="KA56" s="37">
        <v>0</v>
      </c>
      <c r="KB56" s="37">
        <v>0</v>
      </c>
      <c r="KC56" s="37">
        <v>0</v>
      </c>
      <c r="KD56" s="37">
        <v>0</v>
      </c>
      <c r="KV56" s="37">
        <v>0</v>
      </c>
    </row>
    <row r="57" spans="1:308" ht="17.25" customHeight="1" x14ac:dyDescent="0.25">
      <c r="A57" s="17">
        <v>47</v>
      </c>
      <c r="B57" s="163" t="s">
        <v>300</v>
      </c>
      <c r="C57" s="169" t="s">
        <v>347</v>
      </c>
      <c r="D57" s="170">
        <v>7674422250</v>
      </c>
      <c r="E57" s="78">
        <f t="shared" si="22"/>
        <v>9189.7439999999988</v>
      </c>
      <c r="F57" s="78">
        <f t="shared" si="6"/>
        <v>1033.722</v>
      </c>
      <c r="G57" s="78">
        <f t="shared" si="7"/>
        <v>0</v>
      </c>
      <c r="H57" s="78">
        <f t="shared" si="8"/>
        <v>452.858</v>
      </c>
      <c r="I57" s="78">
        <f t="shared" si="23"/>
        <v>7703.1639999999998</v>
      </c>
      <c r="J57" s="37">
        <f t="shared" si="26"/>
        <v>0</v>
      </c>
      <c r="K57" s="37">
        <f>VLOOKUP($D57,'[2]Титул ДТ'!$B:$CT,12,0)</f>
        <v>0</v>
      </c>
      <c r="M57" s="37">
        <v>0</v>
      </c>
      <c r="U57" s="37">
        <v>0</v>
      </c>
      <c r="V57" s="180">
        <f t="shared" si="24"/>
        <v>0</v>
      </c>
      <c r="W57" s="180">
        <f t="shared" si="27"/>
        <v>0</v>
      </c>
      <c r="X57" s="180"/>
      <c r="Y57" s="180"/>
      <c r="Z57" s="180">
        <f t="shared" si="28"/>
        <v>0</v>
      </c>
      <c r="AA57" s="180"/>
      <c r="AB57" s="180"/>
      <c r="AC57" s="180">
        <f t="shared" si="29"/>
        <v>0</v>
      </c>
      <c r="AD57" s="37">
        <v>0</v>
      </c>
      <c r="AF57" s="37">
        <v>0</v>
      </c>
      <c r="AH57" s="37">
        <v>0</v>
      </c>
      <c r="AJ57" s="37">
        <v>0</v>
      </c>
      <c r="AL57" s="37">
        <f t="shared" si="25"/>
        <v>0</v>
      </c>
      <c r="AM57" s="179">
        <f t="shared" si="30"/>
        <v>0</v>
      </c>
      <c r="AP57" s="37">
        <f t="shared" si="31"/>
        <v>0</v>
      </c>
      <c r="AS57" s="37">
        <f t="shared" si="32"/>
        <v>0</v>
      </c>
      <c r="AT57" s="37">
        <v>0</v>
      </c>
      <c r="AV57" s="37">
        <f t="shared" si="33"/>
        <v>0</v>
      </c>
      <c r="AW57" s="37">
        <v>0</v>
      </c>
      <c r="AY57" s="37">
        <v>1</v>
      </c>
      <c r="BE57" s="37">
        <v>0</v>
      </c>
      <c r="BS57" s="37">
        <f t="shared" si="34"/>
        <v>338</v>
      </c>
      <c r="BT57" s="37">
        <v>338</v>
      </c>
      <c r="BV57" s="37">
        <v>0</v>
      </c>
      <c r="BX57" s="37">
        <v>0</v>
      </c>
      <c r="BZ57" s="37">
        <v>0</v>
      </c>
      <c r="CH57" s="37">
        <f t="shared" si="35"/>
        <v>4</v>
      </c>
      <c r="CI57" s="37">
        <v>4</v>
      </c>
      <c r="CN57" s="37">
        <v>6384.4859999999999</v>
      </c>
      <c r="CT57" s="37">
        <v>0</v>
      </c>
      <c r="CV57" s="37">
        <v>0</v>
      </c>
      <c r="DB57" s="37">
        <v>0</v>
      </c>
      <c r="DD57" s="37">
        <v>0</v>
      </c>
      <c r="DE57" s="37">
        <f t="shared" si="36"/>
        <v>0</v>
      </c>
      <c r="DG57" s="37">
        <v>0</v>
      </c>
      <c r="DK57" s="37">
        <v>0</v>
      </c>
      <c r="DP57" s="37">
        <v>574.29</v>
      </c>
      <c r="DW57" s="37">
        <v>0</v>
      </c>
      <c r="DZ57" s="37">
        <v>0</v>
      </c>
      <c r="EE57" s="37">
        <v>0</v>
      </c>
      <c r="EK57" s="37">
        <v>0</v>
      </c>
      <c r="EL57" s="37">
        <f t="shared" si="37"/>
        <v>0</v>
      </c>
      <c r="EM57" s="37">
        <v>0</v>
      </c>
      <c r="EN57" s="37">
        <v>0</v>
      </c>
      <c r="EO57" s="37">
        <v>0</v>
      </c>
      <c r="EQ57" s="37">
        <v>0</v>
      </c>
      <c r="FE57" s="37">
        <v>1033.722</v>
      </c>
      <c r="FG57" s="37">
        <v>114.858</v>
      </c>
      <c r="FI57" s="37"/>
      <c r="FJ57" s="178"/>
      <c r="FU57" s="37">
        <v>328.16571428571399</v>
      </c>
      <c r="FW57" s="37">
        <v>3.5</v>
      </c>
      <c r="GE57" s="37">
        <v>0</v>
      </c>
      <c r="GQ57" s="183"/>
      <c r="GR57" s="184"/>
      <c r="GS57" s="184"/>
      <c r="GT57" s="184"/>
      <c r="GU57" s="184"/>
      <c r="GV57" s="184"/>
      <c r="GW57" s="184"/>
      <c r="GX57" s="184"/>
      <c r="GY57" s="184"/>
      <c r="GZ57" s="184"/>
      <c r="HA57" s="184"/>
      <c r="HB57" s="184"/>
      <c r="HC57" s="184"/>
      <c r="HD57" s="184"/>
      <c r="HE57" s="184"/>
      <c r="HF57" s="184"/>
      <c r="HG57" s="184"/>
      <c r="HH57" s="184"/>
      <c r="HX57" s="37">
        <v>0</v>
      </c>
      <c r="IB57" s="37">
        <v>1318.6780000000001</v>
      </c>
      <c r="IR57" s="37">
        <v>599.399090909091</v>
      </c>
      <c r="IT57" s="37">
        <v>2.2000000000000002</v>
      </c>
      <c r="JT57" s="37">
        <v>0</v>
      </c>
      <c r="JW57" s="37">
        <v>0</v>
      </c>
      <c r="JZ57" s="37">
        <v>0</v>
      </c>
      <c r="KA57" s="37">
        <v>0</v>
      </c>
      <c r="KB57" s="37">
        <v>0</v>
      </c>
      <c r="KC57" s="37">
        <v>0</v>
      </c>
      <c r="KD57" s="37">
        <v>0</v>
      </c>
      <c r="KV57" s="37">
        <v>0</v>
      </c>
    </row>
    <row r="58" spans="1:308" ht="17.25" customHeight="1" x14ac:dyDescent="0.25">
      <c r="A58" s="17">
        <v>48</v>
      </c>
      <c r="B58" s="163" t="s">
        <v>300</v>
      </c>
      <c r="C58" s="169" t="s">
        <v>348</v>
      </c>
      <c r="D58" s="170">
        <v>7674424490</v>
      </c>
      <c r="E58" s="78">
        <f t="shared" si="22"/>
        <v>5794.2359999999999</v>
      </c>
      <c r="F58" s="78">
        <f t="shared" si="6"/>
        <v>0</v>
      </c>
      <c r="G58" s="78">
        <f t="shared" si="7"/>
        <v>0</v>
      </c>
      <c r="H58" s="78">
        <f t="shared" si="8"/>
        <v>0</v>
      </c>
      <c r="I58" s="78">
        <f t="shared" si="23"/>
        <v>5794.2359999999999</v>
      </c>
      <c r="J58" s="37">
        <f t="shared" si="26"/>
        <v>2</v>
      </c>
      <c r="L58" s="37">
        <v>2</v>
      </c>
      <c r="M58" s="37">
        <v>0</v>
      </c>
      <c r="U58" s="37">
        <v>1</v>
      </c>
      <c r="V58" s="180">
        <f t="shared" si="24"/>
        <v>1278</v>
      </c>
      <c r="W58" s="180">
        <f t="shared" si="27"/>
        <v>0</v>
      </c>
      <c r="X58" s="180"/>
      <c r="Y58" s="180"/>
      <c r="Z58" s="180">
        <f t="shared" si="28"/>
        <v>0</v>
      </c>
      <c r="AA58" s="180"/>
      <c r="AB58" s="180"/>
      <c r="AC58" s="180">
        <f t="shared" si="29"/>
        <v>1278</v>
      </c>
      <c r="AD58" s="37">
        <v>0</v>
      </c>
      <c r="AE58" s="37">
        <v>1278</v>
      </c>
      <c r="AF58" s="37">
        <v>0</v>
      </c>
      <c r="AH58" s="37">
        <v>0</v>
      </c>
      <c r="AJ58" s="37">
        <v>0</v>
      </c>
      <c r="AL58" s="37">
        <f t="shared" si="25"/>
        <v>14</v>
      </c>
      <c r="AM58" s="179">
        <f t="shared" si="30"/>
        <v>0</v>
      </c>
      <c r="AP58" s="37">
        <f t="shared" si="31"/>
        <v>0</v>
      </c>
      <c r="AS58" s="37">
        <f t="shared" si="32"/>
        <v>13</v>
      </c>
      <c r="AU58" s="37">
        <v>13</v>
      </c>
      <c r="AV58" s="37">
        <f t="shared" si="33"/>
        <v>1</v>
      </c>
      <c r="AX58" s="37">
        <v>1</v>
      </c>
      <c r="AY58" s="37">
        <v>0</v>
      </c>
      <c r="BE58" s="37">
        <v>0</v>
      </c>
      <c r="BS58" s="37">
        <f t="shared" si="34"/>
        <v>0</v>
      </c>
      <c r="BT58" s="37">
        <v>0</v>
      </c>
      <c r="BV58" s="37">
        <v>0</v>
      </c>
      <c r="BX58" s="37">
        <v>0</v>
      </c>
      <c r="BZ58" s="37">
        <v>0</v>
      </c>
      <c r="CH58" s="37">
        <f t="shared" si="35"/>
        <v>0</v>
      </c>
      <c r="CI58" s="37">
        <v>0</v>
      </c>
      <c r="CN58" s="37">
        <v>2772.4270000000001</v>
      </c>
      <c r="CT58" s="37">
        <v>0</v>
      </c>
      <c r="CV58" s="37">
        <v>0</v>
      </c>
      <c r="DB58" s="37">
        <v>0</v>
      </c>
      <c r="DD58" s="37">
        <v>0</v>
      </c>
      <c r="DE58" s="37">
        <f t="shared" si="36"/>
        <v>0</v>
      </c>
      <c r="DG58" s="37">
        <v>0</v>
      </c>
      <c r="DK58" s="37">
        <v>0</v>
      </c>
      <c r="DP58" s="37">
        <v>55</v>
      </c>
      <c r="DW58" s="37">
        <v>0</v>
      </c>
      <c r="DZ58" s="37">
        <v>2</v>
      </c>
      <c r="EE58" s="37">
        <v>0</v>
      </c>
      <c r="EK58" s="37">
        <v>0</v>
      </c>
      <c r="EL58" s="37">
        <f t="shared" si="37"/>
        <v>0</v>
      </c>
      <c r="EM58" s="37">
        <v>0</v>
      </c>
      <c r="EN58" s="37">
        <v>0</v>
      </c>
      <c r="EO58" s="37">
        <v>0</v>
      </c>
      <c r="EQ58" s="37">
        <v>0</v>
      </c>
      <c r="FE58" s="37">
        <v>0</v>
      </c>
      <c r="FI58" s="37"/>
      <c r="FJ58" s="178"/>
      <c r="FW58" s="37">
        <v>0</v>
      </c>
      <c r="GH58" s="37">
        <v>1743.809</v>
      </c>
      <c r="GQ58" s="183"/>
      <c r="GR58" s="184"/>
      <c r="GS58" s="184"/>
      <c r="GT58" s="184"/>
      <c r="GU58" s="184"/>
      <c r="GV58" s="184"/>
      <c r="GW58" s="184"/>
      <c r="GX58" s="184"/>
      <c r="GY58" s="184"/>
      <c r="GZ58" s="184"/>
      <c r="HA58" s="184"/>
      <c r="HB58" s="184"/>
      <c r="HC58" s="184"/>
      <c r="HD58" s="184"/>
      <c r="HE58" s="184"/>
      <c r="HF58" s="184"/>
      <c r="HG58" s="184"/>
      <c r="HH58" s="184"/>
      <c r="HV58" s="37">
        <v>917.79421052631596</v>
      </c>
      <c r="HX58" s="37">
        <v>1.7</v>
      </c>
      <c r="IB58" s="37">
        <v>0</v>
      </c>
      <c r="IR58" s="37">
        <v>0</v>
      </c>
      <c r="IT58" s="37">
        <v>0</v>
      </c>
      <c r="JT58" s="37">
        <v>0</v>
      </c>
      <c r="JW58" s="37">
        <v>0</v>
      </c>
      <c r="JZ58" s="37">
        <v>0</v>
      </c>
      <c r="KA58" s="37">
        <v>0</v>
      </c>
      <c r="KB58" s="37">
        <v>0</v>
      </c>
      <c r="KC58" s="37">
        <v>0</v>
      </c>
      <c r="KD58" s="37">
        <v>0</v>
      </c>
      <c r="KV58" s="37">
        <v>0</v>
      </c>
    </row>
    <row r="59" spans="1:308" ht="17.25" customHeight="1" x14ac:dyDescent="0.25">
      <c r="A59" s="17">
        <v>49</v>
      </c>
      <c r="B59" s="163" t="s">
        <v>300</v>
      </c>
      <c r="C59" s="169" t="s">
        <v>349</v>
      </c>
      <c r="D59" s="170">
        <v>7674423510</v>
      </c>
      <c r="E59" s="78">
        <f t="shared" si="22"/>
        <v>5857.6050000000005</v>
      </c>
      <c r="F59" s="78">
        <f t="shared" si="6"/>
        <v>0</v>
      </c>
      <c r="G59" s="78">
        <f t="shared" si="7"/>
        <v>0</v>
      </c>
      <c r="H59" s="78">
        <f t="shared" si="8"/>
        <v>0</v>
      </c>
      <c r="I59" s="78">
        <f t="shared" si="23"/>
        <v>5857.6050000000005</v>
      </c>
      <c r="J59" s="37">
        <f t="shared" si="26"/>
        <v>0</v>
      </c>
      <c r="K59" s="37">
        <f>VLOOKUP($D59,'[2]Титул ДТ'!$B:$CT,12,0)</f>
        <v>0</v>
      </c>
      <c r="M59" s="37">
        <v>0</v>
      </c>
      <c r="U59" s="37">
        <v>0</v>
      </c>
      <c r="V59" s="180">
        <f t="shared" si="24"/>
        <v>0</v>
      </c>
      <c r="W59" s="180">
        <f t="shared" si="27"/>
        <v>0</v>
      </c>
      <c r="X59" s="180"/>
      <c r="Y59" s="180"/>
      <c r="Z59" s="180">
        <f t="shared" si="28"/>
        <v>0</v>
      </c>
      <c r="AA59" s="180"/>
      <c r="AB59" s="180"/>
      <c r="AC59" s="180">
        <f t="shared" si="29"/>
        <v>0</v>
      </c>
      <c r="AD59" s="37">
        <v>0</v>
      </c>
      <c r="AF59" s="37">
        <v>0</v>
      </c>
      <c r="AH59" s="37">
        <v>0</v>
      </c>
      <c r="AJ59" s="37">
        <v>0</v>
      </c>
      <c r="AL59" s="37">
        <f t="shared" si="25"/>
        <v>0</v>
      </c>
      <c r="AM59" s="179">
        <f t="shared" si="30"/>
        <v>0</v>
      </c>
      <c r="AP59" s="37">
        <f t="shared" si="31"/>
        <v>0</v>
      </c>
      <c r="AS59" s="37">
        <f t="shared" si="32"/>
        <v>0</v>
      </c>
      <c r="AT59" s="37">
        <v>0</v>
      </c>
      <c r="AV59" s="37">
        <f t="shared" si="33"/>
        <v>0</v>
      </c>
      <c r="AW59" s="37">
        <v>0</v>
      </c>
      <c r="AY59" s="37">
        <v>0</v>
      </c>
      <c r="BE59" s="37">
        <v>0</v>
      </c>
      <c r="BS59" s="37">
        <f t="shared" si="34"/>
        <v>0</v>
      </c>
      <c r="BT59" s="37">
        <v>0</v>
      </c>
      <c r="BV59" s="37">
        <v>0</v>
      </c>
      <c r="BX59" s="37">
        <v>0</v>
      </c>
      <c r="BZ59" s="37">
        <v>0</v>
      </c>
      <c r="CH59" s="37">
        <f t="shared" si="35"/>
        <v>0</v>
      </c>
      <c r="CI59" s="37">
        <v>0</v>
      </c>
      <c r="CN59" s="37">
        <v>5222.0630000000001</v>
      </c>
      <c r="CT59" s="37">
        <v>0</v>
      </c>
      <c r="CV59" s="37">
        <v>0</v>
      </c>
      <c r="DB59" s="37">
        <v>0</v>
      </c>
      <c r="DD59" s="37">
        <v>0</v>
      </c>
      <c r="DE59" s="37">
        <f t="shared" si="36"/>
        <v>0</v>
      </c>
      <c r="DG59" s="37">
        <v>0</v>
      </c>
      <c r="DK59" s="37">
        <v>0</v>
      </c>
      <c r="DP59" s="37">
        <v>55</v>
      </c>
      <c r="DW59" s="37">
        <v>0</v>
      </c>
      <c r="DZ59" s="37">
        <v>0</v>
      </c>
      <c r="EE59" s="37">
        <v>0</v>
      </c>
      <c r="EK59" s="37">
        <v>0</v>
      </c>
      <c r="EL59" s="37">
        <f t="shared" si="37"/>
        <v>0</v>
      </c>
      <c r="EM59" s="37">
        <v>0</v>
      </c>
      <c r="EN59" s="37">
        <v>0</v>
      </c>
      <c r="EO59" s="37">
        <v>0</v>
      </c>
      <c r="EQ59" s="37">
        <v>0</v>
      </c>
      <c r="FE59" s="37">
        <v>0</v>
      </c>
      <c r="FI59" s="37"/>
      <c r="FJ59" s="178"/>
      <c r="FW59" s="37">
        <v>0</v>
      </c>
      <c r="GH59" s="37">
        <v>635.54200000000003</v>
      </c>
      <c r="GQ59" s="185"/>
      <c r="GR59" s="186"/>
      <c r="GS59" s="186"/>
      <c r="GT59" s="186"/>
      <c r="GU59" s="186"/>
      <c r="GV59" s="186"/>
      <c r="GW59" s="186"/>
      <c r="GX59" s="186"/>
      <c r="GY59" s="186"/>
      <c r="GZ59" s="186"/>
      <c r="HA59" s="186"/>
      <c r="HB59" s="186"/>
      <c r="HC59" s="186"/>
      <c r="HD59" s="186"/>
      <c r="HE59" s="186"/>
      <c r="HF59" s="186"/>
      <c r="HG59" s="186"/>
      <c r="HH59" s="186"/>
      <c r="HV59" s="37">
        <v>321.79341772151901</v>
      </c>
      <c r="HX59" s="37">
        <v>1.7</v>
      </c>
      <c r="IB59" s="37">
        <v>0</v>
      </c>
      <c r="IR59" s="37">
        <v>0</v>
      </c>
      <c r="IT59" s="37">
        <v>0</v>
      </c>
      <c r="JT59" s="37">
        <v>0</v>
      </c>
      <c r="JW59" s="37">
        <v>0</v>
      </c>
      <c r="JZ59" s="37">
        <v>0</v>
      </c>
      <c r="KA59" s="37">
        <v>0</v>
      </c>
      <c r="KB59" s="37">
        <v>0</v>
      </c>
      <c r="KC59" s="37">
        <v>0</v>
      </c>
      <c r="KD59" s="37">
        <v>0</v>
      </c>
      <c r="KV59" s="37">
        <v>0</v>
      </c>
    </row>
    <row r="60" spans="1:308" ht="17.25" customHeight="1" x14ac:dyDescent="0.25">
      <c r="A60" s="17">
        <v>50</v>
      </c>
      <c r="B60" s="163" t="s">
        <v>300</v>
      </c>
      <c r="C60" s="169" t="s">
        <v>350</v>
      </c>
      <c r="D60" s="170">
        <v>7674428470</v>
      </c>
      <c r="E60" s="78">
        <f t="shared" si="22"/>
        <v>8927.8310000000001</v>
      </c>
      <c r="F60" s="78">
        <f t="shared" si="6"/>
        <v>1115.4447</v>
      </c>
      <c r="G60" s="78">
        <f t="shared" si="7"/>
        <v>0</v>
      </c>
      <c r="H60" s="78">
        <f t="shared" si="8"/>
        <v>1100.9383</v>
      </c>
      <c r="I60" s="78">
        <f t="shared" si="23"/>
        <v>6711.4480000000003</v>
      </c>
      <c r="J60" s="37">
        <f t="shared" si="26"/>
        <v>2</v>
      </c>
      <c r="K60" s="37">
        <f>VLOOKUP($D60,'[2]Титул ДТ'!$B:$CT,12,0)</f>
        <v>2</v>
      </c>
      <c r="M60" s="37">
        <v>0</v>
      </c>
      <c r="U60" s="37">
        <v>1</v>
      </c>
      <c r="V60" s="180">
        <f t="shared" si="24"/>
        <v>977</v>
      </c>
      <c r="W60" s="180">
        <f t="shared" si="27"/>
        <v>0</v>
      </c>
      <c r="X60" s="180"/>
      <c r="Y60" s="180"/>
      <c r="Z60" s="180">
        <f t="shared" si="28"/>
        <v>0</v>
      </c>
      <c r="AA60" s="180"/>
      <c r="AB60" s="180"/>
      <c r="AC60" s="180">
        <f t="shared" si="29"/>
        <v>977</v>
      </c>
      <c r="AD60" s="37">
        <v>977</v>
      </c>
      <c r="AF60" s="37">
        <v>0</v>
      </c>
      <c r="AH60" s="37">
        <v>0</v>
      </c>
      <c r="AJ60" s="37">
        <v>0</v>
      </c>
      <c r="AL60" s="37">
        <f t="shared" si="25"/>
        <v>16</v>
      </c>
      <c r="AM60" s="179">
        <f t="shared" si="30"/>
        <v>0</v>
      </c>
      <c r="AP60" s="37">
        <f t="shared" si="31"/>
        <v>0</v>
      </c>
      <c r="AS60" s="37">
        <f t="shared" si="32"/>
        <v>15</v>
      </c>
      <c r="AT60" s="37">
        <v>15</v>
      </c>
      <c r="AV60" s="37">
        <f t="shared" si="33"/>
        <v>1</v>
      </c>
      <c r="AW60" s="37">
        <v>1</v>
      </c>
      <c r="AY60" s="37">
        <v>0</v>
      </c>
      <c r="BE60" s="37">
        <v>0</v>
      </c>
      <c r="BS60" s="37">
        <f t="shared" si="34"/>
        <v>0</v>
      </c>
      <c r="BT60" s="37">
        <v>0</v>
      </c>
      <c r="BV60" s="37">
        <v>0</v>
      </c>
      <c r="BX60" s="37">
        <v>0</v>
      </c>
      <c r="BZ60" s="37">
        <v>0</v>
      </c>
      <c r="CH60" s="37">
        <f t="shared" si="35"/>
        <v>0</v>
      </c>
      <c r="CI60" s="37">
        <v>0</v>
      </c>
      <c r="CN60" s="37">
        <v>4600.4610000000002</v>
      </c>
      <c r="CT60" s="37">
        <v>0</v>
      </c>
      <c r="CV60" s="37">
        <v>0</v>
      </c>
      <c r="DB60" s="37">
        <v>0</v>
      </c>
      <c r="DD60" s="37">
        <v>0</v>
      </c>
      <c r="DE60" s="37">
        <f t="shared" si="36"/>
        <v>0</v>
      </c>
      <c r="DG60" s="37">
        <v>0</v>
      </c>
      <c r="DK60" s="37">
        <v>0</v>
      </c>
      <c r="DP60" s="37">
        <v>619.69150000000002</v>
      </c>
      <c r="DW60" s="37">
        <v>0</v>
      </c>
      <c r="DZ60" s="37">
        <v>2</v>
      </c>
      <c r="EE60" s="37">
        <v>0</v>
      </c>
      <c r="EK60" s="37">
        <v>0</v>
      </c>
      <c r="EL60" s="37">
        <f t="shared" si="37"/>
        <v>0</v>
      </c>
      <c r="EM60" s="37">
        <v>0</v>
      </c>
      <c r="EN60" s="37">
        <v>0</v>
      </c>
      <c r="EO60" s="37">
        <v>0</v>
      </c>
      <c r="EQ60" s="37">
        <v>0</v>
      </c>
      <c r="FE60" s="37">
        <v>1115.4447</v>
      </c>
      <c r="FG60" s="37">
        <v>123.9383</v>
      </c>
      <c r="FI60" s="37"/>
      <c r="FJ60" s="178"/>
      <c r="FU60" s="37">
        <v>413.12766666666698</v>
      </c>
      <c r="FW60" s="37">
        <v>3</v>
      </c>
      <c r="GH60" s="37">
        <v>2110.9870000000001</v>
      </c>
      <c r="GQ60" s="183"/>
      <c r="GR60" s="184"/>
      <c r="GS60" s="184"/>
      <c r="GT60" s="184"/>
      <c r="GU60" s="184"/>
      <c r="GV60" s="184"/>
      <c r="GW60" s="184"/>
      <c r="GX60" s="184"/>
      <c r="GY60" s="184"/>
      <c r="GZ60" s="184"/>
      <c r="HA60" s="184"/>
      <c r="HB60" s="184"/>
      <c r="HC60" s="184"/>
      <c r="HD60" s="184"/>
      <c r="HE60" s="184"/>
      <c r="HF60" s="184"/>
      <c r="HG60" s="184"/>
      <c r="HH60" s="184"/>
      <c r="HV60" s="37">
        <v>1055.4935</v>
      </c>
      <c r="HX60" s="37">
        <v>2</v>
      </c>
      <c r="IB60" s="37">
        <v>0</v>
      </c>
      <c r="IR60" s="37">
        <v>0</v>
      </c>
      <c r="IT60" s="37">
        <v>0</v>
      </c>
      <c r="JT60" s="37">
        <v>0</v>
      </c>
      <c r="JW60" s="37">
        <v>0</v>
      </c>
      <c r="JZ60" s="37">
        <v>0</v>
      </c>
      <c r="KA60" s="37">
        <v>0</v>
      </c>
      <c r="KB60" s="37">
        <v>0</v>
      </c>
      <c r="KC60" s="37">
        <v>0</v>
      </c>
      <c r="KD60" s="37">
        <v>0</v>
      </c>
      <c r="KV60" s="37">
        <v>0</v>
      </c>
    </row>
    <row r="61" spans="1:308" ht="17.25" customHeight="1" x14ac:dyDescent="0.25">
      <c r="A61" s="17">
        <v>51</v>
      </c>
      <c r="B61" s="163" t="s">
        <v>300</v>
      </c>
      <c r="C61" s="169" t="s">
        <v>351</v>
      </c>
      <c r="D61" s="170">
        <v>247693980</v>
      </c>
      <c r="E61" s="78">
        <f t="shared" si="22"/>
        <v>6273.2370000000001</v>
      </c>
      <c r="F61" s="78">
        <f t="shared" si="6"/>
        <v>3291.5687600000001</v>
      </c>
      <c r="G61" s="78">
        <f t="shared" si="7"/>
        <v>0</v>
      </c>
      <c r="H61" s="78">
        <f t="shared" si="8"/>
        <v>671.17524000000003</v>
      </c>
      <c r="I61" s="78">
        <f t="shared" si="23"/>
        <v>2310.4929999999999</v>
      </c>
      <c r="J61" s="37">
        <f t="shared" si="26"/>
        <v>1</v>
      </c>
      <c r="K61" s="37">
        <f>VLOOKUP($D61,'[2]Титул ДТ'!$B:$CT,12,0)</f>
        <v>1</v>
      </c>
      <c r="M61" s="37">
        <v>0</v>
      </c>
      <c r="U61" s="37">
        <v>1</v>
      </c>
      <c r="V61" s="180">
        <f t="shared" si="24"/>
        <v>208</v>
      </c>
      <c r="W61" s="180">
        <f t="shared" si="27"/>
        <v>0</v>
      </c>
      <c r="X61" s="180"/>
      <c r="Y61" s="180"/>
      <c r="Z61" s="180">
        <f t="shared" si="28"/>
        <v>0</v>
      </c>
      <c r="AA61" s="180"/>
      <c r="AB61" s="180"/>
      <c r="AC61" s="180">
        <f t="shared" si="29"/>
        <v>208</v>
      </c>
      <c r="AD61" s="37">
        <v>208</v>
      </c>
      <c r="AF61" s="37">
        <v>0</v>
      </c>
      <c r="AH61" s="37">
        <v>0</v>
      </c>
      <c r="AJ61" s="37">
        <v>0</v>
      </c>
      <c r="AL61" s="37">
        <f t="shared" si="25"/>
        <v>7</v>
      </c>
      <c r="AM61" s="179">
        <f t="shared" si="30"/>
        <v>0</v>
      </c>
      <c r="AP61" s="37">
        <f t="shared" si="31"/>
        <v>0</v>
      </c>
      <c r="AS61" s="37">
        <f t="shared" si="32"/>
        <v>6</v>
      </c>
      <c r="AT61" s="37">
        <v>6</v>
      </c>
      <c r="AV61" s="37">
        <f t="shared" si="33"/>
        <v>1</v>
      </c>
      <c r="AW61" s="37">
        <v>1</v>
      </c>
      <c r="AY61" s="37">
        <v>1</v>
      </c>
      <c r="BE61" s="37">
        <v>0</v>
      </c>
      <c r="BS61" s="37">
        <f t="shared" si="34"/>
        <v>196</v>
      </c>
      <c r="BT61" s="37">
        <v>196</v>
      </c>
      <c r="BV61" s="37">
        <v>0</v>
      </c>
      <c r="BX61" s="37">
        <v>0</v>
      </c>
      <c r="BZ61" s="37">
        <v>0</v>
      </c>
      <c r="CH61" s="37">
        <f t="shared" si="35"/>
        <v>2</v>
      </c>
      <c r="CI61" s="37">
        <v>2</v>
      </c>
      <c r="CN61" s="37">
        <v>1904.838</v>
      </c>
      <c r="CT61" s="37">
        <v>42</v>
      </c>
      <c r="CV61" s="37">
        <v>0</v>
      </c>
      <c r="DB61" s="37">
        <v>0</v>
      </c>
      <c r="DD61" s="37">
        <v>48</v>
      </c>
      <c r="DE61" s="37">
        <f t="shared" si="36"/>
        <v>1</v>
      </c>
      <c r="DG61" s="37">
        <v>1</v>
      </c>
      <c r="DK61" s="37">
        <v>18</v>
      </c>
      <c r="DP61" s="37">
        <v>973.01599999999996</v>
      </c>
      <c r="DW61" s="37">
        <v>0</v>
      </c>
      <c r="DZ61" s="37">
        <v>1</v>
      </c>
      <c r="EE61" s="37">
        <v>0</v>
      </c>
      <c r="EK61" s="37">
        <v>0</v>
      </c>
      <c r="EL61" s="37">
        <f t="shared" si="37"/>
        <v>115</v>
      </c>
      <c r="EM61" s="37">
        <v>115</v>
      </c>
      <c r="EN61" s="37">
        <v>0</v>
      </c>
      <c r="EO61" s="37">
        <v>1540.13996</v>
      </c>
      <c r="EQ61" s="37">
        <v>72.572040000000015</v>
      </c>
      <c r="FE61" s="37">
        <v>1751.4287999999999</v>
      </c>
      <c r="FG61" s="37">
        <v>194.60319999999999</v>
      </c>
      <c r="FI61" s="37"/>
      <c r="FJ61" s="178"/>
      <c r="FU61" s="37">
        <v>486.50799999999998</v>
      </c>
      <c r="FW61" s="37">
        <v>4</v>
      </c>
      <c r="GH61" s="37">
        <v>387.65499999999997</v>
      </c>
      <c r="GQ61" s="183"/>
      <c r="GR61" s="184"/>
      <c r="GS61" s="184"/>
      <c r="GT61" s="184"/>
      <c r="GU61" s="184"/>
      <c r="GV61" s="184"/>
      <c r="GW61" s="184"/>
      <c r="GX61" s="184"/>
      <c r="GY61" s="184"/>
      <c r="GZ61" s="184"/>
      <c r="HA61" s="184"/>
      <c r="HB61" s="184"/>
      <c r="HC61" s="184"/>
      <c r="HD61" s="184"/>
      <c r="HE61" s="184"/>
      <c r="HF61" s="184"/>
      <c r="HG61" s="184"/>
      <c r="HH61" s="184"/>
      <c r="HV61" s="37">
        <v>221.517142857143</v>
      </c>
      <c r="HX61" s="37">
        <v>1.7</v>
      </c>
      <c r="IB61" s="37">
        <v>0</v>
      </c>
      <c r="IR61" s="37">
        <v>0</v>
      </c>
      <c r="IT61" s="37">
        <v>0</v>
      </c>
      <c r="JT61" s="37">
        <v>0</v>
      </c>
      <c r="JW61" s="37">
        <v>0</v>
      </c>
      <c r="JZ61" s="37">
        <v>0</v>
      </c>
      <c r="KA61" s="37">
        <v>0</v>
      </c>
      <c r="KB61" s="37">
        <v>0</v>
      </c>
      <c r="KC61" s="37">
        <v>0</v>
      </c>
      <c r="KD61" s="37">
        <v>0</v>
      </c>
      <c r="KV61" s="37">
        <v>0</v>
      </c>
    </row>
    <row r="62" spans="1:308" ht="17.25" customHeight="1" x14ac:dyDescent="0.25">
      <c r="A62" s="17">
        <v>52</v>
      </c>
      <c r="B62" s="163" t="s">
        <v>300</v>
      </c>
      <c r="C62" s="169" t="s">
        <v>352</v>
      </c>
      <c r="D62" s="170">
        <v>247694026</v>
      </c>
      <c r="E62" s="78">
        <f t="shared" si="22"/>
        <v>17522.741999999998</v>
      </c>
      <c r="F62" s="78">
        <f t="shared" si="6"/>
        <v>3443.99316</v>
      </c>
      <c r="G62" s="78">
        <f t="shared" si="7"/>
        <v>0</v>
      </c>
      <c r="H62" s="78">
        <f t="shared" si="8"/>
        <v>1364.03484</v>
      </c>
      <c r="I62" s="78">
        <f t="shared" si="23"/>
        <v>12714.714</v>
      </c>
      <c r="J62" s="37">
        <f t="shared" si="26"/>
        <v>1</v>
      </c>
      <c r="K62" s="37">
        <f>VLOOKUP($D62,'[2]Титул ДТ'!$B:$CT,12,0)</f>
        <v>1</v>
      </c>
      <c r="M62" s="37">
        <v>0</v>
      </c>
      <c r="U62" s="37">
        <v>1</v>
      </c>
      <c r="V62" s="180">
        <f t="shared" si="24"/>
        <v>782</v>
      </c>
      <c r="W62" s="180">
        <f t="shared" si="27"/>
        <v>0</v>
      </c>
      <c r="X62" s="180"/>
      <c r="Y62" s="180"/>
      <c r="Z62" s="180">
        <f t="shared" si="28"/>
        <v>0</v>
      </c>
      <c r="AA62" s="180"/>
      <c r="AB62" s="180"/>
      <c r="AC62" s="180">
        <f t="shared" si="29"/>
        <v>782</v>
      </c>
      <c r="AD62" s="37">
        <v>782</v>
      </c>
      <c r="AF62" s="37">
        <v>0</v>
      </c>
      <c r="AH62" s="37">
        <v>0</v>
      </c>
      <c r="AJ62" s="37">
        <v>0</v>
      </c>
      <c r="AL62" s="37">
        <f t="shared" si="25"/>
        <v>7</v>
      </c>
      <c r="AM62" s="179">
        <f t="shared" si="30"/>
        <v>0</v>
      </c>
      <c r="AP62" s="37">
        <f t="shared" si="31"/>
        <v>0</v>
      </c>
      <c r="AS62" s="37">
        <f t="shared" si="32"/>
        <v>6</v>
      </c>
      <c r="AT62" s="37">
        <v>6</v>
      </c>
      <c r="AV62" s="37">
        <f t="shared" si="33"/>
        <v>1</v>
      </c>
      <c r="AW62" s="37">
        <v>1</v>
      </c>
      <c r="AY62" s="37">
        <v>0</v>
      </c>
      <c r="BE62" s="37">
        <v>0</v>
      </c>
      <c r="BS62" s="37">
        <f t="shared" si="34"/>
        <v>0</v>
      </c>
      <c r="BT62" s="37">
        <v>0</v>
      </c>
      <c r="BV62" s="37">
        <v>0</v>
      </c>
      <c r="BX62" s="37">
        <v>0</v>
      </c>
      <c r="BZ62" s="37">
        <v>0</v>
      </c>
      <c r="CH62" s="37">
        <f t="shared" si="35"/>
        <v>0</v>
      </c>
      <c r="CI62" s="37">
        <v>0</v>
      </c>
      <c r="CN62" s="37">
        <v>11781.215</v>
      </c>
      <c r="CT62" s="37">
        <v>224</v>
      </c>
      <c r="CV62" s="37">
        <v>0</v>
      </c>
      <c r="DB62" s="37">
        <v>0</v>
      </c>
      <c r="DD62" s="37">
        <v>0</v>
      </c>
      <c r="DE62" s="37">
        <f t="shared" si="36"/>
        <v>0</v>
      </c>
      <c r="DG62" s="37">
        <v>0</v>
      </c>
      <c r="DK62" s="37">
        <v>0</v>
      </c>
      <c r="DP62" s="37">
        <v>897.99900000000002</v>
      </c>
      <c r="DW62" s="37">
        <v>0</v>
      </c>
      <c r="DZ62" s="37">
        <v>1</v>
      </c>
      <c r="EE62" s="37">
        <v>12</v>
      </c>
      <c r="EK62" s="37">
        <v>12</v>
      </c>
      <c r="EL62" s="37">
        <f t="shared" si="37"/>
        <v>145</v>
      </c>
      <c r="EM62" s="37">
        <v>145</v>
      </c>
      <c r="EN62" s="37">
        <v>0</v>
      </c>
      <c r="EO62" s="37">
        <v>1827.5949599999999</v>
      </c>
      <c r="EQ62" s="37">
        <v>86.117040000000003</v>
      </c>
      <c r="FE62" s="37">
        <v>1616.3982000000001</v>
      </c>
      <c r="FG62" s="37">
        <v>179.59979999999999</v>
      </c>
      <c r="FI62" s="37"/>
      <c r="FJ62" s="178"/>
      <c r="FU62" s="37">
        <v>513.142285714286</v>
      </c>
      <c r="FW62" s="37">
        <v>3.5</v>
      </c>
      <c r="GE62" s="37">
        <v>316.31799999999998</v>
      </c>
      <c r="GQ62" s="183"/>
      <c r="GR62" s="184"/>
      <c r="GS62" s="184"/>
      <c r="GT62" s="184"/>
      <c r="GU62" s="184"/>
      <c r="GV62" s="184"/>
      <c r="GW62" s="184"/>
      <c r="GX62" s="184"/>
      <c r="GY62" s="184"/>
      <c r="GZ62" s="184"/>
      <c r="HA62" s="184"/>
      <c r="HB62" s="184"/>
      <c r="HC62" s="184"/>
      <c r="HD62" s="184"/>
      <c r="HE62" s="184"/>
      <c r="HF62" s="184"/>
      <c r="HG62" s="184"/>
      <c r="HH62" s="184"/>
      <c r="HU62" s="37">
        <v>158.15899999999999</v>
      </c>
      <c r="HV62" s="37">
        <v>0</v>
      </c>
      <c r="HW62" s="37">
        <v>2</v>
      </c>
      <c r="HX62" s="37">
        <v>2</v>
      </c>
      <c r="IB62" s="37">
        <v>933.49900000000002</v>
      </c>
      <c r="IR62" s="37">
        <v>466.74950000000001</v>
      </c>
      <c r="IT62" s="37">
        <v>2</v>
      </c>
      <c r="JT62" s="37">
        <v>0</v>
      </c>
      <c r="JW62" s="37">
        <v>0</v>
      </c>
      <c r="JZ62" s="37">
        <v>0</v>
      </c>
      <c r="KA62" s="37">
        <v>0</v>
      </c>
      <c r="KB62" s="37">
        <v>0</v>
      </c>
      <c r="KC62" s="37">
        <v>0</v>
      </c>
      <c r="KD62" s="37">
        <v>0</v>
      </c>
      <c r="KV62" s="37">
        <v>0</v>
      </c>
    </row>
    <row r="63" spans="1:308" ht="17.25" customHeight="1" x14ac:dyDescent="0.25">
      <c r="A63" s="17">
        <v>53</v>
      </c>
      <c r="B63" s="163" t="s">
        <v>300</v>
      </c>
      <c r="C63" s="169" t="s">
        <v>353</v>
      </c>
      <c r="D63" s="170">
        <v>247694043</v>
      </c>
      <c r="E63" s="78">
        <f t="shared" si="22"/>
        <v>8211.4079999999994</v>
      </c>
      <c r="F63" s="78">
        <f t="shared" si="6"/>
        <v>1659.939625</v>
      </c>
      <c r="G63" s="78">
        <f t="shared" si="7"/>
        <v>0</v>
      </c>
      <c r="H63" s="78">
        <f t="shared" si="8"/>
        <v>578.81237499999997</v>
      </c>
      <c r="I63" s="78">
        <f t="shared" si="23"/>
        <v>5972.6559999999999</v>
      </c>
      <c r="J63" s="37">
        <f t="shared" si="26"/>
        <v>1</v>
      </c>
      <c r="K63" s="37">
        <f>VLOOKUP($D63,'[2]Титул ДТ'!$B:$CT,12,0)</f>
        <v>1</v>
      </c>
      <c r="M63" s="37">
        <v>0</v>
      </c>
      <c r="U63" s="37">
        <v>1</v>
      </c>
      <c r="V63" s="180">
        <f t="shared" si="24"/>
        <v>294</v>
      </c>
      <c r="W63" s="180">
        <f t="shared" si="27"/>
        <v>0</v>
      </c>
      <c r="X63" s="180"/>
      <c r="Y63" s="180"/>
      <c r="Z63" s="180">
        <f t="shared" si="28"/>
        <v>0</v>
      </c>
      <c r="AA63" s="180"/>
      <c r="AB63" s="180"/>
      <c r="AC63" s="180">
        <f t="shared" si="29"/>
        <v>294</v>
      </c>
      <c r="AD63" s="37">
        <v>294</v>
      </c>
      <c r="AF63" s="37">
        <v>0</v>
      </c>
      <c r="AH63" s="37">
        <v>0</v>
      </c>
      <c r="AJ63" s="37">
        <v>0</v>
      </c>
      <c r="AL63" s="37">
        <f t="shared" si="25"/>
        <v>7</v>
      </c>
      <c r="AM63" s="179">
        <f t="shared" si="30"/>
        <v>0</v>
      </c>
      <c r="AP63" s="37">
        <f t="shared" si="31"/>
        <v>0</v>
      </c>
      <c r="AS63" s="37">
        <f t="shared" si="32"/>
        <v>6</v>
      </c>
      <c r="AT63" s="37">
        <v>6</v>
      </c>
      <c r="AV63" s="37">
        <f t="shared" si="33"/>
        <v>1</v>
      </c>
      <c r="AW63" s="37">
        <v>1</v>
      </c>
      <c r="AY63" s="37">
        <v>1</v>
      </c>
      <c r="BE63" s="37">
        <v>0</v>
      </c>
      <c r="BS63" s="37">
        <f t="shared" si="34"/>
        <v>140</v>
      </c>
      <c r="BT63" s="37">
        <v>140</v>
      </c>
      <c r="BV63" s="37">
        <v>0</v>
      </c>
      <c r="BX63" s="37">
        <v>0</v>
      </c>
      <c r="BZ63" s="37">
        <v>0</v>
      </c>
      <c r="CH63" s="37">
        <f t="shared" si="35"/>
        <v>3</v>
      </c>
      <c r="CI63" s="37">
        <v>3</v>
      </c>
      <c r="CN63" s="37">
        <v>5648.6390000000001</v>
      </c>
      <c r="CT63" s="37">
        <v>28</v>
      </c>
      <c r="CV63" s="37">
        <v>0</v>
      </c>
      <c r="DB63" s="37">
        <v>0</v>
      </c>
      <c r="DD63" s="37">
        <v>24</v>
      </c>
      <c r="DE63" s="37">
        <f t="shared" si="36"/>
        <v>1</v>
      </c>
      <c r="DG63" s="37">
        <v>1</v>
      </c>
      <c r="DK63" s="37">
        <v>18</v>
      </c>
      <c r="DP63" s="37">
        <v>578.16849999999999</v>
      </c>
      <c r="DW63" s="37">
        <v>0</v>
      </c>
      <c r="DZ63" s="37">
        <v>1</v>
      </c>
      <c r="EE63" s="37">
        <v>10</v>
      </c>
      <c r="EK63" s="37">
        <v>6</v>
      </c>
      <c r="EL63" s="37">
        <f t="shared" si="37"/>
        <v>47</v>
      </c>
      <c r="EM63" s="37">
        <v>47</v>
      </c>
      <c r="EN63" s="37">
        <v>0</v>
      </c>
      <c r="EO63" s="37">
        <v>619.23632499999997</v>
      </c>
      <c r="EQ63" s="37">
        <v>29.178674999999998</v>
      </c>
      <c r="FE63" s="37">
        <v>1040.7032999999999</v>
      </c>
      <c r="FG63" s="37">
        <v>115.6337</v>
      </c>
      <c r="FI63" s="37"/>
      <c r="FJ63" s="178"/>
      <c r="FU63" s="37">
        <v>385.44566666666702</v>
      </c>
      <c r="FW63" s="37">
        <v>3</v>
      </c>
      <c r="GE63" s="37">
        <v>0</v>
      </c>
      <c r="GQ63" s="185"/>
      <c r="GR63" s="186"/>
      <c r="GS63" s="186"/>
      <c r="GT63" s="186"/>
      <c r="GU63" s="186"/>
      <c r="GV63" s="186"/>
      <c r="GW63" s="186"/>
      <c r="GX63" s="186"/>
      <c r="GY63" s="186"/>
      <c r="GZ63" s="186"/>
      <c r="HA63" s="186"/>
      <c r="HB63" s="186"/>
      <c r="HC63" s="186"/>
      <c r="HD63" s="186"/>
      <c r="HE63" s="186"/>
      <c r="HF63" s="186"/>
      <c r="HG63" s="186"/>
      <c r="HH63" s="186"/>
      <c r="HX63" s="37">
        <v>0</v>
      </c>
      <c r="IB63" s="37">
        <v>306.017</v>
      </c>
      <c r="IR63" s="37">
        <v>170.009444444444</v>
      </c>
      <c r="IT63" s="37">
        <v>1.8</v>
      </c>
      <c r="JT63" s="37">
        <v>0</v>
      </c>
      <c r="JW63" s="37">
        <v>0</v>
      </c>
      <c r="JZ63" s="37">
        <v>0</v>
      </c>
      <c r="KA63" s="37">
        <v>0</v>
      </c>
      <c r="KB63" s="37">
        <v>0</v>
      </c>
      <c r="KC63" s="37">
        <v>0</v>
      </c>
      <c r="KD63" s="37">
        <v>0</v>
      </c>
      <c r="KV63" s="37">
        <v>0</v>
      </c>
    </row>
    <row r="64" spans="1:308" ht="17.25" customHeight="1" x14ac:dyDescent="0.25">
      <c r="A64" s="17">
        <v>54</v>
      </c>
      <c r="B64" s="163" t="s">
        <v>300</v>
      </c>
      <c r="C64" s="169" t="s">
        <v>354</v>
      </c>
      <c r="D64" s="170">
        <v>247693959</v>
      </c>
      <c r="E64" s="78">
        <f t="shared" si="22"/>
        <v>8517.9969999999994</v>
      </c>
      <c r="F64" s="78">
        <f t="shared" si="6"/>
        <v>1303.7374650000002</v>
      </c>
      <c r="G64" s="78">
        <f t="shared" si="7"/>
        <v>0</v>
      </c>
      <c r="H64" s="78">
        <f t="shared" si="8"/>
        <v>886.17353500000002</v>
      </c>
      <c r="I64" s="78">
        <f t="shared" si="23"/>
        <v>6328.0860000000002</v>
      </c>
      <c r="J64" s="37">
        <f t="shared" si="26"/>
        <v>2</v>
      </c>
      <c r="K64" s="37">
        <f>VLOOKUP($D64,'[2]Титул ДТ'!$B:$CT,12,0)</f>
        <v>2</v>
      </c>
      <c r="M64" s="37">
        <v>0</v>
      </c>
      <c r="U64" s="37">
        <v>1</v>
      </c>
      <c r="V64" s="180">
        <f t="shared" si="24"/>
        <v>542</v>
      </c>
      <c r="W64" s="180">
        <f t="shared" si="27"/>
        <v>0</v>
      </c>
      <c r="X64" s="180"/>
      <c r="Y64" s="180"/>
      <c r="Z64" s="180">
        <f t="shared" si="28"/>
        <v>0</v>
      </c>
      <c r="AA64" s="180"/>
      <c r="AB64" s="180"/>
      <c r="AC64" s="180">
        <f t="shared" si="29"/>
        <v>542</v>
      </c>
      <c r="AD64" s="37">
        <v>542</v>
      </c>
      <c r="AF64" s="37">
        <v>0</v>
      </c>
      <c r="AH64" s="37">
        <v>0</v>
      </c>
      <c r="AJ64" s="37">
        <v>0</v>
      </c>
      <c r="AL64" s="37">
        <f t="shared" si="25"/>
        <v>9</v>
      </c>
      <c r="AM64" s="179">
        <f t="shared" si="30"/>
        <v>0</v>
      </c>
      <c r="AP64" s="37">
        <f t="shared" si="31"/>
        <v>0</v>
      </c>
      <c r="AS64" s="37">
        <f t="shared" si="32"/>
        <v>8</v>
      </c>
      <c r="AT64" s="37">
        <v>8</v>
      </c>
      <c r="AV64" s="37">
        <f t="shared" si="33"/>
        <v>1</v>
      </c>
      <c r="AW64" s="37">
        <v>1</v>
      </c>
      <c r="AY64" s="37">
        <v>1</v>
      </c>
      <c r="BE64" s="37">
        <v>0</v>
      </c>
      <c r="BS64" s="37">
        <f t="shared" si="34"/>
        <v>237</v>
      </c>
      <c r="BT64" s="37">
        <v>237</v>
      </c>
      <c r="BV64" s="37">
        <v>0</v>
      </c>
      <c r="BX64" s="37">
        <v>0</v>
      </c>
      <c r="BZ64" s="37">
        <v>0</v>
      </c>
      <c r="CH64" s="37">
        <f t="shared" si="35"/>
        <v>3</v>
      </c>
      <c r="CI64" s="37">
        <v>3</v>
      </c>
      <c r="CN64" s="37">
        <v>5773.1940000000004</v>
      </c>
      <c r="CT64" s="37">
        <v>166</v>
      </c>
      <c r="CV64" s="37">
        <v>0</v>
      </c>
      <c r="DB64" s="37">
        <v>0</v>
      </c>
      <c r="DD64" s="37">
        <v>33</v>
      </c>
      <c r="DE64" s="37">
        <f t="shared" si="36"/>
        <v>1</v>
      </c>
      <c r="DG64" s="37">
        <v>1</v>
      </c>
      <c r="DK64" s="37">
        <v>18</v>
      </c>
      <c r="DP64" s="37">
        <v>397.11399999999998</v>
      </c>
      <c r="DW64" s="37">
        <v>0</v>
      </c>
      <c r="DZ64" s="37">
        <v>2</v>
      </c>
      <c r="EE64" s="37">
        <v>4</v>
      </c>
      <c r="EK64" s="37">
        <v>5</v>
      </c>
      <c r="EL64" s="37">
        <f t="shared" si="37"/>
        <v>49</v>
      </c>
      <c r="EM64" s="37">
        <v>49</v>
      </c>
      <c r="EN64" s="37">
        <v>0</v>
      </c>
      <c r="EO64" s="37">
        <v>588.93226500000003</v>
      </c>
      <c r="EQ64" s="37">
        <v>27.750735000000006</v>
      </c>
      <c r="FE64" s="37">
        <v>714.80520000000001</v>
      </c>
      <c r="FG64" s="37">
        <v>79.422799999999995</v>
      </c>
      <c r="FI64" s="37"/>
      <c r="FJ64" s="178"/>
      <c r="FU64" s="37">
        <v>183.28338461538499</v>
      </c>
      <c r="FW64" s="37">
        <v>4.3333333333333304</v>
      </c>
      <c r="GH64" s="37">
        <v>536.89200000000005</v>
      </c>
      <c r="GQ64" s="183"/>
      <c r="GR64" s="184"/>
      <c r="GS64" s="184"/>
      <c r="GT64" s="184"/>
      <c r="GU64" s="184"/>
      <c r="GV64" s="184"/>
      <c r="GW64" s="184"/>
      <c r="GX64" s="184"/>
      <c r="GY64" s="184"/>
      <c r="GZ64" s="184"/>
      <c r="HA64" s="184"/>
      <c r="HB64" s="184"/>
      <c r="HC64" s="184"/>
      <c r="HD64" s="184"/>
      <c r="HE64" s="184"/>
      <c r="HF64" s="184"/>
      <c r="HG64" s="184"/>
      <c r="HH64" s="184"/>
      <c r="HV64" s="37">
        <v>278.38844444444402</v>
      </c>
      <c r="HX64" s="37">
        <v>1.7</v>
      </c>
      <c r="IB64" s="37">
        <v>0</v>
      </c>
      <c r="IR64" s="37">
        <v>0</v>
      </c>
      <c r="IT64" s="37">
        <v>0</v>
      </c>
      <c r="JT64" s="37">
        <v>0</v>
      </c>
      <c r="JW64" s="37">
        <v>0</v>
      </c>
      <c r="JZ64" s="37">
        <v>0</v>
      </c>
      <c r="KA64" s="37">
        <v>0</v>
      </c>
      <c r="KB64" s="37">
        <v>0</v>
      </c>
      <c r="KC64" s="37">
        <v>0</v>
      </c>
      <c r="KD64" s="37">
        <v>0</v>
      </c>
      <c r="KV64" s="37">
        <v>0</v>
      </c>
    </row>
    <row r="65" spans="1:308" ht="17.25" customHeight="1" x14ac:dyDescent="0.25">
      <c r="A65" s="17">
        <v>55</v>
      </c>
      <c r="B65" s="163" t="s">
        <v>300</v>
      </c>
      <c r="C65" s="169" t="s">
        <v>355</v>
      </c>
      <c r="D65" s="170">
        <v>247693906</v>
      </c>
      <c r="E65" s="78">
        <f t="shared" si="22"/>
        <v>24075.021999999997</v>
      </c>
      <c r="F65" s="78">
        <f t="shared" si="6"/>
        <v>10682.82675</v>
      </c>
      <c r="G65" s="78">
        <f t="shared" si="7"/>
        <v>0</v>
      </c>
      <c r="H65" s="78">
        <f t="shared" si="8"/>
        <v>1720.0372500000001</v>
      </c>
      <c r="I65" s="78">
        <f t="shared" si="23"/>
        <v>11672.157999999999</v>
      </c>
      <c r="J65" s="37">
        <f t="shared" si="26"/>
        <v>2</v>
      </c>
      <c r="K65" s="37">
        <f>VLOOKUP($D65,'[2]Титул ДТ'!$B:$CT,12,0)</f>
        <v>2</v>
      </c>
      <c r="M65" s="37">
        <v>0</v>
      </c>
      <c r="U65" s="37">
        <v>1</v>
      </c>
      <c r="V65" s="180">
        <f t="shared" si="24"/>
        <v>554</v>
      </c>
      <c r="W65" s="180">
        <f t="shared" si="27"/>
        <v>0</v>
      </c>
      <c r="X65" s="180"/>
      <c r="Y65" s="180"/>
      <c r="Z65" s="180">
        <f t="shared" si="28"/>
        <v>0</v>
      </c>
      <c r="AA65" s="180"/>
      <c r="AB65" s="180"/>
      <c r="AC65" s="180">
        <f t="shared" si="29"/>
        <v>554</v>
      </c>
      <c r="AD65" s="37">
        <v>554</v>
      </c>
      <c r="AF65" s="37">
        <v>0</v>
      </c>
      <c r="AH65" s="37">
        <v>0</v>
      </c>
      <c r="AJ65" s="37">
        <v>0</v>
      </c>
      <c r="AL65" s="37">
        <f t="shared" si="25"/>
        <v>0</v>
      </c>
      <c r="AM65" s="179">
        <f t="shared" si="30"/>
        <v>0</v>
      </c>
      <c r="AP65" s="37">
        <f t="shared" si="31"/>
        <v>0</v>
      </c>
      <c r="AS65" s="37">
        <f t="shared" si="32"/>
        <v>0</v>
      </c>
      <c r="AT65" s="37">
        <v>0</v>
      </c>
      <c r="AV65" s="37">
        <f t="shared" si="33"/>
        <v>0</v>
      </c>
      <c r="AW65" s="37">
        <v>0</v>
      </c>
      <c r="AY65" s="37">
        <v>1</v>
      </c>
      <c r="BE65" s="37">
        <v>0</v>
      </c>
      <c r="BS65" s="37">
        <f t="shared" si="34"/>
        <v>170</v>
      </c>
      <c r="BT65" s="37">
        <v>170</v>
      </c>
      <c r="BV65" s="37">
        <v>0</v>
      </c>
      <c r="BX65" s="37">
        <v>0</v>
      </c>
      <c r="BZ65" s="37">
        <v>0</v>
      </c>
      <c r="CH65" s="37">
        <f t="shared" si="35"/>
        <v>3</v>
      </c>
      <c r="CI65" s="37">
        <v>3</v>
      </c>
      <c r="CN65" s="37">
        <v>11015.757</v>
      </c>
      <c r="CT65" s="37">
        <v>191</v>
      </c>
      <c r="CV65" s="37">
        <v>0</v>
      </c>
      <c r="DB65" s="37">
        <v>0</v>
      </c>
      <c r="DD65" s="37">
        <v>48</v>
      </c>
      <c r="DE65" s="37">
        <f t="shared" si="36"/>
        <v>2</v>
      </c>
      <c r="DG65" s="37">
        <v>2</v>
      </c>
      <c r="DK65" s="37">
        <v>18</v>
      </c>
      <c r="DP65" s="37">
        <v>3000.3649999999998</v>
      </c>
      <c r="DW65" s="37">
        <v>0</v>
      </c>
      <c r="DZ65" s="37">
        <v>2</v>
      </c>
      <c r="EE65" s="37">
        <v>6</v>
      </c>
      <c r="EK65" s="37">
        <v>12</v>
      </c>
      <c r="EL65" s="37">
        <f t="shared" si="37"/>
        <v>237</v>
      </c>
      <c r="EM65" s="37">
        <v>237</v>
      </c>
      <c r="EN65" s="37">
        <v>0</v>
      </c>
      <c r="EO65" s="37">
        <v>2983.9261500000002</v>
      </c>
      <c r="EQ65" s="37">
        <v>140.60385000000002</v>
      </c>
      <c r="FE65" s="37">
        <v>5400.6570000000002</v>
      </c>
      <c r="FG65" s="37">
        <v>600.07299999999998</v>
      </c>
      <c r="FI65" s="37"/>
      <c r="FJ65" s="178"/>
      <c r="FU65" s="37">
        <v>1058.9523529411799</v>
      </c>
      <c r="FW65" s="37">
        <v>5.6666666666666696</v>
      </c>
      <c r="FY65" s="37">
        <v>2298.2435999999998</v>
      </c>
      <c r="GE65" s="37">
        <v>255.3604</v>
      </c>
      <c r="GH65" s="37">
        <v>638.40099999999995</v>
      </c>
      <c r="GQ65" s="183"/>
      <c r="GR65" s="184"/>
      <c r="GS65" s="184"/>
      <c r="GT65" s="184"/>
      <c r="GU65" s="184"/>
      <c r="GV65" s="184"/>
      <c r="GW65" s="184"/>
      <c r="GX65" s="184"/>
      <c r="GY65" s="184"/>
      <c r="GZ65" s="184"/>
      <c r="HA65" s="184"/>
      <c r="HB65" s="184"/>
      <c r="HC65" s="184"/>
      <c r="HD65" s="184"/>
      <c r="HE65" s="184"/>
      <c r="HF65" s="184"/>
      <c r="HG65" s="184"/>
      <c r="HH65" s="184"/>
      <c r="HU65" s="37">
        <v>866.40135714285805</v>
      </c>
      <c r="HV65" s="37">
        <v>216.600339285714</v>
      </c>
      <c r="HW65" s="37">
        <v>2.9</v>
      </c>
      <c r="HX65" s="37">
        <v>2.9</v>
      </c>
      <c r="IB65" s="37">
        <v>0</v>
      </c>
      <c r="IR65" s="37">
        <v>0</v>
      </c>
      <c r="IT65" s="37">
        <v>0</v>
      </c>
      <c r="JT65" s="37">
        <v>0</v>
      </c>
      <c r="JW65" s="37">
        <v>0</v>
      </c>
      <c r="JZ65" s="37">
        <v>0</v>
      </c>
      <c r="KA65" s="37">
        <v>0</v>
      </c>
      <c r="KB65" s="37">
        <v>0</v>
      </c>
      <c r="KC65" s="37">
        <v>0</v>
      </c>
      <c r="KD65" s="37">
        <v>0</v>
      </c>
      <c r="KV65" s="37">
        <v>0</v>
      </c>
    </row>
    <row r="66" spans="1:308" ht="17.25" customHeight="1" x14ac:dyDescent="0.25">
      <c r="A66" s="17">
        <v>56</v>
      </c>
      <c r="B66" s="163" t="s">
        <v>300</v>
      </c>
      <c r="C66" s="169" t="s">
        <v>356</v>
      </c>
      <c r="D66" s="170">
        <v>247693910</v>
      </c>
      <c r="E66" s="78">
        <f t="shared" si="22"/>
        <v>4648.5519999999997</v>
      </c>
      <c r="F66" s="78">
        <f t="shared" si="6"/>
        <v>1494.460145</v>
      </c>
      <c r="G66" s="78">
        <f t="shared" si="7"/>
        <v>0</v>
      </c>
      <c r="H66" s="78">
        <f t="shared" si="8"/>
        <v>313.731855</v>
      </c>
      <c r="I66" s="78">
        <f t="shared" si="23"/>
        <v>2840.36</v>
      </c>
      <c r="J66" s="37">
        <f t="shared" si="26"/>
        <v>1</v>
      </c>
      <c r="K66" s="37">
        <f>VLOOKUP($D66,'[2]Титул ДТ'!$B:$CT,12,0)</f>
        <v>1</v>
      </c>
      <c r="M66" s="37">
        <v>0</v>
      </c>
      <c r="U66" s="37">
        <v>1</v>
      </c>
      <c r="V66" s="180">
        <f t="shared" si="24"/>
        <v>136</v>
      </c>
      <c r="W66" s="180">
        <f t="shared" si="27"/>
        <v>0</v>
      </c>
      <c r="X66" s="180"/>
      <c r="Y66" s="180"/>
      <c r="Z66" s="180">
        <f t="shared" si="28"/>
        <v>0</v>
      </c>
      <c r="AA66" s="180"/>
      <c r="AB66" s="180"/>
      <c r="AC66" s="180">
        <f t="shared" si="29"/>
        <v>136</v>
      </c>
      <c r="AD66" s="37">
        <v>136</v>
      </c>
      <c r="AF66" s="37">
        <v>0</v>
      </c>
      <c r="AH66" s="37">
        <v>0</v>
      </c>
      <c r="AJ66" s="37">
        <v>0</v>
      </c>
      <c r="AL66" s="37">
        <f t="shared" si="25"/>
        <v>0</v>
      </c>
      <c r="AM66" s="179">
        <f t="shared" si="30"/>
        <v>0</v>
      </c>
      <c r="AP66" s="37">
        <f t="shared" si="31"/>
        <v>0</v>
      </c>
      <c r="AS66" s="37">
        <f t="shared" si="32"/>
        <v>0</v>
      </c>
      <c r="AT66" s="37">
        <v>0</v>
      </c>
      <c r="AV66" s="37">
        <f t="shared" si="33"/>
        <v>0</v>
      </c>
      <c r="AW66" s="37">
        <v>0</v>
      </c>
      <c r="AY66" s="37">
        <v>1</v>
      </c>
      <c r="BE66" s="37">
        <v>0</v>
      </c>
      <c r="BS66" s="37">
        <f t="shared" si="34"/>
        <v>60</v>
      </c>
      <c r="BT66" s="37">
        <v>60</v>
      </c>
      <c r="BV66" s="37">
        <v>0</v>
      </c>
      <c r="BX66" s="37">
        <v>0</v>
      </c>
      <c r="BZ66" s="37">
        <v>0</v>
      </c>
      <c r="CH66" s="37">
        <f t="shared" si="35"/>
        <v>2</v>
      </c>
      <c r="CI66" s="37">
        <v>2</v>
      </c>
      <c r="CN66" s="37">
        <v>2466.433</v>
      </c>
      <c r="CT66" s="37">
        <v>56</v>
      </c>
      <c r="CV66" s="37">
        <v>0</v>
      </c>
      <c r="DB66" s="37">
        <v>0</v>
      </c>
      <c r="DD66" s="37">
        <v>0</v>
      </c>
      <c r="DE66" s="37">
        <f t="shared" si="36"/>
        <v>1</v>
      </c>
      <c r="DG66" s="37">
        <v>1</v>
      </c>
      <c r="DK66" s="37">
        <v>18</v>
      </c>
      <c r="DP66" s="37">
        <v>410.75650000000002</v>
      </c>
      <c r="DW66" s="37">
        <v>0</v>
      </c>
      <c r="DZ66" s="37">
        <v>1</v>
      </c>
      <c r="EE66" s="37">
        <v>2</v>
      </c>
      <c r="EK66" s="37">
        <v>3</v>
      </c>
      <c r="EL66" s="37">
        <f t="shared" si="37"/>
        <v>60</v>
      </c>
      <c r="EM66" s="37">
        <v>60</v>
      </c>
      <c r="EN66" s="37">
        <v>0</v>
      </c>
      <c r="EO66" s="37">
        <v>755.09844499999997</v>
      </c>
      <c r="EQ66" s="37">
        <v>35.580555000000004</v>
      </c>
      <c r="FE66" s="37">
        <v>739.36170000000004</v>
      </c>
      <c r="FG66" s="37">
        <v>82.151300000000006</v>
      </c>
      <c r="FI66" s="37"/>
      <c r="FJ66" s="178"/>
      <c r="FU66" s="37">
        <v>182.55844444444401</v>
      </c>
      <c r="FW66" s="37">
        <v>4.5</v>
      </c>
      <c r="GH66" s="37">
        <v>355.92700000000002</v>
      </c>
      <c r="GQ66" s="183"/>
      <c r="GR66" s="184"/>
      <c r="GS66" s="184"/>
      <c r="GT66" s="184"/>
      <c r="GU66" s="184"/>
      <c r="GV66" s="184"/>
      <c r="GW66" s="184"/>
      <c r="GX66" s="184"/>
      <c r="GY66" s="184"/>
      <c r="GZ66" s="184"/>
      <c r="HA66" s="184"/>
      <c r="HB66" s="184"/>
      <c r="HC66" s="184"/>
      <c r="HD66" s="184"/>
      <c r="HE66" s="184"/>
      <c r="HF66" s="184"/>
      <c r="HG66" s="184"/>
      <c r="HH66" s="184"/>
      <c r="HV66" s="37">
        <v>177.96350000000001</v>
      </c>
      <c r="HX66" s="37">
        <v>2</v>
      </c>
      <c r="IB66" s="37">
        <v>0</v>
      </c>
      <c r="IR66" s="37">
        <v>0</v>
      </c>
      <c r="IT66" s="37">
        <v>0</v>
      </c>
      <c r="JT66" s="37">
        <v>0</v>
      </c>
      <c r="JW66" s="37">
        <v>0</v>
      </c>
      <c r="JZ66" s="37">
        <v>0</v>
      </c>
      <c r="KA66" s="37">
        <v>0</v>
      </c>
      <c r="KB66" s="37">
        <v>0</v>
      </c>
      <c r="KC66" s="37">
        <v>0</v>
      </c>
      <c r="KD66" s="37">
        <v>0</v>
      </c>
      <c r="KV66" s="37">
        <v>0</v>
      </c>
    </row>
    <row r="67" spans="1:308" ht="17.25" customHeight="1" x14ac:dyDescent="0.25">
      <c r="A67" s="17">
        <v>57</v>
      </c>
      <c r="B67" s="163" t="s">
        <v>300</v>
      </c>
      <c r="C67" s="169" t="s">
        <v>357</v>
      </c>
      <c r="D67" s="170">
        <v>247694090</v>
      </c>
      <c r="E67" s="78">
        <f t="shared" si="22"/>
        <v>17148.686999999998</v>
      </c>
      <c r="F67" s="78">
        <f t="shared" si="6"/>
        <v>7988.5955349999995</v>
      </c>
      <c r="G67" s="78">
        <f t="shared" si="7"/>
        <v>0</v>
      </c>
      <c r="H67" s="78">
        <f t="shared" si="8"/>
        <v>2348.529865</v>
      </c>
      <c r="I67" s="78">
        <f t="shared" si="23"/>
        <v>6811.5616</v>
      </c>
      <c r="J67" s="37">
        <f t="shared" si="26"/>
        <v>3</v>
      </c>
      <c r="K67" s="37">
        <f>VLOOKUP($D67,'[2]Титул ДТ'!$B:$CT,12,0)</f>
        <v>3</v>
      </c>
      <c r="M67" s="37">
        <v>0</v>
      </c>
      <c r="U67" s="37">
        <v>1</v>
      </c>
      <c r="V67" s="180">
        <f t="shared" si="24"/>
        <v>914</v>
      </c>
      <c r="W67" s="180">
        <f t="shared" si="27"/>
        <v>0</v>
      </c>
      <c r="X67" s="180"/>
      <c r="Y67" s="180"/>
      <c r="Z67" s="180">
        <f t="shared" si="28"/>
        <v>0</v>
      </c>
      <c r="AA67" s="180"/>
      <c r="AB67" s="180"/>
      <c r="AC67" s="180">
        <f t="shared" si="29"/>
        <v>914</v>
      </c>
      <c r="AD67" s="37">
        <v>914</v>
      </c>
      <c r="AF67" s="37">
        <v>0</v>
      </c>
      <c r="AH67" s="37">
        <v>0</v>
      </c>
      <c r="AJ67" s="37">
        <v>0</v>
      </c>
      <c r="AL67" s="37">
        <f t="shared" si="25"/>
        <v>0</v>
      </c>
      <c r="AM67" s="179">
        <f t="shared" si="30"/>
        <v>0</v>
      </c>
      <c r="AP67" s="37">
        <f t="shared" si="31"/>
        <v>0</v>
      </c>
      <c r="AS67" s="37">
        <f t="shared" si="32"/>
        <v>0</v>
      </c>
      <c r="AT67" s="37">
        <v>0</v>
      </c>
      <c r="AV67" s="37">
        <f t="shared" si="33"/>
        <v>0</v>
      </c>
      <c r="AW67" s="37">
        <v>0</v>
      </c>
      <c r="AY67" s="37">
        <v>4</v>
      </c>
      <c r="BE67" s="37">
        <v>0</v>
      </c>
      <c r="BS67" s="37">
        <f t="shared" si="34"/>
        <v>707</v>
      </c>
      <c r="BT67" s="37">
        <v>707</v>
      </c>
      <c r="BV67" s="37">
        <v>0</v>
      </c>
      <c r="BX67" s="37">
        <v>0</v>
      </c>
      <c r="BZ67" s="37">
        <v>0</v>
      </c>
      <c r="CH67" s="37">
        <f t="shared" si="35"/>
        <v>2</v>
      </c>
      <c r="CI67" s="37">
        <v>2</v>
      </c>
      <c r="CN67" s="37">
        <v>6178.1189999999997</v>
      </c>
      <c r="CT67" s="37">
        <v>6</v>
      </c>
      <c r="CV67" s="37">
        <v>0</v>
      </c>
      <c r="DB67" s="37">
        <v>0</v>
      </c>
      <c r="DD67" s="37">
        <v>0</v>
      </c>
      <c r="DE67" s="37">
        <f t="shared" si="36"/>
        <v>2</v>
      </c>
      <c r="DG67" s="37">
        <v>2</v>
      </c>
      <c r="DK67" s="37">
        <v>18</v>
      </c>
      <c r="DP67" s="37">
        <v>1817.335</v>
      </c>
      <c r="DW67" s="37">
        <v>0</v>
      </c>
      <c r="DZ67" s="37">
        <v>3</v>
      </c>
      <c r="EE67" s="37">
        <v>2</v>
      </c>
      <c r="EK67" s="37">
        <v>2</v>
      </c>
      <c r="EL67" s="37">
        <f t="shared" si="37"/>
        <v>209</v>
      </c>
      <c r="EM67" s="37">
        <v>209</v>
      </c>
      <c r="EN67" s="37">
        <v>0</v>
      </c>
      <c r="EO67" s="37">
        <v>2501.7991750000001</v>
      </c>
      <c r="EQ67" s="37">
        <v>117.88582500000001</v>
      </c>
      <c r="FE67" s="37">
        <v>3271.203</v>
      </c>
      <c r="FG67" s="37">
        <v>363.46699999999998</v>
      </c>
      <c r="FI67" s="37"/>
      <c r="FJ67" s="178"/>
      <c r="FU67" s="37">
        <v>838.770000000001</v>
      </c>
      <c r="FW67" s="37">
        <v>4.3333333333333304</v>
      </c>
      <c r="FY67" s="37">
        <v>2215.5933599999998</v>
      </c>
      <c r="GE67" s="37">
        <v>246.17704000000001</v>
      </c>
      <c r="GH67" s="37">
        <v>615.44259999999997</v>
      </c>
      <c r="GQ67" s="185"/>
      <c r="GR67" s="186"/>
      <c r="GS67" s="186"/>
      <c r="GT67" s="186"/>
      <c r="GU67" s="186"/>
      <c r="GV67" s="186"/>
      <c r="GW67" s="186"/>
      <c r="GX67" s="186"/>
      <c r="GY67" s="186"/>
      <c r="GZ67" s="186"/>
      <c r="HA67" s="186"/>
      <c r="HB67" s="186"/>
      <c r="HC67" s="186"/>
      <c r="HD67" s="186"/>
      <c r="HE67" s="186"/>
      <c r="HF67" s="186"/>
      <c r="HG67" s="186"/>
      <c r="HH67" s="186"/>
      <c r="HU67" s="37">
        <v>1181.6497919999999</v>
      </c>
      <c r="HV67" s="37">
        <v>295.41244799999998</v>
      </c>
      <c r="HW67" s="37">
        <v>2.0833333333333299</v>
      </c>
      <c r="HX67" s="37">
        <v>2</v>
      </c>
      <c r="IB67" s="37">
        <v>0</v>
      </c>
      <c r="IR67" s="37">
        <v>0</v>
      </c>
      <c r="IT67" s="37">
        <v>0</v>
      </c>
      <c r="JT67" s="37">
        <v>0</v>
      </c>
      <c r="JW67" s="37">
        <v>0</v>
      </c>
      <c r="JZ67" s="37">
        <v>0</v>
      </c>
      <c r="KA67" s="37">
        <v>0</v>
      </c>
      <c r="KB67" s="37">
        <v>0</v>
      </c>
      <c r="KC67" s="37">
        <v>0</v>
      </c>
      <c r="KD67" s="37">
        <v>0</v>
      </c>
      <c r="KV67" s="37">
        <v>0</v>
      </c>
    </row>
    <row r="68" spans="1:308" ht="17.25" customHeight="1" x14ac:dyDescent="0.25">
      <c r="A68" s="17">
        <v>58</v>
      </c>
      <c r="B68" s="163" t="s">
        <v>300</v>
      </c>
      <c r="C68" s="169" t="s">
        <v>358</v>
      </c>
      <c r="D68" s="170">
        <v>247693790</v>
      </c>
      <c r="E68" s="78">
        <f t="shared" si="22"/>
        <v>6280.7749999999996</v>
      </c>
      <c r="F68" s="78">
        <f t="shared" si="6"/>
        <v>1705.6171899999999</v>
      </c>
      <c r="G68" s="78">
        <f t="shared" si="7"/>
        <v>0</v>
      </c>
      <c r="H68" s="78">
        <f t="shared" si="8"/>
        <v>386.10701</v>
      </c>
      <c r="I68" s="78">
        <f t="shared" si="23"/>
        <v>4189.0508</v>
      </c>
      <c r="J68" s="37">
        <f t="shared" si="26"/>
        <v>1</v>
      </c>
      <c r="K68" s="37">
        <f>VLOOKUP($D68,'[2]Титул ДТ'!$B:$CT,12,0)</f>
        <v>1</v>
      </c>
      <c r="M68" s="37">
        <v>0</v>
      </c>
      <c r="U68" s="37">
        <v>1</v>
      </c>
      <c r="V68" s="180">
        <f t="shared" si="24"/>
        <v>110</v>
      </c>
      <c r="W68" s="180">
        <f t="shared" si="27"/>
        <v>0</v>
      </c>
      <c r="X68" s="180"/>
      <c r="Y68" s="180"/>
      <c r="Z68" s="180">
        <f t="shared" si="28"/>
        <v>0</v>
      </c>
      <c r="AA68" s="180"/>
      <c r="AB68" s="180"/>
      <c r="AC68" s="180">
        <f t="shared" si="29"/>
        <v>110</v>
      </c>
      <c r="AD68" s="37">
        <v>110</v>
      </c>
      <c r="AF68" s="37">
        <v>0</v>
      </c>
      <c r="AH68" s="37">
        <v>0</v>
      </c>
      <c r="AJ68" s="37">
        <v>0</v>
      </c>
      <c r="AL68" s="37">
        <f t="shared" si="25"/>
        <v>4</v>
      </c>
      <c r="AM68" s="179">
        <f t="shared" si="30"/>
        <v>0</v>
      </c>
      <c r="AP68" s="37">
        <f t="shared" si="31"/>
        <v>0</v>
      </c>
      <c r="AS68" s="37">
        <f t="shared" si="32"/>
        <v>3</v>
      </c>
      <c r="AT68" s="37">
        <v>3</v>
      </c>
      <c r="AV68" s="37">
        <f t="shared" si="33"/>
        <v>1</v>
      </c>
      <c r="AW68" s="37">
        <v>1</v>
      </c>
      <c r="AY68" s="37">
        <v>1</v>
      </c>
      <c r="BE68" s="37">
        <v>125</v>
      </c>
      <c r="BS68" s="37">
        <f t="shared" si="34"/>
        <v>0</v>
      </c>
      <c r="BT68" s="37">
        <v>0</v>
      </c>
      <c r="BV68" s="37">
        <v>0</v>
      </c>
      <c r="BX68" s="37">
        <v>0</v>
      </c>
      <c r="BZ68" s="37">
        <v>0</v>
      </c>
      <c r="CH68" s="37">
        <f t="shared" si="35"/>
        <v>5</v>
      </c>
      <c r="CI68" s="37">
        <v>5</v>
      </c>
      <c r="CN68" s="37">
        <v>4102.9359999999997</v>
      </c>
      <c r="CT68" s="37">
        <v>119</v>
      </c>
      <c r="CV68" s="37">
        <v>0</v>
      </c>
      <c r="DB68" s="37">
        <v>0</v>
      </c>
      <c r="DD68" s="37">
        <v>0</v>
      </c>
      <c r="DE68" s="37">
        <f t="shared" si="36"/>
        <v>1</v>
      </c>
      <c r="DG68" s="37">
        <v>1</v>
      </c>
      <c r="DK68" s="37">
        <v>18</v>
      </c>
      <c r="DP68" s="37">
        <v>477.9015</v>
      </c>
      <c r="DW68" s="37">
        <v>0</v>
      </c>
      <c r="DZ68" s="37">
        <v>1</v>
      </c>
      <c r="EE68" s="37">
        <v>0</v>
      </c>
      <c r="EK68" s="37">
        <v>0</v>
      </c>
      <c r="EL68" s="37">
        <f t="shared" si="37"/>
        <v>50</v>
      </c>
      <c r="EM68" s="37">
        <v>50</v>
      </c>
      <c r="EN68" s="37">
        <v>0</v>
      </c>
      <c r="EO68" s="37">
        <v>600.18120999999996</v>
      </c>
      <c r="EQ68" s="37">
        <v>28.28079000000001</v>
      </c>
      <c r="FE68" s="37">
        <v>860.22270000000003</v>
      </c>
      <c r="FG68" s="37">
        <v>95.580299999999994</v>
      </c>
      <c r="FI68" s="37"/>
      <c r="FJ68" s="178"/>
      <c r="FU68" s="37">
        <v>238.95075</v>
      </c>
      <c r="FW68" s="37">
        <v>4</v>
      </c>
      <c r="FY68" s="37">
        <v>245.21328</v>
      </c>
      <c r="GE68" s="37">
        <v>27.245920000000002</v>
      </c>
      <c r="GH68" s="37">
        <v>68.114800000000002</v>
      </c>
      <c r="GQ68" s="183"/>
      <c r="GR68" s="184"/>
      <c r="GS68" s="184"/>
      <c r="GT68" s="184"/>
      <c r="GU68" s="184"/>
      <c r="GV68" s="184"/>
      <c r="GW68" s="184"/>
      <c r="GX68" s="184"/>
      <c r="GY68" s="184"/>
      <c r="GZ68" s="184"/>
      <c r="HA68" s="184"/>
      <c r="HB68" s="184"/>
      <c r="HC68" s="184"/>
      <c r="HD68" s="184"/>
      <c r="HE68" s="184"/>
      <c r="HF68" s="184"/>
      <c r="HG68" s="184"/>
      <c r="HH68" s="184"/>
      <c r="HU68" s="37">
        <v>130.780416</v>
      </c>
      <c r="HV68" s="37">
        <v>32.6951040000001</v>
      </c>
      <c r="HW68" s="37">
        <v>2.0833333333333299</v>
      </c>
      <c r="HX68" s="37">
        <v>2</v>
      </c>
      <c r="IB68" s="37">
        <v>0</v>
      </c>
      <c r="IR68" s="37">
        <v>0</v>
      </c>
      <c r="IT68" s="37">
        <v>0</v>
      </c>
      <c r="JT68" s="37">
        <v>0</v>
      </c>
      <c r="JW68" s="37">
        <v>0</v>
      </c>
      <c r="JZ68" s="37">
        <v>0</v>
      </c>
      <c r="KA68" s="37">
        <v>0</v>
      </c>
      <c r="KB68" s="37">
        <v>0</v>
      </c>
      <c r="KC68" s="37">
        <v>0</v>
      </c>
      <c r="KD68" s="37">
        <v>0</v>
      </c>
      <c r="KV68" s="37">
        <v>0</v>
      </c>
    </row>
    <row r="69" spans="1:308" ht="17.25" customHeight="1" x14ac:dyDescent="0.25">
      <c r="A69" s="17">
        <v>59</v>
      </c>
      <c r="B69" s="163" t="s">
        <v>300</v>
      </c>
      <c r="C69" s="169" t="s">
        <v>359</v>
      </c>
      <c r="D69" s="170">
        <v>247693746</v>
      </c>
      <c r="E69" s="78">
        <f t="shared" si="22"/>
        <v>12865.721000000001</v>
      </c>
      <c r="F69" s="78">
        <f t="shared" si="6"/>
        <v>1662.9373049999999</v>
      </c>
      <c r="G69" s="78">
        <f t="shared" si="7"/>
        <v>0</v>
      </c>
      <c r="H69" s="78">
        <f t="shared" si="8"/>
        <v>1179.8326950000001</v>
      </c>
      <c r="I69" s="78">
        <f t="shared" si="23"/>
        <v>10022.951000000001</v>
      </c>
      <c r="J69" s="37">
        <f t="shared" si="26"/>
        <v>1</v>
      </c>
      <c r="K69" s="37">
        <f>VLOOKUP($D69,'[2]Титул ДТ'!$B:$CT,12,0)</f>
        <v>1</v>
      </c>
      <c r="M69" s="37">
        <v>0</v>
      </c>
      <c r="U69" s="37">
        <v>1</v>
      </c>
      <c r="V69" s="180">
        <f t="shared" si="24"/>
        <v>703</v>
      </c>
      <c r="W69" s="180">
        <f t="shared" si="27"/>
        <v>0</v>
      </c>
      <c r="X69" s="180"/>
      <c r="Y69" s="180"/>
      <c r="Z69" s="180">
        <f t="shared" si="28"/>
        <v>0</v>
      </c>
      <c r="AA69" s="180"/>
      <c r="AB69" s="180"/>
      <c r="AC69" s="180">
        <f t="shared" si="29"/>
        <v>703</v>
      </c>
      <c r="AD69" s="37">
        <v>703</v>
      </c>
      <c r="AF69" s="37">
        <v>0</v>
      </c>
      <c r="AH69" s="37">
        <v>0</v>
      </c>
      <c r="AJ69" s="37">
        <v>0</v>
      </c>
      <c r="AL69" s="37">
        <f t="shared" si="25"/>
        <v>11</v>
      </c>
      <c r="AM69" s="179">
        <f t="shared" si="30"/>
        <v>0</v>
      </c>
      <c r="AP69" s="37">
        <f t="shared" si="31"/>
        <v>0</v>
      </c>
      <c r="AS69" s="37">
        <f t="shared" si="32"/>
        <v>10</v>
      </c>
      <c r="AT69" s="37">
        <v>10</v>
      </c>
      <c r="AV69" s="37">
        <f t="shared" si="33"/>
        <v>1</v>
      </c>
      <c r="AW69" s="37">
        <v>1</v>
      </c>
      <c r="AY69" s="37">
        <v>1</v>
      </c>
      <c r="BE69" s="37">
        <v>0</v>
      </c>
      <c r="BS69" s="37">
        <f t="shared" si="34"/>
        <v>178</v>
      </c>
      <c r="BT69" s="37">
        <v>178</v>
      </c>
      <c r="BV69" s="37">
        <v>0</v>
      </c>
      <c r="BX69" s="37">
        <v>0</v>
      </c>
      <c r="BZ69" s="37">
        <v>0</v>
      </c>
      <c r="CH69" s="37">
        <f t="shared" si="35"/>
        <v>2</v>
      </c>
      <c r="CI69" s="37">
        <v>2</v>
      </c>
      <c r="CN69" s="37">
        <v>9469.759</v>
      </c>
      <c r="CT69" s="37">
        <v>111</v>
      </c>
      <c r="CV69" s="37">
        <v>0</v>
      </c>
      <c r="DB69" s="37">
        <v>0</v>
      </c>
      <c r="DD69" s="37">
        <v>0</v>
      </c>
      <c r="DE69" s="37">
        <f t="shared" si="36"/>
        <v>1</v>
      </c>
      <c r="DG69" s="37">
        <v>1</v>
      </c>
      <c r="DK69" s="37">
        <v>18</v>
      </c>
      <c r="DP69" s="37">
        <v>631.50149999999996</v>
      </c>
      <c r="DW69" s="37">
        <v>0</v>
      </c>
      <c r="DZ69" s="37">
        <v>1</v>
      </c>
      <c r="EE69" s="37">
        <v>11</v>
      </c>
      <c r="EK69" s="37">
        <v>10</v>
      </c>
      <c r="EL69" s="37">
        <f t="shared" si="37"/>
        <v>42</v>
      </c>
      <c r="EM69" s="37">
        <v>42</v>
      </c>
      <c r="EN69" s="37">
        <v>0</v>
      </c>
      <c r="EO69" s="37">
        <v>526.23460499999999</v>
      </c>
      <c r="EQ69" s="37">
        <v>24.796395000000004</v>
      </c>
      <c r="FE69" s="37">
        <v>1136.7027</v>
      </c>
      <c r="FG69" s="37">
        <v>126.30029999999999</v>
      </c>
      <c r="FI69" s="37"/>
      <c r="FJ69" s="178"/>
      <c r="FU69" s="37">
        <v>252.60059999999999</v>
      </c>
      <c r="FW69" s="37">
        <v>5</v>
      </c>
      <c r="GE69" s="37">
        <v>147.73599999999999</v>
      </c>
      <c r="GQ69" s="183"/>
      <c r="GR69" s="184"/>
      <c r="GS69" s="184"/>
      <c r="GT69" s="184"/>
      <c r="GU69" s="184"/>
      <c r="GV69" s="184"/>
      <c r="GW69" s="184"/>
      <c r="GX69" s="184"/>
      <c r="GY69" s="184"/>
      <c r="GZ69" s="184"/>
      <c r="HA69" s="184"/>
      <c r="HB69" s="184"/>
      <c r="HC69" s="184"/>
      <c r="HD69" s="184"/>
      <c r="HE69" s="184"/>
      <c r="HF69" s="184"/>
      <c r="HG69" s="184"/>
      <c r="HH69" s="184"/>
      <c r="HU69" s="37">
        <v>118.1888</v>
      </c>
      <c r="HV69" s="37">
        <v>0</v>
      </c>
      <c r="HW69" s="37">
        <v>1.8</v>
      </c>
      <c r="HX69" s="37">
        <v>0</v>
      </c>
      <c r="IB69" s="37">
        <v>535.19200000000001</v>
      </c>
      <c r="IR69" s="37">
        <v>356.79466666666701</v>
      </c>
      <c r="IT69" s="37">
        <v>1.5</v>
      </c>
      <c r="JT69" s="37">
        <v>0</v>
      </c>
      <c r="JW69" s="37">
        <v>0</v>
      </c>
      <c r="JZ69" s="37">
        <v>0</v>
      </c>
      <c r="KA69" s="37">
        <v>0</v>
      </c>
      <c r="KB69" s="37">
        <v>0</v>
      </c>
      <c r="KC69" s="37">
        <v>0</v>
      </c>
      <c r="KD69" s="37">
        <v>0</v>
      </c>
      <c r="KV69" s="37">
        <v>0</v>
      </c>
    </row>
    <row r="70" spans="1:308" ht="17.25" customHeight="1" x14ac:dyDescent="0.25">
      <c r="A70" s="17">
        <v>60</v>
      </c>
      <c r="B70" s="163" t="s">
        <v>300</v>
      </c>
      <c r="C70" s="169" t="s">
        <v>360</v>
      </c>
      <c r="D70" s="170">
        <v>247693756</v>
      </c>
      <c r="E70" s="78">
        <f t="shared" si="22"/>
        <v>11806.393</v>
      </c>
      <c r="F70" s="78">
        <f t="shared" si="6"/>
        <v>3881.0238499999996</v>
      </c>
      <c r="G70" s="78">
        <f t="shared" si="7"/>
        <v>0</v>
      </c>
      <c r="H70" s="78">
        <f t="shared" si="8"/>
        <v>687.26715000000002</v>
      </c>
      <c r="I70" s="78">
        <f t="shared" si="23"/>
        <v>7238.1020000000008</v>
      </c>
      <c r="J70" s="37">
        <f t="shared" si="26"/>
        <v>1</v>
      </c>
      <c r="K70" s="37">
        <f>VLOOKUP($D70,'[2]Титул ДТ'!$B:$CT,12,0)</f>
        <v>1</v>
      </c>
      <c r="M70" s="37">
        <v>0</v>
      </c>
      <c r="U70" s="37">
        <v>1</v>
      </c>
      <c r="V70" s="180">
        <f t="shared" si="24"/>
        <v>350</v>
      </c>
      <c r="W70" s="180">
        <f t="shared" si="27"/>
        <v>0</v>
      </c>
      <c r="X70" s="180"/>
      <c r="Y70" s="180"/>
      <c r="Z70" s="180">
        <f t="shared" si="28"/>
        <v>0</v>
      </c>
      <c r="AA70" s="180"/>
      <c r="AB70" s="180"/>
      <c r="AC70" s="180">
        <f t="shared" si="29"/>
        <v>350</v>
      </c>
      <c r="AD70" s="37">
        <v>350</v>
      </c>
      <c r="AF70" s="37">
        <v>0</v>
      </c>
      <c r="AH70" s="37">
        <v>0</v>
      </c>
      <c r="AJ70" s="37">
        <v>0</v>
      </c>
      <c r="AL70" s="37">
        <f t="shared" si="25"/>
        <v>6</v>
      </c>
      <c r="AM70" s="179">
        <f t="shared" si="30"/>
        <v>0</v>
      </c>
      <c r="AP70" s="37">
        <f t="shared" si="31"/>
        <v>0</v>
      </c>
      <c r="AS70" s="37">
        <f t="shared" si="32"/>
        <v>5</v>
      </c>
      <c r="AT70" s="37">
        <v>5</v>
      </c>
      <c r="AV70" s="37">
        <f t="shared" si="33"/>
        <v>1</v>
      </c>
      <c r="AW70" s="37">
        <v>1</v>
      </c>
      <c r="AY70" s="37">
        <v>0</v>
      </c>
      <c r="BE70" s="37">
        <v>0</v>
      </c>
      <c r="BS70" s="37">
        <f t="shared" si="34"/>
        <v>0</v>
      </c>
      <c r="BT70" s="37">
        <v>0</v>
      </c>
      <c r="BV70" s="37">
        <v>0</v>
      </c>
      <c r="BX70" s="37">
        <v>0</v>
      </c>
      <c r="BZ70" s="37">
        <v>0</v>
      </c>
      <c r="CH70" s="37">
        <f t="shared" si="35"/>
        <v>0</v>
      </c>
      <c r="CI70" s="37">
        <v>0</v>
      </c>
      <c r="CN70" s="37">
        <v>6168.7690000000002</v>
      </c>
      <c r="CT70" s="37">
        <v>127</v>
      </c>
      <c r="CV70" s="37">
        <v>0</v>
      </c>
      <c r="DB70" s="37">
        <v>0</v>
      </c>
      <c r="DD70" s="37">
        <v>0</v>
      </c>
      <c r="DE70" s="37">
        <f t="shared" si="36"/>
        <v>1</v>
      </c>
      <c r="DG70" s="37">
        <v>1</v>
      </c>
      <c r="DK70" s="37">
        <v>18</v>
      </c>
      <c r="DP70" s="37">
        <v>1340.4005</v>
      </c>
      <c r="DW70" s="37">
        <v>0</v>
      </c>
      <c r="DZ70" s="37">
        <v>1</v>
      </c>
      <c r="EE70" s="37">
        <v>2</v>
      </c>
      <c r="EK70" s="37">
        <v>6</v>
      </c>
      <c r="EL70" s="37">
        <f t="shared" si="37"/>
        <v>119</v>
      </c>
      <c r="EM70" s="37">
        <v>119</v>
      </c>
      <c r="EN70" s="37">
        <v>0</v>
      </c>
      <c r="EO70" s="37">
        <v>1468.30295</v>
      </c>
      <c r="EQ70" s="37">
        <v>69.187049999999999</v>
      </c>
      <c r="FE70" s="37">
        <v>2412.7208999999998</v>
      </c>
      <c r="FG70" s="37">
        <v>268.08010000000002</v>
      </c>
      <c r="FI70" s="37"/>
      <c r="FJ70" s="178"/>
      <c r="FU70" s="37">
        <v>670.20024999999998</v>
      </c>
      <c r="FW70" s="37">
        <v>4</v>
      </c>
      <c r="GH70" s="37">
        <v>1051.3330000000001</v>
      </c>
      <c r="GQ70" s="183"/>
      <c r="GR70" s="184"/>
      <c r="GS70" s="184"/>
      <c r="GT70" s="184"/>
      <c r="GU70" s="184"/>
      <c r="GV70" s="184"/>
      <c r="GW70" s="184"/>
      <c r="GX70" s="184"/>
      <c r="GY70" s="184"/>
      <c r="GZ70" s="184"/>
      <c r="HA70" s="184"/>
      <c r="HB70" s="184"/>
      <c r="HC70" s="184"/>
      <c r="HD70" s="184"/>
      <c r="HE70" s="184"/>
      <c r="HF70" s="184"/>
      <c r="HG70" s="184"/>
      <c r="HH70" s="184"/>
      <c r="HV70" s="37">
        <v>560.71093333333295</v>
      </c>
      <c r="HX70" s="37">
        <v>1.7</v>
      </c>
      <c r="IB70" s="37">
        <v>0</v>
      </c>
      <c r="IR70" s="37">
        <v>0</v>
      </c>
      <c r="IT70" s="37">
        <v>0</v>
      </c>
      <c r="JT70" s="37">
        <v>0</v>
      </c>
      <c r="JW70" s="37">
        <v>0</v>
      </c>
      <c r="JZ70" s="37">
        <v>0</v>
      </c>
      <c r="KA70" s="37">
        <v>0</v>
      </c>
      <c r="KB70" s="37">
        <v>0</v>
      </c>
      <c r="KC70" s="37">
        <v>0</v>
      </c>
      <c r="KD70" s="37">
        <v>0</v>
      </c>
      <c r="KV70" s="37">
        <v>0</v>
      </c>
    </row>
    <row r="71" spans="1:308" ht="17.25" customHeight="1" x14ac:dyDescent="0.25">
      <c r="A71" s="17">
        <v>61</v>
      </c>
      <c r="B71" s="163" t="s">
        <v>300</v>
      </c>
      <c r="C71" s="169" t="s">
        <v>361</v>
      </c>
      <c r="D71" s="170">
        <v>247693739</v>
      </c>
      <c r="E71" s="78">
        <f t="shared" si="22"/>
        <v>10213.771000000001</v>
      </c>
      <c r="F71" s="78">
        <f t="shared" si="6"/>
        <v>1729.8050350000001</v>
      </c>
      <c r="G71" s="78">
        <f t="shared" si="7"/>
        <v>0</v>
      </c>
      <c r="H71" s="78">
        <f t="shared" si="8"/>
        <v>491.40196500000002</v>
      </c>
      <c r="I71" s="78">
        <f t="shared" si="23"/>
        <v>7992.5639999999994</v>
      </c>
      <c r="J71" s="37">
        <f t="shared" si="26"/>
        <v>1</v>
      </c>
      <c r="K71" s="37">
        <f>VLOOKUP($D71,'[2]Титул ДТ'!$B:$CT,12,0)</f>
        <v>1</v>
      </c>
      <c r="M71" s="37">
        <v>0</v>
      </c>
      <c r="U71" s="37">
        <v>1</v>
      </c>
      <c r="V71" s="180">
        <f t="shared" si="24"/>
        <v>165</v>
      </c>
      <c r="W71" s="180">
        <f t="shared" si="27"/>
        <v>0</v>
      </c>
      <c r="X71" s="180"/>
      <c r="Y71" s="180"/>
      <c r="Z71" s="180">
        <f t="shared" si="28"/>
        <v>0</v>
      </c>
      <c r="AA71" s="180"/>
      <c r="AB71" s="180"/>
      <c r="AC71" s="180">
        <f t="shared" si="29"/>
        <v>165</v>
      </c>
      <c r="AD71" s="37">
        <v>165</v>
      </c>
      <c r="AF71" s="37">
        <v>0</v>
      </c>
      <c r="AH71" s="37">
        <v>0</v>
      </c>
      <c r="AJ71" s="37">
        <v>0</v>
      </c>
      <c r="AL71" s="37">
        <f t="shared" si="25"/>
        <v>10</v>
      </c>
      <c r="AM71" s="179">
        <f t="shared" si="30"/>
        <v>0</v>
      </c>
      <c r="AP71" s="37">
        <f t="shared" si="31"/>
        <v>0</v>
      </c>
      <c r="AS71" s="37">
        <f t="shared" si="32"/>
        <v>9</v>
      </c>
      <c r="AT71" s="37">
        <v>9</v>
      </c>
      <c r="AV71" s="37">
        <f t="shared" si="33"/>
        <v>1</v>
      </c>
      <c r="AW71" s="37">
        <v>1</v>
      </c>
      <c r="AY71" s="37">
        <v>1</v>
      </c>
      <c r="BE71" s="37">
        <v>0</v>
      </c>
      <c r="BS71" s="37">
        <f t="shared" si="34"/>
        <v>165</v>
      </c>
      <c r="BT71" s="37">
        <v>165</v>
      </c>
      <c r="BV71" s="37">
        <v>0</v>
      </c>
      <c r="BX71" s="37">
        <v>0</v>
      </c>
      <c r="BZ71" s="37">
        <v>0</v>
      </c>
      <c r="CH71" s="37">
        <f t="shared" si="35"/>
        <v>3</v>
      </c>
      <c r="CI71" s="37">
        <v>3</v>
      </c>
      <c r="CN71" s="37">
        <v>7594.0159999999996</v>
      </c>
      <c r="CT71" s="37">
        <v>50</v>
      </c>
      <c r="CV71" s="37">
        <v>0</v>
      </c>
      <c r="DB71" s="37">
        <v>0</v>
      </c>
      <c r="DD71" s="37">
        <v>0</v>
      </c>
      <c r="DE71" s="37">
        <f t="shared" si="36"/>
        <v>0</v>
      </c>
      <c r="DG71" s="37">
        <v>0</v>
      </c>
      <c r="DK71" s="37">
        <v>0</v>
      </c>
      <c r="DP71" s="37">
        <v>693.61500000000001</v>
      </c>
      <c r="DW71" s="37">
        <v>0</v>
      </c>
      <c r="DZ71" s="37">
        <v>1</v>
      </c>
      <c r="EE71" s="37">
        <v>5</v>
      </c>
      <c r="EK71" s="37">
        <v>0</v>
      </c>
      <c r="EL71" s="37">
        <f t="shared" si="37"/>
        <v>38</v>
      </c>
      <c r="EM71" s="37">
        <v>38</v>
      </c>
      <c r="EN71" s="37">
        <v>0</v>
      </c>
      <c r="EO71" s="37">
        <v>481.29803499999997</v>
      </c>
      <c r="EQ71" s="37">
        <v>22.678964999999998</v>
      </c>
      <c r="FE71" s="37">
        <v>1248.5070000000001</v>
      </c>
      <c r="FG71" s="37">
        <v>138.72300000000001</v>
      </c>
      <c r="FI71" s="37"/>
      <c r="FJ71" s="178"/>
      <c r="FU71" s="37">
        <v>277.44600000000003</v>
      </c>
      <c r="FW71" s="37">
        <v>5</v>
      </c>
      <c r="GH71" s="37">
        <v>398.548</v>
      </c>
      <c r="GQ71" s="185"/>
      <c r="GR71" s="186"/>
      <c r="GS71" s="186"/>
      <c r="GT71" s="186"/>
      <c r="GU71" s="186"/>
      <c r="GV71" s="186"/>
      <c r="GW71" s="186"/>
      <c r="GX71" s="186"/>
      <c r="GY71" s="186"/>
      <c r="GZ71" s="186"/>
      <c r="HA71" s="186"/>
      <c r="HB71" s="186"/>
      <c r="HC71" s="186"/>
      <c r="HD71" s="186"/>
      <c r="HE71" s="186"/>
      <c r="HF71" s="186"/>
      <c r="HG71" s="186"/>
      <c r="HH71" s="186"/>
      <c r="HV71" s="37">
        <v>265.69866666666701</v>
      </c>
      <c r="HX71" s="37">
        <v>1.7</v>
      </c>
      <c r="IB71" s="37">
        <v>0</v>
      </c>
      <c r="IR71" s="37">
        <v>0</v>
      </c>
      <c r="IT71" s="37">
        <v>0</v>
      </c>
      <c r="JT71" s="37">
        <v>0</v>
      </c>
      <c r="JW71" s="37">
        <v>0</v>
      </c>
      <c r="JZ71" s="37">
        <v>0</v>
      </c>
      <c r="KA71" s="37">
        <v>0</v>
      </c>
      <c r="KB71" s="37">
        <v>0</v>
      </c>
      <c r="KC71" s="37">
        <v>0</v>
      </c>
      <c r="KD71" s="37">
        <v>0</v>
      </c>
      <c r="KV71" s="37">
        <v>0</v>
      </c>
    </row>
    <row r="72" spans="1:308" ht="17.25" customHeight="1" x14ac:dyDescent="0.25">
      <c r="A72" s="17">
        <v>62</v>
      </c>
      <c r="B72" s="163" t="s">
        <v>300</v>
      </c>
      <c r="C72" s="169" t="s">
        <v>362</v>
      </c>
      <c r="D72" s="170">
        <v>1055182617</v>
      </c>
      <c r="E72" s="78">
        <f t="shared" si="22"/>
        <v>5194.8460000000005</v>
      </c>
      <c r="F72" s="78">
        <f t="shared" si="6"/>
        <v>991.52799500000003</v>
      </c>
      <c r="G72" s="78">
        <f t="shared" si="7"/>
        <v>0</v>
      </c>
      <c r="H72" s="78">
        <f t="shared" si="8"/>
        <v>445.53100499999999</v>
      </c>
      <c r="I72" s="78">
        <f t="shared" si="23"/>
        <v>3757.7870000000003</v>
      </c>
      <c r="J72" s="37">
        <f t="shared" si="26"/>
        <v>1</v>
      </c>
      <c r="K72" s="37">
        <f>VLOOKUP($D72,'[2]Титул ДТ'!$B:$CT,12,0)</f>
        <v>1</v>
      </c>
      <c r="M72" s="37">
        <v>0</v>
      </c>
      <c r="U72" s="37">
        <v>1</v>
      </c>
      <c r="V72" s="180">
        <f t="shared" si="24"/>
        <v>66</v>
      </c>
      <c r="W72" s="180">
        <f t="shared" si="27"/>
        <v>0</v>
      </c>
      <c r="X72" s="180"/>
      <c r="Y72" s="180"/>
      <c r="Z72" s="180">
        <f t="shared" si="28"/>
        <v>0</v>
      </c>
      <c r="AA72" s="180"/>
      <c r="AB72" s="180"/>
      <c r="AC72" s="180">
        <f t="shared" si="29"/>
        <v>66</v>
      </c>
      <c r="AD72" s="37">
        <v>66</v>
      </c>
      <c r="AF72" s="37">
        <v>0</v>
      </c>
      <c r="AH72" s="37">
        <v>0</v>
      </c>
      <c r="AJ72" s="37">
        <v>0</v>
      </c>
      <c r="AL72" s="37">
        <f t="shared" si="25"/>
        <v>0</v>
      </c>
      <c r="AM72" s="179">
        <f t="shared" si="30"/>
        <v>0</v>
      </c>
      <c r="AP72" s="37">
        <f t="shared" si="31"/>
        <v>0</v>
      </c>
      <c r="AS72" s="37">
        <f t="shared" si="32"/>
        <v>0</v>
      </c>
      <c r="AT72" s="37">
        <v>0</v>
      </c>
      <c r="AV72" s="37">
        <f t="shared" si="33"/>
        <v>0</v>
      </c>
      <c r="AW72" s="37">
        <v>0</v>
      </c>
      <c r="AY72" s="37">
        <v>1</v>
      </c>
      <c r="BE72" s="37">
        <v>0</v>
      </c>
      <c r="BS72" s="37">
        <f t="shared" si="34"/>
        <v>280</v>
      </c>
      <c r="BT72" s="37">
        <v>280</v>
      </c>
      <c r="BV72" s="37">
        <v>0</v>
      </c>
      <c r="BX72" s="37">
        <v>0</v>
      </c>
      <c r="BZ72" s="37">
        <v>0</v>
      </c>
      <c r="CH72" s="37">
        <f t="shared" si="35"/>
        <v>5</v>
      </c>
      <c r="CI72" s="37">
        <v>5</v>
      </c>
      <c r="CN72" s="37">
        <v>3122.212</v>
      </c>
      <c r="CT72" s="37">
        <v>20</v>
      </c>
      <c r="CV72" s="37">
        <v>0</v>
      </c>
      <c r="DB72" s="37">
        <v>0</v>
      </c>
      <c r="DD72" s="37">
        <v>0</v>
      </c>
      <c r="DE72" s="37">
        <f t="shared" si="36"/>
        <v>0</v>
      </c>
      <c r="DG72" s="37">
        <v>0</v>
      </c>
      <c r="DK72" s="37">
        <v>0</v>
      </c>
      <c r="DP72" s="37">
        <v>458.48500000000001</v>
      </c>
      <c r="DW72" s="37">
        <v>0</v>
      </c>
      <c r="DZ72" s="37">
        <v>1</v>
      </c>
      <c r="EE72" s="37">
        <v>2</v>
      </c>
      <c r="EK72" s="37">
        <v>2</v>
      </c>
      <c r="EL72" s="37">
        <f t="shared" si="37"/>
        <v>13</v>
      </c>
      <c r="EM72" s="37">
        <v>13</v>
      </c>
      <c r="EN72" s="37">
        <v>0</v>
      </c>
      <c r="EO72" s="37">
        <v>166.25499500000001</v>
      </c>
      <c r="EQ72" s="37">
        <v>7.8340050000000012</v>
      </c>
      <c r="FE72" s="37">
        <v>825.27300000000002</v>
      </c>
      <c r="FG72" s="37">
        <v>91.697000000000003</v>
      </c>
      <c r="FI72" s="37"/>
      <c r="FJ72" s="178"/>
      <c r="FU72" s="37">
        <v>183.39400000000001</v>
      </c>
      <c r="FW72" s="37">
        <v>5</v>
      </c>
      <c r="GH72" s="37">
        <v>635.57500000000005</v>
      </c>
      <c r="GQ72" s="183"/>
      <c r="GR72" s="184"/>
      <c r="GS72" s="184"/>
      <c r="GT72" s="184"/>
      <c r="GU72" s="184"/>
      <c r="GV72" s="184"/>
      <c r="GW72" s="184"/>
      <c r="GX72" s="184"/>
      <c r="GY72" s="184"/>
      <c r="GZ72" s="184"/>
      <c r="HA72" s="184"/>
      <c r="HB72" s="184"/>
      <c r="HC72" s="184"/>
      <c r="HD72" s="184"/>
      <c r="HE72" s="184"/>
      <c r="HF72" s="184"/>
      <c r="HG72" s="184"/>
      <c r="HH72" s="184"/>
      <c r="HV72" s="37">
        <v>423.71666666666698</v>
      </c>
      <c r="HX72" s="37">
        <v>1.7</v>
      </c>
      <c r="IB72" s="37">
        <v>0</v>
      </c>
      <c r="IR72" s="37">
        <v>0</v>
      </c>
      <c r="IT72" s="37">
        <v>0</v>
      </c>
      <c r="JT72" s="37">
        <v>0</v>
      </c>
      <c r="JW72" s="37">
        <v>0</v>
      </c>
      <c r="JZ72" s="37">
        <v>0</v>
      </c>
      <c r="KA72" s="37">
        <v>0</v>
      </c>
      <c r="KB72" s="37">
        <v>0</v>
      </c>
      <c r="KC72" s="37">
        <v>0</v>
      </c>
      <c r="KD72" s="37">
        <v>0</v>
      </c>
      <c r="KV72" s="37">
        <v>0</v>
      </c>
    </row>
    <row r="73" spans="1:308" ht="17.25" customHeight="1" x14ac:dyDescent="0.25">
      <c r="A73" s="17">
        <v>63</v>
      </c>
      <c r="B73" s="163" t="s">
        <v>300</v>
      </c>
      <c r="C73" s="169" t="s">
        <v>363</v>
      </c>
      <c r="D73" s="170">
        <v>247694030</v>
      </c>
      <c r="E73" s="78">
        <f t="shared" si="22"/>
        <v>4706.1189999999997</v>
      </c>
      <c r="F73" s="78">
        <f t="shared" si="6"/>
        <v>569.02106500000002</v>
      </c>
      <c r="G73" s="78">
        <f t="shared" si="7"/>
        <v>0</v>
      </c>
      <c r="H73" s="78">
        <f t="shared" si="8"/>
        <v>473.85893499999997</v>
      </c>
      <c r="I73" s="78">
        <f t="shared" si="23"/>
        <v>3663.2389999999996</v>
      </c>
      <c r="J73" s="37">
        <f t="shared" si="26"/>
        <v>1</v>
      </c>
      <c r="K73" s="37">
        <f>VLOOKUP($D73,'[2]Титул ДТ'!$B:$CT,12,0)</f>
        <v>1</v>
      </c>
      <c r="M73" s="37">
        <v>0</v>
      </c>
      <c r="U73" s="37">
        <v>1</v>
      </c>
      <c r="V73" s="180">
        <f t="shared" si="24"/>
        <v>281</v>
      </c>
      <c r="W73" s="180">
        <f t="shared" si="27"/>
        <v>0</v>
      </c>
      <c r="X73" s="180"/>
      <c r="Y73" s="180"/>
      <c r="Z73" s="180">
        <f t="shared" si="28"/>
        <v>0</v>
      </c>
      <c r="AA73" s="180"/>
      <c r="AB73" s="180"/>
      <c r="AC73" s="180">
        <f t="shared" si="29"/>
        <v>281</v>
      </c>
      <c r="AD73" s="37">
        <v>281</v>
      </c>
      <c r="AF73" s="37">
        <v>0</v>
      </c>
      <c r="AH73" s="37">
        <v>0</v>
      </c>
      <c r="AJ73" s="37">
        <v>0</v>
      </c>
      <c r="AL73" s="37">
        <f t="shared" si="25"/>
        <v>0</v>
      </c>
      <c r="AM73" s="179">
        <f t="shared" si="30"/>
        <v>0</v>
      </c>
      <c r="AP73" s="37">
        <f t="shared" si="31"/>
        <v>0</v>
      </c>
      <c r="AS73" s="37">
        <f t="shared" si="32"/>
        <v>0</v>
      </c>
      <c r="AT73" s="37">
        <v>0</v>
      </c>
      <c r="AV73" s="37">
        <f t="shared" si="33"/>
        <v>0</v>
      </c>
      <c r="AW73" s="37">
        <v>0</v>
      </c>
      <c r="AY73" s="37">
        <v>1</v>
      </c>
      <c r="BE73" s="37">
        <v>0</v>
      </c>
      <c r="BS73" s="37">
        <f t="shared" si="34"/>
        <v>141</v>
      </c>
      <c r="BT73" s="37">
        <v>141</v>
      </c>
      <c r="BV73" s="37">
        <v>0</v>
      </c>
      <c r="BX73" s="37">
        <v>0</v>
      </c>
      <c r="BZ73" s="37">
        <v>0</v>
      </c>
      <c r="CH73" s="37">
        <f t="shared" si="35"/>
        <v>3</v>
      </c>
      <c r="CI73" s="37">
        <v>3</v>
      </c>
      <c r="CN73" s="37">
        <v>3130.1239999999998</v>
      </c>
      <c r="CT73" s="37">
        <v>186</v>
      </c>
      <c r="CV73" s="37">
        <v>0</v>
      </c>
      <c r="DB73" s="37">
        <v>0</v>
      </c>
      <c r="DD73" s="37">
        <v>0</v>
      </c>
      <c r="DE73" s="37">
        <f t="shared" si="36"/>
        <v>0</v>
      </c>
      <c r="DG73" s="37">
        <v>0</v>
      </c>
      <c r="DK73" s="37">
        <v>0</v>
      </c>
      <c r="DP73" s="37">
        <v>217.4485</v>
      </c>
      <c r="DW73" s="37">
        <v>0</v>
      </c>
      <c r="DZ73" s="37">
        <v>1</v>
      </c>
      <c r="EE73" s="37">
        <v>2</v>
      </c>
      <c r="EK73" s="37">
        <v>2</v>
      </c>
      <c r="EL73" s="37">
        <f t="shared" si="37"/>
        <v>16</v>
      </c>
      <c r="EM73" s="37">
        <v>16</v>
      </c>
      <c r="EN73" s="37">
        <v>0</v>
      </c>
      <c r="EO73" s="37">
        <v>177.613765</v>
      </c>
      <c r="EQ73" s="37">
        <v>8.3692349999999998</v>
      </c>
      <c r="FE73" s="37">
        <v>391.40730000000002</v>
      </c>
      <c r="FG73" s="37">
        <v>43.489699999999999</v>
      </c>
      <c r="FI73" s="37"/>
      <c r="FJ73" s="178"/>
      <c r="FU73" s="37">
        <v>108.72425</v>
      </c>
      <c r="FW73" s="37">
        <v>4</v>
      </c>
      <c r="GH73" s="37">
        <v>533.11500000000001</v>
      </c>
      <c r="GQ73" s="183"/>
      <c r="GR73" s="184"/>
      <c r="GS73" s="184"/>
      <c r="GT73" s="184"/>
      <c r="GU73" s="184"/>
      <c r="GV73" s="184"/>
      <c r="GW73" s="184"/>
      <c r="GX73" s="184"/>
      <c r="GY73" s="184"/>
      <c r="GZ73" s="184"/>
      <c r="HA73" s="184"/>
      <c r="HB73" s="184"/>
      <c r="HC73" s="184"/>
      <c r="HD73" s="184"/>
      <c r="HE73" s="184"/>
      <c r="HF73" s="184"/>
      <c r="HG73" s="184"/>
      <c r="HH73" s="184"/>
      <c r="HV73" s="37">
        <v>328.07076923076897</v>
      </c>
      <c r="HX73" s="37">
        <v>1.7</v>
      </c>
      <c r="IB73" s="37">
        <v>0</v>
      </c>
      <c r="IR73" s="37">
        <v>0</v>
      </c>
      <c r="IT73" s="37">
        <v>0</v>
      </c>
      <c r="JT73" s="37">
        <v>0</v>
      </c>
      <c r="JW73" s="37">
        <v>0</v>
      </c>
      <c r="JZ73" s="37">
        <v>0</v>
      </c>
      <c r="KA73" s="37">
        <v>0</v>
      </c>
      <c r="KB73" s="37">
        <v>0</v>
      </c>
      <c r="KC73" s="37">
        <v>0</v>
      </c>
      <c r="KD73" s="37">
        <v>0</v>
      </c>
      <c r="KV73" s="37">
        <v>0</v>
      </c>
    </row>
    <row r="74" spans="1:308" ht="17.25" customHeight="1" x14ac:dyDescent="0.25">
      <c r="A74" s="17">
        <v>64</v>
      </c>
      <c r="B74" s="164" t="s">
        <v>300</v>
      </c>
      <c r="C74" s="171" t="s">
        <v>364</v>
      </c>
      <c r="D74" s="170">
        <v>247694042</v>
      </c>
      <c r="E74" s="78">
        <f t="shared" si="22"/>
        <v>13579.662</v>
      </c>
      <c r="F74" s="78">
        <f t="shared" ref="F74:F137" si="38">SUM(M74,Q74,BC74,BG74,DH74,DL74,EO74,ES74,FE74,FI74,FY74,FZ74,GA74,GK74,GL74,GM74,HY74,IC74,IX74,JB74,LS74,LW74,KF74,LH74)</f>
        <v>3658.3790850000005</v>
      </c>
      <c r="G74" s="78">
        <f t="shared" ref="G74:G137" si="39">SUM(N74,R74,BD74,BH74,DI74,DM74,EP74,ET74,FF74,FJ74,GB74,GC74,GD74,GN74,GO74,GP74,HZ74,ID74,IY74,JC74,LT74,LX74,KH74,LJ74)</f>
        <v>0</v>
      </c>
      <c r="H74" s="78">
        <f t="shared" ref="H74:H137" si="40">SUM(O74,S74,AF74,AH74,AJ74,BE74,BI74,BV74,BX74,BZ74,CM74,CO74,CQ74,CK74,GW74,GX74,GY74,HC74,HD74,DJ74,DN74,EQ74,EU74,FG74,FK74,GE74,GF74,GG74,GQ74,GR74,GS74,IA74,IE74,IZ74,JD74,JF74,JH74,JJ74,JL74,LU74,LY74,MA74,MC74,ME74,MG74,HE74,HI74,HJ74,HK74,HO74,HP74,HQ74,IG74,II74,IK74,IM74,IO74,JN74,MI74,MK74,EW74,EY74,FA74,FC74,JR74,FM74,FO74,FQ74,FS74,JP74+X74+AA74+AD74+BN74+BQ74+BT74+KJ74+KR74+KW74+KY74+LA74+LD74+LL74,CW74,DA74,KN74)</f>
        <v>666.19891499999994</v>
      </c>
      <c r="I74" s="78">
        <f t="shared" si="23"/>
        <v>9255.0839999999989</v>
      </c>
      <c r="J74" s="37">
        <f t="shared" si="26"/>
        <v>1</v>
      </c>
      <c r="K74" s="37">
        <f>VLOOKUP($D74,'[2]Титул ДТ'!$B:$CT,12,0)</f>
        <v>1</v>
      </c>
      <c r="M74" s="37">
        <v>0</v>
      </c>
      <c r="U74" s="37">
        <v>1</v>
      </c>
      <c r="V74" s="180">
        <f t="shared" si="24"/>
        <v>200</v>
      </c>
      <c r="W74" s="180">
        <f t="shared" si="27"/>
        <v>0</v>
      </c>
      <c r="X74" s="180"/>
      <c r="Y74" s="180"/>
      <c r="Z74" s="180">
        <f t="shared" si="28"/>
        <v>0</v>
      </c>
      <c r="AA74" s="180"/>
      <c r="AB74" s="180"/>
      <c r="AC74" s="180">
        <f t="shared" si="29"/>
        <v>200</v>
      </c>
      <c r="AD74" s="37">
        <v>200</v>
      </c>
      <c r="AF74" s="37">
        <v>0</v>
      </c>
      <c r="AH74" s="37">
        <v>0</v>
      </c>
      <c r="AJ74" s="37">
        <v>0</v>
      </c>
      <c r="AL74" s="37">
        <f t="shared" si="25"/>
        <v>0</v>
      </c>
      <c r="AM74" s="179">
        <f t="shared" si="30"/>
        <v>0</v>
      </c>
      <c r="AP74" s="37">
        <f t="shared" si="31"/>
        <v>0</v>
      </c>
      <c r="AS74" s="37">
        <f t="shared" si="32"/>
        <v>0</v>
      </c>
      <c r="AT74" s="37">
        <v>0</v>
      </c>
      <c r="AV74" s="37">
        <f t="shared" si="33"/>
        <v>0</v>
      </c>
      <c r="AW74" s="37">
        <v>0</v>
      </c>
      <c r="AY74" s="37">
        <v>1</v>
      </c>
      <c r="BE74" s="37">
        <v>0</v>
      </c>
      <c r="BS74" s="37">
        <f t="shared" si="34"/>
        <v>170</v>
      </c>
      <c r="BT74" s="37">
        <v>170</v>
      </c>
      <c r="BV74" s="37">
        <v>0</v>
      </c>
      <c r="BX74" s="37">
        <v>0</v>
      </c>
      <c r="BZ74" s="37">
        <v>0</v>
      </c>
      <c r="CH74" s="37">
        <f t="shared" si="35"/>
        <v>2</v>
      </c>
      <c r="CI74" s="37">
        <v>2</v>
      </c>
      <c r="CN74" s="37">
        <v>8370.2469999999994</v>
      </c>
      <c r="CT74" s="37">
        <v>0</v>
      </c>
      <c r="CV74" s="37">
        <v>0</v>
      </c>
      <c r="DB74" s="37">
        <v>0</v>
      </c>
      <c r="DD74" s="37">
        <v>0</v>
      </c>
      <c r="DE74" s="37">
        <f t="shared" si="36"/>
        <v>1</v>
      </c>
      <c r="DG74" s="37">
        <v>1</v>
      </c>
      <c r="DK74" s="37">
        <v>18</v>
      </c>
      <c r="DP74" s="37">
        <v>1074.9355</v>
      </c>
      <c r="DW74" s="37">
        <v>0</v>
      </c>
      <c r="DZ74" s="37">
        <v>1</v>
      </c>
      <c r="EE74" s="37">
        <v>20</v>
      </c>
      <c r="EK74" s="37">
        <v>10</v>
      </c>
      <c r="EL74" s="37">
        <f t="shared" si="37"/>
        <v>142</v>
      </c>
      <c r="EM74" s="37">
        <v>142</v>
      </c>
      <c r="EN74" s="37">
        <v>0</v>
      </c>
      <c r="EO74" s="37">
        <v>1723.4951850000002</v>
      </c>
      <c r="EQ74" s="37">
        <v>81.211815000000001</v>
      </c>
      <c r="FE74" s="37">
        <v>1934.8839</v>
      </c>
      <c r="FG74" s="37">
        <v>214.9871</v>
      </c>
      <c r="FI74" s="37"/>
      <c r="FJ74" s="178"/>
      <c r="FU74" s="37">
        <v>429.9742</v>
      </c>
      <c r="FW74" s="37">
        <v>5</v>
      </c>
      <c r="GH74" s="37">
        <v>866.83699999999999</v>
      </c>
      <c r="GQ74" s="183"/>
      <c r="GR74" s="184"/>
      <c r="GS74" s="184"/>
      <c r="GT74" s="184"/>
      <c r="GU74" s="184"/>
      <c r="GV74" s="184"/>
      <c r="GW74" s="184"/>
      <c r="GX74" s="184"/>
      <c r="GY74" s="184"/>
      <c r="GZ74" s="184"/>
      <c r="HA74" s="184"/>
      <c r="HB74" s="184"/>
      <c r="HC74" s="184"/>
      <c r="HD74" s="184"/>
      <c r="HE74" s="184"/>
      <c r="HF74" s="184"/>
      <c r="HG74" s="184"/>
      <c r="HH74" s="184"/>
      <c r="HV74" s="37">
        <v>495.33542857142902</v>
      </c>
      <c r="HX74" s="37">
        <v>1.7</v>
      </c>
      <c r="IB74" s="37">
        <v>0</v>
      </c>
      <c r="IR74" s="37">
        <v>0</v>
      </c>
      <c r="IT74" s="37">
        <v>0</v>
      </c>
      <c r="JT74" s="37">
        <v>0</v>
      </c>
      <c r="JW74" s="37">
        <v>0</v>
      </c>
      <c r="JZ74" s="37">
        <v>0</v>
      </c>
      <c r="KA74" s="37">
        <v>0</v>
      </c>
      <c r="KB74" s="37">
        <v>0</v>
      </c>
      <c r="KC74" s="37">
        <v>0</v>
      </c>
      <c r="KD74" s="37">
        <v>0</v>
      </c>
      <c r="KV74" s="37">
        <v>0</v>
      </c>
    </row>
    <row r="75" spans="1:308" ht="17.25" customHeight="1" x14ac:dyDescent="0.25">
      <c r="A75" s="17">
        <v>65</v>
      </c>
      <c r="B75" s="163" t="s">
        <v>300</v>
      </c>
      <c r="C75" s="169" t="s">
        <v>365</v>
      </c>
      <c r="D75" s="170">
        <v>247694037</v>
      </c>
      <c r="E75" s="78">
        <f t="shared" ref="E75:E138" si="41">SUM(F75,G75,H75,I75)</f>
        <v>10020.076000000001</v>
      </c>
      <c r="F75" s="78">
        <f t="shared" si="38"/>
        <v>3976.56052</v>
      </c>
      <c r="G75" s="78">
        <f t="shared" si="39"/>
        <v>0</v>
      </c>
      <c r="H75" s="78">
        <f t="shared" si="40"/>
        <v>1113.44148</v>
      </c>
      <c r="I75" s="78">
        <f t="shared" ref="I75:I138" si="42">SUM(P75,T75,Y75,AB75,AE75,AG75,AI75,AK75,BF75,BJ75,BO75,BR75,BU75,BW75,BY75,CA75,CL75,CN75,CP75,CR75,CX75,DB75,DK75,DO75,ER75,EV75,EX75,EZ75,FB75,FD75,FH75,FL75,FN75,FP75,FR75,FT75,GH75:GJ75,GT75:GV75,GZ75:HB75,HF75:HH75,HL75:HN75,HR75:HT75,IB75,IF75,IH75,IJ75,IL75,IN75,IP75,JA75,JE75,JG75,JI75,JK75,JM187,JM75,JO75,JQ75,JS75,KL75,KT75,KX75,KZ75,LB75,LF75,LN75,LV75,LZ75,MB75,MD75,MF75,MH75,MJ75,ML75,KP75)</f>
        <v>4930.0739999999996</v>
      </c>
      <c r="J75" s="37">
        <f t="shared" si="26"/>
        <v>2</v>
      </c>
      <c r="K75" s="37">
        <f>VLOOKUP($D75,'[2]Титул ДТ'!$B:$CT,12,0)</f>
        <v>2</v>
      </c>
      <c r="M75" s="37">
        <v>0</v>
      </c>
      <c r="U75" s="37">
        <v>1</v>
      </c>
      <c r="V75" s="180">
        <f t="shared" ref="V75:V138" si="43">SUM(W75,Z75,AC75)</f>
        <v>171</v>
      </c>
      <c r="W75" s="180">
        <f t="shared" si="27"/>
        <v>0</v>
      </c>
      <c r="X75" s="180"/>
      <c r="Y75" s="180"/>
      <c r="Z75" s="180">
        <f t="shared" si="28"/>
        <v>0</v>
      </c>
      <c r="AA75" s="180"/>
      <c r="AB75" s="180"/>
      <c r="AC75" s="180">
        <f t="shared" si="29"/>
        <v>171</v>
      </c>
      <c r="AD75" s="37">
        <v>171</v>
      </c>
      <c r="AF75" s="37">
        <v>36.5</v>
      </c>
      <c r="AH75" s="37">
        <v>0</v>
      </c>
      <c r="AJ75" s="37">
        <v>0</v>
      </c>
      <c r="AL75" s="37">
        <f t="shared" ref="AL75:AL138" si="44">AM75+AP75+AS75+AV75</f>
        <v>0</v>
      </c>
      <c r="AM75" s="179">
        <f t="shared" si="30"/>
        <v>0</v>
      </c>
      <c r="AP75" s="37">
        <f t="shared" si="31"/>
        <v>0</v>
      </c>
      <c r="AS75" s="37">
        <f t="shared" si="32"/>
        <v>0</v>
      </c>
      <c r="AT75" s="37">
        <v>0</v>
      </c>
      <c r="AV75" s="37">
        <f t="shared" si="33"/>
        <v>0</v>
      </c>
      <c r="AW75" s="37">
        <v>0</v>
      </c>
      <c r="AY75" s="37">
        <v>4</v>
      </c>
      <c r="BE75" s="37">
        <v>97</v>
      </c>
      <c r="BS75" s="37">
        <f t="shared" si="34"/>
        <v>467</v>
      </c>
      <c r="BT75" s="37">
        <v>467</v>
      </c>
      <c r="BV75" s="37">
        <v>0</v>
      </c>
      <c r="BX75" s="37">
        <v>0</v>
      </c>
      <c r="BZ75" s="37">
        <v>0</v>
      </c>
      <c r="CH75" s="37">
        <f t="shared" si="35"/>
        <v>4</v>
      </c>
      <c r="CI75" s="37">
        <v>4</v>
      </c>
      <c r="CN75" s="37">
        <v>2331.5189999999998</v>
      </c>
      <c r="CT75" s="37">
        <v>40</v>
      </c>
      <c r="CV75" s="37">
        <v>0</v>
      </c>
      <c r="DB75" s="37">
        <v>0</v>
      </c>
      <c r="DD75" s="37">
        <v>46</v>
      </c>
      <c r="DE75" s="37">
        <f t="shared" si="36"/>
        <v>0</v>
      </c>
      <c r="DG75" s="37">
        <v>0</v>
      </c>
      <c r="DK75" s="37">
        <v>0</v>
      </c>
      <c r="DP75" s="37">
        <v>1341.8989999999999</v>
      </c>
      <c r="DW75" s="37">
        <v>0</v>
      </c>
      <c r="DZ75" s="37">
        <v>2</v>
      </c>
      <c r="EE75" s="37">
        <v>0</v>
      </c>
      <c r="EK75" s="37">
        <v>7</v>
      </c>
      <c r="EL75" s="37">
        <f t="shared" si="37"/>
        <v>130</v>
      </c>
      <c r="EM75" s="37">
        <v>130</v>
      </c>
      <c r="EN75" s="37">
        <v>0</v>
      </c>
      <c r="EO75" s="37">
        <v>1561.1423199999999</v>
      </c>
      <c r="EQ75" s="37">
        <v>73.561680000000024</v>
      </c>
      <c r="FE75" s="37">
        <v>2415.4182000000001</v>
      </c>
      <c r="FG75" s="37">
        <v>268.37979999999999</v>
      </c>
      <c r="FI75" s="37"/>
      <c r="FJ75" s="178"/>
      <c r="FU75" s="37">
        <v>447.29966666666701</v>
      </c>
      <c r="FW75" s="37">
        <v>6</v>
      </c>
      <c r="GH75" s="37">
        <v>2598.5549999999998</v>
      </c>
      <c r="GQ75" s="185"/>
      <c r="GR75" s="186"/>
      <c r="GS75" s="186"/>
      <c r="GT75" s="186"/>
      <c r="GU75" s="186"/>
      <c r="GV75" s="186"/>
      <c r="GW75" s="186"/>
      <c r="GX75" s="186"/>
      <c r="GY75" s="186"/>
      <c r="GZ75" s="186"/>
      <c r="HA75" s="186"/>
      <c r="HB75" s="186"/>
      <c r="HC75" s="186"/>
      <c r="HD75" s="186"/>
      <c r="HE75" s="186"/>
      <c r="HF75" s="186"/>
      <c r="HG75" s="186"/>
      <c r="HH75" s="186"/>
      <c r="HV75" s="37">
        <v>1347.39888888889</v>
      </c>
      <c r="HX75" s="37">
        <v>1.7</v>
      </c>
      <c r="IB75" s="37">
        <v>0</v>
      </c>
      <c r="IR75" s="37">
        <v>0</v>
      </c>
      <c r="IT75" s="37">
        <v>0</v>
      </c>
      <c r="JT75" s="37">
        <v>0</v>
      </c>
      <c r="JW75" s="37">
        <v>0</v>
      </c>
      <c r="JZ75" s="37">
        <v>0</v>
      </c>
      <c r="KA75" s="37">
        <v>0</v>
      </c>
      <c r="KB75" s="37">
        <v>0</v>
      </c>
      <c r="KC75" s="37">
        <v>0</v>
      </c>
      <c r="KD75" s="37">
        <v>0</v>
      </c>
      <c r="KV75" s="37">
        <v>0</v>
      </c>
    </row>
    <row r="76" spans="1:308" ht="17.25" customHeight="1" x14ac:dyDescent="0.25">
      <c r="A76" s="17">
        <v>66</v>
      </c>
      <c r="B76" s="163" t="s">
        <v>300</v>
      </c>
      <c r="C76" s="169" t="s">
        <v>366</v>
      </c>
      <c r="D76" s="170">
        <v>247693689</v>
      </c>
      <c r="E76" s="78">
        <f t="shared" si="41"/>
        <v>8085.5709999999999</v>
      </c>
      <c r="F76" s="78">
        <f t="shared" si="38"/>
        <v>888.71290500000009</v>
      </c>
      <c r="G76" s="78">
        <f t="shared" si="39"/>
        <v>0</v>
      </c>
      <c r="H76" s="78">
        <f t="shared" si="40"/>
        <v>779.764095</v>
      </c>
      <c r="I76" s="78">
        <f t="shared" si="42"/>
        <v>6417.0940000000001</v>
      </c>
      <c r="J76" s="37">
        <f t="shared" ref="J76:J139" si="45">K76+L76</f>
        <v>1</v>
      </c>
      <c r="K76" s="37">
        <f>VLOOKUP($D76,'[2]Титул ДТ'!$B:$CT,12,0)</f>
        <v>1</v>
      </c>
      <c r="M76" s="37">
        <v>0</v>
      </c>
      <c r="U76" s="37">
        <v>1</v>
      </c>
      <c r="V76" s="180">
        <f t="shared" si="43"/>
        <v>395</v>
      </c>
      <c r="W76" s="180">
        <f t="shared" ref="W76:W139" si="46">X76+Y76</f>
        <v>0</v>
      </c>
      <c r="X76" s="180"/>
      <c r="Y76" s="180"/>
      <c r="Z76" s="180">
        <f t="shared" ref="Z76:Z139" si="47">AA76+AB76</f>
        <v>0</v>
      </c>
      <c r="AA76" s="180"/>
      <c r="AB76" s="180"/>
      <c r="AC76" s="180">
        <f t="shared" ref="AC76:AC139" si="48">AD76+AE76</f>
        <v>395</v>
      </c>
      <c r="AD76" s="37">
        <v>395</v>
      </c>
      <c r="AF76" s="37">
        <v>0</v>
      </c>
      <c r="AH76" s="37">
        <v>0</v>
      </c>
      <c r="AJ76" s="37">
        <v>0</v>
      </c>
      <c r="AL76" s="37">
        <f t="shared" si="44"/>
        <v>5</v>
      </c>
      <c r="AM76" s="179">
        <f t="shared" ref="AM76:AM139" si="49">AN76+AO76</f>
        <v>0</v>
      </c>
      <c r="AP76" s="37">
        <f t="shared" ref="AP76:AP139" si="50">AQ76+AR76</f>
        <v>0</v>
      </c>
      <c r="AS76" s="37">
        <f t="shared" ref="AS76:AS139" si="51">AT76+AU76</f>
        <v>4</v>
      </c>
      <c r="AT76" s="37">
        <v>4</v>
      </c>
      <c r="AV76" s="37">
        <f t="shared" ref="AV76:AV139" si="52">AW76+AX76</f>
        <v>1</v>
      </c>
      <c r="AW76" s="37">
        <v>1</v>
      </c>
      <c r="AY76" s="37">
        <v>1</v>
      </c>
      <c r="BE76" s="37">
        <v>0</v>
      </c>
      <c r="BS76" s="37">
        <f t="shared" ref="BS76:BS139" si="53">BT76+BU76</f>
        <v>294</v>
      </c>
      <c r="BT76" s="37">
        <v>294</v>
      </c>
      <c r="BV76" s="37">
        <v>0</v>
      </c>
      <c r="BX76" s="37">
        <v>0</v>
      </c>
      <c r="BZ76" s="37">
        <v>0</v>
      </c>
      <c r="CH76" s="37">
        <f t="shared" ref="CH76:CH139" si="54">CI76+CJ76</f>
        <v>3</v>
      </c>
      <c r="CI76" s="37">
        <v>3</v>
      </c>
      <c r="CN76" s="37">
        <v>6237.2470000000003</v>
      </c>
      <c r="CT76" s="37">
        <v>58</v>
      </c>
      <c r="CV76" s="37">
        <v>0</v>
      </c>
      <c r="DB76" s="37">
        <v>0</v>
      </c>
      <c r="DD76" s="37">
        <v>0</v>
      </c>
      <c r="DE76" s="37">
        <f t="shared" ref="DE76:DE139" si="55">DF76+DG76</f>
        <v>0</v>
      </c>
      <c r="DG76" s="37">
        <v>0</v>
      </c>
      <c r="DK76" s="37">
        <v>0</v>
      </c>
      <c r="DP76" s="37">
        <v>424.43299999999999</v>
      </c>
      <c r="DW76" s="37">
        <v>0</v>
      </c>
      <c r="DZ76" s="37">
        <v>1</v>
      </c>
      <c r="EE76" s="37">
        <v>0</v>
      </c>
      <c r="EK76" s="37">
        <v>0</v>
      </c>
      <c r="EL76" s="37">
        <f t="shared" ref="EL76:EL139" si="56">EM76+EN76</f>
        <v>10</v>
      </c>
      <c r="EM76" s="37">
        <v>10</v>
      </c>
      <c r="EN76" s="37">
        <v>0</v>
      </c>
      <c r="EO76" s="37">
        <v>124.73350500000001</v>
      </c>
      <c r="EQ76" s="37">
        <v>5.8774950000000015</v>
      </c>
      <c r="FE76" s="37">
        <v>763.97940000000006</v>
      </c>
      <c r="FG76" s="37">
        <v>84.886600000000001</v>
      </c>
      <c r="FI76" s="37"/>
      <c r="FJ76" s="178"/>
      <c r="FU76" s="37">
        <v>282.95533333333299</v>
      </c>
      <c r="FW76" s="37">
        <v>3</v>
      </c>
      <c r="GH76" s="37">
        <v>179.84700000000001</v>
      </c>
      <c r="GQ76" s="183"/>
      <c r="GR76" s="184"/>
      <c r="GS76" s="184"/>
      <c r="GT76" s="184"/>
      <c r="GU76" s="184"/>
      <c r="GV76" s="184"/>
      <c r="GW76" s="184"/>
      <c r="GX76" s="184"/>
      <c r="GY76" s="184"/>
      <c r="GZ76" s="184"/>
      <c r="HA76" s="184"/>
      <c r="HB76" s="184"/>
      <c r="HC76" s="184"/>
      <c r="HD76" s="184"/>
      <c r="HE76" s="184"/>
      <c r="HF76" s="184"/>
      <c r="HG76" s="184"/>
      <c r="HH76" s="184"/>
      <c r="HV76" s="37">
        <v>89.923500000000004</v>
      </c>
      <c r="HX76" s="37">
        <v>2</v>
      </c>
      <c r="IB76" s="37">
        <v>0</v>
      </c>
      <c r="IR76" s="37">
        <v>0</v>
      </c>
      <c r="IT76" s="37">
        <v>0</v>
      </c>
      <c r="JT76" s="37">
        <v>0</v>
      </c>
      <c r="JW76" s="37">
        <v>0</v>
      </c>
      <c r="JZ76" s="37">
        <v>0</v>
      </c>
      <c r="KA76" s="37">
        <v>0</v>
      </c>
      <c r="KB76" s="37">
        <v>0</v>
      </c>
      <c r="KC76" s="37">
        <v>0</v>
      </c>
      <c r="KD76" s="37">
        <v>0</v>
      </c>
      <c r="KV76" s="37">
        <v>0</v>
      </c>
    </row>
    <row r="77" spans="1:308" ht="17.25" customHeight="1" x14ac:dyDescent="0.25">
      <c r="A77" s="17">
        <v>67</v>
      </c>
      <c r="B77" s="163" t="s">
        <v>300</v>
      </c>
      <c r="C77" s="169" t="s">
        <v>367</v>
      </c>
      <c r="D77" s="170">
        <v>7599039290</v>
      </c>
      <c r="E77" s="78">
        <f t="shared" si="41"/>
        <v>4225.7300000000005</v>
      </c>
      <c r="F77" s="78">
        <f t="shared" si="38"/>
        <v>975.92134999999996</v>
      </c>
      <c r="G77" s="78">
        <f t="shared" si="39"/>
        <v>0</v>
      </c>
      <c r="H77" s="78">
        <f t="shared" si="40"/>
        <v>57.579650000000015</v>
      </c>
      <c r="I77" s="78">
        <f t="shared" si="42"/>
        <v>3192.2290000000003</v>
      </c>
      <c r="J77" s="37">
        <f t="shared" si="45"/>
        <v>0</v>
      </c>
      <c r="K77" s="37">
        <f>VLOOKUP($D77,'[2]Титул ДТ'!$B:$CT,12,0)</f>
        <v>0</v>
      </c>
      <c r="M77" s="37">
        <v>0</v>
      </c>
      <c r="U77" s="37">
        <v>0</v>
      </c>
      <c r="V77" s="180">
        <f t="shared" si="43"/>
        <v>0</v>
      </c>
      <c r="W77" s="180">
        <f t="shared" si="46"/>
        <v>0</v>
      </c>
      <c r="X77" s="180"/>
      <c r="Y77" s="180"/>
      <c r="Z77" s="180">
        <f t="shared" si="47"/>
        <v>0</v>
      </c>
      <c r="AA77" s="180"/>
      <c r="AB77" s="180"/>
      <c r="AC77" s="180">
        <f t="shared" si="48"/>
        <v>0</v>
      </c>
      <c r="AD77" s="37">
        <v>0</v>
      </c>
      <c r="AF77" s="37">
        <v>0</v>
      </c>
      <c r="AH77" s="37">
        <v>0</v>
      </c>
      <c r="AJ77" s="37">
        <v>0</v>
      </c>
      <c r="AL77" s="37">
        <f t="shared" si="44"/>
        <v>0</v>
      </c>
      <c r="AM77" s="179">
        <f t="shared" si="49"/>
        <v>0</v>
      </c>
      <c r="AP77" s="37">
        <f t="shared" si="50"/>
        <v>0</v>
      </c>
      <c r="AS77" s="37">
        <f t="shared" si="51"/>
        <v>0</v>
      </c>
      <c r="AT77" s="37">
        <v>0</v>
      </c>
      <c r="AV77" s="37">
        <f t="shared" si="52"/>
        <v>0</v>
      </c>
      <c r="AW77" s="37">
        <v>0</v>
      </c>
      <c r="AY77" s="37">
        <v>0</v>
      </c>
      <c r="BE77" s="37">
        <v>0</v>
      </c>
      <c r="BS77" s="37">
        <f t="shared" si="53"/>
        <v>0</v>
      </c>
      <c r="BT77" s="37">
        <v>0</v>
      </c>
      <c r="BV77" s="37">
        <v>0</v>
      </c>
      <c r="BX77" s="37">
        <v>0</v>
      </c>
      <c r="BZ77" s="37">
        <v>0</v>
      </c>
      <c r="CH77" s="37">
        <f t="shared" si="54"/>
        <v>0</v>
      </c>
      <c r="CI77" s="37">
        <v>0</v>
      </c>
      <c r="CN77" s="37">
        <v>2959.8290000000002</v>
      </c>
      <c r="CT77" s="37">
        <v>17</v>
      </c>
      <c r="CV77" s="37">
        <v>0</v>
      </c>
      <c r="DB77" s="37">
        <v>0</v>
      </c>
      <c r="DD77" s="37">
        <v>0</v>
      </c>
      <c r="DE77" s="37">
        <f t="shared" si="55"/>
        <v>0</v>
      </c>
      <c r="DG77" s="37">
        <v>0</v>
      </c>
      <c r="DK77" s="37">
        <v>0</v>
      </c>
      <c r="DP77" s="37">
        <v>100.6555</v>
      </c>
      <c r="DW77" s="37">
        <v>0</v>
      </c>
      <c r="DZ77" s="37">
        <v>0</v>
      </c>
      <c r="EE77" s="37">
        <v>0</v>
      </c>
      <c r="EK77" s="37">
        <v>0</v>
      </c>
      <c r="EL77" s="37">
        <f t="shared" si="56"/>
        <v>63</v>
      </c>
      <c r="EM77" s="37">
        <v>63</v>
      </c>
      <c r="EN77" s="37">
        <v>0</v>
      </c>
      <c r="EO77" s="37">
        <v>794.74144999999999</v>
      </c>
      <c r="EQ77" s="37">
        <v>37.448550000000012</v>
      </c>
      <c r="FE77" s="37">
        <v>181.1799</v>
      </c>
      <c r="FG77" s="37">
        <v>20.1311</v>
      </c>
      <c r="FI77" s="37"/>
      <c r="FJ77" s="178"/>
      <c r="FU77" s="37">
        <v>67.103666666666697</v>
      </c>
      <c r="FW77" s="37">
        <v>3</v>
      </c>
      <c r="GH77" s="37">
        <v>232.4</v>
      </c>
      <c r="GQ77" s="183"/>
      <c r="GR77" s="184"/>
      <c r="GS77" s="184"/>
      <c r="GT77" s="184"/>
      <c r="GU77" s="184"/>
      <c r="GV77" s="184"/>
      <c r="GW77" s="184"/>
      <c r="GX77" s="184"/>
      <c r="GY77" s="184"/>
      <c r="GZ77" s="184"/>
      <c r="HA77" s="184"/>
      <c r="HB77" s="184"/>
      <c r="HC77" s="184"/>
      <c r="HD77" s="184"/>
      <c r="HE77" s="184"/>
      <c r="HF77" s="184"/>
      <c r="HG77" s="184"/>
      <c r="HH77" s="184"/>
      <c r="HV77" s="37">
        <v>122.31578947368401</v>
      </c>
      <c r="HX77" s="37">
        <v>1.7</v>
      </c>
      <c r="IB77" s="37">
        <v>0</v>
      </c>
      <c r="IR77" s="37">
        <v>0</v>
      </c>
      <c r="IT77" s="37">
        <v>0</v>
      </c>
      <c r="JT77" s="37">
        <v>0</v>
      </c>
      <c r="JW77" s="37">
        <v>0</v>
      </c>
      <c r="JZ77" s="37">
        <v>0</v>
      </c>
      <c r="KA77" s="37">
        <v>0</v>
      </c>
      <c r="KB77" s="37">
        <v>0</v>
      </c>
      <c r="KC77" s="37">
        <v>0</v>
      </c>
      <c r="KD77" s="37">
        <v>0</v>
      </c>
      <c r="KV77" s="37">
        <v>0</v>
      </c>
    </row>
    <row r="78" spans="1:308" ht="17.25" customHeight="1" x14ac:dyDescent="0.25">
      <c r="A78" s="17">
        <v>68</v>
      </c>
      <c r="B78" s="163" t="s">
        <v>300</v>
      </c>
      <c r="C78" s="169" t="s">
        <v>368</v>
      </c>
      <c r="D78" s="170">
        <v>247694084</v>
      </c>
      <c r="E78" s="78">
        <f t="shared" si="41"/>
        <v>9433.8739999999998</v>
      </c>
      <c r="F78" s="78">
        <f t="shared" si="38"/>
        <v>1882.4363499999999</v>
      </c>
      <c r="G78" s="78">
        <f t="shared" si="39"/>
        <v>0</v>
      </c>
      <c r="H78" s="78">
        <f t="shared" si="40"/>
        <v>991.41565000000003</v>
      </c>
      <c r="I78" s="78">
        <f t="shared" si="42"/>
        <v>6560.0219999999999</v>
      </c>
      <c r="J78" s="37">
        <f t="shared" si="45"/>
        <v>2</v>
      </c>
      <c r="K78" s="37">
        <f>VLOOKUP($D78,'[2]Титул ДТ'!$B:$CT,12,0)</f>
        <v>2</v>
      </c>
      <c r="O78" s="37">
        <v>273</v>
      </c>
      <c r="U78" s="37">
        <v>1</v>
      </c>
      <c r="V78" s="180">
        <f t="shared" si="43"/>
        <v>428</v>
      </c>
      <c r="W78" s="180">
        <f t="shared" si="46"/>
        <v>0</v>
      </c>
      <c r="X78" s="180"/>
      <c r="Y78" s="180"/>
      <c r="Z78" s="180">
        <f t="shared" si="47"/>
        <v>0</v>
      </c>
      <c r="AA78" s="180"/>
      <c r="AB78" s="180"/>
      <c r="AC78" s="180">
        <f t="shared" si="48"/>
        <v>428</v>
      </c>
      <c r="AD78" s="37">
        <v>428</v>
      </c>
      <c r="AF78" s="37">
        <v>0</v>
      </c>
      <c r="AH78" s="37">
        <v>0</v>
      </c>
      <c r="AJ78" s="37">
        <v>0</v>
      </c>
      <c r="AL78" s="37">
        <f t="shared" si="44"/>
        <v>21</v>
      </c>
      <c r="AM78" s="179">
        <f t="shared" si="49"/>
        <v>0</v>
      </c>
      <c r="AP78" s="37">
        <f t="shared" si="50"/>
        <v>0</v>
      </c>
      <c r="AS78" s="37">
        <f t="shared" si="51"/>
        <v>20</v>
      </c>
      <c r="AT78" s="37">
        <v>20</v>
      </c>
      <c r="AV78" s="37">
        <f t="shared" si="52"/>
        <v>1</v>
      </c>
      <c r="AW78" s="37">
        <v>1</v>
      </c>
      <c r="AY78" s="37">
        <v>1</v>
      </c>
      <c r="BE78" s="37">
        <v>0</v>
      </c>
      <c r="BS78" s="37">
        <f t="shared" si="53"/>
        <v>114</v>
      </c>
      <c r="BT78" s="37">
        <v>114</v>
      </c>
      <c r="BV78" s="37">
        <v>0</v>
      </c>
      <c r="BX78" s="37">
        <v>0</v>
      </c>
      <c r="BZ78" s="37">
        <v>0</v>
      </c>
      <c r="CH78" s="37">
        <f t="shared" si="54"/>
        <v>3</v>
      </c>
      <c r="CI78" s="37">
        <v>3</v>
      </c>
      <c r="CN78" s="37">
        <v>6038.7049999999999</v>
      </c>
      <c r="CT78" s="37">
        <v>24</v>
      </c>
      <c r="CV78" s="37">
        <v>0</v>
      </c>
      <c r="DB78" s="37">
        <v>0</v>
      </c>
      <c r="DD78" s="37">
        <v>63</v>
      </c>
      <c r="DE78" s="37">
        <f t="shared" si="55"/>
        <v>1</v>
      </c>
      <c r="DG78" s="37">
        <v>1</v>
      </c>
      <c r="DK78" s="37">
        <v>18</v>
      </c>
      <c r="DP78" s="37">
        <v>480.06650000000002</v>
      </c>
      <c r="DW78" s="37">
        <v>0</v>
      </c>
      <c r="DZ78" s="37">
        <v>2</v>
      </c>
      <c r="EE78" s="37">
        <v>6</v>
      </c>
      <c r="EK78" s="37">
        <v>5</v>
      </c>
      <c r="EL78" s="37">
        <f t="shared" si="56"/>
        <v>40</v>
      </c>
      <c r="EM78" s="37">
        <v>40</v>
      </c>
      <c r="EN78" s="37">
        <v>0</v>
      </c>
      <c r="EO78" s="37">
        <v>511.69854999999995</v>
      </c>
      <c r="EQ78" s="37">
        <v>24.111450000000005</v>
      </c>
      <c r="FE78" s="37">
        <v>864.11969999999997</v>
      </c>
      <c r="FG78" s="37">
        <v>96.013300000000001</v>
      </c>
      <c r="FI78" s="37"/>
      <c r="FJ78" s="178"/>
      <c r="FU78" s="37">
        <v>320.04433333333299</v>
      </c>
      <c r="FW78" s="37">
        <v>3</v>
      </c>
      <c r="FY78" s="37">
        <v>506.61810000000003</v>
      </c>
      <c r="GE78" s="37">
        <v>56.290900000000001</v>
      </c>
      <c r="GQ78" s="183"/>
      <c r="GR78" s="184"/>
      <c r="GS78" s="184"/>
      <c r="GT78" s="184"/>
      <c r="GU78" s="184"/>
      <c r="GV78" s="184"/>
      <c r="GW78" s="184"/>
      <c r="GX78" s="184"/>
      <c r="GY78" s="184"/>
      <c r="GZ78" s="184"/>
      <c r="HA78" s="184"/>
      <c r="HB78" s="184"/>
      <c r="HC78" s="184"/>
      <c r="HD78" s="184"/>
      <c r="HE78" s="184"/>
      <c r="HF78" s="184"/>
      <c r="HG78" s="184"/>
      <c r="HH78" s="184"/>
      <c r="HU78" s="37">
        <v>163.16202898550699</v>
      </c>
      <c r="HV78" s="37">
        <v>0</v>
      </c>
      <c r="HW78" s="37">
        <v>3</v>
      </c>
      <c r="HX78" s="37">
        <v>3</v>
      </c>
      <c r="IB78" s="37">
        <v>503.31700000000001</v>
      </c>
      <c r="IR78" s="37">
        <v>264.90368421052602</v>
      </c>
      <c r="IT78" s="37">
        <v>1.9</v>
      </c>
      <c r="JT78" s="37">
        <v>0</v>
      </c>
      <c r="JW78" s="37">
        <v>0</v>
      </c>
      <c r="JZ78" s="37">
        <v>0</v>
      </c>
      <c r="KA78" s="37">
        <v>0</v>
      </c>
      <c r="KB78" s="37">
        <v>0</v>
      </c>
      <c r="KC78" s="37">
        <v>0</v>
      </c>
      <c r="KD78" s="37">
        <v>0</v>
      </c>
      <c r="KV78" s="37">
        <v>0</v>
      </c>
    </row>
    <row r="79" spans="1:308" ht="17.25" customHeight="1" x14ac:dyDescent="0.25">
      <c r="A79" s="17">
        <v>69</v>
      </c>
      <c r="B79" s="163" t="s">
        <v>300</v>
      </c>
      <c r="C79" s="169" t="s">
        <v>369</v>
      </c>
      <c r="D79" s="170">
        <v>7595552370</v>
      </c>
      <c r="E79" s="78">
        <f t="shared" si="41"/>
        <v>2003.4569999999999</v>
      </c>
      <c r="F79" s="78">
        <f t="shared" si="38"/>
        <v>218.770445</v>
      </c>
      <c r="G79" s="78">
        <f t="shared" si="39"/>
        <v>0</v>
      </c>
      <c r="H79" s="78">
        <f t="shared" si="40"/>
        <v>72.490555000000001</v>
      </c>
      <c r="I79" s="78">
        <f t="shared" si="42"/>
        <v>1712.1959999999999</v>
      </c>
      <c r="J79" s="37">
        <f t="shared" si="45"/>
        <v>0</v>
      </c>
      <c r="K79" s="37">
        <f>VLOOKUP($D79,'[2]Титул ДТ'!$B:$CT,12,0)</f>
        <v>0</v>
      </c>
      <c r="M79" s="37">
        <v>0</v>
      </c>
      <c r="U79" s="37">
        <v>0</v>
      </c>
      <c r="V79" s="180">
        <f t="shared" si="43"/>
        <v>0</v>
      </c>
      <c r="W79" s="180">
        <f t="shared" si="46"/>
        <v>0</v>
      </c>
      <c r="X79" s="180"/>
      <c r="Y79" s="180"/>
      <c r="Z79" s="180">
        <f t="shared" si="47"/>
        <v>0</v>
      </c>
      <c r="AA79" s="180"/>
      <c r="AB79" s="180"/>
      <c r="AC79" s="180">
        <f t="shared" si="48"/>
        <v>0</v>
      </c>
      <c r="AD79" s="37">
        <v>0</v>
      </c>
      <c r="AF79" s="37">
        <v>0</v>
      </c>
      <c r="AH79" s="37">
        <v>0</v>
      </c>
      <c r="AJ79" s="37">
        <v>0</v>
      </c>
      <c r="AL79" s="37">
        <f t="shared" si="44"/>
        <v>0</v>
      </c>
      <c r="AM79" s="179">
        <f t="shared" si="49"/>
        <v>0</v>
      </c>
      <c r="AP79" s="37">
        <f t="shared" si="50"/>
        <v>0</v>
      </c>
      <c r="AS79" s="37">
        <f t="shared" si="51"/>
        <v>0</v>
      </c>
      <c r="AT79" s="37">
        <v>0</v>
      </c>
      <c r="AV79" s="37">
        <f t="shared" si="52"/>
        <v>0</v>
      </c>
      <c r="AW79" s="37">
        <v>0</v>
      </c>
      <c r="AY79" s="37">
        <v>0</v>
      </c>
      <c r="BE79" s="37">
        <v>0</v>
      </c>
      <c r="BS79" s="37">
        <f t="shared" si="53"/>
        <v>0</v>
      </c>
      <c r="BT79" s="37">
        <v>0</v>
      </c>
      <c r="BV79" s="37">
        <v>0</v>
      </c>
      <c r="BX79" s="37">
        <v>0</v>
      </c>
      <c r="BZ79" s="37">
        <v>0</v>
      </c>
      <c r="CH79" s="37">
        <f t="shared" si="54"/>
        <v>0</v>
      </c>
      <c r="CI79" s="37">
        <v>0</v>
      </c>
      <c r="CN79" s="37">
        <v>1572.7139999999999</v>
      </c>
      <c r="CT79" s="37">
        <v>17</v>
      </c>
      <c r="CV79" s="37">
        <v>0</v>
      </c>
      <c r="DB79" s="37">
        <v>0</v>
      </c>
      <c r="DD79" s="37">
        <v>0</v>
      </c>
      <c r="DE79" s="37">
        <f t="shared" si="55"/>
        <v>0</v>
      </c>
      <c r="DG79" s="37">
        <v>0</v>
      </c>
      <c r="DK79" s="37">
        <v>0</v>
      </c>
      <c r="DP79" s="37">
        <v>55</v>
      </c>
      <c r="DW79" s="37">
        <v>0</v>
      </c>
      <c r="DZ79" s="37">
        <v>0</v>
      </c>
      <c r="EE79" s="37">
        <v>0</v>
      </c>
      <c r="EK79" s="37">
        <v>0</v>
      </c>
      <c r="EL79" s="37">
        <f t="shared" si="56"/>
        <v>17</v>
      </c>
      <c r="EM79" s="37">
        <v>17</v>
      </c>
      <c r="EN79" s="37">
        <v>0</v>
      </c>
      <c r="EO79" s="37">
        <v>218.770445</v>
      </c>
      <c r="EQ79" s="37">
        <v>10.308555000000002</v>
      </c>
      <c r="FE79" s="37">
        <v>0</v>
      </c>
      <c r="FI79" s="37"/>
      <c r="FJ79" s="178"/>
      <c r="FW79" s="37">
        <v>0</v>
      </c>
      <c r="GE79" s="37">
        <v>62.182000000000002</v>
      </c>
      <c r="GQ79" s="185"/>
      <c r="GR79" s="186"/>
      <c r="GS79" s="186"/>
      <c r="GT79" s="186"/>
      <c r="GU79" s="186"/>
      <c r="GV79" s="186"/>
      <c r="GW79" s="186"/>
      <c r="GX79" s="186"/>
      <c r="GY79" s="186"/>
      <c r="GZ79" s="186"/>
      <c r="HA79" s="186"/>
      <c r="HB79" s="186"/>
      <c r="HC79" s="186"/>
      <c r="HD79" s="186"/>
      <c r="HE79" s="186"/>
      <c r="HF79" s="186"/>
      <c r="HG79" s="186"/>
      <c r="HH79" s="186"/>
      <c r="HU79" s="37">
        <v>32.727368421052603</v>
      </c>
      <c r="HV79" s="37">
        <v>0</v>
      </c>
      <c r="HW79" s="37">
        <v>1.8</v>
      </c>
      <c r="HX79" s="37">
        <v>0</v>
      </c>
      <c r="IB79" s="37">
        <v>139.482</v>
      </c>
      <c r="IR79" s="37">
        <v>73.411578947368398</v>
      </c>
      <c r="IT79" s="37">
        <v>1.9</v>
      </c>
      <c r="JT79" s="37">
        <v>0</v>
      </c>
      <c r="JW79" s="37">
        <v>0</v>
      </c>
      <c r="JZ79" s="37">
        <v>0</v>
      </c>
      <c r="KA79" s="37">
        <v>0</v>
      </c>
      <c r="KB79" s="37">
        <v>0</v>
      </c>
      <c r="KC79" s="37">
        <v>0</v>
      </c>
      <c r="KD79" s="37">
        <v>0</v>
      </c>
      <c r="KV79" s="37">
        <v>0</v>
      </c>
    </row>
    <row r="80" spans="1:308" ht="17.25" customHeight="1" x14ac:dyDescent="0.25">
      <c r="A80" s="17">
        <v>70</v>
      </c>
      <c r="B80" s="163" t="s">
        <v>300</v>
      </c>
      <c r="C80" s="169" t="s">
        <v>370</v>
      </c>
      <c r="D80" s="170">
        <v>7598381810</v>
      </c>
      <c r="E80" s="78">
        <f t="shared" si="41"/>
        <v>3184.3969999999999</v>
      </c>
      <c r="F80" s="78">
        <f t="shared" si="38"/>
        <v>1729.6688599999998</v>
      </c>
      <c r="G80" s="78">
        <f t="shared" si="39"/>
        <v>0</v>
      </c>
      <c r="H80" s="78">
        <f t="shared" si="40"/>
        <v>114.84613999999999</v>
      </c>
      <c r="I80" s="78">
        <f t="shared" si="42"/>
        <v>1339.8820000000001</v>
      </c>
      <c r="J80" s="37">
        <f t="shared" si="45"/>
        <v>0</v>
      </c>
      <c r="K80" s="37">
        <f>VLOOKUP($D80,'[2]Титул ДТ'!$B:$CT,12,0)</f>
        <v>0</v>
      </c>
      <c r="M80" s="37">
        <v>0</v>
      </c>
      <c r="U80" s="37">
        <v>0</v>
      </c>
      <c r="V80" s="180">
        <f t="shared" si="43"/>
        <v>0</v>
      </c>
      <c r="W80" s="180">
        <f t="shared" si="46"/>
        <v>0</v>
      </c>
      <c r="X80" s="180"/>
      <c r="Y80" s="180"/>
      <c r="Z80" s="180">
        <f t="shared" si="47"/>
        <v>0</v>
      </c>
      <c r="AA80" s="180"/>
      <c r="AB80" s="180"/>
      <c r="AC80" s="180">
        <f t="shared" si="48"/>
        <v>0</v>
      </c>
      <c r="AD80" s="37">
        <v>0</v>
      </c>
      <c r="AF80" s="37">
        <v>0</v>
      </c>
      <c r="AH80" s="37">
        <v>0</v>
      </c>
      <c r="AJ80" s="37">
        <v>0</v>
      </c>
      <c r="AL80" s="37">
        <f t="shared" si="44"/>
        <v>0</v>
      </c>
      <c r="AM80" s="179">
        <f t="shared" si="49"/>
        <v>0</v>
      </c>
      <c r="AP80" s="37">
        <f t="shared" si="50"/>
        <v>0</v>
      </c>
      <c r="AS80" s="37">
        <f t="shared" si="51"/>
        <v>0</v>
      </c>
      <c r="AT80" s="37">
        <v>0</v>
      </c>
      <c r="AV80" s="37">
        <f t="shared" si="52"/>
        <v>0</v>
      </c>
      <c r="AW80" s="37">
        <v>0</v>
      </c>
      <c r="AY80" s="37">
        <v>0</v>
      </c>
      <c r="BE80" s="37">
        <v>0</v>
      </c>
      <c r="BS80" s="37">
        <f t="shared" si="53"/>
        <v>0</v>
      </c>
      <c r="BT80" s="37">
        <v>0</v>
      </c>
      <c r="BV80" s="37">
        <v>0</v>
      </c>
      <c r="BX80" s="37">
        <v>0</v>
      </c>
      <c r="BZ80" s="37">
        <v>0</v>
      </c>
      <c r="CH80" s="37">
        <f t="shared" si="54"/>
        <v>0</v>
      </c>
      <c r="CI80" s="37">
        <v>0</v>
      </c>
      <c r="CN80" s="37">
        <v>1023.029</v>
      </c>
      <c r="CT80" s="37">
        <v>10</v>
      </c>
      <c r="CV80" s="37">
        <v>0</v>
      </c>
      <c r="DB80" s="37">
        <v>0</v>
      </c>
      <c r="DD80" s="37">
        <v>0</v>
      </c>
      <c r="DE80" s="37">
        <f t="shared" si="55"/>
        <v>0</v>
      </c>
      <c r="DG80" s="37">
        <v>0</v>
      </c>
      <c r="DK80" s="37">
        <v>0</v>
      </c>
      <c r="DP80" s="37">
        <v>289.48149999999998</v>
      </c>
      <c r="DW80" s="37">
        <v>0</v>
      </c>
      <c r="DZ80" s="37">
        <v>0</v>
      </c>
      <c r="EE80" s="37">
        <v>0</v>
      </c>
      <c r="EK80" s="37">
        <v>0</v>
      </c>
      <c r="EL80" s="37">
        <f t="shared" si="56"/>
        <v>86</v>
      </c>
      <c r="EM80" s="37">
        <v>86</v>
      </c>
      <c r="EN80" s="37">
        <v>0</v>
      </c>
      <c r="EO80" s="37">
        <v>1208.6021599999999</v>
      </c>
      <c r="EQ80" s="37">
        <v>56.949839999999995</v>
      </c>
      <c r="FE80" s="37">
        <v>521.06669999999997</v>
      </c>
      <c r="FG80" s="37">
        <v>57.896299999999997</v>
      </c>
      <c r="FI80" s="37"/>
      <c r="FJ80" s="178"/>
      <c r="FU80" s="37">
        <v>192.987666666667</v>
      </c>
      <c r="FW80" s="37">
        <v>3</v>
      </c>
      <c r="GH80" s="37">
        <v>316.85300000000001</v>
      </c>
      <c r="GQ80" s="183"/>
      <c r="GR80" s="184"/>
      <c r="GS80" s="184"/>
      <c r="GT80" s="184"/>
      <c r="GU80" s="184"/>
      <c r="GV80" s="184"/>
      <c r="GW80" s="184"/>
      <c r="GX80" s="184"/>
      <c r="GY80" s="184"/>
      <c r="GZ80" s="184"/>
      <c r="HA80" s="184"/>
      <c r="HB80" s="184"/>
      <c r="HC80" s="184"/>
      <c r="HD80" s="184"/>
      <c r="HE80" s="184"/>
      <c r="HF80" s="184"/>
      <c r="HG80" s="184"/>
      <c r="HH80" s="184"/>
      <c r="HV80" s="37">
        <v>166.76473684210501</v>
      </c>
      <c r="HX80" s="37">
        <v>1.7</v>
      </c>
      <c r="IB80" s="37">
        <v>0</v>
      </c>
      <c r="IR80" s="37">
        <v>0</v>
      </c>
      <c r="IT80" s="37">
        <v>0</v>
      </c>
      <c r="JT80" s="37">
        <v>0</v>
      </c>
      <c r="JW80" s="37">
        <v>0</v>
      </c>
      <c r="JZ80" s="37">
        <v>0</v>
      </c>
      <c r="KA80" s="37">
        <v>0</v>
      </c>
      <c r="KB80" s="37">
        <v>0</v>
      </c>
      <c r="KC80" s="37">
        <v>0</v>
      </c>
      <c r="KD80" s="37">
        <v>0</v>
      </c>
      <c r="KV80" s="37">
        <v>0</v>
      </c>
    </row>
    <row r="81" spans="1:308" ht="17.25" customHeight="1" x14ac:dyDescent="0.25">
      <c r="A81" s="17">
        <v>71</v>
      </c>
      <c r="B81" s="163" t="s">
        <v>300</v>
      </c>
      <c r="C81" s="169" t="s">
        <v>371</v>
      </c>
      <c r="D81" s="170">
        <v>247693977</v>
      </c>
      <c r="E81" s="78">
        <f t="shared" si="41"/>
        <v>13660.235999999999</v>
      </c>
      <c r="F81" s="78">
        <f t="shared" si="38"/>
        <v>1610.2146749999999</v>
      </c>
      <c r="G81" s="78">
        <f t="shared" si="39"/>
        <v>0</v>
      </c>
      <c r="H81" s="78">
        <f t="shared" si="40"/>
        <v>1158.7743250000001</v>
      </c>
      <c r="I81" s="78">
        <f t="shared" si="42"/>
        <v>10891.246999999999</v>
      </c>
      <c r="J81" s="37">
        <f t="shared" si="45"/>
        <v>3</v>
      </c>
      <c r="K81" s="37">
        <f>VLOOKUP($D81,'[2]Титул ДТ'!$B:$CT,12,0)</f>
        <v>3</v>
      </c>
      <c r="M81" s="37">
        <v>0</v>
      </c>
      <c r="U81" s="37">
        <v>1</v>
      </c>
      <c r="V81" s="180">
        <f t="shared" si="43"/>
        <v>577</v>
      </c>
      <c r="W81" s="180">
        <f t="shared" si="46"/>
        <v>0</v>
      </c>
      <c r="X81" s="180"/>
      <c r="Y81" s="180"/>
      <c r="Z81" s="180">
        <f t="shared" si="47"/>
        <v>0</v>
      </c>
      <c r="AA81" s="180"/>
      <c r="AB81" s="180"/>
      <c r="AC81" s="180">
        <f t="shared" si="48"/>
        <v>577</v>
      </c>
      <c r="AD81" s="37">
        <v>577</v>
      </c>
      <c r="AF81" s="37">
        <v>18.5</v>
      </c>
      <c r="AH81" s="37">
        <v>0</v>
      </c>
      <c r="AJ81" s="37">
        <v>0</v>
      </c>
      <c r="AL81" s="37">
        <f t="shared" si="44"/>
        <v>7</v>
      </c>
      <c r="AM81" s="179">
        <f t="shared" si="49"/>
        <v>0</v>
      </c>
      <c r="AP81" s="37">
        <f t="shared" si="50"/>
        <v>0</v>
      </c>
      <c r="AS81" s="37">
        <f t="shared" si="51"/>
        <v>6</v>
      </c>
      <c r="AT81" s="37">
        <v>6</v>
      </c>
      <c r="AV81" s="37">
        <f t="shared" si="52"/>
        <v>1</v>
      </c>
      <c r="AW81" s="37">
        <v>1</v>
      </c>
      <c r="AY81" s="37">
        <v>1</v>
      </c>
      <c r="BE81" s="37">
        <v>0</v>
      </c>
      <c r="BS81" s="37">
        <f t="shared" si="53"/>
        <v>445</v>
      </c>
      <c r="BT81" s="37">
        <v>445</v>
      </c>
      <c r="BV81" s="37">
        <v>0</v>
      </c>
      <c r="BX81" s="37">
        <v>0</v>
      </c>
      <c r="BZ81" s="37">
        <v>0</v>
      </c>
      <c r="CH81" s="37">
        <f t="shared" si="54"/>
        <v>4</v>
      </c>
      <c r="CI81" s="37">
        <v>4</v>
      </c>
      <c r="CN81" s="37">
        <v>9819.9889999999996</v>
      </c>
      <c r="CT81" s="37">
        <v>181</v>
      </c>
      <c r="CV81" s="37">
        <v>0</v>
      </c>
      <c r="DB81" s="37">
        <v>0</v>
      </c>
      <c r="DD81" s="37">
        <v>0</v>
      </c>
      <c r="DE81" s="37">
        <f t="shared" si="55"/>
        <v>0</v>
      </c>
      <c r="DG81" s="37">
        <v>0</v>
      </c>
      <c r="DK81" s="37">
        <v>0</v>
      </c>
      <c r="DP81" s="37">
        <v>368.11200000000002</v>
      </c>
      <c r="DW81" s="37">
        <v>0</v>
      </c>
      <c r="DZ81" s="37">
        <v>3</v>
      </c>
      <c r="EE81" s="37">
        <v>13</v>
      </c>
      <c r="EK81" s="37">
        <v>6</v>
      </c>
      <c r="EL81" s="37">
        <f t="shared" si="56"/>
        <v>79</v>
      </c>
      <c r="EM81" s="37">
        <v>79</v>
      </c>
      <c r="EN81" s="37">
        <v>0</v>
      </c>
      <c r="EO81" s="37">
        <v>947.61307499999998</v>
      </c>
      <c r="EQ81" s="37">
        <v>44.651925000000006</v>
      </c>
      <c r="FE81" s="37">
        <v>662.60159999999996</v>
      </c>
      <c r="FG81" s="37">
        <v>73.622399999999999</v>
      </c>
      <c r="FI81" s="37"/>
      <c r="FJ81" s="178"/>
      <c r="FU81" s="37">
        <v>147.2448</v>
      </c>
      <c r="FW81" s="37">
        <v>5</v>
      </c>
      <c r="GH81" s="37">
        <v>1071.258</v>
      </c>
      <c r="GQ81" s="183"/>
      <c r="GR81" s="184"/>
      <c r="GS81" s="184"/>
      <c r="GT81" s="184"/>
      <c r="GU81" s="184"/>
      <c r="GV81" s="184"/>
      <c r="GW81" s="184"/>
      <c r="GX81" s="184"/>
      <c r="GY81" s="184"/>
      <c r="GZ81" s="184"/>
      <c r="HA81" s="184"/>
      <c r="HB81" s="184"/>
      <c r="HC81" s="184"/>
      <c r="HD81" s="184"/>
      <c r="HE81" s="184"/>
      <c r="HF81" s="184"/>
      <c r="HG81" s="184"/>
      <c r="HH81" s="184"/>
      <c r="HV81" s="37">
        <v>714.17200000000003</v>
      </c>
      <c r="HX81" s="37">
        <v>1.7</v>
      </c>
      <c r="IB81" s="37">
        <v>0</v>
      </c>
      <c r="IR81" s="37">
        <v>0</v>
      </c>
      <c r="IT81" s="37">
        <v>0</v>
      </c>
      <c r="JT81" s="37">
        <v>0</v>
      </c>
      <c r="JW81" s="37">
        <v>0</v>
      </c>
      <c r="JZ81" s="37">
        <v>0</v>
      </c>
      <c r="KA81" s="37">
        <v>0</v>
      </c>
      <c r="KB81" s="37">
        <v>0</v>
      </c>
      <c r="KC81" s="37">
        <v>0</v>
      </c>
      <c r="KD81" s="37">
        <v>0</v>
      </c>
      <c r="KV81" s="37">
        <v>0</v>
      </c>
    </row>
    <row r="82" spans="1:308" ht="17.25" customHeight="1" x14ac:dyDescent="0.25">
      <c r="A82" s="17">
        <v>72</v>
      </c>
      <c r="B82" s="163" t="s">
        <v>300</v>
      </c>
      <c r="C82" s="169" t="s">
        <v>372</v>
      </c>
      <c r="D82" s="170">
        <v>247693939</v>
      </c>
      <c r="E82" s="78">
        <f t="shared" si="41"/>
        <v>6588.4079999999994</v>
      </c>
      <c r="F82" s="78">
        <f t="shared" si="38"/>
        <v>3236.0260199999998</v>
      </c>
      <c r="G82" s="78">
        <f t="shared" si="39"/>
        <v>0</v>
      </c>
      <c r="H82" s="78">
        <f t="shared" si="40"/>
        <v>286.66437999999999</v>
      </c>
      <c r="I82" s="78">
        <f t="shared" si="42"/>
        <v>3065.7175999999999</v>
      </c>
      <c r="J82" s="37">
        <f t="shared" si="45"/>
        <v>1</v>
      </c>
      <c r="L82" s="37">
        <v>1</v>
      </c>
      <c r="M82" s="37">
        <v>0</v>
      </c>
      <c r="U82" s="37">
        <v>1</v>
      </c>
      <c r="V82" s="180">
        <f t="shared" si="43"/>
        <v>205</v>
      </c>
      <c r="W82" s="180">
        <f t="shared" si="46"/>
        <v>0</v>
      </c>
      <c r="X82" s="180"/>
      <c r="Y82" s="180"/>
      <c r="Z82" s="180">
        <f t="shared" si="47"/>
        <v>0</v>
      </c>
      <c r="AA82" s="180"/>
      <c r="AB82" s="180"/>
      <c r="AC82" s="180">
        <f t="shared" si="48"/>
        <v>205</v>
      </c>
      <c r="AD82" s="37">
        <v>0</v>
      </c>
      <c r="AE82" s="37">
        <v>205</v>
      </c>
      <c r="AF82" s="37">
        <v>0</v>
      </c>
      <c r="AH82" s="37">
        <v>0</v>
      </c>
      <c r="AJ82" s="37">
        <v>0</v>
      </c>
      <c r="AL82" s="37">
        <f t="shared" si="44"/>
        <v>4</v>
      </c>
      <c r="AM82" s="179">
        <f t="shared" si="49"/>
        <v>0</v>
      </c>
      <c r="AP82" s="37">
        <f t="shared" si="50"/>
        <v>0</v>
      </c>
      <c r="AS82" s="37">
        <f t="shared" si="51"/>
        <v>3</v>
      </c>
      <c r="AU82" s="37">
        <v>3</v>
      </c>
      <c r="AV82" s="37">
        <f t="shared" si="52"/>
        <v>1</v>
      </c>
      <c r="AX82" s="37">
        <v>1</v>
      </c>
      <c r="AY82" s="37">
        <v>0</v>
      </c>
      <c r="BE82" s="37">
        <v>0</v>
      </c>
      <c r="BS82" s="37">
        <f t="shared" si="53"/>
        <v>0</v>
      </c>
      <c r="BT82" s="37">
        <v>0</v>
      </c>
      <c r="BV82" s="37">
        <v>0</v>
      </c>
      <c r="BX82" s="37">
        <v>0</v>
      </c>
      <c r="BZ82" s="37">
        <v>0</v>
      </c>
      <c r="CH82" s="37">
        <f t="shared" si="54"/>
        <v>0</v>
      </c>
      <c r="CI82" s="37">
        <v>0</v>
      </c>
      <c r="CN82" s="37">
        <v>2754.4090000000001</v>
      </c>
      <c r="CT82" s="37">
        <v>168</v>
      </c>
      <c r="CV82" s="37">
        <v>0</v>
      </c>
      <c r="DB82" s="37">
        <v>0</v>
      </c>
      <c r="DD82" s="37">
        <v>0</v>
      </c>
      <c r="DE82" s="37">
        <f t="shared" si="55"/>
        <v>0</v>
      </c>
      <c r="DG82" s="37">
        <v>0</v>
      </c>
      <c r="DK82" s="37">
        <v>0</v>
      </c>
      <c r="DP82" s="37">
        <v>952.322</v>
      </c>
      <c r="DW82" s="37">
        <v>0</v>
      </c>
      <c r="DZ82" s="37">
        <v>1</v>
      </c>
      <c r="EE82" s="37">
        <v>0</v>
      </c>
      <c r="EK82" s="37">
        <v>2</v>
      </c>
      <c r="EL82" s="37">
        <f t="shared" si="56"/>
        <v>94</v>
      </c>
      <c r="EM82" s="37">
        <v>94</v>
      </c>
      <c r="EN82" s="37">
        <v>0</v>
      </c>
      <c r="EO82" s="37">
        <v>1139.13546</v>
      </c>
      <c r="EQ82" s="37">
        <v>53.676540000000003</v>
      </c>
      <c r="FE82" s="37">
        <v>1714.1795999999999</v>
      </c>
      <c r="FG82" s="37">
        <v>190.46440000000001</v>
      </c>
      <c r="FI82" s="37"/>
      <c r="FJ82" s="178"/>
      <c r="FU82" s="37">
        <v>380.92880000000002</v>
      </c>
      <c r="FW82" s="37">
        <v>5</v>
      </c>
      <c r="FY82" s="37">
        <v>382.71096</v>
      </c>
      <c r="GE82" s="37">
        <v>42.523440000000001</v>
      </c>
      <c r="GH82" s="37">
        <v>106.3086</v>
      </c>
      <c r="GQ82" s="183"/>
      <c r="GR82" s="184"/>
      <c r="GS82" s="184"/>
      <c r="GT82" s="184"/>
      <c r="GU82" s="184"/>
      <c r="GV82" s="184"/>
      <c r="GW82" s="184"/>
      <c r="GX82" s="184"/>
      <c r="GY82" s="184"/>
      <c r="GZ82" s="184"/>
      <c r="HA82" s="184"/>
      <c r="HB82" s="184"/>
      <c r="HC82" s="184"/>
      <c r="HD82" s="184"/>
      <c r="HE82" s="184"/>
      <c r="HF82" s="184"/>
      <c r="HG82" s="184"/>
      <c r="HH82" s="184"/>
      <c r="HU82" s="37">
        <v>165.36893333333299</v>
      </c>
      <c r="HV82" s="37">
        <v>41.342233333333397</v>
      </c>
      <c r="HW82" s="37">
        <v>2.5714285714285698</v>
      </c>
      <c r="HX82" s="37">
        <v>2.5</v>
      </c>
      <c r="IB82" s="37">
        <v>0</v>
      </c>
      <c r="IR82" s="37">
        <v>0</v>
      </c>
      <c r="IT82" s="37">
        <v>0</v>
      </c>
      <c r="JT82" s="37">
        <v>0</v>
      </c>
      <c r="JW82" s="37">
        <v>0</v>
      </c>
      <c r="JZ82" s="37">
        <v>0</v>
      </c>
      <c r="KA82" s="37">
        <v>0</v>
      </c>
      <c r="KB82" s="37">
        <v>0</v>
      </c>
      <c r="KC82" s="37">
        <v>0</v>
      </c>
      <c r="KD82" s="37">
        <v>0</v>
      </c>
      <c r="KV82" s="37">
        <v>0</v>
      </c>
    </row>
    <row r="83" spans="1:308" ht="17.25" customHeight="1" x14ac:dyDescent="0.25">
      <c r="A83" s="17">
        <v>73</v>
      </c>
      <c r="B83" s="163" t="s">
        <v>300</v>
      </c>
      <c r="C83" s="169" t="s">
        <v>373</v>
      </c>
      <c r="D83" s="170">
        <v>247693966</v>
      </c>
      <c r="E83" s="78">
        <f t="shared" si="41"/>
        <v>4949.2750000000005</v>
      </c>
      <c r="F83" s="78">
        <f t="shared" si="38"/>
        <v>2811.631085</v>
      </c>
      <c r="G83" s="78">
        <f t="shared" si="39"/>
        <v>0</v>
      </c>
      <c r="H83" s="78">
        <f t="shared" si="40"/>
        <v>579.84071500000005</v>
      </c>
      <c r="I83" s="78">
        <f t="shared" si="42"/>
        <v>1557.8032000000001</v>
      </c>
      <c r="J83" s="37">
        <f t="shared" si="45"/>
        <v>1</v>
      </c>
      <c r="K83" s="37">
        <f>VLOOKUP($D83,'[2]Титул ДТ'!$B:$CT,12,0)</f>
        <v>1</v>
      </c>
      <c r="M83" s="37">
        <v>0</v>
      </c>
      <c r="U83" s="37">
        <v>1</v>
      </c>
      <c r="V83" s="180">
        <f t="shared" si="43"/>
        <v>177</v>
      </c>
      <c r="W83" s="180">
        <f t="shared" si="46"/>
        <v>0</v>
      </c>
      <c r="X83" s="180"/>
      <c r="Y83" s="180"/>
      <c r="Z83" s="180">
        <f t="shared" si="47"/>
        <v>0</v>
      </c>
      <c r="AA83" s="180"/>
      <c r="AB83" s="180"/>
      <c r="AC83" s="180">
        <f t="shared" si="48"/>
        <v>177</v>
      </c>
      <c r="AD83" s="37">
        <v>177</v>
      </c>
      <c r="AF83" s="37">
        <v>0</v>
      </c>
      <c r="AH83" s="37">
        <v>0</v>
      </c>
      <c r="AJ83" s="37">
        <v>0</v>
      </c>
      <c r="AL83" s="37">
        <f t="shared" si="44"/>
        <v>6</v>
      </c>
      <c r="AM83" s="179">
        <f t="shared" si="49"/>
        <v>0</v>
      </c>
      <c r="AP83" s="37">
        <f t="shared" si="50"/>
        <v>0</v>
      </c>
      <c r="AS83" s="37">
        <f t="shared" si="51"/>
        <v>5</v>
      </c>
      <c r="AT83" s="37">
        <v>5</v>
      </c>
      <c r="AV83" s="37">
        <f t="shared" si="52"/>
        <v>1</v>
      </c>
      <c r="AW83" s="37">
        <v>1</v>
      </c>
      <c r="AY83" s="37">
        <v>1</v>
      </c>
      <c r="BE83" s="37">
        <v>0</v>
      </c>
      <c r="BS83" s="37">
        <f t="shared" si="53"/>
        <v>150</v>
      </c>
      <c r="BT83" s="37">
        <v>150</v>
      </c>
      <c r="BV83" s="37">
        <v>0</v>
      </c>
      <c r="BX83" s="37">
        <v>0</v>
      </c>
      <c r="BZ83" s="37">
        <v>0</v>
      </c>
      <c r="CH83" s="37">
        <f t="shared" si="54"/>
        <v>4</v>
      </c>
      <c r="CI83" s="37">
        <v>4</v>
      </c>
      <c r="CN83" s="37">
        <v>1368.115</v>
      </c>
      <c r="CT83" s="37">
        <v>50</v>
      </c>
      <c r="CV83" s="37">
        <v>0</v>
      </c>
      <c r="DB83" s="37">
        <v>0</v>
      </c>
      <c r="DD83" s="37">
        <v>0</v>
      </c>
      <c r="DE83" s="37">
        <f t="shared" si="55"/>
        <v>1</v>
      </c>
      <c r="DG83" s="37">
        <v>1</v>
      </c>
      <c r="DK83" s="37">
        <v>18</v>
      </c>
      <c r="DP83" s="37">
        <v>701.52800000000002</v>
      </c>
      <c r="DW83" s="37">
        <v>0</v>
      </c>
      <c r="DZ83" s="37">
        <v>1</v>
      </c>
      <c r="EE83" s="37">
        <v>1</v>
      </c>
      <c r="EK83" s="37">
        <v>0</v>
      </c>
      <c r="EL83" s="37">
        <f t="shared" si="56"/>
        <v>74</v>
      </c>
      <c r="EM83" s="37">
        <v>74</v>
      </c>
      <c r="EN83" s="37">
        <v>0</v>
      </c>
      <c r="EO83" s="37">
        <v>930.80316500000004</v>
      </c>
      <c r="EQ83" s="37">
        <v>43.859835000000004</v>
      </c>
      <c r="FE83" s="37">
        <v>1262.7503999999999</v>
      </c>
      <c r="FG83" s="37">
        <v>140.3056</v>
      </c>
      <c r="FI83" s="37"/>
      <c r="FJ83" s="178"/>
      <c r="FU83" s="37">
        <v>280.6112</v>
      </c>
      <c r="FW83" s="37">
        <v>5</v>
      </c>
      <c r="FY83" s="37">
        <v>618.07752000000005</v>
      </c>
      <c r="GE83" s="37">
        <v>68.675280000000001</v>
      </c>
      <c r="GH83" s="37">
        <v>171.68819999999999</v>
      </c>
      <c r="GQ83" s="185"/>
      <c r="GR83" s="186"/>
      <c r="GS83" s="186"/>
      <c r="GT83" s="186"/>
      <c r="GU83" s="186"/>
      <c r="GV83" s="186"/>
      <c r="GW83" s="186"/>
      <c r="GX83" s="186"/>
      <c r="GY83" s="186"/>
      <c r="GZ83" s="186"/>
      <c r="HA83" s="186"/>
      <c r="HB83" s="186"/>
      <c r="HC83" s="186"/>
      <c r="HD83" s="186"/>
      <c r="HE83" s="186"/>
      <c r="HF83" s="186"/>
      <c r="HG83" s="186"/>
      <c r="HH83" s="186"/>
      <c r="HU83" s="37">
        <v>245.268857142857</v>
      </c>
      <c r="HV83" s="37">
        <v>61.3172142857143</v>
      </c>
      <c r="HW83" s="37">
        <v>2.8</v>
      </c>
      <c r="HX83" s="37">
        <v>2.8</v>
      </c>
      <c r="IB83" s="37">
        <v>0</v>
      </c>
      <c r="IR83" s="37">
        <v>0</v>
      </c>
      <c r="IT83" s="37">
        <v>0</v>
      </c>
      <c r="JT83" s="37">
        <v>0</v>
      </c>
      <c r="JW83" s="37">
        <v>0</v>
      </c>
      <c r="JZ83" s="37">
        <v>0</v>
      </c>
      <c r="KA83" s="37">
        <v>0</v>
      </c>
      <c r="KB83" s="37">
        <v>0</v>
      </c>
      <c r="KC83" s="37">
        <v>0</v>
      </c>
      <c r="KD83" s="37">
        <v>0</v>
      </c>
      <c r="KV83" s="37">
        <v>0</v>
      </c>
    </row>
    <row r="84" spans="1:308" ht="17.25" customHeight="1" x14ac:dyDescent="0.25">
      <c r="A84" s="17">
        <v>74</v>
      </c>
      <c r="B84" s="163" t="s">
        <v>300</v>
      </c>
      <c r="C84" s="169" t="s">
        <v>374</v>
      </c>
      <c r="D84" s="170">
        <v>1055182430</v>
      </c>
      <c r="E84" s="78">
        <f t="shared" si="41"/>
        <v>13536.112999999998</v>
      </c>
      <c r="F84" s="78">
        <f t="shared" si="38"/>
        <v>4439.7344549999998</v>
      </c>
      <c r="G84" s="78">
        <f t="shared" si="39"/>
        <v>0</v>
      </c>
      <c r="H84" s="78">
        <f t="shared" si="40"/>
        <v>935.09754499999997</v>
      </c>
      <c r="I84" s="78">
        <f t="shared" si="42"/>
        <v>8161.280999999999</v>
      </c>
      <c r="J84" s="37">
        <f t="shared" si="45"/>
        <v>4</v>
      </c>
      <c r="L84" s="37">
        <v>4</v>
      </c>
      <c r="M84" s="37">
        <v>0</v>
      </c>
      <c r="U84" s="37">
        <v>1</v>
      </c>
      <c r="V84" s="180">
        <f t="shared" si="43"/>
        <v>1314</v>
      </c>
      <c r="W84" s="180">
        <f t="shared" si="46"/>
        <v>0</v>
      </c>
      <c r="X84" s="180"/>
      <c r="Y84" s="180"/>
      <c r="Z84" s="180">
        <f t="shared" si="47"/>
        <v>0</v>
      </c>
      <c r="AA84" s="180"/>
      <c r="AB84" s="180"/>
      <c r="AC84" s="180">
        <f t="shared" si="48"/>
        <v>1314</v>
      </c>
      <c r="AD84" s="37">
        <v>0</v>
      </c>
      <c r="AE84" s="37">
        <v>1314</v>
      </c>
      <c r="AF84" s="37">
        <v>0</v>
      </c>
      <c r="AH84" s="37">
        <v>0</v>
      </c>
      <c r="AJ84" s="37">
        <v>0</v>
      </c>
      <c r="AL84" s="37">
        <f t="shared" si="44"/>
        <v>0</v>
      </c>
      <c r="AM84" s="179">
        <f t="shared" si="49"/>
        <v>0</v>
      </c>
      <c r="AP84" s="37">
        <f t="shared" si="50"/>
        <v>0</v>
      </c>
      <c r="AS84" s="37">
        <f t="shared" si="51"/>
        <v>0</v>
      </c>
      <c r="AU84" s="37">
        <v>0</v>
      </c>
      <c r="AV84" s="37">
        <f t="shared" si="52"/>
        <v>0</v>
      </c>
      <c r="AX84" s="37">
        <v>0</v>
      </c>
      <c r="AY84" s="37">
        <v>2</v>
      </c>
      <c r="BE84" s="37">
        <v>0</v>
      </c>
      <c r="BS84" s="37">
        <f t="shared" si="53"/>
        <v>548</v>
      </c>
      <c r="BT84" s="37">
        <v>548</v>
      </c>
      <c r="BV84" s="37">
        <v>0</v>
      </c>
      <c r="BX84" s="37">
        <v>0</v>
      </c>
      <c r="BZ84" s="37">
        <v>0</v>
      </c>
      <c r="CH84" s="37">
        <f t="shared" si="54"/>
        <v>5</v>
      </c>
      <c r="CI84" s="37">
        <v>5</v>
      </c>
      <c r="CN84" s="37">
        <v>4148.6189999999997</v>
      </c>
      <c r="CT84" s="37">
        <v>28</v>
      </c>
      <c r="CV84" s="37">
        <v>0</v>
      </c>
      <c r="DB84" s="37">
        <v>0</v>
      </c>
      <c r="DD84" s="37">
        <v>0</v>
      </c>
      <c r="DE84" s="37">
        <f t="shared" si="55"/>
        <v>1</v>
      </c>
      <c r="DG84" s="37">
        <v>1</v>
      </c>
      <c r="DK84" s="37">
        <v>18</v>
      </c>
      <c r="DP84" s="37">
        <v>1544.4555</v>
      </c>
      <c r="DW84" s="37">
        <v>0</v>
      </c>
      <c r="DZ84" s="37">
        <v>4</v>
      </c>
      <c r="EE84" s="37">
        <v>2</v>
      </c>
      <c r="EK84" s="37">
        <v>2</v>
      </c>
      <c r="EL84" s="37">
        <f t="shared" si="56"/>
        <v>134</v>
      </c>
      <c r="EM84" s="37">
        <v>134</v>
      </c>
      <c r="EN84" s="37">
        <v>0</v>
      </c>
      <c r="EO84" s="37">
        <v>1659.714555</v>
      </c>
      <c r="EQ84" s="37">
        <v>78.206445000000002</v>
      </c>
      <c r="FE84" s="37">
        <v>2780.0198999999998</v>
      </c>
      <c r="FF84" s="185"/>
      <c r="FG84" s="37">
        <v>308.89109999999999</v>
      </c>
      <c r="FI84" s="37"/>
      <c r="FJ84" s="178"/>
      <c r="FU84" s="37">
        <v>1029.6369999999999</v>
      </c>
      <c r="FW84" s="37">
        <v>3</v>
      </c>
      <c r="GH84" s="37">
        <v>2680.6619999999998</v>
      </c>
      <c r="GQ84" s="183"/>
      <c r="GR84" s="184"/>
      <c r="GS84" s="184"/>
      <c r="GT84" s="184"/>
      <c r="GU84" s="184"/>
      <c r="GV84" s="184"/>
      <c r="GW84" s="184"/>
      <c r="GX84" s="184"/>
      <c r="GY84" s="184"/>
      <c r="GZ84" s="184"/>
      <c r="HA84" s="184"/>
      <c r="HB84" s="184"/>
      <c r="HC84" s="184"/>
      <c r="HD84" s="184"/>
      <c r="HE84" s="184"/>
      <c r="HF84" s="184"/>
      <c r="HG84" s="184"/>
      <c r="HH84" s="184"/>
      <c r="HV84" s="37">
        <v>1787.1079999999999</v>
      </c>
      <c r="HX84" s="37">
        <v>1.7</v>
      </c>
      <c r="IB84" s="37">
        <v>0</v>
      </c>
      <c r="IR84" s="37">
        <v>0</v>
      </c>
      <c r="IT84" s="37">
        <v>0</v>
      </c>
      <c r="JT84" s="37">
        <v>0</v>
      </c>
      <c r="JW84" s="37">
        <v>0</v>
      </c>
      <c r="JZ84" s="37">
        <v>0</v>
      </c>
      <c r="KA84" s="37">
        <v>0</v>
      </c>
      <c r="KB84" s="37">
        <v>0</v>
      </c>
      <c r="KC84" s="37">
        <v>0</v>
      </c>
      <c r="KD84" s="37">
        <v>0</v>
      </c>
      <c r="KV84" s="37">
        <v>0</v>
      </c>
    </row>
    <row r="85" spans="1:308" ht="17.25" customHeight="1" x14ac:dyDescent="0.25">
      <c r="A85" s="17">
        <v>75</v>
      </c>
      <c r="B85" s="163" t="s">
        <v>300</v>
      </c>
      <c r="C85" s="169" t="s">
        <v>375</v>
      </c>
      <c r="D85" s="170">
        <v>247693747</v>
      </c>
      <c r="E85" s="78">
        <f t="shared" si="41"/>
        <v>15610.974999999999</v>
      </c>
      <c r="F85" s="78">
        <f t="shared" si="38"/>
        <v>8095.4522549999992</v>
      </c>
      <c r="G85" s="78">
        <f t="shared" si="39"/>
        <v>0</v>
      </c>
      <c r="H85" s="78">
        <f t="shared" si="40"/>
        <v>1244.282745</v>
      </c>
      <c r="I85" s="78">
        <f t="shared" si="42"/>
        <v>6271.2400000000007</v>
      </c>
      <c r="J85" s="37">
        <f t="shared" si="45"/>
        <v>1</v>
      </c>
      <c r="L85" s="37">
        <v>1</v>
      </c>
      <c r="M85" s="37">
        <v>0</v>
      </c>
      <c r="U85" s="37">
        <v>1</v>
      </c>
      <c r="V85" s="180">
        <f t="shared" si="43"/>
        <v>290</v>
      </c>
      <c r="W85" s="180">
        <f t="shared" si="46"/>
        <v>0</v>
      </c>
      <c r="X85" s="180"/>
      <c r="Y85" s="180"/>
      <c r="Z85" s="180">
        <f t="shared" si="47"/>
        <v>0</v>
      </c>
      <c r="AA85" s="180"/>
      <c r="AB85" s="180"/>
      <c r="AC85" s="180">
        <f t="shared" si="48"/>
        <v>290</v>
      </c>
      <c r="AD85" s="37">
        <v>0</v>
      </c>
      <c r="AE85" s="37">
        <v>290</v>
      </c>
      <c r="AF85" s="37">
        <v>0</v>
      </c>
      <c r="AH85" s="37">
        <v>0</v>
      </c>
      <c r="AJ85" s="37">
        <v>0</v>
      </c>
      <c r="AL85" s="37">
        <f t="shared" si="44"/>
        <v>6</v>
      </c>
      <c r="AM85" s="179">
        <f t="shared" si="49"/>
        <v>0</v>
      </c>
      <c r="AP85" s="37">
        <f t="shared" si="50"/>
        <v>0</v>
      </c>
      <c r="AS85" s="37">
        <f t="shared" si="51"/>
        <v>5</v>
      </c>
      <c r="AU85" s="37">
        <v>5</v>
      </c>
      <c r="AV85" s="37">
        <f t="shared" si="52"/>
        <v>1</v>
      </c>
      <c r="AX85" s="37">
        <v>1</v>
      </c>
      <c r="AY85" s="37">
        <v>1</v>
      </c>
      <c r="BE85" s="37">
        <v>0</v>
      </c>
      <c r="BS85" s="37">
        <f t="shared" si="53"/>
        <v>0</v>
      </c>
      <c r="BT85" s="37">
        <v>0</v>
      </c>
      <c r="BV85" s="37">
        <v>0</v>
      </c>
      <c r="BX85" s="37">
        <v>530</v>
      </c>
      <c r="BZ85" s="37">
        <v>0</v>
      </c>
      <c r="CH85" s="37">
        <f t="shared" si="54"/>
        <v>2</v>
      </c>
      <c r="CI85" s="37">
        <v>2</v>
      </c>
      <c r="CN85" s="37">
        <v>5310.5870000000004</v>
      </c>
      <c r="CT85" s="37">
        <v>10</v>
      </c>
      <c r="CV85" s="37">
        <v>0</v>
      </c>
      <c r="DB85" s="37">
        <v>0</v>
      </c>
      <c r="DD85" s="37">
        <v>19</v>
      </c>
      <c r="DE85" s="37">
        <f t="shared" si="55"/>
        <v>2</v>
      </c>
      <c r="DG85" s="37">
        <v>2</v>
      </c>
      <c r="DK85" s="37">
        <v>18</v>
      </c>
      <c r="DP85" s="37">
        <v>1584.191</v>
      </c>
      <c r="DW85" s="37">
        <v>0</v>
      </c>
      <c r="DZ85" s="37">
        <v>1</v>
      </c>
      <c r="EE85" s="37">
        <v>3</v>
      </c>
      <c r="EK85" s="37">
        <v>3</v>
      </c>
      <c r="EL85" s="37">
        <f t="shared" si="56"/>
        <v>238</v>
      </c>
      <c r="EM85" s="37">
        <v>238</v>
      </c>
      <c r="EN85" s="37">
        <v>0</v>
      </c>
      <c r="EO85" s="37">
        <v>2894.3576549999998</v>
      </c>
      <c r="EQ85" s="37">
        <v>136.38334500000002</v>
      </c>
      <c r="FE85" s="37">
        <v>2851.5437999999999</v>
      </c>
      <c r="FF85" s="183"/>
      <c r="FG85" s="37">
        <v>316.83819999999997</v>
      </c>
      <c r="FI85" s="37"/>
      <c r="FJ85" s="178"/>
      <c r="FU85" s="37">
        <v>792.09550000000002</v>
      </c>
      <c r="FW85" s="37">
        <v>4</v>
      </c>
      <c r="FY85" s="37">
        <v>2349.5508</v>
      </c>
      <c r="GE85" s="37">
        <v>261.06119999999999</v>
      </c>
      <c r="GH85" s="37">
        <v>652.65300000000002</v>
      </c>
      <c r="GQ85" s="183"/>
      <c r="GR85" s="184"/>
      <c r="GS85" s="184"/>
      <c r="GT85" s="184"/>
      <c r="GU85" s="184"/>
      <c r="GV85" s="184"/>
      <c r="GW85" s="184"/>
      <c r="GX85" s="184"/>
      <c r="GY85" s="184"/>
      <c r="GZ85" s="184"/>
      <c r="HA85" s="184"/>
      <c r="HB85" s="184"/>
      <c r="HC85" s="184"/>
      <c r="HD85" s="184"/>
      <c r="HE85" s="184"/>
      <c r="HF85" s="184"/>
      <c r="HG85" s="184"/>
      <c r="HH85" s="184"/>
      <c r="HU85" s="37">
        <v>882.46039436619799</v>
      </c>
      <c r="HV85" s="37">
        <v>220.61509859155001</v>
      </c>
      <c r="HW85" s="37">
        <v>2.9</v>
      </c>
      <c r="HX85" s="37">
        <v>2.9</v>
      </c>
      <c r="IB85" s="37">
        <v>0</v>
      </c>
      <c r="IR85" s="37">
        <v>0</v>
      </c>
      <c r="IT85" s="37">
        <v>0</v>
      </c>
      <c r="JT85" s="37">
        <v>0</v>
      </c>
      <c r="JW85" s="37">
        <v>0</v>
      </c>
      <c r="JZ85" s="37">
        <v>0</v>
      </c>
      <c r="KA85" s="37">
        <v>0</v>
      </c>
      <c r="KB85" s="37">
        <v>0</v>
      </c>
      <c r="KC85" s="37">
        <v>0</v>
      </c>
      <c r="KD85" s="37">
        <v>0</v>
      </c>
      <c r="KV85" s="37">
        <v>0</v>
      </c>
    </row>
    <row r="86" spans="1:308" ht="17.25" customHeight="1" x14ac:dyDescent="0.25">
      <c r="A86" s="17">
        <v>76</v>
      </c>
      <c r="B86" s="163" t="s">
        <v>300</v>
      </c>
      <c r="C86" s="169" t="s">
        <v>376</v>
      </c>
      <c r="D86" s="170">
        <v>1055182424</v>
      </c>
      <c r="E86" s="78">
        <f t="shared" si="41"/>
        <v>9433.4259999999995</v>
      </c>
      <c r="F86" s="78">
        <f t="shared" si="38"/>
        <v>2811.2615700000001</v>
      </c>
      <c r="G86" s="78">
        <f t="shared" si="39"/>
        <v>0</v>
      </c>
      <c r="H86" s="78">
        <f t="shared" si="40"/>
        <v>274.63643000000002</v>
      </c>
      <c r="I86" s="78">
        <f t="shared" si="42"/>
        <v>6347.5280000000002</v>
      </c>
      <c r="J86" s="37">
        <f t="shared" si="45"/>
        <v>4</v>
      </c>
      <c r="L86" s="37">
        <v>4</v>
      </c>
      <c r="M86" s="37">
        <v>0</v>
      </c>
      <c r="U86" s="37">
        <v>1</v>
      </c>
      <c r="V86" s="180">
        <f t="shared" si="43"/>
        <v>575.20000000000005</v>
      </c>
      <c r="W86" s="180">
        <f t="shared" si="46"/>
        <v>0</v>
      </c>
      <c r="X86" s="180"/>
      <c r="Y86" s="180"/>
      <c r="Z86" s="180">
        <f t="shared" si="47"/>
        <v>0</v>
      </c>
      <c r="AA86" s="180"/>
      <c r="AB86" s="180"/>
      <c r="AC86" s="180">
        <f t="shared" si="48"/>
        <v>575.20000000000005</v>
      </c>
      <c r="AD86" s="37">
        <v>0</v>
      </c>
      <c r="AE86" s="37">
        <v>575.20000000000005</v>
      </c>
      <c r="AF86" s="37">
        <v>0</v>
      </c>
      <c r="AH86" s="37">
        <v>0</v>
      </c>
      <c r="AJ86" s="37">
        <v>0</v>
      </c>
      <c r="AL86" s="37">
        <f t="shared" si="44"/>
        <v>0</v>
      </c>
      <c r="AM86" s="179">
        <f t="shared" si="49"/>
        <v>0</v>
      </c>
      <c r="AP86" s="37">
        <f t="shared" si="50"/>
        <v>0</v>
      </c>
      <c r="AS86" s="37">
        <f t="shared" si="51"/>
        <v>0</v>
      </c>
      <c r="AU86" s="37">
        <v>0</v>
      </c>
      <c r="AV86" s="37">
        <f t="shared" si="52"/>
        <v>0</v>
      </c>
      <c r="AX86" s="37">
        <v>0</v>
      </c>
      <c r="AY86" s="37">
        <v>0</v>
      </c>
      <c r="BE86" s="37">
        <v>0</v>
      </c>
      <c r="BS86" s="37">
        <f t="shared" si="53"/>
        <v>0</v>
      </c>
      <c r="BT86" s="37">
        <v>0</v>
      </c>
      <c r="BV86" s="37">
        <v>0</v>
      </c>
      <c r="BX86" s="37">
        <v>0</v>
      </c>
      <c r="BZ86" s="37">
        <v>0</v>
      </c>
      <c r="CH86" s="37">
        <f t="shared" si="54"/>
        <v>0</v>
      </c>
      <c r="CI86" s="37">
        <v>0</v>
      </c>
      <c r="CN86" s="37">
        <v>3597.393</v>
      </c>
      <c r="CT86" s="37">
        <v>28</v>
      </c>
      <c r="CV86" s="37">
        <v>0</v>
      </c>
      <c r="DB86" s="37">
        <v>0</v>
      </c>
      <c r="DD86" s="37">
        <v>0</v>
      </c>
      <c r="DE86" s="37">
        <f t="shared" si="55"/>
        <v>1</v>
      </c>
      <c r="DG86" s="37">
        <v>1</v>
      </c>
      <c r="DK86" s="37">
        <v>18</v>
      </c>
      <c r="DP86" s="37">
        <v>1234.2819999999999</v>
      </c>
      <c r="DW86" s="37">
        <v>0</v>
      </c>
      <c r="DZ86" s="37">
        <v>4</v>
      </c>
      <c r="EE86" s="37">
        <v>4</v>
      </c>
      <c r="EK86" s="37">
        <v>4</v>
      </c>
      <c r="EL86" s="37">
        <f t="shared" si="56"/>
        <v>47</v>
      </c>
      <c r="EM86" s="37">
        <v>47</v>
      </c>
      <c r="EN86" s="37">
        <v>0</v>
      </c>
      <c r="EO86" s="37">
        <v>589.55396999999994</v>
      </c>
      <c r="EQ86" s="37">
        <v>27.780029999999996</v>
      </c>
      <c r="FE86" s="37">
        <v>2221.7076000000002</v>
      </c>
      <c r="FF86" s="183"/>
      <c r="FG86" s="37">
        <v>246.85640000000001</v>
      </c>
      <c r="FI86" s="37"/>
      <c r="FJ86" s="178"/>
      <c r="FU86" s="37">
        <v>822.85466666666696</v>
      </c>
      <c r="FW86" s="37">
        <v>3</v>
      </c>
      <c r="GH86" s="37">
        <v>2156.9349999999999</v>
      </c>
      <c r="GQ86" s="183"/>
      <c r="GR86" s="184"/>
      <c r="GS86" s="184"/>
      <c r="GT86" s="184"/>
      <c r="GU86" s="184"/>
      <c r="GV86" s="184"/>
      <c r="GW86" s="184"/>
      <c r="GX86" s="184"/>
      <c r="GY86" s="184"/>
      <c r="GZ86" s="184"/>
      <c r="HA86" s="184"/>
      <c r="HB86" s="184"/>
      <c r="HC86" s="184"/>
      <c r="HD86" s="184"/>
      <c r="HE86" s="184"/>
      <c r="HF86" s="184"/>
      <c r="HG86" s="184"/>
      <c r="HH86" s="184"/>
      <c r="HV86" s="37">
        <v>1437.9566666666699</v>
      </c>
      <c r="HX86" s="37">
        <v>1.7</v>
      </c>
      <c r="IB86" s="37">
        <v>0</v>
      </c>
      <c r="IR86" s="37">
        <v>0</v>
      </c>
      <c r="IT86" s="37">
        <v>0</v>
      </c>
      <c r="JT86" s="37">
        <v>0</v>
      </c>
      <c r="JW86" s="37">
        <v>0</v>
      </c>
      <c r="JZ86" s="37">
        <v>0</v>
      </c>
      <c r="KA86" s="37">
        <v>0</v>
      </c>
      <c r="KB86" s="37">
        <v>0</v>
      </c>
      <c r="KC86" s="37">
        <v>0</v>
      </c>
      <c r="KD86" s="37">
        <v>0</v>
      </c>
      <c r="KV86" s="37">
        <v>0</v>
      </c>
    </row>
    <row r="87" spans="1:308" ht="17.25" customHeight="1" x14ac:dyDescent="0.25">
      <c r="A87" s="17">
        <v>77</v>
      </c>
      <c r="B87" s="163" t="s">
        <v>300</v>
      </c>
      <c r="C87" s="169" t="s">
        <v>377</v>
      </c>
      <c r="D87" s="170">
        <v>3609240770</v>
      </c>
      <c r="E87" s="78">
        <f t="shared" si="41"/>
        <v>13141.796</v>
      </c>
      <c r="F87" s="78">
        <f t="shared" si="38"/>
        <v>4116.7754750000004</v>
      </c>
      <c r="G87" s="78">
        <f t="shared" si="39"/>
        <v>0</v>
      </c>
      <c r="H87" s="78">
        <f t="shared" si="40"/>
        <v>1045.7825250000001</v>
      </c>
      <c r="I87" s="78">
        <f t="shared" si="42"/>
        <v>7979.2379999999994</v>
      </c>
      <c r="J87" s="37">
        <f t="shared" si="45"/>
        <v>3</v>
      </c>
      <c r="L87" s="37">
        <v>3</v>
      </c>
      <c r="M87" s="37">
        <v>0</v>
      </c>
      <c r="U87" s="37">
        <v>1</v>
      </c>
      <c r="V87" s="180">
        <f t="shared" si="43"/>
        <v>388</v>
      </c>
      <c r="W87" s="180">
        <f t="shared" si="46"/>
        <v>0</v>
      </c>
      <c r="X87" s="180"/>
      <c r="Y87" s="180"/>
      <c r="Z87" s="180">
        <f t="shared" si="47"/>
        <v>0</v>
      </c>
      <c r="AA87" s="180"/>
      <c r="AB87" s="180"/>
      <c r="AC87" s="180">
        <f t="shared" si="48"/>
        <v>388</v>
      </c>
      <c r="AD87" s="37">
        <v>0</v>
      </c>
      <c r="AE87" s="37">
        <v>388</v>
      </c>
      <c r="AF87" s="37">
        <v>0</v>
      </c>
      <c r="AH87" s="37">
        <v>0</v>
      </c>
      <c r="AI87" s="37">
        <v>213</v>
      </c>
      <c r="AJ87" s="37">
        <v>0</v>
      </c>
      <c r="AL87" s="37">
        <f t="shared" si="44"/>
        <v>0</v>
      </c>
      <c r="AM87" s="179">
        <f t="shared" si="49"/>
        <v>0</v>
      </c>
      <c r="AP87" s="37">
        <f t="shared" si="50"/>
        <v>0</v>
      </c>
      <c r="AS87" s="37">
        <f t="shared" si="51"/>
        <v>0</v>
      </c>
      <c r="AU87" s="37">
        <v>0</v>
      </c>
      <c r="AV87" s="37">
        <f t="shared" si="52"/>
        <v>0</v>
      </c>
      <c r="AX87" s="37">
        <v>0</v>
      </c>
      <c r="AY87" s="37">
        <v>2</v>
      </c>
      <c r="BE87" s="37">
        <v>0</v>
      </c>
      <c r="BS87" s="37">
        <f t="shared" si="53"/>
        <v>683</v>
      </c>
      <c r="BT87" s="37">
        <v>683</v>
      </c>
      <c r="BV87" s="37">
        <v>0</v>
      </c>
      <c r="BX87" s="37">
        <v>0</v>
      </c>
      <c r="BZ87" s="37">
        <v>0</v>
      </c>
      <c r="CH87" s="37">
        <f t="shared" si="54"/>
        <v>2</v>
      </c>
      <c r="CI87" s="37">
        <v>2</v>
      </c>
      <c r="CN87" s="37">
        <v>5101.3379999999997</v>
      </c>
      <c r="CT87" s="37">
        <v>49</v>
      </c>
      <c r="CV87" s="37">
        <v>0</v>
      </c>
      <c r="DB87" s="37">
        <v>0</v>
      </c>
      <c r="DD87" s="37">
        <v>0</v>
      </c>
      <c r="DE87" s="37">
        <f t="shared" si="55"/>
        <v>2</v>
      </c>
      <c r="DG87" s="37">
        <v>2</v>
      </c>
      <c r="DK87" s="37">
        <v>18</v>
      </c>
      <c r="DP87" s="37">
        <v>1465.4765</v>
      </c>
      <c r="DW87" s="37">
        <v>0</v>
      </c>
      <c r="DZ87" s="37">
        <v>3</v>
      </c>
      <c r="EE87" s="37">
        <v>0</v>
      </c>
      <c r="EK87" s="37">
        <v>0</v>
      </c>
      <c r="EL87" s="37">
        <f t="shared" si="56"/>
        <v>109</v>
      </c>
      <c r="EM87" s="37">
        <v>109</v>
      </c>
      <c r="EN87" s="37">
        <v>0</v>
      </c>
      <c r="EO87" s="37">
        <v>1478.9177749999999</v>
      </c>
      <c r="EQ87" s="37">
        <v>69.687225000000012</v>
      </c>
      <c r="FE87" s="37">
        <v>2637.8577</v>
      </c>
      <c r="FG87" s="37">
        <v>293.09530000000001</v>
      </c>
      <c r="FI87" s="37"/>
      <c r="FJ87" s="178"/>
      <c r="FU87" s="37">
        <v>976.98433333333298</v>
      </c>
      <c r="FW87" s="37">
        <v>3</v>
      </c>
      <c r="GH87" s="37">
        <v>2258.9</v>
      </c>
      <c r="GQ87" s="185"/>
      <c r="GR87" s="186"/>
      <c r="GS87" s="186"/>
      <c r="GT87" s="186"/>
      <c r="GU87" s="186"/>
      <c r="GV87" s="186"/>
      <c r="GW87" s="186"/>
      <c r="GX87" s="186"/>
      <c r="GY87" s="186"/>
      <c r="GZ87" s="186"/>
      <c r="HA87" s="186"/>
      <c r="HB87" s="186"/>
      <c r="HC87" s="186"/>
      <c r="HD87" s="186"/>
      <c r="HE87" s="186"/>
      <c r="HF87" s="186"/>
      <c r="HG87" s="186"/>
      <c r="HH87" s="186"/>
      <c r="HV87" s="37">
        <v>1505.93333333333</v>
      </c>
      <c r="HX87" s="37">
        <v>1.7</v>
      </c>
      <c r="IB87" s="37">
        <v>0</v>
      </c>
      <c r="IR87" s="37">
        <v>0</v>
      </c>
      <c r="IT87" s="37">
        <v>0</v>
      </c>
      <c r="JT87" s="37">
        <v>0</v>
      </c>
      <c r="JW87" s="37">
        <v>0</v>
      </c>
      <c r="JZ87" s="37">
        <v>0</v>
      </c>
      <c r="KA87" s="37">
        <v>0</v>
      </c>
      <c r="KB87" s="37">
        <v>0</v>
      </c>
      <c r="KC87" s="37">
        <v>0</v>
      </c>
      <c r="KD87" s="37">
        <v>0</v>
      </c>
      <c r="KV87" s="37">
        <v>0</v>
      </c>
    </row>
    <row r="88" spans="1:308" ht="17.25" customHeight="1" x14ac:dyDescent="0.25">
      <c r="A88" s="17">
        <v>78</v>
      </c>
      <c r="B88" s="163" t="s">
        <v>300</v>
      </c>
      <c r="C88" s="169" t="s">
        <v>378</v>
      </c>
      <c r="D88" s="170">
        <v>247693729</v>
      </c>
      <c r="E88" s="78">
        <f t="shared" si="41"/>
        <v>8180.9959999999992</v>
      </c>
      <c r="F88" s="78">
        <f t="shared" si="38"/>
        <v>3682.9273199999998</v>
      </c>
      <c r="G88" s="78">
        <f t="shared" si="39"/>
        <v>0</v>
      </c>
      <c r="H88" s="78">
        <f t="shared" si="40"/>
        <v>446.26908000000003</v>
      </c>
      <c r="I88" s="78">
        <f t="shared" si="42"/>
        <v>4051.7995999999998</v>
      </c>
      <c r="J88" s="37">
        <f t="shared" si="45"/>
        <v>1</v>
      </c>
      <c r="L88" s="37">
        <v>1</v>
      </c>
      <c r="M88" s="37">
        <v>0</v>
      </c>
      <c r="U88" s="37">
        <v>1</v>
      </c>
      <c r="V88" s="180">
        <f t="shared" si="43"/>
        <v>170</v>
      </c>
      <c r="W88" s="180">
        <f t="shared" si="46"/>
        <v>0</v>
      </c>
      <c r="X88" s="180"/>
      <c r="Y88" s="180"/>
      <c r="Z88" s="180">
        <f t="shared" si="47"/>
        <v>0</v>
      </c>
      <c r="AA88" s="180"/>
      <c r="AB88" s="180"/>
      <c r="AC88" s="180">
        <f t="shared" si="48"/>
        <v>170</v>
      </c>
      <c r="AD88" s="37">
        <v>0</v>
      </c>
      <c r="AE88" s="37">
        <v>170</v>
      </c>
      <c r="AF88" s="37">
        <v>0</v>
      </c>
      <c r="AH88" s="37">
        <v>0</v>
      </c>
      <c r="AJ88" s="37">
        <v>0</v>
      </c>
      <c r="AL88" s="37">
        <f t="shared" si="44"/>
        <v>5</v>
      </c>
      <c r="AM88" s="179">
        <f t="shared" si="49"/>
        <v>0</v>
      </c>
      <c r="AP88" s="37">
        <f t="shared" si="50"/>
        <v>0</v>
      </c>
      <c r="AS88" s="37">
        <f t="shared" si="51"/>
        <v>4</v>
      </c>
      <c r="AU88" s="37">
        <v>4</v>
      </c>
      <c r="AV88" s="37">
        <f t="shared" si="52"/>
        <v>1</v>
      </c>
      <c r="AX88" s="37">
        <v>1</v>
      </c>
      <c r="AY88" s="37">
        <v>1</v>
      </c>
      <c r="BE88" s="37">
        <v>0</v>
      </c>
      <c r="BS88" s="37">
        <f t="shared" si="53"/>
        <v>117</v>
      </c>
      <c r="BT88" s="37">
        <v>117</v>
      </c>
      <c r="BV88" s="37">
        <v>0</v>
      </c>
      <c r="BX88" s="37">
        <v>0</v>
      </c>
      <c r="BZ88" s="37">
        <v>0</v>
      </c>
      <c r="CH88" s="37">
        <f t="shared" si="54"/>
        <v>5</v>
      </c>
      <c r="CI88" s="37">
        <v>5</v>
      </c>
      <c r="CN88" s="37">
        <v>3682.8119999999999</v>
      </c>
      <c r="CT88" s="37">
        <v>32</v>
      </c>
      <c r="CV88" s="37">
        <v>0</v>
      </c>
      <c r="DB88" s="37">
        <v>0</v>
      </c>
      <c r="DD88" s="37">
        <v>0</v>
      </c>
      <c r="DE88" s="37">
        <f t="shared" si="55"/>
        <v>2</v>
      </c>
      <c r="DG88" s="37">
        <v>2</v>
      </c>
      <c r="DK88" s="37">
        <v>18</v>
      </c>
      <c r="DP88" s="37">
        <v>990.02700000000004</v>
      </c>
      <c r="DW88" s="37">
        <v>0</v>
      </c>
      <c r="DZ88" s="37">
        <v>1</v>
      </c>
      <c r="EE88" s="37">
        <v>4</v>
      </c>
      <c r="EK88" s="37">
        <v>4</v>
      </c>
      <c r="EL88" s="37">
        <f t="shared" si="56"/>
        <v>102</v>
      </c>
      <c r="EM88" s="37">
        <v>102</v>
      </c>
      <c r="EN88" s="37">
        <v>0</v>
      </c>
      <c r="EO88" s="37">
        <v>1249.3233599999999</v>
      </c>
      <c r="EQ88" s="37">
        <v>58.868639999999999</v>
      </c>
      <c r="FE88" s="37">
        <v>1782.0486000000001</v>
      </c>
      <c r="FG88" s="37">
        <v>198.00540000000001</v>
      </c>
      <c r="FI88" s="37"/>
      <c r="FJ88" s="178"/>
      <c r="FU88" s="37">
        <v>360.00981818181799</v>
      </c>
      <c r="FW88" s="37">
        <v>5.5</v>
      </c>
      <c r="FY88" s="37">
        <v>651.55535999999995</v>
      </c>
      <c r="GE88" s="37">
        <v>72.395039999999995</v>
      </c>
      <c r="GH88" s="37">
        <v>180.98759999999999</v>
      </c>
      <c r="GQ88" s="183"/>
      <c r="GR88" s="184"/>
      <c r="GS88" s="184"/>
      <c r="GT88" s="184"/>
      <c r="GU88" s="184"/>
      <c r="GV88" s="184"/>
      <c r="GW88" s="184"/>
      <c r="GX88" s="184"/>
      <c r="GY88" s="184"/>
      <c r="GZ88" s="184"/>
      <c r="HA88" s="184"/>
      <c r="HB88" s="184"/>
      <c r="HC88" s="184"/>
      <c r="HD88" s="184"/>
      <c r="HE88" s="184"/>
      <c r="HF88" s="184"/>
      <c r="HG88" s="184"/>
      <c r="HH88" s="184"/>
      <c r="HU88" s="37">
        <v>334.13095384615298</v>
      </c>
      <c r="HV88" s="37">
        <v>83.532738461538301</v>
      </c>
      <c r="HW88" s="37">
        <v>2.1666666666666701</v>
      </c>
      <c r="HX88" s="37">
        <v>2.1</v>
      </c>
      <c r="IB88" s="37">
        <v>0</v>
      </c>
      <c r="IR88" s="37">
        <v>0</v>
      </c>
      <c r="IT88" s="37">
        <v>0</v>
      </c>
      <c r="JT88" s="37">
        <v>0</v>
      </c>
      <c r="JW88" s="37">
        <v>0</v>
      </c>
      <c r="JZ88" s="37">
        <v>0</v>
      </c>
      <c r="KA88" s="37">
        <v>0</v>
      </c>
      <c r="KB88" s="37">
        <v>0</v>
      </c>
      <c r="KC88" s="37">
        <v>0</v>
      </c>
      <c r="KD88" s="37">
        <v>0</v>
      </c>
      <c r="KV88" s="37">
        <v>0</v>
      </c>
    </row>
    <row r="89" spans="1:308" ht="17.25" customHeight="1" x14ac:dyDescent="0.25">
      <c r="A89" s="17">
        <v>79</v>
      </c>
      <c r="B89" s="163" t="s">
        <v>300</v>
      </c>
      <c r="C89" s="169" t="s">
        <v>379</v>
      </c>
      <c r="D89" s="170">
        <v>247693594</v>
      </c>
      <c r="E89" s="78">
        <f t="shared" si="41"/>
        <v>16477.086000000003</v>
      </c>
      <c r="F89" s="78">
        <f t="shared" si="38"/>
        <v>6783.3937550000001</v>
      </c>
      <c r="G89" s="78">
        <f t="shared" si="39"/>
        <v>0</v>
      </c>
      <c r="H89" s="78">
        <f t="shared" si="40"/>
        <v>653.44624499999998</v>
      </c>
      <c r="I89" s="78">
        <f t="shared" si="42"/>
        <v>9040.246000000001</v>
      </c>
      <c r="J89" s="37">
        <f t="shared" si="45"/>
        <v>1</v>
      </c>
      <c r="K89" s="37">
        <f>VLOOKUP($D89,'[2]Титул ДТ'!$B:$CT,12,0)</f>
        <v>1</v>
      </c>
      <c r="M89" s="37">
        <v>0</v>
      </c>
      <c r="U89" s="37">
        <v>1</v>
      </c>
      <c r="V89" s="180">
        <f t="shared" si="43"/>
        <v>0</v>
      </c>
      <c r="W89" s="180">
        <f t="shared" si="46"/>
        <v>0</v>
      </c>
      <c r="X89" s="180"/>
      <c r="Y89" s="180"/>
      <c r="Z89" s="180">
        <f t="shared" si="47"/>
        <v>0</v>
      </c>
      <c r="AA89" s="180"/>
      <c r="AB89" s="180"/>
      <c r="AC89" s="180">
        <f t="shared" si="48"/>
        <v>0</v>
      </c>
      <c r="AD89" s="37">
        <v>0</v>
      </c>
      <c r="AF89" s="37">
        <v>0</v>
      </c>
      <c r="AH89" s="37">
        <v>125</v>
      </c>
      <c r="AJ89" s="37">
        <v>0</v>
      </c>
      <c r="AL89" s="37">
        <f t="shared" si="44"/>
        <v>0</v>
      </c>
      <c r="AM89" s="179">
        <f t="shared" si="49"/>
        <v>0</v>
      </c>
      <c r="AP89" s="37">
        <f t="shared" si="50"/>
        <v>0</v>
      </c>
      <c r="AS89" s="37">
        <f t="shared" si="51"/>
        <v>0</v>
      </c>
      <c r="AT89" s="37">
        <v>0</v>
      </c>
      <c r="AV89" s="37">
        <f t="shared" si="52"/>
        <v>0</v>
      </c>
      <c r="AW89" s="37">
        <v>0</v>
      </c>
      <c r="AY89" s="37">
        <v>0</v>
      </c>
      <c r="BE89" s="37">
        <v>0</v>
      </c>
      <c r="BS89" s="37">
        <f t="shared" si="53"/>
        <v>0</v>
      </c>
      <c r="BT89" s="37">
        <v>0</v>
      </c>
      <c r="BV89" s="37">
        <v>0</v>
      </c>
      <c r="BX89" s="37">
        <v>0</v>
      </c>
      <c r="BZ89" s="37">
        <v>0</v>
      </c>
      <c r="CH89" s="37">
        <f t="shared" si="54"/>
        <v>0</v>
      </c>
      <c r="CI89" s="37">
        <v>0</v>
      </c>
      <c r="CN89" s="37">
        <v>8831.2960000000003</v>
      </c>
      <c r="CT89" s="37">
        <v>0</v>
      </c>
      <c r="CV89" s="37">
        <v>0</v>
      </c>
      <c r="DB89" s="37">
        <v>0</v>
      </c>
      <c r="DD89" s="37">
        <v>0</v>
      </c>
      <c r="DE89" s="37">
        <f t="shared" si="55"/>
        <v>1</v>
      </c>
      <c r="DG89" s="37">
        <v>1</v>
      </c>
      <c r="DK89" s="37">
        <v>18</v>
      </c>
      <c r="DP89" s="37">
        <v>1430.9494999999999</v>
      </c>
      <c r="DW89" s="37">
        <v>0</v>
      </c>
      <c r="DZ89" s="37">
        <v>1</v>
      </c>
      <c r="EE89" s="37">
        <v>9</v>
      </c>
      <c r="EK89" s="37">
        <v>12</v>
      </c>
      <c r="EL89" s="37">
        <f t="shared" si="56"/>
        <v>289</v>
      </c>
      <c r="EM89" s="37">
        <v>289</v>
      </c>
      <c r="EN89" s="37">
        <v>0</v>
      </c>
      <c r="EO89" s="37">
        <v>3520.2646549999999</v>
      </c>
      <c r="EQ89" s="37">
        <v>165.87634500000001</v>
      </c>
      <c r="FE89" s="37">
        <v>2575.7091</v>
      </c>
      <c r="FG89" s="37">
        <v>286.18990000000002</v>
      </c>
      <c r="FI89" s="37"/>
      <c r="FJ89" s="178"/>
      <c r="FU89" s="37">
        <v>572.37980000000005</v>
      </c>
      <c r="FW89" s="37">
        <v>5</v>
      </c>
      <c r="FY89" s="37">
        <v>687.42</v>
      </c>
      <c r="GE89" s="37">
        <v>76.38</v>
      </c>
      <c r="GH89" s="37">
        <v>190.95</v>
      </c>
      <c r="GQ89" s="183"/>
      <c r="GR89" s="184"/>
      <c r="GS89" s="184"/>
      <c r="GT89" s="184"/>
      <c r="GU89" s="184"/>
      <c r="GV89" s="184"/>
      <c r="GW89" s="184"/>
      <c r="GX89" s="184"/>
      <c r="GY89" s="184"/>
      <c r="GZ89" s="184"/>
      <c r="HA89" s="184"/>
      <c r="HB89" s="184"/>
      <c r="HC89" s="184"/>
      <c r="HD89" s="184"/>
      <c r="HE89" s="184"/>
      <c r="HF89" s="184"/>
      <c r="HG89" s="184"/>
      <c r="HH89" s="184"/>
      <c r="HU89" s="37">
        <v>277.745454545455</v>
      </c>
      <c r="HV89" s="37">
        <v>69.436363636363595</v>
      </c>
      <c r="HW89" s="37">
        <v>2.7</v>
      </c>
      <c r="HX89" s="37">
        <v>2.7</v>
      </c>
      <c r="IB89" s="37">
        <v>0</v>
      </c>
      <c r="IR89" s="37">
        <v>0</v>
      </c>
      <c r="IT89" s="37">
        <v>0</v>
      </c>
      <c r="JT89" s="37">
        <v>0</v>
      </c>
      <c r="JW89" s="37">
        <v>0</v>
      </c>
      <c r="JZ89" s="37">
        <v>0</v>
      </c>
      <c r="KA89" s="37">
        <v>0</v>
      </c>
      <c r="KB89" s="37">
        <v>0</v>
      </c>
      <c r="KC89" s="37">
        <v>0</v>
      </c>
      <c r="KD89" s="37">
        <v>0</v>
      </c>
      <c r="KV89" s="37">
        <v>0</v>
      </c>
    </row>
    <row r="90" spans="1:308" ht="17.25" customHeight="1" x14ac:dyDescent="0.25">
      <c r="A90" s="17">
        <v>80</v>
      </c>
      <c r="B90" s="163" t="s">
        <v>300</v>
      </c>
      <c r="C90" s="169" t="s">
        <v>380</v>
      </c>
      <c r="D90" s="170">
        <v>247693923</v>
      </c>
      <c r="E90" s="78">
        <f t="shared" si="41"/>
        <v>8649.2139999999999</v>
      </c>
      <c r="F90" s="78">
        <f t="shared" si="38"/>
        <v>2714.0926599999998</v>
      </c>
      <c r="G90" s="78">
        <f t="shared" si="39"/>
        <v>0</v>
      </c>
      <c r="H90" s="78">
        <f t="shared" si="40"/>
        <v>563.45033999999998</v>
      </c>
      <c r="I90" s="78">
        <f t="shared" si="42"/>
        <v>5371.6710000000003</v>
      </c>
      <c r="J90" s="37">
        <f t="shared" si="45"/>
        <v>1</v>
      </c>
      <c r="K90" s="37">
        <f>VLOOKUP($D90,'[2]Титул ДТ'!$B:$CT,12,0)</f>
        <v>1</v>
      </c>
      <c r="M90" s="37">
        <v>0</v>
      </c>
      <c r="U90" s="37">
        <v>1</v>
      </c>
      <c r="V90" s="180">
        <f t="shared" si="43"/>
        <v>0</v>
      </c>
      <c r="W90" s="180">
        <f t="shared" si="46"/>
        <v>0</v>
      </c>
      <c r="X90" s="180"/>
      <c r="Y90" s="180"/>
      <c r="Z90" s="180">
        <f t="shared" si="47"/>
        <v>0</v>
      </c>
      <c r="AA90" s="180"/>
      <c r="AB90" s="180"/>
      <c r="AC90" s="180">
        <f t="shared" si="48"/>
        <v>0</v>
      </c>
      <c r="AD90" s="37">
        <v>0</v>
      </c>
      <c r="AF90" s="37">
        <v>0</v>
      </c>
      <c r="AH90" s="37">
        <v>323</v>
      </c>
      <c r="AJ90" s="37">
        <v>0</v>
      </c>
      <c r="AL90" s="37">
        <f t="shared" si="44"/>
        <v>0</v>
      </c>
      <c r="AM90" s="179">
        <f t="shared" si="49"/>
        <v>0</v>
      </c>
      <c r="AP90" s="37">
        <f t="shared" si="50"/>
        <v>0</v>
      </c>
      <c r="AS90" s="37">
        <f t="shared" si="51"/>
        <v>0</v>
      </c>
      <c r="AT90" s="37">
        <v>0</v>
      </c>
      <c r="AV90" s="37">
        <f t="shared" si="52"/>
        <v>0</v>
      </c>
      <c r="AW90" s="37">
        <v>0</v>
      </c>
      <c r="AY90" s="37">
        <v>0</v>
      </c>
      <c r="BE90" s="37">
        <v>0</v>
      </c>
      <c r="BS90" s="37">
        <f t="shared" si="53"/>
        <v>0</v>
      </c>
      <c r="BT90" s="37">
        <v>0</v>
      </c>
      <c r="BV90" s="37">
        <v>0</v>
      </c>
      <c r="BX90" s="37">
        <v>0</v>
      </c>
      <c r="BZ90" s="37">
        <v>0</v>
      </c>
      <c r="CH90" s="37">
        <f t="shared" si="54"/>
        <v>0</v>
      </c>
      <c r="CI90" s="37">
        <v>0</v>
      </c>
      <c r="CN90" s="37">
        <v>4633.6059999999998</v>
      </c>
      <c r="CT90" s="37">
        <v>1</v>
      </c>
      <c r="CV90" s="37">
        <v>0</v>
      </c>
      <c r="DB90" s="37">
        <v>0</v>
      </c>
      <c r="DD90" s="37">
        <v>0</v>
      </c>
      <c r="DE90" s="37">
        <f t="shared" si="55"/>
        <v>1</v>
      </c>
      <c r="DG90" s="37">
        <v>1</v>
      </c>
      <c r="DK90" s="37">
        <v>18</v>
      </c>
      <c r="DP90" s="37">
        <v>977.2355</v>
      </c>
      <c r="DW90" s="37">
        <v>0</v>
      </c>
      <c r="DZ90" s="37">
        <v>1</v>
      </c>
      <c r="EE90" s="37">
        <v>3</v>
      </c>
      <c r="EK90" s="37">
        <v>3</v>
      </c>
      <c r="EL90" s="37">
        <f t="shared" si="56"/>
        <v>78</v>
      </c>
      <c r="EM90" s="37">
        <v>78</v>
      </c>
      <c r="EN90" s="37">
        <v>0</v>
      </c>
      <c r="EO90" s="37">
        <v>955.06876</v>
      </c>
      <c r="EQ90" s="37">
        <v>45.003240000000005</v>
      </c>
      <c r="FE90" s="37">
        <v>1759.0238999999999</v>
      </c>
      <c r="FG90" s="37">
        <v>195.44710000000001</v>
      </c>
      <c r="FI90" s="37"/>
      <c r="FJ90" s="178"/>
      <c r="FU90" s="37">
        <v>390.89420000000001</v>
      </c>
      <c r="FW90" s="37">
        <v>5</v>
      </c>
      <c r="GH90" s="37">
        <v>720.06500000000005</v>
      </c>
      <c r="GQ90" s="183"/>
      <c r="GR90" s="184"/>
      <c r="GS90" s="184"/>
      <c r="GT90" s="184"/>
      <c r="GU90" s="184"/>
      <c r="GV90" s="184"/>
      <c r="GW90" s="184"/>
      <c r="GX90" s="184"/>
      <c r="GY90" s="184"/>
      <c r="GZ90" s="184"/>
      <c r="HA90" s="184"/>
      <c r="HB90" s="184"/>
      <c r="HC90" s="184"/>
      <c r="HD90" s="184"/>
      <c r="HE90" s="184"/>
      <c r="HF90" s="184"/>
      <c r="HG90" s="184"/>
      <c r="HH90" s="184"/>
      <c r="HV90" s="37">
        <v>416.87973684210499</v>
      </c>
      <c r="HX90" s="37">
        <v>1.7</v>
      </c>
      <c r="IB90" s="37">
        <v>0</v>
      </c>
      <c r="IR90" s="37">
        <v>0</v>
      </c>
      <c r="IT90" s="37">
        <v>0</v>
      </c>
      <c r="JT90" s="37">
        <v>0</v>
      </c>
      <c r="JW90" s="37">
        <v>0</v>
      </c>
      <c r="JZ90" s="37">
        <v>0</v>
      </c>
      <c r="KA90" s="37">
        <v>0</v>
      </c>
      <c r="KB90" s="37">
        <v>0</v>
      </c>
      <c r="KC90" s="37">
        <v>0</v>
      </c>
      <c r="KD90" s="37">
        <v>0</v>
      </c>
      <c r="KV90" s="37">
        <v>0</v>
      </c>
    </row>
    <row r="91" spans="1:308" ht="17.25" customHeight="1" x14ac:dyDescent="0.25">
      <c r="A91" s="17">
        <v>81</v>
      </c>
      <c r="B91" s="163" t="s">
        <v>300</v>
      </c>
      <c r="C91" s="169" t="s">
        <v>381</v>
      </c>
      <c r="D91" s="170">
        <v>7673724170</v>
      </c>
      <c r="E91" s="78">
        <f t="shared" si="41"/>
        <v>22548.467000000001</v>
      </c>
      <c r="F91" s="78">
        <f t="shared" si="38"/>
        <v>5921.0616250000003</v>
      </c>
      <c r="G91" s="78">
        <f t="shared" si="39"/>
        <v>0</v>
      </c>
      <c r="H91" s="78">
        <f t="shared" si="40"/>
        <v>1099.329375</v>
      </c>
      <c r="I91" s="78">
        <f t="shared" si="42"/>
        <v>15528.076000000001</v>
      </c>
      <c r="J91" s="37">
        <f t="shared" si="45"/>
        <v>4</v>
      </c>
      <c r="K91" s="37">
        <f>VLOOKUP($D91,'[2]Титул ДТ'!$B:$CT,12,0)</f>
        <v>4</v>
      </c>
      <c r="M91" s="37">
        <v>0</v>
      </c>
      <c r="U91" s="37">
        <v>1</v>
      </c>
      <c r="V91" s="180">
        <f t="shared" si="43"/>
        <v>0</v>
      </c>
      <c r="W91" s="180">
        <f t="shared" si="46"/>
        <v>0</v>
      </c>
      <c r="X91" s="180"/>
      <c r="Y91" s="180"/>
      <c r="Z91" s="180">
        <f t="shared" si="47"/>
        <v>0</v>
      </c>
      <c r="AA91" s="180"/>
      <c r="AB91" s="180"/>
      <c r="AC91" s="180">
        <f t="shared" si="48"/>
        <v>0</v>
      </c>
      <c r="AD91" s="37">
        <v>0</v>
      </c>
      <c r="AF91" s="37">
        <v>520</v>
      </c>
      <c r="AH91" s="37">
        <v>0</v>
      </c>
      <c r="AJ91" s="37">
        <v>0</v>
      </c>
      <c r="AL91" s="37">
        <f t="shared" si="44"/>
        <v>0</v>
      </c>
      <c r="AM91" s="179">
        <f t="shared" si="49"/>
        <v>0</v>
      </c>
      <c r="AP91" s="37">
        <f t="shared" si="50"/>
        <v>0</v>
      </c>
      <c r="AS91" s="37">
        <f t="shared" si="51"/>
        <v>0</v>
      </c>
      <c r="AT91" s="37">
        <v>0</v>
      </c>
      <c r="AV91" s="37">
        <f t="shared" si="52"/>
        <v>0</v>
      </c>
      <c r="AW91" s="37">
        <v>0</v>
      </c>
      <c r="AY91" s="37">
        <v>1</v>
      </c>
      <c r="BE91" s="37">
        <v>0</v>
      </c>
      <c r="BS91" s="37">
        <f t="shared" si="53"/>
        <v>72.5</v>
      </c>
      <c r="BT91" s="37">
        <v>72.5</v>
      </c>
      <c r="BV91" s="37">
        <v>0</v>
      </c>
      <c r="BX91" s="37">
        <v>0</v>
      </c>
      <c r="BZ91" s="37">
        <v>0</v>
      </c>
      <c r="CH91" s="37">
        <f t="shared" si="54"/>
        <v>4</v>
      </c>
      <c r="CI91" s="37">
        <v>4</v>
      </c>
      <c r="CN91" s="37">
        <v>7588.7759999999998</v>
      </c>
      <c r="CT91" s="37">
        <v>33</v>
      </c>
      <c r="CV91" s="37">
        <v>0</v>
      </c>
      <c r="DB91" s="37">
        <v>0</v>
      </c>
      <c r="DD91" s="37">
        <v>0</v>
      </c>
      <c r="DE91" s="37">
        <f t="shared" si="55"/>
        <v>2</v>
      </c>
      <c r="DG91" s="37">
        <v>2</v>
      </c>
      <c r="DK91" s="37">
        <v>18</v>
      </c>
      <c r="DP91" s="37">
        <v>1977.9480000000001</v>
      </c>
      <c r="DW91" s="37">
        <v>0</v>
      </c>
      <c r="DZ91" s="37">
        <v>4</v>
      </c>
      <c r="EE91" s="37">
        <v>0</v>
      </c>
      <c r="EK91" s="37">
        <v>0</v>
      </c>
      <c r="EL91" s="37">
        <f t="shared" si="56"/>
        <v>188</v>
      </c>
      <c r="EM91" s="37">
        <v>188</v>
      </c>
      <c r="EN91" s="37">
        <v>0</v>
      </c>
      <c r="EO91" s="37">
        <v>2360.7552249999999</v>
      </c>
      <c r="EQ91" s="37">
        <v>111.23977500000001</v>
      </c>
      <c r="FE91" s="37">
        <v>3560.3063999999999</v>
      </c>
      <c r="FG91" s="37">
        <v>395.58960000000002</v>
      </c>
      <c r="FI91" s="37"/>
      <c r="FJ91" s="178"/>
      <c r="FU91" s="37">
        <v>1318.6320000000001</v>
      </c>
      <c r="FW91" s="37">
        <v>3</v>
      </c>
      <c r="GE91" s="37">
        <v>0</v>
      </c>
      <c r="GQ91" s="185"/>
      <c r="GR91" s="186"/>
      <c r="GS91" s="186"/>
      <c r="GT91" s="186"/>
      <c r="GU91" s="186"/>
      <c r="GV91" s="186"/>
      <c r="GW91" s="186"/>
      <c r="GX91" s="186"/>
      <c r="GY91" s="186"/>
      <c r="GZ91" s="186"/>
      <c r="HA91" s="186"/>
      <c r="HB91" s="186"/>
      <c r="HC91" s="186"/>
      <c r="HD91" s="186"/>
      <c r="HE91" s="186"/>
      <c r="HF91" s="186"/>
      <c r="HG91" s="186"/>
      <c r="HH91" s="186"/>
      <c r="HX91" s="37">
        <v>0</v>
      </c>
      <c r="IB91" s="37">
        <v>7921.3</v>
      </c>
      <c r="IR91" s="37">
        <v>3960.65</v>
      </c>
      <c r="IT91" s="37">
        <v>2</v>
      </c>
      <c r="JT91" s="37">
        <v>0</v>
      </c>
      <c r="JW91" s="37">
        <v>0</v>
      </c>
      <c r="JZ91" s="37">
        <v>0</v>
      </c>
      <c r="KA91" s="37">
        <v>0</v>
      </c>
      <c r="KB91" s="37">
        <v>0</v>
      </c>
      <c r="KC91" s="37">
        <v>0</v>
      </c>
      <c r="KD91" s="37">
        <v>0</v>
      </c>
      <c r="KV91" s="37">
        <v>0</v>
      </c>
    </row>
    <row r="92" spans="1:308" ht="17.25" customHeight="1" x14ac:dyDescent="0.25">
      <c r="A92" s="17">
        <v>82</v>
      </c>
      <c r="B92" s="163" t="s">
        <v>300</v>
      </c>
      <c r="C92" s="169" t="s">
        <v>382</v>
      </c>
      <c r="D92" s="170">
        <v>7673730270</v>
      </c>
      <c r="E92" s="78">
        <f t="shared" si="41"/>
        <v>18690.698</v>
      </c>
      <c r="F92" s="78">
        <f t="shared" si="38"/>
        <v>7616.087415</v>
      </c>
      <c r="G92" s="78">
        <f t="shared" si="39"/>
        <v>0</v>
      </c>
      <c r="H92" s="78">
        <f t="shared" si="40"/>
        <v>528.24558500000001</v>
      </c>
      <c r="I92" s="78">
        <f t="shared" si="42"/>
        <v>10546.365</v>
      </c>
      <c r="J92" s="37">
        <f t="shared" si="45"/>
        <v>2</v>
      </c>
      <c r="L92" s="37">
        <v>2</v>
      </c>
      <c r="M92" s="37">
        <v>0</v>
      </c>
      <c r="U92" s="37">
        <v>1</v>
      </c>
      <c r="V92" s="180">
        <f t="shared" si="43"/>
        <v>311</v>
      </c>
      <c r="W92" s="180">
        <f t="shared" si="46"/>
        <v>0</v>
      </c>
      <c r="X92" s="180"/>
      <c r="Y92" s="180"/>
      <c r="Z92" s="180">
        <f t="shared" si="47"/>
        <v>0</v>
      </c>
      <c r="AA92" s="180"/>
      <c r="AB92" s="180"/>
      <c r="AC92" s="180">
        <f t="shared" si="48"/>
        <v>311</v>
      </c>
      <c r="AD92" s="37">
        <v>0</v>
      </c>
      <c r="AE92" s="37">
        <v>311</v>
      </c>
      <c r="AF92" s="37">
        <v>0</v>
      </c>
      <c r="AH92" s="37">
        <v>0</v>
      </c>
      <c r="AJ92" s="37">
        <v>0</v>
      </c>
      <c r="AL92" s="37">
        <f t="shared" si="44"/>
        <v>0</v>
      </c>
      <c r="AM92" s="179">
        <f t="shared" si="49"/>
        <v>0</v>
      </c>
      <c r="AP92" s="37">
        <f t="shared" si="50"/>
        <v>0</v>
      </c>
      <c r="AS92" s="37">
        <f t="shared" si="51"/>
        <v>0</v>
      </c>
      <c r="AU92" s="37">
        <v>0</v>
      </c>
      <c r="AV92" s="37">
        <f t="shared" si="52"/>
        <v>0</v>
      </c>
      <c r="AX92" s="37">
        <v>0</v>
      </c>
      <c r="AY92" s="37">
        <v>1</v>
      </c>
      <c r="BE92" s="37">
        <v>0</v>
      </c>
      <c r="BS92" s="37">
        <f t="shared" si="53"/>
        <v>0</v>
      </c>
      <c r="BT92" s="37">
        <v>0</v>
      </c>
      <c r="BV92" s="37">
        <v>0</v>
      </c>
      <c r="BX92" s="37">
        <v>0</v>
      </c>
      <c r="BZ92" s="37">
        <v>0</v>
      </c>
      <c r="CH92" s="37">
        <f t="shared" si="54"/>
        <v>3</v>
      </c>
      <c r="CI92" s="37">
        <v>3</v>
      </c>
      <c r="CN92" s="37">
        <v>6686.3069999999998</v>
      </c>
      <c r="CT92" s="37">
        <v>0</v>
      </c>
      <c r="CV92" s="37">
        <v>0</v>
      </c>
      <c r="DB92" s="37">
        <v>0</v>
      </c>
      <c r="DD92" s="37">
        <v>0</v>
      </c>
      <c r="DE92" s="37">
        <f t="shared" si="55"/>
        <v>1</v>
      </c>
      <c r="DG92" s="37">
        <v>1</v>
      </c>
      <c r="DK92" s="37">
        <v>18</v>
      </c>
      <c r="DP92" s="37">
        <v>1470.46</v>
      </c>
      <c r="DW92" s="37">
        <v>0</v>
      </c>
      <c r="DZ92" s="37">
        <v>2</v>
      </c>
      <c r="EE92" s="37">
        <v>0</v>
      </c>
      <c r="EK92" s="37">
        <v>0</v>
      </c>
      <c r="EL92" s="37">
        <f t="shared" si="56"/>
        <v>398</v>
      </c>
      <c r="EM92" s="37">
        <v>398</v>
      </c>
      <c r="EN92" s="37">
        <v>0</v>
      </c>
      <c r="EO92" s="37">
        <v>4969.2594150000004</v>
      </c>
      <c r="EQ92" s="37">
        <v>234.15358500000002</v>
      </c>
      <c r="FE92" s="37">
        <v>2646.828</v>
      </c>
      <c r="FG92" s="37">
        <v>294.09199999999998</v>
      </c>
      <c r="FI92" s="37"/>
      <c r="FJ92" s="178"/>
      <c r="FU92" s="37">
        <v>735.23</v>
      </c>
      <c r="FW92" s="37">
        <v>4</v>
      </c>
      <c r="GE92" s="37">
        <v>0</v>
      </c>
      <c r="GQ92" s="183"/>
      <c r="GR92" s="184"/>
      <c r="GS92" s="184"/>
      <c r="GT92" s="184"/>
      <c r="GU92" s="184"/>
      <c r="GV92" s="184"/>
      <c r="GW92" s="184"/>
      <c r="GX92" s="184"/>
      <c r="GY92" s="184"/>
      <c r="GZ92" s="184"/>
      <c r="HA92" s="184"/>
      <c r="HB92" s="184"/>
      <c r="HC92" s="184"/>
      <c r="HD92" s="184"/>
      <c r="HE92" s="184"/>
      <c r="HF92" s="184"/>
      <c r="HG92" s="184"/>
      <c r="HH92" s="184"/>
      <c r="HX92" s="37">
        <v>0</v>
      </c>
      <c r="IB92" s="37">
        <v>3531.058</v>
      </c>
      <c r="IR92" s="37">
        <v>1177.01933333333</v>
      </c>
      <c r="IT92" s="37">
        <v>3</v>
      </c>
      <c r="JT92" s="37">
        <v>0</v>
      </c>
      <c r="JW92" s="37">
        <v>0</v>
      </c>
      <c r="JZ92" s="37">
        <v>0</v>
      </c>
      <c r="KA92" s="37">
        <v>0</v>
      </c>
      <c r="KB92" s="37">
        <v>0</v>
      </c>
      <c r="KC92" s="37">
        <v>0</v>
      </c>
      <c r="KD92" s="37">
        <v>0</v>
      </c>
      <c r="KV92" s="37">
        <v>0</v>
      </c>
    </row>
    <row r="93" spans="1:308" ht="17.25" customHeight="1" x14ac:dyDescent="0.25">
      <c r="A93" s="17">
        <v>83</v>
      </c>
      <c r="B93" s="163" t="s">
        <v>300</v>
      </c>
      <c r="C93" s="169" t="s">
        <v>383</v>
      </c>
      <c r="D93" s="170">
        <v>247693851</v>
      </c>
      <c r="E93" s="78">
        <f t="shared" si="41"/>
        <v>10892.026</v>
      </c>
      <c r="F93" s="78">
        <f t="shared" si="38"/>
        <v>3083.9070750000001</v>
      </c>
      <c r="G93" s="78">
        <f t="shared" si="39"/>
        <v>0</v>
      </c>
      <c r="H93" s="78">
        <f t="shared" si="40"/>
        <v>890.47092500000008</v>
      </c>
      <c r="I93" s="78">
        <f t="shared" si="42"/>
        <v>6917.6480000000001</v>
      </c>
      <c r="J93" s="37">
        <f t="shared" si="45"/>
        <v>2</v>
      </c>
      <c r="K93" s="37">
        <f>VLOOKUP($D93,'[2]Титул ДТ'!$B:$CT,12,0)</f>
        <v>2</v>
      </c>
      <c r="M93" s="37">
        <v>0</v>
      </c>
      <c r="U93" s="37">
        <v>1</v>
      </c>
      <c r="V93" s="180">
        <f t="shared" si="43"/>
        <v>343</v>
      </c>
      <c r="W93" s="180">
        <f t="shared" si="46"/>
        <v>0</v>
      </c>
      <c r="X93" s="180"/>
      <c r="Y93" s="180"/>
      <c r="Z93" s="180">
        <f t="shared" si="47"/>
        <v>0</v>
      </c>
      <c r="AA93" s="180"/>
      <c r="AB93" s="180"/>
      <c r="AC93" s="180">
        <f t="shared" si="48"/>
        <v>343</v>
      </c>
      <c r="AD93" s="37">
        <v>343</v>
      </c>
      <c r="AF93" s="37">
        <v>28</v>
      </c>
      <c r="AH93" s="37">
        <v>0</v>
      </c>
      <c r="AJ93" s="37">
        <v>0</v>
      </c>
      <c r="AL93" s="37">
        <f t="shared" si="44"/>
        <v>11</v>
      </c>
      <c r="AM93" s="179">
        <f t="shared" si="49"/>
        <v>0</v>
      </c>
      <c r="AP93" s="37">
        <f t="shared" si="50"/>
        <v>0</v>
      </c>
      <c r="AS93" s="37">
        <f t="shared" si="51"/>
        <v>10</v>
      </c>
      <c r="AT93" s="37">
        <v>10</v>
      </c>
      <c r="AV93" s="37">
        <f t="shared" si="52"/>
        <v>1</v>
      </c>
      <c r="AW93" s="37">
        <v>1</v>
      </c>
      <c r="AY93" s="37">
        <v>1</v>
      </c>
      <c r="BE93" s="37">
        <v>0</v>
      </c>
      <c r="BS93" s="37">
        <f t="shared" si="53"/>
        <v>279</v>
      </c>
      <c r="BT93" s="37">
        <v>279</v>
      </c>
      <c r="BV93" s="37">
        <v>0</v>
      </c>
      <c r="BX93" s="37">
        <v>0</v>
      </c>
      <c r="BZ93" s="37">
        <v>0</v>
      </c>
      <c r="CH93" s="37">
        <f t="shared" si="54"/>
        <v>5</v>
      </c>
      <c r="CI93" s="37">
        <v>5</v>
      </c>
      <c r="CN93" s="37">
        <v>5380.2920000000004</v>
      </c>
      <c r="CT93" s="37">
        <v>40</v>
      </c>
      <c r="CV93" s="37">
        <v>0</v>
      </c>
      <c r="DB93" s="37">
        <v>0</v>
      </c>
      <c r="DD93" s="37">
        <v>0</v>
      </c>
      <c r="DE93" s="37">
        <f t="shared" si="55"/>
        <v>1</v>
      </c>
      <c r="DG93" s="37">
        <v>1</v>
      </c>
      <c r="DK93" s="37">
        <v>18</v>
      </c>
      <c r="DP93" s="37">
        <v>826.12649999999996</v>
      </c>
      <c r="DW93" s="37">
        <v>0</v>
      </c>
      <c r="DZ93" s="37">
        <v>2</v>
      </c>
      <c r="EE93" s="37">
        <v>3</v>
      </c>
      <c r="EK93" s="37">
        <v>6</v>
      </c>
      <c r="EL93" s="37">
        <f t="shared" si="56"/>
        <v>125</v>
      </c>
      <c r="EM93" s="37">
        <v>125</v>
      </c>
      <c r="EN93" s="37">
        <v>0</v>
      </c>
      <c r="EO93" s="37">
        <v>1596.879375</v>
      </c>
      <c r="EQ93" s="37">
        <v>75.245625000000018</v>
      </c>
      <c r="FE93" s="37">
        <v>1487.0277000000001</v>
      </c>
      <c r="FG93" s="37">
        <v>165.2253</v>
      </c>
      <c r="FI93" s="37"/>
      <c r="FJ93" s="178"/>
      <c r="FU93" s="37">
        <v>472.07228571428601</v>
      </c>
      <c r="FW93" s="37">
        <v>3.5</v>
      </c>
      <c r="GH93" s="37">
        <v>1519.356</v>
      </c>
      <c r="GQ93" s="183"/>
      <c r="GR93" s="184"/>
      <c r="GS93" s="184"/>
      <c r="GT93" s="184"/>
      <c r="GU93" s="184"/>
      <c r="GV93" s="184"/>
      <c r="GW93" s="184"/>
      <c r="GX93" s="184"/>
      <c r="GY93" s="184"/>
      <c r="GZ93" s="184"/>
      <c r="HA93" s="184"/>
      <c r="HB93" s="184"/>
      <c r="HC93" s="184"/>
      <c r="HD93" s="184"/>
      <c r="HE93" s="184"/>
      <c r="HF93" s="184"/>
      <c r="HG93" s="184"/>
      <c r="HH93" s="184"/>
      <c r="HV93" s="37">
        <v>759.678</v>
      </c>
      <c r="HX93" s="37">
        <v>2</v>
      </c>
      <c r="IB93" s="37">
        <v>0</v>
      </c>
      <c r="IR93" s="37">
        <v>0</v>
      </c>
      <c r="IT93" s="37">
        <v>0</v>
      </c>
      <c r="JT93" s="37">
        <v>0</v>
      </c>
      <c r="JW93" s="37">
        <v>0</v>
      </c>
      <c r="JZ93" s="37">
        <v>0</v>
      </c>
      <c r="KA93" s="37">
        <v>0</v>
      </c>
      <c r="KB93" s="37">
        <v>0</v>
      </c>
      <c r="KC93" s="37">
        <v>0</v>
      </c>
      <c r="KD93" s="37">
        <v>0</v>
      </c>
      <c r="KV93" s="37">
        <v>0</v>
      </c>
    </row>
    <row r="94" spans="1:308" ht="17.25" customHeight="1" x14ac:dyDescent="0.25">
      <c r="A94" s="17">
        <v>84</v>
      </c>
      <c r="B94" s="163" t="s">
        <v>300</v>
      </c>
      <c r="C94" s="169" t="s">
        <v>384</v>
      </c>
      <c r="D94" s="170">
        <v>7674421010</v>
      </c>
      <c r="E94" s="78">
        <f t="shared" si="41"/>
        <v>6778.0519999999997</v>
      </c>
      <c r="F94" s="78">
        <f t="shared" si="38"/>
        <v>401.11380000000003</v>
      </c>
      <c r="G94" s="78">
        <f t="shared" si="39"/>
        <v>0</v>
      </c>
      <c r="H94" s="78">
        <f t="shared" si="40"/>
        <v>44.568199999999997</v>
      </c>
      <c r="I94" s="78">
        <f t="shared" si="42"/>
        <v>6332.37</v>
      </c>
      <c r="J94" s="37">
        <f t="shared" si="45"/>
        <v>0</v>
      </c>
      <c r="K94" s="37">
        <f>VLOOKUP($D94,'[2]Титул ДТ'!$B:$CT,12,0)</f>
        <v>0</v>
      </c>
      <c r="M94" s="37">
        <v>0</v>
      </c>
      <c r="U94" s="37">
        <v>0</v>
      </c>
      <c r="V94" s="180">
        <f t="shared" si="43"/>
        <v>0</v>
      </c>
      <c r="W94" s="180">
        <f t="shared" si="46"/>
        <v>0</v>
      </c>
      <c r="X94" s="180"/>
      <c r="Y94" s="180"/>
      <c r="Z94" s="180">
        <f t="shared" si="47"/>
        <v>0</v>
      </c>
      <c r="AA94" s="180"/>
      <c r="AB94" s="180"/>
      <c r="AC94" s="180">
        <f t="shared" si="48"/>
        <v>0</v>
      </c>
      <c r="AD94" s="37">
        <v>0</v>
      </c>
      <c r="AF94" s="37">
        <v>0</v>
      </c>
      <c r="AH94" s="37">
        <v>0</v>
      </c>
      <c r="AJ94" s="37">
        <v>0</v>
      </c>
      <c r="AL94" s="37">
        <f t="shared" si="44"/>
        <v>0</v>
      </c>
      <c r="AM94" s="179">
        <f t="shared" si="49"/>
        <v>0</v>
      </c>
      <c r="AP94" s="37">
        <f t="shared" si="50"/>
        <v>0</v>
      </c>
      <c r="AS94" s="37">
        <f t="shared" si="51"/>
        <v>0</v>
      </c>
      <c r="AT94" s="37">
        <v>0</v>
      </c>
      <c r="AV94" s="37">
        <f t="shared" si="52"/>
        <v>0</v>
      </c>
      <c r="AW94" s="37">
        <v>0</v>
      </c>
      <c r="AY94" s="37">
        <v>0</v>
      </c>
      <c r="BE94" s="37">
        <v>0</v>
      </c>
      <c r="BS94" s="37">
        <f t="shared" si="53"/>
        <v>0</v>
      </c>
      <c r="BT94" s="37">
        <v>0</v>
      </c>
      <c r="BV94" s="37">
        <v>0</v>
      </c>
      <c r="BX94" s="37">
        <v>0</v>
      </c>
      <c r="BZ94" s="37">
        <v>0</v>
      </c>
      <c r="CH94" s="37">
        <f t="shared" si="54"/>
        <v>0</v>
      </c>
      <c r="CI94" s="37">
        <v>0</v>
      </c>
      <c r="CN94" s="37">
        <v>6304.9290000000001</v>
      </c>
      <c r="CT94" s="37">
        <v>0</v>
      </c>
      <c r="CV94" s="37">
        <v>0</v>
      </c>
      <c r="DB94" s="37">
        <v>0</v>
      </c>
      <c r="DD94" s="37">
        <v>0</v>
      </c>
      <c r="DE94" s="37">
        <f t="shared" si="55"/>
        <v>0</v>
      </c>
      <c r="DG94" s="37">
        <v>0</v>
      </c>
      <c r="DK94" s="37">
        <v>0</v>
      </c>
      <c r="DP94" s="37">
        <v>222.84100000000001</v>
      </c>
      <c r="DW94" s="37">
        <v>0</v>
      </c>
      <c r="DZ94" s="37">
        <v>0</v>
      </c>
      <c r="EE94" s="37">
        <v>0</v>
      </c>
      <c r="EK94" s="37">
        <v>0</v>
      </c>
      <c r="EL94" s="37">
        <f t="shared" si="56"/>
        <v>0</v>
      </c>
      <c r="EM94" s="37">
        <v>0</v>
      </c>
      <c r="EN94" s="37">
        <v>0</v>
      </c>
      <c r="EO94" s="37">
        <v>0</v>
      </c>
      <c r="EQ94" s="37">
        <v>0</v>
      </c>
      <c r="FE94" s="37">
        <v>401.11380000000003</v>
      </c>
      <c r="FG94" s="37">
        <v>44.568199999999997</v>
      </c>
      <c r="FI94" s="37"/>
      <c r="FJ94" s="178"/>
      <c r="FU94" s="37">
        <v>148.560666666667</v>
      </c>
      <c r="FW94" s="37">
        <v>3</v>
      </c>
      <c r="GH94" s="37">
        <v>27.440999999999999</v>
      </c>
      <c r="GQ94" s="183"/>
      <c r="GR94" s="184"/>
      <c r="GS94" s="184"/>
      <c r="GT94" s="184"/>
      <c r="GU94" s="184"/>
      <c r="GV94" s="184"/>
      <c r="GW94" s="184"/>
      <c r="GX94" s="184"/>
      <c r="GY94" s="184"/>
      <c r="GZ94" s="184"/>
      <c r="HA94" s="184"/>
      <c r="HB94" s="184"/>
      <c r="HC94" s="184"/>
      <c r="HD94" s="184"/>
      <c r="HE94" s="184"/>
      <c r="HF94" s="184"/>
      <c r="HG94" s="184"/>
      <c r="HH94" s="184"/>
      <c r="HV94" s="37">
        <v>14.442631578947401</v>
      </c>
      <c r="HX94" s="37">
        <v>1.7</v>
      </c>
      <c r="IB94" s="37">
        <v>0</v>
      </c>
      <c r="IR94" s="37">
        <v>0</v>
      </c>
      <c r="IT94" s="37">
        <v>0</v>
      </c>
      <c r="JT94" s="37">
        <v>0</v>
      </c>
      <c r="JW94" s="37">
        <v>0</v>
      </c>
      <c r="JZ94" s="37">
        <v>0</v>
      </c>
      <c r="KA94" s="37">
        <v>0</v>
      </c>
      <c r="KB94" s="37">
        <v>0</v>
      </c>
      <c r="KC94" s="37">
        <v>0</v>
      </c>
      <c r="KD94" s="37">
        <v>0</v>
      </c>
      <c r="KV94" s="37">
        <v>0</v>
      </c>
    </row>
    <row r="95" spans="1:308" ht="17.25" customHeight="1" x14ac:dyDescent="0.25">
      <c r="A95" s="17">
        <v>85</v>
      </c>
      <c r="B95" s="163" t="s">
        <v>300</v>
      </c>
      <c r="C95" s="169" t="s">
        <v>385</v>
      </c>
      <c r="D95" s="170">
        <v>7674431810</v>
      </c>
      <c r="E95" s="78">
        <f t="shared" si="41"/>
        <v>7621.9979999999996</v>
      </c>
      <c r="F95" s="78">
        <f t="shared" si="38"/>
        <v>2316.442865</v>
      </c>
      <c r="G95" s="78">
        <f t="shared" si="39"/>
        <v>0</v>
      </c>
      <c r="H95" s="78">
        <f t="shared" si="40"/>
        <v>210.90613500000001</v>
      </c>
      <c r="I95" s="78">
        <f t="shared" si="42"/>
        <v>5094.6489999999994</v>
      </c>
      <c r="J95" s="37">
        <f t="shared" si="45"/>
        <v>1</v>
      </c>
      <c r="L95" s="37">
        <v>1</v>
      </c>
      <c r="M95" s="37">
        <v>0</v>
      </c>
      <c r="U95" s="37">
        <v>1</v>
      </c>
      <c r="V95" s="180">
        <f t="shared" si="43"/>
        <v>408</v>
      </c>
      <c r="W95" s="180">
        <f t="shared" si="46"/>
        <v>0</v>
      </c>
      <c r="X95" s="180"/>
      <c r="Y95" s="180"/>
      <c r="Z95" s="180">
        <f t="shared" si="47"/>
        <v>0</v>
      </c>
      <c r="AA95" s="180"/>
      <c r="AB95" s="180"/>
      <c r="AC95" s="180">
        <f t="shared" si="48"/>
        <v>408</v>
      </c>
      <c r="AD95" s="37">
        <v>0</v>
      </c>
      <c r="AE95" s="37">
        <v>408</v>
      </c>
      <c r="AF95" s="37">
        <v>0</v>
      </c>
      <c r="AH95" s="37">
        <v>0</v>
      </c>
      <c r="AJ95" s="37">
        <v>0</v>
      </c>
      <c r="AL95" s="37">
        <f t="shared" si="44"/>
        <v>0</v>
      </c>
      <c r="AM95" s="179">
        <f t="shared" si="49"/>
        <v>0</v>
      </c>
      <c r="AP95" s="37">
        <f t="shared" si="50"/>
        <v>0</v>
      </c>
      <c r="AS95" s="37">
        <f t="shared" si="51"/>
        <v>0</v>
      </c>
      <c r="AU95" s="37">
        <v>0</v>
      </c>
      <c r="AV95" s="37">
        <f t="shared" si="52"/>
        <v>0</v>
      </c>
      <c r="AX95" s="37">
        <v>0</v>
      </c>
      <c r="AY95" s="37">
        <v>0</v>
      </c>
      <c r="BE95" s="37">
        <v>0</v>
      </c>
      <c r="BS95" s="37">
        <f t="shared" si="53"/>
        <v>0</v>
      </c>
      <c r="BT95" s="37">
        <v>0</v>
      </c>
      <c r="BV95" s="37">
        <v>0</v>
      </c>
      <c r="BX95" s="37">
        <v>0</v>
      </c>
      <c r="BZ95" s="37">
        <v>0</v>
      </c>
      <c r="CH95" s="37">
        <f t="shared" si="54"/>
        <v>0</v>
      </c>
      <c r="CI95" s="37">
        <v>0</v>
      </c>
      <c r="CN95" s="37">
        <v>2018.0119999999999</v>
      </c>
      <c r="CT95" s="37">
        <v>0</v>
      </c>
      <c r="CV95" s="37">
        <v>0</v>
      </c>
      <c r="DB95" s="37">
        <v>0</v>
      </c>
      <c r="DD95" s="37">
        <v>15</v>
      </c>
      <c r="DE95" s="37">
        <f t="shared" si="55"/>
        <v>0</v>
      </c>
      <c r="DG95" s="37">
        <v>0</v>
      </c>
      <c r="DK95" s="37">
        <v>0</v>
      </c>
      <c r="DP95" s="37">
        <v>883.41300000000001</v>
      </c>
      <c r="DW95" s="37">
        <v>0</v>
      </c>
      <c r="DZ95" s="37">
        <v>1</v>
      </c>
      <c r="EE95" s="37">
        <v>0</v>
      </c>
      <c r="EK95" s="37">
        <v>0</v>
      </c>
      <c r="EL95" s="37">
        <f t="shared" si="56"/>
        <v>58</v>
      </c>
      <c r="EM95" s="37">
        <v>58</v>
      </c>
      <c r="EN95" s="37">
        <v>0</v>
      </c>
      <c r="EO95" s="37">
        <v>726.29946500000005</v>
      </c>
      <c r="EQ95" s="37">
        <v>34.223535000000012</v>
      </c>
      <c r="FE95" s="37">
        <v>1590.1433999999999</v>
      </c>
      <c r="FG95" s="37">
        <v>176.68260000000001</v>
      </c>
      <c r="FI95" s="37"/>
      <c r="FJ95" s="178"/>
      <c r="FU95" s="37">
        <v>392.62799999999999</v>
      </c>
      <c r="FW95" s="37">
        <v>4.5</v>
      </c>
      <c r="GE95" s="37">
        <v>0</v>
      </c>
      <c r="GQ95" s="185"/>
      <c r="GR95" s="186"/>
      <c r="GS95" s="186"/>
      <c r="GT95" s="186"/>
      <c r="GU95" s="186"/>
      <c r="GV95" s="186"/>
      <c r="GW95" s="186"/>
      <c r="GX95" s="186"/>
      <c r="GY95" s="186"/>
      <c r="GZ95" s="186"/>
      <c r="HA95" s="186"/>
      <c r="HB95" s="186"/>
      <c r="HC95" s="186"/>
      <c r="HD95" s="186"/>
      <c r="HE95" s="186"/>
      <c r="HF95" s="186"/>
      <c r="HG95" s="186"/>
      <c r="HH95" s="186"/>
      <c r="HX95" s="37">
        <v>0</v>
      </c>
      <c r="IB95" s="37">
        <v>2668.6370000000002</v>
      </c>
      <c r="IR95" s="37">
        <v>889.54566666666699</v>
      </c>
      <c r="IT95" s="37">
        <v>3</v>
      </c>
      <c r="JT95" s="37">
        <v>0</v>
      </c>
      <c r="JW95" s="37">
        <v>0</v>
      </c>
      <c r="JZ95" s="37">
        <v>0</v>
      </c>
      <c r="KA95" s="37">
        <v>0</v>
      </c>
      <c r="KB95" s="37">
        <v>0</v>
      </c>
      <c r="KC95" s="37">
        <v>0</v>
      </c>
      <c r="KD95" s="37">
        <v>0</v>
      </c>
      <c r="KV95" s="37">
        <v>0</v>
      </c>
    </row>
    <row r="96" spans="1:308" ht="17.25" customHeight="1" x14ac:dyDescent="0.25">
      <c r="A96" s="17">
        <v>86</v>
      </c>
      <c r="B96" s="163" t="s">
        <v>300</v>
      </c>
      <c r="C96" s="169" t="s">
        <v>386</v>
      </c>
      <c r="D96" s="170">
        <v>7673595770</v>
      </c>
      <c r="E96" s="78">
        <f t="shared" si="41"/>
        <v>12083.31</v>
      </c>
      <c r="F96" s="78">
        <f t="shared" si="38"/>
        <v>2887.1992599999999</v>
      </c>
      <c r="G96" s="78">
        <f t="shared" si="39"/>
        <v>0</v>
      </c>
      <c r="H96" s="78">
        <f t="shared" si="40"/>
        <v>284.55174</v>
      </c>
      <c r="I96" s="78">
        <f t="shared" si="42"/>
        <v>8911.5589999999993</v>
      </c>
      <c r="J96" s="37">
        <f t="shared" si="45"/>
        <v>3</v>
      </c>
      <c r="L96" s="37">
        <v>3</v>
      </c>
      <c r="M96" s="37">
        <v>0</v>
      </c>
      <c r="U96" s="37">
        <v>1</v>
      </c>
      <c r="V96" s="180">
        <f t="shared" si="43"/>
        <v>501.7</v>
      </c>
      <c r="W96" s="180">
        <f t="shared" si="46"/>
        <v>0</v>
      </c>
      <c r="X96" s="180"/>
      <c r="Y96" s="180"/>
      <c r="Z96" s="180">
        <f t="shared" si="47"/>
        <v>0</v>
      </c>
      <c r="AA96" s="180"/>
      <c r="AB96" s="180"/>
      <c r="AC96" s="180">
        <f t="shared" si="48"/>
        <v>501.7</v>
      </c>
      <c r="AD96" s="37">
        <v>0</v>
      </c>
      <c r="AE96" s="37">
        <v>501.7</v>
      </c>
      <c r="AF96" s="37">
        <v>0</v>
      </c>
      <c r="AH96" s="37">
        <v>0</v>
      </c>
      <c r="AJ96" s="37">
        <v>0</v>
      </c>
      <c r="AL96" s="37">
        <f t="shared" si="44"/>
        <v>0</v>
      </c>
      <c r="AM96" s="179">
        <f t="shared" si="49"/>
        <v>0</v>
      </c>
      <c r="AP96" s="37">
        <f t="shared" si="50"/>
        <v>0</v>
      </c>
      <c r="AS96" s="37">
        <f t="shared" si="51"/>
        <v>0</v>
      </c>
      <c r="AU96" s="37">
        <v>0</v>
      </c>
      <c r="AV96" s="37">
        <f t="shared" si="52"/>
        <v>0</v>
      </c>
      <c r="AX96" s="37">
        <v>0</v>
      </c>
      <c r="AY96" s="37">
        <v>0</v>
      </c>
      <c r="BE96" s="37">
        <v>0</v>
      </c>
      <c r="BS96" s="37">
        <f t="shared" si="53"/>
        <v>0</v>
      </c>
      <c r="BT96" s="37">
        <v>0</v>
      </c>
      <c r="BV96" s="37">
        <v>0</v>
      </c>
      <c r="BX96" s="37">
        <v>0</v>
      </c>
      <c r="BZ96" s="37">
        <v>0</v>
      </c>
      <c r="CH96" s="37">
        <f t="shared" si="54"/>
        <v>0</v>
      </c>
      <c r="CI96" s="37">
        <v>0</v>
      </c>
      <c r="CN96" s="37">
        <v>6574.4870000000001</v>
      </c>
      <c r="CT96" s="37">
        <v>10</v>
      </c>
      <c r="CV96" s="37">
        <v>0</v>
      </c>
      <c r="DB96" s="37">
        <v>0</v>
      </c>
      <c r="DD96" s="37">
        <v>33</v>
      </c>
      <c r="DE96" s="37">
        <f t="shared" si="55"/>
        <v>0</v>
      </c>
      <c r="DG96" s="37">
        <v>0</v>
      </c>
      <c r="DK96" s="37">
        <v>0</v>
      </c>
      <c r="DP96" s="37">
        <v>1289.2995000000001</v>
      </c>
      <c r="DW96" s="37">
        <v>0</v>
      </c>
      <c r="DZ96" s="37">
        <v>3</v>
      </c>
      <c r="EE96" s="37">
        <v>0</v>
      </c>
      <c r="EK96" s="37">
        <v>0</v>
      </c>
      <c r="EL96" s="37">
        <f t="shared" si="56"/>
        <v>43</v>
      </c>
      <c r="EM96" s="37">
        <v>43</v>
      </c>
      <c r="EN96" s="37">
        <v>0</v>
      </c>
      <c r="EO96" s="37">
        <v>566.46015999999997</v>
      </c>
      <c r="EQ96" s="37">
        <v>26.691840000000006</v>
      </c>
      <c r="FE96" s="37">
        <v>2320.7390999999998</v>
      </c>
      <c r="FG96" s="37">
        <v>257.85989999999998</v>
      </c>
      <c r="FI96" s="37"/>
      <c r="FJ96" s="178"/>
      <c r="FU96" s="37">
        <v>515.71979999999996</v>
      </c>
      <c r="FW96" s="37">
        <v>5</v>
      </c>
      <c r="GE96" s="37">
        <v>0</v>
      </c>
      <c r="GQ96" s="183"/>
      <c r="GR96" s="184"/>
      <c r="GS96" s="184"/>
      <c r="GT96" s="184"/>
      <c r="GU96" s="184"/>
      <c r="GV96" s="184"/>
      <c r="GW96" s="184"/>
      <c r="GX96" s="184"/>
      <c r="GY96" s="184"/>
      <c r="GZ96" s="184"/>
      <c r="HA96" s="184"/>
      <c r="HB96" s="184"/>
      <c r="HC96" s="184"/>
      <c r="HD96" s="184"/>
      <c r="HE96" s="184"/>
      <c r="HF96" s="184"/>
      <c r="HG96" s="184"/>
      <c r="HH96" s="184"/>
      <c r="HX96" s="37">
        <v>0</v>
      </c>
      <c r="IB96" s="37">
        <v>1835.3720000000001</v>
      </c>
      <c r="IR96" s="37">
        <v>611.79066666666699</v>
      </c>
      <c r="IT96" s="37">
        <v>3</v>
      </c>
      <c r="JT96" s="37">
        <v>0</v>
      </c>
      <c r="JW96" s="37">
        <v>0</v>
      </c>
      <c r="JZ96" s="37">
        <v>0</v>
      </c>
      <c r="KA96" s="37">
        <v>0</v>
      </c>
      <c r="KB96" s="37">
        <v>0</v>
      </c>
      <c r="KC96" s="37">
        <v>0</v>
      </c>
      <c r="KD96" s="37">
        <v>0</v>
      </c>
      <c r="KV96" s="37">
        <v>0</v>
      </c>
    </row>
    <row r="97" spans="1:308" ht="17.25" customHeight="1" x14ac:dyDescent="0.25">
      <c r="A97" s="17">
        <v>87</v>
      </c>
      <c r="B97" s="163" t="s">
        <v>300</v>
      </c>
      <c r="C97" s="169" t="s">
        <v>387</v>
      </c>
      <c r="D97" s="170">
        <v>7674443470</v>
      </c>
      <c r="E97" s="78">
        <f t="shared" si="41"/>
        <v>11721.418</v>
      </c>
      <c r="F97" s="78">
        <f t="shared" si="38"/>
        <v>3997.2022699999998</v>
      </c>
      <c r="G97" s="78">
        <f t="shared" si="39"/>
        <v>0</v>
      </c>
      <c r="H97" s="78">
        <f t="shared" si="40"/>
        <v>345.68272999999999</v>
      </c>
      <c r="I97" s="78">
        <f t="shared" si="42"/>
        <v>7378.5329999999994</v>
      </c>
      <c r="J97" s="37">
        <f t="shared" si="45"/>
        <v>3</v>
      </c>
      <c r="L97" s="37">
        <v>3</v>
      </c>
      <c r="M97" s="37">
        <v>0</v>
      </c>
      <c r="U97" s="37">
        <v>1</v>
      </c>
      <c r="V97" s="180">
        <f t="shared" si="43"/>
        <v>1484</v>
      </c>
      <c r="W97" s="180">
        <f t="shared" si="46"/>
        <v>0</v>
      </c>
      <c r="X97" s="180"/>
      <c r="Y97" s="180"/>
      <c r="Z97" s="180">
        <f t="shared" si="47"/>
        <v>0</v>
      </c>
      <c r="AA97" s="180"/>
      <c r="AB97" s="180"/>
      <c r="AC97" s="180">
        <f t="shared" si="48"/>
        <v>1484</v>
      </c>
      <c r="AD97" s="37">
        <v>0</v>
      </c>
      <c r="AE97" s="37">
        <v>1484</v>
      </c>
      <c r="AF97" s="37">
        <v>0</v>
      </c>
      <c r="AH97" s="37">
        <v>0</v>
      </c>
      <c r="AJ97" s="37">
        <v>0</v>
      </c>
      <c r="AL97" s="37">
        <f t="shared" si="44"/>
        <v>0</v>
      </c>
      <c r="AM97" s="179">
        <f t="shared" si="49"/>
        <v>0</v>
      </c>
      <c r="AP97" s="37">
        <f t="shared" si="50"/>
        <v>0</v>
      </c>
      <c r="AS97" s="37">
        <f t="shared" si="51"/>
        <v>0</v>
      </c>
      <c r="AU97" s="37">
        <v>0</v>
      </c>
      <c r="AV97" s="37">
        <f t="shared" si="52"/>
        <v>0</v>
      </c>
      <c r="AX97" s="37">
        <v>0</v>
      </c>
      <c r="AY97" s="37">
        <v>0</v>
      </c>
      <c r="BE97" s="37">
        <v>0</v>
      </c>
      <c r="BS97" s="37">
        <f t="shared" si="53"/>
        <v>0</v>
      </c>
      <c r="BT97" s="37">
        <v>0</v>
      </c>
      <c r="BV97" s="37">
        <v>0</v>
      </c>
      <c r="BX97" s="37">
        <v>0</v>
      </c>
      <c r="BZ97" s="37">
        <v>0</v>
      </c>
      <c r="CH97" s="37">
        <f t="shared" si="54"/>
        <v>0</v>
      </c>
      <c r="CI97" s="37">
        <v>0</v>
      </c>
      <c r="CN97" s="37">
        <v>2190.444</v>
      </c>
      <c r="CT97" s="37">
        <v>7</v>
      </c>
      <c r="CV97" s="37">
        <v>0</v>
      </c>
      <c r="DB97" s="37">
        <v>0</v>
      </c>
      <c r="DD97" s="37">
        <v>0</v>
      </c>
      <c r="DE97" s="37">
        <f t="shared" si="55"/>
        <v>2</v>
      </c>
      <c r="DG97" s="37">
        <v>2</v>
      </c>
      <c r="DK97" s="37">
        <v>18</v>
      </c>
      <c r="DP97" s="37">
        <v>1365.9355</v>
      </c>
      <c r="DW97" s="37">
        <v>0</v>
      </c>
      <c r="DZ97" s="37">
        <v>3</v>
      </c>
      <c r="EE97" s="37">
        <v>0</v>
      </c>
      <c r="EK97" s="37">
        <v>0</v>
      </c>
      <c r="EL97" s="37">
        <f t="shared" si="56"/>
        <v>121</v>
      </c>
      <c r="EM97" s="37">
        <v>121</v>
      </c>
      <c r="EN97" s="37">
        <v>0</v>
      </c>
      <c r="EO97" s="37">
        <v>1538.51837</v>
      </c>
      <c r="EQ97" s="37">
        <v>72.495630000000006</v>
      </c>
      <c r="FE97" s="37">
        <v>2458.6839</v>
      </c>
      <c r="FG97" s="37">
        <v>273.18709999999999</v>
      </c>
      <c r="FI97" s="37"/>
      <c r="FJ97" s="178"/>
      <c r="FU97" s="37">
        <v>910.62366666666696</v>
      </c>
      <c r="FW97" s="37">
        <v>3</v>
      </c>
      <c r="GE97" s="37">
        <v>0</v>
      </c>
      <c r="GQ97" s="183"/>
      <c r="GR97" s="184"/>
      <c r="GS97" s="184"/>
      <c r="GT97" s="184"/>
      <c r="GU97" s="184"/>
      <c r="GV97" s="184"/>
      <c r="GW97" s="184"/>
      <c r="GX97" s="184"/>
      <c r="GY97" s="184"/>
      <c r="GZ97" s="184"/>
      <c r="HA97" s="184"/>
      <c r="HB97" s="184"/>
      <c r="HC97" s="184"/>
      <c r="HD97" s="184"/>
      <c r="HE97" s="184"/>
      <c r="HF97" s="184"/>
      <c r="HG97" s="184"/>
      <c r="HH97" s="184"/>
      <c r="HX97" s="37">
        <v>0</v>
      </c>
      <c r="IB97" s="37">
        <v>3686.0889999999999</v>
      </c>
      <c r="IR97" s="37">
        <v>1843.0445</v>
      </c>
      <c r="IT97" s="37">
        <v>2</v>
      </c>
      <c r="JT97" s="37">
        <v>0</v>
      </c>
      <c r="JW97" s="37">
        <v>0</v>
      </c>
      <c r="JZ97" s="37">
        <v>0</v>
      </c>
      <c r="KA97" s="37">
        <v>0</v>
      </c>
      <c r="KB97" s="37">
        <v>0</v>
      </c>
      <c r="KC97" s="37">
        <v>0</v>
      </c>
      <c r="KD97" s="37">
        <v>0</v>
      </c>
      <c r="KV97" s="37">
        <v>0</v>
      </c>
    </row>
    <row r="98" spans="1:308" ht="17.25" customHeight="1" x14ac:dyDescent="0.25">
      <c r="A98" s="17">
        <v>88</v>
      </c>
      <c r="B98" s="163" t="s">
        <v>300</v>
      </c>
      <c r="C98" s="169" t="s">
        <v>388</v>
      </c>
      <c r="D98" s="170">
        <v>7674437010</v>
      </c>
      <c r="E98" s="78">
        <f t="shared" si="41"/>
        <v>13560.543</v>
      </c>
      <c r="F98" s="78">
        <f t="shared" si="38"/>
        <v>3284.8725549999999</v>
      </c>
      <c r="G98" s="78">
        <f t="shared" si="39"/>
        <v>0</v>
      </c>
      <c r="H98" s="78">
        <f t="shared" si="40"/>
        <v>339.55344499999995</v>
      </c>
      <c r="I98" s="78">
        <f t="shared" si="42"/>
        <v>9936.1170000000002</v>
      </c>
      <c r="J98" s="37">
        <f t="shared" si="45"/>
        <v>1</v>
      </c>
      <c r="L98" s="37">
        <v>1</v>
      </c>
      <c r="M98" s="37">
        <v>0</v>
      </c>
      <c r="U98" s="37">
        <v>1</v>
      </c>
      <c r="V98" s="180">
        <f t="shared" si="43"/>
        <v>177</v>
      </c>
      <c r="W98" s="180">
        <f t="shared" si="46"/>
        <v>0</v>
      </c>
      <c r="X98" s="180"/>
      <c r="Y98" s="180"/>
      <c r="Z98" s="180">
        <f t="shared" si="47"/>
        <v>0</v>
      </c>
      <c r="AA98" s="180"/>
      <c r="AB98" s="180"/>
      <c r="AC98" s="180">
        <f t="shared" si="48"/>
        <v>177</v>
      </c>
      <c r="AD98" s="37">
        <v>0</v>
      </c>
      <c r="AE98" s="37">
        <v>177</v>
      </c>
      <c r="AF98" s="37">
        <v>0</v>
      </c>
      <c r="AH98" s="37">
        <v>0</v>
      </c>
      <c r="AJ98" s="37">
        <v>0</v>
      </c>
      <c r="AL98" s="37">
        <f t="shared" si="44"/>
        <v>8</v>
      </c>
      <c r="AM98" s="179">
        <f t="shared" si="49"/>
        <v>0</v>
      </c>
      <c r="AP98" s="37">
        <f t="shared" si="50"/>
        <v>0</v>
      </c>
      <c r="AS98" s="37">
        <f t="shared" si="51"/>
        <v>7</v>
      </c>
      <c r="AU98" s="37">
        <v>7</v>
      </c>
      <c r="AV98" s="37">
        <f t="shared" si="52"/>
        <v>1</v>
      </c>
      <c r="AX98" s="37">
        <v>1</v>
      </c>
      <c r="AY98" s="37">
        <v>1</v>
      </c>
      <c r="BE98" s="37">
        <v>0</v>
      </c>
      <c r="BS98" s="37">
        <f t="shared" si="53"/>
        <v>72.2</v>
      </c>
      <c r="BT98" s="37">
        <v>72.2</v>
      </c>
      <c r="BV98" s="37">
        <v>0</v>
      </c>
      <c r="BX98" s="37">
        <v>0</v>
      </c>
      <c r="BZ98" s="37">
        <v>0</v>
      </c>
      <c r="CH98" s="37">
        <f t="shared" si="54"/>
        <v>2</v>
      </c>
      <c r="CI98" s="37">
        <v>2</v>
      </c>
      <c r="CN98" s="37">
        <v>8472.7049999999999</v>
      </c>
      <c r="CT98" s="37">
        <v>50</v>
      </c>
      <c r="CV98" s="37">
        <v>0</v>
      </c>
      <c r="DB98" s="37">
        <v>0</v>
      </c>
      <c r="DD98" s="37">
        <v>0</v>
      </c>
      <c r="DE98" s="37">
        <f t="shared" si="55"/>
        <v>0</v>
      </c>
      <c r="DG98" s="37">
        <v>0</v>
      </c>
      <c r="DK98" s="37">
        <v>0</v>
      </c>
      <c r="DP98" s="37">
        <v>977.30250000000001</v>
      </c>
      <c r="DW98" s="37">
        <v>0</v>
      </c>
      <c r="DZ98" s="37">
        <v>1</v>
      </c>
      <c r="EE98" s="37">
        <v>0</v>
      </c>
      <c r="EK98" s="37">
        <v>0</v>
      </c>
      <c r="EL98" s="37">
        <f t="shared" si="56"/>
        <v>121</v>
      </c>
      <c r="EM98" s="37">
        <v>121</v>
      </c>
      <c r="EN98" s="37">
        <v>0</v>
      </c>
      <c r="EO98" s="37">
        <v>1525.728055</v>
      </c>
      <c r="EQ98" s="37">
        <v>71.892944999999997</v>
      </c>
      <c r="FE98" s="37">
        <v>1759.1445000000001</v>
      </c>
      <c r="FG98" s="37">
        <v>195.4605</v>
      </c>
      <c r="FI98" s="37"/>
      <c r="FJ98" s="178"/>
      <c r="FU98" s="37">
        <v>651.53499999999997</v>
      </c>
      <c r="FW98" s="37">
        <v>3</v>
      </c>
      <c r="GH98" s="37">
        <v>1286.412</v>
      </c>
      <c r="GQ98" s="183"/>
      <c r="GR98" s="184"/>
      <c r="GS98" s="184"/>
      <c r="GT98" s="184"/>
      <c r="GU98" s="184"/>
      <c r="GV98" s="184"/>
      <c r="GW98" s="184"/>
      <c r="GX98" s="184"/>
      <c r="GY98" s="184"/>
      <c r="GZ98" s="184"/>
      <c r="HA98" s="184"/>
      <c r="HB98" s="184"/>
      <c r="HC98" s="184"/>
      <c r="HD98" s="184"/>
      <c r="HE98" s="184"/>
      <c r="HF98" s="184"/>
      <c r="HG98" s="184"/>
      <c r="HH98" s="184"/>
      <c r="HV98" s="37">
        <v>857.60799999999995</v>
      </c>
      <c r="HX98" s="37">
        <v>1.7</v>
      </c>
      <c r="IB98" s="37">
        <v>0</v>
      </c>
      <c r="IR98" s="37">
        <v>0</v>
      </c>
      <c r="IT98" s="37">
        <v>0</v>
      </c>
      <c r="JT98" s="37">
        <v>0</v>
      </c>
      <c r="JW98" s="37">
        <v>0</v>
      </c>
      <c r="JZ98" s="37">
        <v>0</v>
      </c>
      <c r="KA98" s="37">
        <v>0</v>
      </c>
      <c r="KB98" s="37">
        <v>0</v>
      </c>
      <c r="KC98" s="37">
        <v>0</v>
      </c>
      <c r="KD98" s="37">
        <v>0</v>
      </c>
      <c r="KV98" s="37">
        <v>0</v>
      </c>
    </row>
    <row r="99" spans="1:308" ht="17.25" customHeight="1" x14ac:dyDescent="0.25">
      <c r="A99" s="17">
        <v>89</v>
      </c>
      <c r="B99" s="163" t="s">
        <v>300</v>
      </c>
      <c r="C99" s="169" t="s">
        <v>389</v>
      </c>
      <c r="D99" s="170">
        <v>7674437590</v>
      </c>
      <c r="E99" s="78">
        <f t="shared" si="41"/>
        <v>15493.483999999999</v>
      </c>
      <c r="F99" s="78">
        <f t="shared" si="38"/>
        <v>2391.4385350000002</v>
      </c>
      <c r="G99" s="78">
        <f t="shared" si="39"/>
        <v>0</v>
      </c>
      <c r="H99" s="78">
        <f t="shared" si="40"/>
        <v>205.22046500000002</v>
      </c>
      <c r="I99" s="78">
        <f t="shared" si="42"/>
        <v>12896.824999999999</v>
      </c>
      <c r="J99" s="37">
        <f t="shared" si="45"/>
        <v>1</v>
      </c>
      <c r="L99" s="37">
        <v>1</v>
      </c>
      <c r="M99" s="37">
        <v>0</v>
      </c>
      <c r="U99" s="37">
        <v>1</v>
      </c>
      <c r="V99" s="180">
        <f t="shared" si="43"/>
        <v>4534</v>
      </c>
      <c r="W99" s="180">
        <f t="shared" si="46"/>
        <v>0</v>
      </c>
      <c r="X99" s="180"/>
      <c r="Y99" s="180"/>
      <c r="Z99" s="180">
        <f t="shared" si="47"/>
        <v>0</v>
      </c>
      <c r="AA99" s="180"/>
      <c r="AB99" s="180"/>
      <c r="AC99" s="180">
        <f t="shared" si="48"/>
        <v>4534</v>
      </c>
      <c r="AD99" s="37">
        <v>0</v>
      </c>
      <c r="AE99" s="37">
        <v>4534</v>
      </c>
      <c r="AF99" s="37">
        <v>0</v>
      </c>
      <c r="AH99" s="37">
        <v>0</v>
      </c>
      <c r="AJ99" s="37">
        <v>0</v>
      </c>
      <c r="AL99" s="37">
        <f t="shared" si="44"/>
        <v>11</v>
      </c>
      <c r="AM99" s="179">
        <f t="shared" si="49"/>
        <v>0</v>
      </c>
      <c r="AP99" s="37">
        <f t="shared" si="50"/>
        <v>0</v>
      </c>
      <c r="AS99" s="37">
        <f t="shared" si="51"/>
        <v>10</v>
      </c>
      <c r="AU99" s="37">
        <v>10</v>
      </c>
      <c r="AV99" s="37">
        <f t="shared" si="52"/>
        <v>1</v>
      </c>
      <c r="AX99" s="37">
        <v>1</v>
      </c>
      <c r="AY99" s="37">
        <v>0</v>
      </c>
      <c r="BE99" s="37">
        <v>0</v>
      </c>
      <c r="BS99" s="37">
        <f t="shared" si="53"/>
        <v>0</v>
      </c>
      <c r="BT99" s="37">
        <v>0</v>
      </c>
      <c r="BV99" s="37">
        <v>0</v>
      </c>
      <c r="BX99" s="37">
        <v>0</v>
      </c>
      <c r="BZ99" s="37">
        <v>0</v>
      </c>
      <c r="CH99" s="37">
        <f t="shared" si="54"/>
        <v>0</v>
      </c>
      <c r="CI99" s="37">
        <v>0</v>
      </c>
      <c r="CN99" s="37">
        <v>5512.6189999999997</v>
      </c>
      <c r="CT99" s="37">
        <v>6</v>
      </c>
      <c r="CV99" s="37">
        <v>0</v>
      </c>
      <c r="DB99" s="37">
        <v>0</v>
      </c>
      <c r="DD99" s="37">
        <v>0</v>
      </c>
      <c r="DE99" s="37">
        <f t="shared" si="55"/>
        <v>0</v>
      </c>
      <c r="DG99" s="37">
        <v>0</v>
      </c>
      <c r="DK99" s="37">
        <v>0</v>
      </c>
      <c r="DP99" s="37">
        <v>803.37099999999998</v>
      </c>
      <c r="DW99" s="37">
        <v>0</v>
      </c>
      <c r="DZ99" s="37">
        <v>1</v>
      </c>
      <c r="EE99" s="37">
        <v>0</v>
      </c>
      <c r="EK99" s="37">
        <v>0</v>
      </c>
      <c r="EL99" s="37">
        <f t="shared" si="56"/>
        <v>75</v>
      </c>
      <c r="EM99" s="37">
        <v>75</v>
      </c>
      <c r="EN99" s="37">
        <v>0</v>
      </c>
      <c r="EO99" s="37">
        <v>945.37073499999997</v>
      </c>
      <c r="EQ99" s="37">
        <v>44.546265000000005</v>
      </c>
      <c r="FE99" s="37">
        <v>1446.0678</v>
      </c>
      <c r="FG99" s="37">
        <v>160.67420000000001</v>
      </c>
      <c r="FI99" s="37"/>
      <c r="FJ99" s="178"/>
      <c r="FU99" s="37">
        <v>535.58066666666696</v>
      </c>
      <c r="FW99" s="37">
        <v>3</v>
      </c>
      <c r="GH99" s="37">
        <v>2850.2060000000001</v>
      </c>
      <c r="GQ99" s="185"/>
      <c r="GR99" s="186"/>
      <c r="GS99" s="186"/>
      <c r="GT99" s="186"/>
      <c r="GU99" s="186"/>
      <c r="GV99" s="186"/>
      <c r="GW99" s="186"/>
      <c r="GX99" s="186"/>
      <c r="GY99" s="186"/>
      <c r="GZ99" s="186"/>
      <c r="HA99" s="186"/>
      <c r="HB99" s="186"/>
      <c r="HC99" s="186"/>
      <c r="HD99" s="186"/>
      <c r="HE99" s="186"/>
      <c r="HF99" s="186"/>
      <c r="HG99" s="186"/>
      <c r="HH99" s="186"/>
      <c r="HV99" s="37">
        <v>1425.1030000000001</v>
      </c>
      <c r="HX99" s="37">
        <v>2</v>
      </c>
      <c r="IB99" s="37">
        <v>0</v>
      </c>
      <c r="IR99" s="37">
        <v>0</v>
      </c>
      <c r="IT99" s="37">
        <v>0</v>
      </c>
      <c r="JT99" s="37">
        <v>0</v>
      </c>
      <c r="JW99" s="37">
        <v>0</v>
      </c>
      <c r="JZ99" s="37">
        <v>0</v>
      </c>
      <c r="KA99" s="37">
        <v>0</v>
      </c>
      <c r="KB99" s="37">
        <v>0</v>
      </c>
      <c r="KC99" s="37">
        <v>0</v>
      </c>
      <c r="KD99" s="37">
        <v>0</v>
      </c>
      <c r="KV99" s="37">
        <v>0</v>
      </c>
    </row>
    <row r="100" spans="1:308" ht="17.25" customHeight="1" x14ac:dyDescent="0.25">
      <c r="A100" s="17">
        <v>90</v>
      </c>
      <c r="B100" s="163" t="s">
        <v>300</v>
      </c>
      <c r="C100" s="169" t="s">
        <v>390</v>
      </c>
      <c r="D100" s="170">
        <v>7674442690</v>
      </c>
      <c r="E100" s="78">
        <f t="shared" si="41"/>
        <v>39869.572999999997</v>
      </c>
      <c r="F100" s="78">
        <f t="shared" si="38"/>
        <v>13856.073254999999</v>
      </c>
      <c r="G100" s="78">
        <f t="shared" si="39"/>
        <v>0</v>
      </c>
      <c r="H100" s="78">
        <f t="shared" si="40"/>
        <v>1784.289745</v>
      </c>
      <c r="I100" s="78">
        <f t="shared" si="42"/>
        <v>24229.21</v>
      </c>
      <c r="J100" s="37">
        <f t="shared" si="45"/>
        <v>11</v>
      </c>
      <c r="L100" s="37">
        <v>11</v>
      </c>
      <c r="M100" s="37">
        <v>0</v>
      </c>
      <c r="U100" s="37">
        <v>1</v>
      </c>
      <c r="V100" s="180">
        <f t="shared" si="43"/>
        <v>4766.8</v>
      </c>
      <c r="W100" s="180">
        <f t="shared" si="46"/>
        <v>0</v>
      </c>
      <c r="X100" s="180"/>
      <c r="Y100" s="180"/>
      <c r="Z100" s="180">
        <f t="shared" si="47"/>
        <v>0</v>
      </c>
      <c r="AA100" s="180"/>
      <c r="AB100" s="180"/>
      <c r="AC100" s="180">
        <f t="shared" si="48"/>
        <v>4766.8</v>
      </c>
      <c r="AD100" s="37">
        <v>0</v>
      </c>
      <c r="AE100" s="37">
        <v>4766.8</v>
      </c>
      <c r="AF100" s="37">
        <v>0</v>
      </c>
      <c r="AH100" s="37">
        <v>0</v>
      </c>
      <c r="AJ100" s="37">
        <v>0</v>
      </c>
      <c r="AL100" s="37">
        <f t="shared" si="44"/>
        <v>0</v>
      </c>
      <c r="AM100" s="179">
        <f t="shared" si="49"/>
        <v>0</v>
      </c>
      <c r="AP100" s="37">
        <f t="shared" si="50"/>
        <v>0</v>
      </c>
      <c r="AS100" s="37">
        <f t="shared" si="51"/>
        <v>0</v>
      </c>
      <c r="AU100" s="37">
        <v>0</v>
      </c>
      <c r="AV100" s="37">
        <f t="shared" si="52"/>
        <v>0</v>
      </c>
      <c r="AX100" s="37">
        <v>0</v>
      </c>
      <c r="AY100" s="37">
        <v>1</v>
      </c>
      <c r="BE100" s="37">
        <v>0</v>
      </c>
      <c r="BS100" s="37">
        <f t="shared" si="53"/>
        <v>734</v>
      </c>
      <c r="BT100" s="37">
        <v>734</v>
      </c>
      <c r="BV100" s="37">
        <v>0</v>
      </c>
      <c r="BX100" s="37">
        <v>0</v>
      </c>
      <c r="BZ100" s="37">
        <v>0</v>
      </c>
      <c r="CH100" s="37">
        <f t="shared" si="54"/>
        <v>2</v>
      </c>
      <c r="CI100" s="37">
        <v>2</v>
      </c>
      <c r="CN100" s="37">
        <v>9117.07</v>
      </c>
      <c r="CT100" s="37">
        <v>38</v>
      </c>
      <c r="CV100" s="37">
        <v>0</v>
      </c>
      <c r="DB100" s="37">
        <v>0</v>
      </c>
      <c r="DD100" s="37">
        <v>0</v>
      </c>
      <c r="DE100" s="37">
        <f t="shared" si="55"/>
        <v>3</v>
      </c>
      <c r="DG100" s="37">
        <v>3</v>
      </c>
      <c r="DK100" s="37">
        <v>18</v>
      </c>
      <c r="DP100" s="37">
        <v>3450.0309999999999</v>
      </c>
      <c r="DW100" s="37">
        <v>0</v>
      </c>
      <c r="DZ100" s="37">
        <v>11</v>
      </c>
      <c r="EE100" s="37">
        <v>0</v>
      </c>
      <c r="EK100" s="37">
        <v>0</v>
      </c>
      <c r="EL100" s="37">
        <f t="shared" si="56"/>
        <v>606</v>
      </c>
      <c r="EM100" s="37">
        <v>606</v>
      </c>
      <c r="EN100" s="37">
        <v>0</v>
      </c>
      <c r="EO100" s="37">
        <v>7646.0174550000002</v>
      </c>
      <c r="EQ100" s="37">
        <v>360.283545</v>
      </c>
      <c r="FE100" s="37">
        <v>6210.0558000000001</v>
      </c>
      <c r="FG100" s="37">
        <v>690.00620000000004</v>
      </c>
      <c r="FI100" s="37"/>
      <c r="FJ100" s="178"/>
      <c r="FU100" s="37">
        <v>2300.02066666667</v>
      </c>
      <c r="FW100" s="37">
        <v>3</v>
      </c>
      <c r="GE100" s="37">
        <v>0</v>
      </c>
      <c r="GQ100" s="183"/>
      <c r="GR100" s="184"/>
      <c r="GS100" s="184"/>
      <c r="GT100" s="184"/>
      <c r="GU100" s="184"/>
      <c r="GV100" s="184"/>
      <c r="GW100" s="184"/>
      <c r="GX100" s="184"/>
      <c r="GY100" s="184"/>
      <c r="GZ100" s="184"/>
      <c r="HA100" s="184"/>
      <c r="HB100" s="184"/>
      <c r="HC100" s="184"/>
      <c r="HD100" s="184"/>
      <c r="HE100" s="184"/>
      <c r="HF100" s="184"/>
      <c r="HG100" s="184"/>
      <c r="HH100" s="184"/>
      <c r="HX100" s="37">
        <v>0</v>
      </c>
      <c r="IB100" s="37">
        <v>10327.34</v>
      </c>
      <c r="IR100" s="37">
        <v>5163.67</v>
      </c>
      <c r="IT100" s="37">
        <v>2</v>
      </c>
      <c r="JT100" s="37">
        <v>0</v>
      </c>
      <c r="JW100" s="37">
        <v>0</v>
      </c>
      <c r="JZ100" s="37">
        <v>0</v>
      </c>
      <c r="KA100" s="37">
        <v>0</v>
      </c>
      <c r="KB100" s="37">
        <v>0</v>
      </c>
      <c r="KC100" s="37">
        <v>0</v>
      </c>
      <c r="KD100" s="37">
        <v>0</v>
      </c>
      <c r="KV100" s="37">
        <v>0</v>
      </c>
    </row>
    <row r="101" spans="1:308" ht="17.25" customHeight="1" x14ac:dyDescent="0.25">
      <c r="A101" s="17">
        <v>91</v>
      </c>
      <c r="B101" s="163" t="s">
        <v>300</v>
      </c>
      <c r="C101" s="169" t="s">
        <v>391</v>
      </c>
      <c r="D101" s="170">
        <v>7673678210</v>
      </c>
      <c r="E101" s="78">
        <f t="shared" si="41"/>
        <v>17831.330999999998</v>
      </c>
      <c r="F101" s="78">
        <f t="shared" si="38"/>
        <v>6234.1346749999993</v>
      </c>
      <c r="G101" s="78">
        <f t="shared" si="39"/>
        <v>0</v>
      </c>
      <c r="H101" s="78">
        <f t="shared" si="40"/>
        <v>536.52532500000007</v>
      </c>
      <c r="I101" s="78">
        <f t="shared" si="42"/>
        <v>11060.671</v>
      </c>
      <c r="J101" s="37">
        <f t="shared" si="45"/>
        <v>2</v>
      </c>
      <c r="L101" s="37">
        <v>2</v>
      </c>
      <c r="M101" s="37">
        <v>0</v>
      </c>
      <c r="U101" s="37">
        <v>1</v>
      </c>
      <c r="V101" s="180">
        <f t="shared" si="43"/>
        <v>137.80000000000001</v>
      </c>
      <c r="W101" s="180">
        <f t="shared" si="46"/>
        <v>0</v>
      </c>
      <c r="X101" s="180"/>
      <c r="Y101" s="180"/>
      <c r="Z101" s="180">
        <f t="shared" si="47"/>
        <v>0</v>
      </c>
      <c r="AA101" s="180"/>
      <c r="AB101" s="180"/>
      <c r="AC101" s="180">
        <f t="shared" si="48"/>
        <v>137.80000000000001</v>
      </c>
      <c r="AD101" s="37">
        <v>0</v>
      </c>
      <c r="AE101" s="37">
        <v>137.80000000000001</v>
      </c>
      <c r="AF101" s="37">
        <v>0</v>
      </c>
      <c r="AH101" s="37">
        <v>0</v>
      </c>
      <c r="AJ101" s="37">
        <v>0</v>
      </c>
      <c r="AL101" s="37">
        <f t="shared" si="44"/>
        <v>0</v>
      </c>
      <c r="AM101" s="179">
        <f t="shared" si="49"/>
        <v>0</v>
      </c>
      <c r="AP101" s="37">
        <f t="shared" si="50"/>
        <v>0</v>
      </c>
      <c r="AS101" s="37">
        <f t="shared" si="51"/>
        <v>0</v>
      </c>
      <c r="AU101" s="37">
        <v>0</v>
      </c>
      <c r="AV101" s="37">
        <f t="shared" si="52"/>
        <v>0</v>
      </c>
      <c r="AX101" s="37">
        <v>0</v>
      </c>
      <c r="AY101" s="37">
        <v>1</v>
      </c>
      <c r="BE101" s="37">
        <v>0</v>
      </c>
      <c r="BS101" s="37">
        <f t="shared" si="53"/>
        <v>0</v>
      </c>
      <c r="BT101" s="37">
        <v>0</v>
      </c>
      <c r="BV101" s="37">
        <v>0</v>
      </c>
      <c r="BX101" s="37">
        <v>0</v>
      </c>
      <c r="BZ101" s="37">
        <v>0</v>
      </c>
      <c r="CH101" s="37">
        <f t="shared" si="54"/>
        <v>4</v>
      </c>
      <c r="CI101" s="37">
        <v>4</v>
      </c>
      <c r="CN101" s="37">
        <v>5919.72</v>
      </c>
      <c r="CT101" s="37">
        <v>0</v>
      </c>
      <c r="CV101" s="37">
        <v>0</v>
      </c>
      <c r="DB101" s="37">
        <v>0</v>
      </c>
      <c r="DD101" s="37">
        <v>0</v>
      </c>
      <c r="DE101" s="37">
        <f t="shared" si="55"/>
        <v>1</v>
      </c>
      <c r="DG101" s="37">
        <v>1</v>
      </c>
      <c r="DK101" s="37">
        <v>18</v>
      </c>
      <c r="DP101" s="37">
        <v>2107.6875</v>
      </c>
      <c r="DW101" s="37">
        <v>0</v>
      </c>
      <c r="DZ101" s="37">
        <v>2</v>
      </c>
      <c r="EE101" s="37">
        <v>0</v>
      </c>
      <c r="EK101" s="37">
        <v>0</v>
      </c>
      <c r="EL101" s="37">
        <f t="shared" si="56"/>
        <v>194</v>
      </c>
      <c r="EM101" s="37">
        <v>194</v>
      </c>
      <c r="EN101" s="37">
        <v>0</v>
      </c>
      <c r="EO101" s="37">
        <v>2440.2971749999997</v>
      </c>
      <c r="EQ101" s="37">
        <v>114.98782500000004</v>
      </c>
      <c r="FE101" s="37">
        <v>3793.8375000000001</v>
      </c>
      <c r="FG101" s="37">
        <v>421.53750000000002</v>
      </c>
      <c r="FI101" s="37"/>
      <c r="FJ101" s="178"/>
      <c r="FU101" s="37">
        <v>1053.84375</v>
      </c>
      <c r="FW101" s="37">
        <v>4</v>
      </c>
      <c r="GE101" s="37">
        <v>0</v>
      </c>
      <c r="GQ101" s="183"/>
      <c r="GR101" s="184"/>
      <c r="GS101" s="184"/>
      <c r="GT101" s="184"/>
      <c r="GU101" s="184"/>
      <c r="GV101" s="184"/>
      <c r="GW101" s="184"/>
      <c r="GX101" s="184"/>
      <c r="GY101" s="184"/>
      <c r="GZ101" s="184"/>
      <c r="HA101" s="184"/>
      <c r="HB101" s="184"/>
      <c r="HC101" s="184"/>
      <c r="HD101" s="184"/>
      <c r="HE101" s="184"/>
      <c r="HF101" s="184"/>
      <c r="HG101" s="184"/>
      <c r="HH101" s="184"/>
      <c r="HX101" s="37">
        <v>0</v>
      </c>
      <c r="IB101" s="37">
        <v>4985.1509999999998</v>
      </c>
      <c r="IR101" s="37">
        <v>1661.7170000000001</v>
      </c>
      <c r="IT101" s="37">
        <v>3</v>
      </c>
      <c r="JT101" s="37">
        <v>0</v>
      </c>
      <c r="JW101" s="37">
        <v>0</v>
      </c>
      <c r="JZ101" s="37">
        <v>0</v>
      </c>
      <c r="KA101" s="37">
        <v>0</v>
      </c>
      <c r="KB101" s="37">
        <v>0</v>
      </c>
      <c r="KC101" s="37">
        <v>0</v>
      </c>
      <c r="KD101" s="37">
        <v>0</v>
      </c>
      <c r="KV101" s="37">
        <v>0</v>
      </c>
    </row>
    <row r="102" spans="1:308" ht="17.25" customHeight="1" x14ac:dyDescent="0.25">
      <c r="A102" s="17">
        <v>92</v>
      </c>
      <c r="B102" s="163" t="s">
        <v>300</v>
      </c>
      <c r="C102" s="169" t="s">
        <v>392</v>
      </c>
      <c r="D102" s="170">
        <v>7673638710</v>
      </c>
      <c r="E102" s="78">
        <f t="shared" si="41"/>
        <v>15139.694000000001</v>
      </c>
      <c r="F102" s="78">
        <f t="shared" si="38"/>
        <v>5840.2585600000002</v>
      </c>
      <c r="G102" s="78">
        <f t="shared" si="39"/>
        <v>0</v>
      </c>
      <c r="H102" s="78">
        <f t="shared" si="40"/>
        <v>801.45844</v>
      </c>
      <c r="I102" s="78">
        <f t="shared" si="42"/>
        <v>8497.9770000000008</v>
      </c>
      <c r="J102" s="37">
        <f t="shared" si="45"/>
        <v>2</v>
      </c>
      <c r="L102" s="37">
        <v>2</v>
      </c>
      <c r="M102" s="37">
        <v>0</v>
      </c>
      <c r="U102" s="37">
        <v>1</v>
      </c>
      <c r="V102" s="180">
        <f t="shared" si="43"/>
        <v>495</v>
      </c>
      <c r="W102" s="180">
        <f t="shared" si="46"/>
        <v>0</v>
      </c>
      <c r="X102" s="180"/>
      <c r="Y102" s="180"/>
      <c r="Z102" s="180">
        <f t="shared" si="47"/>
        <v>0</v>
      </c>
      <c r="AA102" s="180"/>
      <c r="AB102" s="180"/>
      <c r="AC102" s="180">
        <f t="shared" si="48"/>
        <v>495</v>
      </c>
      <c r="AD102" s="37">
        <v>0</v>
      </c>
      <c r="AE102" s="37">
        <v>495</v>
      </c>
      <c r="AF102" s="37">
        <v>0</v>
      </c>
      <c r="AH102" s="37">
        <v>0</v>
      </c>
      <c r="AJ102" s="37">
        <v>0</v>
      </c>
      <c r="AL102" s="37">
        <f t="shared" si="44"/>
        <v>13</v>
      </c>
      <c r="AM102" s="179">
        <f t="shared" si="49"/>
        <v>0</v>
      </c>
      <c r="AP102" s="37">
        <f t="shared" si="50"/>
        <v>0</v>
      </c>
      <c r="AS102" s="37">
        <f t="shared" si="51"/>
        <v>12</v>
      </c>
      <c r="AU102" s="37">
        <v>12</v>
      </c>
      <c r="AV102" s="37">
        <f t="shared" si="52"/>
        <v>1</v>
      </c>
      <c r="AX102" s="37">
        <v>1</v>
      </c>
      <c r="AY102" s="37">
        <v>2</v>
      </c>
      <c r="BE102" s="37">
        <v>0</v>
      </c>
      <c r="BS102" s="37">
        <f t="shared" si="53"/>
        <v>290</v>
      </c>
      <c r="BT102" s="37">
        <v>290</v>
      </c>
      <c r="BV102" s="37">
        <v>0</v>
      </c>
      <c r="BX102" s="37">
        <v>0</v>
      </c>
      <c r="BZ102" s="37">
        <v>0</v>
      </c>
      <c r="CH102" s="37">
        <f t="shared" si="54"/>
        <v>4</v>
      </c>
      <c r="CI102" s="37">
        <v>4</v>
      </c>
      <c r="CN102" s="37">
        <v>4680.5140000000001</v>
      </c>
      <c r="CT102" s="37">
        <v>0</v>
      </c>
      <c r="CV102" s="37">
        <v>0</v>
      </c>
      <c r="DB102" s="37">
        <v>0</v>
      </c>
      <c r="DD102" s="37">
        <v>23</v>
      </c>
      <c r="DE102" s="37">
        <f t="shared" si="55"/>
        <v>1</v>
      </c>
      <c r="DG102" s="37">
        <v>1</v>
      </c>
      <c r="DK102" s="37">
        <v>18</v>
      </c>
      <c r="DP102" s="37">
        <v>1268.9680000000001</v>
      </c>
      <c r="DW102" s="37">
        <v>0</v>
      </c>
      <c r="DZ102" s="37">
        <v>2</v>
      </c>
      <c r="EE102" s="37">
        <v>0</v>
      </c>
      <c r="EK102" s="37">
        <v>0</v>
      </c>
      <c r="EL102" s="37">
        <f t="shared" si="56"/>
        <v>177</v>
      </c>
      <c r="EM102" s="37">
        <v>177</v>
      </c>
      <c r="EN102" s="37">
        <v>0</v>
      </c>
      <c r="EO102" s="37">
        <v>2148.1120599999999</v>
      </c>
      <c r="EQ102" s="37">
        <v>101.21994000000004</v>
      </c>
      <c r="FE102" s="37">
        <v>2284.1424000000002</v>
      </c>
      <c r="FG102" s="37">
        <v>253.7936</v>
      </c>
      <c r="FI102" s="37"/>
      <c r="FJ102" s="178"/>
      <c r="FU102" s="37">
        <v>507.5872</v>
      </c>
      <c r="FW102" s="37">
        <v>5</v>
      </c>
      <c r="FY102" s="37">
        <v>1408.0041000000001</v>
      </c>
      <c r="GE102" s="37">
        <v>156.44489999999999</v>
      </c>
      <c r="GQ102" s="183"/>
      <c r="GR102" s="184"/>
      <c r="GS102" s="184"/>
      <c r="GT102" s="184"/>
      <c r="GU102" s="184"/>
      <c r="GV102" s="184"/>
      <c r="GW102" s="184"/>
      <c r="GX102" s="184"/>
      <c r="GY102" s="184"/>
      <c r="GZ102" s="184"/>
      <c r="HA102" s="184"/>
      <c r="HB102" s="184"/>
      <c r="HC102" s="184"/>
      <c r="HD102" s="184"/>
      <c r="HE102" s="184"/>
      <c r="HF102" s="184"/>
      <c r="HG102" s="184"/>
      <c r="HH102" s="184"/>
      <c r="HU102" s="37">
        <v>356.36651480637801</v>
      </c>
      <c r="HV102" s="37">
        <v>0</v>
      </c>
      <c r="HW102" s="37">
        <v>4</v>
      </c>
      <c r="HX102" s="37">
        <v>4</v>
      </c>
      <c r="IB102" s="37">
        <v>3304.4630000000002</v>
      </c>
      <c r="IR102" s="37">
        <v>1180.1653571428601</v>
      </c>
      <c r="IT102" s="37">
        <v>2.8</v>
      </c>
      <c r="JT102" s="37">
        <v>0</v>
      </c>
      <c r="JW102" s="37">
        <v>0</v>
      </c>
      <c r="JZ102" s="37">
        <v>0</v>
      </c>
      <c r="KA102" s="37">
        <v>0</v>
      </c>
      <c r="KB102" s="37">
        <v>0</v>
      </c>
      <c r="KC102" s="37">
        <v>0</v>
      </c>
      <c r="KD102" s="37">
        <v>0</v>
      </c>
      <c r="KV102" s="37">
        <v>0</v>
      </c>
    </row>
    <row r="103" spans="1:308" ht="17.25" customHeight="1" x14ac:dyDescent="0.25">
      <c r="A103" s="17">
        <v>93</v>
      </c>
      <c r="B103" s="163" t="s">
        <v>300</v>
      </c>
      <c r="C103" s="169" t="s">
        <v>393</v>
      </c>
      <c r="D103" s="170">
        <v>247694005</v>
      </c>
      <c r="E103" s="78">
        <f t="shared" si="41"/>
        <v>16870.173999999999</v>
      </c>
      <c r="F103" s="78">
        <f t="shared" si="38"/>
        <v>2725.1506300000001</v>
      </c>
      <c r="G103" s="78">
        <f t="shared" si="39"/>
        <v>0</v>
      </c>
      <c r="H103" s="78">
        <f t="shared" si="40"/>
        <v>428.66537</v>
      </c>
      <c r="I103" s="78">
        <f t="shared" si="42"/>
        <v>13716.358</v>
      </c>
      <c r="J103" s="37">
        <f t="shared" si="45"/>
        <v>0</v>
      </c>
      <c r="K103" s="37">
        <f>VLOOKUP($D103,'[2]Титул ДТ'!$B:$CT,12,0)</f>
        <v>0</v>
      </c>
      <c r="M103" s="37">
        <v>0</v>
      </c>
      <c r="U103" s="37">
        <v>0</v>
      </c>
      <c r="V103" s="180">
        <f t="shared" si="43"/>
        <v>0</v>
      </c>
      <c r="W103" s="180">
        <f t="shared" si="46"/>
        <v>0</v>
      </c>
      <c r="X103" s="180"/>
      <c r="Y103" s="180"/>
      <c r="Z103" s="180">
        <f t="shared" si="47"/>
        <v>0</v>
      </c>
      <c r="AA103" s="180"/>
      <c r="AB103" s="180"/>
      <c r="AC103" s="180">
        <f t="shared" si="48"/>
        <v>0</v>
      </c>
      <c r="AD103" s="37">
        <v>0</v>
      </c>
      <c r="AF103" s="37">
        <v>0</v>
      </c>
      <c r="AH103" s="37">
        <v>0</v>
      </c>
      <c r="AJ103" s="37">
        <v>0</v>
      </c>
      <c r="AL103" s="37">
        <f t="shared" si="44"/>
        <v>0</v>
      </c>
      <c r="AM103" s="179">
        <f t="shared" si="49"/>
        <v>0</v>
      </c>
      <c r="AP103" s="37">
        <f t="shared" si="50"/>
        <v>0</v>
      </c>
      <c r="AS103" s="37">
        <f t="shared" si="51"/>
        <v>0</v>
      </c>
      <c r="AT103" s="37">
        <v>0</v>
      </c>
      <c r="AV103" s="37">
        <f t="shared" si="52"/>
        <v>0</v>
      </c>
      <c r="AW103" s="37">
        <v>0</v>
      </c>
      <c r="AY103" s="37">
        <v>1</v>
      </c>
      <c r="BE103" s="37">
        <v>0</v>
      </c>
      <c r="BS103" s="37">
        <f t="shared" si="53"/>
        <v>179</v>
      </c>
      <c r="BT103" s="37">
        <v>179</v>
      </c>
      <c r="BV103" s="37">
        <v>0</v>
      </c>
      <c r="BX103" s="37">
        <v>0</v>
      </c>
      <c r="BZ103" s="37">
        <v>0</v>
      </c>
      <c r="CH103" s="37">
        <f t="shared" si="54"/>
        <v>3</v>
      </c>
      <c r="CI103" s="37">
        <v>3</v>
      </c>
      <c r="CN103" s="37">
        <v>12492.168</v>
      </c>
      <c r="CT103" s="37">
        <v>160</v>
      </c>
      <c r="CV103" s="37">
        <v>0</v>
      </c>
      <c r="DB103" s="37">
        <v>0</v>
      </c>
      <c r="DD103" s="37">
        <v>0</v>
      </c>
      <c r="DE103" s="37">
        <f t="shared" si="55"/>
        <v>0</v>
      </c>
      <c r="DG103" s="37">
        <v>0</v>
      </c>
      <c r="DK103" s="37">
        <v>0</v>
      </c>
      <c r="DP103" s="37">
        <v>1052.7149999999999</v>
      </c>
      <c r="DW103" s="37">
        <v>0</v>
      </c>
      <c r="DZ103" s="37">
        <v>0</v>
      </c>
      <c r="EE103" s="37">
        <v>3</v>
      </c>
      <c r="EK103" s="37">
        <v>3</v>
      </c>
      <c r="EL103" s="37">
        <f t="shared" si="56"/>
        <v>64</v>
      </c>
      <c r="EM103" s="37">
        <v>64</v>
      </c>
      <c r="EN103" s="37">
        <v>0</v>
      </c>
      <c r="EO103" s="37">
        <v>830.26363000000003</v>
      </c>
      <c r="EQ103" s="37">
        <v>39.122370000000004</v>
      </c>
      <c r="FE103" s="37">
        <v>1894.8869999999999</v>
      </c>
      <c r="FG103" s="37">
        <v>210.54300000000001</v>
      </c>
      <c r="FI103" s="37"/>
      <c r="FJ103" s="178"/>
      <c r="FU103" s="37">
        <v>526.35749999999996</v>
      </c>
      <c r="FW103" s="37">
        <v>4</v>
      </c>
      <c r="GE103" s="37">
        <v>0</v>
      </c>
      <c r="GQ103" s="185"/>
      <c r="GR103" s="186"/>
      <c r="GS103" s="186"/>
      <c r="GT103" s="186"/>
      <c r="GU103" s="186"/>
      <c r="GV103" s="186"/>
      <c r="GW103" s="186"/>
      <c r="GX103" s="186"/>
      <c r="GY103" s="186"/>
      <c r="GZ103" s="186"/>
      <c r="HA103" s="186"/>
      <c r="HB103" s="186"/>
      <c r="HC103" s="186"/>
      <c r="HD103" s="186"/>
      <c r="HE103" s="186"/>
      <c r="HF103" s="186"/>
      <c r="HG103" s="186"/>
      <c r="HH103" s="186"/>
      <c r="HX103" s="37">
        <v>0</v>
      </c>
      <c r="IB103" s="37">
        <v>1224.19</v>
      </c>
      <c r="IR103" s="37">
        <v>680.10555555555595</v>
      </c>
      <c r="IT103" s="37">
        <v>1.8</v>
      </c>
      <c r="JT103" s="37">
        <v>0</v>
      </c>
      <c r="JW103" s="37">
        <v>0</v>
      </c>
      <c r="JZ103" s="37">
        <v>0</v>
      </c>
      <c r="KA103" s="37">
        <v>0</v>
      </c>
      <c r="KB103" s="37">
        <v>0</v>
      </c>
      <c r="KC103" s="37">
        <v>0</v>
      </c>
      <c r="KD103" s="37">
        <v>0</v>
      </c>
      <c r="KV103" s="37">
        <v>0</v>
      </c>
    </row>
    <row r="104" spans="1:308" ht="17.25" customHeight="1" x14ac:dyDescent="0.25">
      <c r="A104" s="17">
        <v>94</v>
      </c>
      <c r="B104" s="163" t="s">
        <v>300</v>
      </c>
      <c r="C104" s="169" t="s">
        <v>394</v>
      </c>
      <c r="D104" s="170">
        <v>247693986</v>
      </c>
      <c r="E104" s="78">
        <f t="shared" si="41"/>
        <v>10964.611999999999</v>
      </c>
      <c r="F104" s="78">
        <f t="shared" si="38"/>
        <v>723.49365</v>
      </c>
      <c r="G104" s="78">
        <f t="shared" si="39"/>
        <v>0</v>
      </c>
      <c r="H104" s="78">
        <f t="shared" si="40"/>
        <v>698.99535000000003</v>
      </c>
      <c r="I104" s="78">
        <f t="shared" si="42"/>
        <v>9542.1229999999996</v>
      </c>
      <c r="J104" s="37">
        <f t="shared" si="45"/>
        <v>2</v>
      </c>
      <c r="K104" s="37">
        <f>VLOOKUP($D104,'[2]Титул ДТ'!$B:$CT,12,0)</f>
        <v>2</v>
      </c>
      <c r="M104" s="37">
        <v>0</v>
      </c>
      <c r="U104" s="37">
        <v>1</v>
      </c>
      <c r="V104" s="180">
        <f t="shared" si="43"/>
        <v>247.81</v>
      </c>
      <c r="W104" s="180">
        <f t="shared" si="46"/>
        <v>0</v>
      </c>
      <c r="X104" s="180"/>
      <c r="Y104" s="180"/>
      <c r="Z104" s="180">
        <f t="shared" si="47"/>
        <v>0</v>
      </c>
      <c r="AA104" s="180"/>
      <c r="AB104" s="180"/>
      <c r="AC104" s="180">
        <f t="shared" si="48"/>
        <v>247.81</v>
      </c>
      <c r="AD104" s="37">
        <v>247.81</v>
      </c>
      <c r="AF104" s="37">
        <v>0</v>
      </c>
      <c r="AH104" s="37">
        <v>0</v>
      </c>
      <c r="AJ104" s="37">
        <v>0</v>
      </c>
      <c r="AL104" s="37">
        <f t="shared" si="44"/>
        <v>5</v>
      </c>
      <c r="AM104" s="179">
        <f t="shared" si="49"/>
        <v>0</v>
      </c>
      <c r="AP104" s="37">
        <f t="shared" si="50"/>
        <v>0</v>
      </c>
      <c r="AS104" s="37">
        <f t="shared" si="51"/>
        <v>4</v>
      </c>
      <c r="AT104" s="37">
        <v>4</v>
      </c>
      <c r="AV104" s="37">
        <f t="shared" si="52"/>
        <v>1</v>
      </c>
      <c r="AW104" s="37">
        <v>1</v>
      </c>
      <c r="AY104" s="37">
        <v>2</v>
      </c>
      <c r="BE104" s="37">
        <v>173</v>
      </c>
      <c r="BS104" s="37">
        <f t="shared" si="53"/>
        <v>111</v>
      </c>
      <c r="BT104" s="37">
        <v>111</v>
      </c>
      <c r="BV104" s="37">
        <v>0</v>
      </c>
      <c r="BX104" s="37">
        <v>0</v>
      </c>
      <c r="BZ104" s="37">
        <v>0</v>
      </c>
      <c r="CH104" s="37">
        <f t="shared" si="54"/>
        <v>5</v>
      </c>
      <c r="CI104" s="37">
        <v>5</v>
      </c>
      <c r="CN104" s="37">
        <v>8760.6090000000004</v>
      </c>
      <c r="CT104" s="37">
        <v>110</v>
      </c>
      <c r="CV104" s="37">
        <v>0</v>
      </c>
      <c r="DB104" s="37">
        <v>0</v>
      </c>
      <c r="DD104" s="37">
        <v>0</v>
      </c>
      <c r="DE104" s="37">
        <f t="shared" si="55"/>
        <v>0</v>
      </c>
      <c r="DG104" s="37">
        <v>0</v>
      </c>
      <c r="DK104" s="37">
        <v>0</v>
      </c>
      <c r="DP104" s="37">
        <v>331.73250000000002</v>
      </c>
      <c r="DW104" s="37">
        <v>0</v>
      </c>
      <c r="DZ104" s="37">
        <v>2</v>
      </c>
      <c r="EE104" s="37">
        <v>4</v>
      </c>
      <c r="EK104" s="37">
        <v>4</v>
      </c>
      <c r="EL104" s="37">
        <f t="shared" si="56"/>
        <v>11</v>
      </c>
      <c r="EM104" s="37">
        <v>11</v>
      </c>
      <c r="EN104" s="37">
        <v>0</v>
      </c>
      <c r="EO104" s="37">
        <v>126.37515</v>
      </c>
      <c r="EQ104" s="37">
        <v>5.9548500000000004</v>
      </c>
      <c r="FE104" s="37">
        <v>597.11850000000004</v>
      </c>
      <c r="FG104" s="37">
        <v>66.346500000000006</v>
      </c>
      <c r="FI104" s="37"/>
      <c r="FJ104" s="178"/>
      <c r="FU104" s="37">
        <v>221.155</v>
      </c>
      <c r="FW104" s="37">
        <v>3</v>
      </c>
      <c r="GE104" s="37">
        <v>94.884</v>
      </c>
      <c r="GQ104" s="183"/>
      <c r="GR104" s="184"/>
      <c r="GS104" s="184"/>
      <c r="GT104" s="184"/>
      <c r="GU104" s="184"/>
      <c r="GV104" s="184"/>
      <c r="GW104" s="184"/>
      <c r="GX104" s="184"/>
      <c r="GY104" s="184"/>
      <c r="GZ104" s="184"/>
      <c r="HA104" s="184"/>
      <c r="HB104" s="184"/>
      <c r="HC104" s="184"/>
      <c r="HD104" s="184"/>
      <c r="HE104" s="184"/>
      <c r="HF104" s="184"/>
      <c r="HG104" s="184"/>
      <c r="HH104" s="184"/>
      <c r="HU104" s="37">
        <v>47.442</v>
      </c>
      <c r="HV104" s="37">
        <v>0</v>
      </c>
      <c r="HW104" s="37">
        <v>2</v>
      </c>
      <c r="HX104" s="37">
        <v>2</v>
      </c>
      <c r="IB104" s="37">
        <v>781.51400000000001</v>
      </c>
      <c r="IR104" s="37">
        <v>390.75700000000001</v>
      </c>
      <c r="IT104" s="37">
        <v>2</v>
      </c>
      <c r="JT104" s="37">
        <v>0</v>
      </c>
      <c r="JW104" s="37">
        <v>0</v>
      </c>
      <c r="JZ104" s="37">
        <v>0</v>
      </c>
      <c r="KA104" s="37">
        <v>0</v>
      </c>
      <c r="KB104" s="37">
        <v>0</v>
      </c>
      <c r="KC104" s="37">
        <v>0</v>
      </c>
      <c r="KD104" s="37">
        <v>0</v>
      </c>
      <c r="KV104" s="37">
        <v>0</v>
      </c>
    </row>
    <row r="105" spans="1:308" ht="17.25" customHeight="1" x14ac:dyDescent="0.25">
      <c r="A105" s="17">
        <v>95</v>
      </c>
      <c r="B105" s="163" t="s">
        <v>300</v>
      </c>
      <c r="C105" s="169" t="s">
        <v>395</v>
      </c>
      <c r="D105" s="170">
        <v>247694023</v>
      </c>
      <c r="E105" s="78">
        <f t="shared" si="41"/>
        <v>10839.496000000001</v>
      </c>
      <c r="F105" s="78">
        <f t="shared" si="38"/>
        <v>1443.9481949999999</v>
      </c>
      <c r="G105" s="78">
        <f t="shared" si="39"/>
        <v>0</v>
      </c>
      <c r="H105" s="78">
        <f t="shared" si="40"/>
        <v>541.866805</v>
      </c>
      <c r="I105" s="78">
        <f t="shared" si="42"/>
        <v>8853.6810000000005</v>
      </c>
      <c r="J105" s="37">
        <f t="shared" si="45"/>
        <v>2</v>
      </c>
      <c r="K105" s="37">
        <f>VLOOKUP($D105,'[2]Титул ДТ'!$B:$CT,12,0)</f>
        <v>2</v>
      </c>
      <c r="M105" s="37">
        <v>0</v>
      </c>
      <c r="U105" s="37">
        <v>1</v>
      </c>
      <c r="V105" s="180">
        <f t="shared" si="43"/>
        <v>264</v>
      </c>
      <c r="W105" s="180">
        <f t="shared" si="46"/>
        <v>0</v>
      </c>
      <c r="X105" s="180"/>
      <c r="Y105" s="180"/>
      <c r="Z105" s="180">
        <f t="shared" si="47"/>
        <v>0</v>
      </c>
      <c r="AA105" s="180"/>
      <c r="AB105" s="180"/>
      <c r="AC105" s="180">
        <f t="shared" si="48"/>
        <v>264</v>
      </c>
      <c r="AD105" s="37">
        <v>264</v>
      </c>
      <c r="AF105" s="37">
        <v>0</v>
      </c>
      <c r="AH105" s="37">
        <v>0</v>
      </c>
      <c r="AJ105" s="37">
        <v>0</v>
      </c>
      <c r="AL105" s="37">
        <f t="shared" si="44"/>
        <v>6</v>
      </c>
      <c r="AM105" s="179">
        <f t="shared" si="49"/>
        <v>0</v>
      </c>
      <c r="AP105" s="37">
        <f t="shared" si="50"/>
        <v>0</v>
      </c>
      <c r="AS105" s="37">
        <f t="shared" si="51"/>
        <v>5</v>
      </c>
      <c r="AT105" s="37">
        <v>5</v>
      </c>
      <c r="AV105" s="37">
        <f t="shared" si="52"/>
        <v>1</v>
      </c>
      <c r="AW105" s="37">
        <v>1</v>
      </c>
      <c r="AY105" s="37">
        <v>1</v>
      </c>
      <c r="BE105" s="37">
        <v>0</v>
      </c>
      <c r="BS105" s="37">
        <f t="shared" si="53"/>
        <v>143</v>
      </c>
      <c r="BT105" s="37">
        <v>143</v>
      </c>
      <c r="BV105" s="37">
        <v>0</v>
      </c>
      <c r="BX105" s="37">
        <v>0</v>
      </c>
      <c r="BZ105" s="37">
        <v>0</v>
      </c>
      <c r="CH105" s="37">
        <f t="shared" si="54"/>
        <v>5</v>
      </c>
      <c r="CI105" s="37">
        <v>5</v>
      </c>
      <c r="CN105" s="37">
        <v>7701.8280000000004</v>
      </c>
      <c r="CT105" s="37">
        <v>79</v>
      </c>
      <c r="CV105" s="37">
        <v>0</v>
      </c>
      <c r="DB105" s="37">
        <v>0</v>
      </c>
      <c r="DD105" s="37">
        <v>0</v>
      </c>
      <c r="DE105" s="37">
        <f t="shared" si="55"/>
        <v>0</v>
      </c>
      <c r="DG105" s="37">
        <v>0</v>
      </c>
      <c r="DK105" s="37">
        <v>0</v>
      </c>
      <c r="DP105" s="37">
        <v>580.18299999999999</v>
      </c>
      <c r="DW105" s="37">
        <v>0</v>
      </c>
      <c r="DZ105" s="37">
        <v>2</v>
      </c>
      <c r="EE105" s="37">
        <v>0</v>
      </c>
      <c r="EK105" s="37">
        <v>0</v>
      </c>
      <c r="EL105" s="37">
        <f t="shared" si="56"/>
        <v>38</v>
      </c>
      <c r="EM105" s="37">
        <v>38</v>
      </c>
      <c r="EN105" s="37">
        <v>0</v>
      </c>
      <c r="EO105" s="37">
        <v>399.61879499999998</v>
      </c>
      <c r="EQ105" s="37">
        <v>18.830204999999999</v>
      </c>
      <c r="FE105" s="37">
        <v>1044.3294000000001</v>
      </c>
      <c r="FG105" s="37">
        <v>116.03660000000001</v>
      </c>
      <c r="FI105" s="37"/>
      <c r="FJ105" s="178"/>
      <c r="FU105" s="37">
        <v>386.78866666666698</v>
      </c>
      <c r="FW105" s="37">
        <v>3</v>
      </c>
      <c r="GH105" s="37">
        <v>1151.8530000000001</v>
      </c>
      <c r="GQ105" s="183"/>
      <c r="GR105" s="184"/>
      <c r="GS105" s="184"/>
      <c r="GT105" s="184"/>
      <c r="GU105" s="184"/>
      <c r="GV105" s="184"/>
      <c r="GW105" s="184"/>
      <c r="GX105" s="184"/>
      <c r="GY105" s="184"/>
      <c r="GZ105" s="184"/>
      <c r="HA105" s="184"/>
      <c r="HB105" s="184"/>
      <c r="HC105" s="184"/>
      <c r="HD105" s="184"/>
      <c r="HE105" s="184"/>
      <c r="HF105" s="184"/>
      <c r="HG105" s="184"/>
      <c r="HH105" s="184"/>
      <c r="HV105" s="37">
        <v>767.90200000000004</v>
      </c>
      <c r="HX105" s="37">
        <v>1.7</v>
      </c>
      <c r="IB105" s="37">
        <v>0</v>
      </c>
      <c r="IR105" s="37">
        <v>0</v>
      </c>
      <c r="IT105" s="37">
        <v>0</v>
      </c>
      <c r="JT105" s="37">
        <v>0</v>
      </c>
      <c r="JW105" s="37">
        <v>0</v>
      </c>
      <c r="JZ105" s="37">
        <v>0</v>
      </c>
      <c r="KA105" s="37">
        <v>0</v>
      </c>
      <c r="KB105" s="37">
        <v>0</v>
      </c>
      <c r="KC105" s="37">
        <v>0</v>
      </c>
      <c r="KD105" s="37">
        <v>0</v>
      </c>
      <c r="KV105" s="37">
        <v>0</v>
      </c>
    </row>
    <row r="106" spans="1:308" ht="17.25" customHeight="1" x14ac:dyDescent="0.25">
      <c r="A106" s="17">
        <v>96</v>
      </c>
      <c r="B106" s="163" t="s">
        <v>300</v>
      </c>
      <c r="C106" s="169" t="s">
        <v>396</v>
      </c>
      <c r="D106" s="170">
        <v>247694024</v>
      </c>
      <c r="E106" s="78">
        <f t="shared" si="41"/>
        <v>13675.929</v>
      </c>
      <c r="F106" s="78">
        <f t="shared" si="38"/>
        <v>3825.0929700000002</v>
      </c>
      <c r="G106" s="78">
        <f t="shared" si="39"/>
        <v>0</v>
      </c>
      <c r="H106" s="78">
        <f t="shared" si="40"/>
        <v>605.86402999999996</v>
      </c>
      <c r="I106" s="78">
        <f t="shared" si="42"/>
        <v>9244.9719999999998</v>
      </c>
      <c r="J106" s="37">
        <f t="shared" si="45"/>
        <v>1</v>
      </c>
      <c r="K106" s="37">
        <f>VLOOKUP($D106,'[2]Титул ДТ'!$B:$CT,12,0)</f>
        <v>1</v>
      </c>
      <c r="M106" s="37">
        <v>0</v>
      </c>
      <c r="U106" s="37">
        <v>1</v>
      </c>
      <c r="V106" s="180">
        <f t="shared" si="43"/>
        <v>180</v>
      </c>
      <c r="W106" s="180">
        <f t="shared" si="46"/>
        <v>0</v>
      </c>
      <c r="X106" s="180"/>
      <c r="Y106" s="180"/>
      <c r="Z106" s="180">
        <f t="shared" si="47"/>
        <v>0</v>
      </c>
      <c r="AA106" s="180"/>
      <c r="AB106" s="180"/>
      <c r="AC106" s="180">
        <f t="shared" si="48"/>
        <v>180</v>
      </c>
      <c r="AD106" s="37">
        <v>180</v>
      </c>
      <c r="AF106" s="37">
        <v>0</v>
      </c>
      <c r="AH106" s="37">
        <v>0</v>
      </c>
      <c r="AJ106" s="37">
        <v>0</v>
      </c>
      <c r="AL106" s="37">
        <f t="shared" si="44"/>
        <v>6</v>
      </c>
      <c r="AM106" s="179">
        <f t="shared" si="49"/>
        <v>0</v>
      </c>
      <c r="AP106" s="37">
        <f t="shared" si="50"/>
        <v>0</v>
      </c>
      <c r="AS106" s="37">
        <f t="shared" si="51"/>
        <v>5</v>
      </c>
      <c r="AT106" s="37">
        <v>5</v>
      </c>
      <c r="AV106" s="37">
        <f t="shared" si="52"/>
        <v>1</v>
      </c>
      <c r="AW106" s="37">
        <v>1</v>
      </c>
      <c r="AY106" s="37">
        <v>1</v>
      </c>
      <c r="BE106" s="37">
        <v>0</v>
      </c>
      <c r="BS106" s="37">
        <f t="shared" si="53"/>
        <v>111</v>
      </c>
      <c r="BT106" s="37">
        <v>111</v>
      </c>
      <c r="BV106" s="37">
        <v>0</v>
      </c>
      <c r="BX106" s="37">
        <v>0</v>
      </c>
      <c r="BZ106" s="37">
        <v>0</v>
      </c>
      <c r="CH106" s="37">
        <f t="shared" si="54"/>
        <v>5</v>
      </c>
      <c r="CI106" s="37">
        <v>5</v>
      </c>
      <c r="CN106" s="37">
        <v>8724.3220000000001</v>
      </c>
      <c r="CT106" s="37">
        <v>45</v>
      </c>
      <c r="CV106" s="37">
        <v>0</v>
      </c>
      <c r="DB106" s="37">
        <v>0</v>
      </c>
      <c r="DD106" s="37">
        <v>0</v>
      </c>
      <c r="DE106" s="37">
        <f t="shared" si="55"/>
        <v>0</v>
      </c>
      <c r="DG106" s="37">
        <v>0</v>
      </c>
      <c r="DK106" s="37">
        <v>0</v>
      </c>
      <c r="DP106" s="37">
        <v>1168.7815000000001</v>
      </c>
      <c r="DW106" s="37">
        <v>0</v>
      </c>
      <c r="DZ106" s="37">
        <v>1</v>
      </c>
      <c r="EE106" s="37">
        <v>1</v>
      </c>
      <c r="EK106" s="37">
        <v>1</v>
      </c>
      <c r="EL106" s="37">
        <f t="shared" si="56"/>
        <v>138</v>
      </c>
      <c r="EM106" s="37">
        <v>138</v>
      </c>
      <c r="EN106" s="37">
        <v>0</v>
      </c>
      <c r="EO106" s="37">
        <v>1721.2862700000001</v>
      </c>
      <c r="EQ106" s="37">
        <v>81.107730000000004</v>
      </c>
      <c r="FE106" s="37">
        <v>2103.8067000000001</v>
      </c>
      <c r="FG106" s="37">
        <v>233.75630000000001</v>
      </c>
      <c r="FI106" s="37"/>
      <c r="FJ106" s="178"/>
      <c r="FU106" s="37">
        <v>779.18766666666704</v>
      </c>
      <c r="FW106" s="37">
        <v>3</v>
      </c>
      <c r="GH106" s="37">
        <v>520.65</v>
      </c>
      <c r="GQ106" s="183"/>
      <c r="GR106" s="184"/>
      <c r="GS106" s="184"/>
      <c r="GT106" s="184"/>
      <c r="GU106" s="184"/>
      <c r="GV106" s="184"/>
      <c r="GW106" s="184"/>
      <c r="GX106" s="184"/>
      <c r="GY106" s="184"/>
      <c r="GZ106" s="184"/>
      <c r="HA106" s="184"/>
      <c r="HB106" s="184"/>
      <c r="HC106" s="184"/>
      <c r="HD106" s="184"/>
      <c r="HE106" s="184"/>
      <c r="HF106" s="184"/>
      <c r="HG106" s="184"/>
      <c r="HH106" s="184"/>
      <c r="HV106" s="37">
        <v>260.32499999999999</v>
      </c>
      <c r="HX106" s="37">
        <v>2</v>
      </c>
      <c r="IB106" s="37">
        <v>0</v>
      </c>
      <c r="IR106" s="37">
        <v>0</v>
      </c>
      <c r="IT106" s="37">
        <v>0</v>
      </c>
      <c r="JT106" s="37">
        <v>0</v>
      </c>
      <c r="JW106" s="37">
        <v>0</v>
      </c>
      <c r="JZ106" s="37">
        <v>0</v>
      </c>
      <c r="KA106" s="37">
        <v>0</v>
      </c>
      <c r="KB106" s="37">
        <v>0</v>
      </c>
      <c r="KC106" s="37">
        <v>0</v>
      </c>
      <c r="KD106" s="37">
        <v>0</v>
      </c>
      <c r="KV106" s="37">
        <v>0</v>
      </c>
    </row>
    <row r="107" spans="1:308" ht="17.25" customHeight="1" x14ac:dyDescent="0.25">
      <c r="A107" s="17">
        <v>97</v>
      </c>
      <c r="B107" s="163" t="s">
        <v>300</v>
      </c>
      <c r="C107" s="169" t="s">
        <v>397</v>
      </c>
      <c r="D107" s="170">
        <v>247694007</v>
      </c>
      <c r="E107" s="78">
        <f t="shared" si="41"/>
        <v>6621.3230000000003</v>
      </c>
      <c r="F107" s="78">
        <f t="shared" si="38"/>
        <v>1106.65102</v>
      </c>
      <c r="G107" s="78">
        <f t="shared" si="39"/>
        <v>0</v>
      </c>
      <c r="H107" s="78">
        <f t="shared" si="40"/>
        <v>318.12598000000003</v>
      </c>
      <c r="I107" s="78">
        <f t="shared" si="42"/>
        <v>5196.5460000000003</v>
      </c>
      <c r="J107" s="37">
        <f t="shared" si="45"/>
        <v>0</v>
      </c>
      <c r="K107" s="37">
        <f>VLOOKUP($D107,'[2]Титул ДТ'!$B:$CT,12,0)</f>
        <v>0</v>
      </c>
      <c r="M107" s="37">
        <v>0</v>
      </c>
      <c r="U107" s="37">
        <v>0</v>
      </c>
      <c r="V107" s="180">
        <f t="shared" si="43"/>
        <v>0</v>
      </c>
      <c r="W107" s="180">
        <f t="shared" si="46"/>
        <v>0</v>
      </c>
      <c r="X107" s="180"/>
      <c r="Y107" s="180"/>
      <c r="Z107" s="180">
        <f t="shared" si="47"/>
        <v>0</v>
      </c>
      <c r="AA107" s="180"/>
      <c r="AB107" s="180"/>
      <c r="AC107" s="180">
        <f t="shared" si="48"/>
        <v>0</v>
      </c>
      <c r="AD107" s="37">
        <v>0</v>
      </c>
      <c r="AF107" s="37">
        <v>0</v>
      </c>
      <c r="AH107" s="37">
        <v>0</v>
      </c>
      <c r="AJ107" s="37">
        <v>0</v>
      </c>
      <c r="AL107" s="37">
        <f t="shared" si="44"/>
        <v>0</v>
      </c>
      <c r="AM107" s="179">
        <f t="shared" si="49"/>
        <v>0</v>
      </c>
      <c r="AP107" s="37">
        <f t="shared" si="50"/>
        <v>0</v>
      </c>
      <c r="AS107" s="37">
        <f t="shared" si="51"/>
        <v>0</v>
      </c>
      <c r="AT107" s="37">
        <v>0</v>
      </c>
      <c r="AV107" s="37">
        <f t="shared" si="52"/>
        <v>0</v>
      </c>
      <c r="AW107" s="37">
        <v>0</v>
      </c>
      <c r="AY107" s="37">
        <v>1</v>
      </c>
      <c r="BE107" s="37">
        <v>0</v>
      </c>
      <c r="BS107" s="37">
        <f t="shared" si="53"/>
        <v>217</v>
      </c>
      <c r="BT107" s="37">
        <v>217</v>
      </c>
      <c r="BV107" s="37">
        <v>0</v>
      </c>
      <c r="BX107" s="37">
        <v>0</v>
      </c>
      <c r="BZ107" s="37">
        <v>0</v>
      </c>
      <c r="CH107" s="37">
        <f t="shared" si="54"/>
        <v>5</v>
      </c>
      <c r="CI107" s="37">
        <v>5</v>
      </c>
      <c r="CN107" s="37">
        <v>4823.3249999999998</v>
      </c>
      <c r="CT107" s="37">
        <v>54</v>
      </c>
      <c r="CV107" s="37">
        <v>0</v>
      </c>
      <c r="DB107" s="37">
        <v>0</v>
      </c>
      <c r="DD107" s="37">
        <v>0</v>
      </c>
      <c r="DE107" s="37">
        <f t="shared" si="55"/>
        <v>0</v>
      </c>
      <c r="DG107" s="37">
        <v>0</v>
      </c>
      <c r="DK107" s="37">
        <v>0</v>
      </c>
      <c r="DP107" s="37">
        <v>425.23649999999998</v>
      </c>
      <c r="DW107" s="37">
        <v>0</v>
      </c>
      <c r="DZ107" s="37">
        <v>0</v>
      </c>
      <c r="EE107" s="37">
        <v>1</v>
      </c>
      <c r="EK107" s="37">
        <v>1</v>
      </c>
      <c r="EL107" s="37">
        <f t="shared" si="56"/>
        <v>27</v>
      </c>
      <c r="EM107" s="37">
        <v>27</v>
      </c>
      <c r="EN107" s="37">
        <v>0</v>
      </c>
      <c r="EO107" s="37">
        <v>341.22532000000001</v>
      </c>
      <c r="EQ107" s="37">
        <v>16.078679999999999</v>
      </c>
      <c r="FE107" s="37">
        <v>765.42570000000001</v>
      </c>
      <c r="FG107" s="37">
        <v>85.047300000000007</v>
      </c>
      <c r="FI107" s="37"/>
      <c r="FJ107" s="178"/>
      <c r="FU107" s="37">
        <v>283.49099999999999</v>
      </c>
      <c r="FW107" s="37">
        <v>3</v>
      </c>
      <c r="GE107" s="37">
        <v>0</v>
      </c>
      <c r="GQ107" s="185"/>
      <c r="GR107" s="186"/>
      <c r="GS107" s="186"/>
      <c r="GT107" s="186"/>
      <c r="GU107" s="186"/>
      <c r="GV107" s="186"/>
      <c r="GW107" s="186"/>
      <c r="GX107" s="186"/>
      <c r="GY107" s="186"/>
      <c r="GZ107" s="186"/>
      <c r="HA107" s="186"/>
      <c r="HB107" s="186"/>
      <c r="HC107" s="186"/>
      <c r="HD107" s="186"/>
      <c r="HE107" s="186"/>
      <c r="HF107" s="186"/>
      <c r="HG107" s="186"/>
      <c r="HH107" s="186"/>
      <c r="HX107" s="37">
        <v>0</v>
      </c>
      <c r="IB107" s="37">
        <v>373.221</v>
      </c>
      <c r="IR107" s="37">
        <v>373.221</v>
      </c>
      <c r="IT107" s="37">
        <v>1</v>
      </c>
      <c r="JT107" s="37">
        <v>0</v>
      </c>
      <c r="JW107" s="37">
        <v>0</v>
      </c>
      <c r="JZ107" s="37">
        <v>0</v>
      </c>
      <c r="KA107" s="37">
        <v>0</v>
      </c>
      <c r="KB107" s="37">
        <v>0</v>
      </c>
      <c r="KC107" s="37">
        <v>0</v>
      </c>
      <c r="KD107" s="37">
        <v>0</v>
      </c>
      <c r="KV107" s="37">
        <v>0</v>
      </c>
    </row>
    <row r="108" spans="1:308" ht="17.25" customHeight="1" x14ac:dyDescent="0.25">
      <c r="A108" s="17">
        <v>98</v>
      </c>
      <c r="B108" s="163" t="s">
        <v>300</v>
      </c>
      <c r="C108" s="169" t="s">
        <v>398</v>
      </c>
      <c r="D108" s="170">
        <v>247694022</v>
      </c>
      <c r="E108" s="78">
        <f t="shared" si="41"/>
        <v>4577.0860000000002</v>
      </c>
      <c r="F108" s="78">
        <f t="shared" si="38"/>
        <v>729.19250499999998</v>
      </c>
      <c r="G108" s="78">
        <f t="shared" si="39"/>
        <v>0</v>
      </c>
      <c r="H108" s="78">
        <f t="shared" si="40"/>
        <v>260.65649500000001</v>
      </c>
      <c r="I108" s="78">
        <f t="shared" si="42"/>
        <v>3587.2370000000001</v>
      </c>
      <c r="J108" s="37">
        <f t="shared" si="45"/>
        <v>1</v>
      </c>
      <c r="K108" s="37">
        <f>VLOOKUP($D108,'[2]Титул ДТ'!$B:$CT,12,0)</f>
        <v>1</v>
      </c>
      <c r="M108" s="37">
        <v>0</v>
      </c>
      <c r="U108" s="37">
        <v>1</v>
      </c>
      <c r="V108" s="180">
        <f t="shared" si="43"/>
        <v>148</v>
      </c>
      <c r="W108" s="180">
        <f t="shared" si="46"/>
        <v>0</v>
      </c>
      <c r="X108" s="180"/>
      <c r="Y108" s="180"/>
      <c r="Z108" s="180">
        <f t="shared" si="47"/>
        <v>0</v>
      </c>
      <c r="AA108" s="180"/>
      <c r="AB108" s="180"/>
      <c r="AC108" s="180">
        <f t="shared" si="48"/>
        <v>148</v>
      </c>
      <c r="AD108" s="37">
        <v>148</v>
      </c>
      <c r="AF108" s="37">
        <v>0</v>
      </c>
      <c r="AH108" s="37">
        <v>0</v>
      </c>
      <c r="AJ108" s="37">
        <v>0</v>
      </c>
      <c r="AL108" s="37">
        <f t="shared" si="44"/>
        <v>5</v>
      </c>
      <c r="AM108" s="179">
        <f t="shared" si="49"/>
        <v>0</v>
      </c>
      <c r="AP108" s="37">
        <f t="shared" si="50"/>
        <v>0</v>
      </c>
      <c r="AS108" s="37">
        <f t="shared" si="51"/>
        <v>4</v>
      </c>
      <c r="AT108" s="37">
        <v>4</v>
      </c>
      <c r="AV108" s="37">
        <f t="shared" si="52"/>
        <v>1</v>
      </c>
      <c r="AW108" s="37">
        <v>1</v>
      </c>
      <c r="AY108" s="37">
        <v>0</v>
      </c>
      <c r="BE108" s="37">
        <v>0</v>
      </c>
      <c r="BS108" s="37">
        <f t="shared" si="53"/>
        <v>0</v>
      </c>
      <c r="BT108" s="37">
        <v>0</v>
      </c>
      <c r="BV108" s="37">
        <v>0</v>
      </c>
      <c r="BX108" s="37">
        <v>0</v>
      </c>
      <c r="BZ108" s="37">
        <v>0</v>
      </c>
      <c r="CH108" s="37">
        <f t="shared" si="54"/>
        <v>0</v>
      </c>
      <c r="CI108" s="37">
        <v>0</v>
      </c>
      <c r="CN108" s="37">
        <v>3462.6010000000001</v>
      </c>
      <c r="CT108" s="37">
        <v>48</v>
      </c>
      <c r="CV108" s="37">
        <v>0</v>
      </c>
      <c r="DB108" s="37">
        <v>0</v>
      </c>
      <c r="DD108" s="37">
        <v>20</v>
      </c>
      <c r="DE108" s="37">
        <f t="shared" si="55"/>
        <v>1</v>
      </c>
      <c r="DG108" s="37">
        <v>1</v>
      </c>
      <c r="DK108" s="37">
        <v>18</v>
      </c>
      <c r="DP108" s="37">
        <v>374.91250000000002</v>
      </c>
      <c r="DW108" s="37">
        <v>0</v>
      </c>
      <c r="DZ108" s="37">
        <v>1</v>
      </c>
      <c r="EE108" s="37">
        <v>1</v>
      </c>
      <c r="EK108" s="37">
        <v>5</v>
      </c>
      <c r="EL108" s="37">
        <f t="shared" si="56"/>
        <v>4</v>
      </c>
      <c r="EM108" s="37">
        <v>4</v>
      </c>
      <c r="EN108" s="37">
        <v>0</v>
      </c>
      <c r="EO108" s="37">
        <v>54.350004999999996</v>
      </c>
      <c r="EQ108" s="37">
        <v>2.5609950000000001</v>
      </c>
      <c r="FE108" s="37">
        <v>674.84249999999997</v>
      </c>
      <c r="FG108" s="37">
        <v>74.982500000000002</v>
      </c>
      <c r="FI108" s="37"/>
      <c r="FJ108" s="178"/>
      <c r="FU108" s="37">
        <v>249.941666666667</v>
      </c>
      <c r="FW108" s="37">
        <v>3</v>
      </c>
      <c r="GE108" s="37">
        <v>35.113</v>
      </c>
      <c r="GQ108" s="183"/>
      <c r="GR108" s="184"/>
      <c r="GS108" s="184"/>
      <c r="GT108" s="184"/>
      <c r="GU108" s="184"/>
      <c r="GV108" s="184"/>
      <c r="GW108" s="184"/>
      <c r="GX108" s="184"/>
      <c r="GY108" s="184"/>
      <c r="GZ108" s="184"/>
      <c r="HA108" s="184"/>
      <c r="HB108" s="184"/>
      <c r="HC108" s="184"/>
      <c r="HD108" s="184"/>
      <c r="HE108" s="184"/>
      <c r="HF108" s="184"/>
      <c r="HG108" s="184"/>
      <c r="HH108" s="184"/>
      <c r="HU108" s="37">
        <v>18.480526315789501</v>
      </c>
      <c r="HV108" s="37">
        <v>0</v>
      </c>
      <c r="HW108" s="37">
        <v>1.8</v>
      </c>
      <c r="HX108" s="37">
        <v>0</v>
      </c>
      <c r="IB108" s="37">
        <v>106.636</v>
      </c>
      <c r="IR108" s="37">
        <v>56.1242105263158</v>
      </c>
      <c r="IT108" s="37">
        <v>1.9</v>
      </c>
      <c r="JT108" s="37">
        <v>0</v>
      </c>
      <c r="JW108" s="37">
        <v>0</v>
      </c>
      <c r="JZ108" s="37">
        <v>0</v>
      </c>
      <c r="KA108" s="37">
        <v>0</v>
      </c>
      <c r="KB108" s="37">
        <v>0</v>
      </c>
      <c r="KC108" s="37">
        <v>0</v>
      </c>
      <c r="KD108" s="37">
        <v>0</v>
      </c>
      <c r="KV108" s="37">
        <v>0</v>
      </c>
    </row>
    <row r="109" spans="1:308" ht="17.25" customHeight="1" x14ac:dyDescent="0.25">
      <c r="A109" s="17">
        <v>99</v>
      </c>
      <c r="B109" s="163" t="s">
        <v>300</v>
      </c>
      <c r="C109" s="169" t="s">
        <v>399</v>
      </c>
      <c r="D109" s="170">
        <v>247694047</v>
      </c>
      <c r="E109" s="78">
        <f t="shared" si="41"/>
        <v>6466.1629999999996</v>
      </c>
      <c r="F109" s="78">
        <f t="shared" si="38"/>
        <v>1261.0733499999999</v>
      </c>
      <c r="G109" s="78">
        <f t="shared" si="39"/>
        <v>0</v>
      </c>
      <c r="H109" s="78">
        <f t="shared" si="40"/>
        <v>678.99164999999994</v>
      </c>
      <c r="I109" s="78">
        <f t="shared" si="42"/>
        <v>4526.098</v>
      </c>
      <c r="J109" s="37">
        <f t="shared" si="45"/>
        <v>1</v>
      </c>
      <c r="K109" s="37">
        <f>VLOOKUP($D109,'[2]Титул ДТ'!$B:$CT,12,0)</f>
        <v>1</v>
      </c>
      <c r="M109" s="37">
        <v>0</v>
      </c>
      <c r="U109" s="37">
        <v>1</v>
      </c>
      <c r="V109" s="180">
        <f t="shared" si="43"/>
        <v>410</v>
      </c>
      <c r="W109" s="180">
        <f t="shared" si="46"/>
        <v>0</v>
      </c>
      <c r="X109" s="180"/>
      <c r="Y109" s="180"/>
      <c r="Z109" s="180">
        <f t="shared" si="47"/>
        <v>0</v>
      </c>
      <c r="AA109" s="180"/>
      <c r="AB109" s="180"/>
      <c r="AC109" s="180">
        <f t="shared" si="48"/>
        <v>410</v>
      </c>
      <c r="AD109" s="37">
        <v>410</v>
      </c>
      <c r="AF109" s="37">
        <v>0</v>
      </c>
      <c r="AH109" s="37">
        <v>0</v>
      </c>
      <c r="AJ109" s="37">
        <v>0</v>
      </c>
      <c r="AL109" s="37">
        <f t="shared" si="44"/>
        <v>5</v>
      </c>
      <c r="AM109" s="179">
        <f t="shared" si="49"/>
        <v>0</v>
      </c>
      <c r="AP109" s="37">
        <f t="shared" si="50"/>
        <v>0</v>
      </c>
      <c r="AS109" s="37">
        <f t="shared" si="51"/>
        <v>4</v>
      </c>
      <c r="AT109" s="37">
        <v>4</v>
      </c>
      <c r="AV109" s="37">
        <f t="shared" si="52"/>
        <v>1</v>
      </c>
      <c r="AW109" s="37">
        <v>1</v>
      </c>
      <c r="AY109" s="37">
        <v>1</v>
      </c>
      <c r="BE109" s="37">
        <v>0</v>
      </c>
      <c r="BS109" s="37">
        <f t="shared" si="53"/>
        <v>157</v>
      </c>
      <c r="BT109" s="37">
        <v>157</v>
      </c>
      <c r="BV109" s="37">
        <v>0</v>
      </c>
      <c r="BX109" s="37">
        <v>0</v>
      </c>
      <c r="BZ109" s="37">
        <v>0</v>
      </c>
      <c r="CH109" s="37">
        <f t="shared" si="54"/>
        <v>2</v>
      </c>
      <c r="CI109" s="37">
        <v>2</v>
      </c>
      <c r="CN109" s="37">
        <v>4126.9380000000001</v>
      </c>
      <c r="CT109" s="37">
        <v>25</v>
      </c>
      <c r="CV109" s="37">
        <v>0</v>
      </c>
      <c r="DB109" s="37">
        <v>0</v>
      </c>
      <c r="DD109" s="37">
        <v>25</v>
      </c>
      <c r="DE109" s="37">
        <f t="shared" si="55"/>
        <v>1</v>
      </c>
      <c r="DG109" s="37">
        <v>1</v>
      </c>
      <c r="DK109" s="37">
        <v>18</v>
      </c>
      <c r="DP109" s="37">
        <v>217.63550000000001</v>
      </c>
      <c r="DW109" s="37">
        <v>0</v>
      </c>
      <c r="DZ109" s="37">
        <v>1</v>
      </c>
      <c r="EE109" s="37">
        <v>0</v>
      </c>
      <c r="EK109" s="37">
        <v>3</v>
      </c>
      <c r="EL109" s="37">
        <f t="shared" si="56"/>
        <v>34</v>
      </c>
      <c r="EM109" s="37">
        <v>34</v>
      </c>
      <c r="EN109" s="37">
        <v>0</v>
      </c>
      <c r="EO109" s="37">
        <v>439.55784999999997</v>
      </c>
      <c r="EQ109" s="37">
        <v>20.712150000000001</v>
      </c>
      <c r="FE109" s="37">
        <v>391.7439</v>
      </c>
      <c r="FG109" s="37">
        <v>43.527099999999997</v>
      </c>
      <c r="FI109" s="37"/>
      <c r="FJ109" s="178"/>
      <c r="FU109" s="37">
        <v>108.81775</v>
      </c>
      <c r="FW109" s="37">
        <v>4</v>
      </c>
      <c r="FY109" s="37">
        <v>429.77159999999998</v>
      </c>
      <c r="GE109" s="37">
        <v>47.752400000000002</v>
      </c>
      <c r="GQ109" s="183"/>
      <c r="GR109" s="184"/>
      <c r="GS109" s="184"/>
      <c r="GT109" s="184"/>
      <c r="GU109" s="184"/>
      <c r="GV109" s="184"/>
      <c r="GW109" s="184"/>
      <c r="GX109" s="184"/>
      <c r="GY109" s="184"/>
      <c r="GZ109" s="184"/>
      <c r="HA109" s="184"/>
      <c r="HB109" s="184"/>
      <c r="HC109" s="184"/>
      <c r="HD109" s="184"/>
      <c r="HE109" s="184"/>
      <c r="HF109" s="184"/>
      <c r="HG109" s="184"/>
      <c r="HH109" s="184"/>
      <c r="HU109" s="37">
        <v>159.17466666666701</v>
      </c>
      <c r="HV109" s="37">
        <v>0</v>
      </c>
      <c r="HW109" s="37">
        <v>3</v>
      </c>
      <c r="HX109" s="37">
        <v>3</v>
      </c>
      <c r="IB109" s="37">
        <v>381.16</v>
      </c>
      <c r="IR109" s="37">
        <v>200.610526315789</v>
      </c>
      <c r="IT109" s="37">
        <v>1.9</v>
      </c>
      <c r="JT109" s="37">
        <v>0</v>
      </c>
      <c r="JW109" s="37">
        <v>0</v>
      </c>
      <c r="JZ109" s="37">
        <v>0</v>
      </c>
      <c r="KA109" s="37">
        <v>0</v>
      </c>
      <c r="KB109" s="37">
        <v>0</v>
      </c>
      <c r="KC109" s="37">
        <v>0</v>
      </c>
      <c r="KD109" s="37">
        <v>0</v>
      </c>
      <c r="KV109" s="37">
        <v>0</v>
      </c>
    </row>
    <row r="110" spans="1:308" ht="17.25" customHeight="1" x14ac:dyDescent="0.25">
      <c r="A110" s="17">
        <v>100</v>
      </c>
      <c r="B110" s="163" t="s">
        <v>300</v>
      </c>
      <c r="C110" s="169" t="s">
        <v>400</v>
      </c>
      <c r="D110" s="170">
        <v>247694063</v>
      </c>
      <c r="E110" s="78">
        <f t="shared" si="41"/>
        <v>23695.996999999996</v>
      </c>
      <c r="F110" s="78">
        <f t="shared" si="38"/>
        <v>3846.312535</v>
      </c>
      <c r="G110" s="78">
        <f t="shared" si="39"/>
        <v>0</v>
      </c>
      <c r="H110" s="78">
        <f t="shared" si="40"/>
        <v>2371.8734649999997</v>
      </c>
      <c r="I110" s="78">
        <f t="shared" si="42"/>
        <v>17477.810999999998</v>
      </c>
      <c r="J110" s="37">
        <f t="shared" si="45"/>
        <v>2</v>
      </c>
      <c r="K110" s="37">
        <f>VLOOKUP($D110,'[2]Титул ДТ'!$B:$CT,12,0)</f>
        <v>2</v>
      </c>
      <c r="M110" s="37">
        <v>0</v>
      </c>
      <c r="U110" s="37">
        <v>1</v>
      </c>
      <c r="V110" s="180">
        <f t="shared" si="43"/>
        <v>541</v>
      </c>
      <c r="W110" s="180">
        <f t="shared" si="46"/>
        <v>0</v>
      </c>
      <c r="X110" s="180"/>
      <c r="Y110" s="180"/>
      <c r="Z110" s="180">
        <f t="shared" si="47"/>
        <v>0</v>
      </c>
      <c r="AA110" s="180"/>
      <c r="AB110" s="180"/>
      <c r="AC110" s="180">
        <f t="shared" si="48"/>
        <v>541</v>
      </c>
      <c r="AD110" s="37">
        <v>541</v>
      </c>
      <c r="AF110" s="37">
        <v>0</v>
      </c>
      <c r="AH110" s="37">
        <v>0</v>
      </c>
      <c r="AJ110" s="37">
        <v>0</v>
      </c>
      <c r="AL110" s="37">
        <f t="shared" si="44"/>
        <v>10</v>
      </c>
      <c r="AM110" s="179">
        <f t="shared" si="49"/>
        <v>0</v>
      </c>
      <c r="AP110" s="37">
        <f t="shared" si="50"/>
        <v>0</v>
      </c>
      <c r="AS110" s="37">
        <f t="shared" si="51"/>
        <v>9</v>
      </c>
      <c r="AT110" s="37">
        <v>9</v>
      </c>
      <c r="AV110" s="37">
        <f t="shared" si="52"/>
        <v>1</v>
      </c>
      <c r="AW110" s="37">
        <v>1</v>
      </c>
      <c r="AY110" s="37">
        <v>4</v>
      </c>
      <c r="BE110" s="37">
        <v>802</v>
      </c>
      <c r="BS110" s="37">
        <f t="shared" si="53"/>
        <v>545</v>
      </c>
      <c r="BT110" s="37">
        <v>545</v>
      </c>
      <c r="BV110" s="37">
        <v>0</v>
      </c>
      <c r="BX110" s="37">
        <v>124</v>
      </c>
      <c r="BZ110" s="37">
        <v>0</v>
      </c>
      <c r="CH110" s="37">
        <f t="shared" si="54"/>
        <v>4</v>
      </c>
      <c r="CI110" s="37">
        <v>4</v>
      </c>
      <c r="CN110" s="37">
        <v>16035.005999999999</v>
      </c>
      <c r="CT110" s="37">
        <v>50</v>
      </c>
      <c r="CV110" s="37">
        <v>0</v>
      </c>
      <c r="DB110" s="37">
        <v>0</v>
      </c>
      <c r="DD110" s="37">
        <v>10</v>
      </c>
      <c r="DE110" s="37">
        <f t="shared" si="55"/>
        <v>5</v>
      </c>
      <c r="DG110" s="37">
        <v>5</v>
      </c>
      <c r="DK110" s="37">
        <v>18</v>
      </c>
      <c r="DP110" s="37">
        <v>798.87549999999999</v>
      </c>
      <c r="DW110" s="37">
        <v>0</v>
      </c>
      <c r="DZ110" s="37">
        <v>2</v>
      </c>
      <c r="EE110" s="37">
        <v>8</v>
      </c>
      <c r="EK110" s="37">
        <v>16</v>
      </c>
      <c r="EL110" s="37">
        <f t="shared" si="56"/>
        <v>83</v>
      </c>
      <c r="EM110" s="37">
        <v>83</v>
      </c>
      <c r="EN110" s="37">
        <v>0</v>
      </c>
      <c r="EO110" s="37">
        <v>1054.756435</v>
      </c>
      <c r="EQ110" s="37">
        <v>49.700565000000012</v>
      </c>
      <c r="FE110" s="37">
        <v>1437.9758999999999</v>
      </c>
      <c r="FF110" s="185"/>
      <c r="FG110" s="37">
        <v>159.77510000000001</v>
      </c>
      <c r="FI110" s="37"/>
      <c r="FJ110" s="178"/>
      <c r="FU110" s="37">
        <v>399.43774999999999</v>
      </c>
      <c r="FW110" s="37">
        <v>4</v>
      </c>
      <c r="FX110" s="185"/>
      <c r="FY110" s="37">
        <v>1353.5802000000001</v>
      </c>
      <c r="GE110" s="37">
        <v>150.39779999999999</v>
      </c>
      <c r="GQ110" s="183"/>
      <c r="GR110" s="184"/>
      <c r="GS110" s="184"/>
      <c r="GT110" s="184"/>
      <c r="GU110" s="184"/>
      <c r="GV110" s="184"/>
      <c r="GW110" s="184"/>
      <c r="GX110" s="184"/>
      <c r="GY110" s="184"/>
      <c r="GZ110" s="184"/>
      <c r="HA110" s="184"/>
      <c r="HB110" s="184"/>
      <c r="HC110" s="184"/>
      <c r="HD110" s="184"/>
      <c r="HE110" s="184"/>
      <c r="HF110" s="184"/>
      <c r="HG110" s="184"/>
      <c r="HH110" s="184"/>
      <c r="HU110" s="37">
        <v>501.32600000000002</v>
      </c>
      <c r="HV110" s="37">
        <v>0</v>
      </c>
      <c r="HW110" s="37">
        <v>3</v>
      </c>
      <c r="HX110" s="37">
        <v>3</v>
      </c>
      <c r="IB110" s="37">
        <v>1424.8050000000001</v>
      </c>
      <c r="IR110" s="37">
        <v>791.55833333333305</v>
      </c>
      <c r="IT110" s="37">
        <v>1.8</v>
      </c>
      <c r="JT110" s="37">
        <v>0</v>
      </c>
      <c r="JW110" s="37">
        <v>0</v>
      </c>
      <c r="JZ110" s="37">
        <v>0</v>
      </c>
      <c r="KA110" s="37">
        <v>0</v>
      </c>
      <c r="KB110" s="37">
        <v>0</v>
      </c>
      <c r="KC110" s="37">
        <v>0</v>
      </c>
      <c r="KD110" s="37">
        <v>0</v>
      </c>
      <c r="KV110" s="37">
        <v>0</v>
      </c>
    </row>
    <row r="111" spans="1:308" ht="17.25" customHeight="1" x14ac:dyDescent="0.25">
      <c r="A111" s="17">
        <v>101</v>
      </c>
      <c r="B111" s="163" t="s">
        <v>300</v>
      </c>
      <c r="C111" s="169" t="s">
        <v>401</v>
      </c>
      <c r="D111" s="170">
        <v>247694002</v>
      </c>
      <c r="E111" s="78">
        <f t="shared" si="41"/>
        <v>9880.8850000000002</v>
      </c>
      <c r="F111" s="78">
        <f t="shared" si="38"/>
        <v>1485.24262</v>
      </c>
      <c r="G111" s="78">
        <f t="shared" si="39"/>
        <v>0</v>
      </c>
      <c r="H111" s="78">
        <f t="shared" si="40"/>
        <v>139.78538</v>
      </c>
      <c r="I111" s="78">
        <f t="shared" si="42"/>
        <v>8255.857</v>
      </c>
      <c r="J111" s="37">
        <f t="shared" si="45"/>
        <v>0</v>
      </c>
      <c r="K111" s="37">
        <f>VLOOKUP($D111,'[2]Титул ДТ'!$B:$CT,12,0)</f>
        <v>0</v>
      </c>
      <c r="M111" s="37">
        <v>0</v>
      </c>
      <c r="U111" s="37">
        <v>0</v>
      </c>
      <c r="V111" s="180">
        <f t="shared" si="43"/>
        <v>0</v>
      </c>
      <c r="W111" s="180">
        <f t="shared" si="46"/>
        <v>0</v>
      </c>
      <c r="X111" s="180"/>
      <c r="Y111" s="180"/>
      <c r="Z111" s="180">
        <f t="shared" si="47"/>
        <v>0</v>
      </c>
      <c r="AA111" s="180"/>
      <c r="AB111" s="180"/>
      <c r="AC111" s="180">
        <f t="shared" si="48"/>
        <v>0</v>
      </c>
      <c r="AD111" s="37">
        <v>0</v>
      </c>
      <c r="AF111" s="37">
        <v>0</v>
      </c>
      <c r="AH111" s="37">
        <v>0</v>
      </c>
      <c r="AJ111" s="37">
        <v>0</v>
      </c>
      <c r="AL111" s="37">
        <f t="shared" si="44"/>
        <v>0</v>
      </c>
      <c r="AM111" s="179">
        <f t="shared" si="49"/>
        <v>0</v>
      </c>
      <c r="AP111" s="37">
        <f t="shared" si="50"/>
        <v>0</v>
      </c>
      <c r="AS111" s="37">
        <f t="shared" si="51"/>
        <v>0</v>
      </c>
      <c r="AT111" s="37">
        <v>0</v>
      </c>
      <c r="AV111" s="37">
        <f t="shared" si="52"/>
        <v>0</v>
      </c>
      <c r="AW111" s="37">
        <v>0</v>
      </c>
      <c r="AY111" s="37">
        <v>0</v>
      </c>
      <c r="BE111" s="37">
        <v>0</v>
      </c>
      <c r="BS111" s="37">
        <f t="shared" si="53"/>
        <v>0</v>
      </c>
      <c r="BT111" s="37">
        <v>0</v>
      </c>
      <c r="BV111" s="37">
        <v>0</v>
      </c>
      <c r="BX111" s="37">
        <v>0</v>
      </c>
      <c r="BZ111" s="37">
        <v>0</v>
      </c>
      <c r="CH111" s="37">
        <f t="shared" si="54"/>
        <v>0</v>
      </c>
      <c r="CI111" s="37">
        <v>0</v>
      </c>
      <c r="CN111" s="37">
        <v>7233.2489999999998</v>
      </c>
      <c r="CT111" s="37">
        <v>100</v>
      </c>
      <c r="CV111" s="37">
        <v>0</v>
      </c>
      <c r="DB111" s="37">
        <v>0</v>
      </c>
      <c r="DD111" s="37">
        <v>12</v>
      </c>
      <c r="DE111" s="37">
        <f t="shared" si="55"/>
        <v>1</v>
      </c>
      <c r="DG111" s="37">
        <v>1</v>
      </c>
      <c r="DK111" s="37">
        <v>18</v>
      </c>
      <c r="DP111" s="37">
        <v>605.99199999999996</v>
      </c>
      <c r="DW111" s="37">
        <v>0</v>
      </c>
      <c r="DZ111" s="37">
        <v>0</v>
      </c>
      <c r="EE111" s="37">
        <v>0</v>
      </c>
      <c r="EK111" s="37">
        <v>0</v>
      </c>
      <c r="EL111" s="37">
        <f t="shared" si="56"/>
        <v>31</v>
      </c>
      <c r="EM111" s="37">
        <v>31</v>
      </c>
      <c r="EN111" s="37">
        <v>0</v>
      </c>
      <c r="EO111" s="37">
        <v>394.45702</v>
      </c>
      <c r="EQ111" s="37">
        <v>18.586980000000004</v>
      </c>
      <c r="FE111" s="37">
        <v>1090.7855999999999</v>
      </c>
      <c r="FF111" s="183"/>
      <c r="FG111" s="37">
        <v>121.19840000000001</v>
      </c>
      <c r="FI111" s="37"/>
      <c r="FJ111" s="178"/>
      <c r="FU111" s="37">
        <v>403.994666666667</v>
      </c>
      <c r="FW111" s="37">
        <v>3</v>
      </c>
      <c r="FX111" s="183"/>
      <c r="GE111" s="37">
        <v>0</v>
      </c>
      <c r="GQ111" s="185"/>
      <c r="GR111" s="186"/>
      <c r="GS111" s="186"/>
      <c r="GT111" s="186"/>
      <c r="GU111" s="186"/>
      <c r="GV111" s="186"/>
      <c r="GW111" s="186"/>
      <c r="GX111" s="186"/>
      <c r="GY111" s="186"/>
      <c r="GZ111" s="186"/>
      <c r="HA111" s="186"/>
      <c r="HB111" s="186"/>
      <c r="HC111" s="186"/>
      <c r="HD111" s="186"/>
      <c r="HE111" s="186"/>
      <c r="HF111" s="186"/>
      <c r="HG111" s="186"/>
      <c r="HH111" s="186"/>
      <c r="HX111" s="37">
        <v>0</v>
      </c>
      <c r="IB111" s="37">
        <v>1004.6079999999999</v>
      </c>
      <c r="IR111" s="37">
        <v>1004.6079999999999</v>
      </c>
      <c r="IT111" s="37">
        <v>1</v>
      </c>
      <c r="JT111" s="37">
        <v>0</v>
      </c>
      <c r="JW111" s="37">
        <v>0</v>
      </c>
      <c r="JZ111" s="37">
        <v>0</v>
      </c>
      <c r="KA111" s="37">
        <v>0</v>
      </c>
      <c r="KB111" s="37">
        <v>0</v>
      </c>
      <c r="KC111" s="37">
        <v>0</v>
      </c>
      <c r="KD111" s="37">
        <v>0</v>
      </c>
      <c r="KV111" s="37">
        <v>0</v>
      </c>
    </row>
    <row r="112" spans="1:308" ht="17.25" customHeight="1" x14ac:dyDescent="0.25">
      <c r="A112" s="17">
        <v>102</v>
      </c>
      <c r="B112" s="163" t="s">
        <v>300</v>
      </c>
      <c r="C112" s="169" t="s">
        <v>402</v>
      </c>
      <c r="D112" s="170">
        <v>247693999</v>
      </c>
      <c r="E112" s="78">
        <f t="shared" si="41"/>
        <v>19212.682000000001</v>
      </c>
      <c r="F112" s="78">
        <f t="shared" si="38"/>
        <v>2578.6097500000001</v>
      </c>
      <c r="G112" s="78">
        <f t="shared" si="39"/>
        <v>0</v>
      </c>
      <c r="H112" s="78">
        <f t="shared" si="40"/>
        <v>1819.15425</v>
      </c>
      <c r="I112" s="78">
        <f t="shared" si="42"/>
        <v>14814.918</v>
      </c>
      <c r="J112" s="37">
        <f t="shared" si="45"/>
        <v>2</v>
      </c>
      <c r="K112" s="37">
        <f>VLOOKUP($D112,'[2]Титул ДТ'!$B:$CT,12,0)</f>
        <v>2</v>
      </c>
      <c r="M112" s="37">
        <v>0</v>
      </c>
      <c r="U112" s="37">
        <v>1</v>
      </c>
      <c r="V112" s="180">
        <f t="shared" si="43"/>
        <v>464</v>
      </c>
      <c r="W112" s="180">
        <f t="shared" si="46"/>
        <v>0</v>
      </c>
      <c r="X112" s="180"/>
      <c r="Y112" s="180"/>
      <c r="Z112" s="180">
        <f t="shared" si="47"/>
        <v>0</v>
      </c>
      <c r="AA112" s="180"/>
      <c r="AB112" s="180"/>
      <c r="AC112" s="180">
        <f t="shared" si="48"/>
        <v>464</v>
      </c>
      <c r="AD112" s="37">
        <v>464</v>
      </c>
      <c r="AF112" s="37">
        <v>0</v>
      </c>
      <c r="AH112" s="37">
        <v>0</v>
      </c>
      <c r="AJ112" s="37">
        <v>0</v>
      </c>
      <c r="AL112" s="37">
        <f t="shared" si="44"/>
        <v>9</v>
      </c>
      <c r="AM112" s="179">
        <f t="shared" si="49"/>
        <v>0</v>
      </c>
      <c r="AP112" s="37">
        <f t="shared" si="50"/>
        <v>0</v>
      </c>
      <c r="AS112" s="37">
        <f t="shared" si="51"/>
        <v>8</v>
      </c>
      <c r="AT112" s="37">
        <v>8</v>
      </c>
      <c r="AV112" s="37">
        <f t="shared" si="52"/>
        <v>1</v>
      </c>
      <c r="AW112" s="37">
        <v>1</v>
      </c>
      <c r="AY112" s="37">
        <v>2</v>
      </c>
      <c r="BE112" s="37">
        <v>0</v>
      </c>
      <c r="BS112" s="37">
        <f t="shared" si="53"/>
        <v>252</v>
      </c>
      <c r="BT112" s="37">
        <v>252</v>
      </c>
      <c r="BV112" s="37">
        <v>0</v>
      </c>
      <c r="BX112" s="37">
        <v>0</v>
      </c>
      <c r="BZ112" s="37">
        <v>0</v>
      </c>
      <c r="CH112" s="37">
        <f t="shared" si="54"/>
        <v>3</v>
      </c>
      <c r="CI112" s="37">
        <v>3</v>
      </c>
      <c r="CN112" s="37">
        <v>14292.540999999999</v>
      </c>
      <c r="CT112" s="37">
        <v>48</v>
      </c>
      <c r="CV112" s="37">
        <v>0</v>
      </c>
      <c r="DB112" s="37">
        <v>0</v>
      </c>
      <c r="DD112" s="37">
        <v>6</v>
      </c>
      <c r="DE112" s="37">
        <f t="shared" si="55"/>
        <v>0</v>
      </c>
      <c r="DG112" s="37">
        <v>0</v>
      </c>
      <c r="DK112" s="37">
        <v>0</v>
      </c>
      <c r="DP112" s="37">
        <v>1022.3194999999999</v>
      </c>
      <c r="DW112" s="37">
        <v>0</v>
      </c>
      <c r="DZ112" s="37">
        <v>2</v>
      </c>
      <c r="EE112" s="37">
        <v>0</v>
      </c>
      <c r="EK112" s="37">
        <v>0</v>
      </c>
      <c r="EL112" s="37">
        <f t="shared" si="56"/>
        <v>68</v>
      </c>
      <c r="EM112" s="37">
        <v>68</v>
      </c>
      <c r="EN112" s="37">
        <v>0</v>
      </c>
      <c r="EO112" s="37">
        <v>738.43465000000003</v>
      </c>
      <c r="EQ112" s="37">
        <v>34.795349999999999</v>
      </c>
      <c r="FE112" s="37">
        <v>1840.1750999999999</v>
      </c>
      <c r="FF112" s="183"/>
      <c r="FG112" s="37">
        <v>204.4639</v>
      </c>
      <c r="FI112" s="37"/>
      <c r="FJ112" s="178"/>
      <c r="FU112" s="37">
        <v>408.92779999999999</v>
      </c>
      <c r="FW112" s="37">
        <v>5</v>
      </c>
      <c r="FX112" s="183"/>
      <c r="GE112" s="37">
        <v>863.89499999999998</v>
      </c>
      <c r="GQ112" s="183"/>
      <c r="GR112" s="184"/>
      <c r="GS112" s="184"/>
      <c r="GT112" s="184"/>
      <c r="GU112" s="184"/>
      <c r="GV112" s="184"/>
      <c r="GW112" s="184"/>
      <c r="GX112" s="184"/>
      <c r="GY112" s="184"/>
      <c r="GZ112" s="184"/>
      <c r="HA112" s="184"/>
      <c r="HB112" s="184"/>
      <c r="HC112" s="184"/>
      <c r="HD112" s="184"/>
      <c r="HE112" s="184"/>
      <c r="HF112" s="184"/>
      <c r="HG112" s="184"/>
      <c r="HH112" s="184"/>
      <c r="HU112" s="37">
        <v>785.35909090909104</v>
      </c>
      <c r="HV112" s="37">
        <v>0</v>
      </c>
      <c r="HW112" s="37">
        <v>1.8</v>
      </c>
      <c r="HX112" s="37">
        <v>0</v>
      </c>
      <c r="IB112" s="37">
        <v>522.37699999999995</v>
      </c>
      <c r="IR112" s="37">
        <v>348.25133333333298</v>
      </c>
      <c r="IT112" s="37">
        <v>1.5</v>
      </c>
      <c r="JT112" s="37">
        <v>0</v>
      </c>
      <c r="JW112" s="37">
        <v>0</v>
      </c>
      <c r="JZ112" s="37">
        <v>0</v>
      </c>
      <c r="KA112" s="37">
        <v>0</v>
      </c>
      <c r="KB112" s="37">
        <v>0</v>
      </c>
      <c r="KC112" s="37">
        <v>0</v>
      </c>
      <c r="KD112" s="37">
        <v>0</v>
      </c>
      <c r="KV112" s="37">
        <v>0</v>
      </c>
    </row>
    <row r="113" spans="1:308" ht="17.25" customHeight="1" x14ac:dyDescent="0.25">
      <c r="A113" s="17">
        <v>103</v>
      </c>
      <c r="B113" s="163" t="s">
        <v>300</v>
      </c>
      <c r="C113" s="169" t="s">
        <v>403</v>
      </c>
      <c r="D113" s="170">
        <v>247693858</v>
      </c>
      <c r="E113" s="78">
        <f t="shared" si="41"/>
        <v>4375.4480000000003</v>
      </c>
      <c r="F113" s="78">
        <f t="shared" si="38"/>
        <v>1651.747595</v>
      </c>
      <c r="G113" s="78">
        <f t="shared" si="39"/>
        <v>0</v>
      </c>
      <c r="H113" s="78">
        <f t="shared" si="40"/>
        <v>460.32940500000001</v>
      </c>
      <c r="I113" s="78">
        <f t="shared" si="42"/>
        <v>2263.3710000000001</v>
      </c>
      <c r="J113" s="37">
        <f t="shared" si="45"/>
        <v>1</v>
      </c>
      <c r="K113" s="37">
        <f>VLOOKUP($D113,'[2]Титул ДТ'!$B:$CT,12,0)</f>
        <v>1</v>
      </c>
      <c r="M113" s="37">
        <v>0</v>
      </c>
      <c r="U113" s="37">
        <v>1</v>
      </c>
      <c r="V113" s="180">
        <f t="shared" si="43"/>
        <v>0</v>
      </c>
      <c r="W113" s="180">
        <f t="shared" si="46"/>
        <v>0</v>
      </c>
      <c r="X113" s="180"/>
      <c r="Y113" s="180"/>
      <c r="Z113" s="180">
        <f t="shared" si="47"/>
        <v>0</v>
      </c>
      <c r="AA113" s="180"/>
      <c r="AB113" s="180"/>
      <c r="AC113" s="180">
        <f t="shared" si="48"/>
        <v>0</v>
      </c>
      <c r="AD113" s="37">
        <v>0</v>
      </c>
      <c r="AF113" s="37">
        <v>0</v>
      </c>
      <c r="AH113" s="37">
        <v>312</v>
      </c>
      <c r="AJ113" s="37">
        <v>0</v>
      </c>
      <c r="AL113" s="37">
        <f t="shared" si="44"/>
        <v>4</v>
      </c>
      <c r="AM113" s="179">
        <f t="shared" si="49"/>
        <v>0</v>
      </c>
      <c r="AP113" s="37">
        <f t="shared" si="50"/>
        <v>0</v>
      </c>
      <c r="AS113" s="37">
        <f t="shared" si="51"/>
        <v>3</v>
      </c>
      <c r="AT113" s="37">
        <v>3</v>
      </c>
      <c r="AV113" s="37">
        <f t="shared" si="52"/>
        <v>1</v>
      </c>
      <c r="AW113" s="37">
        <v>1</v>
      </c>
      <c r="AY113" s="37">
        <v>0</v>
      </c>
      <c r="BE113" s="37">
        <v>0</v>
      </c>
      <c r="BS113" s="37">
        <f t="shared" si="53"/>
        <v>0</v>
      </c>
      <c r="BT113" s="37">
        <v>0</v>
      </c>
      <c r="BV113" s="37">
        <v>0</v>
      </c>
      <c r="BX113" s="37">
        <v>0</v>
      </c>
      <c r="BZ113" s="37">
        <v>0</v>
      </c>
      <c r="CH113" s="37">
        <f t="shared" si="54"/>
        <v>0</v>
      </c>
      <c r="CI113" s="37">
        <v>0</v>
      </c>
      <c r="CN113" s="37">
        <v>1843.127</v>
      </c>
      <c r="CT113" s="37">
        <v>30</v>
      </c>
      <c r="CV113" s="37">
        <v>0</v>
      </c>
      <c r="DB113" s="37">
        <v>0</v>
      </c>
      <c r="DD113" s="37">
        <v>0</v>
      </c>
      <c r="DE113" s="37">
        <f t="shared" si="55"/>
        <v>0</v>
      </c>
      <c r="DG113" s="37">
        <v>0</v>
      </c>
      <c r="DK113" s="37">
        <v>0</v>
      </c>
      <c r="DP113" s="37">
        <v>612.05399999999997</v>
      </c>
      <c r="DW113" s="37">
        <v>0</v>
      </c>
      <c r="DZ113" s="37">
        <v>1</v>
      </c>
      <c r="EE113" s="37">
        <v>3</v>
      </c>
      <c r="EK113" s="37">
        <v>2</v>
      </c>
      <c r="EL113" s="37">
        <f t="shared" si="56"/>
        <v>43</v>
      </c>
      <c r="EM113" s="37">
        <v>43</v>
      </c>
      <c r="EN113" s="37">
        <v>0</v>
      </c>
      <c r="EO113" s="37">
        <v>550.05039499999998</v>
      </c>
      <c r="EQ113" s="37">
        <v>25.918604999999999</v>
      </c>
      <c r="FE113" s="37">
        <v>1101.6972000000001</v>
      </c>
      <c r="FF113" s="183"/>
      <c r="FG113" s="37">
        <v>122.41079999999999</v>
      </c>
      <c r="FI113" s="37"/>
      <c r="FJ113" s="178"/>
      <c r="FU113" s="37">
        <v>244.82159999999999</v>
      </c>
      <c r="FW113" s="37">
        <v>5</v>
      </c>
      <c r="FX113" s="183"/>
      <c r="GH113" s="37">
        <v>420.24400000000003</v>
      </c>
      <c r="GQ113" s="183"/>
      <c r="GR113" s="184"/>
      <c r="GS113" s="184"/>
      <c r="GT113" s="184"/>
      <c r="GU113" s="184"/>
      <c r="GV113" s="184"/>
      <c r="GW113" s="184"/>
      <c r="GX113" s="184"/>
      <c r="GY113" s="184"/>
      <c r="GZ113" s="184"/>
      <c r="HA113" s="184"/>
      <c r="HB113" s="184"/>
      <c r="HC113" s="184"/>
      <c r="HD113" s="184"/>
      <c r="HE113" s="184"/>
      <c r="HF113" s="184"/>
      <c r="HG113" s="184"/>
      <c r="HH113" s="184"/>
      <c r="HV113" s="37">
        <v>280.16266666666701</v>
      </c>
      <c r="HX113" s="37">
        <v>1.7</v>
      </c>
      <c r="IB113" s="37">
        <v>0</v>
      </c>
      <c r="IR113" s="37">
        <v>0</v>
      </c>
      <c r="IT113" s="37">
        <v>0</v>
      </c>
      <c r="JT113" s="37">
        <v>0</v>
      </c>
      <c r="JW113" s="37">
        <v>0</v>
      </c>
      <c r="JZ113" s="37">
        <v>0</v>
      </c>
      <c r="KA113" s="37">
        <v>0</v>
      </c>
      <c r="KB113" s="37">
        <v>0</v>
      </c>
      <c r="KC113" s="37">
        <v>0</v>
      </c>
      <c r="KD113" s="37">
        <v>0</v>
      </c>
      <c r="KV113" s="37">
        <v>0</v>
      </c>
    </row>
    <row r="114" spans="1:308" ht="17.25" customHeight="1" x14ac:dyDescent="0.25">
      <c r="A114" s="17">
        <v>104</v>
      </c>
      <c r="B114" s="163" t="s">
        <v>300</v>
      </c>
      <c r="C114" s="169" t="s">
        <v>404</v>
      </c>
      <c r="D114" s="170">
        <v>247694044</v>
      </c>
      <c r="E114" s="78">
        <f t="shared" si="41"/>
        <v>22082.476000000002</v>
      </c>
      <c r="F114" s="78">
        <f t="shared" si="38"/>
        <v>5706.0155250000007</v>
      </c>
      <c r="G114" s="78">
        <f t="shared" si="39"/>
        <v>0</v>
      </c>
      <c r="H114" s="78">
        <f t="shared" si="40"/>
        <v>2197.628475</v>
      </c>
      <c r="I114" s="78">
        <f t="shared" si="42"/>
        <v>14178.832</v>
      </c>
      <c r="J114" s="37">
        <f t="shared" si="45"/>
        <v>3</v>
      </c>
      <c r="L114" s="37">
        <v>3</v>
      </c>
      <c r="M114" s="37">
        <v>0</v>
      </c>
      <c r="U114" s="37">
        <v>1</v>
      </c>
      <c r="V114" s="180">
        <f t="shared" si="43"/>
        <v>275</v>
      </c>
      <c r="W114" s="180">
        <f t="shared" si="46"/>
        <v>0</v>
      </c>
      <c r="X114" s="180"/>
      <c r="Y114" s="180"/>
      <c r="Z114" s="180">
        <f t="shared" si="47"/>
        <v>0</v>
      </c>
      <c r="AA114" s="180"/>
      <c r="AB114" s="180"/>
      <c r="AC114" s="180">
        <f t="shared" si="48"/>
        <v>275</v>
      </c>
      <c r="AD114" s="37">
        <v>0</v>
      </c>
      <c r="AE114" s="37">
        <v>275</v>
      </c>
      <c r="AF114" s="37">
        <v>0</v>
      </c>
      <c r="AH114" s="37">
        <v>0</v>
      </c>
      <c r="AJ114" s="37">
        <v>0</v>
      </c>
      <c r="AL114" s="37">
        <f t="shared" si="44"/>
        <v>13</v>
      </c>
      <c r="AM114" s="179">
        <f t="shared" si="49"/>
        <v>0</v>
      </c>
      <c r="AP114" s="37">
        <f t="shared" si="50"/>
        <v>0</v>
      </c>
      <c r="AS114" s="37">
        <f t="shared" si="51"/>
        <v>12</v>
      </c>
      <c r="AU114" s="37">
        <v>12</v>
      </c>
      <c r="AV114" s="37">
        <f t="shared" si="52"/>
        <v>1</v>
      </c>
      <c r="AX114" s="37">
        <v>1</v>
      </c>
      <c r="AY114" s="37">
        <v>3</v>
      </c>
      <c r="BE114" s="37">
        <v>0</v>
      </c>
      <c r="BS114" s="37">
        <f t="shared" si="53"/>
        <v>581.41</v>
      </c>
      <c r="BT114" s="37">
        <v>581.41</v>
      </c>
      <c r="BV114" s="37">
        <v>0</v>
      </c>
      <c r="BX114" s="37">
        <v>0</v>
      </c>
      <c r="BZ114" s="37">
        <v>0</v>
      </c>
      <c r="CH114" s="37">
        <f t="shared" si="54"/>
        <v>3</v>
      </c>
      <c r="CI114" s="37">
        <v>3</v>
      </c>
      <c r="CN114" s="37">
        <v>13100.839</v>
      </c>
      <c r="CT114" s="37">
        <v>95</v>
      </c>
      <c r="CV114" s="37">
        <v>0</v>
      </c>
      <c r="DB114" s="37">
        <v>0</v>
      </c>
      <c r="DD114" s="37">
        <v>0</v>
      </c>
      <c r="DE114" s="37">
        <f t="shared" si="55"/>
        <v>2</v>
      </c>
      <c r="DG114" s="37">
        <v>2</v>
      </c>
      <c r="DK114" s="37">
        <v>18</v>
      </c>
      <c r="DP114" s="37">
        <v>1654.0654999999999</v>
      </c>
      <c r="DW114" s="37">
        <v>0</v>
      </c>
      <c r="DZ114" s="37">
        <v>3</v>
      </c>
      <c r="EE114" s="37">
        <v>6</v>
      </c>
      <c r="EK114" s="37">
        <v>9</v>
      </c>
      <c r="EL114" s="37">
        <f t="shared" si="56"/>
        <v>212</v>
      </c>
      <c r="EM114" s="37">
        <v>212</v>
      </c>
      <c r="EN114" s="37">
        <v>0</v>
      </c>
      <c r="EO114" s="37">
        <v>2728.6976250000002</v>
      </c>
      <c r="EQ114" s="37">
        <v>128.57737500000002</v>
      </c>
      <c r="FE114" s="37">
        <v>2977.3179</v>
      </c>
      <c r="FG114" s="37">
        <v>330.81310000000002</v>
      </c>
      <c r="FI114" s="37"/>
      <c r="FJ114" s="178"/>
      <c r="FU114" s="37">
        <v>1102.71033333333</v>
      </c>
      <c r="FW114" s="37">
        <v>3</v>
      </c>
      <c r="GE114" s="37">
        <v>1156.828</v>
      </c>
      <c r="GQ114" s="183"/>
      <c r="GR114" s="184"/>
      <c r="GS114" s="184"/>
      <c r="GT114" s="184"/>
      <c r="GU114" s="184"/>
      <c r="GV114" s="184"/>
      <c r="GW114" s="184"/>
      <c r="GX114" s="184"/>
      <c r="GY114" s="184"/>
      <c r="GZ114" s="184"/>
      <c r="HA114" s="184"/>
      <c r="HB114" s="184"/>
      <c r="HC114" s="184"/>
      <c r="HD114" s="184"/>
      <c r="HE114" s="184"/>
      <c r="HF114" s="184"/>
      <c r="HG114" s="184"/>
      <c r="HH114" s="184"/>
      <c r="HU114" s="37">
        <v>630.99709090909198</v>
      </c>
      <c r="HV114" s="37">
        <v>0</v>
      </c>
      <c r="HW114" s="37">
        <v>1.8</v>
      </c>
      <c r="HX114" s="37">
        <v>0</v>
      </c>
      <c r="IB114" s="37">
        <v>784.99300000000005</v>
      </c>
      <c r="IR114" s="37">
        <v>784.99300000000005</v>
      </c>
      <c r="IT114" s="37">
        <v>1</v>
      </c>
      <c r="JT114" s="37">
        <v>0</v>
      </c>
      <c r="JW114" s="37">
        <v>0</v>
      </c>
      <c r="JZ114" s="37">
        <v>0</v>
      </c>
      <c r="KA114" s="37">
        <v>0</v>
      </c>
      <c r="KB114" s="37">
        <v>0</v>
      </c>
      <c r="KC114" s="37">
        <v>0</v>
      </c>
      <c r="KD114" s="37">
        <v>0</v>
      </c>
      <c r="KV114" s="37">
        <v>0</v>
      </c>
    </row>
    <row r="115" spans="1:308" ht="17.25" customHeight="1" x14ac:dyDescent="0.25">
      <c r="A115" s="17">
        <v>105</v>
      </c>
      <c r="B115" s="163" t="s">
        <v>300</v>
      </c>
      <c r="C115" s="169" t="s">
        <v>405</v>
      </c>
      <c r="D115" s="170">
        <v>247694064</v>
      </c>
      <c r="E115" s="78">
        <f t="shared" si="41"/>
        <v>5058.3119999999999</v>
      </c>
      <c r="F115" s="78">
        <f t="shared" si="38"/>
        <v>932.28973499999995</v>
      </c>
      <c r="G115" s="78">
        <f t="shared" si="39"/>
        <v>0</v>
      </c>
      <c r="H115" s="78">
        <f t="shared" si="40"/>
        <v>422.44226499999996</v>
      </c>
      <c r="I115" s="78">
        <f t="shared" si="42"/>
        <v>3703.5800000000004</v>
      </c>
      <c r="J115" s="37">
        <f t="shared" si="45"/>
        <v>1</v>
      </c>
      <c r="K115" s="37">
        <f>VLOOKUP($D115,'[2]Титул ДТ'!$B:$CT,12,0)</f>
        <v>1</v>
      </c>
      <c r="M115" s="37">
        <v>0</v>
      </c>
      <c r="U115" s="37">
        <v>1</v>
      </c>
      <c r="V115" s="180">
        <f t="shared" si="43"/>
        <v>247</v>
      </c>
      <c r="W115" s="180">
        <f t="shared" si="46"/>
        <v>0</v>
      </c>
      <c r="X115" s="180"/>
      <c r="Y115" s="180"/>
      <c r="Z115" s="180">
        <f t="shared" si="47"/>
        <v>0</v>
      </c>
      <c r="AA115" s="180"/>
      <c r="AB115" s="180"/>
      <c r="AC115" s="180">
        <f t="shared" si="48"/>
        <v>247</v>
      </c>
      <c r="AD115" s="37">
        <v>247</v>
      </c>
      <c r="AF115" s="37">
        <v>0</v>
      </c>
      <c r="AH115" s="37">
        <v>0</v>
      </c>
      <c r="AJ115" s="37">
        <v>0</v>
      </c>
      <c r="AL115" s="37">
        <f t="shared" si="44"/>
        <v>6</v>
      </c>
      <c r="AM115" s="179">
        <f t="shared" si="49"/>
        <v>0</v>
      </c>
      <c r="AP115" s="37">
        <f t="shared" si="50"/>
        <v>0</v>
      </c>
      <c r="AS115" s="37">
        <f t="shared" si="51"/>
        <v>5</v>
      </c>
      <c r="AT115" s="37">
        <v>5</v>
      </c>
      <c r="AV115" s="37">
        <f t="shared" si="52"/>
        <v>1</v>
      </c>
      <c r="AW115" s="37">
        <v>1</v>
      </c>
      <c r="AY115" s="37">
        <v>1</v>
      </c>
      <c r="BE115" s="37">
        <v>0</v>
      </c>
      <c r="BS115" s="37">
        <f t="shared" si="53"/>
        <v>97.4</v>
      </c>
      <c r="BT115" s="37">
        <v>97.4</v>
      </c>
      <c r="BV115" s="37">
        <v>0</v>
      </c>
      <c r="BX115" s="37">
        <v>0</v>
      </c>
      <c r="BZ115" s="37">
        <v>0</v>
      </c>
      <c r="CH115" s="37">
        <f t="shared" si="54"/>
        <v>3</v>
      </c>
      <c r="CI115" s="37">
        <v>3</v>
      </c>
      <c r="CN115" s="37">
        <v>3338.9920000000002</v>
      </c>
      <c r="CT115" s="37">
        <v>110</v>
      </c>
      <c r="CV115" s="37">
        <v>0</v>
      </c>
      <c r="DB115" s="37">
        <v>0</v>
      </c>
      <c r="DD115" s="37">
        <v>0</v>
      </c>
      <c r="DE115" s="37">
        <f t="shared" si="55"/>
        <v>0</v>
      </c>
      <c r="DG115" s="37">
        <v>0</v>
      </c>
      <c r="DK115" s="37">
        <v>0</v>
      </c>
      <c r="DP115" s="37">
        <v>296.15750000000003</v>
      </c>
      <c r="DW115" s="37">
        <v>0</v>
      </c>
      <c r="DZ115" s="37">
        <v>1</v>
      </c>
      <c r="EE115" s="37">
        <v>1</v>
      </c>
      <c r="EK115" s="37">
        <v>1</v>
      </c>
      <c r="EL115" s="37">
        <f t="shared" si="56"/>
        <v>30</v>
      </c>
      <c r="EM115" s="37">
        <v>30</v>
      </c>
      <c r="EN115" s="37">
        <v>0</v>
      </c>
      <c r="EO115" s="37">
        <v>399.20623499999999</v>
      </c>
      <c r="EQ115" s="37">
        <v>18.810765000000004</v>
      </c>
      <c r="FE115" s="37">
        <v>533.08349999999996</v>
      </c>
      <c r="FG115" s="37">
        <v>59.231499999999997</v>
      </c>
      <c r="FI115" s="37"/>
      <c r="FJ115" s="178"/>
      <c r="FU115" s="37">
        <v>197.43833333333299</v>
      </c>
      <c r="FW115" s="37">
        <v>3</v>
      </c>
      <c r="GE115" s="37">
        <v>0</v>
      </c>
      <c r="GQ115" s="185"/>
      <c r="GR115" s="186"/>
      <c r="GS115" s="186"/>
      <c r="GT115" s="186"/>
      <c r="GU115" s="186"/>
      <c r="GV115" s="186"/>
      <c r="GW115" s="186"/>
      <c r="GX115" s="186"/>
      <c r="GY115" s="186"/>
      <c r="GZ115" s="186"/>
      <c r="HA115" s="186"/>
      <c r="HB115" s="186"/>
      <c r="HC115" s="186"/>
      <c r="HD115" s="186"/>
      <c r="HE115" s="186"/>
      <c r="HF115" s="186"/>
      <c r="HG115" s="186"/>
      <c r="HH115" s="186"/>
      <c r="HX115" s="37">
        <v>0</v>
      </c>
      <c r="IB115" s="37">
        <v>364.58800000000002</v>
      </c>
      <c r="IR115" s="37">
        <v>182.29400000000001</v>
      </c>
      <c r="IT115" s="37">
        <v>2</v>
      </c>
      <c r="JT115" s="37">
        <v>0</v>
      </c>
      <c r="JW115" s="37">
        <v>0</v>
      </c>
      <c r="JZ115" s="37">
        <v>0</v>
      </c>
      <c r="KA115" s="37">
        <v>0</v>
      </c>
      <c r="KB115" s="37">
        <v>0</v>
      </c>
      <c r="KC115" s="37">
        <v>0</v>
      </c>
      <c r="KD115" s="37">
        <v>0</v>
      </c>
      <c r="KV115" s="37">
        <v>0</v>
      </c>
    </row>
    <row r="116" spans="1:308" ht="17.25" customHeight="1" x14ac:dyDescent="0.25">
      <c r="A116" s="17">
        <v>106</v>
      </c>
      <c r="B116" s="163" t="s">
        <v>300</v>
      </c>
      <c r="C116" s="169" t="s">
        <v>406</v>
      </c>
      <c r="D116" s="170">
        <v>1055516728</v>
      </c>
      <c r="E116" s="78">
        <f t="shared" si="41"/>
        <v>19668.3</v>
      </c>
      <c r="F116" s="78">
        <f t="shared" si="38"/>
        <v>5480.0667249999997</v>
      </c>
      <c r="G116" s="78">
        <f t="shared" si="39"/>
        <v>0</v>
      </c>
      <c r="H116" s="78">
        <f t="shared" si="40"/>
        <v>762.03027499999996</v>
      </c>
      <c r="I116" s="78">
        <f t="shared" si="42"/>
        <v>13426.203</v>
      </c>
      <c r="J116" s="37">
        <f t="shared" si="45"/>
        <v>1</v>
      </c>
      <c r="K116" s="37">
        <f>VLOOKUP($D116,'[2]Титул ДТ'!$B:$CT,12,0)</f>
        <v>1</v>
      </c>
      <c r="O116" s="37">
        <v>187</v>
      </c>
      <c r="U116" s="37">
        <v>0</v>
      </c>
      <c r="V116" s="180">
        <f t="shared" si="43"/>
        <v>0</v>
      </c>
      <c r="W116" s="180">
        <f t="shared" si="46"/>
        <v>0</v>
      </c>
      <c r="X116" s="180"/>
      <c r="Y116" s="180"/>
      <c r="Z116" s="180">
        <f t="shared" si="47"/>
        <v>0</v>
      </c>
      <c r="AA116" s="180"/>
      <c r="AB116" s="180"/>
      <c r="AC116" s="180">
        <f t="shared" si="48"/>
        <v>0</v>
      </c>
      <c r="AD116" s="37">
        <v>0</v>
      </c>
      <c r="AF116" s="37">
        <v>0</v>
      </c>
      <c r="AH116" s="37">
        <v>0</v>
      </c>
      <c r="AJ116" s="37">
        <v>0</v>
      </c>
      <c r="AL116" s="37">
        <f t="shared" si="44"/>
        <v>0</v>
      </c>
      <c r="AM116" s="179">
        <f t="shared" si="49"/>
        <v>0</v>
      </c>
      <c r="AP116" s="37">
        <f t="shared" si="50"/>
        <v>0</v>
      </c>
      <c r="AS116" s="37">
        <f t="shared" si="51"/>
        <v>0</v>
      </c>
      <c r="AT116" s="37">
        <v>0</v>
      </c>
      <c r="AV116" s="37">
        <f t="shared" si="52"/>
        <v>0</v>
      </c>
      <c r="AW116" s="37">
        <v>0</v>
      </c>
      <c r="AY116" s="37">
        <v>1</v>
      </c>
      <c r="BE116" s="37">
        <v>95.6</v>
      </c>
      <c r="BS116" s="37">
        <f t="shared" si="53"/>
        <v>0</v>
      </c>
      <c r="BT116" s="37">
        <v>0</v>
      </c>
      <c r="BV116" s="37">
        <v>0</v>
      </c>
      <c r="BX116" s="37">
        <v>0</v>
      </c>
      <c r="BZ116" s="37">
        <v>0</v>
      </c>
      <c r="CH116" s="37">
        <f t="shared" si="54"/>
        <v>4</v>
      </c>
      <c r="CI116" s="37">
        <v>4</v>
      </c>
      <c r="CN116" s="37">
        <v>12135.519</v>
      </c>
      <c r="CT116" s="37">
        <v>120</v>
      </c>
      <c r="CV116" s="37">
        <v>0</v>
      </c>
      <c r="DB116" s="37">
        <v>0</v>
      </c>
      <c r="DD116" s="37">
        <v>0</v>
      </c>
      <c r="DE116" s="37">
        <f t="shared" si="55"/>
        <v>3</v>
      </c>
      <c r="DG116" s="37">
        <v>3</v>
      </c>
      <c r="DK116" s="37">
        <v>18</v>
      </c>
      <c r="DP116" s="37">
        <v>866.6875</v>
      </c>
      <c r="DW116" s="37">
        <v>0</v>
      </c>
      <c r="DZ116" s="37">
        <v>1</v>
      </c>
      <c r="EE116" s="37">
        <v>0</v>
      </c>
      <c r="EK116" s="37">
        <v>0</v>
      </c>
      <c r="EL116" s="37">
        <f t="shared" si="56"/>
        <v>163</v>
      </c>
      <c r="EM116" s="37">
        <v>163</v>
      </c>
      <c r="EN116" s="37">
        <v>0</v>
      </c>
      <c r="EO116" s="37">
        <v>2023.2009250000001</v>
      </c>
      <c r="EQ116" s="37">
        <v>95.334075000000013</v>
      </c>
      <c r="FE116" s="37">
        <v>1560.0374999999999</v>
      </c>
      <c r="FG116" s="37">
        <v>173.33750000000001</v>
      </c>
      <c r="FI116" s="37"/>
      <c r="FJ116" s="178"/>
      <c r="FU116" s="37">
        <v>346.67500000000001</v>
      </c>
      <c r="FW116" s="37">
        <v>5</v>
      </c>
      <c r="FY116" s="37">
        <v>1896.8282999999999</v>
      </c>
      <c r="GE116" s="37">
        <v>210.7587</v>
      </c>
      <c r="GQ116" s="183"/>
      <c r="GR116" s="184"/>
      <c r="GS116" s="184"/>
      <c r="GT116" s="184"/>
      <c r="GU116" s="184"/>
      <c r="GV116" s="184"/>
      <c r="GW116" s="184"/>
      <c r="GX116" s="184"/>
      <c r="GY116" s="184"/>
      <c r="GZ116" s="184"/>
      <c r="HA116" s="184"/>
      <c r="HB116" s="184"/>
      <c r="HC116" s="184"/>
      <c r="HD116" s="184"/>
      <c r="HE116" s="184"/>
      <c r="HF116" s="184"/>
      <c r="HG116" s="184"/>
      <c r="HH116" s="184"/>
      <c r="HU116" s="37">
        <v>702.529</v>
      </c>
      <c r="HV116" s="37">
        <v>0</v>
      </c>
      <c r="HW116" s="37">
        <v>3</v>
      </c>
      <c r="HX116" s="37">
        <v>3</v>
      </c>
      <c r="IB116" s="37">
        <v>1272.684</v>
      </c>
      <c r="IR116" s="37">
        <v>707.04666666666697</v>
      </c>
      <c r="IT116" s="37">
        <v>1.8</v>
      </c>
      <c r="JT116" s="37">
        <v>0</v>
      </c>
      <c r="JW116" s="37">
        <v>0</v>
      </c>
      <c r="JZ116" s="37">
        <v>0</v>
      </c>
      <c r="KA116" s="37">
        <v>0</v>
      </c>
      <c r="KB116" s="37">
        <v>0</v>
      </c>
      <c r="KC116" s="37">
        <v>0</v>
      </c>
      <c r="KD116" s="37">
        <v>0</v>
      </c>
      <c r="KV116" s="37">
        <v>0</v>
      </c>
    </row>
    <row r="117" spans="1:308" ht="17.25" customHeight="1" x14ac:dyDescent="0.25">
      <c r="A117" s="17">
        <v>107</v>
      </c>
      <c r="B117" s="163" t="s">
        <v>300</v>
      </c>
      <c r="C117" s="169" t="s">
        <v>407</v>
      </c>
      <c r="D117" s="170">
        <v>247694095</v>
      </c>
      <c r="E117" s="78">
        <f t="shared" si="41"/>
        <v>11829.946</v>
      </c>
      <c r="F117" s="78">
        <f t="shared" si="38"/>
        <v>6670.4520400000001</v>
      </c>
      <c r="G117" s="78">
        <f t="shared" si="39"/>
        <v>0</v>
      </c>
      <c r="H117" s="78">
        <f t="shared" si="40"/>
        <v>1438.2289600000001</v>
      </c>
      <c r="I117" s="78">
        <f t="shared" si="42"/>
        <v>3721.2649999999999</v>
      </c>
      <c r="J117" s="37">
        <f t="shared" si="45"/>
        <v>1</v>
      </c>
      <c r="L117" s="37">
        <v>1</v>
      </c>
      <c r="M117" s="37">
        <v>0</v>
      </c>
      <c r="U117" s="37">
        <v>1</v>
      </c>
      <c r="V117" s="180">
        <f t="shared" si="43"/>
        <v>339</v>
      </c>
      <c r="W117" s="180">
        <f t="shared" si="46"/>
        <v>0</v>
      </c>
      <c r="X117" s="180"/>
      <c r="Y117" s="180"/>
      <c r="Z117" s="180">
        <f t="shared" si="47"/>
        <v>0</v>
      </c>
      <c r="AA117" s="180"/>
      <c r="AB117" s="180"/>
      <c r="AC117" s="180">
        <f t="shared" si="48"/>
        <v>339</v>
      </c>
      <c r="AD117" s="37">
        <v>0</v>
      </c>
      <c r="AE117" s="37">
        <v>339</v>
      </c>
      <c r="AF117" s="37">
        <v>0</v>
      </c>
      <c r="AH117" s="37">
        <v>0</v>
      </c>
      <c r="AJ117" s="37">
        <v>0</v>
      </c>
      <c r="AL117" s="37">
        <f t="shared" si="44"/>
        <v>0</v>
      </c>
      <c r="AM117" s="179">
        <f t="shared" si="49"/>
        <v>0</v>
      </c>
      <c r="AP117" s="37">
        <f t="shared" si="50"/>
        <v>0</v>
      </c>
      <c r="AS117" s="37">
        <f t="shared" si="51"/>
        <v>0</v>
      </c>
      <c r="AU117" s="37">
        <v>0</v>
      </c>
      <c r="AV117" s="37">
        <f t="shared" si="52"/>
        <v>0</v>
      </c>
      <c r="AX117" s="37">
        <v>0</v>
      </c>
      <c r="AY117" s="37">
        <v>1</v>
      </c>
      <c r="BE117" s="37">
        <v>0</v>
      </c>
      <c r="BS117" s="37">
        <f t="shared" si="53"/>
        <v>157</v>
      </c>
      <c r="BT117" s="37">
        <v>157</v>
      </c>
      <c r="BV117" s="37">
        <v>0</v>
      </c>
      <c r="BX117" s="37">
        <v>0</v>
      </c>
      <c r="BZ117" s="37">
        <v>0</v>
      </c>
      <c r="CH117" s="37">
        <f t="shared" si="54"/>
        <v>5</v>
      </c>
      <c r="CI117" s="37">
        <v>5</v>
      </c>
      <c r="CN117" s="37">
        <v>3216.8879999999999</v>
      </c>
      <c r="CT117" s="37">
        <v>28</v>
      </c>
      <c r="CV117" s="37">
        <v>0</v>
      </c>
      <c r="DB117" s="37">
        <v>0</v>
      </c>
      <c r="DD117" s="37">
        <v>0</v>
      </c>
      <c r="DE117" s="37">
        <f t="shared" si="55"/>
        <v>1</v>
      </c>
      <c r="DG117" s="37">
        <v>1</v>
      </c>
      <c r="DK117" s="37">
        <v>18</v>
      </c>
      <c r="DP117" s="37">
        <v>1426.175</v>
      </c>
      <c r="DW117" s="37">
        <v>0</v>
      </c>
      <c r="DZ117" s="37">
        <v>1</v>
      </c>
      <c r="EE117" s="37">
        <v>2</v>
      </c>
      <c r="EK117" s="37">
        <v>2</v>
      </c>
      <c r="EL117" s="37">
        <f t="shared" si="56"/>
        <v>333</v>
      </c>
      <c r="EM117" s="37">
        <v>333</v>
      </c>
      <c r="EN117" s="37">
        <v>0</v>
      </c>
      <c r="EO117" s="37">
        <v>4103.3370400000003</v>
      </c>
      <c r="EQ117" s="37">
        <v>193.35096000000004</v>
      </c>
      <c r="FE117" s="37">
        <v>2567.1149999999998</v>
      </c>
      <c r="FG117" s="37">
        <v>285.23500000000001</v>
      </c>
      <c r="FI117" s="37"/>
      <c r="FJ117" s="178"/>
      <c r="FU117" s="37">
        <v>713.08749999999998</v>
      </c>
      <c r="FW117" s="37">
        <v>4</v>
      </c>
      <c r="GE117" s="37">
        <v>802.64300000000003</v>
      </c>
      <c r="GQ117" s="183"/>
      <c r="GR117" s="184"/>
      <c r="GS117" s="184"/>
      <c r="GT117" s="184"/>
      <c r="GU117" s="184"/>
      <c r="GV117" s="184"/>
      <c r="GW117" s="184"/>
      <c r="GX117" s="184"/>
      <c r="GY117" s="184"/>
      <c r="GZ117" s="184"/>
      <c r="HA117" s="184"/>
      <c r="HB117" s="184"/>
      <c r="HC117" s="184"/>
      <c r="HD117" s="184"/>
      <c r="HE117" s="184"/>
      <c r="HF117" s="184"/>
      <c r="HG117" s="184"/>
      <c r="HH117" s="184"/>
      <c r="HU117" s="37">
        <v>401.32150000000001</v>
      </c>
      <c r="HV117" s="37">
        <v>0</v>
      </c>
      <c r="HW117" s="37">
        <v>2</v>
      </c>
      <c r="HX117" s="37">
        <v>2</v>
      </c>
      <c r="IB117" s="37">
        <v>147.37700000000001</v>
      </c>
      <c r="IR117" s="37">
        <v>73.688500000000005</v>
      </c>
      <c r="IT117" s="37">
        <v>2</v>
      </c>
      <c r="JT117" s="37">
        <v>0</v>
      </c>
      <c r="JW117" s="37">
        <v>0</v>
      </c>
      <c r="JZ117" s="37">
        <v>0</v>
      </c>
      <c r="KA117" s="37">
        <v>0</v>
      </c>
      <c r="KB117" s="37">
        <v>0</v>
      </c>
      <c r="KC117" s="37">
        <v>0</v>
      </c>
      <c r="KD117" s="37">
        <v>0</v>
      </c>
      <c r="KV117" s="37">
        <v>0</v>
      </c>
    </row>
    <row r="118" spans="1:308" ht="17.25" customHeight="1" x14ac:dyDescent="0.25">
      <c r="A118" s="17">
        <v>108</v>
      </c>
      <c r="B118" s="163" t="s">
        <v>300</v>
      </c>
      <c r="C118" s="169" t="s">
        <v>408</v>
      </c>
      <c r="D118" s="170">
        <v>247693991</v>
      </c>
      <c r="E118" s="78">
        <f t="shared" si="41"/>
        <v>11299.476999999999</v>
      </c>
      <c r="F118" s="78">
        <f t="shared" si="38"/>
        <v>3129.9327399999997</v>
      </c>
      <c r="G118" s="78">
        <f t="shared" si="39"/>
        <v>0</v>
      </c>
      <c r="H118" s="78">
        <f t="shared" si="40"/>
        <v>929.35925999999995</v>
      </c>
      <c r="I118" s="78">
        <f t="shared" si="42"/>
        <v>7240.1849999999995</v>
      </c>
      <c r="J118" s="37">
        <f t="shared" si="45"/>
        <v>1</v>
      </c>
      <c r="K118" s="37">
        <f>VLOOKUP($D118,'[2]Титул ДТ'!$B:$CT,12,0)</f>
        <v>1</v>
      </c>
      <c r="M118" s="37">
        <v>0</v>
      </c>
      <c r="U118" s="37">
        <v>1</v>
      </c>
      <c r="V118" s="180">
        <f t="shared" si="43"/>
        <v>238</v>
      </c>
      <c r="W118" s="180">
        <f t="shared" si="46"/>
        <v>0</v>
      </c>
      <c r="X118" s="180"/>
      <c r="Y118" s="180"/>
      <c r="Z118" s="180">
        <f t="shared" si="47"/>
        <v>0</v>
      </c>
      <c r="AA118" s="180"/>
      <c r="AB118" s="180"/>
      <c r="AC118" s="180">
        <f t="shared" si="48"/>
        <v>238</v>
      </c>
      <c r="AD118" s="37">
        <v>238</v>
      </c>
      <c r="AF118" s="37">
        <v>0</v>
      </c>
      <c r="AH118" s="37">
        <v>0</v>
      </c>
      <c r="AJ118" s="37">
        <v>0</v>
      </c>
      <c r="AL118" s="37">
        <f t="shared" si="44"/>
        <v>12</v>
      </c>
      <c r="AM118" s="179">
        <f t="shared" si="49"/>
        <v>0</v>
      </c>
      <c r="AP118" s="37">
        <f t="shared" si="50"/>
        <v>0</v>
      </c>
      <c r="AS118" s="37">
        <f t="shared" si="51"/>
        <v>11</v>
      </c>
      <c r="AT118" s="37">
        <v>11</v>
      </c>
      <c r="AV118" s="37">
        <f t="shared" si="52"/>
        <v>1</v>
      </c>
      <c r="AW118" s="37">
        <v>1</v>
      </c>
      <c r="AY118" s="37">
        <v>4</v>
      </c>
      <c r="BE118" s="37">
        <v>200</v>
      </c>
      <c r="BS118" s="37">
        <f t="shared" si="53"/>
        <v>194</v>
      </c>
      <c r="BT118" s="37">
        <v>194</v>
      </c>
      <c r="BV118" s="37">
        <v>0</v>
      </c>
      <c r="BX118" s="37">
        <v>0</v>
      </c>
      <c r="BZ118" s="37">
        <v>0</v>
      </c>
      <c r="CH118" s="37">
        <f t="shared" si="54"/>
        <v>2</v>
      </c>
      <c r="CI118" s="37">
        <v>2</v>
      </c>
      <c r="CN118" s="37">
        <v>6804.1679999999997</v>
      </c>
      <c r="CT118" s="37">
        <v>40</v>
      </c>
      <c r="CV118" s="37">
        <v>0</v>
      </c>
      <c r="DB118" s="37">
        <v>0</v>
      </c>
      <c r="DD118" s="37">
        <v>35</v>
      </c>
      <c r="DE118" s="37">
        <f t="shared" si="55"/>
        <v>1</v>
      </c>
      <c r="DG118" s="37">
        <v>1</v>
      </c>
      <c r="DK118" s="37">
        <v>18</v>
      </c>
      <c r="DP118" s="37">
        <v>739.66949999999997</v>
      </c>
      <c r="DW118" s="37">
        <v>0</v>
      </c>
      <c r="DZ118" s="37">
        <v>1</v>
      </c>
      <c r="EE118" s="37">
        <v>0</v>
      </c>
      <c r="EK118" s="37">
        <v>11</v>
      </c>
      <c r="EL118" s="37">
        <f t="shared" si="56"/>
        <v>62</v>
      </c>
      <c r="EM118" s="37">
        <v>62</v>
      </c>
      <c r="EN118" s="37">
        <v>0</v>
      </c>
      <c r="EO118" s="37">
        <v>787.78713999999991</v>
      </c>
      <c r="EQ118" s="37">
        <v>37.120860000000008</v>
      </c>
      <c r="FE118" s="37">
        <v>1331.4050999999999</v>
      </c>
      <c r="FG118" s="37">
        <v>147.93389999999999</v>
      </c>
      <c r="FI118" s="37"/>
      <c r="FJ118" s="178"/>
      <c r="FU118" s="37">
        <v>493.113</v>
      </c>
      <c r="FW118" s="37">
        <v>3</v>
      </c>
      <c r="FY118" s="37">
        <v>1010.7405</v>
      </c>
      <c r="GE118" s="37">
        <v>112.3045</v>
      </c>
      <c r="GQ118" s="183"/>
      <c r="GR118" s="184"/>
      <c r="GS118" s="184"/>
      <c r="GT118" s="184"/>
      <c r="GU118" s="184"/>
      <c r="GV118" s="184"/>
      <c r="GW118" s="184"/>
      <c r="GX118" s="184"/>
      <c r="GY118" s="184"/>
      <c r="GZ118" s="184"/>
      <c r="HA118" s="184"/>
      <c r="HB118" s="184"/>
      <c r="HC118" s="184"/>
      <c r="HD118" s="184"/>
      <c r="HE118" s="184"/>
      <c r="HF118" s="184"/>
      <c r="HG118" s="184"/>
      <c r="HH118" s="184"/>
      <c r="HU118" s="37">
        <v>534.78333333333296</v>
      </c>
      <c r="HV118" s="37">
        <v>0</v>
      </c>
      <c r="HW118" s="37">
        <v>2.1</v>
      </c>
      <c r="HX118" s="37">
        <v>2.1</v>
      </c>
      <c r="IB118" s="37">
        <v>418.017</v>
      </c>
      <c r="IR118" s="37">
        <v>220.00894736842099</v>
      </c>
      <c r="IT118" s="37">
        <v>1.9</v>
      </c>
      <c r="JT118" s="37">
        <v>0</v>
      </c>
      <c r="JW118" s="37">
        <v>0</v>
      </c>
      <c r="JZ118" s="37">
        <v>0</v>
      </c>
      <c r="KA118" s="37">
        <v>0</v>
      </c>
      <c r="KB118" s="37">
        <v>0</v>
      </c>
      <c r="KC118" s="37">
        <v>0</v>
      </c>
      <c r="KD118" s="37">
        <v>0</v>
      </c>
      <c r="KV118" s="37">
        <v>0</v>
      </c>
    </row>
    <row r="119" spans="1:308" ht="17.25" customHeight="1" x14ac:dyDescent="0.25">
      <c r="A119" s="17">
        <v>109</v>
      </c>
      <c r="B119" s="163" t="s">
        <v>300</v>
      </c>
      <c r="C119" s="169" t="s">
        <v>409</v>
      </c>
      <c r="D119" s="170">
        <v>1055516730</v>
      </c>
      <c r="E119" s="78">
        <f t="shared" si="41"/>
        <v>11050.194</v>
      </c>
      <c r="F119" s="78">
        <f t="shared" si="38"/>
        <v>2594.0829250000002</v>
      </c>
      <c r="G119" s="78">
        <f t="shared" si="39"/>
        <v>0</v>
      </c>
      <c r="H119" s="78">
        <f t="shared" si="40"/>
        <v>783.06107500000007</v>
      </c>
      <c r="I119" s="78">
        <f t="shared" si="42"/>
        <v>7673.05</v>
      </c>
      <c r="J119" s="37">
        <f t="shared" si="45"/>
        <v>1</v>
      </c>
      <c r="K119" s="37">
        <f>VLOOKUP($D119,'[2]Титул ДТ'!$B:$CT,12,0)</f>
        <v>1</v>
      </c>
      <c r="M119" s="37">
        <v>0</v>
      </c>
      <c r="U119" s="37">
        <v>1</v>
      </c>
      <c r="V119" s="180">
        <f t="shared" si="43"/>
        <v>303</v>
      </c>
      <c r="W119" s="180">
        <f t="shared" si="46"/>
        <v>0</v>
      </c>
      <c r="X119" s="180"/>
      <c r="Y119" s="180"/>
      <c r="Z119" s="180">
        <f t="shared" si="47"/>
        <v>0</v>
      </c>
      <c r="AA119" s="180"/>
      <c r="AB119" s="180"/>
      <c r="AC119" s="180">
        <f t="shared" si="48"/>
        <v>303</v>
      </c>
      <c r="AD119" s="37">
        <v>303</v>
      </c>
      <c r="AF119" s="37">
        <v>0</v>
      </c>
      <c r="AH119" s="37">
        <v>0</v>
      </c>
      <c r="AJ119" s="37">
        <v>0</v>
      </c>
      <c r="AL119" s="37">
        <f t="shared" si="44"/>
        <v>8</v>
      </c>
      <c r="AM119" s="179">
        <f t="shared" si="49"/>
        <v>0</v>
      </c>
      <c r="AP119" s="37">
        <f t="shared" si="50"/>
        <v>0</v>
      </c>
      <c r="AS119" s="37">
        <f t="shared" si="51"/>
        <v>7</v>
      </c>
      <c r="AT119" s="37">
        <v>7</v>
      </c>
      <c r="AV119" s="37">
        <f t="shared" si="52"/>
        <v>1</v>
      </c>
      <c r="AW119" s="37">
        <v>1</v>
      </c>
      <c r="AY119" s="37">
        <v>1</v>
      </c>
      <c r="BE119" s="37">
        <v>0</v>
      </c>
      <c r="BS119" s="37">
        <f t="shared" si="53"/>
        <v>282</v>
      </c>
      <c r="BT119" s="37">
        <v>282</v>
      </c>
      <c r="BV119" s="37">
        <v>0</v>
      </c>
      <c r="BX119" s="37">
        <v>0</v>
      </c>
      <c r="BZ119" s="37">
        <v>0</v>
      </c>
      <c r="CH119" s="37">
        <f t="shared" si="54"/>
        <v>2</v>
      </c>
      <c r="CI119" s="37">
        <v>2</v>
      </c>
      <c r="CN119" s="37">
        <v>6925.2030000000004</v>
      </c>
      <c r="CT119" s="37">
        <v>120</v>
      </c>
      <c r="CV119" s="37">
        <v>0</v>
      </c>
      <c r="DB119" s="37">
        <v>0</v>
      </c>
      <c r="DD119" s="37">
        <v>0</v>
      </c>
      <c r="DE119" s="37">
        <f t="shared" si="55"/>
        <v>6</v>
      </c>
      <c r="DG119" s="37">
        <v>6</v>
      </c>
      <c r="DK119" s="37">
        <v>18</v>
      </c>
      <c r="DP119" s="37">
        <v>658.31449999999995</v>
      </c>
      <c r="DW119" s="37">
        <v>0</v>
      </c>
      <c r="DZ119" s="37">
        <v>1</v>
      </c>
      <c r="EE119" s="37">
        <v>2</v>
      </c>
      <c r="EK119" s="37">
        <v>2</v>
      </c>
      <c r="EL119" s="37">
        <f t="shared" si="56"/>
        <v>111</v>
      </c>
      <c r="EM119" s="37">
        <v>111</v>
      </c>
      <c r="EN119" s="37">
        <v>0</v>
      </c>
      <c r="EO119" s="37">
        <v>1409.1168250000001</v>
      </c>
      <c r="EQ119" s="37">
        <v>66.398175000000009</v>
      </c>
      <c r="FE119" s="37">
        <v>1184.9661000000001</v>
      </c>
      <c r="FG119" s="37">
        <v>131.66290000000001</v>
      </c>
      <c r="FI119" s="37"/>
      <c r="FJ119" s="178"/>
      <c r="FU119" s="37">
        <v>263.32580000000002</v>
      </c>
      <c r="FW119" s="37">
        <v>5</v>
      </c>
      <c r="GE119" s="37">
        <v>0</v>
      </c>
      <c r="GQ119" s="185"/>
      <c r="GR119" s="186"/>
      <c r="GS119" s="186"/>
      <c r="GT119" s="186"/>
      <c r="GU119" s="186"/>
      <c r="GV119" s="186"/>
      <c r="GW119" s="186"/>
      <c r="GX119" s="186"/>
      <c r="GY119" s="186"/>
      <c r="GZ119" s="186"/>
      <c r="HA119" s="186"/>
      <c r="HB119" s="186"/>
      <c r="HC119" s="186"/>
      <c r="HD119" s="186"/>
      <c r="HE119" s="186"/>
      <c r="HF119" s="186"/>
      <c r="HG119" s="186"/>
      <c r="HH119" s="186"/>
      <c r="HX119" s="37">
        <v>0</v>
      </c>
      <c r="IB119" s="37">
        <v>729.84699999999998</v>
      </c>
      <c r="IR119" s="37">
        <v>486.56466666666699</v>
      </c>
      <c r="IT119" s="37">
        <v>1.5</v>
      </c>
      <c r="JT119" s="37">
        <v>0</v>
      </c>
      <c r="JW119" s="37">
        <v>0</v>
      </c>
      <c r="JZ119" s="37">
        <v>0</v>
      </c>
      <c r="KA119" s="37">
        <v>0</v>
      </c>
      <c r="KB119" s="37">
        <v>0</v>
      </c>
      <c r="KC119" s="37">
        <v>0</v>
      </c>
      <c r="KD119" s="37">
        <v>0</v>
      </c>
      <c r="KV119" s="37">
        <v>0</v>
      </c>
    </row>
    <row r="120" spans="1:308" ht="17.25" customHeight="1" x14ac:dyDescent="0.25">
      <c r="A120" s="17">
        <v>110</v>
      </c>
      <c r="B120" s="163" t="s">
        <v>300</v>
      </c>
      <c r="C120" s="169" t="s">
        <v>410</v>
      </c>
      <c r="D120" s="170">
        <v>247693901</v>
      </c>
      <c r="E120" s="78">
        <f t="shared" si="41"/>
        <v>21799.965</v>
      </c>
      <c r="F120" s="78">
        <f t="shared" si="38"/>
        <v>2389.0947299999998</v>
      </c>
      <c r="G120" s="78">
        <f t="shared" si="39"/>
        <v>0</v>
      </c>
      <c r="H120" s="78">
        <f t="shared" si="40"/>
        <v>958.80427000000009</v>
      </c>
      <c r="I120" s="78">
        <f t="shared" si="42"/>
        <v>18452.065999999999</v>
      </c>
      <c r="J120" s="37">
        <f t="shared" si="45"/>
        <v>1</v>
      </c>
      <c r="K120" s="37">
        <f>VLOOKUP($D120,'[2]Титул ДТ'!$B:$CT,12,0)</f>
        <v>1</v>
      </c>
      <c r="M120" s="37">
        <v>0</v>
      </c>
      <c r="U120" s="37">
        <v>1</v>
      </c>
      <c r="V120" s="180">
        <f t="shared" si="43"/>
        <v>289</v>
      </c>
      <c r="W120" s="180">
        <f t="shared" si="46"/>
        <v>0</v>
      </c>
      <c r="X120" s="180"/>
      <c r="Y120" s="180"/>
      <c r="Z120" s="180">
        <f t="shared" si="47"/>
        <v>0</v>
      </c>
      <c r="AA120" s="180"/>
      <c r="AB120" s="180"/>
      <c r="AC120" s="180">
        <f t="shared" si="48"/>
        <v>289</v>
      </c>
      <c r="AD120" s="37">
        <v>289</v>
      </c>
      <c r="AF120" s="37">
        <v>0</v>
      </c>
      <c r="AH120" s="37">
        <v>0</v>
      </c>
      <c r="AJ120" s="37">
        <v>0</v>
      </c>
      <c r="AL120" s="37">
        <f t="shared" si="44"/>
        <v>0</v>
      </c>
      <c r="AM120" s="179">
        <f t="shared" si="49"/>
        <v>0</v>
      </c>
      <c r="AP120" s="37">
        <f t="shared" si="50"/>
        <v>0</v>
      </c>
      <c r="AS120" s="37">
        <f t="shared" si="51"/>
        <v>0</v>
      </c>
      <c r="AT120" s="37">
        <v>0</v>
      </c>
      <c r="AV120" s="37">
        <f t="shared" si="52"/>
        <v>0</v>
      </c>
      <c r="AW120" s="37">
        <v>0</v>
      </c>
      <c r="AY120" s="37">
        <v>2</v>
      </c>
      <c r="BE120" s="37">
        <v>76.2</v>
      </c>
      <c r="BS120" s="37">
        <f t="shared" si="53"/>
        <v>380</v>
      </c>
      <c r="BT120" s="37">
        <v>380</v>
      </c>
      <c r="BV120" s="37">
        <v>0</v>
      </c>
      <c r="BX120" s="37">
        <v>0</v>
      </c>
      <c r="BZ120" s="37">
        <v>0</v>
      </c>
      <c r="CH120" s="37">
        <f t="shared" si="54"/>
        <v>5</v>
      </c>
      <c r="CI120" s="37">
        <v>5</v>
      </c>
      <c r="CN120" s="37">
        <v>15968.101000000001</v>
      </c>
      <c r="CT120" s="37">
        <v>322</v>
      </c>
      <c r="CV120" s="37">
        <v>0</v>
      </c>
      <c r="DB120" s="37">
        <v>0</v>
      </c>
      <c r="DD120" s="37">
        <v>50</v>
      </c>
      <c r="DE120" s="37">
        <f t="shared" si="55"/>
        <v>0</v>
      </c>
      <c r="DG120" s="37">
        <v>0</v>
      </c>
      <c r="DK120" s="37">
        <v>0</v>
      </c>
      <c r="DP120" s="37">
        <v>877.11649999999997</v>
      </c>
      <c r="DW120" s="37">
        <v>0</v>
      </c>
      <c r="DZ120" s="37">
        <v>1</v>
      </c>
      <c r="EE120" s="37">
        <v>29</v>
      </c>
      <c r="EK120" s="37">
        <v>20</v>
      </c>
      <c r="EL120" s="37">
        <f t="shared" si="56"/>
        <v>65</v>
      </c>
      <c r="EM120" s="37">
        <v>65</v>
      </c>
      <c r="EN120" s="37">
        <v>0</v>
      </c>
      <c r="EO120" s="37">
        <v>810.28503000000001</v>
      </c>
      <c r="EQ120" s="37">
        <v>38.180970000000002</v>
      </c>
      <c r="FE120" s="37">
        <v>1578.8097</v>
      </c>
      <c r="FG120" s="37">
        <v>175.42330000000001</v>
      </c>
      <c r="FI120" s="37"/>
      <c r="FJ120" s="178"/>
      <c r="FU120" s="37">
        <v>548.19781250000005</v>
      </c>
      <c r="FW120" s="37">
        <v>3.2</v>
      </c>
      <c r="GE120" s="37">
        <v>0</v>
      </c>
      <c r="GQ120" s="183"/>
      <c r="GR120" s="184"/>
      <c r="GS120" s="184"/>
      <c r="GT120" s="184"/>
      <c r="GU120" s="184"/>
      <c r="GV120" s="184"/>
      <c r="GW120" s="184"/>
      <c r="GX120" s="184"/>
      <c r="GY120" s="184"/>
      <c r="GZ120" s="184"/>
      <c r="HA120" s="184"/>
      <c r="HB120" s="184"/>
      <c r="HC120" s="184"/>
      <c r="HD120" s="184"/>
      <c r="HE120" s="184"/>
      <c r="HF120" s="184"/>
      <c r="HG120" s="184"/>
      <c r="HH120" s="184"/>
      <c r="HX120" s="37">
        <v>0</v>
      </c>
      <c r="IB120" s="37">
        <v>2483.9650000000001</v>
      </c>
      <c r="IR120" s="37">
        <v>1241.9825000000001</v>
      </c>
      <c r="IT120" s="37">
        <v>2</v>
      </c>
      <c r="JT120" s="37">
        <v>0</v>
      </c>
      <c r="JW120" s="37">
        <v>0</v>
      </c>
      <c r="JZ120" s="37">
        <v>0</v>
      </c>
      <c r="KA120" s="37">
        <v>0</v>
      </c>
      <c r="KB120" s="37">
        <v>0</v>
      </c>
      <c r="KC120" s="37">
        <v>0</v>
      </c>
      <c r="KD120" s="37">
        <v>0</v>
      </c>
      <c r="KV120" s="37">
        <v>0</v>
      </c>
    </row>
    <row r="121" spans="1:308" ht="17.25" customHeight="1" x14ac:dyDescent="0.25">
      <c r="A121" s="17">
        <v>111</v>
      </c>
      <c r="B121" s="163" t="s">
        <v>300</v>
      </c>
      <c r="C121" s="169" t="s">
        <v>411</v>
      </c>
      <c r="D121" s="170">
        <v>247693569</v>
      </c>
      <c r="E121" s="78">
        <f t="shared" si="41"/>
        <v>5737.9</v>
      </c>
      <c r="F121" s="78">
        <f t="shared" si="38"/>
        <v>2704.4484899999998</v>
      </c>
      <c r="G121" s="78">
        <f t="shared" si="39"/>
        <v>0</v>
      </c>
      <c r="H121" s="78">
        <f t="shared" si="40"/>
        <v>361.29651000000001</v>
      </c>
      <c r="I121" s="78">
        <f t="shared" si="42"/>
        <v>2672.1549999999997</v>
      </c>
      <c r="J121" s="37">
        <f t="shared" si="45"/>
        <v>1</v>
      </c>
      <c r="K121" s="37">
        <f>VLOOKUP($D121,'[2]Титул ДТ'!$B:$CT,12,0)</f>
        <v>1</v>
      </c>
      <c r="M121" s="37">
        <v>0</v>
      </c>
      <c r="U121" s="37">
        <v>1</v>
      </c>
      <c r="V121" s="180">
        <f t="shared" si="43"/>
        <v>155</v>
      </c>
      <c r="W121" s="180">
        <f t="shared" si="46"/>
        <v>0</v>
      </c>
      <c r="X121" s="180"/>
      <c r="Y121" s="180"/>
      <c r="Z121" s="180">
        <f t="shared" si="47"/>
        <v>0</v>
      </c>
      <c r="AA121" s="180"/>
      <c r="AB121" s="180"/>
      <c r="AC121" s="180">
        <f t="shared" si="48"/>
        <v>155</v>
      </c>
      <c r="AD121" s="37">
        <v>155</v>
      </c>
      <c r="AF121" s="37">
        <v>0</v>
      </c>
      <c r="AH121" s="37">
        <v>0</v>
      </c>
      <c r="AJ121" s="37">
        <v>0</v>
      </c>
      <c r="AL121" s="37">
        <f t="shared" si="44"/>
        <v>4</v>
      </c>
      <c r="AM121" s="179">
        <f t="shared" si="49"/>
        <v>0</v>
      </c>
      <c r="AP121" s="37">
        <f t="shared" si="50"/>
        <v>0</v>
      </c>
      <c r="AS121" s="37">
        <f t="shared" si="51"/>
        <v>3</v>
      </c>
      <c r="AT121" s="37">
        <v>3</v>
      </c>
      <c r="AV121" s="37">
        <f t="shared" si="52"/>
        <v>1</v>
      </c>
      <c r="AW121" s="37">
        <v>1</v>
      </c>
      <c r="AY121" s="37">
        <v>0</v>
      </c>
      <c r="BE121" s="37">
        <v>0</v>
      </c>
      <c r="BS121" s="37">
        <f t="shared" si="53"/>
        <v>0</v>
      </c>
      <c r="BT121" s="37">
        <v>0</v>
      </c>
      <c r="BV121" s="37">
        <v>0</v>
      </c>
      <c r="BX121" s="37">
        <v>0</v>
      </c>
      <c r="BZ121" s="37">
        <v>0</v>
      </c>
      <c r="CH121" s="37">
        <f t="shared" si="54"/>
        <v>0</v>
      </c>
      <c r="CI121" s="37">
        <v>0</v>
      </c>
      <c r="CN121" s="37">
        <v>1566.0319999999999</v>
      </c>
      <c r="CT121" s="37">
        <v>11</v>
      </c>
      <c r="CV121" s="37">
        <v>0</v>
      </c>
      <c r="DB121" s="37">
        <v>0</v>
      </c>
      <c r="DD121" s="37">
        <v>0</v>
      </c>
      <c r="DE121" s="37">
        <f t="shared" si="55"/>
        <v>1</v>
      </c>
      <c r="DG121" s="37">
        <v>1</v>
      </c>
      <c r="DK121" s="37">
        <v>18</v>
      </c>
      <c r="DP121" s="37">
        <v>684.6635</v>
      </c>
      <c r="DW121" s="37">
        <v>0</v>
      </c>
      <c r="DZ121" s="37">
        <v>1</v>
      </c>
      <c r="EE121" s="37">
        <v>0</v>
      </c>
      <c r="EK121" s="37">
        <v>3</v>
      </c>
      <c r="EL121" s="37">
        <f t="shared" si="56"/>
        <v>121</v>
      </c>
      <c r="EM121" s="37">
        <v>121</v>
      </c>
      <c r="EN121" s="37">
        <v>0</v>
      </c>
      <c r="EO121" s="37">
        <v>1472.0541900000001</v>
      </c>
      <c r="EQ121" s="37">
        <v>69.363810000000001</v>
      </c>
      <c r="FE121" s="37">
        <v>1232.3942999999999</v>
      </c>
      <c r="FG121" s="37">
        <v>136.93270000000001</v>
      </c>
      <c r="FI121" s="37"/>
      <c r="FJ121" s="178"/>
      <c r="FU121" s="37">
        <v>273.86540000000002</v>
      </c>
      <c r="FW121" s="37">
        <v>5</v>
      </c>
      <c r="GH121" s="37">
        <v>1088.123</v>
      </c>
      <c r="GQ121" s="183"/>
      <c r="GR121" s="184"/>
      <c r="GS121" s="184"/>
      <c r="GT121" s="184"/>
      <c r="GU121" s="184"/>
      <c r="GV121" s="184"/>
      <c r="GW121" s="184"/>
      <c r="GX121" s="184"/>
      <c r="GY121" s="184"/>
      <c r="GZ121" s="184"/>
      <c r="HA121" s="184"/>
      <c r="HB121" s="184"/>
      <c r="HC121" s="184"/>
      <c r="HD121" s="184"/>
      <c r="HE121" s="184"/>
      <c r="HF121" s="184"/>
      <c r="HG121" s="184"/>
      <c r="HH121" s="184"/>
      <c r="HV121" s="37">
        <v>544.06150000000002</v>
      </c>
      <c r="HX121" s="37">
        <v>2</v>
      </c>
      <c r="IB121" s="37">
        <v>0</v>
      </c>
      <c r="IR121" s="37">
        <v>0</v>
      </c>
      <c r="IT121" s="37">
        <v>0</v>
      </c>
      <c r="JT121" s="37">
        <v>0</v>
      </c>
      <c r="JW121" s="37">
        <v>0</v>
      </c>
      <c r="JZ121" s="37">
        <v>0</v>
      </c>
      <c r="KA121" s="37">
        <v>0</v>
      </c>
      <c r="KB121" s="37">
        <v>0</v>
      </c>
      <c r="KC121" s="37">
        <v>0</v>
      </c>
      <c r="KD121" s="37">
        <v>0</v>
      </c>
      <c r="KV121" s="37">
        <v>0</v>
      </c>
    </row>
    <row r="122" spans="1:308" ht="17.25" customHeight="1" x14ac:dyDescent="0.25">
      <c r="A122" s="17">
        <v>112</v>
      </c>
      <c r="B122" s="163" t="s">
        <v>300</v>
      </c>
      <c r="C122" s="169" t="s">
        <v>412</v>
      </c>
      <c r="D122" s="170">
        <v>1055035929</v>
      </c>
      <c r="E122" s="78">
        <f t="shared" si="41"/>
        <v>11326.252</v>
      </c>
      <c r="F122" s="78">
        <f t="shared" si="38"/>
        <v>6811.1689449999994</v>
      </c>
      <c r="G122" s="78">
        <f t="shared" si="39"/>
        <v>0</v>
      </c>
      <c r="H122" s="78">
        <f t="shared" si="40"/>
        <v>1028.356055</v>
      </c>
      <c r="I122" s="78">
        <f t="shared" si="42"/>
        <v>3486.7270000000003</v>
      </c>
      <c r="J122" s="37">
        <f t="shared" si="45"/>
        <v>1</v>
      </c>
      <c r="L122" s="37">
        <v>1</v>
      </c>
      <c r="M122" s="37">
        <v>0</v>
      </c>
      <c r="U122" s="37">
        <v>1</v>
      </c>
      <c r="V122" s="180">
        <f t="shared" si="43"/>
        <v>333</v>
      </c>
      <c r="W122" s="180">
        <f t="shared" si="46"/>
        <v>0</v>
      </c>
      <c r="X122" s="180"/>
      <c r="Y122" s="180"/>
      <c r="Z122" s="180">
        <f t="shared" si="47"/>
        <v>0</v>
      </c>
      <c r="AA122" s="180"/>
      <c r="AB122" s="180"/>
      <c r="AC122" s="180">
        <f t="shared" si="48"/>
        <v>333</v>
      </c>
      <c r="AD122" s="37">
        <v>0</v>
      </c>
      <c r="AE122" s="37">
        <v>333</v>
      </c>
      <c r="AF122" s="37">
        <v>0</v>
      </c>
      <c r="AH122" s="37">
        <v>0</v>
      </c>
      <c r="AJ122" s="37">
        <v>0</v>
      </c>
      <c r="AL122" s="37">
        <f t="shared" si="44"/>
        <v>0</v>
      </c>
      <c r="AM122" s="179">
        <f t="shared" si="49"/>
        <v>0</v>
      </c>
      <c r="AP122" s="37">
        <f t="shared" si="50"/>
        <v>0</v>
      </c>
      <c r="AS122" s="37">
        <f t="shared" si="51"/>
        <v>0</v>
      </c>
      <c r="AU122" s="37">
        <v>0</v>
      </c>
      <c r="AV122" s="37">
        <f t="shared" si="52"/>
        <v>0</v>
      </c>
      <c r="AX122" s="37">
        <v>0</v>
      </c>
      <c r="AY122" s="37">
        <v>2</v>
      </c>
      <c r="BE122" s="37">
        <v>0</v>
      </c>
      <c r="BS122" s="37">
        <f t="shared" si="53"/>
        <v>517</v>
      </c>
      <c r="BT122" s="37">
        <v>517</v>
      </c>
      <c r="BV122" s="37">
        <v>0</v>
      </c>
      <c r="BX122" s="37">
        <v>0</v>
      </c>
      <c r="BZ122" s="37">
        <v>0</v>
      </c>
      <c r="CH122" s="37">
        <f t="shared" si="54"/>
        <v>2</v>
      </c>
      <c r="CI122" s="37">
        <v>2</v>
      </c>
      <c r="CN122" s="37">
        <v>801.09</v>
      </c>
      <c r="CT122" s="37">
        <v>0</v>
      </c>
      <c r="CV122" s="37">
        <v>0</v>
      </c>
      <c r="DB122" s="37">
        <v>0</v>
      </c>
      <c r="DD122" s="37">
        <v>0</v>
      </c>
      <c r="DE122" s="37">
        <f t="shared" si="55"/>
        <v>1</v>
      </c>
      <c r="DG122" s="37">
        <v>1</v>
      </c>
      <c r="DK122" s="37">
        <v>18</v>
      </c>
      <c r="DP122" s="37">
        <v>1653.1130000000001</v>
      </c>
      <c r="DW122" s="37">
        <v>0</v>
      </c>
      <c r="DZ122" s="37">
        <v>1</v>
      </c>
      <c r="EE122" s="37">
        <v>3</v>
      </c>
      <c r="EK122" s="37">
        <v>3</v>
      </c>
      <c r="EL122" s="37">
        <f t="shared" si="56"/>
        <v>317</v>
      </c>
      <c r="EM122" s="37">
        <v>317</v>
      </c>
      <c r="EN122" s="37">
        <v>0</v>
      </c>
      <c r="EO122" s="37">
        <v>3835.5655449999999</v>
      </c>
      <c r="EQ122" s="37">
        <v>180.73345499999999</v>
      </c>
      <c r="FE122" s="37">
        <v>2975.6034</v>
      </c>
      <c r="FG122" s="37">
        <v>330.62259999999998</v>
      </c>
      <c r="FI122" s="37"/>
      <c r="FJ122" s="178"/>
      <c r="FU122" s="37">
        <v>661.24519999999995</v>
      </c>
      <c r="FW122" s="37">
        <v>5</v>
      </c>
      <c r="GH122" s="37">
        <v>2334.6370000000002</v>
      </c>
      <c r="GQ122" s="183"/>
      <c r="GR122" s="184"/>
      <c r="GS122" s="184"/>
      <c r="GT122" s="184"/>
      <c r="GU122" s="184"/>
      <c r="GV122" s="184"/>
      <c r="GW122" s="184"/>
      <c r="GX122" s="184"/>
      <c r="GY122" s="184"/>
      <c r="GZ122" s="184"/>
      <c r="HA122" s="184"/>
      <c r="HB122" s="184"/>
      <c r="HC122" s="184"/>
      <c r="HD122" s="184"/>
      <c r="HE122" s="184"/>
      <c r="HF122" s="184"/>
      <c r="HG122" s="184"/>
      <c r="HH122" s="184"/>
      <c r="HV122" s="37">
        <v>1334.0782857142899</v>
      </c>
      <c r="HX122" s="37">
        <v>1.7</v>
      </c>
      <c r="IB122" s="37">
        <v>0</v>
      </c>
      <c r="IR122" s="37">
        <v>0</v>
      </c>
      <c r="IT122" s="37">
        <v>0</v>
      </c>
      <c r="JT122" s="37">
        <v>0</v>
      </c>
      <c r="JW122" s="37">
        <v>0</v>
      </c>
      <c r="JZ122" s="37">
        <v>0</v>
      </c>
      <c r="KA122" s="37">
        <v>0</v>
      </c>
      <c r="KB122" s="37">
        <v>0</v>
      </c>
      <c r="KC122" s="37">
        <v>0</v>
      </c>
      <c r="KD122" s="37">
        <v>0</v>
      </c>
      <c r="KV122" s="37">
        <v>0</v>
      </c>
    </row>
    <row r="123" spans="1:308" ht="17.25" customHeight="1" x14ac:dyDescent="0.25">
      <c r="A123" s="17">
        <v>113</v>
      </c>
      <c r="B123" s="163" t="s">
        <v>300</v>
      </c>
      <c r="C123" s="169" t="s">
        <v>413</v>
      </c>
      <c r="D123" s="170">
        <v>247693726</v>
      </c>
      <c r="E123" s="78">
        <f t="shared" si="41"/>
        <v>7330.4470000000001</v>
      </c>
      <c r="F123" s="78">
        <f t="shared" si="38"/>
        <v>2816.1835699999997</v>
      </c>
      <c r="G123" s="78">
        <f t="shared" si="39"/>
        <v>0</v>
      </c>
      <c r="H123" s="78">
        <f t="shared" si="40"/>
        <v>269.49583000000001</v>
      </c>
      <c r="I123" s="78">
        <f t="shared" si="42"/>
        <v>4244.7676000000001</v>
      </c>
      <c r="J123" s="37">
        <f t="shared" si="45"/>
        <v>2</v>
      </c>
      <c r="L123" s="37">
        <v>2</v>
      </c>
      <c r="M123" s="37">
        <v>0</v>
      </c>
      <c r="U123" s="37">
        <v>1</v>
      </c>
      <c r="V123" s="180">
        <f t="shared" si="43"/>
        <v>176.1</v>
      </c>
      <c r="W123" s="180">
        <f t="shared" si="46"/>
        <v>0</v>
      </c>
      <c r="X123" s="180"/>
      <c r="Y123" s="180"/>
      <c r="Z123" s="180">
        <f t="shared" si="47"/>
        <v>0</v>
      </c>
      <c r="AA123" s="180"/>
      <c r="AB123" s="180"/>
      <c r="AC123" s="180">
        <f t="shared" si="48"/>
        <v>176.1</v>
      </c>
      <c r="AD123" s="37">
        <v>0</v>
      </c>
      <c r="AE123" s="37">
        <v>176.1</v>
      </c>
      <c r="AF123" s="37">
        <v>0</v>
      </c>
      <c r="AH123" s="37">
        <v>0</v>
      </c>
      <c r="AJ123" s="37">
        <v>0</v>
      </c>
      <c r="AL123" s="37">
        <f t="shared" si="44"/>
        <v>6</v>
      </c>
      <c r="AM123" s="179">
        <f t="shared" si="49"/>
        <v>0</v>
      </c>
      <c r="AP123" s="37">
        <f t="shared" si="50"/>
        <v>0</v>
      </c>
      <c r="AS123" s="37">
        <f t="shared" si="51"/>
        <v>5</v>
      </c>
      <c r="AU123" s="37">
        <v>5</v>
      </c>
      <c r="AV123" s="37">
        <f t="shared" si="52"/>
        <v>1</v>
      </c>
      <c r="AX123" s="37">
        <v>1</v>
      </c>
      <c r="AY123" s="37">
        <v>0</v>
      </c>
      <c r="BE123" s="37">
        <v>0</v>
      </c>
      <c r="BS123" s="37">
        <f t="shared" si="53"/>
        <v>0</v>
      </c>
      <c r="BT123" s="37">
        <v>0</v>
      </c>
      <c r="BV123" s="37">
        <v>0</v>
      </c>
      <c r="BX123" s="37">
        <v>0</v>
      </c>
      <c r="BZ123" s="37">
        <v>0</v>
      </c>
      <c r="CH123" s="37">
        <f t="shared" si="54"/>
        <v>0</v>
      </c>
      <c r="CI123" s="37">
        <v>0</v>
      </c>
      <c r="CN123" s="37">
        <v>3982.8240000000001</v>
      </c>
      <c r="CT123" s="37">
        <v>144</v>
      </c>
      <c r="CV123" s="37">
        <v>0</v>
      </c>
      <c r="DB123" s="37">
        <v>0</v>
      </c>
      <c r="DD123" s="37">
        <v>0</v>
      </c>
      <c r="DE123" s="37">
        <f t="shared" si="55"/>
        <v>0</v>
      </c>
      <c r="DG123" s="37">
        <v>0</v>
      </c>
      <c r="DK123" s="37">
        <v>0</v>
      </c>
      <c r="DP123" s="37">
        <v>1015.9515</v>
      </c>
      <c r="DW123" s="37">
        <v>0</v>
      </c>
      <c r="DZ123" s="37">
        <v>2</v>
      </c>
      <c r="EE123" s="37">
        <v>0</v>
      </c>
      <c r="EK123" s="37">
        <v>3</v>
      </c>
      <c r="EL123" s="37">
        <f t="shared" si="56"/>
        <v>57</v>
      </c>
      <c r="EM123" s="37">
        <v>57</v>
      </c>
      <c r="EN123" s="37">
        <v>0</v>
      </c>
      <c r="EO123" s="37">
        <v>678.43390999999997</v>
      </c>
      <c r="EQ123" s="37">
        <v>31.968090000000004</v>
      </c>
      <c r="FE123" s="37">
        <v>1828.7127</v>
      </c>
      <c r="FG123" s="37">
        <v>203.19030000000001</v>
      </c>
      <c r="FI123" s="37"/>
      <c r="FJ123" s="178"/>
      <c r="FU123" s="37">
        <v>489.61518072289198</v>
      </c>
      <c r="FW123" s="37">
        <v>4.1500000000000004</v>
      </c>
      <c r="FY123" s="37">
        <v>309.03696000000002</v>
      </c>
      <c r="GE123" s="37">
        <v>34.337440000000001</v>
      </c>
      <c r="GH123" s="37">
        <v>85.843599999999995</v>
      </c>
      <c r="GQ123" s="185"/>
      <c r="GR123" s="186"/>
      <c r="GS123" s="186"/>
      <c r="GT123" s="186"/>
      <c r="GU123" s="186"/>
      <c r="GV123" s="186"/>
      <c r="GW123" s="186"/>
      <c r="GX123" s="186"/>
      <c r="GY123" s="186"/>
      <c r="GZ123" s="186"/>
      <c r="HA123" s="186"/>
      <c r="HB123" s="186"/>
      <c r="HC123" s="186"/>
      <c r="HD123" s="186"/>
      <c r="HE123" s="186"/>
      <c r="HF123" s="186"/>
      <c r="HG123" s="186"/>
      <c r="HH123" s="186"/>
      <c r="HU123" s="37">
        <v>153.92645517241399</v>
      </c>
      <c r="HV123" s="37">
        <v>38.481613793103499</v>
      </c>
      <c r="HW123" s="37">
        <v>2.2307692307692299</v>
      </c>
      <c r="HX123" s="37">
        <v>2.2000000000000002</v>
      </c>
      <c r="IB123" s="37">
        <v>0</v>
      </c>
      <c r="IR123" s="37">
        <v>0</v>
      </c>
      <c r="IT123" s="37">
        <v>0</v>
      </c>
      <c r="JT123" s="37">
        <v>0</v>
      </c>
      <c r="JW123" s="37">
        <v>0</v>
      </c>
      <c r="JZ123" s="37">
        <v>0</v>
      </c>
      <c r="KA123" s="37">
        <v>0</v>
      </c>
      <c r="KB123" s="37">
        <v>0</v>
      </c>
      <c r="KC123" s="37">
        <v>0</v>
      </c>
      <c r="KD123" s="37">
        <v>0</v>
      </c>
      <c r="KV123" s="37">
        <v>0</v>
      </c>
    </row>
    <row r="124" spans="1:308" ht="17.25" customHeight="1" x14ac:dyDescent="0.25">
      <c r="A124" s="17">
        <v>114</v>
      </c>
      <c r="B124" s="163" t="s">
        <v>300</v>
      </c>
      <c r="C124" s="169" t="s">
        <v>414</v>
      </c>
      <c r="D124" s="170">
        <v>1054999128</v>
      </c>
      <c r="E124" s="78">
        <f t="shared" si="41"/>
        <v>2106.5560000000005</v>
      </c>
      <c r="F124" s="78">
        <f t="shared" si="38"/>
        <v>346.55427500000002</v>
      </c>
      <c r="G124" s="78">
        <f t="shared" si="39"/>
        <v>0</v>
      </c>
      <c r="H124" s="78">
        <f t="shared" si="40"/>
        <v>274.36472500000002</v>
      </c>
      <c r="I124" s="78">
        <f t="shared" si="42"/>
        <v>1485.6370000000002</v>
      </c>
      <c r="J124" s="37">
        <f t="shared" si="45"/>
        <v>1</v>
      </c>
      <c r="K124" s="37">
        <f>VLOOKUP($D124,'[2]Титул ДТ'!$B:$CT,12,0)</f>
        <v>1</v>
      </c>
      <c r="M124" s="37">
        <v>0</v>
      </c>
      <c r="U124" s="37">
        <v>1</v>
      </c>
      <c r="V124" s="180">
        <f t="shared" si="43"/>
        <v>0</v>
      </c>
      <c r="W124" s="180">
        <f t="shared" si="46"/>
        <v>0</v>
      </c>
      <c r="X124" s="180"/>
      <c r="Y124" s="180"/>
      <c r="Z124" s="180">
        <f t="shared" si="47"/>
        <v>0</v>
      </c>
      <c r="AA124" s="180"/>
      <c r="AB124" s="180"/>
      <c r="AC124" s="180">
        <f t="shared" si="48"/>
        <v>0</v>
      </c>
      <c r="AD124" s="37">
        <v>0</v>
      </c>
      <c r="AF124" s="37">
        <v>0</v>
      </c>
      <c r="AH124" s="37">
        <v>245</v>
      </c>
      <c r="AJ124" s="37">
        <v>0</v>
      </c>
      <c r="AL124" s="37">
        <f t="shared" si="44"/>
        <v>0</v>
      </c>
      <c r="AM124" s="179">
        <f t="shared" si="49"/>
        <v>0</v>
      </c>
      <c r="AP124" s="37">
        <f t="shared" si="50"/>
        <v>0</v>
      </c>
      <c r="AS124" s="37">
        <f t="shared" si="51"/>
        <v>0</v>
      </c>
      <c r="AT124" s="37">
        <v>0</v>
      </c>
      <c r="AV124" s="37">
        <f t="shared" si="52"/>
        <v>0</v>
      </c>
      <c r="AW124" s="37">
        <v>0</v>
      </c>
      <c r="AY124" s="37">
        <v>0</v>
      </c>
      <c r="BE124" s="37">
        <v>0</v>
      </c>
      <c r="BS124" s="37">
        <f t="shared" si="53"/>
        <v>0</v>
      </c>
      <c r="BT124" s="37">
        <v>0</v>
      </c>
      <c r="BV124" s="37">
        <v>0</v>
      </c>
      <c r="BX124" s="37">
        <v>0</v>
      </c>
      <c r="BZ124" s="37">
        <v>0</v>
      </c>
      <c r="CH124" s="37">
        <f t="shared" si="54"/>
        <v>0</v>
      </c>
      <c r="CI124" s="37">
        <v>0</v>
      </c>
      <c r="CN124" s="37">
        <v>1361.3520000000001</v>
      </c>
      <c r="CT124" s="37">
        <v>10</v>
      </c>
      <c r="CV124" s="37">
        <v>0</v>
      </c>
      <c r="DB124" s="37">
        <v>0</v>
      </c>
      <c r="DD124" s="37">
        <v>0</v>
      </c>
      <c r="DE124" s="37">
        <f t="shared" si="55"/>
        <v>1</v>
      </c>
      <c r="DG124" s="37">
        <v>1</v>
      </c>
      <c r="DK124" s="37">
        <v>18</v>
      </c>
      <c r="DP124" s="37">
        <v>113.167</v>
      </c>
      <c r="DW124" s="37">
        <v>0</v>
      </c>
      <c r="DZ124" s="37">
        <v>1</v>
      </c>
      <c r="EE124" s="37">
        <v>1</v>
      </c>
      <c r="EK124" s="37">
        <v>1</v>
      </c>
      <c r="EL124" s="37">
        <f t="shared" si="56"/>
        <v>11</v>
      </c>
      <c r="EM124" s="37">
        <v>11</v>
      </c>
      <c r="EN124" s="37">
        <v>0</v>
      </c>
      <c r="EO124" s="37">
        <v>142.85367500000001</v>
      </c>
      <c r="EQ124" s="37">
        <v>6.7313250000000018</v>
      </c>
      <c r="FE124" s="37">
        <v>203.70060000000001</v>
      </c>
      <c r="FG124" s="37">
        <v>22.633400000000002</v>
      </c>
      <c r="FI124" s="37"/>
      <c r="FJ124" s="178"/>
      <c r="FU124" s="37">
        <v>45.266800000000003</v>
      </c>
      <c r="FW124" s="37">
        <v>5</v>
      </c>
      <c r="GH124" s="37">
        <v>106.285</v>
      </c>
      <c r="GQ124" s="183"/>
      <c r="GR124" s="184"/>
      <c r="GS124" s="184"/>
      <c r="GT124" s="184"/>
      <c r="GU124" s="184"/>
      <c r="GV124" s="184"/>
      <c r="GW124" s="184"/>
      <c r="GX124" s="184"/>
      <c r="GY124" s="184"/>
      <c r="GZ124" s="184"/>
      <c r="HA124" s="184"/>
      <c r="HB124" s="184"/>
      <c r="HC124" s="184"/>
      <c r="HD124" s="184"/>
      <c r="HE124" s="184"/>
      <c r="HF124" s="184"/>
      <c r="HG124" s="184"/>
      <c r="HH124" s="184"/>
      <c r="HV124" s="37">
        <v>56.685333333333297</v>
      </c>
      <c r="HX124" s="37">
        <v>1.7</v>
      </c>
      <c r="IB124" s="37">
        <v>0</v>
      </c>
      <c r="IR124" s="37">
        <v>0</v>
      </c>
      <c r="IT124" s="37">
        <v>0</v>
      </c>
      <c r="JT124" s="37">
        <v>0</v>
      </c>
      <c r="JW124" s="37">
        <v>0</v>
      </c>
      <c r="JZ124" s="37">
        <v>0</v>
      </c>
      <c r="KA124" s="37">
        <v>0</v>
      </c>
      <c r="KB124" s="37">
        <v>0</v>
      </c>
      <c r="KC124" s="37">
        <v>0</v>
      </c>
      <c r="KD124" s="37">
        <v>0</v>
      </c>
      <c r="KV124" s="37">
        <v>0</v>
      </c>
    </row>
    <row r="125" spans="1:308" ht="17.25" customHeight="1" x14ac:dyDescent="0.25">
      <c r="A125" s="17">
        <v>115</v>
      </c>
      <c r="B125" s="163" t="s">
        <v>300</v>
      </c>
      <c r="C125" s="169" t="s">
        <v>415</v>
      </c>
      <c r="D125" s="170">
        <v>247693930</v>
      </c>
      <c r="E125" s="78">
        <f t="shared" si="41"/>
        <v>20541.905000000002</v>
      </c>
      <c r="F125" s="78">
        <f t="shared" si="38"/>
        <v>7427.8088800000005</v>
      </c>
      <c r="G125" s="78">
        <f t="shared" si="39"/>
        <v>0</v>
      </c>
      <c r="H125" s="78">
        <f t="shared" si="40"/>
        <v>1179.8797200000001</v>
      </c>
      <c r="I125" s="78">
        <f t="shared" si="42"/>
        <v>11934.216400000001</v>
      </c>
      <c r="J125" s="37">
        <f t="shared" si="45"/>
        <v>1</v>
      </c>
      <c r="K125" s="37">
        <f>VLOOKUP($D125,'[2]Титул ДТ'!$B:$CT,12,0)</f>
        <v>1</v>
      </c>
      <c r="M125" s="37">
        <v>0</v>
      </c>
      <c r="U125" s="37">
        <v>1</v>
      </c>
      <c r="V125" s="180">
        <f t="shared" si="43"/>
        <v>280</v>
      </c>
      <c r="W125" s="180">
        <f t="shared" si="46"/>
        <v>0</v>
      </c>
      <c r="X125" s="180"/>
      <c r="Y125" s="180"/>
      <c r="Z125" s="180">
        <f t="shared" si="47"/>
        <v>0</v>
      </c>
      <c r="AA125" s="180"/>
      <c r="AB125" s="180"/>
      <c r="AC125" s="180">
        <f t="shared" si="48"/>
        <v>280</v>
      </c>
      <c r="AD125" s="37">
        <v>280</v>
      </c>
      <c r="AF125" s="37">
        <v>0</v>
      </c>
      <c r="AH125" s="37">
        <v>0</v>
      </c>
      <c r="AJ125" s="37">
        <v>0</v>
      </c>
      <c r="AL125" s="37">
        <f t="shared" si="44"/>
        <v>5</v>
      </c>
      <c r="AM125" s="179">
        <f t="shared" si="49"/>
        <v>0</v>
      </c>
      <c r="AP125" s="37">
        <f t="shared" si="50"/>
        <v>0</v>
      </c>
      <c r="AS125" s="37">
        <f t="shared" si="51"/>
        <v>4</v>
      </c>
      <c r="AT125" s="37">
        <v>4</v>
      </c>
      <c r="AV125" s="37">
        <f t="shared" si="52"/>
        <v>1</v>
      </c>
      <c r="AW125" s="37">
        <v>1</v>
      </c>
      <c r="AY125" s="37">
        <v>1</v>
      </c>
      <c r="BE125" s="37">
        <v>0</v>
      </c>
      <c r="BS125" s="37">
        <f t="shared" si="53"/>
        <v>183</v>
      </c>
      <c r="BT125" s="37">
        <v>183</v>
      </c>
      <c r="BV125" s="37">
        <v>0</v>
      </c>
      <c r="BX125" s="37">
        <v>0</v>
      </c>
      <c r="BZ125" s="37">
        <v>0</v>
      </c>
      <c r="CH125" s="37">
        <f t="shared" si="54"/>
        <v>2</v>
      </c>
      <c r="CI125" s="37">
        <v>2</v>
      </c>
      <c r="CN125" s="37">
        <v>11542.162</v>
      </c>
      <c r="CT125" s="37">
        <v>0</v>
      </c>
      <c r="CV125" s="37">
        <v>0</v>
      </c>
      <c r="DB125" s="37">
        <v>0</v>
      </c>
      <c r="DD125" s="37">
        <v>0</v>
      </c>
      <c r="DE125" s="37">
        <f t="shared" si="55"/>
        <v>0</v>
      </c>
      <c r="DG125" s="37">
        <v>0</v>
      </c>
      <c r="DK125" s="37">
        <v>0</v>
      </c>
      <c r="DP125" s="37">
        <v>2401.0614999999998</v>
      </c>
      <c r="DW125" s="37">
        <v>0</v>
      </c>
      <c r="DZ125" s="37">
        <v>1</v>
      </c>
      <c r="EE125" s="37">
        <v>5</v>
      </c>
      <c r="EK125" s="37">
        <v>15</v>
      </c>
      <c r="EL125" s="37">
        <f t="shared" si="56"/>
        <v>139</v>
      </c>
      <c r="EM125" s="37">
        <v>139</v>
      </c>
      <c r="EN125" s="37">
        <v>0</v>
      </c>
      <c r="EO125" s="37">
        <v>1694.50234</v>
      </c>
      <c r="EQ125" s="37">
        <v>79.845660000000009</v>
      </c>
      <c r="FE125" s="37">
        <v>4321.9107000000004</v>
      </c>
      <c r="FG125" s="37">
        <v>480.21230000000003</v>
      </c>
      <c r="FI125" s="37"/>
      <c r="FJ125" s="178"/>
      <c r="FU125" s="37">
        <v>666.96152777777797</v>
      </c>
      <c r="FW125" s="37">
        <v>7.2</v>
      </c>
      <c r="FY125" s="37">
        <v>1411.3958399999999</v>
      </c>
      <c r="GE125" s="37">
        <v>156.82176000000001</v>
      </c>
      <c r="GH125" s="37">
        <v>392.05439999999999</v>
      </c>
      <c r="GQ125" s="183"/>
      <c r="GR125" s="184"/>
      <c r="GS125" s="184"/>
      <c r="GT125" s="184"/>
      <c r="GU125" s="184"/>
      <c r="GV125" s="184"/>
      <c r="GW125" s="184"/>
      <c r="GX125" s="184"/>
      <c r="GY125" s="184"/>
      <c r="GZ125" s="184"/>
      <c r="HA125" s="184"/>
      <c r="HB125" s="184"/>
      <c r="HC125" s="184"/>
      <c r="HD125" s="184"/>
      <c r="HE125" s="184"/>
      <c r="HF125" s="184"/>
      <c r="HG125" s="184"/>
      <c r="HH125" s="184"/>
      <c r="HU125" s="37">
        <v>750.01711304347896</v>
      </c>
      <c r="HV125" s="37">
        <v>187.50427826087</v>
      </c>
      <c r="HW125" s="37">
        <v>2.0909090909090899</v>
      </c>
      <c r="HX125" s="37">
        <v>2</v>
      </c>
      <c r="IB125" s="37">
        <v>0</v>
      </c>
      <c r="IR125" s="37">
        <v>0</v>
      </c>
      <c r="IT125" s="37">
        <v>0</v>
      </c>
      <c r="JT125" s="37">
        <v>0</v>
      </c>
      <c r="JW125" s="37">
        <v>0</v>
      </c>
      <c r="JZ125" s="37">
        <v>0</v>
      </c>
      <c r="KA125" s="37">
        <v>0</v>
      </c>
      <c r="KB125" s="37">
        <v>0</v>
      </c>
      <c r="KC125" s="37">
        <v>0</v>
      </c>
      <c r="KD125" s="37">
        <v>0</v>
      </c>
      <c r="KV125" s="37">
        <v>0</v>
      </c>
    </row>
    <row r="126" spans="1:308" ht="17.25" customHeight="1" x14ac:dyDescent="0.25">
      <c r="A126" s="17">
        <v>116</v>
      </c>
      <c r="B126" s="163" t="s">
        <v>300</v>
      </c>
      <c r="C126" s="169" t="s">
        <v>416</v>
      </c>
      <c r="D126" s="170">
        <v>247693933</v>
      </c>
      <c r="E126" s="78">
        <f t="shared" si="41"/>
        <v>3272.6369999999997</v>
      </c>
      <c r="F126" s="78">
        <f t="shared" si="38"/>
        <v>461.18095500000004</v>
      </c>
      <c r="G126" s="78">
        <f t="shared" si="39"/>
        <v>0</v>
      </c>
      <c r="H126" s="78">
        <f t="shared" si="40"/>
        <v>404.49204500000002</v>
      </c>
      <c r="I126" s="78">
        <f t="shared" si="42"/>
        <v>2406.9639999999999</v>
      </c>
      <c r="J126" s="37">
        <f t="shared" si="45"/>
        <v>1</v>
      </c>
      <c r="K126" s="37">
        <f>VLOOKUP($D126,'[2]Титул ДТ'!$B:$CT,12,0)</f>
        <v>1</v>
      </c>
      <c r="M126" s="37">
        <v>0</v>
      </c>
      <c r="U126" s="37">
        <v>1</v>
      </c>
      <c r="V126" s="180">
        <f t="shared" si="43"/>
        <v>181</v>
      </c>
      <c r="W126" s="180">
        <f t="shared" si="46"/>
        <v>0</v>
      </c>
      <c r="X126" s="180"/>
      <c r="Y126" s="180"/>
      <c r="Z126" s="180">
        <f t="shared" si="47"/>
        <v>0</v>
      </c>
      <c r="AA126" s="180"/>
      <c r="AB126" s="180"/>
      <c r="AC126" s="180">
        <f t="shared" si="48"/>
        <v>181</v>
      </c>
      <c r="AD126" s="37">
        <v>181</v>
      </c>
      <c r="AF126" s="37">
        <v>0</v>
      </c>
      <c r="AH126" s="37">
        <v>0</v>
      </c>
      <c r="AJ126" s="37">
        <v>0</v>
      </c>
      <c r="AL126" s="37">
        <f t="shared" si="44"/>
        <v>6</v>
      </c>
      <c r="AM126" s="179">
        <f t="shared" si="49"/>
        <v>0</v>
      </c>
      <c r="AP126" s="37">
        <f t="shared" si="50"/>
        <v>0</v>
      </c>
      <c r="AS126" s="37">
        <f t="shared" si="51"/>
        <v>5</v>
      </c>
      <c r="AT126" s="37">
        <v>5</v>
      </c>
      <c r="AV126" s="37">
        <f t="shared" si="52"/>
        <v>1</v>
      </c>
      <c r="AW126" s="37">
        <v>1</v>
      </c>
      <c r="AY126" s="37">
        <v>1</v>
      </c>
      <c r="BE126" s="37">
        <v>0</v>
      </c>
      <c r="BS126" s="37">
        <f t="shared" si="53"/>
        <v>185</v>
      </c>
      <c r="BT126" s="37">
        <v>185</v>
      </c>
      <c r="BV126" s="37">
        <v>0</v>
      </c>
      <c r="BX126" s="37">
        <v>0</v>
      </c>
      <c r="BZ126" s="37">
        <v>0</v>
      </c>
      <c r="CH126" s="37">
        <f t="shared" si="54"/>
        <v>3</v>
      </c>
      <c r="CI126" s="37">
        <v>3</v>
      </c>
      <c r="CN126" s="37">
        <v>2253.0169999999998</v>
      </c>
      <c r="CT126" s="37">
        <v>33</v>
      </c>
      <c r="CV126" s="37">
        <v>0</v>
      </c>
      <c r="DB126" s="37">
        <v>0</v>
      </c>
      <c r="DD126" s="37">
        <v>0</v>
      </c>
      <c r="DE126" s="37">
        <f t="shared" si="55"/>
        <v>0</v>
      </c>
      <c r="DG126" s="37">
        <v>0</v>
      </c>
      <c r="DK126" s="37">
        <v>0</v>
      </c>
      <c r="DP126" s="37">
        <v>145.51599999999999</v>
      </c>
      <c r="DW126" s="37">
        <v>0</v>
      </c>
      <c r="DZ126" s="37">
        <v>1</v>
      </c>
      <c r="EE126" s="37">
        <v>2</v>
      </c>
      <c r="EK126" s="37">
        <v>2</v>
      </c>
      <c r="EL126" s="37">
        <f t="shared" si="56"/>
        <v>16</v>
      </c>
      <c r="EM126" s="37">
        <v>16</v>
      </c>
      <c r="EN126" s="37">
        <v>0</v>
      </c>
      <c r="EO126" s="37">
        <v>199.25215500000002</v>
      </c>
      <c r="EQ126" s="37">
        <v>9.3888449999999999</v>
      </c>
      <c r="FE126" s="37">
        <v>261.92880000000002</v>
      </c>
      <c r="FG126" s="37">
        <v>29.103200000000001</v>
      </c>
      <c r="FI126" s="37"/>
      <c r="FJ126" s="178"/>
      <c r="FU126" s="37">
        <v>58.206400000000002</v>
      </c>
      <c r="FW126" s="37">
        <v>5</v>
      </c>
      <c r="GH126" s="37">
        <v>153.947</v>
      </c>
      <c r="GQ126" s="183"/>
      <c r="GR126" s="184"/>
      <c r="GS126" s="184"/>
      <c r="GT126" s="184"/>
      <c r="GU126" s="184"/>
      <c r="GV126" s="184"/>
      <c r="GW126" s="184"/>
      <c r="GX126" s="184"/>
      <c r="GY126" s="184"/>
      <c r="GZ126" s="184"/>
      <c r="HA126" s="184"/>
      <c r="HB126" s="184"/>
      <c r="HC126" s="184"/>
      <c r="HD126" s="184"/>
      <c r="HE126" s="184"/>
      <c r="HF126" s="184"/>
      <c r="HG126" s="184"/>
      <c r="HH126" s="184"/>
      <c r="HV126" s="37">
        <v>113.43463157894701</v>
      </c>
      <c r="HX126" s="37">
        <v>1.7</v>
      </c>
      <c r="IB126" s="37">
        <v>0</v>
      </c>
      <c r="IR126" s="37">
        <v>0</v>
      </c>
      <c r="IT126" s="37">
        <v>0</v>
      </c>
      <c r="JT126" s="37">
        <v>0</v>
      </c>
      <c r="JW126" s="37">
        <v>0</v>
      </c>
      <c r="JZ126" s="37">
        <v>0</v>
      </c>
      <c r="KA126" s="37">
        <v>0</v>
      </c>
      <c r="KB126" s="37">
        <v>0</v>
      </c>
      <c r="KC126" s="37">
        <v>0</v>
      </c>
      <c r="KD126" s="37">
        <v>0</v>
      </c>
      <c r="KV126" s="37">
        <v>0</v>
      </c>
    </row>
    <row r="127" spans="1:308" ht="17.25" customHeight="1" x14ac:dyDescent="0.25">
      <c r="A127" s="17">
        <v>117</v>
      </c>
      <c r="B127" s="163" t="s">
        <v>300</v>
      </c>
      <c r="C127" s="169" t="s">
        <v>417</v>
      </c>
      <c r="D127" s="170">
        <v>7674444510</v>
      </c>
      <c r="E127" s="78">
        <f t="shared" si="41"/>
        <v>7076.0389999999998</v>
      </c>
      <c r="F127" s="78">
        <f t="shared" si="38"/>
        <v>2352.4330749999999</v>
      </c>
      <c r="G127" s="78">
        <f t="shared" si="39"/>
        <v>0</v>
      </c>
      <c r="H127" s="78">
        <f t="shared" si="40"/>
        <v>196.53492499999999</v>
      </c>
      <c r="I127" s="78">
        <f t="shared" si="42"/>
        <v>4527.0709999999999</v>
      </c>
      <c r="J127" s="37">
        <f t="shared" si="45"/>
        <v>3</v>
      </c>
      <c r="L127" s="37">
        <v>3</v>
      </c>
      <c r="M127" s="37">
        <v>0</v>
      </c>
      <c r="U127" s="37">
        <v>1</v>
      </c>
      <c r="V127" s="180">
        <f t="shared" si="43"/>
        <v>464</v>
      </c>
      <c r="W127" s="180">
        <f t="shared" si="46"/>
        <v>0</v>
      </c>
      <c r="X127" s="180"/>
      <c r="Y127" s="180"/>
      <c r="Z127" s="180">
        <f t="shared" si="47"/>
        <v>0</v>
      </c>
      <c r="AA127" s="180"/>
      <c r="AB127" s="180"/>
      <c r="AC127" s="180">
        <f t="shared" si="48"/>
        <v>464</v>
      </c>
      <c r="AD127" s="37">
        <v>0</v>
      </c>
      <c r="AE127" s="37">
        <v>464</v>
      </c>
      <c r="AF127" s="37">
        <v>0</v>
      </c>
      <c r="AH127" s="37">
        <v>0</v>
      </c>
      <c r="AJ127" s="37">
        <v>0</v>
      </c>
      <c r="AL127" s="37">
        <f t="shared" si="44"/>
        <v>0</v>
      </c>
      <c r="AM127" s="179">
        <f t="shared" si="49"/>
        <v>0</v>
      </c>
      <c r="AP127" s="37">
        <f t="shared" si="50"/>
        <v>0</v>
      </c>
      <c r="AS127" s="37">
        <f t="shared" si="51"/>
        <v>0</v>
      </c>
      <c r="AU127" s="37">
        <v>0</v>
      </c>
      <c r="AV127" s="37">
        <f t="shared" si="52"/>
        <v>0</v>
      </c>
      <c r="AX127" s="37">
        <v>0</v>
      </c>
      <c r="AY127" s="37">
        <v>0</v>
      </c>
      <c r="BE127" s="37">
        <v>0</v>
      </c>
      <c r="BS127" s="37">
        <f t="shared" si="53"/>
        <v>0</v>
      </c>
      <c r="BT127" s="37">
        <v>0</v>
      </c>
      <c r="BV127" s="37">
        <v>0</v>
      </c>
      <c r="BX127" s="37">
        <v>0</v>
      </c>
      <c r="BZ127" s="37">
        <v>0</v>
      </c>
      <c r="CH127" s="37">
        <f t="shared" si="54"/>
        <v>0</v>
      </c>
      <c r="CI127" s="37">
        <v>0</v>
      </c>
      <c r="CN127" s="37">
        <v>1673.568</v>
      </c>
      <c r="CT127" s="37">
        <v>0</v>
      </c>
      <c r="CV127" s="37">
        <v>0</v>
      </c>
      <c r="DB127" s="37">
        <v>0</v>
      </c>
      <c r="DD127" s="37">
        <v>0</v>
      </c>
      <c r="DE127" s="37">
        <f t="shared" si="55"/>
        <v>1</v>
      </c>
      <c r="DG127" s="37">
        <v>1</v>
      </c>
      <c r="DK127" s="37">
        <v>18</v>
      </c>
      <c r="DP127" s="37">
        <v>743.92150000000004</v>
      </c>
      <c r="DW127" s="37">
        <v>0</v>
      </c>
      <c r="DZ127" s="37">
        <v>3</v>
      </c>
      <c r="EE127" s="37">
        <v>0</v>
      </c>
      <c r="EK127" s="37">
        <v>0</v>
      </c>
      <c r="EL127" s="37">
        <f t="shared" si="56"/>
        <v>80</v>
      </c>
      <c r="EM127" s="37">
        <v>80</v>
      </c>
      <c r="EN127" s="37">
        <v>0</v>
      </c>
      <c r="EO127" s="37">
        <v>1013.374375</v>
      </c>
      <c r="EQ127" s="37">
        <v>47.750624999999999</v>
      </c>
      <c r="FE127" s="37">
        <v>1339.0587</v>
      </c>
      <c r="FG127" s="37">
        <v>148.7843</v>
      </c>
      <c r="FI127" s="37"/>
      <c r="FJ127" s="178"/>
      <c r="FU127" s="37">
        <v>495.94766666666698</v>
      </c>
      <c r="FW127" s="37">
        <v>3</v>
      </c>
      <c r="GE127" s="37">
        <v>0</v>
      </c>
      <c r="GQ127" s="185"/>
      <c r="GR127" s="186"/>
      <c r="GS127" s="186"/>
      <c r="GT127" s="186"/>
      <c r="GU127" s="186"/>
      <c r="GV127" s="186"/>
      <c r="GW127" s="186"/>
      <c r="GX127" s="186"/>
      <c r="GY127" s="186"/>
      <c r="GZ127" s="186"/>
      <c r="HA127" s="186"/>
      <c r="HB127" s="186"/>
      <c r="HC127" s="186"/>
      <c r="HD127" s="186"/>
      <c r="HE127" s="186"/>
      <c r="HF127" s="186"/>
      <c r="HG127" s="186"/>
      <c r="HH127" s="186"/>
      <c r="HX127" s="37">
        <v>0</v>
      </c>
      <c r="IB127" s="37">
        <v>2371.5030000000002</v>
      </c>
      <c r="IR127" s="37">
        <v>1185.7515000000001</v>
      </c>
      <c r="IT127" s="37">
        <v>2</v>
      </c>
      <c r="JT127" s="37">
        <v>0</v>
      </c>
      <c r="JW127" s="37">
        <v>0</v>
      </c>
      <c r="JZ127" s="37">
        <v>0</v>
      </c>
      <c r="KA127" s="37">
        <v>0</v>
      </c>
      <c r="KB127" s="37">
        <v>0</v>
      </c>
      <c r="KC127" s="37">
        <v>0</v>
      </c>
      <c r="KD127" s="37">
        <v>0</v>
      </c>
      <c r="KV127" s="37">
        <v>0</v>
      </c>
    </row>
    <row r="128" spans="1:308" ht="17.25" customHeight="1" x14ac:dyDescent="0.25">
      <c r="A128" s="17">
        <v>118</v>
      </c>
      <c r="B128" s="163" t="s">
        <v>300</v>
      </c>
      <c r="C128" s="169" t="s">
        <v>418</v>
      </c>
      <c r="D128" s="170">
        <v>7674445770</v>
      </c>
      <c r="E128" s="78">
        <f t="shared" si="41"/>
        <v>24242.860999999997</v>
      </c>
      <c r="F128" s="78">
        <f t="shared" si="38"/>
        <v>9393.331685000001</v>
      </c>
      <c r="G128" s="78">
        <f t="shared" si="39"/>
        <v>0</v>
      </c>
      <c r="H128" s="78">
        <f t="shared" si="40"/>
        <v>5197.6343150000002</v>
      </c>
      <c r="I128" s="78">
        <f t="shared" si="42"/>
        <v>9651.8949999999986</v>
      </c>
      <c r="J128" s="37">
        <f t="shared" si="45"/>
        <v>5</v>
      </c>
      <c r="L128" s="37">
        <v>5</v>
      </c>
      <c r="M128" s="37">
        <v>0</v>
      </c>
      <c r="U128" s="37">
        <v>1</v>
      </c>
      <c r="V128" s="180">
        <f t="shared" si="43"/>
        <v>1663</v>
      </c>
      <c r="W128" s="180">
        <f t="shared" si="46"/>
        <v>0</v>
      </c>
      <c r="X128" s="180"/>
      <c r="Y128" s="180"/>
      <c r="Z128" s="180">
        <f t="shared" si="47"/>
        <v>0</v>
      </c>
      <c r="AA128" s="180"/>
      <c r="AB128" s="180"/>
      <c r="AC128" s="180">
        <f t="shared" si="48"/>
        <v>1663</v>
      </c>
      <c r="AD128" s="37">
        <v>0</v>
      </c>
      <c r="AE128" s="37">
        <v>1663</v>
      </c>
      <c r="AF128" s="37">
        <v>0</v>
      </c>
      <c r="AH128" s="37">
        <v>0</v>
      </c>
      <c r="AJ128" s="37">
        <v>0</v>
      </c>
      <c r="AL128" s="37">
        <f t="shared" si="44"/>
        <v>34</v>
      </c>
      <c r="AM128" s="179">
        <f t="shared" si="49"/>
        <v>0</v>
      </c>
      <c r="AP128" s="37">
        <f t="shared" si="50"/>
        <v>0</v>
      </c>
      <c r="AS128" s="37">
        <f t="shared" si="51"/>
        <v>33</v>
      </c>
      <c r="AU128" s="37">
        <v>33</v>
      </c>
      <c r="AV128" s="37">
        <f t="shared" si="52"/>
        <v>1</v>
      </c>
      <c r="AX128" s="37">
        <v>1</v>
      </c>
      <c r="AY128" s="37">
        <v>0</v>
      </c>
      <c r="BE128" s="37">
        <v>0</v>
      </c>
      <c r="BS128" s="37">
        <f t="shared" si="53"/>
        <v>0</v>
      </c>
      <c r="BT128" s="37">
        <v>0</v>
      </c>
      <c r="BV128" s="37">
        <v>0</v>
      </c>
      <c r="BX128" s="37">
        <v>0</v>
      </c>
      <c r="BZ128" s="37">
        <v>0</v>
      </c>
      <c r="CH128" s="37">
        <f t="shared" si="54"/>
        <v>0</v>
      </c>
      <c r="CI128" s="37">
        <v>0</v>
      </c>
      <c r="CN128" s="37">
        <v>7210.12</v>
      </c>
      <c r="CT128" s="37">
        <v>0</v>
      </c>
      <c r="CV128" s="37">
        <v>0</v>
      </c>
      <c r="DB128" s="37">
        <v>0</v>
      </c>
      <c r="DD128" s="37">
        <v>50</v>
      </c>
      <c r="DE128" s="37">
        <f t="shared" si="55"/>
        <v>3</v>
      </c>
      <c r="DG128" s="37">
        <v>3</v>
      </c>
      <c r="DK128" s="37">
        <v>18</v>
      </c>
      <c r="DP128" s="37">
        <v>2989.268</v>
      </c>
      <c r="DW128" s="37">
        <v>0</v>
      </c>
      <c r="DZ128" s="37">
        <v>5</v>
      </c>
      <c r="EE128" s="37">
        <v>0</v>
      </c>
      <c r="EK128" s="37">
        <v>0</v>
      </c>
      <c r="EL128" s="37">
        <f t="shared" si="56"/>
        <v>317</v>
      </c>
      <c r="EM128" s="37">
        <v>317</v>
      </c>
      <c r="EN128" s="37">
        <v>0</v>
      </c>
      <c r="EO128" s="37">
        <v>4012.6492850000004</v>
      </c>
      <c r="EQ128" s="37">
        <v>189.07771500000001</v>
      </c>
      <c r="FE128" s="37">
        <v>5380.6823999999997</v>
      </c>
      <c r="FF128" s="185"/>
      <c r="FG128" s="37">
        <v>597.85360000000003</v>
      </c>
      <c r="FI128" s="37"/>
      <c r="FJ128" s="178"/>
      <c r="FU128" s="37">
        <v>1195.7072000000001</v>
      </c>
      <c r="FW128" s="37">
        <v>5</v>
      </c>
      <c r="GE128" s="37">
        <v>4410.7030000000004</v>
      </c>
      <c r="GQ128" s="183"/>
      <c r="GR128" s="184"/>
      <c r="GS128" s="184"/>
      <c r="GT128" s="184"/>
      <c r="GU128" s="184"/>
      <c r="GV128" s="184"/>
      <c r="GW128" s="184"/>
      <c r="GX128" s="184"/>
      <c r="GY128" s="184"/>
      <c r="GZ128" s="184"/>
      <c r="HA128" s="184"/>
      <c r="HB128" s="184"/>
      <c r="HC128" s="184"/>
      <c r="HD128" s="184"/>
      <c r="HE128" s="184"/>
      <c r="HF128" s="184"/>
      <c r="HG128" s="184"/>
      <c r="HH128" s="184"/>
      <c r="HU128" s="37">
        <v>2321.4226315789501</v>
      </c>
      <c r="HV128" s="37">
        <v>0</v>
      </c>
      <c r="HW128" s="37">
        <v>1.8</v>
      </c>
      <c r="HX128" s="37">
        <v>0</v>
      </c>
      <c r="IB128" s="37">
        <v>760.77499999999998</v>
      </c>
      <c r="IR128" s="37">
        <v>400.40789473684202</v>
      </c>
      <c r="IT128" s="37">
        <v>1.9</v>
      </c>
      <c r="JT128" s="37">
        <v>0</v>
      </c>
      <c r="JW128" s="37">
        <v>0</v>
      </c>
      <c r="JZ128" s="37">
        <v>0</v>
      </c>
      <c r="KA128" s="37">
        <v>0</v>
      </c>
      <c r="KB128" s="37">
        <v>0</v>
      </c>
      <c r="KC128" s="37">
        <v>0</v>
      </c>
      <c r="KD128" s="37">
        <v>0</v>
      </c>
      <c r="KV128" s="37">
        <v>0</v>
      </c>
    </row>
    <row r="129" spans="1:308" ht="17.25" customHeight="1" x14ac:dyDescent="0.25">
      <c r="A129" s="17">
        <v>119</v>
      </c>
      <c r="B129" s="163" t="s">
        <v>300</v>
      </c>
      <c r="C129" s="169" t="s">
        <v>419</v>
      </c>
      <c r="D129" s="170">
        <v>7674447570</v>
      </c>
      <c r="E129" s="78">
        <f t="shared" si="41"/>
        <v>14108.403</v>
      </c>
      <c r="F129" s="78">
        <f t="shared" si="38"/>
        <v>4930.5995650000004</v>
      </c>
      <c r="G129" s="78">
        <f t="shared" si="39"/>
        <v>0</v>
      </c>
      <c r="H129" s="78">
        <f t="shared" si="40"/>
        <v>428.14343500000001</v>
      </c>
      <c r="I129" s="78">
        <f t="shared" si="42"/>
        <v>8749.66</v>
      </c>
      <c r="J129" s="37">
        <f t="shared" si="45"/>
        <v>1</v>
      </c>
      <c r="L129" s="37">
        <v>1</v>
      </c>
      <c r="M129" s="37">
        <v>0</v>
      </c>
      <c r="U129" s="37">
        <v>1</v>
      </c>
      <c r="V129" s="180">
        <f t="shared" si="43"/>
        <v>524</v>
      </c>
      <c r="W129" s="180">
        <f t="shared" si="46"/>
        <v>0</v>
      </c>
      <c r="X129" s="180"/>
      <c r="Y129" s="180"/>
      <c r="Z129" s="180">
        <f t="shared" si="47"/>
        <v>0</v>
      </c>
      <c r="AA129" s="180"/>
      <c r="AB129" s="180"/>
      <c r="AC129" s="180">
        <f t="shared" si="48"/>
        <v>524</v>
      </c>
      <c r="AD129" s="37">
        <v>0</v>
      </c>
      <c r="AE129" s="37">
        <v>524</v>
      </c>
      <c r="AF129" s="37">
        <v>0</v>
      </c>
      <c r="AH129" s="37">
        <v>0</v>
      </c>
      <c r="AJ129" s="37">
        <v>0</v>
      </c>
      <c r="AL129" s="37">
        <f t="shared" si="44"/>
        <v>0</v>
      </c>
      <c r="AM129" s="179">
        <f t="shared" si="49"/>
        <v>0</v>
      </c>
      <c r="AP129" s="37">
        <f t="shared" si="50"/>
        <v>0</v>
      </c>
      <c r="AS129" s="37">
        <f t="shared" si="51"/>
        <v>0</v>
      </c>
      <c r="AU129" s="37">
        <v>0</v>
      </c>
      <c r="AV129" s="37">
        <f t="shared" si="52"/>
        <v>0</v>
      </c>
      <c r="AX129" s="37">
        <v>0</v>
      </c>
      <c r="AY129" s="37">
        <v>0</v>
      </c>
      <c r="BE129" s="37">
        <v>0</v>
      </c>
      <c r="BS129" s="37">
        <f t="shared" si="53"/>
        <v>0</v>
      </c>
      <c r="BT129" s="37">
        <v>0</v>
      </c>
      <c r="BV129" s="37">
        <v>0</v>
      </c>
      <c r="BX129" s="37">
        <v>0</v>
      </c>
      <c r="BZ129" s="37">
        <v>0</v>
      </c>
      <c r="CH129" s="37">
        <f t="shared" si="54"/>
        <v>0</v>
      </c>
      <c r="CI129" s="37">
        <v>0</v>
      </c>
      <c r="CN129" s="37">
        <v>4227.7619999999997</v>
      </c>
      <c r="CT129" s="37">
        <v>0</v>
      </c>
      <c r="CV129" s="37">
        <v>0</v>
      </c>
      <c r="DB129" s="37">
        <v>0</v>
      </c>
      <c r="DD129" s="37">
        <v>0</v>
      </c>
      <c r="DE129" s="37">
        <f t="shared" si="55"/>
        <v>0</v>
      </c>
      <c r="DG129" s="37">
        <v>0</v>
      </c>
      <c r="DK129" s="37">
        <v>0</v>
      </c>
      <c r="DP129" s="37">
        <v>1700</v>
      </c>
      <c r="DW129" s="37">
        <v>0</v>
      </c>
      <c r="DZ129" s="37">
        <v>1</v>
      </c>
      <c r="EE129" s="37">
        <v>0</v>
      </c>
      <c r="EK129" s="37">
        <v>0</v>
      </c>
      <c r="EL129" s="37">
        <f t="shared" si="56"/>
        <v>150</v>
      </c>
      <c r="EM129" s="37">
        <v>150</v>
      </c>
      <c r="EN129" s="37">
        <v>0</v>
      </c>
      <c r="EO129" s="37">
        <v>1870.599565</v>
      </c>
      <c r="EQ129" s="37">
        <v>88.143435000000011</v>
      </c>
      <c r="FE129" s="37">
        <v>3060</v>
      </c>
      <c r="FF129" s="183"/>
      <c r="FG129" s="37">
        <v>340</v>
      </c>
      <c r="FI129" s="37"/>
      <c r="FJ129" s="178"/>
      <c r="FU129" s="37">
        <v>1133.3333333333301</v>
      </c>
      <c r="FW129" s="37">
        <v>3</v>
      </c>
      <c r="GE129" s="37">
        <v>0</v>
      </c>
      <c r="GQ129" s="183"/>
      <c r="GR129" s="184"/>
      <c r="GS129" s="184"/>
      <c r="GT129" s="184"/>
      <c r="GU129" s="184"/>
      <c r="GV129" s="184"/>
      <c r="GW129" s="184"/>
      <c r="GX129" s="184"/>
      <c r="GY129" s="184"/>
      <c r="GZ129" s="184"/>
      <c r="HA129" s="184"/>
      <c r="HB129" s="184"/>
      <c r="HC129" s="184"/>
      <c r="HD129" s="184"/>
      <c r="HE129" s="184"/>
      <c r="HF129" s="184"/>
      <c r="HG129" s="184"/>
      <c r="HH129" s="184"/>
      <c r="HX129" s="37">
        <v>0</v>
      </c>
      <c r="IB129" s="37">
        <v>3997.8980000000001</v>
      </c>
      <c r="IR129" s="37">
        <v>1817.22636363636</v>
      </c>
      <c r="IT129" s="37">
        <v>2.2000000000000002</v>
      </c>
      <c r="JT129" s="37">
        <v>0</v>
      </c>
      <c r="JW129" s="37">
        <v>0</v>
      </c>
      <c r="JZ129" s="37">
        <v>0</v>
      </c>
      <c r="KA129" s="37">
        <v>0</v>
      </c>
      <c r="KB129" s="37">
        <v>0</v>
      </c>
      <c r="KC129" s="37">
        <v>0</v>
      </c>
      <c r="KD129" s="37">
        <v>0</v>
      </c>
      <c r="KV129" s="37">
        <v>0</v>
      </c>
    </row>
    <row r="130" spans="1:308" ht="17.25" customHeight="1" x14ac:dyDescent="0.25">
      <c r="A130" s="17">
        <v>120</v>
      </c>
      <c r="B130" s="163" t="s">
        <v>300</v>
      </c>
      <c r="C130" s="169" t="s">
        <v>420</v>
      </c>
      <c r="D130" s="170">
        <v>7674446350</v>
      </c>
      <c r="E130" s="78">
        <f t="shared" si="41"/>
        <v>39744.385999999999</v>
      </c>
      <c r="F130" s="78">
        <f t="shared" si="38"/>
        <v>13529.347005</v>
      </c>
      <c r="G130" s="78">
        <f t="shared" si="39"/>
        <v>0</v>
      </c>
      <c r="H130" s="78">
        <f t="shared" si="40"/>
        <v>1717.7169950000002</v>
      </c>
      <c r="I130" s="78">
        <f t="shared" si="42"/>
        <v>24497.322</v>
      </c>
      <c r="J130" s="37">
        <f t="shared" si="45"/>
        <v>2</v>
      </c>
      <c r="L130" s="37">
        <v>2</v>
      </c>
      <c r="M130" s="37">
        <v>0</v>
      </c>
      <c r="U130" s="37">
        <v>1</v>
      </c>
      <c r="V130" s="180">
        <f t="shared" si="43"/>
        <v>607</v>
      </c>
      <c r="W130" s="180">
        <f t="shared" si="46"/>
        <v>0</v>
      </c>
      <c r="X130" s="180"/>
      <c r="Y130" s="180"/>
      <c r="Z130" s="180">
        <f t="shared" si="47"/>
        <v>0</v>
      </c>
      <c r="AA130" s="180"/>
      <c r="AB130" s="180"/>
      <c r="AC130" s="180">
        <f t="shared" si="48"/>
        <v>607</v>
      </c>
      <c r="AD130" s="37">
        <v>0</v>
      </c>
      <c r="AE130" s="37">
        <v>607</v>
      </c>
      <c r="AF130" s="37">
        <v>0</v>
      </c>
      <c r="AG130" s="37">
        <v>175</v>
      </c>
      <c r="AH130" s="37">
        <v>0</v>
      </c>
      <c r="AJ130" s="37">
        <v>0</v>
      </c>
      <c r="AL130" s="37">
        <f t="shared" si="44"/>
        <v>0</v>
      </c>
      <c r="AM130" s="179">
        <f t="shared" si="49"/>
        <v>0</v>
      </c>
      <c r="AP130" s="37">
        <f t="shared" si="50"/>
        <v>0</v>
      </c>
      <c r="AS130" s="37">
        <f t="shared" si="51"/>
        <v>0</v>
      </c>
      <c r="AU130" s="37">
        <v>0</v>
      </c>
      <c r="AV130" s="37">
        <f t="shared" si="52"/>
        <v>0</v>
      </c>
      <c r="AX130" s="37">
        <v>0</v>
      </c>
      <c r="AY130" s="37">
        <v>2</v>
      </c>
      <c r="BE130" s="37">
        <v>0</v>
      </c>
      <c r="BS130" s="37">
        <f t="shared" si="53"/>
        <v>514.4</v>
      </c>
      <c r="BT130" s="37">
        <v>514.4</v>
      </c>
      <c r="BV130" s="37">
        <v>0</v>
      </c>
      <c r="BX130" s="37">
        <v>0</v>
      </c>
      <c r="BZ130" s="37">
        <v>0</v>
      </c>
      <c r="CH130" s="37">
        <f t="shared" si="54"/>
        <v>5</v>
      </c>
      <c r="CI130" s="37">
        <v>5</v>
      </c>
      <c r="CN130" s="37">
        <v>21864.296999999999</v>
      </c>
      <c r="CT130" s="37">
        <v>0</v>
      </c>
      <c r="CV130" s="37">
        <v>0</v>
      </c>
      <c r="DB130" s="37">
        <v>0</v>
      </c>
      <c r="DD130" s="37">
        <v>0</v>
      </c>
      <c r="DE130" s="37">
        <f t="shared" si="55"/>
        <v>0</v>
      </c>
      <c r="DG130" s="37">
        <v>0</v>
      </c>
      <c r="DK130" s="37">
        <v>0</v>
      </c>
      <c r="DP130" s="37">
        <v>4912.2465000000002</v>
      </c>
      <c r="DW130" s="37">
        <v>0</v>
      </c>
      <c r="DZ130" s="37">
        <v>2</v>
      </c>
      <c r="EE130" s="37">
        <v>0</v>
      </c>
      <c r="EK130" s="37">
        <v>0</v>
      </c>
      <c r="EL130" s="37">
        <f t="shared" si="56"/>
        <v>373</v>
      </c>
      <c r="EM130" s="37">
        <v>373</v>
      </c>
      <c r="EN130" s="37">
        <v>0</v>
      </c>
      <c r="EO130" s="37">
        <v>4687.3033049999995</v>
      </c>
      <c r="EQ130" s="37">
        <v>220.86769500000003</v>
      </c>
      <c r="FE130" s="37">
        <v>8842.0437000000002</v>
      </c>
      <c r="FG130" s="37">
        <v>982.44929999999999</v>
      </c>
      <c r="FI130" s="37"/>
      <c r="FJ130" s="178"/>
      <c r="FU130" s="37">
        <v>1964.8986</v>
      </c>
      <c r="FW130" s="37">
        <v>5</v>
      </c>
      <c r="GE130" s="37">
        <v>0</v>
      </c>
      <c r="GQ130" s="183"/>
      <c r="GR130" s="184"/>
      <c r="GS130" s="184"/>
      <c r="GT130" s="184"/>
      <c r="GU130" s="184"/>
      <c r="GV130" s="184"/>
      <c r="GW130" s="184"/>
      <c r="GX130" s="184"/>
      <c r="GY130" s="184"/>
      <c r="GZ130" s="184"/>
      <c r="HA130" s="184"/>
      <c r="HB130" s="184"/>
      <c r="HC130" s="184"/>
      <c r="HD130" s="184"/>
      <c r="HE130" s="184"/>
      <c r="HF130" s="184"/>
      <c r="HG130" s="184"/>
      <c r="HH130" s="184"/>
      <c r="HX130" s="37">
        <v>0</v>
      </c>
      <c r="IB130" s="37">
        <v>1851.0250000000001</v>
      </c>
      <c r="IR130" s="37">
        <v>617.00833333333298</v>
      </c>
      <c r="IT130" s="37">
        <v>3</v>
      </c>
      <c r="JT130" s="37">
        <v>0</v>
      </c>
      <c r="JW130" s="37">
        <v>0</v>
      </c>
      <c r="JZ130" s="37">
        <v>0</v>
      </c>
      <c r="KA130" s="37">
        <v>0</v>
      </c>
      <c r="KB130" s="37">
        <v>0</v>
      </c>
      <c r="KC130" s="37">
        <v>0</v>
      </c>
      <c r="KD130" s="37">
        <v>0</v>
      </c>
      <c r="KV130" s="37">
        <v>0</v>
      </c>
    </row>
    <row r="131" spans="1:308" ht="17.25" customHeight="1" x14ac:dyDescent="0.25">
      <c r="A131" s="17">
        <v>121</v>
      </c>
      <c r="B131" s="163" t="s">
        <v>300</v>
      </c>
      <c r="C131" s="169" t="s">
        <v>421</v>
      </c>
      <c r="D131" s="170">
        <v>247693862</v>
      </c>
      <c r="E131" s="78">
        <f t="shared" si="41"/>
        <v>7193.5480000000007</v>
      </c>
      <c r="F131" s="78">
        <f t="shared" si="38"/>
        <v>1459.0415849999999</v>
      </c>
      <c r="G131" s="78">
        <f t="shared" si="39"/>
        <v>0</v>
      </c>
      <c r="H131" s="78">
        <f t="shared" si="40"/>
        <v>460.59041500000001</v>
      </c>
      <c r="I131" s="78">
        <f t="shared" si="42"/>
        <v>5273.9160000000002</v>
      </c>
      <c r="J131" s="37">
        <f t="shared" si="45"/>
        <v>2</v>
      </c>
      <c r="K131" s="37">
        <f>VLOOKUP($D131,'[2]Титул ДТ'!$B:$CT,12,0)</f>
        <v>2</v>
      </c>
      <c r="M131" s="37">
        <v>0</v>
      </c>
      <c r="U131" s="37">
        <v>1</v>
      </c>
      <c r="V131" s="180">
        <f t="shared" si="43"/>
        <v>342.7</v>
      </c>
      <c r="W131" s="180">
        <f t="shared" si="46"/>
        <v>0</v>
      </c>
      <c r="X131" s="180"/>
      <c r="Y131" s="180"/>
      <c r="Z131" s="180">
        <f t="shared" si="47"/>
        <v>0</v>
      </c>
      <c r="AA131" s="180"/>
      <c r="AB131" s="180"/>
      <c r="AC131" s="180">
        <f t="shared" si="48"/>
        <v>342.7</v>
      </c>
      <c r="AD131" s="37">
        <v>342.7</v>
      </c>
      <c r="AF131" s="37">
        <v>0</v>
      </c>
      <c r="AH131" s="37">
        <v>0</v>
      </c>
      <c r="AJ131" s="37">
        <v>0</v>
      </c>
      <c r="AL131" s="37">
        <f t="shared" si="44"/>
        <v>5</v>
      </c>
      <c r="AM131" s="179">
        <f t="shared" si="49"/>
        <v>0</v>
      </c>
      <c r="AP131" s="37">
        <f t="shared" si="50"/>
        <v>0</v>
      </c>
      <c r="AS131" s="37">
        <f t="shared" si="51"/>
        <v>4</v>
      </c>
      <c r="AT131" s="37">
        <v>4</v>
      </c>
      <c r="AV131" s="37">
        <f t="shared" si="52"/>
        <v>1</v>
      </c>
      <c r="AW131" s="37">
        <v>1</v>
      </c>
      <c r="AY131" s="37">
        <v>0</v>
      </c>
      <c r="BE131" s="37">
        <v>0</v>
      </c>
      <c r="BS131" s="37">
        <f t="shared" si="53"/>
        <v>0</v>
      </c>
      <c r="BT131" s="37">
        <v>0</v>
      </c>
      <c r="BV131" s="37">
        <v>0</v>
      </c>
      <c r="BX131" s="37">
        <v>0</v>
      </c>
      <c r="BZ131" s="37">
        <v>0</v>
      </c>
      <c r="CH131" s="37">
        <f t="shared" si="54"/>
        <v>0</v>
      </c>
      <c r="CI131" s="37">
        <v>0</v>
      </c>
      <c r="CN131" s="37">
        <v>4582.3050000000003</v>
      </c>
      <c r="CT131" s="37">
        <v>88</v>
      </c>
      <c r="CV131" s="37">
        <v>0</v>
      </c>
      <c r="DB131" s="37">
        <v>0</v>
      </c>
      <c r="DD131" s="37">
        <v>15</v>
      </c>
      <c r="DE131" s="37">
        <f t="shared" si="55"/>
        <v>0</v>
      </c>
      <c r="DG131" s="37">
        <v>0</v>
      </c>
      <c r="DK131" s="37">
        <v>0</v>
      </c>
      <c r="DP131" s="37">
        <v>426.6225</v>
      </c>
      <c r="DW131" s="37">
        <v>0</v>
      </c>
      <c r="DZ131" s="37">
        <v>2</v>
      </c>
      <c r="EE131" s="37">
        <v>3</v>
      </c>
      <c r="EK131" s="37">
        <v>7</v>
      </c>
      <c r="EL131" s="37">
        <f t="shared" si="56"/>
        <v>54</v>
      </c>
      <c r="EM131" s="37">
        <v>54</v>
      </c>
      <c r="EN131" s="37">
        <v>0</v>
      </c>
      <c r="EO131" s="37">
        <v>691.12108499999999</v>
      </c>
      <c r="EQ131" s="37">
        <v>32.565915000000004</v>
      </c>
      <c r="FE131" s="37">
        <v>767.92049999999995</v>
      </c>
      <c r="FG131" s="37">
        <v>85.3245</v>
      </c>
      <c r="FI131" s="37"/>
      <c r="FJ131" s="178"/>
      <c r="FU131" s="37">
        <v>213.31125</v>
      </c>
      <c r="FW131" s="37">
        <v>4</v>
      </c>
      <c r="GE131" s="37">
        <v>0</v>
      </c>
      <c r="GQ131" s="185"/>
      <c r="GR131" s="186"/>
      <c r="GS131" s="186"/>
      <c r="GT131" s="186"/>
      <c r="GU131" s="186"/>
      <c r="GV131" s="186"/>
      <c r="GW131" s="186"/>
      <c r="GX131" s="186"/>
      <c r="GY131" s="186"/>
      <c r="GZ131" s="186"/>
      <c r="HA131" s="186"/>
      <c r="HB131" s="186"/>
      <c r="HC131" s="186"/>
      <c r="HD131" s="186"/>
      <c r="HE131" s="186"/>
      <c r="HF131" s="186"/>
      <c r="HG131" s="186"/>
      <c r="HH131" s="186"/>
      <c r="HX131" s="37">
        <v>0</v>
      </c>
      <c r="IB131" s="37">
        <v>691.61099999999999</v>
      </c>
      <c r="IR131" s="37">
        <v>345.80549999999999</v>
      </c>
      <c r="IT131" s="37">
        <v>2</v>
      </c>
      <c r="JT131" s="37">
        <v>0</v>
      </c>
      <c r="JW131" s="37">
        <v>0</v>
      </c>
      <c r="JZ131" s="37">
        <v>0</v>
      </c>
      <c r="KA131" s="37">
        <v>0</v>
      </c>
      <c r="KB131" s="37">
        <v>0</v>
      </c>
      <c r="KC131" s="37">
        <v>0</v>
      </c>
      <c r="KD131" s="37">
        <v>0</v>
      </c>
      <c r="KV131" s="37">
        <v>0</v>
      </c>
    </row>
    <row r="132" spans="1:308" ht="17.25" customHeight="1" x14ac:dyDescent="0.25">
      <c r="A132" s="17">
        <v>122</v>
      </c>
      <c r="B132" s="163" t="s">
        <v>300</v>
      </c>
      <c r="C132" s="169" t="s">
        <v>422</v>
      </c>
      <c r="D132" s="170">
        <v>247693818</v>
      </c>
      <c r="E132" s="78">
        <f t="shared" si="41"/>
        <v>7286.7620000000006</v>
      </c>
      <c r="F132" s="78">
        <f t="shared" si="38"/>
        <v>1845.7813250000002</v>
      </c>
      <c r="G132" s="78">
        <f t="shared" si="39"/>
        <v>0</v>
      </c>
      <c r="H132" s="78">
        <f t="shared" si="40"/>
        <v>516.83367499999997</v>
      </c>
      <c r="I132" s="78">
        <f t="shared" si="42"/>
        <v>4924.1469999999999</v>
      </c>
      <c r="J132" s="37">
        <f t="shared" si="45"/>
        <v>1</v>
      </c>
      <c r="K132" s="37">
        <f>VLOOKUP($D132,'[2]Титул ДТ'!$B:$CT,12,0)</f>
        <v>1</v>
      </c>
      <c r="M132" s="37">
        <v>0</v>
      </c>
      <c r="U132" s="37">
        <v>1</v>
      </c>
      <c r="V132" s="180">
        <f t="shared" si="43"/>
        <v>167</v>
      </c>
      <c r="W132" s="180">
        <f t="shared" si="46"/>
        <v>0</v>
      </c>
      <c r="X132" s="180"/>
      <c r="Y132" s="180"/>
      <c r="Z132" s="180">
        <f t="shared" si="47"/>
        <v>0</v>
      </c>
      <c r="AA132" s="180"/>
      <c r="AB132" s="180"/>
      <c r="AC132" s="180">
        <f t="shared" si="48"/>
        <v>167</v>
      </c>
      <c r="AD132" s="37">
        <v>167</v>
      </c>
      <c r="AF132" s="37">
        <v>0</v>
      </c>
      <c r="AH132" s="37">
        <v>0</v>
      </c>
      <c r="AJ132" s="37">
        <v>0</v>
      </c>
      <c r="AL132" s="37">
        <f t="shared" si="44"/>
        <v>7</v>
      </c>
      <c r="AM132" s="179">
        <f t="shared" si="49"/>
        <v>0</v>
      </c>
      <c r="AP132" s="37">
        <f t="shared" si="50"/>
        <v>0</v>
      </c>
      <c r="AS132" s="37">
        <f t="shared" si="51"/>
        <v>6</v>
      </c>
      <c r="AT132" s="37">
        <v>6</v>
      </c>
      <c r="AV132" s="37">
        <f t="shared" si="52"/>
        <v>1</v>
      </c>
      <c r="AW132" s="37">
        <v>1</v>
      </c>
      <c r="AY132" s="37">
        <v>1</v>
      </c>
      <c r="BE132" s="37">
        <v>0</v>
      </c>
      <c r="BS132" s="37">
        <f t="shared" si="53"/>
        <v>176</v>
      </c>
      <c r="BT132" s="37">
        <v>176</v>
      </c>
      <c r="BV132" s="37">
        <v>0</v>
      </c>
      <c r="BX132" s="37">
        <v>0</v>
      </c>
      <c r="BZ132" s="37">
        <v>0</v>
      </c>
      <c r="CH132" s="37">
        <f t="shared" si="54"/>
        <v>5</v>
      </c>
      <c r="CI132" s="37">
        <v>5</v>
      </c>
      <c r="CN132" s="37">
        <v>3840.9989999999998</v>
      </c>
      <c r="CT132" s="37">
        <v>0</v>
      </c>
      <c r="CV132" s="37">
        <v>0</v>
      </c>
      <c r="DB132" s="37">
        <v>0</v>
      </c>
      <c r="DD132" s="37">
        <v>0</v>
      </c>
      <c r="DE132" s="37">
        <f t="shared" si="55"/>
        <v>0</v>
      </c>
      <c r="DG132" s="37">
        <v>0</v>
      </c>
      <c r="DK132" s="37">
        <v>0</v>
      </c>
      <c r="DP132" s="37">
        <v>754.1</v>
      </c>
      <c r="DW132" s="37">
        <v>0</v>
      </c>
      <c r="DZ132" s="37">
        <v>1</v>
      </c>
      <c r="EE132" s="37">
        <v>2</v>
      </c>
      <c r="EK132" s="37">
        <v>2</v>
      </c>
      <c r="EL132" s="37">
        <f t="shared" si="56"/>
        <v>39</v>
      </c>
      <c r="EM132" s="37">
        <v>39</v>
      </c>
      <c r="EN132" s="37">
        <v>0</v>
      </c>
      <c r="EO132" s="37">
        <v>488.40132499999999</v>
      </c>
      <c r="EQ132" s="37">
        <v>23.013674999999999</v>
      </c>
      <c r="FE132" s="37">
        <v>1357.38</v>
      </c>
      <c r="FG132" s="37">
        <v>150.82</v>
      </c>
      <c r="FI132" s="37"/>
      <c r="FJ132" s="178"/>
      <c r="FU132" s="37">
        <v>301.64</v>
      </c>
      <c r="FW132" s="37">
        <v>5</v>
      </c>
      <c r="GH132" s="37">
        <v>1083.1479999999999</v>
      </c>
      <c r="GQ132" s="183"/>
      <c r="GR132" s="184"/>
      <c r="GS132" s="184"/>
      <c r="GT132" s="184"/>
      <c r="GU132" s="184"/>
      <c r="GV132" s="184"/>
      <c r="GW132" s="184"/>
      <c r="GX132" s="184"/>
      <c r="GY132" s="184"/>
      <c r="GZ132" s="184"/>
      <c r="HA132" s="184"/>
      <c r="HB132" s="184"/>
      <c r="HC132" s="184"/>
      <c r="HD132" s="184"/>
      <c r="HE132" s="184"/>
      <c r="HF132" s="184"/>
      <c r="HG132" s="184"/>
      <c r="HH132" s="184"/>
      <c r="HV132" s="37">
        <v>541.57399999999996</v>
      </c>
      <c r="HX132" s="37">
        <v>2</v>
      </c>
      <c r="IB132" s="37">
        <v>0</v>
      </c>
      <c r="IR132" s="37">
        <v>0</v>
      </c>
      <c r="IT132" s="37">
        <v>0</v>
      </c>
      <c r="JT132" s="37">
        <v>0</v>
      </c>
      <c r="JW132" s="37">
        <v>0</v>
      </c>
      <c r="JZ132" s="37">
        <v>0</v>
      </c>
      <c r="KA132" s="37">
        <v>0</v>
      </c>
      <c r="KB132" s="37">
        <v>0</v>
      </c>
      <c r="KC132" s="37">
        <v>0</v>
      </c>
      <c r="KD132" s="37">
        <v>0</v>
      </c>
      <c r="KV132" s="37">
        <v>0</v>
      </c>
    </row>
    <row r="133" spans="1:308" ht="17.25" customHeight="1" x14ac:dyDescent="0.25">
      <c r="A133" s="17">
        <v>123</v>
      </c>
      <c r="B133" s="163" t="s">
        <v>300</v>
      </c>
      <c r="C133" s="169" t="s">
        <v>423</v>
      </c>
      <c r="D133" s="170">
        <v>247693745</v>
      </c>
      <c r="E133" s="78">
        <f t="shared" si="41"/>
        <v>6367.3340000000007</v>
      </c>
      <c r="F133" s="78">
        <f t="shared" si="38"/>
        <v>1797.7471350000001</v>
      </c>
      <c r="G133" s="78">
        <f t="shared" si="39"/>
        <v>0</v>
      </c>
      <c r="H133" s="78">
        <f t="shared" si="40"/>
        <v>689.38386500000001</v>
      </c>
      <c r="I133" s="78">
        <f t="shared" si="42"/>
        <v>3880.203</v>
      </c>
      <c r="J133" s="37">
        <f t="shared" si="45"/>
        <v>2</v>
      </c>
      <c r="K133" s="37">
        <f>VLOOKUP($D133,'[2]Титул ДТ'!$B:$CT,12,0)</f>
        <v>2</v>
      </c>
      <c r="M133" s="37">
        <v>0</v>
      </c>
      <c r="U133" s="37">
        <v>1</v>
      </c>
      <c r="V133" s="180">
        <f t="shared" si="43"/>
        <v>300</v>
      </c>
      <c r="W133" s="180">
        <f t="shared" si="46"/>
        <v>0</v>
      </c>
      <c r="X133" s="180"/>
      <c r="Y133" s="180"/>
      <c r="Z133" s="180">
        <f t="shared" si="47"/>
        <v>0</v>
      </c>
      <c r="AA133" s="180"/>
      <c r="AB133" s="180"/>
      <c r="AC133" s="180">
        <f t="shared" si="48"/>
        <v>300</v>
      </c>
      <c r="AD133" s="37">
        <v>300</v>
      </c>
      <c r="AF133" s="37">
        <v>0</v>
      </c>
      <c r="AH133" s="37">
        <v>36.4</v>
      </c>
      <c r="AJ133" s="37">
        <v>0</v>
      </c>
      <c r="AL133" s="37">
        <f t="shared" si="44"/>
        <v>0</v>
      </c>
      <c r="AM133" s="179">
        <f t="shared" si="49"/>
        <v>0</v>
      </c>
      <c r="AP133" s="37">
        <f t="shared" si="50"/>
        <v>0</v>
      </c>
      <c r="AS133" s="37">
        <f t="shared" si="51"/>
        <v>0</v>
      </c>
      <c r="AT133" s="37">
        <v>0</v>
      </c>
      <c r="AV133" s="37">
        <f t="shared" si="52"/>
        <v>0</v>
      </c>
      <c r="AW133" s="37">
        <v>0</v>
      </c>
      <c r="AY133" s="37">
        <v>1</v>
      </c>
      <c r="BE133" s="37">
        <v>0</v>
      </c>
      <c r="BS133" s="37">
        <f t="shared" si="53"/>
        <v>205</v>
      </c>
      <c r="BT133" s="37">
        <v>205</v>
      </c>
      <c r="BV133" s="37">
        <v>0</v>
      </c>
      <c r="BX133" s="37">
        <v>0</v>
      </c>
      <c r="BZ133" s="37">
        <v>0</v>
      </c>
      <c r="CH133" s="37">
        <f t="shared" si="54"/>
        <v>4</v>
      </c>
      <c r="CI133" s="37">
        <v>4</v>
      </c>
      <c r="CN133" s="37">
        <v>3103.259</v>
      </c>
      <c r="CT133" s="37">
        <v>30</v>
      </c>
      <c r="CV133" s="37">
        <v>0</v>
      </c>
      <c r="DB133" s="37">
        <v>0</v>
      </c>
      <c r="DD133" s="37">
        <v>0</v>
      </c>
      <c r="DE133" s="37">
        <f t="shared" si="55"/>
        <v>1</v>
      </c>
      <c r="DG133" s="37">
        <v>1</v>
      </c>
      <c r="DK133" s="37">
        <v>18</v>
      </c>
      <c r="DP133" s="37">
        <v>549.327</v>
      </c>
      <c r="DW133" s="37">
        <v>0</v>
      </c>
      <c r="DZ133" s="37">
        <v>2</v>
      </c>
      <c r="EE133" s="37">
        <v>5</v>
      </c>
      <c r="EK133" s="37">
        <v>5</v>
      </c>
      <c r="EL133" s="37">
        <f t="shared" si="56"/>
        <v>65</v>
      </c>
      <c r="EM133" s="37">
        <v>65</v>
      </c>
      <c r="EN133" s="37">
        <v>0</v>
      </c>
      <c r="EO133" s="37">
        <v>808.95853499999998</v>
      </c>
      <c r="EQ133" s="37">
        <v>38.118465</v>
      </c>
      <c r="FE133" s="37">
        <v>988.78859999999997</v>
      </c>
      <c r="FG133" s="37">
        <v>109.86539999999999</v>
      </c>
      <c r="FI133" s="37"/>
      <c r="FJ133" s="178"/>
      <c r="FU133" s="37">
        <v>274.6635</v>
      </c>
      <c r="FW133" s="37">
        <v>4</v>
      </c>
      <c r="GH133" s="37">
        <v>758.94399999999996</v>
      </c>
      <c r="GQ133" s="183"/>
      <c r="GR133" s="184"/>
      <c r="GS133" s="184"/>
      <c r="GT133" s="184"/>
      <c r="GU133" s="184"/>
      <c r="GV133" s="184"/>
      <c r="GW133" s="184"/>
      <c r="GX133" s="184"/>
      <c r="GY133" s="184"/>
      <c r="GZ133" s="184"/>
      <c r="HA133" s="184"/>
      <c r="HB133" s="184"/>
      <c r="HC133" s="184"/>
      <c r="HD133" s="184"/>
      <c r="HE133" s="184"/>
      <c r="HF133" s="184"/>
      <c r="HG133" s="184"/>
      <c r="HH133" s="184"/>
      <c r="HV133" s="37">
        <v>489.64129032258103</v>
      </c>
      <c r="HX133" s="37">
        <v>1.7</v>
      </c>
      <c r="IB133" s="37">
        <v>0</v>
      </c>
      <c r="IR133" s="37">
        <v>0</v>
      </c>
      <c r="IT133" s="37">
        <v>0</v>
      </c>
      <c r="JT133" s="37">
        <v>0</v>
      </c>
      <c r="JW133" s="37">
        <v>0</v>
      </c>
      <c r="JZ133" s="37">
        <v>0</v>
      </c>
      <c r="KA133" s="37">
        <v>0</v>
      </c>
      <c r="KB133" s="37">
        <v>0</v>
      </c>
      <c r="KC133" s="37">
        <v>0</v>
      </c>
      <c r="KD133" s="37">
        <v>0</v>
      </c>
      <c r="KV133" s="37">
        <v>0</v>
      </c>
    </row>
    <row r="134" spans="1:308" ht="17.25" customHeight="1" x14ac:dyDescent="0.25">
      <c r="A134" s="17">
        <v>124</v>
      </c>
      <c r="B134" s="163" t="s">
        <v>300</v>
      </c>
      <c r="C134" s="169" t="s">
        <v>424</v>
      </c>
      <c r="D134" s="170">
        <v>247693828</v>
      </c>
      <c r="E134" s="78">
        <f t="shared" si="41"/>
        <v>13777.964</v>
      </c>
      <c r="F134" s="78">
        <f t="shared" si="38"/>
        <v>2274.6954049999999</v>
      </c>
      <c r="G134" s="78">
        <f t="shared" si="39"/>
        <v>0</v>
      </c>
      <c r="H134" s="78">
        <f t="shared" si="40"/>
        <v>465.51959499999998</v>
      </c>
      <c r="I134" s="78">
        <f t="shared" si="42"/>
        <v>11037.749</v>
      </c>
      <c r="J134" s="37">
        <f t="shared" si="45"/>
        <v>1</v>
      </c>
      <c r="K134" s="37">
        <f>VLOOKUP($D134,'[2]Титул ДТ'!$B:$CT,12,0)</f>
        <v>1</v>
      </c>
      <c r="M134" s="37">
        <v>0</v>
      </c>
      <c r="U134" s="37">
        <v>1</v>
      </c>
      <c r="V134" s="180">
        <f t="shared" si="43"/>
        <v>235</v>
      </c>
      <c r="W134" s="180">
        <f t="shared" si="46"/>
        <v>0</v>
      </c>
      <c r="X134" s="180"/>
      <c r="Y134" s="180"/>
      <c r="Z134" s="180">
        <f t="shared" si="47"/>
        <v>0</v>
      </c>
      <c r="AA134" s="180"/>
      <c r="AB134" s="180"/>
      <c r="AC134" s="180">
        <f t="shared" si="48"/>
        <v>235</v>
      </c>
      <c r="AD134" s="37">
        <v>235</v>
      </c>
      <c r="AF134" s="37">
        <v>0</v>
      </c>
      <c r="AH134" s="37">
        <v>0</v>
      </c>
      <c r="AJ134" s="37">
        <v>0</v>
      </c>
      <c r="AL134" s="37">
        <f t="shared" si="44"/>
        <v>8</v>
      </c>
      <c r="AM134" s="179">
        <f t="shared" si="49"/>
        <v>0</v>
      </c>
      <c r="AP134" s="37">
        <f t="shared" si="50"/>
        <v>0</v>
      </c>
      <c r="AS134" s="37">
        <f t="shared" si="51"/>
        <v>7</v>
      </c>
      <c r="AT134" s="37">
        <v>7</v>
      </c>
      <c r="AV134" s="37">
        <f t="shared" si="52"/>
        <v>1</v>
      </c>
      <c r="AW134" s="37">
        <v>1</v>
      </c>
      <c r="AY134" s="37">
        <v>0</v>
      </c>
      <c r="BE134" s="37">
        <v>0</v>
      </c>
      <c r="BS134" s="37">
        <f t="shared" si="53"/>
        <v>0</v>
      </c>
      <c r="BT134" s="37">
        <v>0</v>
      </c>
      <c r="BV134" s="37">
        <v>0</v>
      </c>
      <c r="BX134" s="37">
        <v>0</v>
      </c>
      <c r="BZ134" s="37">
        <v>0</v>
      </c>
      <c r="CH134" s="37">
        <f t="shared" si="54"/>
        <v>0</v>
      </c>
      <c r="CI134" s="37">
        <v>0</v>
      </c>
      <c r="CN134" s="37">
        <v>10166.618</v>
      </c>
      <c r="CT134" s="37">
        <v>150</v>
      </c>
      <c r="CV134" s="37">
        <v>0</v>
      </c>
      <c r="DB134" s="37">
        <v>0</v>
      </c>
      <c r="DD134" s="37">
        <v>0</v>
      </c>
      <c r="DE134" s="37">
        <f t="shared" si="55"/>
        <v>0</v>
      </c>
      <c r="DG134" s="37">
        <v>0</v>
      </c>
      <c r="DK134" s="37">
        <v>0</v>
      </c>
      <c r="DP134" s="37">
        <v>1070.7719999999999</v>
      </c>
      <c r="DW134" s="37">
        <v>0</v>
      </c>
      <c r="DZ134" s="37">
        <v>1</v>
      </c>
      <c r="EE134" s="37">
        <v>10</v>
      </c>
      <c r="EK134" s="37">
        <v>10</v>
      </c>
      <c r="EL134" s="37">
        <f t="shared" si="56"/>
        <v>27</v>
      </c>
      <c r="EM134" s="37">
        <v>27</v>
      </c>
      <c r="EN134" s="37">
        <v>0</v>
      </c>
      <c r="EO134" s="37">
        <v>347.30580499999996</v>
      </c>
      <c r="EQ134" s="37">
        <v>16.365195</v>
      </c>
      <c r="FE134" s="37">
        <v>1927.3896</v>
      </c>
      <c r="FG134" s="37">
        <v>214.15440000000001</v>
      </c>
      <c r="FI134" s="37"/>
      <c r="FJ134" s="178"/>
      <c r="FU134" s="37">
        <v>571.07839999999999</v>
      </c>
      <c r="FW134" s="37">
        <v>3.75</v>
      </c>
      <c r="GE134" s="37">
        <v>0</v>
      </c>
      <c r="GQ134" s="183"/>
      <c r="GR134" s="184"/>
      <c r="GS134" s="184"/>
      <c r="GT134" s="184"/>
      <c r="GU134" s="184"/>
      <c r="GV134" s="184"/>
      <c r="GW134" s="184"/>
      <c r="GX134" s="184"/>
      <c r="GY134" s="184"/>
      <c r="GZ134" s="184"/>
      <c r="HA134" s="184"/>
      <c r="HB134" s="184"/>
      <c r="HC134" s="184"/>
      <c r="HD134" s="184"/>
      <c r="HE134" s="184"/>
      <c r="HF134" s="184"/>
      <c r="HG134" s="184"/>
      <c r="HH134" s="184"/>
      <c r="HX134" s="37">
        <v>0</v>
      </c>
      <c r="IB134" s="37">
        <v>871.13099999999997</v>
      </c>
      <c r="IR134" s="37">
        <v>483.96166666666699</v>
      </c>
      <c r="IT134" s="37">
        <v>1.8</v>
      </c>
      <c r="JT134" s="37">
        <v>0</v>
      </c>
      <c r="JW134" s="37">
        <v>0</v>
      </c>
      <c r="JZ134" s="37">
        <v>0</v>
      </c>
      <c r="KA134" s="37">
        <v>0</v>
      </c>
      <c r="KB134" s="37">
        <v>0</v>
      </c>
      <c r="KC134" s="37">
        <v>0</v>
      </c>
      <c r="KD134" s="37">
        <v>0</v>
      </c>
      <c r="KV134" s="37">
        <v>0</v>
      </c>
    </row>
    <row r="135" spans="1:308" ht="17.25" customHeight="1" x14ac:dyDescent="0.25">
      <c r="A135" s="17">
        <v>125</v>
      </c>
      <c r="B135" s="163" t="s">
        <v>300</v>
      </c>
      <c r="C135" s="169" t="s">
        <v>425</v>
      </c>
      <c r="D135" s="170">
        <v>247693866</v>
      </c>
      <c r="E135" s="78">
        <f t="shared" si="41"/>
        <v>12011.992999999999</v>
      </c>
      <c r="F135" s="78">
        <f t="shared" si="38"/>
        <v>1480.8717100000001</v>
      </c>
      <c r="G135" s="78">
        <f t="shared" si="39"/>
        <v>0</v>
      </c>
      <c r="H135" s="78">
        <f t="shared" si="40"/>
        <v>999.59728999999993</v>
      </c>
      <c r="I135" s="78">
        <f t="shared" si="42"/>
        <v>9531.5239999999994</v>
      </c>
      <c r="J135" s="37">
        <f t="shared" si="45"/>
        <v>1</v>
      </c>
      <c r="K135" s="37">
        <f>VLOOKUP($D135,'[2]Титул ДТ'!$B:$CT,12,0)</f>
        <v>1</v>
      </c>
      <c r="M135" s="37">
        <v>0</v>
      </c>
      <c r="U135" s="37">
        <v>1</v>
      </c>
      <c r="V135" s="180">
        <f t="shared" si="43"/>
        <v>188</v>
      </c>
      <c r="W135" s="180">
        <f t="shared" si="46"/>
        <v>0</v>
      </c>
      <c r="X135" s="180"/>
      <c r="Y135" s="180"/>
      <c r="Z135" s="180">
        <f t="shared" si="47"/>
        <v>0</v>
      </c>
      <c r="AA135" s="180"/>
      <c r="AB135" s="180"/>
      <c r="AC135" s="180">
        <f t="shared" si="48"/>
        <v>188</v>
      </c>
      <c r="AD135" s="37">
        <v>188</v>
      </c>
      <c r="AF135" s="37">
        <v>0</v>
      </c>
      <c r="AH135" s="37">
        <v>0</v>
      </c>
      <c r="AJ135" s="37">
        <v>0</v>
      </c>
      <c r="AL135" s="37">
        <f t="shared" si="44"/>
        <v>10</v>
      </c>
      <c r="AM135" s="179">
        <f t="shared" si="49"/>
        <v>0</v>
      </c>
      <c r="AP135" s="37">
        <f t="shared" si="50"/>
        <v>0</v>
      </c>
      <c r="AS135" s="37">
        <f t="shared" si="51"/>
        <v>9</v>
      </c>
      <c r="AT135" s="37">
        <v>9</v>
      </c>
      <c r="AV135" s="37">
        <f t="shared" si="52"/>
        <v>1</v>
      </c>
      <c r="AW135" s="37">
        <v>1</v>
      </c>
      <c r="AY135" s="37">
        <v>1</v>
      </c>
      <c r="BE135" s="37">
        <v>0</v>
      </c>
      <c r="BS135" s="37">
        <f t="shared" si="53"/>
        <v>200</v>
      </c>
      <c r="BT135" s="37">
        <v>200</v>
      </c>
      <c r="BV135" s="37">
        <v>0</v>
      </c>
      <c r="BX135" s="37">
        <v>0</v>
      </c>
      <c r="BZ135" s="37">
        <v>0</v>
      </c>
      <c r="CH135" s="37">
        <f t="shared" si="54"/>
        <v>5</v>
      </c>
      <c r="CI135" s="37">
        <v>5</v>
      </c>
      <c r="CN135" s="37">
        <v>9161.9889999999996</v>
      </c>
      <c r="CT135" s="37">
        <v>43</v>
      </c>
      <c r="CV135" s="37">
        <v>0</v>
      </c>
      <c r="DB135" s="37">
        <v>0</v>
      </c>
      <c r="DD135" s="37">
        <v>10</v>
      </c>
      <c r="DE135" s="37">
        <f t="shared" si="55"/>
        <v>0</v>
      </c>
      <c r="DG135" s="37">
        <v>0</v>
      </c>
      <c r="DK135" s="37">
        <v>0</v>
      </c>
      <c r="DP135" s="37">
        <v>583.62649999999996</v>
      </c>
      <c r="DW135" s="37">
        <v>0</v>
      </c>
      <c r="DZ135" s="37">
        <v>1</v>
      </c>
      <c r="EE135" s="37">
        <v>5</v>
      </c>
      <c r="EK135" s="37">
        <v>9</v>
      </c>
      <c r="EL135" s="37">
        <f t="shared" si="56"/>
        <v>32</v>
      </c>
      <c r="EM135" s="37">
        <v>32</v>
      </c>
      <c r="EN135" s="37">
        <v>0</v>
      </c>
      <c r="EO135" s="37">
        <v>430.34401000000003</v>
      </c>
      <c r="EQ135" s="37">
        <v>20.277990000000003</v>
      </c>
      <c r="FE135" s="37">
        <v>1050.5277000000001</v>
      </c>
      <c r="FG135" s="37">
        <v>116.7253</v>
      </c>
      <c r="FI135" s="37"/>
      <c r="FJ135" s="178"/>
      <c r="FU135" s="37">
        <v>291.81324999999998</v>
      </c>
      <c r="FW135" s="37">
        <v>4</v>
      </c>
      <c r="GE135" s="37">
        <v>474.59399999999999</v>
      </c>
      <c r="GQ135" s="185"/>
      <c r="GR135" s="186"/>
      <c r="GS135" s="186"/>
      <c r="GT135" s="186"/>
      <c r="GU135" s="186"/>
      <c r="GV135" s="186"/>
      <c r="GW135" s="186"/>
      <c r="GX135" s="186"/>
      <c r="GY135" s="186"/>
      <c r="GZ135" s="186"/>
      <c r="HA135" s="186"/>
      <c r="HB135" s="186"/>
      <c r="HC135" s="186"/>
      <c r="HD135" s="186"/>
      <c r="HE135" s="186"/>
      <c r="HF135" s="186"/>
      <c r="HG135" s="186"/>
      <c r="HH135" s="186"/>
      <c r="HU135" s="37">
        <v>249.786315789474</v>
      </c>
      <c r="HV135" s="37">
        <v>0</v>
      </c>
      <c r="HW135" s="37">
        <v>1.8</v>
      </c>
      <c r="HX135" s="37">
        <v>0</v>
      </c>
      <c r="IB135" s="37">
        <v>369.53500000000003</v>
      </c>
      <c r="IR135" s="37">
        <v>194.49210526315801</v>
      </c>
      <c r="IT135" s="37">
        <v>1.9</v>
      </c>
      <c r="JT135" s="37">
        <v>0</v>
      </c>
      <c r="JW135" s="37">
        <v>0</v>
      </c>
      <c r="JZ135" s="37">
        <v>0</v>
      </c>
      <c r="KA135" s="37">
        <v>0</v>
      </c>
      <c r="KB135" s="37">
        <v>0</v>
      </c>
      <c r="KC135" s="37">
        <v>0</v>
      </c>
      <c r="KD135" s="37">
        <v>0</v>
      </c>
      <c r="KV135" s="37">
        <v>0</v>
      </c>
    </row>
    <row r="136" spans="1:308" ht="17.25" customHeight="1" x14ac:dyDescent="0.25">
      <c r="A136" s="17">
        <v>126</v>
      </c>
      <c r="B136" s="163" t="s">
        <v>300</v>
      </c>
      <c r="C136" s="169" t="s">
        <v>426</v>
      </c>
      <c r="D136" s="170">
        <v>247694014</v>
      </c>
      <c r="E136" s="78">
        <f t="shared" si="41"/>
        <v>3756.72</v>
      </c>
      <c r="F136" s="78">
        <f t="shared" si="38"/>
        <v>1073.1047100000001</v>
      </c>
      <c r="G136" s="78">
        <f t="shared" si="39"/>
        <v>0</v>
      </c>
      <c r="H136" s="78">
        <f t="shared" si="40"/>
        <v>106.14129</v>
      </c>
      <c r="I136" s="78">
        <f t="shared" si="42"/>
        <v>2577.4739999999997</v>
      </c>
      <c r="J136" s="37">
        <f t="shared" si="45"/>
        <v>1</v>
      </c>
      <c r="L136" s="37">
        <v>1</v>
      </c>
      <c r="M136" s="37">
        <v>0</v>
      </c>
      <c r="U136" s="37">
        <v>1</v>
      </c>
      <c r="V136" s="180">
        <f t="shared" si="43"/>
        <v>106</v>
      </c>
      <c r="W136" s="180">
        <f t="shared" si="46"/>
        <v>0</v>
      </c>
      <c r="X136" s="180"/>
      <c r="Y136" s="180"/>
      <c r="Z136" s="180">
        <f t="shared" si="47"/>
        <v>0</v>
      </c>
      <c r="AA136" s="180"/>
      <c r="AB136" s="180"/>
      <c r="AC136" s="180">
        <f t="shared" si="48"/>
        <v>106</v>
      </c>
      <c r="AD136" s="37">
        <v>0</v>
      </c>
      <c r="AE136" s="37">
        <v>106</v>
      </c>
      <c r="AF136" s="37">
        <v>0</v>
      </c>
      <c r="AH136" s="37">
        <v>0</v>
      </c>
      <c r="AJ136" s="37">
        <v>0</v>
      </c>
      <c r="AL136" s="37">
        <f t="shared" si="44"/>
        <v>0</v>
      </c>
      <c r="AM136" s="179">
        <f t="shared" si="49"/>
        <v>0</v>
      </c>
      <c r="AP136" s="37">
        <f t="shared" si="50"/>
        <v>0</v>
      </c>
      <c r="AS136" s="37">
        <f t="shared" si="51"/>
        <v>0</v>
      </c>
      <c r="AU136" s="37">
        <v>0</v>
      </c>
      <c r="AV136" s="37">
        <f t="shared" si="52"/>
        <v>0</v>
      </c>
      <c r="AX136" s="37">
        <v>0</v>
      </c>
      <c r="AY136" s="37">
        <v>0</v>
      </c>
      <c r="BE136" s="37">
        <v>0</v>
      </c>
      <c r="BS136" s="37">
        <f t="shared" si="53"/>
        <v>0</v>
      </c>
      <c r="BT136" s="37">
        <v>0</v>
      </c>
      <c r="BV136" s="37">
        <v>0</v>
      </c>
      <c r="BX136" s="37">
        <v>0</v>
      </c>
      <c r="BZ136" s="37">
        <v>0</v>
      </c>
      <c r="CH136" s="37">
        <f t="shared" si="54"/>
        <v>0</v>
      </c>
      <c r="CI136" s="37">
        <v>0</v>
      </c>
      <c r="CN136" s="37">
        <v>2128.8629999999998</v>
      </c>
      <c r="CT136" s="37">
        <v>43</v>
      </c>
      <c r="CV136" s="37">
        <v>0</v>
      </c>
      <c r="DB136" s="37">
        <v>0</v>
      </c>
      <c r="DD136" s="37">
        <v>0</v>
      </c>
      <c r="DE136" s="37">
        <f t="shared" si="55"/>
        <v>1</v>
      </c>
      <c r="DG136" s="37">
        <v>1</v>
      </c>
      <c r="DK136" s="37">
        <v>18</v>
      </c>
      <c r="DP136" s="37">
        <v>482.50200000000001</v>
      </c>
      <c r="DW136" s="37">
        <v>0</v>
      </c>
      <c r="DZ136" s="37">
        <v>1</v>
      </c>
      <c r="EE136" s="37">
        <v>3</v>
      </c>
      <c r="EK136" s="37">
        <v>3</v>
      </c>
      <c r="EL136" s="37">
        <f t="shared" si="56"/>
        <v>16</v>
      </c>
      <c r="EM136" s="37">
        <v>16</v>
      </c>
      <c r="EN136" s="37">
        <v>0</v>
      </c>
      <c r="EO136" s="37">
        <v>204.60111000000001</v>
      </c>
      <c r="EQ136" s="37">
        <v>9.6408900000000024</v>
      </c>
      <c r="FE136" s="37">
        <v>868.50360000000001</v>
      </c>
      <c r="FG136" s="37">
        <v>96.500399999999999</v>
      </c>
      <c r="FI136" s="37"/>
      <c r="FJ136" s="178"/>
      <c r="FU136" s="37">
        <v>227.059764705882</v>
      </c>
      <c r="FW136" s="37">
        <v>4.25</v>
      </c>
      <c r="GH136" s="37">
        <v>324.61099999999999</v>
      </c>
      <c r="GQ136" s="183"/>
      <c r="GR136" s="184"/>
      <c r="GS136" s="184"/>
      <c r="GT136" s="184"/>
      <c r="GU136" s="184"/>
      <c r="GV136" s="184"/>
      <c r="GW136" s="184"/>
      <c r="GX136" s="184"/>
      <c r="GY136" s="184"/>
      <c r="GZ136" s="184"/>
      <c r="HA136" s="184"/>
      <c r="HB136" s="184"/>
      <c r="HC136" s="184"/>
      <c r="HD136" s="184"/>
      <c r="HE136" s="184"/>
      <c r="HF136" s="184"/>
      <c r="HG136" s="184"/>
      <c r="HH136" s="184"/>
      <c r="HV136" s="37">
        <v>216.40733333333301</v>
      </c>
      <c r="HX136" s="37">
        <v>1.7</v>
      </c>
      <c r="IB136" s="37">
        <v>0</v>
      </c>
      <c r="IR136" s="37">
        <v>0</v>
      </c>
      <c r="IT136" s="37">
        <v>0</v>
      </c>
      <c r="JT136" s="37">
        <v>0</v>
      </c>
      <c r="JW136" s="37">
        <v>0</v>
      </c>
      <c r="JZ136" s="37">
        <v>0</v>
      </c>
      <c r="KA136" s="37">
        <v>0</v>
      </c>
      <c r="KB136" s="37">
        <v>0</v>
      </c>
      <c r="KC136" s="37">
        <v>0</v>
      </c>
      <c r="KD136" s="37">
        <v>0</v>
      </c>
      <c r="KV136" s="37">
        <v>0</v>
      </c>
    </row>
    <row r="137" spans="1:308" ht="17.25" customHeight="1" x14ac:dyDescent="0.25">
      <c r="A137" s="17">
        <v>127</v>
      </c>
      <c r="B137" s="163" t="s">
        <v>300</v>
      </c>
      <c r="C137" s="169" t="s">
        <v>427</v>
      </c>
      <c r="D137" s="170">
        <v>247693449</v>
      </c>
      <c r="E137" s="78">
        <f t="shared" si="41"/>
        <v>2329.5529999999999</v>
      </c>
      <c r="F137" s="78">
        <f t="shared" si="38"/>
        <v>1214.9055499999999</v>
      </c>
      <c r="G137" s="78">
        <f t="shared" si="39"/>
        <v>0</v>
      </c>
      <c r="H137" s="78">
        <f t="shared" si="40"/>
        <v>108.15244999999999</v>
      </c>
      <c r="I137" s="78">
        <f t="shared" si="42"/>
        <v>1006.4949999999999</v>
      </c>
      <c r="J137" s="37">
        <f t="shared" si="45"/>
        <v>1</v>
      </c>
      <c r="L137" s="37">
        <v>1</v>
      </c>
      <c r="M137" s="37">
        <v>0</v>
      </c>
      <c r="U137" s="37">
        <v>1</v>
      </c>
      <c r="V137" s="180">
        <f t="shared" si="43"/>
        <v>126</v>
      </c>
      <c r="W137" s="180">
        <f t="shared" si="46"/>
        <v>0</v>
      </c>
      <c r="X137" s="180"/>
      <c r="Y137" s="180"/>
      <c r="Z137" s="180">
        <f t="shared" si="47"/>
        <v>0</v>
      </c>
      <c r="AA137" s="180"/>
      <c r="AB137" s="180"/>
      <c r="AC137" s="180">
        <f t="shared" si="48"/>
        <v>126</v>
      </c>
      <c r="AD137" s="37">
        <v>0</v>
      </c>
      <c r="AE137" s="37">
        <v>126</v>
      </c>
      <c r="AF137" s="37">
        <v>0</v>
      </c>
      <c r="AH137" s="37">
        <v>0</v>
      </c>
      <c r="AJ137" s="37">
        <v>0</v>
      </c>
      <c r="AL137" s="37">
        <f t="shared" si="44"/>
        <v>0</v>
      </c>
      <c r="AM137" s="179">
        <f t="shared" si="49"/>
        <v>0</v>
      </c>
      <c r="AP137" s="37">
        <f t="shared" si="50"/>
        <v>0</v>
      </c>
      <c r="AS137" s="37">
        <f t="shared" si="51"/>
        <v>0</v>
      </c>
      <c r="AU137" s="37">
        <v>0</v>
      </c>
      <c r="AV137" s="37">
        <f t="shared" si="52"/>
        <v>0</v>
      </c>
      <c r="AX137" s="37">
        <v>0</v>
      </c>
      <c r="AY137" s="37">
        <v>1</v>
      </c>
      <c r="BE137" s="37">
        <v>0</v>
      </c>
      <c r="BS137" s="37">
        <f t="shared" si="53"/>
        <v>17.100000000000001</v>
      </c>
      <c r="BT137" s="37">
        <v>17.100000000000001</v>
      </c>
      <c r="BV137" s="37">
        <v>0</v>
      </c>
      <c r="BX137" s="37">
        <v>0</v>
      </c>
      <c r="BZ137" s="37">
        <v>0</v>
      </c>
      <c r="CH137" s="37">
        <f t="shared" si="54"/>
        <v>4</v>
      </c>
      <c r="CI137" s="37">
        <v>4</v>
      </c>
      <c r="CN137" s="37">
        <v>511.36700000000002</v>
      </c>
      <c r="CT137" s="37">
        <v>10</v>
      </c>
      <c r="CV137" s="37">
        <v>0</v>
      </c>
      <c r="DB137" s="37">
        <v>0</v>
      </c>
      <c r="DD137" s="37">
        <v>0</v>
      </c>
      <c r="DE137" s="37">
        <f t="shared" si="55"/>
        <v>1</v>
      </c>
      <c r="DG137" s="37">
        <v>1</v>
      </c>
      <c r="DK137" s="37">
        <v>18</v>
      </c>
      <c r="DP137" s="37">
        <v>293.49400000000003</v>
      </c>
      <c r="DW137" s="37">
        <v>0</v>
      </c>
      <c r="DZ137" s="37">
        <v>1</v>
      </c>
      <c r="EE137" s="37">
        <v>1</v>
      </c>
      <c r="EK137" s="37">
        <v>1</v>
      </c>
      <c r="EL137" s="37">
        <f t="shared" si="56"/>
        <v>55</v>
      </c>
      <c r="EM137" s="37">
        <v>55</v>
      </c>
      <c r="EN137" s="37">
        <v>0</v>
      </c>
      <c r="EO137" s="37">
        <v>686.61635000000001</v>
      </c>
      <c r="EQ137" s="37">
        <v>32.353650000000002</v>
      </c>
      <c r="FE137" s="37">
        <v>528.28920000000005</v>
      </c>
      <c r="FG137" s="37">
        <v>58.698799999999999</v>
      </c>
      <c r="FI137" s="37"/>
      <c r="FJ137" s="178"/>
      <c r="FU137" s="37">
        <v>167.71085714285701</v>
      </c>
      <c r="FW137" s="37">
        <v>3.5</v>
      </c>
      <c r="GH137" s="37">
        <v>351.12799999999999</v>
      </c>
      <c r="GQ137" s="183"/>
      <c r="GR137" s="184"/>
      <c r="GS137" s="184"/>
      <c r="GT137" s="184"/>
      <c r="GU137" s="184"/>
      <c r="GV137" s="184"/>
      <c r="GW137" s="184"/>
      <c r="GX137" s="184"/>
      <c r="GY137" s="184"/>
      <c r="GZ137" s="184"/>
      <c r="HA137" s="184"/>
      <c r="HB137" s="184"/>
      <c r="HC137" s="184"/>
      <c r="HD137" s="184"/>
      <c r="HE137" s="184"/>
      <c r="HF137" s="184"/>
      <c r="HG137" s="184"/>
      <c r="HH137" s="184"/>
      <c r="HV137" s="37">
        <v>234.08533333333301</v>
      </c>
      <c r="HX137" s="37">
        <v>1.7</v>
      </c>
      <c r="IB137" s="37">
        <v>0</v>
      </c>
      <c r="IR137" s="37">
        <v>0</v>
      </c>
      <c r="IT137" s="37">
        <v>0</v>
      </c>
      <c r="JT137" s="37">
        <v>0</v>
      </c>
      <c r="JW137" s="37">
        <v>0</v>
      </c>
      <c r="JZ137" s="37">
        <v>0</v>
      </c>
      <c r="KA137" s="37">
        <v>0</v>
      </c>
      <c r="KB137" s="37">
        <v>0</v>
      </c>
      <c r="KC137" s="37">
        <v>0</v>
      </c>
      <c r="KD137" s="37">
        <v>0</v>
      </c>
      <c r="KV137" s="37">
        <v>0</v>
      </c>
    </row>
    <row r="138" spans="1:308" ht="17.25" customHeight="1" x14ac:dyDescent="0.25">
      <c r="A138" s="17">
        <v>128</v>
      </c>
      <c r="B138" s="163" t="s">
        <v>300</v>
      </c>
      <c r="C138" s="169" t="s">
        <v>428</v>
      </c>
      <c r="D138" s="170">
        <v>1055034699</v>
      </c>
      <c r="E138" s="78">
        <f t="shared" si="41"/>
        <v>4845.2309999999998</v>
      </c>
      <c r="F138" s="78">
        <f t="shared" ref="F138:F201" si="57">SUM(M138,Q138,BC138,BG138,DH138,DL138,EO138,ES138,FE138,FI138,FY138,FZ138,GA138,GK138,GL138,GM138,HY138,IC138,IX138,JB138,LS138,LW138,KF138,LH138)</f>
        <v>1782.053715</v>
      </c>
      <c r="G138" s="78">
        <f t="shared" ref="G138:G201" si="58">SUM(N138,R138,BD138,BH138,DI138,DM138,EP138,ET138,FF138,FJ138,GB138,GC138,GD138,GN138,GO138,GP138,HZ138,ID138,IY138,JC138,LT138,LX138,KH138,LJ138)</f>
        <v>0</v>
      </c>
      <c r="H138" s="78">
        <f t="shared" ref="H138:H201" si="59">SUM(O138,S138,AF138,AH138,AJ138,BE138,BI138,BV138,BX138,BZ138,CM138,CO138,CQ138,CK138,GW138,GX138,GY138,HC138,HD138,DJ138,DN138,EQ138,EU138,FG138,FK138,GE138,GF138,GG138,GQ138,GR138,GS138,IA138,IE138,IZ138,JD138,JF138,JH138,JJ138,JL138,LU138,LY138,MA138,MC138,ME138,MG138,HE138,HI138,HJ138,HK138,HO138,HP138,HQ138,IG138,II138,IK138,IM138,IO138,JN138,MI138,MK138,EW138,EY138,FA138,FC138,JR138,FM138,FO138,FQ138,FS138,JP138+X138+AA138+AD138+BN138+BQ138+BT138+KJ138+KR138+KW138+KY138+LA138+LD138+LL138,CW138,DA138,KN138)</f>
        <v>148.34628500000002</v>
      </c>
      <c r="I138" s="78">
        <f t="shared" si="42"/>
        <v>2914.8310000000001</v>
      </c>
      <c r="J138" s="37">
        <f t="shared" si="45"/>
        <v>1</v>
      </c>
      <c r="L138" s="37">
        <v>1</v>
      </c>
      <c r="M138" s="37">
        <v>0</v>
      </c>
      <c r="U138" s="37">
        <v>1</v>
      </c>
      <c r="V138" s="180">
        <f t="shared" si="43"/>
        <v>168</v>
      </c>
      <c r="W138" s="180">
        <f t="shared" si="46"/>
        <v>0</v>
      </c>
      <c r="X138" s="180"/>
      <c r="Y138" s="180"/>
      <c r="Z138" s="180">
        <f t="shared" si="47"/>
        <v>0</v>
      </c>
      <c r="AA138" s="180"/>
      <c r="AB138" s="180"/>
      <c r="AC138" s="180">
        <f t="shared" si="48"/>
        <v>168</v>
      </c>
      <c r="AD138" s="37">
        <v>0</v>
      </c>
      <c r="AE138" s="37">
        <v>168</v>
      </c>
      <c r="AF138" s="37">
        <v>0</v>
      </c>
      <c r="AH138" s="37">
        <v>0</v>
      </c>
      <c r="AJ138" s="37">
        <v>0</v>
      </c>
      <c r="AL138" s="37">
        <f t="shared" si="44"/>
        <v>0</v>
      </c>
      <c r="AM138" s="179">
        <f t="shared" si="49"/>
        <v>0</v>
      </c>
      <c r="AP138" s="37">
        <f t="shared" si="50"/>
        <v>0</v>
      </c>
      <c r="AS138" s="37">
        <f t="shared" si="51"/>
        <v>0</v>
      </c>
      <c r="AU138" s="37">
        <v>0</v>
      </c>
      <c r="AV138" s="37">
        <f t="shared" si="52"/>
        <v>0</v>
      </c>
      <c r="AX138" s="37">
        <v>0</v>
      </c>
      <c r="AY138" s="37">
        <v>0</v>
      </c>
      <c r="BE138" s="37">
        <v>0</v>
      </c>
      <c r="BS138" s="37">
        <f t="shared" si="53"/>
        <v>0</v>
      </c>
      <c r="BT138" s="37">
        <v>0</v>
      </c>
      <c r="BV138" s="37">
        <v>0</v>
      </c>
      <c r="BX138" s="37">
        <v>0</v>
      </c>
      <c r="BZ138" s="37">
        <v>0</v>
      </c>
      <c r="CH138" s="37">
        <f t="shared" si="54"/>
        <v>0</v>
      </c>
      <c r="CI138" s="37">
        <v>0</v>
      </c>
      <c r="CN138" s="37">
        <v>1926.2329999999999</v>
      </c>
      <c r="CT138" s="37">
        <v>10</v>
      </c>
      <c r="CV138" s="37">
        <v>0</v>
      </c>
      <c r="DB138" s="37">
        <v>0</v>
      </c>
      <c r="DD138" s="37">
        <v>0</v>
      </c>
      <c r="DE138" s="37">
        <f t="shared" si="55"/>
        <v>1</v>
      </c>
      <c r="DG138" s="37">
        <v>1</v>
      </c>
      <c r="DK138" s="37">
        <v>18</v>
      </c>
      <c r="DP138" s="37">
        <v>558.89350000000002</v>
      </c>
      <c r="DW138" s="37">
        <v>0</v>
      </c>
      <c r="DZ138" s="37">
        <v>1</v>
      </c>
      <c r="EE138" s="37">
        <v>0</v>
      </c>
      <c r="EK138" s="37">
        <v>3</v>
      </c>
      <c r="EL138" s="37">
        <f t="shared" si="56"/>
        <v>64</v>
      </c>
      <c r="EM138" s="37">
        <v>64</v>
      </c>
      <c r="EN138" s="37">
        <v>0</v>
      </c>
      <c r="EO138" s="37">
        <v>776.04541499999993</v>
      </c>
      <c r="EQ138" s="37">
        <v>36.567585000000008</v>
      </c>
      <c r="FE138" s="37">
        <v>1006.0083</v>
      </c>
      <c r="FG138" s="37">
        <v>111.7787</v>
      </c>
      <c r="FI138" s="37"/>
      <c r="FJ138" s="178"/>
      <c r="FU138" s="37">
        <v>223.5574</v>
      </c>
      <c r="FW138" s="37">
        <v>5</v>
      </c>
      <c r="GH138" s="37">
        <v>802.59799999999996</v>
      </c>
      <c r="GQ138" s="183"/>
      <c r="GR138" s="184"/>
      <c r="GS138" s="184"/>
      <c r="GT138" s="184"/>
      <c r="GU138" s="184"/>
      <c r="GV138" s="184"/>
      <c r="GW138" s="184"/>
      <c r="GX138" s="184"/>
      <c r="GY138" s="184"/>
      <c r="GZ138" s="184"/>
      <c r="HA138" s="184"/>
      <c r="HB138" s="184"/>
      <c r="HC138" s="184"/>
      <c r="HD138" s="184"/>
      <c r="HE138" s="184"/>
      <c r="HF138" s="184"/>
      <c r="HG138" s="184"/>
      <c r="HH138" s="184"/>
      <c r="HV138" s="37">
        <v>535.065333333333</v>
      </c>
      <c r="HX138" s="37">
        <v>1.7</v>
      </c>
      <c r="IB138" s="37">
        <v>0</v>
      </c>
      <c r="IR138" s="37">
        <v>0</v>
      </c>
      <c r="IT138" s="37">
        <v>0</v>
      </c>
      <c r="JT138" s="37">
        <v>0</v>
      </c>
      <c r="JW138" s="37">
        <v>0</v>
      </c>
      <c r="JZ138" s="37">
        <v>0</v>
      </c>
      <c r="KA138" s="37">
        <v>0</v>
      </c>
      <c r="KB138" s="37">
        <v>0</v>
      </c>
      <c r="KC138" s="37">
        <v>0</v>
      </c>
      <c r="KD138" s="37">
        <v>0</v>
      </c>
      <c r="KV138" s="37">
        <v>0</v>
      </c>
    </row>
    <row r="139" spans="1:308" ht="17.25" customHeight="1" x14ac:dyDescent="0.25">
      <c r="A139" s="17">
        <v>129</v>
      </c>
      <c r="B139" s="163" t="s">
        <v>300</v>
      </c>
      <c r="C139" s="169" t="s">
        <v>429</v>
      </c>
      <c r="D139" s="170">
        <v>247693738</v>
      </c>
      <c r="E139" s="78">
        <f t="shared" ref="E139:E202" si="60">SUM(F139,G139,H139,I139)</f>
        <v>10994.27</v>
      </c>
      <c r="F139" s="78">
        <f t="shared" si="57"/>
        <v>2257.5947150000002</v>
      </c>
      <c r="G139" s="78">
        <f t="shared" si="58"/>
        <v>0</v>
      </c>
      <c r="H139" s="78">
        <f t="shared" si="59"/>
        <v>449.31868499999996</v>
      </c>
      <c r="I139" s="78">
        <f t="shared" ref="I139:I202" si="61">SUM(P139,T139,Y139,AB139,AE139,AG139,AI139,AK139,BF139,BJ139,BO139,BR139,BU139,BW139,BY139,CA139,CL139,CN139,CP139,CR139,CX139,DB139,DK139,DO139,ER139,EV139,EX139,EZ139,FB139,FD139,FH139,FL139,FN139,FP139,FR139,FT139,GH139:GJ139,GT139:GV139,GZ139:HB139,HF139:HH139,HL139:HN139,HR139:HT139,IB139,IF139,IH139,IJ139,IL139,IN139,IP139,JA139,JE139,JG139,JI139,JK139,JM251,JM139,JO139,JQ139,JS139,KL139,KT139,KX139,KZ139,LB139,LF139,LN139,LV139,LZ139,MB139,MD139,MF139,MH139,MJ139,ML139,KP139)</f>
        <v>8287.3565999999992</v>
      </c>
      <c r="J139" s="37">
        <f t="shared" si="45"/>
        <v>2</v>
      </c>
      <c r="K139" s="37">
        <f>VLOOKUP($D139,'[2]Титул ДТ'!$B:$CT,12,0)</f>
        <v>2</v>
      </c>
      <c r="M139" s="37">
        <v>0</v>
      </c>
      <c r="U139" s="37">
        <v>1</v>
      </c>
      <c r="V139" s="180">
        <f t="shared" ref="V139:V202" si="62">SUM(W139,Z139,AC139)</f>
        <v>145</v>
      </c>
      <c r="W139" s="180">
        <f t="shared" si="46"/>
        <v>0</v>
      </c>
      <c r="X139" s="180"/>
      <c r="Y139" s="180"/>
      <c r="Z139" s="180">
        <f t="shared" si="47"/>
        <v>0</v>
      </c>
      <c r="AA139" s="180"/>
      <c r="AB139" s="180"/>
      <c r="AC139" s="180">
        <f t="shared" si="48"/>
        <v>145</v>
      </c>
      <c r="AD139" s="37">
        <v>145</v>
      </c>
      <c r="AF139" s="37">
        <v>0</v>
      </c>
      <c r="AH139" s="37">
        <v>0</v>
      </c>
      <c r="AJ139" s="37">
        <v>0</v>
      </c>
      <c r="AL139" s="37">
        <f t="shared" ref="AL139:AL202" si="63">AM139+AP139+AS139+AV139</f>
        <v>0</v>
      </c>
      <c r="AM139" s="179">
        <f t="shared" si="49"/>
        <v>0</v>
      </c>
      <c r="AP139" s="37">
        <f t="shared" si="50"/>
        <v>0</v>
      </c>
      <c r="AS139" s="37">
        <f t="shared" si="51"/>
        <v>0</v>
      </c>
      <c r="AT139" s="37">
        <v>0</v>
      </c>
      <c r="AV139" s="37">
        <f t="shared" si="52"/>
        <v>0</v>
      </c>
      <c r="AW139" s="37">
        <v>0</v>
      </c>
      <c r="AY139" s="37">
        <v>1</v>
      </c>
      <c r="BE139" s="37">
        <v>0</v>
      </c>
      <c r="BS139" s="37">
        <f t="shared" si="53"/>
        <v>100</v>
      </c>
      <c r="BT139" s="37">
        <v>100</v>
      </c>
      <c r="BV139" s="37">
        <v>0</v>
      </c>
      <c r="BX139" s="37">
        <v>0</v>
      </c>
      <c r="BZ139" s="37">
        <v>0</v>
      </c>
      <c r="CH139" s="37">
        <f t="shared" si="54"/>
        <v>3</v>
      </c>
      <c r="CI139" s="37">
        <v>3</v>
      </c>
      <c r="CN139" s="37">
        <v>8117.9089999999997</v>
      </c>
      <c r="CT139" s="37">
        <v>100</v>
      </c>
      <c r="CV139" s="37">
        <v>0</v>
      </c>
      <c r="DB139" s="37">
        <v>0</v>
      </c>
      <c r="DD139" s="37">
        <v>1</v>
      </c>
      <c r="DE139" s="37">
        <f t="shared" si="55"/>
        <v>1</v>
      </c>
      <c r="DG139" s="37">
        <v>1</v>
      </c>
      <c r="DK139" s="37">
        <v>18</v>
      </c>
      <c r="DP139" s="37">
        <v>547.40099999999995</v>
      </c>
      <c r="DW139" s="37">
        <v>0</v>
      </c>
      <c r="DZ139" s="37">
        <v>2</v>
      </c>
      <c r="EE139" s="37">
        <v>2</v>
      </c>
      <c r="EK139" s="37">
        <v>5</v>
      </c>
      <c r="EL139" s="37">
        <f t="shared" si="56"/>
        <v>59</v>
      </c>
      <c r="EM139" s="37">
        <v>59</v>
      </c>
      <c r="EN139" s="37">
        <v>0</v>
      </c>
      <c r="EO139" s="37">
        <v>727.061555</v>
      </c>
      <c r="EQ139" s="37">
        <v>34.259444999999999</v>
      </c>
      <c r="FE139" s="37">
        <v>985.32180000000005</v>
      </c>
      <c r="FG139" s="37">
        <v>109.4802</v>
      </c>
      <c r="FI139" s="37"/>
      <c r="FJ139" s="178"/>
      <c r="FU139" s="37">
        <v>273.70049999999998</v>
      </c>
      <c r="FW139" s="37">
        <v>4</v>
      </c>
      <c r="FY139" s="37">
        <v>545.21136000000001</v>
      </c>
      <c r="GE139" s="37">
        <v>60.579039999999999</v>
      </c>
      <c r="GH139" s="37">
        <v>151.44759999999999</v>
      </c>
      <c r="GQ139" s="185"/>
      <c r="GR139" s="186"/>
      <c r="GS139" s="186"/>
      <c r="GT139" s="186"/>
      <c r="GU139" s="186"/>
      <c r="GV139" s="186"/>
      <c r="GW139" s="186"/>
      <c r="GX139" s="186"/>
      <c r="GY139" s="186"/>
      <c r="GZ139" s="186"/>
      <c r="HA139" s="186"/>
      <c r="HB139" s="186"/>
      <c r="HC139" s="186"/>
      <c r="HD139" s="186"/>
      <c r="HE139" s="186"/>
      <c r="HF139" s="186"/>
      <c r="HG139" s="186"/>
      <c r="HH139" s="186"/>
      <c r="HU139" s="37">
        <v>231.62574117647</v>
      </c>
      <c r="HV139" s="37">
        <v>57.9064352941176</v>
      </c>
      <c r="HW139" s="37">
        <v>2.6</v>
      </c>
      <c r="HX139" s="37">
        <v>1.9</v>
      </c>
      <c r="IB139" s="37">
        <v>0</v>
      </c>
      <c r="IR139" s="37">
        <v>0</v>
      </c>
      <c r="IT139" s="37">
        <v>0</v>
      </c>
      <c r="JT139" s="37">
        <v>0</v>
      </c>
      <c r="JW139" s="37">
        <v>0</v>
      </c>
      <c r="JZ139" s="37">
        <v>0</v>
      </c>
      <c r="KA139" s="37">
        <v>0</v>
      </c>
      <c r="KB139" s="37">
        <v>0</v>
      </c>
      <c r="KC139" s="37">
        <v>0</v>
      </c>
      <c r="KD139" s="37">
        <v>0</v>
      </c>
      <c r="KV139" s="37">
        <v>0</v>
      </c>
    </row>
    <row r="140" spans="1:308" ht="17.25" customHeight="1" x14ac:dyDescent="0.25">
      <c r="A140" s="17">
        <v>130</v>
      </c>
      <c r="B140" s="163" t="s">
        <v>300</v>
      </c>
      <c r="C140" s="169" t="s">
        <v>430</v>
      </c>
      <c r="D140" s="170">
        <v>247693497</v>
      </c>
      <c r="E140" s="78">
        <f t="shared" si="60"/>
        <v>19892.187999999998</v>
      </c>
      <c r="F140" s="78">
        <f t="shared" si="57"/>
        <v>7545.9785850000007</v>
      </c>
      <c r="G140" s="78">
        <f t="shared" si="58"/>
        <v>0</v>
      </c>
      <c r="H140" s="78">
        <f t="shared" si="59"/>
        <v>837.66441499999996</v>
      </c>
      <c r="I140" s="78">
        <f t="shared" si="61"/>
        <v>11508.544999999998</v>
      </c>
      <c r="J140" s="37">
        <f t="shared" ref="J140:J203" si="64">K140+L140</f>
        <v>2</v>
      </c>
      <c r="L140" s="37">
        <v>2</v>
      </c>
      <c r="M140" s="37">
        <v>0</v>
      </c>
      <c r="U140" s="37">
        <v>1</v>
      </c>
      <c r="V140" s="180">
        <f t="shared" si="62"/>
        <v>836</v>
      </c>
      <c r="W140" s="180">
        <f t="shared" ref="W140:W203" si="65">X140+Y140</f>
        <v>0</v>
      </c>
      <c r="X140" s="180"/>
      <c r="Y140" s="180"/>
      <c r="Z140" s="180">
        <f t="shared" ref="Z140:Z203" si="66">AA140+AB140</f>
        <v>0</v>
      </c>
      <c r="AA140" s="180"/>
      <c r="AB140" s="180"/>
      <c r="AC140" s="180">
        <f t="shared" ref="AC140:AC203" si="67">AD140+AE140</f>
        <v>836</v>
      </c>
      <c r="AD140" s="37">
        <v>0</v>
      </c>
      <c r="AE140" s="37">
        <v>836</v>
      </c>
      <c r="AF140" s="37">
        <v>0</v>
      </c>
      <c r="AH140" s="37">
        <v>0</v>
      </c>
      <c r="AI140" s="37">
        <v>222</v>
      </c>
      <c r="AJ140" s="37">
        <v>0</v>
      </c>
      <c r="AL140" s="37">
        <f t="shared" si="63"/>
        <v>0</v>
      </c>
      <c r="AM140" s="179">
        <f t="shared" ref="AM140:AM203" si="68">AN140+AO140</f>
        <v>0</v>
      </c>
      <c r="AP140" s="37">
        <f t="shared" ref="AP140:AP203" si="69">AQ140+AR140</f>
        <v>0</v>
      </c>
      <c r="AS140" s="37">
        <f t="shared" ref="AS140:AS203" si="70">AT140+AU140</f>
        <v>0</v>
      </c>
      <c r="AU140" s="37">
        <v>0</v>
      </c>
      <c r="AV140" s="37">
        <f t="shared" ref="AV140:AV203" si="71">AW140+AX140</f>
        <v>0</v>
      </c>
      <c r="AX140" s="37">
        <v>0</v>
      </c>
      <c r="AY140" s="37">
        <v>1</v>
      </c>
      <c r="BE140" s="37">
        <v>0</v>
      </c>
      <c r="BS140" s="37">
        <f t="shared" ref="BS140:BS203" si="72">BT140+BU140</f>
        <v>160</v>
      </c>
      <c r="BT140" s="37">
        <v>160</v>
      </c>
      <c r="BV140" s="37">
        <v>0</v>
      </c>
      <c r="BX140" s="37">
        <v>0</v>
      </c>
      <c r="BZ140" s="37">
        <v>0</v>
      </c>
      <c r="CH140" s="37">
        <f t="shared" ref="CH140:CH203" si="73">CI140+CJ140</f>
        <v>5</v>
      </c>
      <c r="CI140" s="37">
        <v>5</v>
      </c>
      <c r="CN140" s="37">
        <v>7508.8180000000002</v>
      </c>
      <c r="CT140" s="37">
        <v>0</v>
      </c>
      <c r="CV140" s="37">
        <v>0</v>
      </c>
      <c r="DB140" s="37">
        <v>0</v>
      </c>
      <c r="DD140" s="37">
        <v>0</v>
      </c>
      <c r="DE140" s="37">
        <f t="shared" ref="DE140:DE203" si="74">DF140+DG140</f>
        <v>1</v>
      </c>
      <c r="DG140" s="37">
        <v>1</v>
      </c>
      <c r="DK140" s="37">
        <v>18</v>
      </c>
      <c r="DP140" s="37">
        <v>2796.3679999999999</v>
      </c>
      <c r="DW140" s="37">
        <v>0</v>
      </c>
      <c r="DZ140" s="37">
        <v>2</v>
      </c>
      <c r="EE140" s="37">
        <v>8</v>
      </c>
      <c r="EK140" s="37">
        <v>8</v>
      </c>
      <c r="EL140" s="37">
        <f t="shared" ref="EL140:EL203" si="75">EM140+EN140</f>
        <v>206</v>
      </c>
      <c r="EM140" s="37">
        <v>206</v>
      </c>
      <c r="EN140" s="37">
        <v>0</v>
      </c>
      <c r="EO140" s="37">
        <v>2512.516185</v>
      </c>
      <c r="EQ140" s="37">
        <v>118.39081500000003</v>
      </c>
      <c r="FE140" s="37">
        <v>5033.4624000000003</v>
      </c>
      <c r="FG140" s="37">
        <v>559.27359999999999</v>
      </c>
      <c r="FI140" s="37"/>
      <c r="FJ140" s="178"/>
      <c r="FU140" s="37">
        <v>1118.5472</v>
      </c>
      <c r="FW140" s="37">
        <v>5</v>
      </c>
      <c r="GH140" s="37">
        <v>2923.7269999999999</v>
      </c>
      <c r="GQ140" s="183"/>
      <c r="GR140" s="184"/>
      <c r="GS140" s="184"/>
      <c r="GT140" s="184"/>
      <c r="GU140" s="184"/>
      <c r="GV140" s="184"/>
      <c r="GW140" s="184"/>
      <c r="GX140" s="184"/>
      <c r="GY140" s="184"/>
      <c r="GZ140" s="184"/>
      <c r="HA140" s="184"/>
      <c r="HB140" s="184"/>
      <c r="HC140" s="184"/>
      <c r="HD140" s="184"/>
      <c r="HE140" s="184"/>
      <c r="HF140" s="184"/>
      <c r="HG140" s="184"/>
      <c r="HH140" s="184"/>
      <c r="HV140" s="37">
        <v>1949.1513333333301</v>
      </c>
      <c r="HX140" s="37">
        <v>1.7</v>
      </c>
      <c r="IB140" s="37">
        <v>0</v>
      </c>
      <c r="IR140" s="37">
        <v>0</v>
      </c>
      <c r="IT140" s="37">
        <v>0</v>
      </c>
      <c r="JT140" s="37">
        <v>0</v>
      </c>
      <c r="JW140" s="37">
        <v>0</v>
      </c>
      <c r="JZ140" s="37">
        <v>0</v>
      </c>
      <c r="KA140" s="37">
        <v>0</v>
      </c>
      <c r="KB140" s="37">
        <v>0</v>
      </c>
      <c r="KC140" s="37">
        <v>0</v>
      </c>
      <c r="KD140" s="37">
        <v>0</v>
      </c>
      <c r="KV140" s="37">
        <v>0</v>
      </c>
    </row>
    <row r="141" spans="1:308" ht="17.25" customHeight="1" x14ac:dyDescent="0.25">
      <c r="A141" s="17">
        <v>131</v>
      </c>
      <c r="B141" s="163" t="s">
        <v>300</v>
      </c>
      <c r="C141" s="169" t="s">
        <v>431</v>
      </c>
      <c r="D141" s="170">
        <v>247693948</v>
      </c>
      <c r="E141" s="78">
        <f t="shared" si="60"/>
        <v>5790.2280000000001</v>
      </c>
      <c r="F141" s="78">
        <f t="shared" si="57"/>
        <v>1341.6553900000001</v>
      </c>
      <c r="G141" s="78">
        <f t="shared" si="58"/>
        <v>0</v>
      </c>
      <c r="H141" s="78">
        <f t="shared" si="59"/>
        <v>566.64960999999994</v>
      </c>
      <c r="I141" s="78">
        <f t="shared" si="61"/>
        <v>3881.9229999999998</v>
      </c>
      <c r="J141" s="37">
        <f t="shared" si="64"/>
        <v>0</v>
      </c>
      <c r="K141" s="37">
        <f>VLOOKUP($D141,'[2]Титул ДТ'!$B:$CT,12,0)</f>
        <v>0</v>
      </c>
      <c r="M141" s="37">
        <v>0</v>
      </c>
      <c r="U141" s="37">
        <v>0</v>
      </c>
      <c r="V141" s="180">
        <f t="shared" si="62"/>
        <v>0</v>
      </c>
      <c r="W141" s="180">
        <f t="shared" si="65"/>
        <v>0</v>
      </c>
      <c r="X141" s="180"/>
      <c r="Y141" s="180"/>
      <c r="Z141" s="180">
        <f t="shared" si="66"/>
        <v>0</v>
      </c>
      <c r="AA141" s="180"/>
      <c r="AB141" s="180"/>
      <c r="AC141" s="180">
        <f t="shared" si="67"/>
        <v>0</v>
      </c>
      <c r="AD141" s="37">
        <v>0</v>
      </c>
      <c r="AF141" s="37">
        <v>0</v>
      </c>
      <c r="AH141" s="37">
        <v>0</v>
      </c>
      <c r="AJ141" s="37">
        <v>0</v>
      </c>
      <c r="AL141" s="37">
        <f t="shared" si="63"/>
        <v>0</v>
      </c>
      <c r="AM141" s="179">
        <f t="shared" si="68"/>
        <v>0</v>
      </c>
      <c r="AP141" s="37">
        <f t="shared" si="69"/>
        <v>0</v>
      </c>
      <c r="AS141" s="37">
        <f t="shared" si="70"/>
        <v>0</v>
      </c>
      <c r="AT141" s="37">
        <v>0</v>
      </c>
      <c r="AV141" s="37">
        <f t="shared" si="71"/>
        <v>0</v>
      </c>
      <c r="AW141" s="37">
        <v>0</v>
      </c>
      <c r="AY141" s="37">
        <v>1</v>
      </c>
      <c r="BE141" s="37">
        <v>0</v>
      </c>
      <c r="BS141" s="37">
        <f t="shared" si="72"/>
        <v>449</v>
      </c>
      <c r="BT141" s="37">
        <v>449</v>
      </c>
      <c r="BV141" s="37">
        <v>0</v>
      </c>
      <c r="BX141" s="37">
        <v>0</v>
      </c>
      <c r="BZ141" s="37">
        <v>0</v>
      </c>
      <c r="CH141" s="37">
        <f t="shared" si="73"/>
        <v>5</v>
      </c>
      <c r="CI141" s="37">
        <v>5</v>
      </c>
      <c r="CN141" s="37">
        <v>3597.8119999999999</v>
      </c>
      <c r="CT141" s="37">
        <v>51</v>
      </c>
      <c r="CV141" s="37">
        <v>0</v>
      </c>
      <c r="DB141" s="37">
        <v>0</v>
      </c>
      <c r="DD141" s="37">
        <v>5</v>
      </c>
      <c r="DE141" s="37">
        <f t="shared" si="74"/>
        <v>1</v>
      </c>
      <c r="DG141" s="37">
        <v>1</v>
      </c>
      <c r="DK141" s="37">
        <v>18</v>
      </c>
      <c r="DP141" s="37">
        <v>472.55349999999999</v>
      </c>
      <c r="DW141" s="37">
        <v>0</v>
      </c>
      <c r="DZ141" s="37">
        <v>0</v>
      </c>
      <c r="EE141" s="37">
        <v>0</v>
      </c>
      <c r="EK141" s="37">
        <v>0</v>
      </c>
      <c r="EL141" s="37">
        <f t="shared" si="75"/>
        <v>38</v>
      </c>
      <c r="EM141" s="37">
        <v>38</v>
      </c>
      <c r="EN141" s="37">
        <v>0</v>
      </c>
      <c r="EO141" s="37">
        <v>491.05909000000003</v>
      </c>
      <c r="EQ141" s="37">
        <v>23.138910000000003</v>
      </c>
      <c r="FE141" s="37">
        <v>850.59630000000004</v>
      </c>
      <c r="FG141" s="37">
        <v>94.5107</v>
      </c>
      <c r="FI141" s="37"/>
      <c r="FJ141" s="178"/>
      <c r="FU141" s="37">
        <v>189.0214</v>
      </c>
      <c r="FW141" s="37">
        <v>5</v>
      </c>
      <c r="GE141" s="37">
        <v>0</v>
      </c>
      <c r="GQ141" s="183"/>
      <c r="GR141" s="184"/>
      <c r="GS141" s="184"/>
      <c r="GT141" s="184"/>
      <c r="GU141" s="184"/>
      <c r="GV141" s="184"/>
      <c r="GW141" s="184"/>
      <c r="GX141" s="184"/>
      <c r="GY141" s="184"/>
      <c r="GZ141" s="184"/>
      <c r="HA141" s="184"/>
      <c r="HB141" s="184"/>
      <c r="HC141" s="184"/>
      <c r="HD141" s="184"/>
      <c r="HE141" s="184"/>
      <c r="HF141" s="184"/>
      <c r="HG141" s="184"/>
      <c r="HH141" s="184"/>
      <c r="HX141" s="37">
        <v>0</v>
      </c>
      <c r="IB141" s="37">
        <v>266.11099999999999</v>
      </c>
      <c r="IR141" s="37">
        <v>177.40733333333301</v>
      </c>
      <c r="IT141" s="37">
        <v>1.5</v>
      </c>
      <c r="JT141" s="37">
        <v>0</v>
      </c>
      <c r="JW141" s="37">
        <v>0</v>
      </c>
      <c r="JZ141" s="37">
        <v>0</v>
      </c>
      <c r="KA141" s="37">
        <v>0</v>
      </c>
      <c r="KB141" s="37">
        <v>0</v>
      </c>
      <c r="KC141" s="37">
        <v>0</v>
      </c>
      <c r="KD141" s="37">
        <v>0</v>
      </c>
      <c r="KV141" s="37">
        <v>0</v>
      </c>
    </row>
    <row r="142" spans="1:308" ht="17.25" customHeight="1" x14ac:dyDescent="0.25">
      <c r="A142" s="17">
        <v>132</v>
      </c>
      <c r="B142" s="163" t="s">
        <v>300</v>
      </c>
      <c r="C142" s="169" t="s">
        <v>432</v>
      </c>
      <c r="D142" s="170">
        <v>247693611</v>
      </c>
      <c r="E142" s="78">
        <f t="shared" si="60"/>
        <v>7839.4269999999997</v>
      </c>
      <c r="F142" s="78">
        <f t="shared" si="57"/>
        <v>1888.874765</v>
      </c>
      <c r="G142" s="78">
        <f t="shared" si="58"/>
        <v>0</v>
      </c>
      <c r="H142" s="78">
        <f t="shared" si="59"/>
        <v>1798.6122350000001</v>
      </c>
      <c r="I142" s="78">
        <f t="shared" si="61"/>
        <v>4151.9399999999996</v>
      </c>
      <c r="J142" s="37">
        <f t="shared" si="64"/>
        <v>2</v>
      </c>
      <c r="K142" s="37">
        <f>VLOOKUP($D142,'[2]Титул ДТ'!$B:$CT,12,0)</f>
        <v>2</v>
      </c>
      <c r="M142" s="37">
        <v>0</v>
      </c>
      <c r="U142" s="37">
        <v>1</v>
      </c>
      <c r="V142" s="180">
        <f t="shared" si="62"/>
        <v>721</v>
      </c>
      <c r="W142" s="180">
        <f t="shared" si="65"/>
        <v>0</v>
      </c>
      <c r="X142" s="180"/>
      <c r="Y142" s="180"/>
      <c r="Z142" s="180">
        <f t="shared" si="66"/>
        <v>0</v>
      </c>
      <c r="AA142" s="180"/>
      <c r="AB142" s="180"/>
      <c r="AC142" s="180">
        <f t="shared" si="67"/>
        <v>721</v>
      </c>
      <c r="AD142" s="37">
        <v>721</v>
      </c>
      <c r="AF142" s="37">
        <v>0</v>
      </c>
      <c r="AH142" s="37">
        <v>0</v>
      </c>
      <c r="AJ142" s="37">
        <v>0</v>
      </c>
      <c r="AL142" s="37">
        <f t="shared" si="63"/>
        <v>12</v>
      </c>
      <c r="AM142" s="179">
        <f t="shared" si="68"/>
        <v>0</v>
      </c>
      <c r="AP142" s="37">
        <f t="shared" si="69"/>
        <v>0</v>
      </c>
      <c r="AS142" s="37">
        <f t="shared" si="70"/>
        <v>11</v>
      </c>
      <c r="AT142" s="37">
        <v>11</v>
      </c>
      <c r="AV142" s="37">
        <f t="shared" si="71"/>
        <v>1</v>
      </c>
      <c r="AW142" s="37">
        <v>1</v>
      </c>
      <c r="AY142" s="37">
        <v>1</v>
      </c>
      <c r="BE142" s="37">
        <v>924</v>
      </c>
      <c r="BS142" s="37">
        <f t="shared" si="72"/>
        <v>0</v>
      </c>
      <c r="BT142" s="37">
        <v>0</v>
      </c>
      <c r="BV142" s="37">
        <v>0</v>
      </c>
      <c r="BX142" s="37">
        <v>0</v>
      </c>
      <c r="BZ142" s="37">
        <v>0</v>
      </c>
      <c r="CH142" s="37">
        <f t="shared" si="73"/>
        <v>4</v>
      </c>
      <c r="CI142" s="37">
        <v>4</v>
      </c>
      <c r="CN142" s="37">
        <v>3314.6889999999999</v>
      </c>
      <c r="CT142" s="37">
        <v>32</v>
      </c>
      <c r="CV142" s="37">
        <v>0</v>
      </c>
      <c r="DB142" s="37">
        <v>0</v>
      </c>
      <c r="DD142" s="37">
        <v>0</v>
      </c>
      <c r="DE142" s="37">
        <f t="shared" si="74"/>
        <v>0</v>
      </c>
      <c r="DG142" s="37">
        <v>0</v>
      </c>
      <c r="DK142" s="37">
        <v>0</v>
      </c>
      <c r="DP142" s="37">
        <v>560.91200000000003</v>
      </c>
      <c r="DW142" s="37">
        <v>0</v>
      </c>
      <c r="DZ142" s="37">
        <v>2</v>
      </c>
      <c r="EE142" s="37">
        <v>0</v>
      </c>
      <c r="EK142" s="37">
        <v>2</v>
      </c>
      <c r="EL142" s="37">
        <f t="shared" si="75"/>
        <v>73</v>
      </c>
      <c r="EM142" s="37">
        <v>73</v>
      </c>
      <c r="EN142" s="37">
        <v>0</v>
      </c>
      <c r="EO142" s="37">
        <v>879.23316499999999</v>
      </c>
      <c r="EQ142" s="37">
        <v>41.429834999999997</v>
      </c>
      <c r="FE142" s="37">
        <v>1009.6416</v>
      </c>
      <c r="FG142" s="37">
        <v>112.1824</v>
      </c>
      <c r="FI142" s="37"/>
      <c r="FJ142" s="178"/>
      <c r="FU142" s="37">
        <v>224.3648</v>
      </c>
      <c r="FW142" s="37">
        <v>5</v>
      </c>
      <c r="GH142" s="37">
        <v>837.25099999999998</v>
      </c>
      <c r="GQ142" s="183"/>
      <c r="GR142" s="184"/>
      <c r="GS142" s="184"/>
      <c r="GT142" s="184"/>
      <c r="GU142" s="184"/>
      <c r="GV142" s="184"/>
      <c r="GW142" s="184"/>
      <c r="GX142" s="184"/>
      <c r="GY142" s="184"/>
      <c r="GZ142" s="184"/>
      <c r="HA142" s="184"/>
      <c r="HB142" s="184"/>
      <c r="HC142" s="184"/>
      <c r="HD142" s="184"/>
      <c r="HE142" s="184"/>
      <c r="HF142" s="184"/>
      <c r="HG142" s="184"/>
      <c r="HH142" s="184"/>
      <c r="HV142" s="37">
        <v>418.62549999999999</v>
      </c>
      <c r="HX142" s="37">
        <v>2</v>
      </c>
      <c r="IB142" s="37">
        <v>0</v>
      </c>
      <c r="IR142" s="37">
        <v>0</v>
      </c>
      <c r="IT142" s="37">
        <v>0</v>
      </c>
      <c r="JT142" s="37">
        <v>0</v>
      </c>
      <c r="JW142" s="37">
        <v>0</v>
      </c>
      <c r="JZ142" s="37">
        <v>0</v>
      </c>
      <c r="KA142" s="37">
        <v>0</v>
      </c>
      <c r="KB142" s="37">
        <v>0</v>
      </c>
      <c r="KC142" s="37">
        <v>0</v>
      </c>
      <c r="KD142" s="37">
        <v>0</v>
      </c>
      <c r="KV142" s="37">
        <v>0</v>
      </c>
    </row>
    <row r="143" spans="1:308" ht="17.25" customHeight="1" x14ac:dyDescent="0.25">
      <c r="A143" s="17">
        <v>133</v>
      </c>
      <c r="B143" s="163" t="s">
        <v>300</v>
      </c>
      <c r="C143" s="169" t="s">
        <v>433</v>
      </c>
      <c r="D143" s="170">
        <v>247693717</v>
      </c>
      <c r="E143" s="78">
        <f t="shared" si="60"/>
        <v>5646.5779999999995</v>
      </c>
      <c r="F143" s="78">
        <f t="shared" si="57"/>
        <v>1192.619475</v>
      </c>
      <c r="G143" s="78">
        <f t="shared" si="58"/>
        <v>0</v>
      </c>
      <c r="H143" s="78">
        <f t="shared" si="59"/>
        <v>289.57452499999999</v>
      </c>
      <c r="I143" s="78">
        <f t="shared" si="61"/>
        <v>4164.384</v>
      </c>
      <c r="J143" s="37">
        <f t="shared" si="64"/>
        <v>1</v>
      </c>
      <c r="K143" s="37">
        <f>VLOOKUP($D143,'[2]Титул ДТ'!$B:$CT,12,0)</f>
        <v>1</v>
      </c>
      <c r="M143" s="37">
        <v>0</v>
      </c>
      <c r="U143" s="37">
        <v>1</v>
      </c>
      <c r="V143" s="180">
        <f t="shared" si="62"/>
        <v>100</v>
      </c>
      <c r="W143" s="180">
        <f t="shared" si="65"/>
        <v>0</v>
      </c>
      <c r="X143" s="180"/>
      <c r="Y143" s="180"/>
      <c r="Z143" s="180">
        <f t="shared" si="66"/>
        <v>0</v>
      </c>
      <c r="AA143" s="180"/>
      <c r="AB143" s="180"/>
      <c r="AC143" s="180">
        <f t="shared" si="67"/>
        <v>100</v>
      </c>
      <c r="AD143" s="37">
        <v>100</v>
      </c>
      <c r="AF143" s="37">
        <v>0</v>
      </c>
      <c r="AH143" s="37">
        <v>0</v>
      </c>
      <c r="AJ143" s="37">
        <v>0</v>
      </c>
      <c r="AL143" s="37">
        <f t="shared" si="63"/>
        <v>6</v>
      </c>
      <c r="AM143" s="179">
        <f t="shared" si="68"/>
        <v>0</v>
      </c>
      <c r="AP143" s="37">
        <f t="shared" si="69"/>
        <v>0</v>
      </c>
      <c r="AS143" s="37">
        <f t="shared" si="70"/>
        <v>5</v>
      </c>
      <c r="AT143" s="37">
        <v>5</v>
      </c>
      <c r="AV143" s="37">
        <f t="shared" si="71"/>
        <v>1</v>
      </c>
      <c r="AW143" s="37">
        <v>1</v>
      </c>
      <c r="AY143" s="37">
        <v>1</v>
      </c>
      <c r="BE143" s="37">
        <v>0</v>
      </c>
      <c r="BS143" s="37">
        <f t="shared" si="72"/>
        <v>70</v>
      </c>
      <c r="BT143" s="37">
        <v>70</v>
      </c>
      <c r="BV143" s="37">
        <v>0</v>
      </c>
      <c r="BX143" s="37">
        <v>0</v>
      </c>
      <c r="BZ143" s="37">
        <v>0</v>
      </c>
      <c r="CH143" s="37">
        <f t="shared" si="73"/>
        <v>5</v>
      </c>
      <c r="CI143" s="37">
        <v>5</v>
      </c>
      <c r="CN143" s="37">
        <v>4016.3870000000002</v>
      </c>
      <c r="CT143" s="37">
        <v>0</v>
      </c>
      <c r="CV143" s="37">
        <v>0</v>
      </c>
      <c r="DB143" s="37">
        <v>0</v>
      </c>
      <c r="DD143" s="37">
        <v>0</v>
      </c>
      <c r="DE143" s="37">
        <f t="shared" si="74"/>
        <v>0</v>
      </c>
      <c r="DG143" s="37">
        <v>0</v>
      </c>
      <c r="DK143" s="37">
        <v>0</v>
      </c>
      <c r="DP143" s="37">
        <v>550.23450000000003</v>
      </c>
      <c r="DW143" s="37">
        <v>0</v>
      </c>
      <c r="DZ143" s="37">
        <v>1</v>
      </c>
      <c r="EE143" s="37">
        <v>1</v>
      </c>
      <c r="EK143" s="37">
        <v>3</v>
      </c>
      <c r="EL143" s="37">
        <f t="shared" si="75"/>
        <v>16</v>
      </c>
      <c r="EM143" s="37">
        <v>16</v>
      </c>
      <c r="EN143" s="37">
        <v>0</v>
      </c>
      <c r="EO143" s="37">
        <v>202.19737499999999</v>
      </c>
      <c r="EQ143" s="37">
        <v>9.5276250000000005</v>
      </c>
      <c r="FE143" s="37">
        <v>990.4221</v>
      </c>
      <c r="FG143" s="37">
        <v>110.04689999999999</v>
      </c>
      <c r="FI143" s="37"/>
      <c r="FJ143" s="178"/>
      <c r="FU143" s="37">
        <v>275.11725000000001</v>
      </c>
      <c r="FW143" s="37">
        <v>4</v>
      </c>
      <c r="GH143" s="37">
        <v>147.99700000000001</v>
      </c>
      <c r="GQ143" s="185"/>
      <c r="GR143" s="186"/>
      <c r="GS143" s="186"/>
      <c r="GT143" s="186"/>
      <c r="GU143" s="186"/>
      <c r="GV143" s="186"/>
      <c r="GW143" s="186"/>
      <c r="GX143" s="186"/>
      <c r="GY143" s="186"/>
      <c r="GZ143" s="186"/>
      <c r="HA143" s="186"/>
      <c r="HB143" s="186"/>
      <c r="HC143" s="186"/>
      <c r="HD143" s="186"/>
      <c r="HE143" s="186"/>
      <c r="HF143" s="186"/>
      <c r="HG143" s="186"/>
      <c r="HH143" s="186"/>
      <c r="HV143" s="37">
        <v>92.498125000000002</v>
      </c>
      <c r="HX143" s="37">
        <v>1.7</v>
      </c>
      <c r="IB143" s="37">
        <v>0</v>
      </c>
      <c r="IR143" s="37">
        <v>0</v>
      </c>
      <c r="IT143" s="37">
        <v>0</v>
      </c>
      <c r="JT143" s="37">
        <v>0</v>
      </c>
      <c r="JW143" s="37">
        <v>0</v>
      </c>
      <c r="JZ143" s="37">
        <v>0</v>
      </c>
      <c r="KA143" s="37">
        <v>0</v>
      </c>
      <c r="KB143" s="37">
        <v>0</v>
      </c>
      <c r="KC143" s="37">
        <v>0</v>
      </c>
      <c r="KD143" s="37">
        <v>0</v>
      </c>
      <c r="KV143" s="37">
        <v>0</v>
      </c>
    </row>
    <row r="144" spans="1:308" ht="17.25" customHeight="1" x14ac:dyDescent="0.25">
      <c r="A144" s="17">
        <v>134</v>
      </c>
      <c r="B144" s="163" t="s">
        <v>300</v>
      </c>
      <c r="C144" s="169" t="s">
        <v>434</v>
      </c>
      <c r="D144" s="170">
        <v>247693921</v>
      </c>
      <c r="E144" s="78">
        <f t="shared" si="60"/>
        <v>7830.8420000000006</v>
      </c>
      <c r="F144" s="78">
        <f t="shared" si="57"/>
        <v>3329.079025</v>
      </c>
      <c r="G144" s="78">
        <f t="shared" si="58"/>
        <v>0</v>
      </c>
      <c r="H144" s="78">
        <f t="shared" si="59"/>
        <v>549.20717500000001</v>
      </c>
      <c r="I144" s="78">
        <f t="shared" si="61"/>
        <v>3952.5558000000001</v>
      </c>
      <c r="J144" s="37">
        <f t="shared" si="64"/>
        <v>1</v>
      </c>
      <c r="L144" s="37">
        <v>1</v>
      </c>
      <c r="M144" s="37">
        <v>0</v>
      </c>
      <c r="U144" s="37">
        <v>1</v>
      </c>
      <c r="V144" s="180">
        <f t="shared" si="62"/>
        <v>390</v>
      </c>
      <c r="W144" s="180">
        <f t="shared" si="65"/>
        <v>0</v>
      </c>
      <c r="X144" s="180"/>
      <c r="Y144" s="180"/>
      <c r="Z144" s="180">
        <f t="shared" si="66"/>
        <v>0</v>
      </c>
      <c r="AA144" s="180"/>
      <c r="AB144" s="180"/>
      <c r="AC144" s="180">
        <f t="shared" si="67"/>
        <v>390</v>
      </c>
      <c r="AD144" s="37">
        <v>0</v>
      </c>
      <c r="AE144" s="37">
        <v>390</v>
      </c>
      <c r="AF144" s="37">
        <v>0</v>
      </c>
      <c r="AH144" s="37">
        <v>0</v>
      </c>
      <c r="AJ144" s="37">
        <v>0</v>
      </c>
      <c r="AL144" s="37">
        <f t="shared" si="63"/>
        <v>0</v>
      </c>
      <c r="AM144" s="179">
        <f t="shared" si="68"/>
        <v>0</v>
      </c>
      <c r="AP144" s="37">
        <f t="shared" si="69"/>
        <v>0</v>
      </c>
      <c r="AS144" s="37">
        <f t="shared" si="70"/>
        <v>0</v>
      </c>
      <c r="AU144" s="37">
        <v>0</v>
      </c>
      <c r="AV144" s="37">
        <f t="shared" si="71"/>
        <v>0</v>
      </c>
      <c r="AX144" s="37">
        <v>0</v>
      </c>
      <c r="AY144" s="37">
        <v>1</v>
      </c>
      <c r="BE144" s="37">
        <v>0</v>
      </c>
      <c r="BS144" s="37">
        <f t="shared" si="72"/>
        <v>235</v>
      </c>
      <c r="BT144" s="37">
        <v>235</v>
      </c>
      <c r="BV144" s="37">
        <v>0</v>
      </c>
      <c r="BX144" s="37">
        <v>0</v>
      </c>
      <c r="BZ144" s="37">
        <v>0</v>
      </c>
      <c r="CH144" s="37">
        <f t="shared" si="73"/>
        <v>2</v>
      </c>
      <c r="CI144" s="37">
        <v>2</v>
      </c>
      <c r="CN144" s="37">
        <v>3304.5349999999999</v>
      </c>
      <c r="CT144" s="37">
        <v>0</v>
      </c>
      <c r="CV144" s="37">
        <v>0</v>
      </c>
      <c r="DB144" s="37">
        <v>0</v>
      </c>
      <c r="DD144" s="37">
        <v>0</v>
      </c>
      <c r="DE144" s="37">
        <f t="shared" si="74"/>
        <v>1</v>
      </c>
      <c r="DG144" s="37">
        <v>1</v>
      </c>
      <c r="DK144" s="37">
        <v>18</v>
      </c>
      <c r="DP144" s="37">
        <v>885.952</v>
      </c>
      <c r="DW144" s="37">
        <v>0</v>
      </c>
      <c r="DZ144" s="37">
        <v>1</v>
      </c>
      <c r="EE144" s="37">
        <v>5</v>
      </c>
      <c r="EK144" s="37">
        <v>5</v>
      </c>
      <c r="EL144" s="37">
        <f t="shared" si="75"/>
        <v>73</v>
      </c>
      <c r="EM144" s="37">
        <v>73</v>
      </c>
      <c r="EN144" s="37">
        <v>0</v>
      </c>
      <c r="EO144" s="37">
        <v>870.29054499999995</v>
      </c>
      <c r="EQ144" s="37">
        <v>41.008455000000012</v>
      </c>
      <c r="FE144" s="37">
        <v>1594.7136</v>
      </c>
      <c r="FG144" s="37">
        <v>177.19040000000001</v>
      </c>
      <c r="FI144" s="37"/>
      <c r="FJ144" s="178"/>
      <c r="FU144" s="37">
        <v>295.31733333333301</v>
      </c>
      <c r="FW144" s="37">
        <v>6</v>
      </c>
      <c r="FY144" s="37">
        <v>864.07488000000001</v>
      </c>
      <c r="GE144" s="37">
        <v>96.008319999999998</v>
      </c>
      <c r="GH144" s="37">
        <v>240.02080000000001</v>
      </c>
      <c r="GQ144" s="183"/>
      <c r="GR144" s="184"/>
      <c r="GS144" s="184"/>
      <c r="GT144" s="184"/>
      <c r="GU144" s="184"/>
      <c r="GV144" s="184"/>
      <c r="GW144" s="184"/>
      <c r="GX144" s="184"/>
      <c r="GY144" s="184"/>
      <c r="GZ144" s="184"/>
      <c r="HA144" s="184"/>
      <c r="HB144" s="184"/>
      <c r="HC144" s="184"/>
      <c r="HD144" s="184"/>
      <c r="HE144" s="184"/>
      <c r="HF144" s="184"/>
      <c r="HG144" s="184"/>
      <c r="HH144" s="184"/>
      <c r="HU144" s="37">
        <v>457.182476190476</v>
      </c>
      <c r="HV144" s="37">
        <v>114.295619047619</v>
      </c>
      <c r="HW144" s="37">
        <v>2.1</v>
      </c>
      <c r="HX144" s="37">
        <v>2.1</v>
      </c>
      <c r="IB144" s="37">
        <v>0</v>
      </c>
      <c r="IR144" s="37">
        <v>0</v>
      </c>
      <c r="IT144" s="37">
        <v>0</v>
      </c>
      <c r="JT144" s="37">
        <v>0</v>
      </c>
      <c r="JW144" s="37">
        <v>0</v>
      </c>
      <c r="JZ144" s="37">
        <v>0</v>
      </c>
      <c r="KA144" s="37">
        <v>0</v>
      </c>
      <c r="KB144" s="37">
        <v>0</v>
      </c>
      <c r="KC144" s="37">
        <v>0</v>
      </c>
      <c r="KD144" s="37">
        <v>0</v>
      </c>
      <c r="KV144" s="37">
        <v>0</v>
      </c>
    </row>
    <row r="145" spans="1:308" ht="17.25" customHeight="1" x14ac:dyDescent="0.25">
      <c r="A145" s="17">
        <v>135</v>
      </c>
      <c r="B145" s="163" t="s">
        <v>300</v>
      </c>
      <c r="C145" s="169" t="s">
        <v>435</v>
      </c>
      <c r="D145" s="170">
        <v>247694080</v>
      </c>
      <c r="E145" s="78">
        <f t="shared" si="60"/>
        <v>5259.8690000000006</v>
      </c>
      <c r="F145" s="78">
        <f t="shared" si="57"/>
        <v>1651.3544000000002</v>
      </c>
      <c r="G145" s="78">
        <f t="shared" si="58"/>
        <v>0</v>
      </c>
      <c r="H145" s="78">
        <f t="shared" si="59"/>
        <v>185.33460000000002</v>
      </c>
      <c r="I145" s="78">
        <f t="shared" si="61"/>
        <v>3423.18</v>
      </c>
      <c r="J145" s="37">
        <f t="shared" si="64"/>
        <v>1</v>
      </c>
      <c r="L145" s="37">
        <v>1</v>
      </c>
      <c r="M145" s="37">
        <v>0</v>
      </c>
      <c r="U145" s="37">
        <v>1</v>
      </c>
      <c r="V145" s="180">
        <f t="shared" si="62"/>
        <v>392</v>
      </c>
      <c r="W145" s="180">
        <f t="shared" si="65"/>
        <v>0</v>
      </c>
      <c r="X145" s="180"/>
      <c r="Y145" s="180"/>
      <c r="Z145" s="180">
        <f t="shared" si="66"/>
        <v>0</v>
      </c>
      <c r="AA145" s="180"/>
      <c r="AB145" s="180"/>
      <c r="AC145" s="180">
        <f t="shared" si="67"/>
        <v>392</v>
      </c>
      <c r="AD145" s="37">
        <v>0</v>
      </c>
      <c r="AE145" s="37">
        <v>392</v>
      </c>
      <c r="AF145" s="37">
        <v>0</v>
      </c>
      <c r="AH145" s="37">
        <v>0</v>
      </c>
      <c r="AJ145" s="37">
        <v>0</v>
      </c>
      <c r="AL145" s="37">
        <f t="shared" si="63"/>
        <v>7</v>
      </c>
      <c r="AM145" s="179">
        <f t="shared" si="68"/>
        <v>0</v>
      </c>
      <c r="AP145" s="37">
        <f t="shared" si="69"/>
        <v>0</v>
      </c>
      <c r="AS145" s="37">
        <f t="shared" si="70"/>
        <v>6</v>
      </c>
      <c r="AU145" s="37">
        <v>6</v>
      </c>
      <c r="AV145" s="37">
        <f t="shared" si="71"/>
        <v>1</v>
      </c>
      <c r="AX145" s="37">
        <v>1</v>
      </c>
      <c r="AY145" s="37">
        <v>1</v>
      </c>
      <c r="BE145" s="37">
        <v>0</v>
      </c>
      <c r="BS145" s="37">
        <f t="shared" si="72"/>
        <v>37.799999999999997</v>
      </c>
      <c r="BT145" s="37">
        <v>37.799999999999997</v>
      </c>
      <c r="BV145" s="37">
        <v>0</v>
      </c>
      <c r="BX145" s="37">
        <v>0</v>
      </c>
      <c r="BZ145" s="37">
        <v>0</v>
      </c>
      <c r="CH145" s="37">
        <f t="shared" si="73"/>
        <v>4</v>
      </c>
      <c r="CI145" s="37">
        <v>4</v>
      </c>
      <c r="CN145" s="37">
        <v>1495.3889999999999</v>
      </c>
      <c r="CT145" s="37">
        <v>7</v>
      </c>
      <c r="CV145" s="37">
        <v>0</v>
      </c>
      <c r="DB145" s="37">
        <v>0</v>
      </c>
      <c r="DD145" s="37">
        <v>0</v>
      </c>
      <c r="DE145" s="37">
        <f t="shared" si="74"/>
        <v>1</v>
      </c>
      <c r="DG145" s="37">
        <v>1</v>
      </c>
      <c r="DK145" s="37">
        <v>18</v>
      </c>
      <c r="DP145" s="37">
        <v>605.31449999999995</v>
      </c>
      <c r="DW145" s="37">
        <v>0</v>
      </c>
      <c r="DZ145" s="37">
        <v>1</v>
      </c>
      <c r="EE145" s="37">
        <v>4</v>
      </c>
      <c r="EK145" s="37">
        <v>4</v>
      </c>
      <c r="EL145" s="37">
        <f t="shared" si="75"/>
        <v>44</v>
      </c>
      <c r="EM145" s="37">
        <v>44</v>
      </c>
      <c r="EN145" s="37">
        <v>0</v>
      </c>
      <c r="EO145" s="37">
        <v>561.78830000000005</v>
      </c>
      <c r="EQ145" s="37">
        <v>26.471700000000006</v>
      </c>
      <c r="FE145" s="37">
        <v>1089.5661</v>
      </c>
      <c r="FG145" s="37">
        <v>121.0629</v>
      </c>
      <c r="FI145" s="37"/>
      <c r="FJ145" s="178"/>
      <c r="FU145" s="37">
        <v>242.1258</v>
      </c>
      <c r="FW145" s="37">
        <v>5</v>
      </c>
      <c r="GH145" s="37">
        <v>1517.7909999999999</v>
      </c>
      <c r="GQ145" s="183"/>
      <c r="GR145" s="184"/>
      <c r="GS145" s="184"/>
      <c r="GT145" s="184"/>
      <c r="GU145" s="184"/>
      <c r="GV145" s="184"/>
      <c r="GW145" s="184"/>
      <c r="GX145" s="184"/>
      <c r="GY145" s="184"/>
      <c r="GZ145" s="184"/>
      <c r="HA145" s="184"/>
      <c r="HB145" s="184"/>
      <c r="HC145" s="184"/>
      <c r="HD145" s="184"/>
      <c r="HE145" s="184"/>
      <c r="HF145" s="184"/>
      <c r="HG145" s="184"/>
      <c r="HH145" s="184"/>
      <c r="HV145" s="37">
        <v>1011.86066666667</v>
      </c>
      <c r="HX145" s="37">
        <v>1.7</v>
      </c>
      <c r="IB145" s="37">
        <v>0</v>
      </c>
      <c r="IR145" s="37">
        <v>0</v>
      </c>
      <c r="IT145" s="37">
        <v>0</v>
      </c>
      <c r="JT145" s="37">
        <v>0</v>
      </c>
      <c r="JW145" s="37">
        <v>0</v>
      </c>
      <c r="JZ145" s="37">
        <v>0</v>
      </c>
      <c r="KA145" s="37">
        <v>0</v>
      </c>
      <c r="KB145" s="37">
        <v>0</v>
      </c>
      <c r="KC145" s="37">
        <v>0</v>
      </c>
      <c r="KD145" s="37">
        <v>0</v>
      </c>
      <c r="KV145" s="37">
        <v>0</v>
      </c>
    </row>
    <row r="146" spans="1:308" ht="17.25" customHeight="1" x14ac:dyDescent="0.25">
      <c r="A146" s="17">
        <v>136</v>
      </c>
      <c r="B146" s="163" t="s">
        <v>300</v>
      </c>
      <c r="C146" s="169" t="s">
        <v>436</v>
      </c>
      <c r="D146" s="170">
        <v>1055079282</v>
      </c>
      <c r="E146" s="78">
        <f t="shared" si="60"/>
        <v>12102.636</v>
      </c>
      <c r="F146" s="78">
        <f t="shared" si="57"/>
        <v>5316.33572</v>
      </c>
      <c r="G146" s="78">
        <f t="shared" si="58"/>
        <v>0</v>
      </c>
      <c r="H146" s="78">
        <f t="shared" si="59"/>
        <v>1041.77188</v>
      </c>
      <c r="I146" s="78">
        <f t="shared" si="61"/>
        <v>5744.5284000000001</v>
      </c>
      <c r="J146" s="37">
        <f t="shared" si="64"/>
        <v>2</v>
      </c>
      <c r="K146" s="37">
        <f>VLOOKUP($D146,'[2]Титул ДТ'!$B:$CT,12,0)</f>
        <v>2</v>
      </c>
      <c r="M146" s="37">
        <v>0</v>
      </c>
      <c r="U146" s="37">
        <v>1</v>
      </c>
      <c r="V146" s="180">
        <f t="shared" si="62"/>
        <v>391</v>
      </c>
      <c r="W146" s="180">
        <f t="shared" si="65"/>
        <v>0</v>
      </c>
      <c r="X146" s="180"/>
      <c r="Y146" s="180"/>
      <c r="Z146" s="180">
        <f t="shared" si="66"/>
        <v>0</v>
      </c>
      <c r="AA146" s="180"/>
      <c r="AB146" s="180"/>
      <c r="AC146" s="180">
        <f t="shared" si="67"/>
        <v>391</v>
      </c>
      <c r="AD146" s="37">
        <v>391</v>
      </c>
      <c r="AF146" s="37">
        <v>0</v>
      </c>
      <c r="AH146" s="37">
        <v>0</v>
      </c>
      <c r="AJ146" s="37">
        <v>0</v>
      </c>
      <c r="AL146" s="37">
        <f t="shared" si="63"/>
        <v>0</v>
      </c>
      <c r="AM146" s="179">
        <f t="shared" si="68"/>
        <v>0</v>
      </c>
      <c r="AP146" s="37">
        <f t="shared" si="69"/>
        <v>0</v>
      </c>
      <c r="AS146" s="37">
        <f t="shared" si="70"/>
        <v>0</v>
      </c>
      <c r="AT146" s="37">
        <v>0</v>
      </c>
      <c r="AV146" s="37">
        <f t="shared" si="71"/>
        <v>0</v>
      </c>
      <c r="AW146" s="37">
        <v>0</v>
      </c>
      <c r="AY146" s="37">
        <v>1</v>
      </c>
      <c r="BE146" s="37">
        <v>0</v>
      </c>
      <c r="BS146" s="37">
        <f t="shared" si="72"/>
        <v>183</v>
      </c>
      <c r="BT146" s="37">
        <v>183</v>
      </c>
      <c r="BV146" s="37">
        <v>0</v>
      </c>
      <c r="BX146" s="37">
        <v>0</v>
      </c>
      <c r="BZ146" s="37">
        <v>0</v>
      </c>
      <c r="CH146" s="37">
        <f t="shared" si="73"/>
        <v>3</v>
      </c>
      <c r="CI146" s="37">
        <v>3</v>
      </c>
      <c r="CN146" s="37">
        <v>5476.0129999999999</v>
      </c>
      <c r="CT146" s="37">
        <v>0</v>
      </c>
      <c r="CV146" s="37">
        <v>0</v>
      </c>
      <c r="DB146" s="37">
        <v>0</v>
      </c>
      <c r="DD146" s="37">
        <v>0</v>
      </c>
      <c r="DE146" s="37">
        <f t="shared" si="74"/>
        <v>1</v>
      </c>
      <c r="DG146" s="37">
        <v>1</v>
      </c>
      <c r="DK146" s="37">
        <v>18</v>
      </c>
      <c r="DP146" s="37">
        <v>1385.2149999999999</v>
      </c>
      <c r="DW146" s="37">
        <v>0</v>
      </c>
      <c r="DZ146" s="37">
        <v>2</v>
      </c>
      <c r="EE146" s="37">
        <v>3</v>
      </c>
      <c r="EK146" s="37">
        <v>4</v>
      </c>
      <c r="EL146" s="37">
        <f t="shared" si="75"/>
        <v>158</v>
      </c>
      <c r="EM146" s="37">
        <v>158</v>
      </c>
      <c r="EN146" s="37">
        <v>0</v>
      </c>
      <c r="EO146" s="37">
        <v>1921.0932799999998</v>
      </c>
      <c r="EQ146" s="37">
        <v>90.522719999999993</v>
      </c>
      <c r="FE146" s="37">
        <v>2493.3870000000002</v>
      </c>
      <c r="FG146" s="37">
        <v>277.04300000000001</v>
      </c>
      <c r="FI146" s="37"/>
      <c r="FJ146" s="178"/>
      <c r="FU146" s="37">
        <v>554.08600000000001</v>
      </c>
      <c r="FW146" s="37">
        <v>5</v>
      </c>
      <c r="FY146" s="37">
        <v>901.85544000000004</v>
      </c>
      <c r="GE146" s="37">
        <v>100.20616</v>
      </c>
      <c r="GH146" s="37">
        <v>250.5154</v>
      </c>
      <c r="GQ146" s="183"/>
      <c r="GR146" s="184"/>
      <c r="GS146" s="184"/>
      <c r="GT146" s="184"/>
      <c r="GU146" s="184"/>
      <c r="GV146" s="184"/>
      <c r="GW146" s="184"/>
      <c r="GX146" s="184"/>
      <c r="GY146" s="184"/>
      <c r="GZ146" s="184"/>
      <c r="HA146" s="184"/>
      <c r="HB146" s="184"/>
      <c r="HC146" s="184"/>
      <c r="HD146" s="184"/>
      <c r="HE146" s="184"/>
      <c r="HF146" s="184"/>
      <c r="HG146" s="184"/>
      <c r="HH146" s="184"/>
      <c r="HU146" s="37">
        <v>302.50916226415097</v>
      </c>
      <c r="HV146" s="37">
        <v>75.627290566037701</v>
      </c>
      <c r="HW146" s="37">
        <v>3</v>
      </c>
      <c r="HX146" s="37">
        <v>3</v>
      </c>
      <c r="IB146" s="37">
        <v>0</v>
      </c>
      <c r="IR146" s="37">
        <v>0</v>
      </c>
      <c r="IT146" s="37">
        <v>0</v>
      </c>
      <c r="JT146" s="37">
        <v>0</v>
      </c>
      <c r="JW146" s="37">
        <v>0</v>
      </c>
      <c r="JZ146" s="37">
        <v>0</v>
      </c>
      <c r="KA146" s="37">
        <v>0</v>
      </c>
      <c r="KB146" s="37">
        <v>0</v>
      </c>
      <c r="KC146" s="37">
        <v>0</v>
      </c>
      <c r="KD146" s="37">
        <v>0</v>
      </c>
      <c r="KV146" s="37">
        <v>0</v>
      </c>
    </row>
    <row r="147" spans="1:308" ht="17.25" customHeight="1" x14ac:dyDescent="0.25">
      <c r="A147" s="17">
        <v>137</v>
      </c>
      <c r="B147" s="163" t="s">
        <v>300</v>
      </c>
      <c r="C147" s="169" t="s">
        <v>437</v>
      </c>
      <c r="D147" s="170">
        <v>247693863</v>
      </c>
      <c r="E147" s="78">
        <f t="shared" si="60"/>
        <v>6978.8259999999991</v>
      </c>
      <c r="F147" s="78">
        <f t="shared" si="57"/>
        <v>2071.9223899999997</v>
      </c>
      <c r="G147" s="78">
        <f t="shared" si="58"/>
        <v>0</v>
      </c>
      <c r="H147" s="78">
        <f t="shared" si="59"/>
        <v>455.75661000000002</v>
      </c>
      <c r="I147" s="78">
        <f t="shared" si="61"/>
        <v>4451.1469999999999</v>
      </c>
      <c r="J147" s="37">
        <f t="shared" si="64"/>
        <v>1</v>
      </c>
      <c r="K147" s="37">
        <f>VLOOKUP($D147,'[2]Титул ДТ'!$B:$CT,12,0)</f>
        <v>1</v>
      </c>
      <c r="M147" s="37">
        <v>0</v>
      </c>
      <c r="U147" s="37">
        <v>1</v>
      </c>
      <c r="V147" s="180">
        <f t="shared" si="62"/>
        <v>185</v>
      </c>
      <c r="W147" s="180">
        <f t="shared" si="65"/>
        <v>0</v>
      </c>
      <c r="X147" s="180"/>
      <c r="Y147" s="180"/>
      <c r="Z147" s="180">
        <f t="shared" si="66"/>
        <v>0</v>
      </c>
      <c r="AA147" s="180"/>
      <c r="AB147" s="180"/>
      <c r="AC147" s="180">
        <f t="shared" si="67"/>
        <v>185</v>
      </c>
      <c r="AD147" s="37">
        <v>185</v>
      </c>
      <c r="AF147" s="37">
        <v>0</v>
      </c>
      <c r="AH147" s="37">
        <v>0</v>
      </c>
      <c r="AJ147" s="37">
        <v>0</v>
      </c>
      <c r="AL147" s="37">
        <f t="shared" si="63"/>
        <v>7</v>
      </c>
      <c r="AM147" s="179">
        <f t="shared" si="68"/>
        <v>0</v>
      </c>
      <c r="AP147" s="37">
        <f t="shared" si="69"/>
        <v>0</v>
      </c>
      <c r="AS147" s="37">
        <f t="shared" si="70"/>
        <v>6</v>
      </c>
      <c r="AT147" s="37">
        <v>6</v>
      </c>
      <c r="AV147" s="37">
        <f t="shared" si="71"/>
        <v>1</v>
      </c>
      <c r="AW147" s="37">
        <v>1</v>
      </c>
      <c r="AY147" s="37">
        <v>1</v>
      </c>
      <c r="BE147" s="37">
        <v>0</v>
      </c>
      <c r="BS147" s="37">
        <f t="shared" si="72"/>
        <v>86.1</v>
      </c>
      <c r="BT147" s="37">
        <v>86.1</v>
      </c>
      <c r="BV147" s="37">
        <v>0</v>
      </c>
      <c r="BX147" s="37">
        <v>0</v>
      </c>
      <c r="BZ147" s="37">
        <v>0</v>
      </c>
      <c r="CH147" s="37">
        <f t="shared" si="73"/>
        <v>3</v>
      </c>
      <c r="CI147" s="37">
        <v>3</v>
      </c>
      <c r="CN147" s="37">
        <v>3861.375</v>
      </c>
      <c r="CT147" s="37">
        <v>93</v>
      </c>
      <c r="CV147" s="37">
        <v>0</v>
      </c>
      <c r="DB147" s="37">
        <v>0</v>
      </c>
      <c r="DD147" s="37">
        <v>0</v>
      </c>
      <c r="DE147" s="37">
        <f t="shared" si="74"/>
        <v>1</v>
      </c>
      <c r="DG147" s="37">
        <v>1</v>
      </c>
      <c r="DK147" s="37">
        <v>18</v>
      </c>
      <c r="DP147" s="37">
        <v>755.55050000000006</v>
      </c>
      <c r="DW147" s="37">
        <v>0</v>
      </c>
      <c r="DZ147" s="37">
        <v>1</v>
      </c>
      <c r="EE147" s="37">
        <v>0</v>
      </c>
      <c r="EK147" s="37">
        <v>4</v>
      </c>
      <c r="EL147" s="37">
        <f t="shared" si="75"/>
        <v>57</v>
      </c>
      <c r="EM147" s="37">
        <v>57</v>
      </c>
      <c r="EN147" s="37">
        <v>0</v>
      </c>
      <c r="EO147" s="37">
        <v>711.93148999999994</v>
      </c>
      <c r="EQ147" s="37">
        <v>33.546510000000012</v>
      </c>
      <c r="FE147" s="37">
        <v>1359.9909</v>
      </c>
      <c r="FG147" s="37">
        <v>151.11009999999999</v>
      </c>
      <c r="FI147" s="37"/>
      <c r="FJ147" s="178"/>
      <c r="FU147" s="37">
        <v>287.82876190476202</v>
      </c>
      <c r="FW147" s="37">
        <v>5.25</v>
      </c>
      <c r="GH147" s="37">
        <v>571.77200000000005</v>
      </c>
      <c r="GQ147" s="185"/>
      <c r="GR147" s="186"/>
      <c r="GS147" s="186"/>
      <c r="GT147" s="186"/>
      <c r="GU147" s="186"/>
      <c r="GV147" s="186"/>
      <c r="GW147" s="186"/>
      <c r="GX147" s="186"/>
      <c r="GY147" s="186"/>
      <c r="GZ147" s="186"/>
      <c r="HA147" s="186"/>
      <c r="HB147" s="186"/>
      <c r="HC147" s="186"/>
      <c r="HD147" s="186"/>
      <c r="HE147" s="186"/>
      <c r="HF147" s="186"/>
      <c r="HG147" s="186"/>
      <c r="HH147" s="186"/>
      <c r="HV147" s="37">
        <v>381.18133333333299</v>
      </c>
      <c r="HX147" s="37">
        <v>1.7</v>
      </c>
      <c r="IB147" s="37">
        <v>0</v>
      </c>
      <c r="IR147" s="37">
        <v>0</v>
      </c>
      <c r="IT147" s="37">
        <v>0</v>
      </c>
      <c r="JT147" s="37">
        <v>0</v>
      </c>
      <c r="JW147" s="37">
        <v>0</v>
      </c>
      <c r="JZ147" s="37">
        <v>0</v>
      </c>
      <c r="KA147" s="37">
        <v>0</v>
      </c>
      <c r="KB147" s="37">
        <v>0</v>
      </c>
      <c r="KC147" s="37">
        <v>0</v>
      </c>
      <c r="KD147" s="37">
        <v>0</v>
      </c>
      <c r="KV147" s="37">
        <v>0</v>
      </c>
    </row>
    <row r="148" spans="1:308" ht="17.25" customHeight="1" x14ac:dyDescent="0.25">
      <c r="A148" s="17">
        <v>138</v>
      </c>
      <c r="B148" s="163" t="s">
        <v>300</v>
      </c>
      <c r="C148" s="169" t="s">
        <v>438</v>
      </c>
      <c r="D148" s="170">
        <v>247693861</v>
      </c>
      <c r="E148" s="78">
        <f t="shared" si="60"/>
        <v>4323.21</v>
      </c>
      <c r="F148" s="78">
        <f t="shared" si="57"/>
        <v>951.01227499999993</v>
      </c>
      <c r="G148" s="78">
        <f t="shared" si="58"/>
        <v>0</v>
      </c>
      <c r="H148" s="78">
        <f t="shared" si="59"/>
        <v>412.81472500000001</v>
      </c>
      <c r="I148" s="78">
        <f t="shared" si="61"/>
        <v>2959.3829999999998</v>
      </c>
      <c r="J148" s="37">
        <f t="shared" si="64"/>
        <v>1</v>
      </c>
      <c r="K148" s="37">
        <f>VLOOKUP($D148,'[2]Титул ДТ'!$B:$CT,12,0)</f>
        <v>1</v>
      </c>
      <c r="M148" s="37">
        <v>0</v>
      </c>
      <c r="U148" s="37">
        <v>1</v>
      </c>
      <c r="V148" s="180">
        <f t="shared" si="62"/>
        <v>167</v>
      </c>
      <c r="W148" s="180">
        <f t="shared" si="65"/>
        <v>0</v>
      </c>
      <c r="X148" s="180"/>
      <c r="Y148" s="180"/>
      <c r="Z148" s="180">
        <f t="shared" si="66"/>
        <v>0</v>
      </c>
      <c r="AA148" s="180"/>
      <c r="AB148" s="180"/>
      <c r="AC148" s="180">
        <f t="shared" si="67"/>
        <v>167</v>
      </c>
      <c r="AD148" s="37">
        <v>167</v>
      </c>
      <c r="AF148" s="37">
        <v>0</v>
      </c>
      <c r="AH148" s="37">
        <v>0</v>
      </c>
      <c r="AJ148" s="37">
        <v>0</v>
      </c>
      <c r="AL148" s="37">
        <f t="shared" si="63"/>
        <v>5</v>
      </c>
      <c r="AM148" s="179">
        <f t="shared" si="68"/>
        <v>0</v>
      </c>
      <c r="AP148" s="37">
        <f t="shared" si="69"/>
        <v>0</v>
      </c>
      <c r="AS148" s="37">
        <f t="shared" si="70"/>
        <v>4</v>
      </c>
      <c r="AT148" s="37">
        <v>4</v>
      </c>
      <c r="AV148" s="37">
        <f t="shared" si="71"/>
        <v>1</v>
      </c>
      <c r="AW148" s="37">
        <v>1</v>
      </c>
      <c r="AY148" s="37">
        <v>1</v>
      </c>
      <c r="BE148" s="37">
        <v>0</v>
      </c>
      <c r="BS148" s="37">
        <f t="shared" si="72"/>
        <v>158</v>
      </c>
      <c r="BT148" s="37">
        <v>158</v>
      </c>
      <c r="BV148" s="37">
        <v>0</v>
      </c>
      <c r="BX148" s="37">
        <v>0</v>
      </c>
      <c r="BZ148" s="37">
        <v>0</v>
      </c>
      <c r="CH148" s="37">
        <f t="shared" si="73"/>
        <v>5</v>
      </c>
      <c r="CI148" s="37">
        <v>5</v>
      </c>
      <c r="CN148" s="37">
        <v>2428.866</v>
      </c>
      <c r="CT148" s="37">
        <v>13</v>
      </c>
      <c r="CV148" s="37">
        <v>0</v>
      </c>
      <c r="DB148" s="37">
        <v>0</v>
      </c>
      <c r="DD148" s="37">
        <v>0</v>
      </c>
      <c r="DE148" s="37">
        <f t="shared" si="74"/>
        <v>1</v>
      </c>
      <c r="DG148" s="37">
        <v>1</v>
      </c>
      <c r="DK148" s="37">
        <v>18</v>
      </c>
      <c r="DP148" s="37">
        <v>373.34100000000001</v>
      </c>
      <c r="DW148" s="37">
        <v>0</v>
      </c>
      <c r="DZ148" s="37">
        <v>1</v>
      </c>
      <c r="EE148" s="37">
        <v>2</v>
      </c>
      <c r="EK148" s="37">
        <v>2</v>
      </c>
      <c r="EL148" s="37">
        <f t="shared" si="75"/>
        <v>22</v>
      </c>
      <c r="EM148" s="37">
        <v>22</v>
      </c>
      <c r="EN148" s="37">
        <v>0</v>
      </c>
      <c r="EO148" s="37">
        <v>278.99847499999998</v>
      </c>
      <c r="EQ148" s="37">
        <v>13.146525000000004</v>
      </c>
      <c r="FE148" s="37">
        <v>672.01379999999995</v>
      </c>
      <c r="FG148" s="37">
        <v>74.668199999999999</v>
      </c>
      <c r="FI148" s="37"/>
      <c r="FJ148" s="178"/>
      <c r="FU148" s="37">
        <v>149.3364</v>
      </c>
      <c r="FW148" s="37">
        <v>5</v>
      </c>
      <c r="GH148" s="37">
        <v>512.51700000000005</v>
      </c>
      <c r="GQ148" s="183"/>
      <c r="GR148" s="184"/>
      <c r="GS148" s="184"/>
      <c r="GT148" s="184"/>
      <c r="GU148" s="184"/>
      <c r="GV148" s="184"/>
      <c r="GW148" s="184"/>
      <c r="GX148" s="184"/>
      <c r="GY148" s="184"/>
      <c r="GZ148" s="184"/>
      <c r="HA148" s="184"/>
      <c r="HB148" s="184"/>
      <c r="HC148" s="184"/>
      <c r="HD148" s="184"/>
      <c r="HE148" s="184"/>
      <c r="HF148" s="184"/>
      <c r="HG148" s="184"/>
      <c r="HH148" s="184"/>
      <c r="HV148" s="37">
        <v>341.678</v>
      </c>
      <c r="HX148" s="37">
        <v>1.7</v>
      </c>
      <c r="IB148" s="37">
        <v>0</v>
      </c>
      <c r="IR148" s="37">
        <v>0</v>
      </c>
      <c r="IT148" s="37">
        <v>0</v>
      </c>
      <c r="JT148" s="37">
        <v>0</v>
      </c>
      <c r="JW148" s="37">
        <v>0</v>
      </c>
      <c r="JZ148" s="37">
        <v>0</v>
      </c>
      <c r="KA148" s="37">
        <v>0</v>
      </c>
      <c r="KB148" s="37">
        <v>0</v>
      </c>
      <c r="KC148" s="37">
        <v>0</v>
      </c>
      <c r="KD148" s="37">
        <v>0</v>
      </c>
      <c r="KV148" s="37">
        <v>0</v>
      </c>
    </row>
    <row r="149" spans="1:308" ht="17.25" customHeight="1" x14ac:dyDescent="0.25">
      <c r="A149" s="17">
        <v>139</v>
      </c>
      <c r="B149" s="163" t="s">
        <v>300</v>
      </c>
      <c r="C149" s="169" t="s">
        <v>439</v>
      </c>
      <c r="D149" s="170">
        <v>247693950</v>
      </c>
      <c r="E149" s="78">
        <f t="shared" si="60"/>
        <v>6765.223</v>
      </c>
      <c r="F149" s="78">
        <f t="shared" si="57"/>
        <v>1663.7380149999999</v>
      </c>
      <c r="G149" s="78">
        <f t="shared" si="58"/>
        <v>0</v>
      </c>
      <c r="H149" s="78">
        <f t="shared" si="59"/>
        <v>944.02118500000006</v>
      </c>
      <c r="I149" s="78">
        <f t="shared" si="61"/>
        <v>4157.4638000000004</v>
      </c>
      <c r="J149" s="37">
        <f t="shared" si="64"/>
        <v>1</v>
      </c>
      <c r="K149" s="37">
        <f>VLOOKUP($D149,'[2]Титул ДТ'!$B:$CT,12,0)</f>
        <v>1</v>
      </c>
      <c r="M149" s="37">
        <v>0</v>
      </c>
      <c r="U149" s="37">
        <v>1</v>
      </c>
      <c r="V149" s="180">
        <f t="shared" si="62"/>
        <v>0</v>
      </c>
      <c r="W149" s="180">
        <f t="shared" si="65"/>
        <v>0</v>
      </c>
      <c r="X149" s="180"/>
      <c r="Y149" s="180"/>
      <c r="Z149" s="180">
        <f t="shared" si="66"/>
        <v>0</v>
      </c>
      <c r="AA149" s="180"/>
      <c r="AB149" s="180"/>
      <c r="AC149" s="180">
        <f t="shared" si="67"/>
        <v>0</v>
      </c>
      <c r="AD149" s="37">
        <v>0</v>
      </c>
      <c r="AF149" s="37">
        <v>0</v>
      </c>
      <c r="AH149" s="37">
        <v>411</v>
      </c>
      <c r="AJ149" s="37">
        <v>0</v>
      </c>
      <c r="AL149" s="37">
        <f t="shared" si="63"/>
        <v>0</v>
      </c>
      <c r="AM149" s="179">
        <f t="shared" si="68"/>
        <v>0</v>
      </c>
      <c r="AP149" s="37">
        <f t="shared" si="69"/>
        <v>0</v>
      </c>
      <c r="AS149" s="37">
        <f t="shared" si="70"/>
        <v>0</v>
      </c>
      <c r="AT149" s="37">
        <v>0</v>
      </c>
      <c r="AV149" s="37">
        <f t="shared" si="71"/>
        <v>0</v>
      </c>
      <c r="AW149" s="37">
        <v>0</v>
      </c>
      <c r="AY149" s="37">
        <v>1</v>
      </c>
      <c r="BE149" s="37">
        <v>0</v>
      </c>
      <c r="BS149" s="37">
        <f t="shared" si="72"/>
        <v>0</v>
      </c>
      <c r="BT149" s="37">
        <v>0</v>
      </c>
      <c r="BV149" s="37">
        <v>0</v>
      </c>
      <c r="BX149" s="37">
        <v>386</v>
      </c>
      <c r="BZ149" s="37">
        <v>0</v>
      </c>
      <c r="CH149" s="37">
        <f t="shared" si="73"/>
        <v>2</v>
      </c>
      <c r="CI149" s="37">
        <v>2</v>
      </c>
      <c r="CN149" s="37">
        <v>4116.9650000000001</v>
      </c>
      <c r="CT149" s="37">
        <v>0</v>
      </c>
      <c r="CV149" s="37">
        <v>0</v>
      </c>
      <c r="DB149" s="37">
        <v>0</v>
      </c>
      <c r="DD149" s="37">
        <v>0</v>
      </c>
      <c r="DE149" s="37">
        <f t="shared" si="74"/>
        <v>0</v>
      </c>
      <c r="DG149" s="37">
        <v>0</v>
      </c>
      <c r="DK149" s="37">
        <v>0</v>
      </c>
      <c r="DP149" s="37">
        <v>514.79349999999999</v>
      </c>
      <c r="DW149" s="37">
        <v>0</v>
      </c>
      <c r="DZ149" s="37">
        <v>1</v>
      </c>
      <c r="EE149" s="37">
        <v>3</v>
      </c>
      <c r="EK149" s="37">
        <v>6</v>
      </c>
      <c r="EL149" s="37">
        <f t="shared" si="75"/>
        <v>48</v>
      </c>
      <c r="EM149" s="37">
        <v>48</v>
      </c>
      <c r="EN149" s="37">
        <v>0</v>
      </c>
      <c r="EO149" s="37">
        <v>591.31403499999999</v>
      </c>
      <c r="EQ149" s="37">
        <v>27.862965000000003</v>
      </c>
      <c r="FE149" s="37">
        <v>926.62829999999997</v>
      </c>
      <c r="FG149" s="37">
        <v>102.95869999999999</v>
      </c>
      <c r="FI149" s="37"/>
      <c r="FJ149" s="178"/>
      <c r="FU149" s="37">
        <v>257.39675</v>
      </c>
      <c r="FW149" s="37">
        <v>4</v>
      </c>
      <c r="FY149" s="37">
        <v>145.79568</v>
      </c>
      <c r="GE149" s="37">
        <v>16.19952</v>
      </c>
      <c r="GH149" s="37">
        <v>40.498800000000003</v>
      </c>
      <c r="GQ149" s="183"/>
      <c r="GR149" s="184"/>
      <c r="GS149" s="184"/>
      <c r="GT149" s="184"/>
      <c r="GU149" s="184"/>
      <c r="GV149" s="184"/>
      <c r="GW149" s="184"/>
      <c r="GX149" s="184"/>
      <c r="GY149" s="184"/>
      <c r="GZ149" s="184"/>
      <c r="HA149" s="184"/>
      <c r="HB149" s="184"/>
      <c r="HC149" s="184"/>
      <c r="HD149" s="184"/>
      <c r="HE149" s="184"/>
      <c r="HF149" s="184"/>
      <c r="HG149" s="184"/>
      <c r="HH149" s="184"/>
      <c r="HU149" s="37">
        <v>64.798079999999999</v>
      </c>
      <c r="HV149" s="37">
        <v>16.19952</v>
      </c>
      <c r="HW149" s="37">
        <v>2.5714285714285698</v>
      </c>
      <c r="HX149" s="37">
        <v>2.5</v>
      </c>
      <c r="IB149" s="37">
        <v>0</v>
      </c>
      <c r="IR149" s="37">
        <v>0</v>
      </c>
      <c r="IT149" s="37">
        <v>0</v>
      </c>
      <c r="JT149" s="37">
        <v>0</v>
      </c>
      <c r="JW149" s="37">
        <v>0</v>
      </c>
      <c r="JZ149" s="37">
        <v>0</v>
      </c>
      <c r="KA149" s="37">
        <v>0</v>
      </c>
      <c r="KB149" s="37">
        <v>0</v>
      </c>
      <c r="KC149" s="37">
        <v>0</v>
      </c>
      <c r="KD149" s="37">
        <v>0</v>
      </c>
      <c r="KV149" s="37">
        <v>0</v>
      </c>
    </row>
    <row r="150" spans="1:308" ht="17.25" customHeight="1" x14ac:dyDescent="0.25">
      <c r="A150" s="17">
        <v>140</v>
      </c>
      <c r="B150" s="165" t="s">
        <v>300</v>
      </c>
      <c r="C150" s="172" t="s">
        <v>440</v>
      </c>
      <c r="D150" s="173">
        <v>247693859</v>
      </c>
      <c r="E150" s="78">
        <f t="shared" si="60"/>
        <v>13064.864000000001</v>
      </c>
      <c r="F150" s="78">
        <f t="shared" si="57"/>
        <v>3043.8051400000004</v>
      </c>
      <c r="G150" s="78">
        <f t="shared" si="58"/>
        <v>0</v>
      </c>
      <c r="H150" s="78">
        <f t="shared" si="59"/>
        <v>6862.2588599999999</v>
      </c>
      <c r="I150" s="78">
        <f t="shared" si="61"/>
        <v>3158.8</v>
      </c>
      <c r="J150" s="37">
        <f t="shared" si="64"/>
        <v>1</v>
      </c>
      <c r="K150" s="37">
        <f>VLOOKUP($D150,'[2]Титул ДТ'!$B:$CT,12,0)</f>
        <v>1</v>
      </c>
      <c r="M150" s="37">
        <v>0</v>
      </c>
      <c r="U150" s="37">
        <v>1</v>
      </c>
      <c r="V150" s="180">
        <f t="shared" si="62"/>
        <v>349</v>
      </c>
      <c r="W150" s="180">
        <f t="shared" si="65"/>
        <v>0</v>
      </c>
      <c r="X150" s="180"/>
      <c r="Y150" s="180"/>
      <c r="Z150" s="180">
        <f t="shared" si="66"/>
        <v>0</v>
      </c>
      <c r="AA150" s="180"/>
      <c r="AB150" s="180"/>
      <c r="AC150" s="180">
        <f t="shared" si="67"/>
        <v>349</v>
      </c>
      <c r="AD150" s="37">
        <v>349</v>
      </c>
      <c r="AF150" s="37">
        <v>0</v>
      </c>
      <c r="AH150" s="37">
        <v>0</v>
      </c>
      <c r="AJ150" s="37">
        <v>0</v>
      </c>
      <c r="AL150" s="37">
        <f t="shared" si="63"/>
        <v>6</v>
      </c>
      <c r="AM150" s="179">
        <f t="shared" si="68"/>
        <v>0</v>
      </c>
      <c r="AP150" s="37">
        <f t="shared" si="69"/>
        <v>0</v>
      </c>
      <c r="AS150" s="37">
        <f t="shared" si="70"/>
        <v>5</v>
      </c>
      <c r="AT150" s="37">
        <v>5</v>
      </c>
      <c r="AV150" s="37">
        <f t="shared" si="71"/>
        <v>1</v>
      </c>
      <c r="AW150" s="37">
        <v>1</v>
      </c>
      <c r="AY150" s="37">
        <v>2</v>
      </c>
      <c r="BE150" s="37">
        <v>0</v>
      </c>
      <c r="BS150" s="37">
        <f t="shared" si="72"/>
        <v>429</v>
      </c>
      <c r="BT150" s="37">
        <v>429</v>
      </c>
      <c r="BV150" s="37">
        <v>0</v>
      </c>
      <c r="BX150" s="37">
        <v>0</v>
      </c>
      <c r="BZ150" s="37">
        <v>0</v>
      </c>
      <c r="CH150" s="37">
        <f t="shared" si="73"/>
        <v>3</v>
      </c>
      <c r="CI150" s="37">
        <v>3</v>
      </c>
      <c r="CM150" s="37">
        <v>5000</v>
      </c>
      <c r="CN150" s="37">
        <v>2731.9</v>
      </c>
      <c r="CT150" s="37">
        <v>241</v>
      </c>
      <c r="CV150" s="37">
        <v>0</v>
      </c>
      <c r="DB150" s="37">
        <v>0</v>
      </c>
      <c r="DD150" s="37">
        <v>0</v>
      </c>
      <c r="DE150" s="37">
        <f t="shared" si="74"/>
        <v>1</v>
      </c>
      <c r="DF150" s="37">
        <v>1</v>
      </c>
      <c r="DJ150" s="37">
        <v>18</v>
      </c>
      <c r="DP150" s="37">
        <v>1066.4179999999999</v>
      </c>
      <c r="DW150" s="37">
        <v>0</v>
      </c>
      <c r="DZ150" s="37">
        <v>1</v>
      </c>
      <c r="EE150" s="37">
        <v>2</v>
      </c>
      <c r="EK150" s="37">
        <v>7</v>
      </c>
      <c r="EL150" s="37">
        <f t="shared" si="75"/>
        <v>96</v>
      </c>
      <c r="EM150" s="37">
        <v>96</v>
      </c>
      <c r="EN150" s="37">
        <v>0</v>
      </c>
      <c r="EO150" s="37">
        <v>1124.2527400000001</v>
      </c>
      <c r="EQ150" s="37">
        <v>52.975260000000006</v>
      </c>
      <c r="FE150" s="37">
        <v>1919.5524</v>
      </c>
      <c r="FG150" s="37">
        <v>213.28360000000001</v>
      </c>
      <c r="FI150" s="37"/>
      <c r="FJ150" s="178"/>
      <c r="FU150" s="37">
        <v>426.56720000000001</v>
      </c>
      <c r="FW150" s="37">
        <v>5</v>
      </c>
      <c r="GE150" s="37">
        <v>800</v>
      </c>
      <c r="GH150" s="37">
        <v>426.9</v>
      </c>
      <c r="GQ150" s="183"/>
      <c r="GR150" s="184"/>
      <c r="GS150" s="184"/>
      <c r="GT150" s="184"/>
      <c r="GU150" s="184"/>
      <c r="GV150" s="184"/>
      <c r="GW150" s="184"/>
      <c r="GX150" s="184"/>
      <c r="GY150" s="184"/>
      <c r="GZ150" s="184"/>
      <c r="HA150" s="184"/>
      <c r="HB150" s="184"/>
      <c r="HC150" s="184"/>
      <c r="HD150" s="184"/>
      <c r="HE150" s="184"/>
      <c r="HF150" s="184"/>
      <c r="HG150" s="184"/>
      <c r="HH150" s="184"/>
      <c r="HU150" s="37">
        <v>486.95652173913101</v>
      </c>
      <c r="HV150" s="37">
        <v>259.852173913044</v>
      </c>
      <c r="HW150" s="37">
        <v>1.6428571428571399</v>
      </c>
      <c r="HX150" s="37">
        <v>1.7</v>
      </c>
      <c r="IB150" s="37">
        <v>0</v>
      </c>
      <c r="IR150" s="37">
        <v>0</v>
      </c>
      <c r="IT150" s="37">
        <v>0</v>
      </c>
      <c r="JT150" s="37">
        <v>0</v>
      </c>
      <c r="JW150" s="37">
        <v>0</v>
      </c>
      <c r="JZ150" s="37">
        <v>0</v>
      </c>
      <c r="KA150" s="37">
        <v>0</v>
      </c>
      <c r="KB150" s="37">
        <v>0</v>
      </c>
      <c r="KC150" s="37">
        <v>0</v>
      </c>
      <c r="KD150" s="37">
        <v>0</v>
      </c>
      <c r="KV150" s="37">
        <v>0</v>
      </c>
    </row>
    <row r="151" spans="1:308" ht="17.25" customHeight="1" x14ac:dyDescent="0.25">
      <c r="A151" s="17">
        <v>141</v>
      </c>
      <c r="B151" s="163" t="s">
        <v>300</v>
      </c>
      <c r="C151" s="169" t="s">
        <v>441</v>
      </c>
      <c r="D151" s="170">
        <v>247693890</v>
      </c>
      <c r="E151" s="78">
        <f t="shared" si="60"/>
        <v>14707.25</v>
      </c>
      <c r="F151" s="78">
        <f t="shared" si="57"/>
        <v>1477.06105</v>
      </c>
      <c r="G151" s="78">
        <f t="shared" si="58"/>
        <v>0</v>
      </c>
      <c r="H151" s="78">
        <f t="shared" si="59"/>
        <v>901.62995000000001</v>
      </c>
      <c r="I151" s="78">
        <f t="shared" si="61"/>
        <v>12328.559000000001</v>
      </c>
      <c r="J151" s="37">
        <f t="shared" si="64"/>
        <v>2</v>
      </c>
      <c r="K151" s="37">
        <f>VLOOKUP($D151,'[2]Титул ДТ'!$B:$CT,12,0)</f>
        <v>2</v>
      </c>
      <c r="M151" s="37">
        <v>0</v>
      </c>
      <c r="U151" s="37">
        <v>1</v>
      </c>
      <c r="V151" s="180">
        <f t="shared" si="62"/>
        <v>279</v>
      </c>
      <c r="W151" s="180">
        <f t="shared" si="65"/>
        <v>0</v>
      </c>
      <c r="X151" s="180"/>
      <c r="Y151" s="180"/>
      <c r="Z151" s="180">
        <f t="shared" si="66"/>
        <v>0</v>
      </c>
      <c r="AA151" s="180"/>
      <c r="AB151" s="180"/>
      <c r="AC151" s="180">
        <f t="shared" si="67"/>
        <v>279</v>
      </c>
      <c r="AD151" s="37">
        <v>279</v>
      </c>
      <c r="AF151" s="37">
        <v>0</v>
      </c>
      <c r="AH151" s="37">
        <v>0</v>
      </c>
      <c r="AJ151" s="37">
        <v>0</v>
      </c>
      <c r="AL151" s="37">
        <f t="shared" si="63"/>
        <v>0</v>
      </c>
      <c r="AM151" s="179">
        <f t="shared" si="68"/>
        <v>0</v>
      </c>
      <c r="AP151" s="37">
        <f t="shared" si="69"/>
        <v>0</v>
      </c>
      <c r="AS151" s="37">
        <f t="shared" si="70"/>
        <v>0</v>
      </c>
      <c r="AT151" s="37">
        <v>0</v>
      </c>
      <c r="AV151" s="37">
        <f t="shared" si="71"/>
        <v>0</v>
      </c>
      <c r="AW151" s="37">
        <v>0</v>
      </c>
      <c r="AY151" s="37">
        <v>2</v>
      </c>
      <c r="BE151" s="37">
        <v>0</v>
      </c>
      <c r="BS151" s="37">
        <f t="shared" si="72"/>
        <v>477</v>
      </c>
      <c r="BT151" s="37">
        <v>477</v>
      </c>
      <c r="BV151" s="37">
        <v>0</v>
      </c>
      <c r="BX151" s="37">
        <v>0</v>
      </c>
      <c r="BZ151" s="37">
        <v>0</v>
      </c>
      <c r="CH151" s="37">
        <f t="shared" si="73"/>
        <v>5</v>
      </c>
      <c r="CI151" s="37">
        <v>5</v>
      </c>
      <c r="CN151" s="37">
        <v>11083.423000000001</v>
      </c>
      <c r="CT151" s="37">
        <v>30</v>
      </c>
      <c r="CV151" s="37">
        <v>0</v>
      </c>
      <c r="DB151" s="37">
        <v>0</v>
      </c>
      <c r="DD151" s="37">
        <v>0</v>
      </c>
      <c r="DE151" s="37">
        <f t="shared" si="74"/>
        <v>0</v>
      </c>
      <c r="DG151" s="37">
        <v>0</v>
      </c>
      <c r="DK151" s="37">
        <v>0</v>
      </c>
      <c r="DP151" s="37">
        <v>660.08050000000003</v>
      </c>
      <c r="DW151" s="37">
        <v>0</v>
      </c>
      <c r="DZ151" s="37">
        <v>2</v>
      </c>
      <c r="EE151" s="37">
        <v>0</v>
      </c>
      <c r="EK151" s="37">
        <v>16</v>
      </c>
      <c r="EL151" s="37">
        <f t="shared" si="75"/>
        <v>23</v>
      </c>
      <c r="EM151" s="37">
        <v>23</v>
      </c>
      <c r="EN151" s="37">
        <v>0</v>
      </c>
      <c r="EO151" s="37">
        <v>288.91615000000002</v>
      </c>
      <c r="EQ151" s="37">
        <v>13.613850000000003</v>
      </c>
      <c r="FE151" s="37">
        <v>1188.1449</v>
      </c>
      <c r="FG151" s="37">
        <v>132.01609999999999</v>
      </c>
      <c r="FI151" s="37"/>
      <c r="FJ151" s="178"/>
      <c r="FU151" s="37">
        <v>330.04025000000001</v>
      </c>
      <c r="FW151" s="37">
        <v>4</v>
      </c>
      <c r="GH151" s="37">
        <v>1245.136</v>
      </c>
      <c r="GQ151" s="185"/>
      <c r="GR151" s="186"/>
      <c r="GS151" s="186"/>
      <c r="GT151" s="186"/>
      <c r="GU151" s="186"/>
      <c r="GV151" s="186"/>
      <c r="GW151" s="186"/>
      <c r="GX151" s="186"/>
      <c r="GY151" s="186"/>
      <c r="GZ151" s="186"/>
      <c r="HA151" s="186"/>
      <c r="HB151" s="186"/>
      <c r="HC151" s="186"/>
      <c r="HD151" s="186"/>
      <c r="HE151" s="186"/>
      <c r="HF151" s="186"/>
      <c r="HG151" s="186"/>
      <c r="HH151" s="186"/>
      <c r="HV151" s="37">
        <v>633.88741818181995</v>
      </c>
      <c r="HX151" s="37">
        <v>1.7</v>
      </c>
      <c r="IB151" s="37">
        <v>0</v>
      </c>
      <c r="IR151" s="37">
        <v>0</v>
      </c>
      <c r="IT151" s="37">
        <v>0</v>
      </c>
      <c r="JT151" s="37">
        <v>0</v>
      </c>
      <c r="JW151" s="37">
        <v>0</v>
      </c>
      <c r="JZ151" s="37">
        <v>0</v>
      </c>
      <c r="KA151" s="37">
        <v>0</v>
      </c>
      <c r="KB151" s="37">
        <v>0</v>
      </c>
      <c r="KC151" s="37">
        <v>0</v>
      </c>
      <c r="KD151" s="37">
        <v>0</v>
      </c>
      <c r="KV151" s="37">
        <v>0</v>
      </c>
    </row>
    <row r="152" spans="1:308" ht="17.25" customHeight="1" x14ac:dyDescent="0.25">
      <c r="A152" s="17">
        <v>142</v>
      </c>
      <c r="B152" s="163" t="s">
        <v>300</v>
      </c>
      <c r="C152" s="169" t="s">
        <v>442</v>
      </c>
      <c r="D152" s="170">
        <v>247693875</v>
      </c>
      <c r="E152" s="78">
        <f t="shared" si="60"/>
        <v>10903.583999999999</v>
      </c>
      <c r="F152" s="78">
        <f t="shared" si="57"/>
        <v>2459.5913649999998</v>
      </c>
      <c r="G152" s="78">
        <f t="shared" si="58"/>
        <v>0</v>
      </c>
      <c r="H152" s="78">
        <f t="shared" si="59"/>
        <v>719.68063499999994</v>
      </c>
      <c r="I152" s="78">
        <f t="shared" si="61"/>
        <v>7724.3119999999999</v>
      </c>
      <c r="J152" s="37">
        <f t="shared" si="64"/>
        <v>1</v>
      </c>
      <c r="K152" s="37">
        <f>VLOOKUP($D152,'[2]Титул ДТ'!$B:$CT,12,0)</f>
        <v>1</v>
      </c>
      <c r="O152" s="37">
        <v>189</v>
      </c>
      <c r="U152" s="37">
        <v>0</v>
      </c>
      <c r="V152" s="180">
        <f t="shared" si="62"/>
        <v>0</v>
      </c>
      <c r="W152" s="180">
        <f t="shared" si="65"/>
        <v>0</v>
      </c>
      <c r="X152" s="180"/>
      <c r="Y152" s="180"/>
      <c r="Z152" s="180">
        <f t="shared" si="66"/>
        <v>0</v>
      </c>
      <c r="AA152" s="180"/>
      <c r="AB152" s="180"/>
      <c r="AC152" s="180">
        <f t="shared" si="67"/>
        <v>0</v>
      </c>
      <c r="AD152" s="37">
        <v>0</v>
      </c>
      <c r="AF152" s="37">
        <v>0</v>
      </c>
      <c r="AH152" s="37">
        <v>0</v>
      </c>
      <c r="AJ152" s="37">
        <v>0</v>
      </c>
      <c r="AL152" s="37">
        <f t="shared" si="63"/>
        <v>5</v>
      </c>
      <c r="AM152" s="179">
        <f t="shared" si="68"/>
        <v>0</v>
      </c>
      <c r="AP152" s="37">
        <f t="shared" si="69"/>
        <v>0</v>
      </c>
      <c r="AS152" s="37">
        <f t="shared" si="70"/>
        <v>4</v>
      </c>
      <c r="AT152" s="37">
        <v>4</v>
      </c>
      <c r="AV152" s="37">
        <f t="shared" si="71"/>
        <v>1</v>
      </c>
      <c r="AW152" s="37">
        <v>1</v>
      </c>
      <c r="AY152" s="37">
        <v>1</v>
      </c>
      <c r="BE152" s="37">
        <v>160</v>
      </c>
      <c r="BS152" s="37">
        <f t="shared" si="72"/>
        <v>0</v>
      </c>
      <c r="BT152" s="37">
        <v>0</v>
      </c>
      <c r="BV152" s="37">
        <v>0</v>
      </c>
      <c r="BX152" s="37">
        <v>0</v>
      </c>
      <c r="BZ152" s="37">
        <v>0</v>
      </c>
      <c r="CH152" s="37">
        <f t="shared" si="73"/>
        <v>4</v>
      </c>
      <c r="CI152" s="37">
        <v>4</v>
      </c>
      <c r="CN152" s="37">
        <v>7304.82</v>
      </c>
      <c r="CT152" s="37">
        <v>50</v>
      </c>
      <c r="CV152" s="37">
        <v>0</v>
      </c>
      <c r="DB152" s="37">
        <v>0</v>
      </c>
      <c r="DD152" s="37">
        <v>0</v>
      </c>
      <c r="DE152" s="37">
        <f t="shared" si="74"/>
        <v>1</v>
      </c>
      <c r="DG152" s="37">
        <v>1</v>
      </c>
      <c r="DK152" s="37">
        <v>18</v>
      </c>
      <c r="DP152" s="37">
        <v>462.28649999999999</v>
      </c>
      <c r="DW152" s="37">
        <v>0</v>
      </c>
      <c r="DZ152" s="37">
        <v>1</v>
      </c>
      <c r="EE152" s="37">
        <v>0</v>
      </c>
      <c r="EK152" s="37">
        <v>8</v>
      </c>
      <c r="EL152" s="37">
        <f t="shared" si="75"/>
        <v>130</v>
      </c>
      <c r="EM152" s="37">
        <v>130</v>
      </c>
      <c r="EN152" s="37">
        <v>0</v>
      </c>
      <c r="EO152" s="37">
        <v>1627.4756649999999</v>
      </c>
      <c r="EQ152" s="37">
        <v>76.687335000000019</v>
      </c>
      <c r="FE152" s="37">
        <v>832.11569999999995</v>
      </c>
      <c r="FF152" s="185"/>
      <c r="FG152" s="37">
        <v>92.457300000000004</v>
      </c>
      <c r="FI152" s="37"/>
      <c r="FJ152" s="178"/>
      <c r="FU152" s="37">
        <v>231.14324999999999</v>
      </c>
      <c r="FW152" s="37">
        <v>4</v>
      </c>
      <c r="GE152" s="37">
        <v>201.536</v>
      </c>
      <c r="GQ152" s="183"/>
      <c r="GR152" s="184"/>
      <c r="GS152" s="184"/>
      <c r="GT152" s="184"/>
      <c r="GU152" s="184"/>
      <c r="GV152" s="184"/>
      <c r="GW152" s="184"/>
      <c r="GX152" s="184"/>
      <c r="GY152" s="184"/>
      <c r="GZ152" s="184"/>
      <c r="HA152" s="184"/>
      <c r="HB152" s="184"/>
      <c r="HC152" s="184"/>
      <c r="HD152" s="184"/>
      <c r="HE152" s="184"/>
      <c r="HF152" s="184"/>
      <c r="HG152" s="184"/>
      <c r="HH152" s="184"/>
      <c r="HU152" s="37">
        <v>106.071578947368</v>
      </c>
      <c r="HV152" s="37">
        <v>0</v>
      </c>
      <c r="HW152" s="37">
        <v>1.8</v>
      </c>
      <c r="HX152" s="37">
        <v>0</v>
      </c>
      <c r="IB152" s="37">
        <v>401.49200000000002</v>
      </c>
      <c r="IR152" s="37">
        <v>211.31157894736799</v>
      </c>
      <c r="IT152" s="37">
        <v>1.9</v>
      </c>
      <c r="JT152" s="37">
        <v>0</v>
      </c>
      <c r="JW152" s="37">
        <v>0</v>
      </c>
      <c r="JZ152" s="37">
        <v>0</v>
      </c>
      <c r="KA152" s="37">
        <v>0</v>
      </c>
      <c r="KB152" s="37">
        <v>0</v>
      </c>
      <c r="KC152" s="37">
        <v>0</v>
      </c>
      <c r="KD152" s="37">
        <v>0</v>
      </c>
      <c r="KV152" s="37">
        <v>0</v>
      </c>
    </row>
    <row r="153" spans="1:308" ht="17.25" customHeight="1" x14ac:dyDescent="0.25">
      <c r="A153" s="17">
        <v>143</v>
      </c>
      <c r="B153" s="163" t="s">
        <v>300</v>
      </c>
      <c r="C153" s="169" t="s">
        <v>443</v>
      </c>
      <c r="D153" s="170">
        <v>247693868</v>
      </c>
      <c r="E153" s="78">
        <f t="shared" si="60"/>
        <v>21392.720000000001</v>
      </c>
      <c r="F153" s="78">
        <f t="shared" si="57"/>
        <v>2998.7207950000002</v>
      </c>
      <c r="G153" s="78">
        <f t="shared" si="58"/>
        <v>0</v>
      </c>
      <c r="H153" s="78">
        <f t="shared" si="59"/>
        <v>1022.178205</v>
      </c>
      <c r="I153" s="78">
        <f t="shared" si="61"/>
        <v>17371.821</v>
      </c>
      <c r="J153" s="37">
        <f t="shared" si="64"/>
        <v>2</v>
      </c>
      <c r="K153" s="37">
        <f>VLOOKUP($D153,'[2]Титул ДТ'!$B:$CT,12,0)</f>
        <v>2</v>
      </c>
      <c r="M153" s="37">
        <v>0</v>
      </c>
      <c r="U153" s="37">
        <v>1</v>
      </c>
      <c r="V153" s="180">
        <f t="shared" si="62"/>
        <v>281</v>
      </c>
      <c r="W153" s="180">
        <f t="shared" si="65"/>
        <v>0</v>
      </c>
      <c r="X153" s="180"/>
      <c r="Y153" s="180"/>
      <c r="Z153" s="180">
        <f t="shared" si="66"/>
        <v>0</v>
      </c>
      <c r="AA153" s="180"/>
      <c r="AB153" s="180"/>
      <c r="AC153" s="180">
        <f t="shared" si="67"/>
        <v>281</v>
      </c>
      <c r="AD153" s="37">
        <v>281</v>
      </c>
      <c r="AF153" s="37">
        <v>0</v>
      </c>
      <c r="AH153" s="37">
        <v>152</v>
      </c>
      <c r="AJ153" s="37">
        <v>0</v>
      </c>
      <c r="AL153" s="37">
        <f t="shared" si="63"/>
        <v>20</v>
      </c>
      <c r="AM153" s="179">
        <f t="shared" si="68"/>
        <v>0</v>
      </c>
      <c r="AP153" s="37">
        <f t="shared" si="69"/>
        <v>0</v>
      </c>
      <c r="AS153" s="37">
        <f t="shared" si="70"/>
        <v>19</v>
      </c>
      <c r="AT153" s="37">
        <v>19</v>
      </c>
      <c r="AV153" s="37">
        <f t="shared" si="71"/>
        <v>1</v>
      </c>
      <c r="AW153" s="37">
        <v>1</v>
      </c>
      <c r="AY153" s="37">
        <v>2</v>
      </c>
      <c r="BE153" s="37">
        <v>166</v>
      </c>
      <c r="BS153" s="37">
        <f t="shared" si="72"/>
        <v>122</v>
      </c>
      <c r="BT153" s="37">
        <v>122</v>
      </c>
      <c r="BV153" s="37">
        <v>0</v>
      </c>
      <c r="BX153" s="37">
        <v>0</v>
      </c>
      <c r="BZ153" s="37">
        <v>0</v>
      </c>
      <c r="CH153" s="37">
        <f t="shared" si="73"/>
        <v>3</v>
      </c>
      <c r="CI153" s="37">
        <v>3</v>
      </c>
      <c r="CN153" s="37">
        <v>16409.594000000001</v>
      </c>
      <c r="CT153" s="37">
        <v>25</v>
      </c>
      <c r="CV153" s="37">
        <v>0</v>
      </c>
      <c r="DB153" s="37">
        <v>0</v>
      </c>
      <c r="DD153" s="37">
        <v>28</v>
      </c>
      <c r="DE153" s="37">
        <f t="shared" si="74"/>
        <v>1</v>
      </c>
      <c r="DG153" s="37">
        <v>1</v>
      </c>
      <c r="DK153" s="37">
        <v>18</v>
      </c>
      <c r="DP153" s="37">
        <v>769.38599999999997</v>
      </c>
      <c r="DW153" s="37">
        <v>0</v>
      </c>
      <c r="DZ153" s="37">
        <v>2</v>
      </c>
      <c r="EE153" s="37">
        <v>0</v>
      </c>
      <c r="EK153" s="37">
        <v>8</v>
      </c>
      <c r="EL153" s="37">
        <f t="shared" si="75"/>
        <v>37</v>
      </c>
      <c r="EM153" s="37">
        <v>37</v>
      </c>
      <c r="EN153" s="37">
        <v>0</v>
      </c>
      <c r="EO153" s="37">
        <v>500.27579500000002</v>
      </c>
      <c r="EQ153" s="37">
        <v>23.573205000000002</v>
      </c>
      <c r="FE153" s="37">
        <v>1384.8948</v>
      </c>
      <c r="FF153" s="183"/>
      <c r="FG153" s="37">
        <v>153.87719999999999</v>
      </c>
      <c r="FI153" s="37"/>
      <c r="FJ153" s="178"/>
      <c r="FU153" s="37">
        <v>415.88432432432398</v>
      </c>
      <c r="FW153" s="37">
        <v>3.7</v>
      </c>
      <c r="FY153" s="37">
        <v>1113.5501999999999</v>
      </c>
      <c r="GE153" s="37">
        <v>123.7278</v>
      </c>
      <c r="GQ153" s="183"/>
      <c r="GR153" s="184"/>
      <c r="GS153" s="184"/>
      <c r="GT153" s="184"/>
      <c r="GU153" s="184"/>
      <c r="GV153" s="184"/>
      <c r="GW153" s="184"/>
      <c r="GX153" s="184"/>
      <c r="GY153" s="184"/>
      <c r="GZ153" s="184"/>
      <c r="HA153" s="184"/>
      <c r="HB153" s="184"/>
      <c r="HC153" s="184"/>
      <c r="HD153" s="184"/>
      <c r="HE153" s="184"/>
      <c r="HF153" s="184"/>
      <c r="HG153" s="184"/>
      <c r="HH153" s="184"/>
      <c r="HU153" s="37">
        <v>559.22169491525403</v>
      </c>
      <c r="HV153" s="37">
        <v>0</v>
      </c>
      <c r="HW153" s="37">
        <v>2.2124999999999999</v>
      </c>
      <c r="HX153" s="37">
        <v>2.2000000000000002</v>
      </c>
      <c r="IB153" s="37">
        <v>944.22699999999998</v>
      </c>
      <c r="IR153" s="37">
        <v>429.19409090909102</v>
      </c>
      <c r="IT153" s="37">
        <v>2.2000000000000002</v>
      </c>
      <c r="JT153" s="37">
        <v>0</v>
      </c>
      <c r="JW153" s="37">
        <v>0</v>
      </c>
      <c r="JZ153" s="37">
        <v>0</v>
      </c>
      <c r="KA153" s="37">
        <v>0</v>
      </c>
      <c r="KB153" s="37">
        <v>0</v>
      </c>
      <c r="KC153" s="37">
        <v>0</v>
      </c>
      <c r="KD153" s="37">
        <v>0</v>
      </c>
      <c r="KV153" s="37">
        <v>0</v>
      </c>
    </row>
    <row r="154" spans="1:308" ht="17.25" customHeight="1" x14ac:dyDescent="0.25">
      <c r="A154" s="17">
        <v>144</v>
      </c>
      <c r="B154" s="163" t="s">
        <v>300</v>
      </c>
      <c r="C154" s="169" t="s">
        <v>444</v>
      </c>
      <c r="D154" s="170">
        <v>247693881</v>
      </c>
      <c r="E154" s="78">
        <f t="shared" si="60"/>
        <v>3880.1239999999998</v>
      </c>
      <c r="F154" s="78">
        <f t="shared" si="57"/>
        <v>1737.844965</v>
      </c>
      <c r="G154" s="78">
        <f t="shared" si="58"/>
        <v>0</v>
      </c>
      <c r="H154" s="78">
        <f t="shared" si="59"/>
        <v>209.013035</v>
      </c>
      <c r="I154" s="78">
        <f t="shared" si="61"/>
        <v>1933.2659999999998</v>
      </c>
      <c r="J154" s="37">
        <f t="shared" si="64"/>
        <v>1</v>
      </c>
      <c r="K154" s="37">
        <f>VLOOKUP($D154,'[2]Титул ДТ'!$B:$CT,12,0)</f>
        <v>1</v>
      </c>
      <c r="M154" s="37">
        <v>0</v>
      </c>
      <c r="U154" s="37">
        <v>1</v>
      </c>
      <c r="V154" s="180">
        <f t="shared" si="62"/>
        <v>0</v>
      </c>
      <c r="W154" s="180">
        <f t="shared" si="65"/>
        <v>0</v>
      </c>
      <c r="X154" s="180"/>
      <c r="Y154" s="180"/>
      <c r="Z154" s="180">
        <f t="shared" si="66"/>
        <v>0</v>
      </c>
      <c r="AA154" s="180"/>
      <c r="AB154" s="180"/>
      <c r="AC154" s="180">
        <f t="shared" si="67"/>
        <v>0</v>
      </c>
      <c r="AD154" s="37">
        <v>0</v>
      </c>
      <c r="AF154" s="37">
        <v>56.7</v>
      </c>
      <c r="AH154" s="37">
        <v>0</v>
      </c>
      <c r="AJ154" s="37">
        <v>0</v>
      </c>
      <c r="AL154" s="37">
        <f t="shared" si="63"/>
        <v>0</v>
      </c>
      <c r="AM154" s="179">
        <f t="shared" si="68"/>
        <v>0</v>
      </c>
      <c r="AP154" s="37">
        <f t="shared" si="69"/>
        <v>0</v>
      </c>
      <c r="AS154" s="37">
        <f t="shared" si="70"/>
        <v>0</v>
      </c>
      <c r="AT154" s="37">
        <v>0</v>
      </c>
      <c r="AV154" s="37">
        <f t="shared" si="71"/>
        <v>0</v>
      </c>
      <c r="AW154" s="37">
        <v>0</v>
      </c>
      <c r="AY154" s="37">
        <v>0</v>
      </c>
      <c r="BE154" s="37">
        <v>0</v>
      </c>
      <c r="BS154" s="37">
        <f t="shared" si="72"/>
        <v>0</v>
      </c>
      <c r="BT154" s="37">
        <v>0</v>
      </c>
      <c r="BV154" s="37">
        <v>0</v>
      </c>
      <c r="BX154" s="37">
        <v>0</v>
      </c>
      <c r="BZ154" s="37">
        <v>0</v>
      </c>
      <c r="CH154" s="37">
        <f t="shared" si="73"/>
        <v>0</v>
      </c>
      <c r="CI154" s="37">
        <v>0</v>
      </c>
      <c r="CN154" s="37">
        <v>1582.2159999999999</v>
      </c>
      <c r="CT154" s="37">
        <v>4</v>
      </c>
      <c r="CV154" s="37">
        <v>0</v>
      </c>
      <c r="DB154" s="37">
        <v>0</v>
      </c>
      <c r="DD154" s="37">
        <v>0</v>
      </c>
      <c r="DE154" s="37">
        <f t="shared" si="74"/>
        <v>0</v>
      </c>
      <c r="DG154" s="37">
        <v>0</v>
      </c>
      <c r="DK154" s="37">
        <v>0</v>
      </c>
      <c r="DP154" s="37">
        <v>611.41750000000002</v>
      </c>
      <c r="DW154" s="37">
        <v>0</v>
      </c>
      <c r="DZ154" s="37">
        <v>1</v>
      </c>
      <c r="EE154" s="37">
        <v>0</v>
      </c>
      <c r="EK154" s="37">
        <v>3</v>
      </c>
      <c r="EL154" s="37">
        <f t="shared" si="75"/>
        <v>52</v>
      </c>
      <c r="EM154" s="37">
        <v>52</v>
      </c>
      <c r="EN154" s="37">
        <v>0</v>
      </c>
      <c r="EO154" s="37">
        <v>637.29346499999997</v>
      </c>
      <c r="EQ154" s="37">
        <v>30.02953500000001</v>
      </c>
      <c r="FE154" s="37">
        <v>1100.5515</v>
      </c>
      <c r="FF154" s="183"/>
      <c r="FG154" s="37">
        <v>122.2835</v>
      </c>
      <c r="FI154" s="37"/>
      <c r="FJ154" s="178"/>
      <c r="FU154" s="37">
        <v>244.56700000000001</v>
      </c>
      <c r="FW154" s="37">
        <v>5</v>
      </c>
      <c r="GH154" s="37">
        <v>351.05</v>
      </c>
      <c r="GQ154" s="183"/>
      <c r="GR154" s="184"/>
      <c r="GS154" s="184"/>
      <c r="GT154" s="184"/>
      <c r="GU154" s="184"/>
      <c r="GV154" s="184"/>
      <c r="GW154" s="184"/>
      <c r="GX154" s="184"/>
      <c r="GY154" s="184"/>
      <c r="GZ154" s="184"/>
      <c r="HA154" s="184"/>
      <c r="HB154" s="184"/>
      <c r="HC154" s="184"/>
      <c r="HD154" s="184"/>
      <c r="HE154" s="184"/>
      <c r="HF154" s="184"/>
      <c r="HG154" s="184"/>
      <c r="HH154" s="184"/>
      <c r="HV154" s="37">
        <v>234.03333333333299</v>
      </c>
      <c r="HX154" s="37">
        <v>1.7</v>
      </c>
      <c r="IB154" s="37">
        <v>0</v>
      </c>
      <c r="IR154" s="37">
        <v>0</v>
      </c>
      <c r="IT154" s="37">
        <v>0</v>
      </c>
      <c r="JT154" s="37">
        <v>0</v>
      </c>
      <c r="JW154" s="37">
        <v>0</v>
      </c>
      <c r="JZ154" s="37">
        <v>0</v>
      </c>
      <c r="KA154" s="37">
        <v>0</v>
      </c>
      <c r="KB154" s="37">
        <v>0</v>
      </c>
      <c r="KC154" s="37">
        <v>0</v>
      </c>
      <c r="KD154" s="37">
        <v>0</v>
      </c>
      <c r="KV154" s="37">
        <v>0</v>
      </c>
    </row>
    <row r="155" spans="1:308" ht="17.25" customHeight="1" x14ac:dyDescent="0.25">
      <c r="A155" s="17">
        <v>145</v>
      </c>
      <c r="B155" s="163" t="s">
        <v>300</v>
      </c>
      <c r="C155" s="169" t="s">
        <v>445</v>
      </c>
      <c r="D155" s="170">
        <v>247693877</v>
      </c>
      <c r="E155" s="78">
        <f t="shared" si="60"/>
        <v>8094.5659999999998</v>
      </c>
      <c r="F155" s="78">
        <f t="shared" si="57"/>
        <v>561.24237500000004</v>
      </c>
      <c r="G155" s="78">
        <f t="shared" si="58"/>
        <v>0</v>
      </c>
      <c r="H155" s="78">
        <f t="shared" si="59"/>
        <v>249.75262499999999</v>
      </c>
      <c r="I155" s="78">
        <f t="shared" si="61"/>
        <v>7283.5709999999999</v>
      </c>
      <c r="J155" s="37">
        <f t="shared" si="64"/>
        <v>1</v>
      </c>
      <c r="K155" s="37">
        <f>VLOOKUP($D155,'[2]Титул ДТ'!$B:$CT,12,0)</f>
        <v>1</v>
      </c>
      <c r="M155" s="37">
        <v>0</v>
      </c>
      <c r="U155" s="37">
        <v>1</v>
      </c>
      <c r="V155" s="180">
        <f t="shared" si="62"/>
        <v>123</v>
      </c>
      <c r="W155" s="180">
        <f t="shared" si="65"/>
        <v>0</v>
      </c>
      <c r="X155" s="180"/>
      <c r="Y155" s="180"/>
      <c r="Z155" s="180">
        <f t="shared" si="66"/>
        <v>0</v>
      </c>
      <c r="AA155" s="180"/>
      <c r="AB155" s="180"/>
      <c r="AC155" s="180">
        <f t="shared" si="67"/>
        <v>123</v>
      </c>
      <c r="AD155" s="37">
        <v>123</v>
      </c>
      <c r="AF155" s="37">
        <v>0</v>
      </c>
      <c r="AH155" s="37">
        <v>0</v>
      </c>
      <c r="AJ155" s="37">
        <v>0</v>
      </c>
      <c r="AL155" s="37">
        <f t="shared" si="63"/>
        <v>5</v>
      </c>
      <c r="AM155" s="179">
        <f t="shared" si="68"/>
        <v>0</v>
      </c>
      <c r="AP155" s="37">
        <f t="shared" si="69"/>
        <v>0</v>
      </c>
      <c r="AS155" s="37">
        <f t="shared" si="70"/>
        <v>4</v>
      </c>
      <c r="AT155" s="37">
        <v>4</v>
      </c>
      <c r="AV155" s="37">
        <f t="shared" si="71"/>
        <v>1</v>
      </c>
      <c r="AW155" s="37">
        <v>1</v>
      </c>
      <c r="AY155" s="37">
        <v>1</v>
      </c>
      <c r="BE155" s="37">
        <v>0</v>
      </c>
      <c r="BS155" s="37">
        <f t="shared" si="72"/>
        <v>71</v>
      </c>
      <c r="BT155" s="37">
        <v>71</v>
      </c>
      <c r="BV155" s="37">
        <v>0</v>
      </c>
      <c r="BX155" s="37">
        <v>0</v>
      </c>
      <c r="BZ155" s="37">
        <v>0</v>
      </c>
      <c r="CH155" s="37">
        <f t="shared" si="73"/>
        <v>3</v>
      </c>
      <c r="CI155" s="37">
        <v>3</v>
      </c>
      <c r="CN155" s="37">
        <v>6781.1949999999997</v>
      </c>
      <c r="CT155" s="37">
        <v>94</v>
      </c>
      <c r="CV155" s="37">
        <v>0</v>
      </c>
      <c r="DB155" s="37">
        <v>0</v>
      </c>
      <c r="DD155" s="37">
        <v>0</v>
      </c>
      <c r="DE155" s="37">
        <f t="shared" si="74"/>
        <v>0</v>
      </c>
      <c r="DG155" s="37">
        <v>0</v>
      </c>
      <c r="DK155" s="37">
        <v>0</v>
      </c>
      <c r="DP155" s="37">
        <v>254.435</v>
      </c>
      <c r="DW155" s="37">
        <v>0</v>
      </c>
      <c r="DZ155" s="37">
        <v>1</v>
      </c>
      <c r="EE155" s="37">
        <v>0</v>
      </c>
      <c r="EK155" s="37">
        <v>8</v>
      </c>
      <c r="EL155" s="37">
        <f t="shared" si="75"/>
        <v>8</v>
      </c>
      <c r="EM155" s="37">
        <v>8</v>
      </c>
      <c r="EN155" s="37">
        <v>0</v>
      </c>
      <c r="EO155" s="37">
        <v>103.25937500000001</v>
      </c>
      <c r="EQ155" s="37">
        <v>4.8656250000000014</v>
      </c>
      <c r="FE155" s="37">
        <v>457.983</v>
      </c>
      <c r="FF155" s="183"/>
      <c r="FG155" s="37">
        <v>50.887</v>
      </c>
      <c r="FI155" s="37"/>
      <c r="FJ155" s="178"/>
      <c r="FU155" s="37">
        <v>127.2175</v>
      </c>
      <c r="FW155" s="37">
        <v>4</v>
      </c>
      <c r="GE155" s="37">
        <v>0</v>
      </c>
      <c r="GQ155" s="185"/>
      <c r="GR155" s="186"/>
      <c r="GS155" s="186"/>
      <c r="GT155" s="186"/>
      <c r="GU155" s="186"/>
      <c r="GV155" s="186"/>
      <c r="GW155" s="186"/>
      <c r="GX155" s="186"/>
      <c r="GY155" s="186"/>
      <c r="GZ155" s="186"/>
      <c r="HA155" s="186"/>
      <c r="HB155" s="186"/>
      <c r="HC155" s="186"/>
      <c r="HD155" s="186"/>
      <c r="HE155" s="186"/>
      <c r="HF155" s="186"/>
      <c r="HG155" s="186"/>
      <c r="HH155" s="186"/>
      <c r="HX155" s="37">
        <v>0</v>
      </c>
      <c r="IB155" s="37">
        <v>502.37599999999998</v>
      </c>
      <c r="IR155" s="37">
        <v>264.40842105263198</v>
      </c>
      <c r="IT155" s="37">
        <v>1.9</v>
      </c>
      <c r="JT155" s="37">
        <v>0</v>
      </c>
      <c r="JW155" s="37">
        <v>0</v>
      </c>
      <c r="JZ155" s="37">
        <v>0</v>
      </c>
      <c r="KA155" s="37">
        <v>0</v>
      </c>
      <c r="KB155" s="37">
        <v>0</v>
      </c>
      <c r="KC155" s="37">
        <v>0</v>
      </c>
      <c r="KD155" s="37">
        <v>0</v>
      </c>
      <c r="KV155" s="37">
        <v>0</v>
      </c>
    </row>
    <row r="156" spans="1:308" ht="17.25" customHeight="1" x14ac:dyDescent="0.25">
      <c r="A156" s="17">
        <v>146</v>
      </c>
      <c r="B156" s="163" t="s">
        <v>300</v>
      </c>
      <c r="C156" s="169" t="s">
        <v>446</v>
      </c>
      <c r="D156" s="170">
        <v>3686925066</v>
      </c>
      <c r="E156" s="78">
        <f t="shared" si="60"/>
        <v>11930.852999999999</v>
      </c>
      <c r="F156" s="78">
        <f t="shared" si="57"/>
        <v>1641.80071</v>
      </c>
      <c r="G156" s="78">
        <f t="shared" si="58"/>
        <v>0</v>
      </c>
      <c r="H156" s="78">
        <f t="shared" si="59"/>
        <v>146.72668999999999</v>
      </c>
      <c r="I156" s="78">
        <f t="shared" si="61"/>
        <v>10142.3256</v>
      </c>
      <c r="J156" s="37">
        <f t="shared" si="64"/>
        <v>0</v>
      </c>
      <c r="K156" s="37">
        <f>VLOOKUP($D156,'[2]Титул ДТ'!$B:$CT,12,0)</f>
        <v>0</v>
      </c>
      <c r="M156" s="37">
        <v>0</v>
      </c>
      <c r="U156" s="37">
        <v>0</v>
      </c>
      <c r="V156" s="180">
        <f t="shared" si="62"/>
        <v>0</v>
      </c>
      <c r="W156" s="180">
        <f t="shared" si="65"/>
        <v>0</v>
      </c>
      <c r="X156" s="180"/>
      <c r="Y156" s="180"/>
      <c r="Z156" s="180">
        <f t="shared" si="66"/>
        <v>0</v>
      </c>
      <c r="AA156" s="180"/>
      <c r="AB156" s="180"/>
      <c r="AC156" s="180">
        <f t="shared" si="67"/>
        <v>0</v>
      </c>
      <c r="AD156" s="37">
        <v>0</v>
      </c>
      <c r="AF156" s="37">
        <v>0</v>
      </c>
      <c r="AH156" s="37">
        <v>0</v>
      </c>
      <c r="AJ156" s="37">
        <v>0</v>
      </c>
      <c r="AL156" s="37">
        <f t="shared" si="63"/>
        <v>0</v>
      </c>
      <c r="AM156" s="179">
        <f t="shared" si="68"/>
        <v>0</v>
      </c>
      <c r="AP156" s="37">
        <f t="shared" si="69"/>
        <v>0</v>
      </c>
      <c r="AS156" s="37">
        <f t="shared" si="70"/>
        <v>0</v>
      </c>
      <c r="AT156" s="37">
        <v>0</v>
      </c>
      <c r="AV156" s="37">
        <f t="shared" si="71"/>
        <v>0</v>
      </c>
      <c r="AW156" s="37">
        <v>0</v>
      </c>
      <c r="AY156" s="37">
        <v>0</v>
      </c>
      <c r="BE156" s="37">
        <v>0</v>
      </c>
      <c r="BS156" s="37">
        <f t="shared" si="72"/>
        <v>0</v>
      </c>
      <c r="BT156" s="37">
        <v>0</v>
      </c>
      <c r="BV156" s="37">
        <v>0</v>
      </c>
      <c r="BX156" s="37">
        <v>0</v>
      </c>
      <c r="BZ156" s="37">
        <v>0</v>
      </c>
      <c r="CH156" s="37">
        <f t="shared" si="73"/>
        <v>0</v>
      </c>
      <c r="CI156" s="37">
        <v>0</v>
      </c>
      <c r="CN156" s="37">
        <v>10036.219999999999</v>
      </c>
      <c r="CT156" s="37">
        <v>475</v>
      </c>
      <c r="CV156" s="37">
        <v>0</v>
      </c>
      <c r="DB156" s="37">
        <v>0</v>
      </c>
      <c r="DD156" s="37">
        <v>0</v>
      </c>
      <c r="DE156" s="37">
        <f t="shared" si="74"/>
        <v>0</v>
      </c>
      <c r="DG156" s="37">
        <v>0</v>
      </c>
      <c r="DK156" s="37">
        <v>0</v>
      </c>
      <c r="DP156" s="37">
        <v>389.9975</v>
      </c>
      <c r="DW156" s="37">
        <v>0</v>
      </c>
      <c r="DZ156" s="37">
        <v>0</v>
      </c>
      <c r="EE156" s="37">
        <v>4</v>
      </c>
      <c r="EK156" s="37">
        <v>4</v>
      </c>
      <c r="EL156" s="37">
        <f t="shared" si="75"/>
        <v>47</v>
      </c>
      <c r="EM156" s="37">
        <v>47</v>
      </c>
      <c r="EN156" s="37">
        <v>0</v>
      </c>
      <c r="EO156" s="37">
        <v>557.82505000000003</v>
      </c>
      <c r="EQ156" s="37">
        <v>26.284950000000002</v>
      </c>
      <c r="FE156" s="37">
        <v>701.99549999999999</v>
      </c>
      <c r="FG156" s="37">
        <v>77.999499999999998</v>
      </c>
      <c r="FI156" s="37"/>
      <c r="FJ156" s="178"/>
      <c r="FU156" s="37">
        <v>173.33222222222199</v>
      </c>
      <c r="FW156" s="37">
        <v>4.5</v>
      </c>
      <c r="FY156" s="37">
        <v>381.98016000000001</v>
      </c>
      <c r="GE156" s="37">
        <v>42.442239999999998</v>
      </c>
      <c r="GH156" s="37">
        <v>106.1056</v>
      </c>
      <c r="GQ156" s="183"/>
      <c r="GR156" s="184"/>
      <c r="GS156" s="184"/>
      <c r="GT156" s="184"/>
      <c r="GU156" s="184"/>
      <c r="GV156" s="184"/>
      <c r="GW156" s="184"/>
      <c r="GX156" s="184"/>
      <c r="GY156" s="184"/>
      <c r="GZ156" s="184"/>
      <c r="HA156" s="184"/>
      <c r="HB156" s="184"/>
      <c r="HC156" s="184"/>
      <c r="HD156" s="184"/>
      <c r="HE156" s="184"/>
      <c r="HF156" s="184"/>
      <c r="HG156" s="184"/>
      <c r="HH156" s="184"/>
      <c r="HU156" s="37">
        <v>165.053155555556</v>
      </c>
      <c r="HV156" s="37">
        <v>41.263288888888901</v>
      </c>
      <c r="HW156" s="37">
        <v>2.5714285714285698</v>
      </c>
      <c r="HX156" s="37">
        <v>2.5</v>
      </c>
      <c r="IB156" s="37">
        <v>0</v>
      </c>
      <c r="IR156" s="37">
        <v>0</v>
      </c>
      <c r="IT156" s="37">
        <v>0</v>
      </c>
      <c r="JT156" s="37">
        <v>0</v>
      </c>
      <c r="JW156" s="37">
        <v>0</v>
      </c>
      <c r="JZ156" s="37">
        <v>0</v>
      </c>
      <c r="KA156" s="37">
        <v>0</v>
      </c>
      <c r="KB156" s="37">
        <v>0</v>
      </c>
      <c r="KC156" s="37">
        <v>0</v>
      </c>
      <c r="KD156" s="37">
        <v>0</v>
      </c>
      <c r="KV156" s="37">
        <v>0</v>
      </c>
    </row>
    <row r="157" spans="1:308" ht="17.25" customHeight="1" x14ac:dyDescent="0.25">
      <c r="A157" s="17">
        <v>147</v>
      </c>
      <c r="B157" s="163" t="s">
        <v>300</v>
      </c>
      <c r="C157" s="169" t="s">
        <v>447</v>
      </c>
      <c r="D157" s="170">
        <v>247693511</v>
      </c>
      <c r="E157" s="78">
        <f t="shared" si="60"/>
        <v>2719.15</v>
      </c>
      <c r="F157" s="78">
        <f t="shared" si="57"/>
        <v>405.35375499999998</v>
      </c>
      <c r="G157" s="78">
        <f t="shared" si="58"/>
        <v>0</v>
      </c>
      <c r="H157" s="78">
        <f t="shared" si="59"/>
        <v>140.27124499999999</v>
      </c>
      <c r="I157" s="78">
        <f t="shared" si="61"/>
        <v>2173.5250000000001</v>
      </c>
      <c r="J157" s="37">
        <f t="shared" si="64"/>
        <v>1</v>
      </c>
      <c r="K157" s="37">
        <f>VLOOKUP($D157,'[2]Титул ДТ'!$B:$CT,12,0)</f>
        <v>1</v>
      </c>
      <c r="M157" s="37">
        <v>0</v>
      </c>
      <c r="U157" s="37">
        <v>1</v>
      </c>
      <c r="V157" s="180">
        <f t="shared" si="62"/>
        <v>105</v>
      </c>
      <c r="W157" s="180">
        <f t="shared" si="65"/>
        <v>0</v>
      </c>
      <c r="X157" s="180"/>
      <c r="Y157" s="180"/>
      <c r="Z157" s="180">
        <f t="shared" si="66"/>
        <v>0</v>
      </c>
      <c r="AA157" s="180"/>
      <c r="AB157" s="180"/>
      <c r="AC157" s="180">
        <f t="shared" si="67"/>
        <v>105</v>
      </c>
      <c r="AD157" s="37">
        <v>105</v>
      </c>
      <c r="AF157" s="37">
        <v>0</v>
      </c>
      <c r="AH157" s="37">
        <v>0</v>
      </c>
      <c r="AJ157" s="37">
        <v>0</v>
      </c>
      <c r="AL157" s="37">
        <f t="shared" si="63"/>
        <v>0</v>
      </c>
      <c r="AM157" s="179">
        <f t="shared" si="68"/>
        <v>0</v>
      </c>
      <c r="AP157" s="37">
        <f t="shared" si="69"/>
        <v>0</v>
      </c>
      <c r="AS157" s="37">
        <f t="shared" si="70"/>
        <v>0</v>
      </c>
      <c r="AT157" s="37">
        <v>0</v>
      </c>
      <c r="AV157" s="37">
        <f t="shared" si="71"/>
        <v>0</v>
      </c>
      <c r="AW157" s="37">
        <v>0</v>
      </c>
      <c r="AY157" s="37">
        <v>0</v>
      </c>
      <c r="BE157" s="37">
        <v>0</v>
      </c>
      <c r="BS157" s="37">
        <f t="shared" si="72"/>
        <v>0</v>
      </c>
      <c r="BT157" s="37">
        <v>0</v>
      </c>
      <c r="BV157" s="37">
        <v>0</v>
      </c>
      <c r="BX157" s="37">
        <v>0</v>
      </c>
      <c r="BZ157" s="37">
        <v>0</v>
      </c>
      <c r="CH157" s="37">
        <f t="shared" si="73"/>
        <v>0</v>
      </c>
      <c r="CI157" s="37">
        <v>0</v>
      </c>
      <c r="CN157" s="37">
        <v>2115.6480000000001</v>
      </c>
      <c r="CT157" s="37">
        <v>30</v>
      </c>
      <c r="CV157" s="37">
        <v>0</v>
      </c>
      <c r="DB157" s="37">
        <v>0</v>
      </c>
      <c r="DD157" s="37">
        <v>0</v>
      </c>
      <c r="DE157" s="37">
        <f t="shared" si="74"/>
        <v>0</v>
      </c>
      <c r="DG157" s="37">
        <v>0</v>
      </c>
      <c r="DK157" s="37">
        <v>0</v>
      </c>
      <c r="DP157" s="37">
        <v>140.392</v>
      </c>
      <c r="DW157" s="37">
        <v>0</v>
      </c>
      <c r="DZ157" s="37">
        <v>1</v>
      </c>
      <c r="EE157" s="37">
        <v>2</v>
      </c>
      <c r="EK157" s="37">
        <v>1</v>
      </c>
      <c r="EL157" s="37">
        <f t="shared" si="75"/>
        <v>12</v>
      </c>
      <c r="EM157" s="37">
        <v>12</v>
      </c>
      <c r="EN157" s="37">
        <v>0</v>
      </c>
      <c r="EO157" s="37">
        <v>152.64815499999997</v>
      </c>
      <c r="EQ157" s="37">
        <v>7.1928450000000019</v>
      </c>
      <c r="FE157" s="37">
        <v>252.7056</v>
      </c>
      <c r="FG157" s="37">
        <v>28.078399999999998</v>
      </c>
      <c r="FI157" s="37"/>
      <c r="FJ157" s="178"/>
      <c r="FU157" s="37">
        <v>80.224000000000004</v>
      </c>
      <c r="FW157" s="37">
        <v>3.5</v>
      </c>
      <c r="GH157" s="37">
        <v>57.877000000000002</v>
      </c>
      <c r="GQ157" s="183"/>
      <c r="GR157" s="184"/>
      <c r="GS157" s="184"/>
      <c r="GT157" s="184"/>
      <c r="GU157" s="184"/>
      <c r="GV157" s="184"/>
      <c r="GW157" s="184"/>
      <c r="GX157" s="184"/>
      <c r="GY157" s="184"/>
      <c r="GZ157" s="184"/>
      <c r="HA157" s="184"/>
      <c r="HB157" s="184"/>
      <c r="HC157" s="184"/>
      <c r="HD157" s="184"/>
      <c r="HE157" s="184"/>
      <c r="HF157" s="184"/>
      <c r="HG157" s="184"/>
      <c r="HH157" s="184"/>
      <c r="HV157" s="37">
        <v>38.584666666666699</v>
      </c>
      <c r="HX157" s="37">
        <v>1.7</v>
      </c>
      <c r="IB157" s="37">
        <v>0</v>
      </c>
      <c r="IR157" s="37">
        <v>0</v>
      </c>
      <c r="IT157" s="37">
        <v>0</v>
      </c>
      <c r="JT157" s="37">
        <v>0</v>
      </c>
      <c r="JW157" s="37">
        <v>0</v>
      </c>
      <c r="JZ157" s="37">
        <v>0</v>
      </c>
      <c r="KA157" s="37">
        <v>0</v>
      </c>
      <c r="KB157" s="37">
        <v>0</v>
      </c>
      <c r="KC157" s="37">
        <v>0</v>
      </c>
      <c r="KD157" s="37">
        <v>0</v>
      </c>
      <c r="KV157" s="37">
        <v>0</v>
      </c>
    </row>
    <row r="158" spans="1:308" ht="17.25" customHeight="1" x14ac:dyDescent="0.25">
      <c r="A158" s="17">
        <v>148</v>
      </c>
      <c r="B158" s="163" t="s">
        <v>300</v>
      </c>
      <c r="C158" s="169" t="s">
        <v>448</v>
      </c>
      <c r="D158" s="170">
        <v>247693837</v>
      </c>
      <c r="E158" s="78">
        <f t="shared" si="60"/>
        <v>7520.6660000000002</v>
      </c>
      <c r="F158" s="78">
        <f t="shared" si="57"/>
        <v>1242.6517200000001</v>
      </c>
      <c r="G158" s="78">
        <f t="shared" si="58"/>
        <v>0</v>
      </c>
      <c r="H158" s="78">
        <f t="shared" si="59"/>
        <v>662.34028000000001</v>
      </c>
      <c r="I158" s="78">
        <f t="shared" si="61"/>
        <v>5615.674</v>
      </c>
      <c r="J158" s="37">
        <f t="shared" si="64"/>
        <v>2</v>
      </c>
      <c r="K158" s="37">
        <f>VLOOKUP($D158,'[2]Титул ДТ'!$B:$CT,12,0)</f>
        <v>2</v>
      </c>
      <c r="O158" s="37">
        <v>77.400000000000006</v>
      </c>
      <c r="U158" s="37">
        <v>1</v>
      </c>
      <c r="V158" s="180">
        <f t="shared" si="62"/>
        <v>261</v>
      </c>
      <c r="W158" s="180">
        <f t="shared" si="65"/>
        <v>0</v>
      </c>
      <c r="X158" s="180"/>
      <c r="Y158" s="180"/>
      <c r="Z158" s="180">
        <f t="shared" si="66"/>
        <v>0</v>
      </c>
      <c r="AA158" s="180"/>
      <c r="AB158" s="180"/>
      <c r="AC158" s="180">
        <f t="shared" si="67"/>
        <v>261</v>
      </c>
      <c r="AD158" s="37">
        <v>261</v>
      </c>
      <c r="AF158" s="37">
        <v>0</v>
      </c>
      <c r="AH158" s="37">
        <v>0</v>
      </c>
      <c r="AJ158" s="37">
        <v>0</v>
      </c>
      <c r="AL158" s="37">
        <f t="shared" si="63"/>
        <v>0</v>
      </c>
      <c r="AM158" s="179">
        <f t="shared" si="68"/>
        <v>0</v>
      </c>
      <c r="AP158" s="37">
        <f t="shared" si="69"/>
        <v>0</v>
      </c>
      <c r="AS158" s="37">
        <f t="shared" si="70"/>
        <v>0</v>
      </c>
      <c r="AT158" s="37">
        <v>0</v>
      </c>
      <c r="AV158" s="37">
        <f t="shared" si="71"/>
        <v>0</v>
      </c>
      <c r="AW158" s="37">
        <v>0</v>
      </c>
      <c r="AY158" s="37">
        <v>1</v>
      </c>
      <c r="BE158" s="37">
        <v>0</v>
      </c>
      <c r="BS158" s="37">
        <f t="shared" si="72"/>
        <v>225</v>
      </c>
      <c r="BT158" s="37">
        <v>225</v>
      </c>
      <c r="BV158" s="37">
        <v>0</v>
      </c>
      <c r="BX158" s="37">
        <v>0</v>
      </c>
      <c r="BZ158" s="37">
        <v>0</v>
      </c>
      <c r="CH158" s="37">
        <f t="shared" si="73"/>
        <v>3</v>
      </c>
      <c r="CI158" s="37">
        <v>3</v>
      </c>
      <c r="CN158" s="37">
        <v>5071.9319999999998</v>
      </c>
      <c r="CT158" s="37">
        <v>94</v>
      </c>
      <c r="CV158" s="37">
        <v>0</v>
      </c>
      <c r="DB158" s="37">
        <v>0</v>
      </c>
      <c r="DD158" s="37">
        <v>0</v>
      </c>
      <c r="DE158" s="37">
        <f t="shared" si="74"/>
        <v>1</v>
      </c>
      <c r="DG158" s="37">
        <v>1</v>
      </c>
      <c r="DK158" s="37">
        <v>18</v>
      </c>
      <c r="DP158" s="37">
        <v>350.62400000000002</v>
      </c>
      <c r="DW158" s="37">
        <v>0</v>
      </c>
      <c r="DZ158" s="37">
        <v>2</v>
      </c>
      <c r="EE158" s="37">
        <v>0</v>
      </c>
      <c r="EK158" s="37">
        <v>4</v>
      </c>
      <c r="EL158" s="37">
        <f t="shared" si="75"/>
        <v>48</v>
      </c>
      <c r="EM158" s="37">
        <v>48</v>
      </c>
      <c r="EN158" s="37">
        <v>0</v>
      </c>
      <c r="EO158" s="37">
        <v>611.52852000000007</v>
      </c>
      <c r="EQ158" s="37">
        <v>28.815480000000008</v>
      </c>
      <c r="FE158" s="37">
        <v>631.1232</v>
      </c>
      <c r="FG158" s="37">
        <v>70.124799999999993</v>
      </c>
      <c r="FI158" s="37"/>
      <c r="FJ158" s="178"/>
      <c r="FU158" s="37">
        <v>200.35657142857099</v>
      </c>
      <c r="FW158" s="37">
        <v>3.5</v>
      </c>
      <c r="GH158" s="37">
        <v>525.74199999999996</v>
      </c>
      <c r="GQ158" s="183"/>
      <c r="GR158" s="184"/>
      <c r="GS158" s="184"/>
      <c r="GT158" s="184"/>
      <c r="GU158" s="184"/>
      <c r="GV158" s="184"/>
      <c r="GW158" s="184"/>
      <c r="GX158" s="184"/>
      <c r="GY158" s="184"/>
      <c r="GZ158" s="184"/>
      <c r="HA158" s="184"/>
      <c r="HB158" s="184"/>
      <c r="HC158" s="184"/>
      <c r="HD158" s="184"/>
      <c r="HE158" s="184"/>
      <c r="HF158" s="184"/>
      <c r="HG158" s="184"/>
      <c r="HH158" s="184"/>
      <c r="HV158" s="37">
        <v>350.494666666667</v>
      </c>
      <c r="HX158" s="37">
        <v>1.7</v>
      </c>
      <c r="IB158" s="37">
        <v>0</v>
      </c>
      <c r="IR158" s="37">
        <v>0</v>
      </c>
      <c r="IT158" s="37">
        <v>0</v>
      </c>
      <c r="JT158" s="37">
        <v>0</v>
      </c>
      <c r="JW158" s="37">
        <v>0</v>
      </c>
      <c r="JZ158" s="37">
        <v>0</v>
      </c>
      <c r="KA158" s="37">
        <v>0</v>
      </c>
      <c r="KB158" s="37">
        <v>0</v>
      </c>
      <c r="KC158" s="37">
        <v>0</v>
      </c>
      <c r="KD158" s="37">
        <v>0</v>
      </c>
      <c r="KV158" s="37">
        <v>0</v>
      </c>
    </row>
    <row r="159" spans="1:308" ht="17.25" customHeight="1" x14ac:dyDescent="0.25">
      <c r="A159" s="17">
        <v>149</v>
      </c>
      <c r="B159" s="163" t="s">
        <v>300</v>
      </c>
      <c r="C159" s="169" t="s">
        <v>449</v>
      </c>
      <c r="D159" s="170">
        <v>247693891</v>
      </c>
      <c r="E159" s="78">
        <f t="shared" si="60"/>
        <v>17371.787</v>
      </c>
      <c r="F159" s="78">
        <f t="shared" si="57"/>
        <v>4469.1843250000002</v>
      </c>
      <c r="G159" s="78">
        <f t="shared" si="58"/>
        <v>0</v>
      </c>
      <c r="H159" s="78">
        <f t="shared" si="59"/>
        <v>2103.912675</v>
      </c>
      <c r="I159" s="78">
        <f t="shared" si="61"/>
        <v>10798.69</v>
      </c>
      <c r="J159" s="37">
        <f t="shared" si="64"/>
        <v>3</v>
      </c>
      <c r="K159" s="37">
        <f>VLOOKUP($D159,'[2]Титул ДТ'!$B:$CT,12,0)</f>
        <v>3</v>
      </c>
      <c r="M159" s="37">
        <v>0</v>
      </c>
      <c r="U159" s="37">
        <v>1</v>
      </c>
      <c r="V159" s="180">
        <f t="shared" si="62"/>
        <v>834</v>
      </c>
      <c r="W159" s="180">
        <f t="shared" si="65"/>
        <v>0</v>
      </c>
      <c r="X159" s="180"/>
      <c r="Y159" s="180"/>
      <c r="Z159" s="180">
        <f t="shared" si="66"/>
        <v>0</v>
      </c>
      <c r="AA159" s="180"/>
      <c r="AB159" s="180"/>
      <c r="AC159" s="180">
        <f t="shared" si="67"/>
        <v>834</v>
      </c>
      <c r="AD159" s="37">
        <v>834</v>
      </c>
      <c r="AF159" s="37">
        <v>0</v>
      </c>
      <c r="AH159" s="37">
        <v>576</v>
      </c>
      <c r="AJ159" s="37">
        <v>0</v>
      </c>
      <c r="AL159" s="37">
        <f t="shared" si="63"/>
        <v>29</v>
      </c>
      <c r="AM159" s="179">
        <f t="shared" si="68"/>
        <v>0</v>
      </c>
      <c r="AP159" s="37">
        <f t="shared" si="69"/>
        <v>0</v>
      </c>
      <c r="AS159" s="37">
        <f t="shared" si="70"/>
        <v>28</v>
      </c>
      <c r="AT159" s="37">
        <v>28</v>
      </c>
      <c r="AV159" s="37">
        <f t="shared" si="71"/>
        <v>1</v>
      </c>
      <c r="AW159" s="37">
        <v>1</v>
      </c>
      <c r="AY159" s="37">
        <v>1</v>
      </c>
      <c r="BE159" s="37">
        <v>0</v>
      </c>
      <c r="BS159" s="37">
        <f t="shared" si="72"/>
        <v>319</v>
      </c>
      <c r="BT159" s="37">
        <v>319</v>
      </c>
      <c r="BV159" s="37">
        <v>0</v>
      </c>
      <c r="BX159" s="37">
        <v>0</v>
      </c>
      <c r="BZ159" s="37">
        <v>0</v>
      </c>
      <c r="CH159" s="37">
        <f t="shared" si="73"/>
        <v>2</v>
      </c>
      <c r="CI159" s="37">
        <v>2</v>
      </c>
      <c r="CN159" s="37">
        <v>9747.1980000000003</v>
      </c>
      <c r="CT159" s="37">
        <v>90</v>
      </c>
      <c r="CV159" s="37">
        <v>0</v>
      </c>
      <c r="DB159" s="37">
        <v>0</v>
      </c>
      <c r="DD159" s="37">
        <v>14</v>
      </c>
      <c r="DE159" s="37">
        <f t="shared" si="74"/>
        <v>2</v>
      </c>
      <c r="DG159" s="37">
        <v>2</v>
      </c>
      <c r="DK159" s="37">
        <v>18</v>
      </c>
      <c r="DP159" s="37">
        <v>1426.6210000000001</v>
      </c>
      <c r="DW159" s="37">
        <v>0</v>
      </c>
      <c r="DZ159" s="37">
        <v>3</v>
      </c>
      <c r="EE159" s="37">
        <v>0</v>
      </c>
      <c r="EK159" s="37">
        <v>4</v>
      </c>
      <c r="EL159" s="37">
        <f t="shared" si="75"/>
        <v>151</v>
      </c>
      <c r="EM159" s="37">
        <v>151</v>
      </c>
      <c r="EN159" s="37">
        <v>0</v>
      </c>
      <c r="EO159" s="37">
        <v>1901.266525</v>
      </c>
      <c r="EQ159" s="37">
        <v>89.588475000000017</v>
      </c>
      <c r="FE159" s="37">
        <v>2567.9178000000002</v>
      </c>
      <c r="FG159" s="37">
        <v>285.32420000000002</v>
      </c>
      <c r="FI159" s="37"/>
      <c r="FJ159" s="178"/>
      <c r="FU159" s="37">
        <v>570.64840000000004</v>
      </c>
      <c r="FW159" s="37">
        <v>5</v>
      </c>
      <c r="GE159" s="37">
        <v>0</v>
      </c>
      <c r="GQ159" s="185"/>
      <c r="GR159" s="186"/>
      <c r="GS159" s="186"/>
      <c r="GT159" s="186"/>
      <c r="GU159" s="186"/>
      <c r="GV159" s="186"/>
      <c r="GW159" s="186"/>
      <c r="GX159" s="186"/>
      <c r="GY159" s="186"/>
      <c r="GZ159" s="186"/>
      <c r="HA159" s="186"/>
      <c r="HB159" s="186"/>
      <c r="HC159" s="186"/>
      <c r="HD159" s="186"/>
      <c r="HE159" s="186"/>
      <c r="HF159" s="186"/>
      <c r="HG159" s="186"/>
      <c r="HH159" s="186"/>
      <c r="HX159" s="37">
        <v>0</v>
      </c>
      <c r="IB159" s="37">
        <v>1033.492</v>
      </c>
      <c r="IR159" s="37">
        <v>1033.492</v>
      </c>
      <c r="IT159" s="37">
        <v>1</v>
      </c>
      <c r="JT159" s="37">
        <v>0</v>
      </c>
      <c r="JW159" s="37">
        <v>0</v>
      </c>
      <c r="JZ159" s="37">
        <v>0</v>
      </c>
      <c r="KA159" s="37">
        <v>0</v>
      </c>
      <c r="KB159" s="37">
        <v>0</v>
      </c>
      <c r="KC159" s="37">
        <v>0</v>
      </c>
      <c r="KD159" s="37">
        <v>0</v>
      </c>
      <c r="KV159" s="37">
        <v>0</v>
      </c>
    </row>
    <row r="160" spans="1:308" ht="17.25" customHeight="1" x14ac:dyDescent="0.25">
      <c r="A160" s="17">
        <v>150</v>
      </c>
      <c r="B160" s="163" t="s">
        <v>300</v>
      </c>
      <c r="C160" s="169" t="s">
        <v>450</v>
      </c>
      <c r="D160" s="170">
        <v>247693878</v>
      </c>
      <c r="E160" s="78">
        <f t="shared" si="60"/>
        <v>22432.127999999997</v>
      </c>
      <c r="F160" s="78">
        <f t="shared" si="57"/>
        <v>3567.8063250000005</v>
      </c>
      <c r="G160" s="78">
        <f t="shared" si="58"/>
        <v>0</v>
      </c>
      <c r="H160" s="78">
        <f t="shared" si="59"/>
        <v>1639.5416749999999</v>
      </c>
      <c r="I160" s="78">
        <f t="shared" si="61"/>
        <v>17224.78</v>
      </c>
      <c r="J160" s="37">
        <f t="shared" si="64"/>
        <v>2</v>
      </c>
      <c r="K160" s="37">
        <f>VLOOKUP($D160,'[2]Титул ДТ'!$B:$CT,12,0)</f>
        <v>2</v>
      </c>
      <c r="M160" s="37">
        <v>0</v>
      </c>
      <c r="U160" s="37">
        <v>1</v>
      </c>
      <c r="V160" s="180">
        <f t="shared" si="62"/>
        <v>792</v>
      </c>
      <c r="W160" s="180">
        <f t="shared" si="65"/>
        <v>0</v>
      </c>
      <c r="X160" s="180"/>
      <c r="Y160" s="180"/>
      <c r="Z160" s="180">
        <f t="shared" si="66"/>
        <v>0</v>
      </c>
      <c r="AA160" s="180"/>
      <c r="AB160" s="180"/>
      <c r="AC160" s="180">
        <f t="shared" si="67"/>
        <v>792</v>
      </c>
      <c r="AD160" s="37">
        <v>792</v>
      </c>
      <c r="AF160" s="37">
        <v>0</v>
      </c>
      <c r="AH160" s="37">
        <v>0</v>
      </c>
      <c r="AJ160" s="37">
        <v>0</v>
      </c>
      <c r="AL160" s="37">
        <f t="shared" si="63"/>
        <v>14</v>
      </c>
      <c r="AM160" s="179">
        <f t="shared" si="68"/>
        <v>0</v>
      </c>
      <c r="AP160" s="37">
        <f t="shared" si="69"/>
        <v>0</v>
      </c>
      <c r="AS160" s="37">
        <f t="shared" si="70"/>
        <v>13</v>
      </c>
      <c r="AT160" s="37">
        <v>13</v>
      </c>
      <c r="AV160" s="37">
        <f t="shared" si="71"/>
        <v>1</v>
      </c>
      <c r="AW160" s="37">
        <v>1</v>
      </c>
      <c r="AY160" s="37">
        <v>2</v>
      </c>
      <c r="BE160" s="37">
        <v>0</v>
      </c>
      <c r="BS160" s="37">
        <f t="shared" si="72"/>
        <v>599</v>
      </c>
      <c r="BT160" s="37">
        <v>599</v>
      </c>
      <c r="BV160" s="37">
        <v>0</v>
      </c>
      <c r="BX160" s="37">
        <v>0</v>
      </c>
      <c r="BZ160" s="37">
        <v>0</v>
      </c>
      <c r="CH160" s="37">
        <f t="shared" si="73"/>
        <v>3</v>
      </c>
      <c r="CI160" s="37">
        <v>3</v>
      </c>
      <c r="CN160" s="37">
        <v>16317.071</v>
      </c>
      <c r="CT160" s="37">
        <v>40</v>
      </c>
      <c r="CV160" s="37">
        <v>0</v>
      </c>
      <c r="DB160" s="37">
        <v>0</v>
      </c>
      <c r="DD160" s="37">
        <v>0</v>
      </c>
      <c r="DE160" s="37">
        <f t="shared" si="74"/>
        <v>1</v>
      </c>
      <c r="DG160" s="37">
        <v>1</v>
      </c>
      <c r="DK160" s="37">
        <v>18</v>
      </c>
      <c r="DP160" s="37">
        <v>698.23649999999998</v>
      </c>
      <c r="DW160" s="37">
        <v>0</v>
      </c>
      <c r="DZ160" s="37">
        <v>2</v>
      </c>
      <c r="EE160" s="37">
        <v>12</v>
      </c>
      <c r="EK160" s="37">
        <v>12</v>
      </c>
      <c r="EL160" s="37">
        <f t="shared" si="75"/>
        <v>186</v>
      </c>
      <c r="EM160" s="37">
        <v>186</v>
      </c>
      <c r="EN160" s="37">
        <v>0</v>
      </c>
      <c r="EO160" s="37">
        <v>2310.9806250000001</v>
      </c>
      <c r="EQ160" s="37">
        <v>108.89437500000003</v>
      </c>
      <c r="FE160" s="37">
        <v>1256.8257000000001</v>
      </c>
      <c r="FG160" s="37">
        <v>139.6473</v>
      </c>
      <c r="FI160" s="37"/>
      <c r="FJ160" s="178"/>
      <c r="FU160" s="37">
        <v>465.49099999999999</v>
      </c>
      <c r="FW160" s="37">
        <v>3</v>
      </c>
      <c r="GE160" s="37">
        <v>0</v>
      </c>
      <c r="GQ160" s="183"/>
      <c r="GR160" s="184"/>
      <c r="GS160" s="184"/>
      <c r="GT160" s="184"/>
      <c r="GU160" s="184"/>
      <c r="GV160" s="184"/>
      <c r="GW160" s="184"/>
      <c r="GX160" s="184"/>
      <c r="GY160" s="184"/>
      <c r="GZ160" s="184"/>
      <c r="HA160" s="184"/>
      <c r="HB160" s="184"/>
      <c r="HC160" s="184"/>
      <c r="HD160" s="184"/>
      <c r="HE160" s="184"/>
      <c r="HF160" s="184"/>
      <c r="HG160" s="184"/>
      <c r="HH160" s="184"/>
      <c r="HX160" s="37">
        <v>0</v>
      </c>
      <c r="IB160" s="37">
        <v>889.70899999999995</v>
      </c>
      <c r="IR160" s="37">
        <v>444.85449999999997</v>
      </c>
      <c r="IT160" s="37">
        <v>2</v>
      </c>
      <c r="JT160" s="37">
        <v>0</v>
      </c>
      <c r="JW160" s="37">
        <v>0</v>
      </c>
      <c r="JZ160" s="37">
        <v>0</v>
      </c>
      <c r="KA160" s="37">
        <v>0</v>
      </c>
      <c r="KB160" s="37">
        <v>0</v>
      </c>
      <c r="KC160" s="37">
        <v>0</v>
      </c>
      <c r="KD160" s="37">
        <v>0</v>
      </c>
      <c r="KV160" s="37">
        <v>0</v>
      </c>
    </row>
    <row r="161" spans="1:308" ht="17.25" customHeight="1" x14ac:dyDescent="0.25">
      <c r="A161" s="17">
        <v>151</v>
      </c>
      <c r="B161" s="163" t="s">
        <v>300</v>
      </c>
      <c r="C161" s="169" t="s">
        <v>451</v>
      </c>
      <c r="D161" s="170">
        <v>247693884</v>
      </c>
      <c r="E161" s="78">
        <f t="shared" si="60"/>
        <v>18985.415000000001</v>
      </c>
      <c r="F161" s="78">
        <f t="shared" si="57"/>
        <v>5349.4257600000001</v>
      </c>
      <c r="G161" s="78">
        <f t="shared" si="58"/>
        <v>0</v>
      </c>
      <c r="H161" s="78">
        <f t="shared" si="59"/>
        <v>2686.67724</v>
      </c>
      <c r="I161" s="78">
        <f t="shared" si="61"/>
        <v>10949.312</v>
      </c>
      <c r="J161" s="37">
        <f t="shared" si="64"/>
        <v>3</v>
      </c>
      <c r="K161" s="37">
        <f>VLOOKUP($D161,'[2]Титул ДТ'!$B:$CT,12,0)</f>
        <v>3</v>
      </c>
      <c r="M161" s="37">
        <v>0</v>
      </c>
      <c r="U161" s="37">
        <v>1</v>
      </c>
      <c r="V161" s="180">
        <f t="shared" si="62"/>
        <v>726</v>
      </c>
      <c r="W161" s="180">
        <f t="shared" si="65"/>
        <v>0</v>
      </c>
      <c r="X161" s="180"/>
      <c r="Y161" s="180"/>
      <c r="Z161" s="180">
        <f t="shared" si="66"/>
        <v>0</v>
      </c>
      <c r="AA161" s="180"/>
      <c r="AB161" s="180"/>
      <c r="AC161" s="180">
        <f t="shared" si="67"/>
        <v>726</v>
      </c>
      <c r="AD161" s="37">
        <v>726</v>
      </c>
      <c r="AF161" s="37">
        <v>0</v>
      </c>
      <c r="AH161" s="37">
        <v>0</v>
      </c>
      <c r="AJ161" s="37">
        <v>0</v>
      </c>
      <c r="AL161" s="37">
        <f t="shared" si="63"/>
        <v>14</v>
      </c>
      <c r="AM161" s="179">
        <f t="shared" si="68"/>
        <v>0</v>
      </c>
      <c r="AP161" s="37">
        <f t="shared" si="69"/>
        <v>0</v>
      </c>
      <c r="AS161" s="37">
        <f t="shared" si="70"/>
        <v>13</v>
      </c>
      <c r="AT161" s="37">
        <v>13</v>
      </c>
      <c r="AV161" s="37">
        <f t="shared" si="71"/>
        <v>1</v>
      </c>
      <c r="AW161" s="37">
        <v>1</v>
      </c>
      <c r="AY161" s="37">
        <v>2</v>
      </c>
      <c r="BE161" s="37">
        <v>0</v>
      </c>
      <c r="BS161" s="37">
        <f t="shared" si="72"/>
        <v>302</v>
      </c>
      <c r="BT161" s="37">
        <v>302</v>
      </c>
      <c r="BV161" s="37">
        <v>0</v>
      </c>
      <c r="BX161" s="37">
        <v>0</v>
      </c>
      <c r="BZ161" s="37">
        <v>0</v>
      </c>
      <c r="CH161" s="37">
        <f t="shared" si="73"/>
        <v>4</v>
      </c>
      <c r="CI161" s="37">
        <v>4</v>
      </c>
      <c r="CN161" s="37">
        <v>10646.215</v>
      </c>
      <c r="CT161" s="37">
        <v>25</v>
      </c>
      <c r="CV161" s="37">
        <v>0</v>
      </c>
      <c r="DB161" s="37">
        <v>0</v>
      </c>
      <c r="DD161" s="37">
        <v>106</v>
      </c>
      <c r="DE161" s="37">
        <f t="shared" si="74"/>
        <v>2</v>
      </c>
      <c r="DG161" s="37">
        <v>2</v>
      </c>
      <c r="DK161" s="37">
        <v>18</v>
      </c>
      <c r="DP161" s="37">
        <v>2315.8755000000001</v>
      </c>
      <c r="DW161" s="37">
        <v>0</v>
      </c>
      <c r="DZ161" s="37">
        <v>3</v>
      </c>
      <c r="EE161" s="37">
        <v>4</v>
      </c>
      <c r="EK161" s="37">
        <v>4</v>
      </c>
      <c r="EL161" s="37">
        <f t="shared" si="75"/>
        <v>98</v>
      </c>
      <c r="EM161" s="37">
        <v>98</v>
      </c>
      <c r="EN161" s="37">
        <v>0</v>
      </c>
      <c r="EO161" s="37">
        <v>1180.84986</v>
      </c>
      <c r="EQ161" s="37">
        <v>55.642140000000012</v>
      </c>
      <c r="FE161" s="37">
        <v>4168.5758999999998</v>
      </c>
      <c r="FG161" s="37">
        <v>463.17509999999999</v>
      </c>
      <c r="FI161" s="37"/>
      <c r="FJ161" s="178"/>
      <c r="FU161" s="37">
        <v>771.95849999999996</v>
      </c>
      <c r="FW161" s="37">
        <v>6</v>
      </c>
      <c r="GE161" s="37">
        <v>1139.8599999999999</v>
      </c>
      <c r="GQ161" s="183"/>
      <c r="GR161" s="184"/>
      <c r="GS161" s="184"/>
      <c r="GT161" s="184"/>
      <c r="GU161" s="184"/>
      <c r="GV161" s="184"/>
      <c r="GW161" s="184"/>
      <c r="GX161" s="184"/>
      <c r="GY161" s="184"/>
      <c r="GZ161" s="184"/>
      <c r="HA161" s="184"/>
      <c r="HB161" s="184"/>
      <c r="HC161" s="184"/>
      <c r="HD161" s="184"/>
      <c r="HE161" s="184"/>
      <c r="HF161" s="184"/>
      <c r="HG161" s="184"/>
      <c r="HH161" s="184"/>
      <c r="HU161" s="37">
        <v>678.48809523809496</v>
      </c>
      <c r="HV161" s="37">
        <v>0</v>
      </c>
      <c r="HW161" s="37">
        <v>1.8</v>
      </c>
      <c r="HX161" s="37">
        <v>0</v>
      </c>
      <c r="IB161" s="37">
        <v>285.09699999999998</v>
      </c>
      <c r="IR161" s="37">
        <v>150.05105263157901</v>
      </c>
      <c r="IT161" s="37">
        <v>1.9</v>
      </c>
      <c r="JT161" s="37">
        <v>0</v>
      </c>
      <c r="JW161" s="37">
        <v>0</v>
      </c>
      <c r="JZ161" s="37">
        <v>0</v>
      </c>
      <c r="KA161" s="37">
        <v>0</v>
      </c>
      <c r="KB161" s="37">
        <v>0</v>
      </c>
      <c r="KC161" s="37">
        <v>0</v>
      </c>
      <c r="KD161" s="37">
        <v>0</v>
      </c>
      <c r="KV161" s="37">
        <v>0</v>
      </c>
    </row>
    <row r="162" spans="1:308" ht="17.25" customHeight="1" x14ac:dyDescent="0.25">
      <c r="A162" s="17">
        <v>152</v>
      </c>
      <c r="B162" s="163" t="s">
        <v>300</v>
      </c>
      <c r="C162" s="169" t="s">
        <v>452</v>
      </c>
      <c r="D162" s="170">
        <v>247693850</v>
      </c>
      <c r="E162" s="78">
        <f t="shared" si="60"/>
        <v>15364.148000000001</v>
      </c>
      <c r="F162" s="78">
        <f t="shared" si="57"/>
        <v>5951.9177099999997</v>
      </c>
      <c r="G162" s="78">
        <f t="shared" si="58"/>
        <v>0</v>
      </c>
      <c r="H162" s="78">
        <f t="shared" si="59"/>
        <v>1177.49729</v>
      </c>
      <c r="I162" s="78">
        <f t="shared" si="61"/>
        <v>8234.7330000000002</v>
      </c>
      <c r="J162" s="37">
        <f t="shared" si="64"/>
        <v>1</v>
      </c>
      <c r="K162" s="37">
        <f>VLOOKUP($D162,'[2]Титул ДТ'!$B:$CT,12,0)</f>
        <v>1</v>
      </c>
      <c r="M162" s="37">
        <v>0</v>
      </c>
      <c r="U162" s="37">
        <v>1</v>
      </c>
      <c r="V162" s="180">
        <f t="shared" si="62"/>
        <v>660</v>
      </c>
      <c r="W162" s="180">
        <f t="shared" si="65"/>
        <v>0</v>
      </c>
      <c r="X162" s="180"/>
      <c r="Y162" s="180"/>
      <c r="Z162" s="180">
        <f t="shared" si="66"/>
        <v>0</v>
      </c>
      <c r="AA162" s="180"/>
      <c r="AB162" s="180"/>
      <c r="AC162" s="180">
        <f t="shared" si="67"/>
        <v>660</v>
      </c>
      <c r="AD162" s="37">
        <v>660</v>
      </c>
      <c r="AF162" s="37">
        <v>0</v>
      </c>
      <c r="AH162" s="37">
        <v>0</v>
      </c>
      <c r="AJ162" s="37">
        <v>0</v>
      </c>
      <c r="AL162" s="37">
        <f t="shared" si="63"/>
        <v>10</v>
      </c>
      <c r="AM162" s="179">
        <f t="shared" si="68"/>
        <v>0</v>
      </c>
      <c r="AP162" s="37">
        <f t="shared" si="69"/>
        <v>0</v>
      </c>
      <c r="AS162" s="37">
        <f t="shared" si="70"/>
        <v>9</v>
      </c>
      <c r="AT162" s="37">
        <v>9</v>
      </c>
      <c r="AV162" s="37">
        <f t="shared" si="71"/>
        <v>1</v>
      </c>
      <c r="AW162" s="37">
        <v>1</v>
      </c>
      <c r="AY162" s="37">
        <v>1</v>
      </c>
      <c r="BE162" s="37">
        <v>0</v>
      </c>
      <c r="BS162" s="37">
        <f t="shared" si="72"/>
        <v>102</v>
      </c>
      <c r="BT162" s="37">
        <v>102</v>
      </c>
      <c r="BV162" s="37">
        <v>0</v>
      </c>
      <c r="BX162" s="37">
        <v>0</v>
      </c>
      <c r="BZ162" s="37">
        <v>0</v>
      </c>
      <c r="CH162" s="37">
        <f t="shared" si="73"/>
        <v>3</v>
      </c>
      <c r="CI162" s="37">
        <v>3</v>
      </c>
      <c r="CN162" s="37">
        <v>7511.2020000000002</v>
      </c>
      <c r="CT162" s="37">
        <v>40</v>
      </c>
      <c r="CV162" s="37">
        <v>0</v>
      </c>
      <c r="DB162" s="37">
        <v>0</v>
      </c>
      <c r="DD162" s="37">
        <v>0</v>
      </c>
      <c r="DE162" s="37">
        <f t="shared" si="74"/>
        <v>0</v>
      </c>
      <c r="DG162" s="37">
        <v>0</v>
      </c>
      <c r="DK162" s="37">
        <v>0</v>
      </c>
      <c r="DP162" s="37">
        <v>1172.3965000000001</v>
      </c>
      <c r="DW162" s="37">
        <v>0</v>
      </c>
      <c r="DZ162" s="37">
        <v>1</v>
      </c>
      <c r="EE162" s="37">
        <v>0</v>
      </c>
      <c r="EK162" s="37">
        <v>4</v>
      </c>
      <c r="EL162" s="37">
        <f t="shared" si="75"/>
        <v>296</v>
      </c>
      <c r="EM162" s="37">
        <v>296</v>
      </c>
      <c r="EN162" s="37">
        <v>0</v>
      </c>
      <c r="EO162" s="37">
        <v>3841.60401</v>
      </c>
      <c r="EQ162" s="37">
        <v>181.01799</v>
      </c>
      <c r="FE162" s="37">
        <v>2110.3137000000002</v>
      </c>
      <c r="FG162" s="37">
        <v>234.47929999999999</v>
      </c>
      <c r="FI162" s="37"/>
      <c r="FJ162" s="178"/>
      <c r="FU162" s="37">
        <v>468.95859999999999</v>
      </c>
      <c r="FW162" s="37">
        <v>5</v>
      </c>
      <c r="GE162" s="37">
        <v>0</v>
      </c>
      <c r="GQ162" s="183"/>
      <c r="GR162" s="184"/>
      <c r="GS162" s="184"/>
      <c r="GT162" s="184"/>
      <c r="GU162" s="184"/>
      <c r="GV162" s="184"/>
      <c r="GW162" s="184"/>
      <c r="GX162" s="184"/>
      <c r="GY162" s="184"/>
      <c r="GZ162" s="184"/>
      <c r="HA162" s="184"/>
      <c r="HB162" s="184"/>
      <c r="HC162" s="184"/>
      <c r="HD162" s="184"/>
      <c r="HE162" s="184"/>
      <c r="HF162" s="184"/>
      <c r="HG162" s="184"/>
      <c r="HH162" s="184"/>
      <c r="HX162" s="37">
        <v>0</v>
      </c>
      <c r="IB162" s="37">
        <v>723.53099999999995</v>
      </c>
      <c r="IR162" s="37">
        <v>482.35399999999998</v>
      </c>
      <c r="IT162" s="37">
        <v>1.5</v>
      </c>
      <c r="JT162" s="37">
        <v>0</v>
      </c>
      <c r="JW162" s="37">
        <v>0</v>
      </c>
      <c r="JZ162" s="37">
        <v>0</v>
      </c>
      <c r="KA162" s="37">
        <v>0</v>
      </c>
      <c r="KB162" s="37">
        <v>0</v>
      </c>
      <c r="KC162" s="37">
        <v>0</v>
      </c>
      <c r="KD162" s="37">
        <v>0</v>
      </c>
      <c r="KV162" s="37">
        <v>0</v>
      </c>
    </row>
    <row r="163" spans="1:308" ht="17.25" customHeight="1" x14ac:dyDescent="0.25">
      <c r="A163" s="17">
        <v>153</v>
      </c>
      <c r="B163" s="163" t="s">
        <v>300</v>
      </c>
      <c r="C163" s="169" t="s">
        <v>453</v>
      </c>
      <c r="D163" s="170">
        <v>247693774</v>
      </c>
      <c r="E163" s="78">
        <f t="shared" si="60"/>
        <v>15929.678</v>
      </c>
      <c r="F163" s="78">
        <f t="shared" si="57"/>
        <v>6027.3842000000004</v>
      </c>
      <c r="G163" s="78">
        <f t="shared" si="58"/>
        <v>0</v>
      </c>
      <c r="H163" s="78">
        <f t="shared" si="59"/>
        <v>1982.6338000000001</v>
      </c>
      <c r="I163" s="78">
        <f t="shared" si="61"/>
        <v>7919.66</v>
      </c>
      <c r="J163" s="37">
        <f t="shared" si="64"/>
        <v>4</v>
      </c>
      <c r="K163" s="37">
        <f>VLOOKUP($D163,'[2]Титул ДТ'!$B:$CT,12,0)</f>
        <v>4</v>
      </c>
      <c r="M163" s="37">
        <v>0</v>
      </c>
      <c r="U163" s="37">
        <v>1</v>
      </c>
      <c r="V163" s="180">
        <f t="shared" si="62"/>
        <v>323</v>
      </c>
      <c r="W163" s="180">
        <f t="shared" si="65"/>
        <v>0</v>
      </c>
      <c r="X163" s="180"/>
      <c r="Y163" s="180"/>
      <c r="Z163" s="180">
        <f t="shared" si="66"/>
        <v>0</v>
      </c>
      <c r="AA163" s="180"/>
      <c r="AB163" s="180"/>
      <c r="AC163" s="180">
        <f t="shared" si="67"/>
        <v>323</v>
      </c>
      <c r="AD163" s="37">
        <v>323</v>
      </c>
      <c r="AF163" s="37">
        <v>0</v>
      </c>
      <c r="AH163" s="37">
        <v>639</v>
      </c>
      <c r="AJ163" s="37">
        <v>0</v>
      </c>
      <c r="AL163" s="37">
        <f t="shared" si="63"/>
        <v>0</v>
      </c>
      <c r="AM163" s="179">
        <f t="shared" si="68"/>
        <v>0</v>
      </c>
      <c r="AP163" s="37">
        <f t="shared" si="69"/>
        <v>0</v>
      </c>
      <c r="AS163" s="37">
        <f t="shared" si="70"/>
        <v>0</v>
      </c>
      <c r="AT163" s="37">
        <v>0</v>
      </c>
      <c r="AV163" s="37">
        <f t="shared" si="71"/>
        <v>0</v>
      </c>
      <c r="AW163" s="37">
        <v>0</v>
      </c>
      <c r="AY163" s="37">
        <v>2</v>
      </c>
      <c r="BE163" s="37">
        <v>0</v>
      </c>
      <c r="BS163" s="37">
        <f t="shared" si="72"/>
        <v>440</v>
      </c>
      <c r="BT163" s="37">
        <v>440</v>
      </c>
      <c r="BV163" s="37">
        <v>0</v>
      </c>
      <c r="BX163" s="37">
        <v>0</v>
      </c>
      <c r="BZ163" s="37">
        <v>0</v>
      </c>
      <c r="CH163" s="37">
        <f t="shared" si="73"/>
        <v>5</v>
      </c>
      <c r="CI163" s="37">
        <v>5</v>
      </c>
      <c r="CN163" s="37">
        <v>7281.99</v>
      </c>
      <c r="CT163" s="37">
        <v>127</v>
      </c>
      <c r="CV163" s="37">
        <v>0</v>
      </c>
      <c r="DB163" s="37">
        <v>0</v>
      </c>
      <c r="DD163" s="37">
        <v>0</v>
      </c>
      <c r="DE163" s="37">
        <f t="shared" si="74"/>
        <v>0</v>
      </c>
      <c r="DG163" s="37">
        <v>0</v>
      </c>
      <c r="DK163" s="37">
        <v>0</v>
      </c>
      <c r="DP163" s="37">
        <v>1299.8689999999999</v>
      </c>
      <c r="DW163" s="37">
        <v>0</v>
      </c>
      <c r="DZ163" s="37">
        <v>4</v>
      </c>
      <c r="EE163" s="37">
        <v>4</v>
      </c>
      <c r="EK163" s="37">
        <v>4</v>
      </c>
      <c r="EL163" s="37">
        <f t="shared" si="75"/>
        <v>113</v>
      </c>
      <c r="EM163" s="37">
        <v>113</v>
      </c>
      <c r="EN163" s="37">
        <v>0</v>
      </c>
      <c r="EO163" s="37">
        <v>1392.008</v>
      </c>
      <c r="EQ163" s="37">
        <v>65.592000000000013</v>
      </c>
      <c r="FE163" s="37">
        <v>2339.7642000000001</v>
      </c>
      <c r="FG163" s="37">
        <v>259.97379999999998</v>
      </c>
      <c r="FI163" s="37"/>
      <c r="FJ163" s="178"/>
      <c r="FU163" s="37">
        <v>866.57933333333301</v>
      </c>
      <c r="FW163" s="37">
        <v>3</v>
      </c>
      <c r="FY163" s="37">
        <v>2295.6120000000001</v>
      </c>
      <c r="GE163" s="37">
        <v>255.06800000000001</v>
      </c>
      <c r="GH163" s="37">
        <v>637.66999999999996</v>
      </c>
      <c r="GQ163" s="185"/>
      <c r="GR163" s="186"/>
      <c r="GS163" s="186"/>
      <c r="GT163" s="186"/>
      <c r="GU163" s="186"/>
      <c r="GV163" s="186"/>
      <c r="GW163" s="186"/>
      <c r="GX163" s="186"/>
      <c r="GY163" s="186"/>
      <c r="GZ163" s="186"/>
      <c r="HA163" s="186"/>
      <c r="HB163" s="186"/>
      <c r="HC163" s="186"/>
      <c r="HD163" s="186"/>
      <c r="HE163" s="186"/>
      <c r="HF163" s="186"/>
      <c r="HG163" s="186"/>
      <c r="HH163" s="186"/>
      <c r="HU163" s="37">
        <v>800.21333333333303</v>
      </c>
      <c r="HV163" s="37">
        <v>200.053333333333</v>
      </c>
      <c r="HW163" s="37">
        <v>3</v>
      </c>
      <c r="HX163" s="37">
        <v>3</v>
      </c>
      <c r="IB163" s="37">
        <v>0</v>
      </c>
      <c r="IR163" s="37">
        <v>0</v>
      </c>
      <c r="IT163" s="37">
        <v>0</v>
      </c>
      <c r="JT163" s="37">
        <v>0</v>
      </c>
      <c r="JW163" s="37">
        <v>0</v>
      </c>
      <c r="JZ163" s="37">
        <v>0</v>
      </c>
      <c r="KA163" s="37">
        <v>0</v>
      </c>
      <c r="KB163" s="37">
        <v>0</v>
      </c>
      <c r="KC163" s="37">
        <v>0</v>
      </c>
      <c r="KD163" s="37">
        <v>0</v>
      </c>
      <c r="KV163" s="37">
        <v>0</v>
      </c>
    </row>
    <row r="164" spans="1:308" ht="17.25" customHeight="1" x14ac:dyDescent="0.25">
      <c r="A164" s="17">
        <v>154</v>
      </c>
      <c r="B164" s="163" t="s">
        <v>300</v>
      </c>
      <c r="C164" s="169" t="s">
        <v>454</v>
      </c>
      <c r="D164" s="170">
        <v>247693894</v>
      </c>
      <c r="E164" s="78">
        <f t="shared" si="60"/>
        <v>8853.5720000000001</v>
      </c>
      <c r="F164" s="78">
        <f t="shared" si="57"/>
        <v>2161.7835150000001</v>
      </c>
      <c r="G164" s="78">
        <f t="shared" si="58"/>
        <v>0</v>
      </c>
      <c r="H164" s="78">
        <f t="shared" si="59"/>
        <v>643.900485</v>
      </c>
      <c r="I164" s="78">
        <f t="shared" si="61"/>
        <v>6047.8879999999999</v>
      </c>
      <c r="J164" s="37">
        <f t="shared" si="64"/>
        <v>1</v>
      </c>
      <c r="K164" s="37">
        <f>VLOOKUP($D164,'[2]Титул ДТ'!$B:$CT,12,0)</f>
        <v>1</v>
      </c>
      <c r="M164" s="37">
        <v>0</v>
      </c>
      <c r="U164" s="37">
        <v>1</v>
      </c>
      <c r="V164" s="180">
        <f t="shared" si="62"/>
        <v>317</v>
      </c>
      <c r="W164" s="180">
        <f t="shared" si="65"/>
        <v>0</v>
      </c>
      <c r="X164" s="180"/>
      <c r="Y164" s="180"/>
      <c r="Z164" s="180">
        <f t="shared" si="66"/>
        <v>0</v>
      </c>
      <c r="AA164" s="180"/>
      <c r="AB164" s="180"/>
      <c r="AC164" s="180">
        <f t="shared" si="67"/>
        <v>317</v>
      </c>
      <c r="AD164" s="37">
        <v>317</v>
      </c>
      <c r="AF164" s="37">
        <v>0</v>
      </c>
      <c r="AH164" s="37">
        <v>0</v>
      </c>
      <c r="AJ164" s="37">
        <v>0</v>
      </c>
      <c r="AL164" s="37">
        <f t="shared" si="63"/>
        <v>5</v>
      </c>
      <c r="AM164" s="179">
        <f t="shared" si="68"/>
        <v>0</v>
      </c>
      <c r="AP164" s="37">
        <f t="shared" si="69"/>
        <v>0</v>
      </c>
      <c r="AS164" s="37">
        <f t="shared" si="70"/>
        <v>4</v>
      </c>
      <c r="AT164" s="37">
        <v>4</v>
      </c>
      <c r="AV164" s="37">
        <f t="shared" si="71"/>
        <v>1</v>
      </c>
      <c r="AW164" s="37">
        <v>1</v>
      </c>
      <c r="AY164" s="37">
        <v>1</v>
      </c>
      <c r="BE164" s="37">
        <v>0</v>
      </c>
      <c r="BS164" s="37">
        <f t="shared" si="72"/>
        <v>115</v>
      </c>
      <c r="BT164" s="37">
        <v>115</v>
      </c>
      <c r="BV164" s="37">
        <v>0</v>
      </c>
      <c r="BX164" s="37">
        <v>0</v>
      </c>
      <c r="BZ164" s="37">
        <v>0</v>
      </c>
      <c r="CH164" s="37">
        <f t="shared" si="73"/>
        <v>3</v>
      </c>
      <c r="CI164" s="37">
        <v>3</v>
      </c>
      <c r="CN164" s="37">
        <v>5392.9539999999997</v>
      </c>
      <c r="CT164" s="37">
        <v>50</v>
      </c>
      <c r="CV164" s="37">
        <v>0</v>
      </c>
      <c r="DB164" s="37">
        <v>0</v>
      </c>
      <c r="DD164" s="37">
        <v>0</v>
      </c>
      <c r="DE164" s="37">
        <f t="shared" si="74"/>
        <v>1</v>
      </c>
      <c r="DG164" s="37">
        <v>1</v>
      </c>
      <c r="DK164" s="37">
        <v>18</v>
      </c>
      <c r="DP164" s="37">
        <v>955.31550000000004</v>
      </c>
      <c r="DW164" s="37">
        <v>0</v>
      </c>
      <c r="DZ164" s="37">
        <v>1</v>
      </c>
      <c r="EE164" s="37">
        <v>3</v>
      </c>
      <c r="EK164" s="37">
        <v>12</v>
      </c>
      <c r="EL164" s="37">
        <f t="shared" si="75"/>
        <v>35</v>
      </c>
      <c r="EM164" s="37">
        <v>35</v>
      </c>
      <c r="EN164" s="37">
        <v>0</v>
      </c>
      <c r="EO164" s="37">
        <v>442.21561500000001</v>
      </c>
      <c r="EQ164" s="37">
        <v>20.837385000000005</v>
      </c>
      <c r="FE164" s="37">
        <v>1719.5679</v>
      </c>
      <c r="FF164" s="185"/>
      <c r="FG164" s="37">
        <v>191.06309999999999</v>
      </c>
      <c r="FI164" s="37"/>
      <c r="FJ164" s="178"/>
      <c r="FU164" s="37">
        <v>286.59465</v>
      </c>
      <c r="FW164" s="37">
        <v>6.6666666666666696</v>
      </c>
      <c r="GH164" s="37">
        <v>636.93399999999997</v>
      </c>
      <c r="GQ164" s="183"/>
      <c r="GR164" s="184"/>
      <c r="GS164" s="184"/>
      <c r="GT164" s="184"/>
      <c r="GU164" s="184"/>
      <c r="GV164" s="184"/>
      <c r="GW164" s="184"/>
      <c r="GX164" s="184"/>
      <c r="GY164" s="184"/>
      <c r="GZ164" s="184"/>
      <c r="HA164" s="184"/>
      <c r="HB164" s="184"/>
      <c r="HC164" s="184"/>
      <c r="HD164" s="184"/>
      <c r="HE164" s="184"/>
      <c r="HF164" s="184"/>
      <c r="HG164" s="184"/>
      <c r="HH164" s="184"/>
      <c r="HV164" s="37">
        <v>314.53530864197501</v>
      </c>
      <c r="HX164" s="37">
        <v>2</v>
      </c>
      <c r="IB164" s="37">
        <v>0</v>
      </c>
      <c r="IR164" s="37">
        <v>0</v>
      </c>
      <c r="IT164" s="37">
        <v>0</v>
      </c>
      <c r="JT164" s="37">
        <v>0</v>
      </c>
      <c r="JW164" s="37">
        <v>0</v>
      </c>
      <c r="JZ164" s="37">
        <v>0</v>
      </c>
      <c r="KA164" s="37">
        <v>0</v>
      </c>
      <c r="KB164" s="37">
        <v>0</v>
      </c>
      <c r="KC164" s="37">
        <v>0</v>
      </c>
      <c r="KD164" s="37">
        <v>0</v>
      </c>
      <c r="KV164" s="37">
        <v>0</v>
      </c>
    </row>
    <row r="165" spans="1:308" ht="17.25" customHeight="1" x14ac:dyDescent="0.25">
      <c r="A165" s="17">
        <v>155</v>
      </c>
      <c r="B165" s="163" t="s">
        <v>300</v>
      </c>
      <c r="C165" s="169" t="s">
        <v>455</v>
      </c>
      <c r="D165" s="170">
        <v>247693853</v>
      </c>
      <c r="E165" s="78">
        <f t="shared" si="60"/>
        <v>11542.308000000001</v>
      </c>
      <c r="F165" s="78">
        <f t="shared" si="57"/>
        <v>994.35613499999999</v>
      </c>
      <c r="G165" s="78">
        <f t="shared" si="58"/>
        <v>0</v>
      </c>
      <c r="H165" s="78">
        <f t="shared" si="59"/>
        <v>1300.664865</v>
      </c>
      <c r="I165" s="78">
        <f t="shared" si="61"/>
        <v>9247.2870000000003</v>
      </c>
      <c r="J165" s="37">
        <f t="shared" si="64"/>
        <v>1</v>
      </c>
      <c r="K165" s="37">
        <f>VLOOKUP($D165,'[2]Титул ДТ'!$B:$CT,12,0)</f>
        <v>1</v>
      </c>
      <c r="M165" s="37">
        <v>0</v>
      </c>
      <c r="U165" s="37">
        <v>1</v>
      </c>
      <c r="V165" s="180">
        <f t="shared" si="62"/>
        <v>168</v>
      </c>
      <c r="W165" s="180">
        <f t="shared" si="65"/>
        <v>0</v>
      </c>
      <c r="X165" s="180"/>
      <c r="Y165" s="180"/>
      <c r="Z165" s="180">
        <f t="shared" si="66"/>
        <v>0</v>
      </c>
      <c r="AA165" s="180"/>
      <c r="AB165" s="180"/>
      <c r="AC165" s="180">
        <f t="shared" si="67"/>
        <v>168</v>
      </c>
      <c r="AD165" s="37">
        <v>168</v>
      </c>
      <c r="AF165" s="37">
        <v>0</v>
      </c>
      <c r="AH165" s="37">
        <v>0</v>
      </c>
      <c r="AJ165" s="37">
        <v>0</v>
      </c>
      <c r="AL165" s="37">
        <f t="shared" si="63"/>
        <v>5</v>
      </c>
      <c r="AM165" s="179">
        <f t="shared" si="68"/>
        <v>0</v>
      </c>
      <c r="AP165" s="37">
        <f t="shared" si="69"/>
        <v>0</v>
      </c>
      <c r="AS165" s="37">
        <f t="shared" si="70"/>
        <v>4</v>
      </c>
      <c r="AT165" s="37">
        <v>4</v>
      </c>
      <c r="AV165" s="37">
        <f t="shared" si="71"/>
        <v>1</v>
      </c>
      <c r="AW165" s="37">
        <v>1</v>
      </c>
      <c r="AY165" s="37">
        <v>1</v>
      </c>
      <c r="BE165" s="37">
        <v>0</v>
      </c>
      <c r="BS165" s="37">
        <f t="shared" si="72"/>
        <v>316</v>
      </c>
      <c r="BT165" s="37">
        <v>316</v>
      </c>
      <c r="BV165" s="37">
        <v>0</v>
      </c>
      <c r="BX165" s="37">
        <v>0</v>
      </c>
      <c r="BZ165" s="37">
        <v>0</v>
      </c>
      <c r="CH165" s="37">
        <f t="shared" si="73"/>
        <v>2</v>
      </c>
      <c r="CI165" s="37">
        <v>2</v>
      </c>
      <c r="CN165" s="37">
        <v>9223.6720000000005</v>
      </c>
      <c r="CT165" s="37">
        <v>80</v>
      </c>
      <c r="CV165" s="37">
        <v>0</v>
      </c>
      <c r="DB165" s="37">
        <v>0</v>
      </c>
      <c r="DD165" s="37">
        <v>0</v>
      </c>
      <c r="DE165" s="37">
        <f t="shared" si="74"/>
        <v>1</v>
      </c>
      <c r="DG165" s="37">
        <v>1</v>
      </c>
      <c r="DK165" s="37">
        <v>18</v>
      </c>
      <c r="DP165" s="37">
        <v>341.87599999999998</v>
      </c>
      <c r="DW165" s="37">
        <v>0</v>
      </c>
      <c r="DZ165" s="37">
        <v>1</v>
      </c>
      <c r="EE165" s="37">
        <v>0</v>
      </c>
      <c r="EK165" s="37">
        <v>10</v>
      </c>
      <c r="EL165" s="37">
        <f t="shared" si="75"/>
        <v>29</v>
      </c>
      <c r="EM165" s="37">
        <v>29</v>
      </c>
      <c r="EN165" s="37">
        <v>0</v>
      </c>
      <c r="EO165" s="37">
        <v>378.97933499999999</v>
      </c>
      <c r="EQ165" s="37">
        <v>17.857665000000004</v>
      </c>
      <c r="FE165" s="37">
        <v>615.3768</v>
      </c>
      <c r="FF165" s="183"/>
      <c r="FG165" s="37">
        <v>68.375200000000007</v>
      </c>
      <c r="FI165" s="37"/>
      <c r="FJ165" s="178"/>
      <c r="FU165" s="37">
        <v>227.917333333333</v>
      </c>
      <c r="FW165" s="37">
        <v>3</v>
      </c>
      <c r="GE165" s="37">
        <v>730.43200000000002</v>
      </c>
      <c r="GQ165" s="183"/>
      <c r="GR165" s="184"/>
      <c r="GS165" s="184"/>
      <c r="GT165" s="184"/>
      <c r="GU165" s="184"/>
      <c r="GV165" s="184"/>
      <c r="GW165" s="184"/>
      <c r="GX165" s="184"/>
      <c r="GY165" s="184"/>
      <c r="GZ165" s="184"/>
      <c r="HA165" s="184"/>
      <c r="HB165" s="184"/>
      <c r="HC165" s="184"/>
      <c r="HD165" s="184"/>
      <c r="HE165" s="184"/>
      <c r="HF165" s="184"/>
      <c r="HG165" s="184"/>
      <c r="HH165" s="184"/>
      <c r="HU165" s="37">
        <v>384.437894736842</v>
      </c>
      <c r="HV165" s="37">
        <v>0</v>
      </c>
      <c r="HW165" s="37">
        <v>1.8</v>
      </c>
      <c r="HX165" s="37">
        <v>0</v>
      </c>
      <c r="IB165" s="37">
        <v>5.6150000000000002</v>
      </c>
      <c r="IR165" s="37">
        <v>2.9552631578947399</v>
      </c>
      <c r="IT165" s="37">
        <v>1.9</v>
      </c>
      <c r="JT165" s="37">
        <v>0</v>
      </c>
      <c r="JW165" s="37">
        <v>0</v>
      </c>
      <c r="JZ165" s="37">
        <v>0</v>
      </c>
      <c r="KA165" s="37">
        <v>0</v>
      </c>
      <c r="KB165" s="37">
        <v>0</v>
      </c>
      <c r="KC165" s="37">
        <v>0</v>
      </c>
      <c r="KD165" s="37">
        <v>0</v>
      </c>
      <c r="KV165" s="37">
        <v>0</v>
      </c>
    </row>
    <row r="166" spans="1:308" ht="17.25" customHeight="1" x14ac:dyDescent="0.25">
      <c r="A166" s="17">
        <v>156</v>
      </c>
      <c r="B166" s="163" t="s">
        <v>300</v>
      </c>
      <c r="C166" s="169" t="s">
        <v>456</v>
      </c>
      <c r="D166" s="170">
        <v>247693842</v>
      </c>
      <c r="E166" s="78">
        <f t="shared" si="60"/>
        <v>12628.815999999999</v>
      </c>
      <c r="F166" s="78">
        <f t="shared" si="57"/>
        <v>2390.7709249999998</v>
      </c>
      <c r="G166" s="78">
        <f t="shared" si="58"/>
        <v>0</v>
      </c>
      <c r="H166" s="78">
        <f t="shared" si="59"/>
        <v>572.88607500000001</v>
      </c>
      <c r="I166" s="78">
        <f t="shared" si="61"/>
        <v>9665.1589999999997</v>
      </c>
      <c r="J166" s="37">
        <f t="shared" si="64"/>
        <v>2</v>
      </c>
      <c r="K166" s="37">
        <f>VLOOKUP($D166,'[2]Титул ДТ'!$B:$CT,12,0)</f>
        <v>2</v>
      </c>
      <c r="O166" s="37">
        <v>72</v>
      </c>
      <c r="U166" s="37">
        <v>1</v>
      </c>
      <c r="V166" s="180">
        <f t="shared" si="62"/>
        <v>279</v>
      </c>
      <c r="W166" s="180">
        <f t="shared" si="65"/>
        <v>0</v>
      </c>
      <c r="X166" s="180"/>
      <c r="Y166" s="180"/>
      <c r="Z166" s="180">
        <f t="shared" si="66"/>
        <v>0</v>
      </c>
      <c r="AA166" s="180"/>
      <c r="AB166" s="180"/>
      <c r="AC166" s="180">
        <f t="shared" si="67"/>
        <v>279</v>
      </c>
      <c r="AD166" s="37">
        <v>279</v>
      </c>
      <c r="AF166" s="37">
        <v>0</v>
      </c>
      <c r="AH166" s="37">
        <v>0</v>
      </c>
      <c r="AJ166" s="37">
        <v>0</v>
      </c>
      <c r="AL166" s="37">
        <f t="shared" si="63"/>
        <v>14</v>
      </c>
      <c r="AM166" s="179">
        <f t="shared" si="68"/>
        <v>0</v>
      </c>
      <c r="AP166" s="37">
        <f t="shared" si="69"/>
        <v>0</v>
      </c>
      <c r="AS166" s="37">
        <f t="shared" si="70"/>
        <v>13</v>
      </c>
      <c r="AT166" s="37">
        <v>13</v>
      </c>
      <c r="AV166" s="37">
        <f t="shared" si="71"/>
        <v>1</v>
      </c>
      <c r="AW166" s="37">
        <v>1</v>
      </c>
      <c r="AY166" s="37">
        <v>1</v>
      </c>
      <c r="BE166" s="37">
        <v>0</v>
      </c>
      <c r="BS166" s="37">
        <f t="shared" si="72"/>
        <v>47.8</v>
      </c>
      <c r="BT166" s="37">
        <v>47.8</v>
      </c>
      <c r="BV166" s="37">
        <v>0</v>
      </c>
      <c r="BX166" s="37">
        <v>0</v>
      </c>
      <c r="BZ166" s="37">
        <v>0</v>
      </c>
      <c r="CH166" s="37">
        <f t="shared" si="73"/>
        <v>3</v>
      </c>
      <c r="CI166" s="37">
        <v>3</v>
      </c>
      <c r="CN166" s="37">
        <v>8914.4549999999999</v>
      </c>
      <c r="CT166" s="37">
        <v>37</v>
      </c>
      <c r="CV166" s="37">
        <v>0</v>
      </c>
      <c r="DB166" s="37">
        <v>0</v>
      </c>
      <c r="DD166" s="37">
        <v>30</v>
      </c>
      <c r="DE166" s="37">
        <f t="shared" si="74"/>
        <v>1</v>
      </c>
      <c r="DG166" s="37">
        <v>1</v>
      </c>
      <c r="DK166" s="37">
        <v>18</v>
      </c>
      <c r="DP166" s="37">
        <v>533.34100000000001</v>
      </c>
      <c r="DW166" s="37">
        <v>0</v>
      </c>
      <c r="DZ166" s="37">
        <v>2</v>
      </c>
      <c r="EE166" s="37">
        <v>7</v>
      </c>
      <c r="EK166" s="37">
        <v>14</v>
      </c>
      <c r="EL166" s="37">
        <f t="shared" si="75"/>
        <v>113</v>
      </c>
      <c r="EM166" s="37">
        <v>113</v>
      </c>
      <c r="EN166" s="37">
        <v>0</v>
      </c>
      <c r="EO166" s="37">
        <v>1430.7571250000001</v>
      </c>
      <c r="EQ166" s="37">
        <v>67.417875000000009</v>
      </c>
      <c r="FE166" s="37">
        <v>960.01379999999995</v>
      </c>
      <c r="FF166" s="183"/>
      <c r="FG166" s="37">
        <v>106.6682</v>
      </c>
      <c r="FI166" s="37"/>
      <c r="FJ166" s="178"/>
      <c r="FU166" s="37">
        <v>355.56066666666698</v>
      </c>
      <c r="FW166" s="37">
        <v>3</v>
      </c>
      <c r="GH166" s="37">
        <v>732.70399999999995</v>
      </c>
      <c r="GQ166" s="183"/>
      <c r="GR166" s="184"/>
      <c r="GS166" s="184"/>
      <c r="GT166" s="184"/>
      <c r="GU166" s="184"/>
      <c r="GV166" s="184"/>
      <c r="GW166" s="184"/>
      <c r="GX166" s="184"/>
      <c r="GY166" s="184"/>
      <c r="GZ166" s="184"/>
      <c r="HA166" s="184"/>
      <c r="HB166" s="184"/>
      <c r="HC166" s="184"/>
      <c r="HD166" s="184"/>
      <c r="HE166" s="184"/>
      <c r="HF166" s="184"/>
      <c r="HG166" s="184"/>
      <c r="HH166" s="184"/>
      <c r="HV166" s="37">
        <v>488.469333333333</v>
      </c>
      <c r="HX166" s="37">
        <v>1.7</v>
      </c>
      <c r="IB166" s="37">
        <v>0</v>
      </c>
      <c r="IR166" s="37">
        <v>0</v>
      </c>
      <c r="IT166" s="37">
        <v>0</v>
      </c>
      <c r="JT166" s="37">
        <v>0</v>
      </c>
      <c r="JW166" s="37">
        <v>0</v>
      </c>
      <c r="JZ166" s="37">
        <v>0</v>
      </c>
      <c r="KA166" s="37">
        <v>0</v>
      </c>
      <c r="KB166" s="37">
        <v>0</v>
      </c>
      <c r="KC166" s="37">
        <v>0</v>
      </c>
      <c r="KD166" s="37">
        <v>0</v>
      </c>
      <c r="KV166" s="37">
        <v>0</v>
      </c>
    </row>
    <row r="167" spans="1:308" ht="17.25" customHeight="1" x14ac:dyDescent="0.25">
      <c r="A167" s="17">
        <v>157</v>
      </c>
      <c r="B167" s="163" t="s">
        <v>300</v>
      </c>
      <c r="C167" s="169" t="s">
        <v>457</v>
      </c>
      <c r="D167" s="170">
        <v>247693820</v>
      </c>
      <c r="E167" s="78">
        <f t="shared" si="60"/>
        <v>10135.874</v>
      </c>
      <c r="F167" s="78">
        <f t="shared" si="57"/>
        <v>1253.5049650000001</v>
      </c>
      <c r="G167" s="78">
        <f t="shared" si="58"/>
        <v>0</v>
      </c>
      <c r="H167" s="78">
        <f t="shared" si="59"/>
        <v>456.23403500000001</v>
      </c>
      <c r="I167" s="78">
        <f t="shared" si="61"/>
        <v>8426.1350000000002</v>
      </c>
      <c r="J167" s="37">
        <f t="shared" si="64"/>
        <v>1</v>
      </c>
      <c r="K167" s="37">
        <f>VLOOKUP($D167,'[2]Титул ДТ'!$B:$CT,12,0)</f>
        <v>1</v>
      </c>
      <c r="M167" s="37">
        <v>0</v>
      </c>
      <c r="U167" s="37">
        <v>1</v>
      </c>
      <c r="V167" s="180">
        <f t="shared" si="62"/>
        <v>178</v>
      </c>
      <c r="W167" s="180">
        <f t="shared" si="65"/>
        <v>0</v>
      </c>
      <c r="X167" s="180"/>
      <c r="Y167" s="180"/>
      <c r="Z167" s="180">
        <f t="shared" si="66"/>
        <v>0</v>
      </c>
      <c r="AA167" s="180"/>
      <c r="AB167" s="180"/>
      <c r="AC167" s="180">
        <f t="shared" si="67"/>
        <v>178</v>
      </c>
      <c r="AD167" s="37">
        <v>178</v>
      </c>
      <c r="AF167" s="37">
        <v>0</v>
      </c>
      <c r="AH167" s="37">
        <v>0</v>
      </c>
      <c r="AJ167" s="37">
        <v>0</v>
      </c>
      <c r="AL167" s="37">
        <f t="shared" si="63"/>
        <v>8</v>
      </c>
      <c r="AM167" s="179">
        <f t="shared" si="68"/>
        <v>0</v>
      </c>
      <c r="AP167" s="37">
        <f t="shared" si="69"/>
        <v>0</v>
      </c>
      <c r="AS167" s="37">
        <f t="shared" si="70"/>
        <v>7</v>
      </c>
      <c r="AT167" s="37">
        <v>7</v>
      </c>
      <c r="AV167" s="37">
        <f t="shared" si="71"/>
        <v>1</v>
      </c>
      <c r="AW167" s="37">
        <v>1</v>
      </c>
      <c r="AY167" s="37">
        <v>1</v>
      </c>
      <c r="BE167" s="37">
        <v>0</v>
      </c>
      <c r="BS167" s="37">
        <f t="shared" si="72"/>
        <v>0</v>
      </c>
      <c r="BT167" s="37">
        <v>0</v>
      </c>
      <c r="BV167" s="37">
        <v>0</v>
      </c>
      <c r="BX167" s="37">
        <v>177</v>
      </c>
      <c r="BZ167" s="37">
        <v>0</v>
      </c>
      <c r="CH167" s="37">
        <f t="shared" si="73"/>
        <v>2</v>
      </c>
      <c r="CI167" s="37">
        <v>2</v>
      </c>
      <c r="CN167" s="37">
        <v>7759.357</v>
      </c>
      <c r="CT167" s="37">
        <v>85</v>
      </c>
      <c r="CV167" s="37">
        <v>0</v>
      </c>
      <c r="DB167" s="37">
        <v>0</v>
      </c>
      <c r="DD167" s="37">
        <v>0</v>
      </c>
      <c r="DE167" s="37">
        <f t="shared" si="74"/>
        <v>1</v>
      </c>
      <c r="DG167" s="37">
        <v>1</v>
      </c>
      <c r="DK167" s="37">
        <v>18</v>
      </c>
      <c r="DP167" s="37">
        <v>366.09800000000001</v>
      </c>
      <c r="DW167" s="37">
        <v>0</v>
      </c>
      <c r="DZ167" s="37">
        <v>1</v>
      </c>
      <c r="EE167" s="37">
        <v>4</v>
      </c>
      <c r="EK167" s="37">
        <v>9</v>
      </c>
      <c r="EL167" s="37">
        <f t="shared" si="75"/>
        <v>46</v>
      </c>
      <c r="EM167" s="37">
        <v>46</v>
      </c>
      <c r="EN167" s="37">
        <v>0</v>
      </c>
      <c r="EO167" s="37">
        <v>594.52856500000007</v>
      </c>
      <c r="EQ167" s="37">
        <v>28.014435000000006</v>
      </c>
      <c r="FE167" s="37">
        <v>658.97640000000001</v>
      </c>
      <c r="FF167" s="183"/>
      <c r="FG167" s="37">
        <v>73.2196</v>
      </c>
      <c r="FI167" s="37"/>
      <c r="FJ167" s="178"/>
      <c r="FU167" s="37">
        <v>203.38777777777801</v>
      </c>
      <c r="FW167" s="37">
        <v>3.6</v>
      </c>
      <c r="GE167" s="37">
        <v>0</v>
      </c>
      <c r="GQ167" s="185"/>
      <c r="GR167" s="186"/>
      <c r="GS167" s="186"/>
      <c r="GT167" s="186"/>
      <c r="GU167" s="186"/>
      <c r="GV167" s="186"/>
      <c r="GW167" s="186"/>
      <c r="GX167" s="186"/>
      <c r="GY167" s="186"/>
      <c r="GZ167" s="186"/>
      <c r="HA167" s="186"/>
      <c r="HB167" s="186"/>
      <c r="HC167" s="186"/>
      <c r="HD167" s="186"/>
      <c r="HE167" s="186"/>
      <c r="HF167" s="186"/>
      <c r="HG167" s="186"/>
      <c r="HH167" s="186"/>
      <c r="HX167" s="37">
        <v>0</v>
      </c>
      <c r="IB167" s="37">
        <v>648.77800000000002</v>
      </c>
      <c r="IR167" s="37">
        <v>341.46210526315798</v>
      </c>
      <c r="IT167" s="37">
        <v>1.9</v>
      </c>
      <c r="JT167" s="37">
        <v>0</v>
      </c>
      <c r="JW167" s="37">
        <v>0</v>
      </c>
      <c r="JZ167" s="37">
        <v>0</v>
      </c>
      <c r="KA167" s="37">
        <v>0</v>
      </c>
      <c r="KB167" s="37">
        <v>0</v>
      </c>
      <c r="KC167" s="37">
        <v>0</v>
      </c>
      <c r="KD167" s="37">
        <v>0</v>
      </c>
      <c r="KV167" s="37">
        <v>0</v>
      </c>
    </row>
    <row r="168" spans="1:308" ht="17.25" customHeight="1" x14ac:dyDescent="0.25">
      <c r="A168" s="17">
        <v>158</v>
      </c>
      <c r="B168" s="163" t="s">
        <v>300</v>
      </c>
      <c r="C168" s="169" t="s">
        <v>458</v>
      </c>
      <c r="D168" s="170">
        <v>247693912</v>
      </c>
      <c r="E168" s="78">
        <f t="shared" si="60"/>
        <v>20726.445</v>
      </c>
      <c r="F168" s="78">
        <f t="shared" si="57"/>
        <v>4414.2376800000002</v>
      </c>
      <c r="G168" s="78">
        <f t="shared" si="58"/>
        <v>0</v>
      </c>
      <c r="H168" s="78">
        <f t="shared" si="59"/>
        <v>947.09732000000008</v>
      </c>
      <c r="I168" s="78">
        <f t="shared" si="61"/>
        <v>15365.11</v>
      </c>
      <c r="J168" s="37">
        <f t="shared" si="64"/>
        <v>2</v>
      </c>
      <c r="K168" s="37">
        <f>VLOOKUP($D168,'[2]Титул ДТ'!$B:$CT,12,0)</f>
        <v>2</v>
      </c>
      <c r="M168" s="37">
        <v>0</v>
      </c>
      <c r="U168" s="37">
        <v>1</v>
      </c>
      <c r="V168" s="180">
        <f t="shared" si="62"/>
        <v>579</v>
      </c>
      <c r="W168" s="180">
        <f t="shared" si="65"/>
        <v>0</v>
      </c>
      <c r="X168" s="180"/>
      <c r="Y168" s="180"/>
      <c r="Z168" s="180">
        <f t="shared" si="66"/>
        <v>0</v>
      </c>
      <c r="AA168" s="180"/>
      <c r="AB168" s="180"/>
      <c r="AC168" s="180">
        <f t="shared" si="67"/>
        <v>579</v>
      </c>
      <c r="AD168" s="37">
        <v>579</v>
      </c>
      <c r="AF168" s="37">
        <v>0</v>
      </c>
      <c r="AH168" s="37">
        <v>0</v>
      </c>
      <c r="AJ168" s="37">
        <v>0</v>
      </c>
      <c r="AL168" s="37">
        <f t="shared" si="63"/>
        <v>9</v>
      </c>
      <c r="AM168" s="179">
        <f t="shared" si="68"/>
        <v>0</v>
      </c>
      <c r="AP168" s="37">
        <f t="shared" si="69"/>
        <v>0</v>
      </c>
      <c r="AS168" s="37">
        <f t="shared" si="70"/>
        <v>8</v>
      </c>
      <c r="AT168" s="37">
        <v>8</v>
      </c>
      <c r="AV168" s="37">
        <f t="shared" si="71"/>
        <v>1</v>
      </c>
      <c r="AW168" s="37">
        <v>1</v>
      </c>
      <c r="AY168" s="37">
        <v>0</v>
      </c>
      <c r="BE168" s="37">
        <v>0</v>
      </c>
      <c r="BS168" s="37">
        <f t="shared" si="72"/>
        <v>0</v>
      </c>
      <c r="BT168" s="37">
        <v>0</v>
      </c>
      <c r="BV168" s="37">
        <v>0</v>
      </c>
      <c r="BX168" s="37">
        <v>0</v>
      </c>
      <c r="BZ168" s="37">
        <v>0</v>
      </c>
      <c r="CH168" s="37">
        <f t="shared" si="73"/>
        <v>0</v>
      </c>
      <c r="CI168" s="37">
        <v>0</v>
      </c>
      <c r="CN168" s="37">
        <v>13800.9</v>
      </c>
      <c r="CT168" s="37">
        <v>276</v>
      </c>
      <c r="CV168" s="37">
        <v>0</v>
      </c>
      <c r="DB168" s="37">
        <v>0</v>
      </c>
      <c r="DD168" s="37">
        <v>0</v>
      </c>
      <c r="DE168" s="37">
        <f t="shared" si="74"/>
        <v>0</v>
      </c>
      <c r="DG168" s="37">
        <v>0</v>
      </c>
      <c r="DK168" s="37">
        <v>0</v>
      </c>
      <c r="DP168" s="37">
        <v>1389.9295</v>
      </c>
      <c r="DW168" s="37">
        <v>0</v>
      </c>
      <c r="DZ168" s="37">
        <v>2</v>
      </c>
      <c r="EE168" s="37">
        <v>0</v>
      </c>
      <c r="EK168" s="37">
        <v>14</v>
      </c>
      <c r="EL168" s="37">
        <f t="shared" si="75"/>
        <v>150</v>
      </c>
      <c r="EM168" s="37">
        <v>150</v>
      </c>
      <c r="EN168" s="37">
        <v>0</v>
      </c>
      <c r="EO168" s="37">
        <v>1912.3645799999999</v>
      </c>
      <c r="EQ168" s="37">
        <v>90.11142000000001</v>
      </c>
      <c r="FE168" s="37">
        <v>2501.8730999999998</v>
      </c>
      <c r="FF168" s="183"/>
      <c r="FG168" s="37">
        <v>277.98590000000002</v>
      </c>
      <c r="FI168" s="37"/>
      <c r="FJ168" s="178"/>
      <c r="FU168" s="37">
        <v>694.96474999999998</v>
      </c>
      <c r="FW168" s="37">
        <v>4</v>
      </c>
      <c r="GH168" s="37">
        <v>1564.21</v>
      </c>
      <c r="GQ168" s="183"/>
      <c r="GR168" s="184"/>
      <c r="GS168" s="184"/>
      <c r="GT168" s="184"/>
      <c r="GU168" s="184"/>
      <c r="GV168" s="184"/>
      <c r="GW168" s="184"/>
      <c r="GX168" s="184"/>
      <c r="GY168" s="184"/>
      <c r="GZ168" s="184"/>
      <c r="HA168" s="184"/>
      <c r="HB168" s="184"/>
      <c r="HC168" s="184"/>
      <c r="HD168" s="184"/>
      <c r="HE168" s="184"/>
      <c r="HF168" s="184"/>
      <c r="HG168" s="184"/>
      <c r="HH168" s="184"/>
      <c r="HV168" s="37">
        <v>1317.22947368421</v>
      </c>
      <c r="HX168" s="37">
        <v>1.7</v>
      </c>
      <c r="IB168" s="37">
        <v>0</v>
      </c>
      <c r="IR168" s="37">
        <v>0</v>
      </c>
      <c r="IT168" s="37">
        <v>0</v>
      </c>
      <c r="JT168" s="37">
        <v>0</v>
      </c>
      <c r="JW168" s="37">
        <v>0</v>
      </c>
      <c r="JZ168" s="37">
        <v>0</v>
      </c>
      <c r="KA168" s="37">
        <v>0</v>
      </c>
      <c r="KB168" s="37">
        <v>0</v>
      </c>
      <c r="KC168" s="37">
        <v>0</v>
      </c>
      <c r="KD168" s="37">
        <v>0</v>
      </c>
      <c r="KV168" s="37">
        <v>0</v>
      </c>
    </row>
    <row r="169" spans="1:308" ht="17.25" customHeight="1" x14ac:dyDescent="0.25">
      <c r="A169" s="17">
        <v>159</v>
      </c>
      <c r="B169" s="163" t="s">
        <v>300</v>
      </c>
      <c r="C169" s="169" t="s">
        <v>459</v>
      </c>
      <c r="D169" s="170">
        <v>247693885</v>
      </c>
      <c r="E169" s="78">
        <f t="shared" si="60"/>
        <v>30136.507000000001</v>
      </c>
      <c r="F169" s="78">
        <f t="shared" si="57"/>
        <v>5771.0035100000005</v>
      </c>
      <c r="G169" s="78">
        <f t="shared" si="58"/>
        <v>0</v>
      </c>
      <c r="H169" s="78">
        <f t="shared" si="59"/>
        <v>1274.1094900000001</v>
      </c>
      <c r="I169" s="78">
        <f t="shared" si="61"/>
        <v>23091.394</v>
      </c>
      <c r="J169" s="37">
        <f t="shared" si="64"/>
        <v>1</v>
      </c>
      <c r="K169" s="37">
        <f>VLOOKUP($D169,'[2]Титул ДТ'!$B:$CT,12,0)</f>
        <v>1</v>
      </c>
      <c r="M169" s="37">
        <v>0</v>
      </c>
      <c r="U169" s="37">
        <v>1</v>
      </c>
      <c r="V169" s="180">
        <f t="shared" si="62"/>
        <v>307</v>
      </c>
      <c r="W169" s="180">
        <f t="shared" si="65"/>
        <v>0</v>
      </c>
      <c r="X169" s="180"/>
      <c r="Y169" s="180"/>
      <c r="Z169" s="180">
        <f t="shared" si="66"/>
        <v>0</v>
      </c>
      <c r="AA169" s="180"/>
      <c r="AB169" s="180"/>
      <c r="AC169" s="180">
        <f t="shared" si="67"/>
        <v>307</v>
      </c>
      <c r="AD169" s="37">
        <v>307</v>
      </c>
      <c r="AF169" s="37">
        <v>0</v>
      </c>
      <c r="AH169" s="37">
        <v>0</v>
      </c>
      <c r="AJ169" s="37">
        <v>0</v>
      </c>
      <c r="AL169" s="37">
        <f t="shared" si="63"/>
        <v>7</v>
      </c>
      <c r="AM169" s="179">
        <f t="shared" si="68"/>
        <v>0</v>
      </c>
      <c r="AP169" s="37">
        <f t="shared" si="69"/>
        <v>0</v>
      </c>
      <c r="AS169" s="37">
        <f t="shared" si="70"/>
        <v>6</v>
      </c>
      <c r="AT169" s="37">
        <v>6</v>
      </c>
      <c r="AV169" s="37">
        <f t="shared" si="71"/>
        <v>1</v>
      </c>
      <c r="AW169" s="37">
        <v>1</v>
      </c>
      <c r="AY169" s="37">
        <v>1</v>
      </c>
      <c r="BE169" s="37">
        <v>0</v>
      </c>
      <c r="BS169" s="37">
        <f t="shared" si="72"/>
        <v>450</v>
      </c>
      <c r="BT169" s="37">
        <v>450</v>
      </c>
      <c r="BV169" s="37">
        <v>0</v>
      </c>
      <c r="BX169" s="37">
        <v>0</v>
      </c>
      <c r="BZ169" s="37">
        <v>0</v>
      </c>
      <c r="CH169" s="37">
        <f t="shared" si="73"/>
        <v>4</v>
      </c>
      <c r="CI169" s="37">
        <v>4</v>
      </c>
      <c r="CN169" s="37">
        <v>20828.255000000001</v>
      </c>
      <c r="CT169" s="37">
        <v>260</v>
      </c>
      <c r="CV169" s="37">
        <v>0</v>
      </c>
      <c r="DB169" s="37">
        <v>0</v>
      </c>
      <c r="DD169" s="37">
        <v>0</v>
      </c>
      <c r="DE169" s="37">
        <f t="shared" si="74"/>
        <v>1</v>
      </c>
      <c r="DG169" s="37">
        <v>1</v>
      </c>
      <c r="DK169" s="37">
        <v>18</v>
      </c>
      <c r="DP169" s="37">
        <v>2128.5855000000001</v>
      </c>
      <c r="DW169" s="37">
        <v>0</v>
      </c>
      <c r="DZ169" s="37">
        <v>1</v>
      </c>
      <c r="EE169" s="37">
        <v>32</v>
      </c>
      <c r="EK169" s="37">
        <v>32</v>
      </c>
      <c r="EL169" s="37">
        <f t="shared" si="75"/>
        <v>192</v>
      </c>
      <c r="EM169" s="37">
        <v>192</v>
      </c>
      <c r="EN169" s="37">
        <v>0</v>
      </c>
      <c r="EO169" s="37">
        <v>1939.54961</v>
      </c>
      <c r="EQ169" s="37">
        <v>91.392390000000006</v>
      </c>
      <c r="FE169" s="37">
        <v>3831.4539</v>
      </c>
      <c r="FF169" s="183"/>
      <c r="FG169" s="37">
        <v>425.71710000000002</v>
      </c>
      <c r="FI169" s="37"/>
      <c r="FU169" s="37">
        <v>1064.2927500000001</v>
      </c>
      <c r="FW169" s="37">
        <v>4</v>
      </c>
      <c r="GE169" s="37">
        <v>0</v>
      </c>
      <c r="GQ169" s="183"/>
      <c r="GR169" s="184"/>
      <c r="GS169" s="184"/>
      <c r="GT169" s="184"/>
      <c r="GU169" s="184"/>
      <c r="GV169" s="184"/>
      <c r="GW169" s="184"/>
      <c r="GX169" s="184"/>
      <c r="GY169" s="184"/>
      <c r="GZ169" s="184"/>
      <c r="HA169" s="184"/>
      <c r="HB169" s="184"/>
      <c r="HC169" s="184"/>
      <c r="HD169" s="184"/>
      <c r="HE169" s="184"/>
      <c r="HF169" s="184"/>
      <c r="HG169" s="184"/>
      <c r="HH169" s="184"/>
      <c r="HX169" s="37">
        <v>0</v>
      </c>
      <c r="IB169" s="37">
        <v>2245.1390000000001</v>
      </c>
      <c r="IR169" s="37">
        <v>1122.5695000000001</v>
      </c>
      <c r="IT169" s="37">
        <v>2</v>
      </c>
      <c r="JT169" s="37">
        <v>0</v>
      </c>
      <c r="JW169" s="37">
        <v>0</v>
      </c>
      <c r="JZ169" s="37">
        <v>0</v>
      </c>
      <c r="KA169" s="37">
        <v>0</v>
      </c>
      <c r="KB169" s="37">
        <v>0</v>
      </c>
      <c r="KC169" s="37">
        <v>0</v>
      </c>
      <c r="KD169" s="37">
        <v>0</v>
      </c>
      <c r="KV169" s="37">
        <v>0</v>
      </c>
    </row>
    <row r="170" spans="1:308" ht="17.25" customHeight="1" x14ac:dyDescent="0.25">
      <c r="A170" s="17">
        <v>160</v>
      </c>
      <c r="B170" s="163" t="s">
        <v>300</v>
      </c>
      <c r="C170" s="169" t="s">
        <v>460</v>
      </c>
      <c r="D170" s="170">
        <v>247693706</v>
      </c>
      <c r="E170" s="78">
        <f t="shared" si="60"/>
        <v>7774.7629999999999</v>
      </c>
      <c r="F170" s="78">
        <f t="shared" si="57"/>
        <v>888.35166499999991</v>
      </c>
      <c r="G170" s="78">
        <f t="shared" si="58"/>
        <v>0</v>
      </c>
      <c r="H170" s="78">
        <f t="shared" si="59"/>
        <v>84.426335000000009</v>
      </c>
      <c r="I170" s="78">
        <f t="shared" si="61"/>
        <v>6801.9849999999997</v>
      </c>
      <c r="J170" s="37">
        <f t="shared" si="64"/>
        <v>0</v>
      </c>
      <c r="K170" s="37">
        <f>VLOOKUP($D170,'[2]Титул ДТ'!$B:$CT,12,0)</f>
        <v>0</v>
      </c>
      <c r="M170" s="37">
        <v>0</v>
      </c>
      <c r="U170" s="37">
        <v>0</v>
      </c>
      <c r="V170" s="180">
        <f t="shared" si="62"/>
        <v>0</v>
      </c>
      <c r="W170" s="180">
        <f t="shared" si="65"/>
        <v>0</v>
      </c>
      <c r="X170" s="180"/>
      <c r="Y170" s="180"/>
      <c r="Z170" s="180">
        <f t="shared" si="66"/>
        <v>0</v>
      </c>
      <c r="AA170" s="180"/>
      <c r="AB170" s="180"/>
      <c r="AC170" s="180">
        <f t="shared" si="67"/>
        <v>0</v>
      </c>
      <c r="AD170" s="37">
        <v>0</v>
      </c>
      <c r="AF170" s="37">
        <v>0</v>
      </c>
      <c r="AH170" s="37">
        <v>0</v>
      </c>
      <c r="AJ170" s="37">
        <v>0</v>
      </c>
      <c r="AL170" s="37">
        <f t="shared" si="63"/>
        <v>0</v>
      </c>
      <c r="AM170" s="179">
        <f t="shared" si="68"/>
        <v>0</v>
      </c>
      <c r="AP170" s="37">
        <f t="shared" si="69"/>
        <v>0</v>
      </c>
      <c r="AS170" s="37">
        <f t="shared" si="70"/>
        <v>0</v>
      </c>
      <c r="AT170" s="37">
        <v>0</v>
      </c>
      <c r="AV170" s="37">
        <f t="shared" si="71"/>
        <v>0</v>
      </c>
      <c r="AW170" s="37">
        <v>0</v>
      </c>
      <c r="AY170" s="37">
        <v>0</v>
      </c>
      <c r="BE170" s="37">
        <v>0</v>
      </c>
      <c r="BS170" s="37">
        <f t="shared" si="72"/>
        <v>0</v>
      </c>
      <c r="BT170" s="37">
        <v>0</v>
      </c>
      <c r="BV170" s="37">
        <v>0</v>
      </c>
      <c r="BX170" s="37">
        <v>0</v>
      </c>
      <c r="BZ170" s="37">
        <v>0</v>
      </c>
      <c r="CH170" s="37">
        <f t="shared" si="73"/>
        <v>0</v>
      </c>
      <c r="CI170" s="37">
        <v>0</v>
      </c>
      <c r="CN170" s="37">
        <v>6035.7269999999999</v>
      </c>
      <c r="CT170" s="37">
        <v>0</v>
      </c>
      <c r="CV170" s="37">
        <v>0</v>
      </c>
      <c r="DB170" s="37">
        <v>0</v>
      </c>
      <c r="DD170" s="37">
        <v>0</v>
      </c>
      <c r="DE170" s="37">
        <f t="shared" si="74"/>
        <v>0</v>
      </c>
      <c r="DG170" s="37">
        <v>0</v>
      </c>
      <c r="DK170" s="37">
        <v>0</v>
      </c>
      <c r="DP170" s="37">
        <v>369.5575</v>
      </c>
      <c r="DW170" s="37">
        <v>0</v>
      </c>
      <c r="DZ170" s="37">
        <v>0</v>
      </c>
      <c r="EE170" s="37">
        <v>0</v>
      </c>
      <c r="EK170" s="37">
        <v>2</v>
      </c>
      <c r="EL170" s="37">
        <f t="shared" si="75"/>
        <v>18</v>
      </c>
      <c r="EM170" s="37">
        <v>18</v>
      </c>
      <c r="EN170" s="37">
        <v>0</v>
      </c>
      <c r="EO170" s="37">
        <v>223.14816500000001</v>
      </c>
      <c r="EQ170" s="37">
        <v>10.514835000000001</v>
      </c>
      <c r="FE170" s="37">
        <v>665.20349999999996</v>
      </c>
      <c r="FG170" s="37">
        <v>73.911500000000004</v>
      </c>
      <c r="FI170" s="37"/>
      <c r="FU170" s="37">
        <v>246.37166666666701</v>
      </c>
      <c r="FW170" s="37">
        <v>3</v>
      </c>
      <c r="GH170" s="37">
        <v>766.25800000000004</v>
      </c>
      <c r="GQ170" s="183"/>
      <c r="GR170" s="184"/>
      <c r="GS170" s="184"/>
      <c r="GT170" s="184"/>
      <c r="GU170" s="184"/>
      <c r="GV170" s="184"/>
      <c r="GW170" s="184"/>
      <c r="GX170" s="184"/>
      <c r="GY170" s="184"/>
      <c r="GZ170" s="184"/>
      <c r="HA170" s="184"/>
      <c r="HB170" s="184"/>
      <c r="HC170" s="184"/>
      <c r="HD170" s="184"/>
      <c r="HE170" s="184"/>
      <c r="HF170" s="184"/>
      <c r="HG170" s="184"/>
      <c r="HH170" s="184"/>
      <c r="HV170" s="37">
        <v>427.67888372092898</v>
      </c>
      <c r="HX170" s="37">
        <v>1.7</v>
      </c>
      <c r="IB170" s="37">
        <v>0</v>
      </c>
      <c r="IR170" s="37">
        <v>0</v>
      </c>
      <c r="IT170" s="37">
        <v>0</v>
      </c>
      <c r="JT170" s="37">
        <v>0</v>
      </c>
      <c r="JW170" s="37">
        <v>0</v>
      </c>
      <c r="JZ170" s="37">
        <v>0</v>
      </c>
      <c r="KA170" s="37">
        <v>0</v>
      </c>
      <c r="KB170" s="37">
        <v>0</v>
      </c>
      <c r="KC170" s="37">
        <v>0</v>
      </c>
      <c r="KD170" s="37">
        <v>0</v>
      </c>
      <c r="KV170" s="37">
        <v>0</v>
      </c>
    </row>
    <row r="171" spans="1:308" ht="17.25" customHeight="1" x14ac:dyDescent="0.25">
      <c r="A171" s="17">
        <v>161</v>
      </c>
      <c r="B171" s="163" t="s">
        <v>300</v>
      </c>
      <c r="C171" s="169" t="s">
        <v>461</v>
      </c>
      <c r="D171" s="170">
        <v>247693888</v>
      </c>
      <c r="E171" s="78">
        <f t="shared" si="60"/>
        <v>14777.941000000003</v>
      </c>
      <c r="F171" s="78">
        <f t="shared" si="57"/>
        <v>5812.3261600000005</v>
      </c>
      <c r="G171" s="78">
        <f t="shared" si="58"/>
        <v>0</v>
      </c>
      <c r="H171" s="78">
        <f t="shared" si="59"/>
        <v>748.37063999999998</v>
      </c>
      <c r="I171" s="78">
        <f t="shared" si="61"/>
        <v>8217.244200000001</v>
      </c>
      <c r="J171" s="37">
        <f t="shared" si="64"/>
        <v>1</v>
      </c>
      <c r="K171" s="37">
        <f>VLOOKUP($D171,'[2]Титул ДТ'!$B:$CT,12,0)</f>
        <v>1</v>
      </c>
      <c r="M171" s="37">
        <v>0</v>
      </c>
      <c r="U171" s="37">
        <v>1</v>
      </c>
      <c r="V171" s="180">
        <f t="shared" si="62"/>
        <v>100</v>
      </c>
      <c r="W171" s="180">
        <f t="shared" si="65"/>
        <v>0</v>
      </c>
      <c r="X171" s="180"/>
      <c r="Y171" s="180"/>
      <c r="Z171" s="180">
        <f t="shared" si="66"/>
        <v>0</v>
      </c>
      <c r="AA171" s="180"/>
      <c r="AB171" s="180"/>
      <c r="AC171" s="180">
        <f t="shared" si="67"/>
        <v>100</v>
      </c>
      <c r="AD171" s="37">
        <v>100</v>
      </c>
      <c r="AF171" s="37">
        <v>0</v>
      </c>
      <c r="AH171" s="37">
        <v>0</v>
      </c>
      <c r="AJ171" s="37">
        <v>0</v>
      </c>
      <c r="AL171" s="37">
        <f t="shared" si="63"/>
        <v>5</v>
      </c>
      <c r="AM171" s="179">
        <f t="shared" si="68"/>
        <v>0</v>
      </c>
      <c r="AP171" s="37">
        <f t="shared" si="69"/>
        <v>0</v>
      </c>
      <c r="AS171" s="37">
        <f t="shared" si="70"/>
        <v>4</v>
      </c>
      <c r="AT171" s="37">
        <v>4</v>
      </c>
      <c r="AV171" s="37">
        <f t="shared" si="71"/>
        <v>1</v>
      </c>
      <c r="AW171" s="37">
        <v>1</v>
      </c>
      <c r="AY171" s="37">
        <v>1</v>
      </c>
      <c r="BE171" s="37">
        <v>0</v>
      </c>
      <c r="BS171" s="37">
        <f t="shared" si="72"/>
        <v>100</v>
      </c>
      <c r="BT171" s="37">
        <v>100</v>
      </c>
      <c r="BV171" s="37">
        <v>0</v>
      </c>
      <c r="BX171" s="37">
        <v>0</v>
      </c>
      <c r="BZ171" s="37">
        <v>0</v>
      </c>
      <c r="CH171" s="37">
        <f t="shared" si="73"/>
        <v>2</v>
      </c>
      <c r="CI171" s="37">
        <v>2</v>
      </c>
      <c r="CN171" s="37">
        <v>7919.9390000000003</v>
      </c>
      <c r="CT171" s="37">
        <v>50</v>
      </c>
      <c r="CV171" s="37">
        <v>0</v>
      </c>
      <c r="DB171" s="37">
        <v>0</v>
      </c>
      <c r="DD171" s="37">
        <v>0</v>
      </c>
      <c r="DE171" s="37">
        <f t="shared" si="74"/>
        <v>1</v>
      </c>
      <c r="DG171" s="37">
        <v>1</v>
      </c>
      <c r="DK171" s="37">
        <v>18</v>
      </c>
      <c r="DP171" s="37">
        <v>1824.4739999999999</v>
      </c>
      <c r="DW171" s="37">
        <v>0</v>
      </c>
      <c r="DZ171" s="37">
        <v>1</v>
      </c>
      <c r="EE171" s="37">
        <v>1</v>
      </c>
      <c r="EK171" s="37">
        <v>4</v>
      </c>
      <c r="EL171" s="37">
        <f t="shared" si="75"/>
        <v>124</v>
      </c>
      <c r="EM171" s="37">
        <v>124</v>
      </c>
      <c r="EN171" s="37">
        <v>0</v>
      </c>
      <c r="EO171" s="37">
        <v>1522.77424</v>
      </c>
      <c r="EQ171" s="37">
        <v>71.75376</v>
      </c>
      <c r="FE171" s="37">
        <v>3284.0531999999998</v>
      </c>
      <c r="FG171" s="37">
        <v>364.89479999999998</v>
      </c>
      <c r="FI171" s="37"/>
      <c r="FU171" s="37">
        <v>729.78959999999995</v>
      </c>
      <c r="FW171" s="37">
        <v>5</v>
      </c>
      <c r="FY171" s="37">
        <v>1005.49872</v>
      </c>
      <c r="GE171" s="37">
        <v>111.72208000000001</v>
      </c>
      <c r="GH171" s="37">
        <v>279.30520000000001</v>
      </c>
      <c r="GI171" s="185"/>
      <c r="GQ171" s="185"/>
      <c r="GR171" s="186"/>
      <c r="GS171" s="186"/>
      <c r="GT171" s="186"/>
      <c r="GU171" s="186"/>
      <c r="GV171" s="186"/>
      <c r="GW171" s="186"/>
      <c r="GX171" s="186"/>
      <c r="GY171" s="186"/>
      <c r="GZ171" s="186"/>
      <c r="HA171" s="186"/>
      <c r="HB171" s="186"/>
      <c r="HC171" s="186"/>
      <c r="HD171" s="186"/>
      <c r="HE171" s="186"/>
      <c r="HF171" s="186"/>
      <c r="HG171" s="186"/>
      <c r="HH171" s="186"/>
      <c r="HU171" s="37">
        <v>330.83987243735697</v>
      </c>
      <c r="HV171" s="37">
        <v>82.7099681093393</v>
      </c>
      <c r="HW171" s="37">
        <v>3</v>
      </c>
      <c r="HX171" s="37">
        <v>3</v>
      </c>
      <c r="IB171" s="37">
        <v>0</v>
      </c>
      <c r="IR171" s="37">
        <v>0</v>
      </c>
      <c r="IT171" s="37">
        <v>0</v>
      </c>
      <c r="JT171" s="37">
        <v>0</v>
      </c>
      <c r="JW171" s="37">
        <v>0</v>
      </c>
      <c r="JZ171" s="37">
        <v>0</v>
      </c>
      <c r="KA171" s="37">
        <v>0</v>
      </c>
      <c r="KB171" s="37">
        <v>0</v>
      </c>
      <c r="KC171" s="37">
        <v>0</v>
      </c>
      <c r="KD171" s="37">
        <v>0</v>
      </c>
      <c r="KV171" s="37">
        <v>0</v>
      </c>
    </row>
    <row r="172" spans="1:308" ht="17.25" customHeight="1" x14ac:dyDescent="0.25">
      <c r="A172" s="17">
        <v>162</v>
      </c>
      <c r="B172" s="163" t="s">
        <v>300</v>
      </c>
      <c r="C172" s="169" t="s">
        <v>462</v>
      </c>
      <c r="D172" s="170">
        <v>247693805</v>
      </c>
      <c r="E172" s="78">
        <f t="shared" si="60"/>
        <v>26490.434999999998</v>
      </c>
      <c r="F172" s="78">
        <f t="shared" si="57"/>
        <v>7445.7693549999995</v>
      </c>
      <c r="G172" s="78">
        <f t="shared" si="58"/>
        <v>0</v>
      </c>
      <c r="H172" s="78">
        <f t="shared" si="59"/>
        <v>1063.5576450000001</v>
      </c>
      <c r="I172" s="78">
        <f t="shared" si="61"/>
        <v>17981.108</v>
      </c>
      <c r="J172" s="37">
        <f t="shared" si="64"/>
        <v>1</v>
      </c>
      <c r="K172" s="37">
        <f>VLOOKUP($D172,'[2]Титул ДТ'!$B:$CT,12,0)</f>
        <v>1</v>
      </c>
      <c r="M172" s="37">
        <v>0</v>
      </c>
      <c r="U172" s="37">
        <v>1</v>
      </c>
      <c r="V172" s="180">
        <f t="shared" si="62"/>
        <v>300</v>
      </c>
      <c r="W172" s="180">
        <f t="shared" si="65"/>
        <v>0</v>
      </c>
      <c r="X172" s="180"/>
      <c r="Y172" s="180"/>
      <c r="Z172" s="180">
        <f t="shared" si="66"/>
        <v>0</v>
      </c>
      <c r="AA172" s="180"/>
      <c r="AB172" s="180"/>
      <c r="AC172" s="180">
        <f t="shared" si="67"/>
        <v>300</v>
      </c>
      <c r="AD172" s="37">
        <v>300</v>
      </c>
      <c r="AF172" s="37">
        <v>0</v>
      </c>
      <c r="AH172" s="37">
        <v>0</v>
      </c>
      <c r="AJ172" s="37">
        <v>0</v>
      </c>
      <c r="AL172" s="37">
        <f t="shared" si="63"/>
        <v>8</v>
      </c>
      <c r="AM172" s="179">
        <f t="shared" si="68"/>
        <v>0</v>
      </c>
      <c r="AP172" s="37">
        <f t="shared" si="69"/>
        <v>0</v>
      </c>
      <c r="AS172" s="37">
        <f t="shared" si="70"/>
        <v>7</v>
      </c>
      <c r="AT172" s="37">
        <v>7</v>
      </c>
      <c r="AV172" s="37">
        <f t="shared" si="71"/>
        <v>1</v>
      </c>
      <c r="AW172" s="37">
        <v>1</v>
      </c>
      <c r="AY172" s="37">
        <v>1</v>
      </c>
      <c r="BE172" s="37">
        <v>0</v>
      </c>
      <c r="BS172" s="37">
        <f t="shared" si="72"/>
        <v>60</v>
      </c>
      <c r="BT172" s="37">
        <v>60</v>
      </c>
      <c r="BV172" s="37">
        <v>0</v>
      </c>
      <c r="BX172" s="37">
        <v>0</v>
      </c>
      <c r="BZ172" s="37">
        <v>0</v>
      </c>
      <c r="CH172" s="37">
        <f t="shared" si="73"/>
        <v>3</v>
      </c>
      <c r="CI172" s="37">
        <v>3</v>
      </c>
      <c r="CN172" s="37">
        <v>17655.425999999999</v>
      </c>
      <c r="CT172" s="37">
        <v>0</v>
      </c>
      <c r="CV172" s="37">
        <v>0</v>
      </c>
      <c r="DB172" s="37">
        <v>0</v>
      </c>
      <c r="DD172" s="37">
        <v>0</v>
      </c>
      <c r="DE172" s="37">
        <f t="shared" si="74"/>
        <v>1</v>
      </c>
      <c r="DG172" s="37">
        <v>1</v>
      </c>
      <c r="DK172" s="37">
        <v>18</v>
      </c>
      <c r="DP172" s="37">
        <v>2446.799</v>
      </c>
      <c r="DW172" s="37">
        <v>0</v>
      </c>
      <c r="DZ172" s="37">
        <v>1</v>
      </c>
      <c r="EE172" s="37">
        <v>6</v>
      </c>
      <c r="EK172" s="37">
        <v>3</v>
      </c>
      <c r="EL172" s="37">
        <f t="shared" si="75"/>
        <v>155</v>
      </c>
      <c r="EM172" s="37">
        <v>155</v>
      </c>
      <c r="EN172" s="37">
        <v>0</v>
      </c>
      <c r="EO172" s="37">
        <v>1933.875955</v>
      </c>
      <c r="EQ172" s="37">
        <v>91.125045000000028</v>
      </c>
      <c r="FE172" s="37">
        <v>4404.2381999999998</v>
      </c>
      <c r="FG172" s="37">
        <v>489.35980000000001</v>
      </c>
      <c r="FI172" s="37"/>
      <c r="FU172" s="37">
        <v>978.71960000000001</v>
      </c>
      <c r="FW172" s="37">
        <v>5</v>
      </c>
      <c r="FY172" s="37">
        <v>1107.6551999999999</v>
      </c>
      <c r="GE172" s="37">
        <v>123.0728</v>
      </c>
      <c r="GH172" s="37">
        <v>307.68200000000002</v>
      </c>
      <c r="GI172" s="183"/>
      <c r="GQ172" s="183"/>
      <c r="GR172" s="184"/>
      <c r="GS172" s="184"/>
      <c r="GT172" s="184"/>
      <c r="GU172" s="184"/>
      <c r="GV172" s="184"/>
      <c r="GW172" s="184"/>
      <c r="GX172" s="184"/>
      <c r="GY172" s="184"/>
      <c r="GZ172" s="184"/>
      <c r="HA172" s="184"/>
      <c r="HB172" s="184"/>
      <c r="HC172" s="184"/>
      <c r="HD172" s="184"/>
      <c r="HE172" s="184"/>
      <c r="HF172" s="184"/>
      <c r="HG172" s="184"/>
      <c r="HH172" s="184"/>
      <c r="HU172" s="37">
        <v>346.358724202627</v>
      </c>
      <c r="HV172" s="37">
        <v>86.589681050656694</v>
      </c>
      <c r="HW172" s="37">
        <v>3.6</v>
      </c>
      <c r="HX172" s="37">
        <v>3.6</v>
      </c>
      <c r="IB172" s="37">
        <v>0</v>
      </c>
      <c r="IR172" s="37">
        <v>0</v>
      </c>
      <c r="IT172" s="37">
        <v>0</v>
      </c>
      <c r="JT172" s="37">
        <v>0</v>
      </c>
      <c r="JW172" s="37">
        <v>0</v>
      </c>
      <c r="JZ172" s="37">
        <v>0</v>
      </c>
      <c r="KA172" s="37">
        <v>0</v>
      </c>
      <c r="KB172" s="37">
        <v>0</v>
      </c>
      <c r="KC172" s="37">
        <v>0</v>
      </c>
      <c r="KD172" s="37">
        <v>0</v>
      </c>
      <c r="KV172" s="37">
        <v>0</v>
      </c>
    </row>
    <row r="173" spans="1:308" ht="17.25" customHeight="1" x14ac:dyDescent="0.25">
      <c r="A173" s="17">
        <v>163</v>
      </c>
      <c r="B173" s="163" t="s">
        <v>300</v>
      </c>
      <c r="C173" s="169" t="s">
        <v>463</v>
      </c>
      <c r="D173" s="170">
        <v>247693605</v>
      </c>
      <c r="E173" s="78">
        <f t="shared" si="60"/>
        <v>11131.914000000001</v>
      </c>
      <c r="F173" s="78">
        <f t="shared" si="57"/>
        <v>6081.2863950000001</v>
      </c>
      <c r="G173" s="78">
        <f t="shared" si="58"/>
        <v>0</v>
      </c>
      <c r="H173" s="78">
        <f t="shared" si="59"/>
        <v>452.962605</v>
      </c>
      <c r="I173" s="78">
        <f t="shared" si="61"/>
        <v>4597.665</v>
      </c>
      <c r="J173" s="37">
        <f t="shared" si="64"/>
        <v>1</v>
      </c>
      <c r="L173" s="37">
        <v>1</v>
      </c>
      <c r="M173" s="37">
        <v>0</v>
      </c>
      <c r="U173" s="37">
        <v>1</v>
      </c>
      <c r="V173" s="180">
        <f t="shared" si="62"/>
        <v>461</v>
      </c>
      <c r="W173" s="180">
        <f t="shared" si="65"/>
        <v>0</v>
      </c>
      <c r="X173" s="180"/>
      <c r="Y173" s="180"/>
      <c r="Z173" s="180">
        <f t="shared" si="66"/>
        <v>0</v>
      </c>
      <c r="AA173" s="180"/>
      <c r="AB173" s="180"/>
      <c r="AC173" s="180">
        <f t="shared" si="67"/>
        <v>461</v>
      </c>
      <c r="AD173" s="37">
        <v>0</v>
      </c>
      <c r="AE173" s="37">
        <v>461</v>
      </c>
      <c r="AF173" s="37">
        <v>0</v>
      </c>
      <c r="AH173" s="37">
        <v>0</v>
      </c>
      <c r="AJ173" s="37">
        <v>0</v>
      </c>
      <c r="AL173" s="37">
        <f t="shared" si="63"/>
        <v>0</v>
      </c>
      <c r="AM173" s="179">
        <f t="shared" si="68"/>
        <v>0</v>
      </c>
      <c r="AP173" s="37">
        <f t="shared" si="69"/>
        <v>0</v>
      </c>
      <c r="AS173" s="37">
        <f t="shared" si="70"/>
        <v>0</v>
      </c>
      <c r="AU173" s="37">
        <v>0</v>
      </c>
      <c r="AV173" s="37">
        <f t="shared" si="71"/>
        <v>0</v>
      </c>
      <c r="AX173" s="37">
        <v>0</v>
      </c>
      <c r="AY173" s="37">
        <v>0</v>
      </c>
      <c r="BE173" s="37">
        <v>0</v>
      </c>
      <c r="BS173" s="37">
        <f t="shared" si="72"/>
        <v>0</v>
      </c>
      <c r="BT173" s="37">
        <v>0</v>
      </c>
      <c r="BV173" s="37">
        <v>0</v>
      </c>
      <c r="BX173" s="37">
        <v>0</v>
      </c>
      <c r="BZ173" s="37">
        <v>0</v>
      </c>
      <c r="CH173" s="37">
        <f t="shared" si="73"/>
        <v>0</v>
      </c>
      <c r="CI173" s="37">
        <v>0</v>
      </c>
      <c r="CN173" s="37">
        <v>2629.8739999999998</v>
      </c>
      <c r="CT173" s="37">
        <v>20</v>
      </c>
      <c r="CV173" s="37">
        <v>0</v>
      </c>
      <c r="DB173" s="37">
        <v>0</v>
      </c>
      <c r="DD173" s="37">
        <v>0</v>
      </c>
      <c r="DE173" s="37">
        <f t="shared" si="74"/>
        <v>1</v>
      </c>
      <c r="DG173" s="37">
        <v>1</v>
      </c>
      <c r="DK173" s="37">
        <v>18</v>
      </c>
      <c r="DP173" s="37">
        <v>1444.74</v>
      </c>
      <c r="DW173" s="37">
        <v>0</v>
      </c>
      <c r="DZ173" s="37">
        <v>1</v>
      </c>
      <c r="EE173" s="37">
        <v>5</v>
      </c>
      <c r="EK173" s="37">
        <v>5</v>
      </c>
      <c r="EL173" s="37">
        <f t="shared" si="75"/>
        <v>287</v>
      </c>
      <c r="EM173" s="37">
        <v>287</v>
      </c>
      <c r="EN173" s="37">
        <v>0</v>
      </c>
      <c r="EO173" s="37">
        <v>3480.7543949999999</v>
      </c>
      <c r="EQ173" s="37">
        <v>164.01460500000002</v>
      </c>
      <c r="FE173" s="37">
        <v>2600.5320000000002</v>
      </c>
      <c r="FF173" s="185"/>
      <c r="FG173" s="37">
        <v>288.94799999999998</v>
      </c>
      <c r="FI173" s="37"/>
      <c r="FU173" s="37">
        <v>577.89599999999996</v>
      </c>
      <c r="FW173" s="37">
        <v>5</v>
      </c>
      <c r="GH173" s="37">
        <v>1488.7909999999999</v>
      </c>
      <c r="GI173" s="183"/>
      <c r="GQ173" s="183"/>
      <c r="GR173" s="184"/>
      <c r="GS173" s="184"/>
      <c r="GT173" s="184"/>
      <c r="GU173" s="184"/>
      <c r="GV173" s="184"/>
      <c r="GW173" s="184"/>
      <c r="GX173" s="184"/>
      <c r="GY173" s="184"/>
      <c r="GZ173" s="184"/>
      <c r="HA173" s="184"/>
      <c r="HB173" s="184"/>
      <c r="HC173" s="184"/>
      <c r="HD173" s="184"/>
      <c r="HE173" s="184"/>
      <c r="HF173" s="184"/>
      <c r="HG173" s="184"/>
      <c r="HH173" s="184"/>
      <c r="HV173" s="37">
        <v>992.52733333333299</v>
      </c>
      <c r="HX173" s="37">
        <v>1.7</v>
      </c>
      <c r="IB173" s="37">
        <v>0</v>
      </c>
      <c r="IR173" s="37">
        <v>0</v>
      </c>
      <c r="IT173" s="37">
        <v>0</v>
      </c>
      <c r="JT173" s="37">
        <v>0</v>
      </c>
      <c r="JW173" s="37">
        <v>0</v>
      </c>
      <c r="JZ173" s="37">
        <v>0</v>
      </c>
      <c r="KA173" s="37">
        <v>0</v>
      </c>
      <c r="KB173" s="37">
        <v>0</v>
      </c>
      <c r="KC173" s="37">
        <v>0</v>
      </c>
      <c r="KD173" s="37">
        <v>0</v>
      </c>
      <c r="KV173" s="37">
        <v>0</v>
      </c>
    </row>
    <row r="174" spans="1:308" ht="17.25" customHeight="1" x14ac:dyDescent="0.25">
      <c r="A174" s="17">
        <v>164</v>
      </c>
      <c r="B174" s="163" t="s">
        <v>300</v>
      </c>
      <c r="C174" s="169" t="s">
        <v>464</v>
      </c>
      <c r="D174" s="170">
        <v>5728978514</v>
      </c>
      <c r="E174" s="78">
        <f t="shared" si="60"/>
        <v>15693.639000000001</v>
      </c>
      <c r="F174" s="78">
        <f t="shared" si="57"/>
        <v>5196.3581599999998</v>
      </c>
      <c r="G174" s="78">
        <f t="shared" si="58"/>
        <v>0</v>
      </c>
      <c r="H174" s="78">
        <f t="shared" si="59"/>
        <v>2194.91984</v>
      </c>
      <c r="I174" s="78">
        <f t="shared" si="61"/>
        <v>8302.3610000000008</v>
      </c>
      <c r="J174" s="37">
        <f t="shared" si="64"/>
        <v>3</v>
      </c>
      <c r="L174" s="37">
        <v>3</v>
      </c>
      <c r="M174" s="37">
        <v>0</v>
      </c>
      <c r="U174" s="37">
        <v>1</v>
      </c>
      <c r="V174" s="180">
        <f t="shared" si="62"/>
        <v>257.8</v>
      </c>
      <c r="W174" s="180">
        <f t="shared" si="65"/>
        <v>0</v>
      </c>
      <c r="X174" s="180"/>
      <c r="Y174" s="180"/>
      <c r="Z174" s="180">
        <f t="shared" si="66"/>
        <v>0</v>
      </c>
      <c r="AA174" s="180"/>
      <c r="AB174" s="180"/>
      <c r="AC174" s="180">
        <f t="shared" si="67"/>
        <v>257.8</v>
      </c>
      <c r="AD174" s="37">
        <v>0</v>
      </c>
      <c r="AE174" s="37">
        <v>257.8</v>
      </c>
      <c r="AF174" s="37">
        <v>0</v>
      </c>
      <c r="AG174" s="37">
        <v>53</v>
      </c>
      <c r="AH174" s="37">
        <v>0</v>
      </c>
      <c r="AJ174" s="37">
        <v>0</v>
      </c>
      <c r="AL174" s="37">
        <f t="shared" si="63"/>
        <v>9</v>
      </c>
      <c r="AM174" s="179">
        <f t="shared" si="68"/>
        <v>0</v>
      </c>
      <c r="AP174" s="37">
        <f t="shared" si="69"/>
        <v>0</v>
      </c>
      <c r="AS174" s="37">
        <f t="shared" si="70"/>
        <v>8</v>
      </c>
      <c r="AU174" s="37">
        <v>8</v>
      </c>
      <c r="AV174" s="37">
        <f t="shared" si="71"/>
        <v>1</v>
      </c>
      <c r="AX174" s="37">
        <v>1</v>
      </c>
      <c r="AY174" s="37">
        <v>3</v>
      </c>
      <c r="BE174" s="37">
        <v>0</v>
      </c>
      <c r="BS174" s="37">
        <f t="shared" si="72"/>
        <v>99.1</v>
      </c>
      <c r="BT174" s="37">
        <v>99.1</v>
      </c>
      <c r="BV174" s="37">
        <v>0</v>
      </c>
      <c r="BX174" s="37">
        <v>0</v>
      </c>
      <c r="BZ174" s="37">
        <v>0</v>
      </c>
      <c r="CH174" s="37">
        <f t="shared" si="73"/>
        <v>5</v>
      </c>
      <c r="CI174" s="37">
        <v>5</v>
      </c>
      <c r="CN174" s="37">
        <v>7521.6109999999999</v>
      </c>
      <c r="CT174" s="37">
        <v>35</v>
      </c>
      <c r="CV174" s="37">
        <v>0</v>
      </c>
      <c r="DB174" s="37">
        <v>0</v>
      </c>
      <c r="DD174" s="37">
        <v>0</v>
      </c>
      <c r="DE174" s="37">
        <f t="shared" si="74"/>
        <v>1</v>
      </c>
      <c r="DG174" s="37">
        <v>1</v>
      </c>
      <c r="DK174" s="37">
        <v>18</v>
      </c>
      <c r="DP174" s="37">
        <v>1274.5540000000001</v>
      </c>
      <c r="DW174" s="37">
        <v>0</v>
      </c>
      <c r="DZ174" s="37">
        <v>3</v>
      </c>
      <c r="EE174" s="37">
        <v>10</v>
      </c>
      <c r="EK174" s="37">
        <v>10</v>
      </c>
      <c r="EL174" s="37">
        <f t="shared" si="75"/>
        <v>231</v>
      </c>
      <c r="EM174" s="37">
        <v>231</v>
      </c>
      <c r="EN174" s="37">
        <v>0</v>
      </c>
      <c r="EO174" s="37">
        <v>2902.1609600000002</v>
      </c>
      <c r="EQ174" s="37">
        <v>136.75103999999999</v>
      </c>
      <c r="FE174" s="37">
        <v>2294.1972000000001</v>
      </c>
      <c r="FF174" s="183"/>
      <c r="FG174" s="37">
        <v>254.91079999999999</v>
      </c>
      <c r="FI174" s="37"/>
      <c r="FU174" s="37">
        <v>849.70266666666703</v>
      </c>
      <c r="FW174" s="37">
        <v>3</v>
      </c>
      <c r="FX174" s="185"/>
      <c r="GE174" s="37">
        <v>1704.1579999999999</v>
      </c>
      <c r="GI174" s="183"/>
      <c r="GQ174" s="183"/>
      <c r="GR174" s="184"/>
      <c r="GS174" s="184"/>
      <c r="GT174" s="184"/>
      <c r="GU174" s="184"/>
      <c r="GV174" s="184"/>
      <c r="GW174" s="184"/>
      <c r="GX174" s="184"/>
      <c r="GY174" s="184"/>
      <c r="GZ174" s="184"/>
      <c r="HA174" s="184"/>
      <c r="HB174" s="184"/>
      <c r="HC174" s="184"/>
      <c r="HD174" s="184"/>
      <c r="HE174" s="184"/>
      <c r="HF174" s="184"/>
      <c r="HG174" s="184"/>
      <c r="HH174" s="184"/>
      <c r="HU174" s="37">
        <v>1136.10533333333</v>
      </c>
      <c r="HV174" s="37">
        <v>0</v>
      </c>
      <c r="HW174" s="37">
        <v>1.8</v>
      </c>
      <c r="HX174" s="37">
        <v>0</v>
      </c>
      <c r="IB174" s="37">
        <v>451.95</v>
      </c>
      <c r="IR174" s="37">
        <v>301.3</v>
      </c>
      <c r="IT174" s="37">
        <v>1.5</v>
      </c>
      <c r="JT174" s="37">
        <v>0</v>
      </c>
      <c r="JW174" s="37">
        <v>0</v>
      </c>
      <c r="JZ174" s="37">
        <v>0</v>
      </c>
      <c r="KA174" s="37">
        <v>0</v>
      </c>
      <c r="KB174" s="37">
        <v>0</v>
      </c>
      <c r="KC174" s="37">
        <v>0</v>
      </c>
      <c r="KD174" s="37">
        <v>0</v>
      </c>
      <c r="KV174" s="37">
        <v>0</v>
      </c>
    </row>
    <row r="175" spans="1:308" ht="17.25" customHeight="1" x14ac:dyDescent="0.25">
      <c r="A175" s="17">
        <v>165</v>
      </c>
      <c r="B175" s="163" t="s">
        <v>300</v>
      </c>
      <c r="C175" s="169" t="s">
        <v>465</v>
      </c>
      <c r="D175" s="170">
        <v>247693508</v>
      </c>
      <c r="E175" s="78">
        <f t="shared" si="60"/>
        <v>2260.1509999999998</v>
      </c>
      <c r="F175" s="78">
        <f t="shared" si="57"/>
        <v>539.53614000000005</v>
      </c>
      <c r="G175" s="78">
        <f t="shared" si="58"/>
        <v>0</v>
      </c>
      <c r="H175" s="78">
        <f t="shared" si="59"/>
        <v>277.93686000000002</v>
      </c>
      <c r="I175" s="78">
        <f t="shared" si="61"/>
        <v>1442.6779999999999</v>
      </c>
      <c r="J175" s="37">
        <f t="shared" si="64"/>
        <v>2</v>
      </c>
      <c r="K175" s="37">
        <f>VLOOKUP($D175,'[2]Титул ДТ'!$B:$CT,12,0)</f>
        <v>2</v>
      </c>
      <c r="M175" s="37">
        <v>0</v>
      </c>
      <c r="U175" s="37">
        <v>1</v>
      </c>
      <c r="V175" s="180">
        <f t="shared" si="62"/>
        <v>231.8</v>
      </c>
      <c r="W175" s="180">
        <f t="shared" si="65"/>
        <v>0</v>
      </c>
      <c r="X175" s="180"/>
      <c r="Y175" s="180"/>
      <c r="Z175" s="180">
        <f t="shared" si="66"/>
        <v>0</v>
      </c>
      <c r="AA175" s="180"/>
      <c r="AB175" s="180"/>
      <c r="AC175" s="180">
        <f t="shared" si="67"/>
        <v>231.8</v>
      </c>
      <c r="AD175" s="37">
        <v>231.8</v>
      </c>
      <c r="AF175" s="37">
        <v>0</v>
      </c>
      <c r="AH175" s="37">
        <v>0</v>
      </c>
      <c r="AJ175" s="37">
        <v>0</v>
      </c>
      <c r="AL175" s="37">
        <f t="shared" si="63"/>
        <v>0</v>
      </c>
      <c r="AM175" s="179">
        <f t="shared" si="68"/>
        <v>0</v>
      </c>
      <c r="AP175" s="37">
        <f t="shared" si="69"/>
        <v>0</v>
      </c>
      <c r="AS175" s="37">
        <f t="shared" si="70"/>
        <v>0</v>
      </c>
      <c r="AT175" s="37">
        <v>0</v>
      </c>
      <c r="AV175" s="37">
        <f t="shared" si="71"/>
        <v>0</v>
      </c>
      <c r="AW175" s="37">
        <v>0</v>
      </c>
      <c r="AY175" s="37">
        <v>0</v>
      </c>
      <c r="BE175" s="37">
        <v>0</v>
      </c>
      <c r="BS175" s="37">
        <f t="shared" si="72"/>
        <v>0</v>
      </c>
      <c r="BT175" s="37">
        <v>0</v>
      </c>
      <c r="BV175" s="37">
        <v>0</v>
      </c>
      <c r="BX175" s="37">
        <v>0</v>
      </c>
      <c r="BZ175" s="37">
        <v>0</v>
      </c>
      <c r="CH175" s="37">
        <f t="shared" si="73"/>
        <v>0</v>
      </c>
      <c r="CI175" s="37">
        <v>0</v>
      </c>
      <c r="CN175" s="37">
        <v>1257.3679999999999</v>
      </c>
      <c r="CT175" s="37">
        <v>30</v>
      </c>
      <c r="CV175" s="37">
        <v>0</v>
      </c>
      <c r="DB175" s="37">
        <v>0</v>
      </c>
      <c r="DD175" s="37">
        <v>0</v>
      </c>
      <c r="DE175" s="37">
        <f t="shared" si="74"/>
        <v>1</v>
      </c>
      <c r="DG175" s="37">
        <v>1</v>
      </c>
      <c r="DK175" s="37">
        <v>18</v>
      </c>
      <c r="DP175" s="37">
        <v>179.83250000000001</v>
      </c>
      <c r="DW175" s="37">
        <v>0</v>
      </c>
      <c r="DZ175" s="37">
        <v>2</v>
      </c>
      <c r="EE175" s="37">
        <v>0</v>
      </c>
      <c r="EK175" s="37">
        <v>0</v>
      </c>
      <c r="EL175" s="37">
        <f t="shared" si="75"/>
        <v>17</v>
      </c>
      <c r="EM175" s="37">
        <v>17</v>
      </c>
      <c r="EN175" s="37">
        <v>0</v>
      </c>
      <c r="EO175" s="37">
        <v>215.83763999999999</v>
      </c>
      <c r="EQ175" s="37">
        <v>10.170360000000002</v>
      </c>
      <c r="FE175" s="37">
        <v>323.69850000000002</v>
      </c>
      <c r="FF175" s="183"/>
      <c r="FG175" s="37">
        <v>35.966500000000003</v>
      </c>
      <c r="FI175" s="37"/>
      <c r="FU175" s="37">
        <v>102.76142857142899</v>
      </c>
      <c r="FW175" s="37">
        <v>3.5</v>
      </c>
      <c r="FX175" s="183"/>
      <c r="GH175" s="37">
        <v>167.31</v>
      </c>
      <c r="GI175" s="183"/>
      <c r="GQ175" s="185"/>
      <c r="GR175" s="186"/>
      <c r="GS175" s="186"/>
      <c r="GT175" s="186"/>
      <c r="GU175" s="186"/>
      <c r="GV175" s="186"/>
      <c r="GW175" s="186"/>
      <c r="GX175" s="186"/>
      <c r="GY175" s="186"/>
      <c r="GZ175" s="186"/>
      <c r="HA175" s="186"/>
      <c r="HB175" s="186"/>
      <c r="HC175" s="186"/>
      <c r="HD175" s="186"/>
      <c r="HE175" s="186"/>
      <c r="HF175" s="186"/>
      <c r="HG175" s="186"/>
      <c r="HH175" s="186"/>
      <c r="HV175" s="37">
        <v>111.54</v>
      </c>
      <c r="HX175" s="37">
        <v>1.7</v>
      </c>
      <c r="IB175" s="37">
        <v>0</v>
      </c>
      <c r="IR175" s="37">
        <v>0</v>
      </c>
      <c r="IT175" s="37">
        <v>0</v>
      </c>
      <c r="JT175" s="37">
        <v>0</v>
      </c>
      <c r="JW175" s="37">
        <v>0</v>
      </c>
      <c r="JZ175" s="37">
        <v>0</v>
      </c>
      <c r="KA175" s="37">
        <v>0</v>
      </c>
      <c r="KB175" s="37">
        <v>0</v>
      </c>
      <c r="KC175" s="37">
        <v>0</v>
      </c>
      <c r="KD175" s="37">
        <v>0</v>
      </c>
      <c r="KV175" s="37">
        <v>0</v>
      </c>
    </row>
    <row r="176" spans="1:308" ht="17.25" customHeight="1" x14ac:dyDescent="0.25">
      <c r="A176" s="17">
        <v>166</v>
      </c>
      <c r="B176" s="163" t="s">
        <v>300</v>
      </c>
      <c r="C176" s="169" t="s">
        <v>466</v>
      </c>
      <c r="D176" s="170">
        <v>247693892</v>
      </c>
      <c r="E176" s="78">
        <f t="shared" si="60"/>
        <v>9305.8189999999995</v>
      </c>
      <c r="F176" s="78">
        <f t="shared" si="57"/>
        <v>1780.8507</v>
      </c>
      <c r="G176" s="78">
        <f t="shared" si="58"/>
        <v>0</v>
      </c>
      <c r="H176" s="78">
        <f t="shared" si="59"/>
        <v>143.69729999999998</v>
      </c>
      <c r="I176" s="78">
        <f t="shared" si="61"/>
        <v>7381.2709999999997</v>
      </c>
      <c r="J176" s="37">
        <f t="shared" si="64"/>
        <v>0</v>
      </c>
      <c r="K176" s="37">
        <f>VLOOKUP($D176,'[2]Титул ДТ'!$B:$CT,12,0)</f>
        <v>0</v>
      </c>
      <c r="M176" s="37">
        <v>0</v>
      </c>
      <c r="U176" s="37">
        <v>0</v>
      </c>
      <c r="V176" s="180">
        <f t="shared" si="62"/>
        <v>0</v>
      </c>
      <c r="W176" s="180">
        <f t="shared" si="65"/>
        <v>0</v>
      </c>
      <c r="X176" s="180"/>
      <c r="Y176" s="180"/>
      <c r="Z176" s="180">
        <f t="shared" si="66"/>
        <v>0</v>
      </c>
      <c r="AA176" s="180"/>
      <c r="AB176" s="180"/>
      <c r="AC176" s="180">
        <f t="shared" si="67"/>
        <v>0</v>
      </c>
      <c r="AD176" s="37">
        <v>0</v>
      </c>
      <c r="AF176" s="37">
        <v>0</v>
      </c>
      <c r="AH176" s="37">
        <v>0</v>
      </c>
      <c r="AJ176" s="37">
        <v>0</v>
      </c>
      <c r="AL176" s="37">
        <f t="shared" si="63"/>
        <v>0</v>
      </c>
      <c r="AM176" s="179">
        <f t="shared" si="68"/>
        <v>0</v>
      </c>
      <c r="AP176" s="37">
        <f t="shared" si="69"/>
        <v>0</v>
      </c>
      <c r="AS176" s="37">
        <f t="shared" si="70"/>
        <v>0</v>
      </c>
      <c r="AT176" s="37">
        <v>0</v>
      </c>
      <c r="AV176" s="37">
        <f t="shared" si="71"/>
        <v>0</v>
      </c>
      <c r="AW176" s="37">
        <v>0</v>
      </c>
      <c r="AY176" s="37">
        <v>0</v>
      </c>
      <c r="BE176" s="37">
        <v>0</v>
      </c>
      <c r="BS176" s="37">
        <f t="shared" si="72"/>
        <v>0</v>
      </c>
      <c r="BT176" s="37">
        <v>0</v>
      </c>
      <c r="BV176" s="37">
        <v>0</v>
      </c>
      <c r="BX176" s="37">
        <v>0</v>
      </c>
      <c r="BZ176" s="37">
        <v>0</v>
      </c>
      <c r="CH176" s="37">
        <f t="shared" si="73"/>
        <v>0</v>
      </c>
      <c r="CI176" s="37">
        <v>0</v>
      </c>
      <c r="CN176" s="37">
        <v>6933.4809999999998</v>
      </c>
      <c r="CT176" s="37">
        <v>155</v>
      </c>
      <c r="CV176" s="37">
        <v>0</v>
      </c>
      <c r="DB176" s="37">
        <v>0</v>
      </c>
      <c r="DD176" s="37">
        <v>0</v>
      </c>
      <c r="DE176" s="37">
        <f t="shared" si="74"/>
        <v>0</v>
      </c>
      <c r="DG176" s="37">
        <v>0</v>
      </c>
      <c r="DK176" s="37">
        <v>0</v>
      </c>
      <c r="DP176" s="37">
        <v>519.024</v>
      </c>
      <c r="DW176" s="37">
        <v>0</v>
      </c>
      <c r="DZ176" s="37">
        <v>0</v>
      </c>
      <c r="EE176" s="37">
        <v>4</v>
      </c>
      <c r="EK176" s="37">
        <v>12</v>
      </c>
      <c r="EL176" s="37">
        <f t="shared" si="75"/>
        <v>55</v>
      </c>
      <c r="EM176" s="37">
        <v>55</v>
      </c>
      <c r="EN176" s="37">
        <v>0</v>
      </c>
      <c r="EO176" s="37">
        <v>846.60749999999996</v>
      </c>
      <c r="EQ176" s="37">
        <v>39.892499999999998</v>
      </c>
      <c r="FE176" s="37">
        <v>934.2432</v>
      </c>
      <c r="FF176" s="183"/>
      <c r="FG176" s="37">
        <v>103.8048</v>
      </c>
      <c r="FI176" s="37"/>
      <c r="FU176" s="37">
        <v>346.01600000000002</v>
      </c>
      <c r="FW176" s="37">
        <v>3</v>
      </c>
      <c r="FX176" s="183"/>
      <c r="GH176" s="37">
        <v>447.79</v>
      </c>
      <c r="GI176" s="183"/>
      <c r="GQ176" s="183"/>
      <c r="GR176" s="184"/>
      <c r="GS176" s="184"/>
      <c r="GT176" s="184"/>
      <c r="GU176" s="184"/>
      <c r="GV176" s="184"/>
      <c r="GW176" s="184"/>
      <c r="GX176" s="184"/>
      <c r="GY176" s="184"/>
      <c r="GZ176" s="184"/>
      <c r="HA176" s="184"/>
      <c r="HB176" s="184"/>
      <c r="HC176" s="184"/>
      <c r="HD176" s="184"/>
      <c r="HE176" s="184"/>
      <c r="HF176" s="184"/>
      <c r="HG176" s="184"/>
      <c r="HH176" s="184"/>
      <c r="HV176" s="37">
        <v>255.88</v>
      </c>
      <c r="HX176" s="37">
        <v>1.7</v>
      </c>
      <c r="IB176" s="37">
        <v>0</v>
      </c>
      <c r="IR176" s="37">
        <v>0</v>
      </c>
      <c r="IT176" s="37">
        <v>0</v>
      </c>
      <c r="JT176" s="37">
        <v>0</v>
      </c>
      <c r="JW176" s="37">
        <v>0</v>
      </c>
      <c r="JZ176" s="37">
        <v>0</v>
      </c>
      <c r="KA176" s="37">
        <v>0</v>
      </c>
      <c r="KB176" s="37">
        <v>0</v>
      </c>
      <c r="KC176" s="37">
        <v>0</v>
      </c>
      <c r="KD176" s="37">
        <v>0</v>
      </c>
      <c r="KV176" s="37">
        <v>0</v>
      </c>
    </row>
    <row r="177" spans="1:308" ht="17.25" customHeight="1" x14ac:dyDescent="0.25">
      <c r="A177" s="17">
        <v>167</v>
      </c>
      <c r="B177" s="163" t="s">
        <v>300</v>
      </c>
      <c r="C177" s="169" t="s">
        <v>467</v>
      </c>
      <c r="D177" s="170">
        <v>247693572</v>
      </c>
      <c r="E177" s="78">
        <f t="shared" si="60"/>
        <v>3962.6710000000003</v>
      </c>
      <c r="F177" s="78">
        <f t="shared" si="57"/>
        <v>2360.3870999999999</v>
      </c>
      <c r="G177" s="78">
        <f t="shared" si="58"/>
        <v>0</v>
      </c>
      <c r="H177" s="78">
        <f t="shared" si="59"/>
        <v>427.27390000000003</v>
      </c>
      <c r="I177" s="78">
        <f t="shared" si="61"/>
        <v>1175.01</v>
      </c>
      <c r="J177" s="37">
        <f t="shared" si="64"/>
        <v>1</v>
      </c>
      <c r="K177" s="37">
        <f>VLOOKUP($D177,'[2]Титул ДТ'!$B:$CT,12,0)</f>
        <v>1</v>
      </c>
      <c r="M177" s="37">
        <v>0</v>
      </c>
      <c r="U177" s="37">
        <v>1</v>
      </c>
      <c r="V177" s="180">
        <f t="shared" si="62"/>
        <v>248</v>
      </c>
      <c r="W177" s="180">
        <f t="shared" si="65"/>
        <v>0</v>
      </c>
      <c r="X177" s="180"/>
      <c r="Y177" s="180"/>
      <c r="Z177" s="180">
        <f t="shared" si="66"/>
        <v>0</v>
      </c>
      <c r="AA177" s="180"/>
      <c r="AB177" s="180"/>
      <c r="AC177" s="180">
        <f t="shared" si="67"/>
        <v>248</v>
      </c>
      <c r="AD177" s="37">
        <v>248</v>
      </c>
      <c r="AF177" s="37">
        <v>0</v>
      </c>
      <c r="AH177" s="37">
        <v>0</v>
      </c>
      <c r="AJ177" s="37">
        <v>0</v>
      </c>
      <c r="AL177" s="37">
        <f t="shared" si="63"/>
        <v>4</v>
      </c>
      <c r="AM177" s="179">
        <f t="shared" si="68"/>
        <v>0</v>
      </c>
      <c r="AP177" s="37">
        <f t="shared" si="69"/>
        <v>0</v>
      </c>
      <c r="AS177" s="37">
        <f t="shared" si="70"/>
        <v>3</v>
      </c>
      <c r="AT177" s="37">
        <v>3</v>
      </c>
      <c r="AV177" s="37">
        <f t="shared" si="71"/>
        <v>1</v>
      </c>
      <c r="AW177" s="37">
        <v>1</v>
      </c>
      <c r="AY177" s="37">
        <v>0</v>
      </c>
      <c r="BE177" s="37">
        <v>0</v>
      </c>
      <c r="BS177" s="37">
        <f t="shared" si="72"/>
        <v>0</v>
      </c>
      <c r="BT177" s="37">
        <v>0</v>
      </c>
      <c r="BV177" s="37">
        <v>0</v>
      </c>
      <c r="BX177" s="37">
        <v>0</v>
      </c>
      <c r="BZ177" s="37">
        <v>0</v>
      </c>
      <c r="CH177" s="37">
        <f t="shared" si="73"/>
        <v>0</v>
      </c>
      <c r="CI177" s="37">
        <v>0</v>
      </c>
      <c r="CN177" s="37">
        <v>424.13299999999998</v>
      </c>
      <c r="CT177" s="37">
        <v>7</v>
      </c>
      <c r="CV177" s="37">
        <v>0</v>
      </c>
      <c r="DB177" s="37">
        <v>0</v>
      </c>
      <c r="DD177" s="37">
        <v>0</v>
      </c>
      <c r="DE177" s="37">
        <f t="shared" si="74"/>
        <v>1</v>
      </c>
      <c r="DG177" s="37">
        <v>1</v>
      </c>
      <c r="DK177" s="37">
        <v>18</v>
      </c>
      <c r="DP177" s="37">
        <v>590.81050000000005</v>
      </c>
      <c r="DW177" s="37">
        <v>0</v>
      </c>
      <c r="DZ177" s="37">
        <v>1</v>
      </c>
      <c r="EE177" s="37">
        <v>2</v>
      </c>
      <c r="EK177" s="37">
        <v>4</v>
      </c>
      <c r="EL177" s="37">
        <f t="shared" si="75"/>
        <v>106</v>
      </c>
      <c r="EM177" s="37">
        <v>106</v>
      </c>
      <c r="EN177" s="37">
        <v>0</v>
      </c>
      <c r="EO177" s="37">
        <v>1296.9282000000001</v>
      </c>
      <c r="EQ177" s="37">
        <v>61.111800000000017</v>
      </c>
      <c r="FE177" s="37">
        <v>1063.4589000000001</v>
      </c>
      <c r="FF177" s="183"/>
      <c r="FG177" s="37">
        <v>118.1621</v>
      </c>
      <c r="FI177" s="37"/>
      <c r="FU177" s="37">
        <v>236.32419999999999</v>
      </c>
      <c r="FW177" s="37">
        <v>5</v>
      </c>
      <c r="FX177" s="183"/>
      <c r="GH177" s="37">
        <v>732.87699999999995</v>
      </c>
      <c r="GI177" s="183"/>
      <c r="GQ177" s="183"/>
      <c r="GR177" s="184"/>
      <c r="GS177" s="184"/>
      <c r="GT177" s="184"/>
      <c r="GU177" s="184"/>
      <c r="GV177" s="184"/>
      <c r="GW177" s="184"/>
      <c r="GX177" s="184"/>
      <c r="GY177" s="184"/>
      <c r="GZ177" s="184"/>
      <c r="HA177" s="184"/>
      <c r="HB177" s="184"/>
      <c r="HC177" s="184"/>
      <c r="HD177" s="184"/>
      <c r="HE177" s="184"/>
      <c r="HF177" s="184"/>
      <c r="HG177" s="184"/>
      <c r="HH177" s="184"/>
      <c r="HV177" s="37">
        <v>488.58466666666698</v>
      </c>
      <c r="HX177" s="37">
        <v>1.7</v>
      </c>
      <c r="IB177" s="37">
        <v>0</v>
      </c>
      <c r="IR177" s="37">
        <v>0</v>
      </c>
      <c r="IT177" s="37">
        <v>0</v>
      </c>
      <c r="JT177" s="37">
        <v>0</v>
      </c>
      <c r="JW177" s="37">
        <v>0</v>
      </c>
      <c r="JZ177" s="37">
        <v>0</v>
      </c>
      <c r="KA177" s="37">
        <v>0</v>
      </c>
      <c r="KB177" s="37">
        <v>0</v>
      </c>
      <c r="KC177" s="37">
        <v>0</v>
      </c>
      <c r="KD177" s="37">
        <v>0</v>
      </c>
      <c r="KV177" s="37">
        <v>0</v>
      </c>
    </row>
    <row r="178" spans="1:308" ht="17.25" customHeight="1" x14ac:dyDescent="0.25">
      <c r="A178" s="17">
        <v>168</v>
      </c>
      <c r="B178" s="163" t="s">
        <v>300</v>
      </c>
      <c r="C178" s="169" t="s">
        <v>468</v>
      </c>
      <c r="D178" s="170">
        <v>247693785</v>
      </c>
      <c r="E178" s="78">
        <f t="shared" si="60"/>
        <v>13503.720000000001</v>
      </c>
      <c r="F178" s="78">
        <f t="shared" si="57"/>
        <v>3266.0111000000002</v>
      </c>
      <c r="G178" s="78">
        <f t="shared" si="58"/>
        <v>0</v>
      </c>
      <c r="H178" s="78">
        <f t="shared" si="59"/>
        <v>1511.1609000000001</v>
      </c>
      <c r="I178" s="78">
        <f t="shared" si="61"/>
        <v>8726.5480000000007</v>
      </c>
      <c r="J178" s="37">
        <f t="shared" si="64"/>
        <v>2</v>
      </c>
      <c r="K178" s="37">
        <f>VLOOKUP($D178,'[2]Титул ДТ'!$B:$CT,12,0)</f>
        <v>2</v>
      </c>
      <c r="O178" s="37">
        <v>188</v>
      </c>
      <c r="U178" s="37">
        <v>1</v>
      </c>
      <c r="V178" s="180">
        <f t="shared" si="62"/>
        <v>178</v>
      </c>
      <c r="W178" s="180">
        <f t="shared" si="65"/>
        <v>0</v>
      </c>
      <c r="X178" s="180"/>
      <c r="Y178" s="180"/>
      <c r="Z178" s="180">
        <f t="shared" si="66"/>
        <v>0</v>
      </c>
      <c r="AA178" s="180"/>
      <c r="AB178" s="180"/>
      <c r="AC178" s="180">
        <f t="shared" si="67"/>
        <v>178</v>
      </c>
      <c r="AD178" s="37">
        <v>178</v>
      </c>
      <c r="AF178" s="37">
        <v>0</v>
      </c>
      <c r="AH178" s="37">
        <v>0</v>
      </c>
      <c r="AJ178" s="37">
        <v>0</v>
      </c>
      <c r="AL178" s="37">
        <f t="shared" si="63"/>
        <v>6</v>
      </c>
      <c r="AM178" s="179">
        <f t="shared" si="68"/>
        <v>0</v>
      </c>
      <c r="AP178" s="37">
        <f t="shared" si="69"/>
        <v>0</v>
      </c>
      <c r="AS178" s="37">
        <f t="shared" si="70"/>
        <v>5</v>
      </c>
      <c r="AT178" s="37">
        <v>5</v>
      </c>
      <c r="AV178" s="37">
        <f t="shared" si="71"/>
        <v>1</v>
      </c>
      <c r="AW178" s="37">
        <v>1</v>
      </c>
      <c r="AY178" s="37">
        <v>3</v>
      </c>
      <c r="BE178" s="37">
        <v>0</v>
      </c>
      <c r="BS178" s="37">
        <f t="shared" si="72"/>
        <v>467</v>
      </c>
      <c r="BT178" s="37">
        <v>467</v>
      </c>
      <c r="BV178" s="37">
        <v>0</v>
      </c>
      <c r="BX178" s="37">
        <v>351</v>
      </c>
      <c r="BZ178" s="37">
        <v>0</v>
      </c>
      <c r="CH178" s="37">
        <f t="shared" si="73"/>
        <v>4</v>
      </c>
      <c r="CI178" s="37">
        <v>4</v>
      </c>
      <c r="CN178" s="185">
        <v>7327.768</v>
      </c>
      <c r="CT178" s="37">
        <v>185</v>
      </c>
      <c r="CV178" s="37">
        <v>0</v>
      </c>
      <c r="DB178" s="37">
        <v>0</v>
      </c>
      <c r="DD178" s="37">
        <v>0</v>
      </c>
      <c r="DE178" s="37">
        <f t="shared" si="74"/>
        <v>1</v>
      </c>
      <c r="DG178" s="37">
        <v>1</v>
      </c>
      <c r="DK178" s="37">
        <v>18</v>
      </c>
      <c r="DP178" s="37">
        <v>1504.2560000000001</v>
      </c>
      <c r="DW178" s="37">
        <v>0</v>
      </c>
      <c r="DZ178" s="37">
        <v>2</v>
      </c>
      <c r="EE178" s="37">
        <v>3</v>
      </c>
      <c r="EK178" s="37">
        <v>7</v>
      </c>
      <c r="EL178" s="37">
        <f t="shared" si="75"/>
        <v>44</v>
      </c>
      <c r="EM178" s="37">
        <v>44</v>
      </c>
      <c r="EN178" s="37">
        <v>0</v>
      </c>
      <c r="EO178" s="37">
        <v>558.35030000000006</v>
      </c>
      <c r="EQ178" s="37">
        <v>26.309700000000007</v>
      </c>
      <c r="FE178" s="37">
        <v>2707.6608000000001</v>
      </c>
      <c r="FF178" s="183"/>
      <c r="FG178" s="37">
        <v>300.85120000000001</v>
      </c>
      <c r="FI178" s="37"/>
      <c r="FU178" s="37">
        <v>668.55822222222196</v>
      </c>
      <c r="FW178" s="37">
        <v>4.5</v>
      </c>
      <c r="FX178" s="183"/>
      <c r="GH178" s="37">
        <v>1380.78</v>
      </c>
      <c r="GI178" s="183"/>
      <c r="GQ178" s="183"/>
      <c r="GR178" s="184"/>
      <c r="GS178" s="184"/>
      <c r="GT178" s="184"/>
      <c r="GU178" s="184"/>
      <c r="GV178" s="184"/>
      <c r="GW178" s="184"/>
      <c r="GX178" s="184"/>
      <c r="GY178" s="184"/>
      <c r="GZ178" s="184"/>
      <c r="HA178" s="184"/>
      <c r="HB178" s="184"/>
      <c r="HC178" s="184"/>
      <c r="HD178" s="184"/>
      <c r="HE178" s="184"/>
      <c r="HF178" s="184"/>
      <c r="HG178" s="184"/>
      <c r="HH178" s="184"/>
      <c r="HV178" s="37">
        <v>986.27142857142906</v>
      </c>
      <c r="HX178" s="37">
        <v>1.7</v>
      </c>
      <c r="IB178" s="37">
        <v>0</v>
      </c>
      <c r="IR178" s="37">
        <v>0</v>
      </c>
      <c r="IT178" s="37">
        <v>0</v>
      </c>
      <c r="JT178" s="37">
        <v>0</v>
      </c>
      <c r="JW178" s="37">
        <v>0</v>
      </c>
      <c r="JZ178" s="37">
        <v>0</v>
      </c>
      <c r="KA178" s="37">
        <v>0</v>
      </c>
      <c r="KB178" s="37">
        <v>0</v>
      </c>
      <c r="KC178" s="37">
        <v>0</v>
      </c>
      <c r="KD178" s="37">
        <v>0</v>
      </c>
      <c r="KV178" s="37">
        <v>0</v>
      </c>
    </row>
    <row r="179" spans="1:308" ht="17.25" customHeight="1" x14ac:dyDescent="0.25">
      <c r="A179" s="17">
        <v>169</v>
      </c>
      <c r="B179" s="163" t="s">
        <v>300</v>
      </c>
      <c r="C179" s="169" t="s">
        <v>469</v>
      </c>
      <c r="D179" s="170">
        <v>247693516</v>
      </c>
      <c r="E179" s="78">
        <f t="shared" si="60"/>
        <v>5471.7690000000002</v>
      </c>
      <c r="F179" s="78">
        <f t="shared" si="57"/>
        <v>1685.815425</v>
      </c>
      <c r="G179" s="78">
        <f t="shared" si="58"/>
        <v>0</v>
      </c>
      <c r="H179" s="78">
        <f t="shared" si="59"/>
        <v>171.49757499999998</v>
      </c>
      <c r="I179" s="78">
        <f t="shared" si="61"/>
        <v>3614.4560000000001</v>
      </c>
      <c r="J179" s="37">
        <f t="shared" si="64"/>
        <v>0</v>
      </c>
      <c r="K179" s="37">
        <f>VLOOKUP($D179,'[2]Титул ДТ'!$B:$CT,12,0)</f>
        <v>0</v>
      </c>
      <c r="M179" s="37">
        <v>0</v>
      </c>
      <c r="U179" s="37">
        <v>0</v>
      </c>
      <c r="V179" s="180">
        <f t="shared" si="62"/>
        <v>0</v>
      </c>
      <c r="W179" s="180">
        <f t="shared" si="65"/>
        <v>0</v>
      </c>
      <c r="X179" s="180"/>
      <c r="Y179" s="180"/>
      <c r="Z179" s="180">
        <f t="shared" si="66"/>
        <v>0</v>
      </c>
      <c r="AA179" s="180"/>
      <c r="AB179" s="180"/>
      <c r="AC179" s="180">
        <f t="shared" si="67"/>
        <v>0</v>
      </c>
      <c r="AD179" s="37">
        <v>0</v>
      </c>
      <c r="AF179" s="37">
        <v>0</v>
      </c>
      <c r="AH179" s="37">
        <v>0</v>
      </c>
      <c r="AJ179" s="37">
        <v>0</v>
      </c>
      <c r="AL179" s="37">
        <f t="shared" si="63"/>
        <v>0</v>
      </c>
      <c r="AM179" s="179">
        <f t="shared" si="68"/>
        <v>0</v>
      </c>
      <c r="AP179" s="37">
        <f t="shared" si="69"/>
        <v>0</v>
      </c>
      <c r="AS179" s="37">
        <f t="shared" si="70"/>
        <v>0</v>
      </c>
      <c r="AT179" s="37">
        <v>0</v>
      </c>
      <c r="AV179" s="37">
        <f t="shared" si="71"/>
        <v>0</v>
      </c>
      <c r="AW179" s="37">
        <v>0</v>
      </c>
      <c r="AY179" s="37">
        <v>0</v>
      </c>
      <c r="BE179" s="37">
        <v>0</v>
      </c>
      <c r="BS179" s="37">
        <f t="shared" si="72"/>
        <v>0</v>
      </c>
      <c r="BT179" s="37">
        <v>0</v>
      </c>
      <c r="BV179" s="37">
        <v>0</v>
      </c>
      <c r="BX179" s="37">
        <v>0</v>
      </c>
      <c r="BZ179" s="37">
        <v>0</v>
      </c>
      <c r="CH179" s="37">
        <f t="shared" si="73"/>
        <v>0</v>
      </c>
      <c r="CI179" s="37">
        <v>0</v>
      </c>
      <c r="CN179" s="183">
        <v>3520.0340000000001</v>
      </c>
      <c r="CT179" s="37">
        <v>188</v>
      </c>
      <c r="CV179" s="37">
        <v>0</v>
      </c>
      <c r="DB179" s="37">
        <v>0</v>
      </c>
      <c r="DD179" s="37">
        <v>0</v>
      </c>
      <c r="DE179" s="37">
        <f t="shared" si="74"/>
        <v>0</v>
      </c>
      <c r="DG179" s="37">
        <v>0</v>
      </c>
      <c r="DK179" s="37">
        <v>0</v>
      </c>
      <c r="DP179" s="37">
        <v>610.41499999999996</v>
      </c>
      <c r="DW179" s="37">
        <v>0</v>
      </c>
      <c r="DZ179" s="37">
        <v>0</v>
      </c>
      <c r="EE179" s="37">
        <v>0</v>
      </c>
      <c r="EK179" s="37">
        <v>8</v>
      </c>
      <c r="EL179" s="37">
        <f t="shared" si="75"/>
        <v>20</v>
      </c>
      <c r="EM179" s="37">
        <v>20</v>
      </c>
      <c r="EN179" s="37">
        <v>0</v>
      </c>
      <c r="EO179" s="37">
        <v>247.149225</v>
      </c>
      <c r="EQ179" s="37">
        <v>11.645775</v>
      </c>
      <c r="FE179" s="37">
        <v>1098.7470000000001</v>
      </c>
      <c r="FF179" s="183"/>
      <c r="FG179" s="37">
        <v>122.083</v>
      </c>
      <c r="FI179" s="37"/>
      <c r="FU179" s="37">
        <v>244.166</v>
      </c>
      <c r="FW179" s="37">
        <v>5</v>
      </c>
      <c r="FX179" s="183"/>
      <c r="FY179" s="37">
        <v>339.91919999999999</v>
      </c>
      <c r="GE179" s="37">
        <v>37.768799999999999</v>
      </c>
      <c r="GH179" s="37">
        <v>94.421999999999997</v>
      </c>
      <c r="GI179" s="183"/>
      <c r="GQ179" s="185"/>
      <c r="GR179" s="186"/>
      <c r="GS179" s="186"/>
      <c r="GT179" s="186"/>
      <c r="GU179" s="186"/>
      <c r="GV179" s="186"/>
      <c r="GW179" s="186"/>
      <c r="GX179" s="186"/>
      <c r="GY179" s="186"/>
      <c r="GZ179" s="186"/>
      <c r="HA179" s="186"/>
      <c r="HB179" s="186"/>
      <c r="HC179" s="186"/>
      <c r="HD179" s="186"/>
      <c r="HE179" s="186"/>
      <c r="HF179" s="186"/>
      <c r="HG179" s="186"/>
      <c r="HH179" s="186"/>
      <c r="HU179" s="37">
        <v>167.86133333333299</v>
      </c>
      <c r="HV179" s="37">
        <v>41.965333333333298</v>
      </c>
      <c r="HW179" s="37">
        <v>2.25</v>
      </c>
      <c r="HX179" s="37">
        <v>2.2000000000000002</v>
      </c>
      <c r="IB179" s="37">
        <v>0</v>
      </c>
      <c r="IR179" s="37">
        <v>0</v>
      </c>
      <c r="IT179" s="37">
        <v>0</v>
      </c>
      <c r="JT179" s="37">
        <v>0</v>
      </c>
      <c r="JW179" s="37">
        <v>0</v>
      </c>
      <c r="JZ179" s="37">
        <v>0</v>
      </c>
      <c r="KA179" s="37">
        <v>0</v>
      </c>
      <c r="KB179" s="37">
        <v>0</v>
      </c>
      <c r="KC179" s="37">
        <v>0</v>
      </c>
      <c r="KD179" s="37">
        <v>0</v>
      </c>
      <c r="KV179" s="37">
        <v>0</v>
      </c>
    </row>
    <row r="180" spans="1:308" ht="17.25" customHeight="1" x14ac:dyDescent="0.25">
      <c r="A180" s="17">
        <v>170</v>
      </c>
      <c r="B180" s="163" t="s">
        <v>300</v>
      </c>
      <c r="C180" s="169" t="s">
        <v>470</v>
      </c>
      <c r="D180" s="170">
        <v>247693701</v>
      </c>
      <c r="E180" s="78">
        <f t="shared" si="60"/>
        <v>5834.3009999999995</v>
      </c>
      <c r="F180" s="78">
        <f t="shared" si="57"/>
        <v>1109.2760049999999</v>
      </c>
      <c r="G180" s="78">
        <f t="shared" si="58"/>
        <v>0</v>
      </c>
      <c r="H180" s="78">
        <f t="shared" si="59"/>
        <v>323.78199499999999</v>
      </c>
      <c r="I180" s="78">
        <f t="shared" si="61"/>
        <v>4401.2429999999995</v>
      </c>
      <c r="J180" s="37">
        <f t="shared" si="64"/>
        <v>2</v>
      </c>
      <c r="K180" s="37">
        <f>VLOOKUP($D180,'[2]Титул ДТ'!$B:$CT,12,0)</f>
        <v>2</v>
      </c>
      <c r="M180" s="37">
        <v>0</v>
      </c>
      <c r="U180" s="37">
        <v>1</v>
      </c>
      <c r="V180" s="180">
        <f t="shared" si="62"/>
        <v>140</v>
      </c>
      <c r="W180" s="180">
        <f t="shared" si="65"/>
        <v>0</v>
      </c>
      <c r="X180" s="180"/>
      <c r="Y180" s="180"/>
      <c r="Z180" s="180">
        <f t="shared" si="66"/>
        <v>0</v>
      </c>
      <c r="AA180" s="180"/>
      <c r="AB180" s="180"/>
      <c r="AC180" s="180">
        <f t="shared" si="67"/>
        <v>140</v>
      </c>
      <c r="AD180" s="37">
        <v>140</v>
      </c>
      <c r="AF180" s="37">
        <v>0</v>
      </c>
      <c r="AH180" s="37">
        <v>0</v>
      </c>
      <c r="AJ180" s="37">
        <v>0</v>
      </c>
      <c r="AL180" s="37">
        <f t="shared" si="63"/>
        <v>8</v>
      </c>
      <c r="AM180" s="179">
        <f t="shared" si="68"/>
        <v>0</v>
      </c>
      <c r="AP180" s="37">
        <f t="shared" si="69"/>
        <v>0</v>
      </c>
      <c r="AS180" s="37">
        <f t="shared" si="70"/>
        <v>7</v>
      </c>
      <c r="AT180" s="37">
        <v>7</v>
      </c>
      <c r="AV180" s="37">
        <f t="shared" si="71"/>
        <v>1</v>
      </c>
      <c r="AW180" s="37">
        <v>1</v>
      </c>
      <c r="AY180" s="37">
        <v>1</v>
      </c>
      <c r="BE180" s="37">
        <v>0</v>
      </c>
      <c r="BS180" s="37">
        <f t="shared" si="72"/>
        <v>90</v>
      </c>
      <c r="BT180" s="37">
        <v>90</v>
      </c>
      <c r="BV180" s="37">
        <v>0</v>
      </c>
      <c r="BX180" s="37">
        <v>0</v>
      </c>
      <c r="BZ180" s="37">
        <v>0</v>
      </c>
      <c r="CH180" s="37">
        <f t="shared" si="73"/>
        <v>4</v>
      </c>
      <c r="CI180" s="37">
        <v>4</v>
      </c>
      <c r="CN180" s="183">
        <v>4160.7299999999996</v>
      </c>
      <c r="CT180" s="37">
        <v>0</v>
      </c>
      <c r="CV180" s="37">
        <v>0</v>
      </c>
      <c r="DB180" s="37">
        <v>0</v>
      </c>
      <c r="DD180" s="37">
        <v>0</v>
      </c>
      <c r="DE180" s="37">
        <f t="shared" si="74"/>
        <v>0</v>
      </c>
      <c r="DG180" s="37">
        <v>0</v>
      </c>
      <c r="DK180" s="37">
        <v>0</v>
      </c>
      <c r="DP180" s="37">
        <v>360.40350000000001</v>
      </c>
      <c r="DW180" s="37">
        <v>0</v>
      </c>
      <c r="DZ180" s="37">
        <v>2</v>
      </c>
      <c r="EE180" s="37">
        <v>2</v>
      </c>
      <c r="EK180" s="37">
        <v>3</v>
      </c>
      <c r="EL180" s="37">
        <f t="shared" si="75"/>
        <v>37</v>
      </c>
      <c r="EM180" s="37">
        <v>37</v>
      </c>
      <c r="EN180" s="37">
        <v>0</v>
      </c>
      <c r="EO180" s="37">
        <v>460.54970499999996</v>
      </c>
      <c r="EQ180" s="37">
        <v>21.701295000000002</v>
      </c>
      <c r="FE180" s="37">
        <v>648.72630000000004</v>
      </c>
      <c r="FF180" s="183"/>
      <c r="FG180" s="37">
        <v>72.080699999999993</v>
      </c>
      <c r="FI180" s="37"/>
      <c r="FU180" s="37">
        <v>180.20175</v>
      </c>
      <c r="FW180" s="37">
        <v>4</v>
      </c>
      <c r="FX180" s="183"/>
      <c r="GH180" s="37">
        <v>240.51300000000001</v>
      </c>
      <c r="GI180" s="183"/>
      <c r="GQ180" s="183"/>
      <c r="GR180" s="184"/>
      <c r="GS180" s="184"/>
      <c r="GT180" s="184"/>
      <c r="GU180" s="184"/>
      <c r="GV180" s="184"/>
      <c r="GW180" s="184"/>
      <c r="GX180" s="184"/>
      <c r="GY180" s="184"/>
      <c r="GZ180" s="184"/>
      <c r="HA180" s="184"/>
      <c r="HB180" s="184"/>
      <c r="HC180" s="184"/>
      <c r="HD180" s="184"/>
      <c r="HE180" s="184"/>
      <c r="HF180" s="184"/>
      <c r="HG180" s="184"/>
      <c r="HH180" s="184"/>
      <c r="HV180" s="37">
        <v>160.34200000000001</v>
      </c>
      <c r="HX180" s="37">
        <v>1.7</v>
      </c>
      <c r="IB180" s="37">
        <v>0</v>
      </c>
      <c r="IR180" s="37">
        <v>0</v>
      </c>
      <c r="IT180" s="37">
        <v>0</v>
      </c>
      <c r="JT180" s="37">
        <v>0</v>
      </c>
      <c r="JW180" s="37">
        <v>0</v>
      </c>
      <c r="JZ180" s="37">
        <v>0</v>
      </c>
      <c r="KA180" s="37">
        <v>0</v>
      </c>
      <c r="KB180" s="37">
        <v>0</v>
      </c>
      <c r="KC180" s="37">
        <v>0</v>
      </c>
      <c r="KD180" s="37">
        <v>0</v>
      </c>
      <c r="KV180" s="37">
        <v>0</v>
      </c>
    </row>
    <row r="181" spans="1:308" ht="17.25" customHeight="1" x14ac:dyDescent="0.25">
      <c r="A181" s="17">
        <v>171</v>
      </c>
      <c r="B181" s="164" t="s">
        <v>300</v>
      </c>
      <c r="C181" s="171" t="s">
        <v>471</v>
      </c>
      <c r="D181" s="170">
        <v>247693806</v>
      </c>
      <c r="E181" s="78">
        <f t="shared" si="60"/>
        <v>12876.507</v>
      </c>
      <c r="F181" s="78">
        <f t="shared" si="57"/>
        <v>2618.528065</v>
      </c>
      <c r="G181" s="78">
        <f t="shared" si="58"/>
        <v>0</v>
      </c>
      <c r="H181" s="78">
        <f t="shared" si="59"/>
        <v>1001.462935</v>
      </c>
      <c r="I181" s="78">
        <f t="shared" si="61"/>
        <v>9256.5159999999996</v>
      </c>
      <c r="J181" s="37">
        <f t="shared" si="64"/>
        <v>2</v>
      </c>
      <c r="K181" s="37">
        <f>VLOOKUP($D181,'[2]Титул ДТ'!$B:$CT,12,0)</f>
        <v>2</v>
      </c>
      <c r="M181" s="37">
        <v>0</v>
      </c>
      <c r="U181" s="37">
        <v>1</v>
      </c>
      <c r="V181" s="180">
        <f t="shared" si="62"/>
        <v>575</v>
      </c>
      <c r="W181" s="180">
        <f t="shared" si="65"/>
        <v>0</v>
      </c>
      <c r="X181" s="180"/>
      <c r="Y181" s="180"/>
      <c r="Z181" s="180">
        <f t="shared" si="66"/>
        <v>0</v>
      </c>
      <c r="AA181" s="180"/>
      <c r="AB181" s="180"/>
      <c r="AC181" s="180">
        <f t="shared" si="67"/>
        <v>575</v>
      </c>
      <c r="AD181" s="37">
        <v>575</v>
      </c>
      <c r="AF181" s="37">
        <v>0</v>
      </c>
      <c r="AH181" s="37">
        <v>0</v>
      </c>
      <c r="AJ181" s="37">
        <v>0</v>
      </c>
      <c r="AL181" s="37">
        <f t="shared" si="63"/>
        <v>4</v>
      </c>
      <c r="AM181" s="179">
        <f t="shared" si="68"/>
        <v>0</v>
      </c>
      <c r="AP181" s="37">
        <f t="shared" si="69"/>
        <v>0</v>
      </c>
      <c r="AS181" s="37">
        <f t="shared" si="70"/>
        <v>3</v>
      </c>
      <c r="AT181" s="37">
        <v>3</v>
      </c>
      <c r="AV181" s="37">
        <f t="shared" si="71"/>
        <v>1</v>
      </c>
      <c r="AW181" s="37">
        <v>1</v>
      </c>
      <c r="AY181" s="37">
        <v>1</v>
      </c>
      <c r="BE181" s="37">
        <v>0</v>
      </c>
      <c r="BS181" s="37">
        <f t="shared" si="72"/>
        <v>200</v>
      </c>
      <c r="BT181" s="37">
        <v>200</v>
      </c>
      <c r="BV181" s="37">
        <v>0</v>
      </c>
      <c r="BX181" s="37">
        <v>0</v>
      </c>
      <c r="BZ181" s="37">
        <v>0</v>
      </c>
      <c r="CH181" s="37">
        <f t="shared" si="73"/>
        <v>5</v>
      </c>
      <c r="CI181" s="37">
        <v>5</v>
      </c>
      <c r="CN181" s="183">
        <v>8138.3829999999998</v>
      </c>
      <c r="CT181" s="37">
        <v>0</v>
      </c>
      <c r="CV181" s="37">
        <v>0</v>
      </c>
      <c r="DB181" s="37">
        <v>0</v>
      </c>
      <c r="DD181" s="37">
        <v>0</v>
      </c>
      <c r="DE181" s="37">
        <f t="shared" si="74"/>
        <v>1</v>
      </c>
      <c r="DG181" s="37">
        <v>1</v>
      </c>
      <c r="DK181" s="37">
        <v>18</v>
      </c>
      <c r="DP181" s="37">
        <v>894.89400000000001</v>
      </c>
      <c r="DW181" s="37">
        <v>0</v>
      </c>
      <c r="DZ181" s="37">
        <v>2</v>
      </c>
      <c r="EE181" s="37">
        <v>4</v>
      </c>
      <c r="EK181" s="37">
        <v>4</v>
      </c>
      <c r="EL181" s="37">
        <f t="shared" si="75"/>
        <v>71</v>
      </c>
      <c r="EM181" s="37">
        <v>71</v>
      </c>
      <c r="EN181" s="37">
        <v>0</v>
      </c>
      <c r="EO181" s="37">
        <v>1007.7188650000001</v>
      </c>
      <c r="EQ181" s="37">
        <v>47.484135000000009</v>
      </c>
      <c r="FE181" s="37">
        <v>1610.8091999999999</v>
      </c>
      <c r="FF181" s="183"/>
      <c r="FG181" s="37">
        <v>178.97880000000001</v>
      </c>
      <c r="FI181" s="37"/>
      <c r="FU181" s="37">
        <v>357.95760000000001</v>
      </c>
      <c r="FW181" s="37">
        <v>5</v>
      </c>
      <c r="FX181" s="183"/>
      <c r="GH181" s="37">
        <v>1100.133</v>
      </c>
      <c r="GI181" s="183"/>
      <c r="GQ181" s="183"/>
      <c r="GR181" s="184"/>
      <c r="GS181" s="184"/>
      <c r="GT181" s="184"/>
      <c r="GU181" s="184"/>
      <c r="GV181" s="184"/>
      <c r="GW181" s="184"/>
      <c r="GX181" s="184"/>
      <c r="GY181" s="184"/>
      <c r="GZ181" s="184"/>
      <c r="HA181" s="184"/>
      <c r="HB181" s="184"/>
      <c r="HC181" s="184"/>
      <c r="HD181" s="184"/>
      <c r="HE181" s="184"/>
      <c r="HF181" s="184"/>
      <c r="HG181" s="184"/>
      <c r="HH181" s="184"/>
      <c r="HV181" s="37">
        <v>687.583125</v>
      </c>
      <c r="HX181" s="37">
        <v>1.7</v>
      </c>
      <c r="IB181" s="37">
        <v>0</v>
      </c>
      <c r="IR181" s="37">
        <v>0</v>
      </c>
      <c r="IT181" s="37">
        <v>0</v>
      </c>
      <c r="JT181" s="37">
        <v>0</v>
      </c>
      <c r="JW181" s="37">
        <v>0</v>
      </c>
      <c r="JZ181" s="37">
        <v>0</v>
      </c>
      <c r="KA181" s="37">
        <v>0</v>
      </c>
      <c r="KB181" s="37">
        <v>0</v>
      </c>
      <c r="KC181" s="37">
        <v>0</v>
      </c>
      <c r="KD181" s="37">
        <v>0</v>
      </c>
      <c r="KV181" s="37">
        <v>0</v>
      </c>
    </row>
    <row r="182" spans="1:308" ht="17.25" customHeight="1" x14ac:dyDescent="0.25">
      <c r="A182" s="17">
        <v>172</v>
      </c>
      <c r="B182" s="163" t="s">
        <v>300</v>
      </c>
      <c r="C182" s="169" t="s">
        <v>472</v>
      </c>
      <c r="D182" s="170">
        <v>247693956</v>
      </c>
      <c r="E182" s="78">
        <f t="shared" si="60"/>
        <v>9479.1080000000002</v>
      </c>
      <c r="F182" s="78">
        <f t="shared" si="57"/>
        <v>3203.3181399999999</v>
      </c>
      <c r="G182" s="78">
        <f t="shared" si="58"/>
        <v>0</v>
      </c>
      <c r="H182" s="78">
        <f t="shared" si="59"/>
        <v>374.31286</v>
      </c>
      <c r="I182" s="78">
        <f t="shared" si="61"/>
        <v>5901.4769999999999</v>
      </c>
      <c r="J182" s="37">
        <f t="shared" si="64"/>
        <v>1</v>
      </c>
      <c r="K182" s="37">
        <f>VLOOKUP($D182,'[2]Титул ДТ'!$B:$CT,12,0)</f>
        <v>1</v>
      </c>
      <c r="M182" s="37">
        <v>0</v>
      </c>
      <c r="U182" s="37">
        <v>1</v>
      </c>
      <c r="V182" s="180">
        <f t="shared" si="62"/>
        <v>86</v>
      </c>
      <c r="W182" s="180">
        <f t="shared" si="65"/>
        <v>0</v>
      </c>
      <c r="X182" s="180"/>
      <c r="Y182" s="180"/>
      <c r="Z182" s="180">
        <f t="shared" si="66"/>
        <v>0</v>
      </c>
      <c r="AA182" s="180"/>
      <c r="AB182" s="180"/>
      <c r="AC182" s="180">
        <f t="shared" si="67"/>
        <v>86</v>
      </c>
      <c r="AD182" s="37">
        <v>86</v>
      </c>
      <c r="AF182" s="37">
        <v>0</v>
      </c>
      <c r="AH182" s="37">
        <v>0</v>
      </c>
      <c r="AJ182" s="37">
        <v>0</v>
      </c>
      <c r="AL182" s="37">
        <f t="shared" si="63"/>
        <v>7</v>
      </c>
      <c r="AM182" s="179">
        <f t="shared" si="68"/>
        <v>0</v>
      </c>
      <c r="AP182" s="37">
        <f t="shared" si="69"/>
        <v>0</v>
      </c>
      <c r="AS182" s="37">
        <f t="shared" si="70"/>
        <v>6</v>
      </c>
      <c r="AT182" s="37">
        <v>6</v>
      </c>
      <c r="AV182" s="37">
        <f t="shared" si="71"/>
        <v>1</v>
      </c>
      <c r="AW182" s="37">
        <v>1</v>
      </c>
      <c r="AY182" s="37">
        <v>0</v>
      </c>
      <c r="BE182" s="37">
        <v>0</v>
      </c>
      <c r="BS182" s="37">
        <f t="shared" si="72"/>
        <v>0</v>
      </c>
      <c r="BT182" s="37">
        <v>0</v>
      </c>
      <c r="BV182" s="37">
        <v>0</v>
      </c>
      <c r="BX182" s="37">
        <v>0</v>
      </c>
      <c r="BZ182" s="37">
        <v>0</v>
      </c>
      <c r="CH182" s="37">
        <f t="shared" si="73"/>
        <v>0</v>
      </c>
      <c r="CI182" s="37">
        <v>0</v>
      </c>
      <c r="CN182" s="185">
        <v>5793.9690000000001</v>
      </c>
      <c r="CT182" s="37">
        <v>197</v>
      </c>
      <c r="CV182" s="37">
        <v>0</v>
      </c>
      <c r="DB182" s="37">
        <v>0</v>
      </c>
      <c r="DD182" s="37">
        <v>0</v>
      </c>
      <c r="DE182" s="37">
        <f t="shared" si="74"/>
        <v>1</v>
      </c>
      <c r="DG182" s="37">
        <v>1</v>
      </c>
      <c r="DK182" s="37">
        <v>18</v>
      </c>
      <c r="DP182" s="37">
        <v>1013.6155</v>
      </c>
      <c r="DW182" s="37">
        <v>0</v>
      </c>
      <c r="DZ182" s="37">
        <v>1</v>
      </c>
      <c r="EE182" s="37">
        <v>3</v>
      </c>
      <c r="EK182" s="37">
        <v>5</v>
      </c>
      <c r="EL182" s="37">
        <f t="shared" si="75"/>
        <v>87</v>
      </c>
      <c r="EM182" s="37">
        <v>87</v>
      </c>
      <c r="EN182" s="37">
        <v>0</v>
      </c>
      <c r="EO182" s="37">
        <v>1056.5814399999999</v>
      </c>
      <c r="EQ182" s="37">
        <v>49.786560000000009</v>
      </c>
      <c r="FE182" s="37">
        <v>1824.5079000000001</v>
      </c>
      <c r="FF182" s="185"/>
      <c r="FG182" s="37">
        <v>202.72309999999999</v>
      </c>
      <c r="FI182" s="37"/>
      <c r="FU182" s="37">
        <v>506.80775</v>
      </c>
      <c r="FW182" s="37">
        <v>4</v>
      </c>
      <c r="FX182" s="183"/>
      <c r="FY182" s="37">
        <v>322.22879999999998</v>
      </c>
      <c r="GE182" s="37">
        <v>35.803199999999997</v>
      </c>
      <c r="GH182" s="37">
        <v>89.507999999999996</v>
      </c>
      <c r="GQ182" s="183"/>
      <c r="GR182" s="184"/>
      <c r="GS182" s="184"/>
      <c r="GT182" s="184"/>
      <c r="GU182" s="184"/>
      <c r="GV182" s="184"/>
      <c r="GW182" s="184"/>
      <c r="GX182" s="184"/>
      <c r="GY182" s="184"/>
      <c r="GZ182" s="184"/>
      <c r="HA182" s="184"/>
      <c r="HB182" s="184"/>
      <c r="HC182" s="184"/>
      <c r="HD182" s="184"/>
      <c r="HE182" s="184"/>
      <c r="HF182" s="184"/>
      <c r="HG182" s="184"/>
      <c r="HH182" s="184"/>
      <c r="HU182" s="37">
        <v>143.21279999999999</v>
      </c>
      <c r="HV182" s="37">
        <v>35.803199999999997</v>
      </c>
      <c r="HW182" s="37">
        <v>2.5714285714285698</v>
      </c>
      <c r="HX182" s="37">
        <v>2.5</v>
      </c>
      <c r="IB182" s="37">
        <v>0</v>
      </c>
      <c r="IR182" s="37">
        <v>0</v>
      </c>
      <c r="IT182" s="37">
        <v>0</v>
      </c>
      <c r="JT182" s="37">
        <v>0</v>
      </c>
      <c r="JW182" s="37">
        <v>0</v>
      </c>
      <c r="JZ182" s="37">
        <v>0</v>
      </c>
      <c r="KA182" s="37">
        <v>0</v>
      </c>
      <c r="KB182" s="37">
        <v>0</v>
      </c>
      <c r="KC182" s="37">
        <v>0</v>
      </c>
      <c r="KD182" s="37">
        <v>0</v>
      </c>
      <c r="KV182" s="37">
        <v>0</v>
      </c>
    </row>
    <row r="183" spans="1:308" ht="17.25" customHeight="1" x14ac:dyDescent="0.25">
      <c r="A183" s="17">
        <v>173</v>
      </c>
      <c r="B183" s="163" t="s">
        <v>300</v>
      </c>
      <c r="C183" s="169" t="s">
        <v>473</v>
      </c>
      <c r="D183" s="170">
        <v>247693736</v>
      </c>
      <c r="E183" s="78">
        <f t="shared" si="60"/>
        <v>12766.794</v>
      </c>
      <c r="F183" s="78">
        <f t="shared" si="57"/>
        <v>5242.3633300000001</v>
      </c>
      <c r="G183" s="78">
        <f t="shared" si="58"/>
        <v>0</v>
      </c>
      <c r="H183" s="78">
        <f t="shared" si="59"/>
        <v>870.25567000000001</v>
      </c>
      <c r="I183" s="78">
        <f t="shared" si="61"/>
        <v>6654.1749999999993</v>
      </c>
      <c r="J183" s="37">
        <f t="shared" si="64"/>
        <v>2</v>
      </c>
      <c r="K183" s="37">
        <f>VLOOKUP($D183,'[2]Титул ДТ'!$B:$CT,12,0)</f>
        <v>2</v>
      </c>
      <c r="M183" s="37">
        <v>0</v>
      </c>
      <c r="U183" s="37">
        <v>1</v>
      </c>
      <c r="V183" s="180">
        <f t="shared" si="62"/>
        <v>0</v>
      </c>
      <c r="W183" s="180">
        <f t="shared" si="65"/>
        <v>0</v>
      </c>
      <c r="X183" s="180"/>
      <c r="Y183" s="180"/>
      <c r="Z183" s="180">
        <f t="shared" si="66"/>
        <v>0</v>
      </c>
      <c r="AA183" s="180"/>
      <c r="AB183" s="180"/>
      <c r="AC183" s="180">
        <f t="shared" si="67"/>
        <v>0</v>
      </c>
      <c r="AD183" s="37">
        <v>0</v>
      </c>
      <c r="AF183" s="37">
        <v>220</v>
      </c>
      <c r="AH183" s="37">
        <v>0</v>
      </c>
      <c r="AJ183" s="37">
        <v>0</v>
      </c>
      <c r="AL183" s="37">
        <f t="shared" si="63"/>
        <v>3</v>
      </c>
      <c r="AM183" s="179">
        <f t="shared" si="68"/>
        <v>0</v>
      </c>
      <c r="AP183" s="37">
        <f t="shared" si="69"/>
        <v>0</v>
      </c>
      <c r="AS183" s="37">
        <f t="shared" si="70"/>
        <v>2</v>
      </c>
      <c r="AT183" s="37">
        <v>2</v>
      </c>
      <c r="AV183" s="37">
        <f t="shared" si="71"/>
        <v>1</v>
      </c>
      <c r="AW183" s="37">
        <v>1</v>
      </c>
      <c r="AY183" s="37">
        <v>1</v>
      </c>
      <c r="BE183" s="37">
        <v>0</v>
      </c>
      <c r="BS183" s="37">
        <f t="shared" si="72"/>
        <v>0</v>
      </c>
      <c r="BT183" s="37">
        <v>0</v>
      </c>
      <c r="BV183" s="37">
        <v>188</v>
      </c>
      <c r="BX183" s="37">
        <v>0</v>
      </c>
      <c r="BZ183" s="37">
        <v>0</v>
      </c>
      <c r="CH183" s="37">
        <f t="shared" si="73"/>
        <v>2</v>
      </c>
      <c r="CI183" s="37">
        <v>2</v>
      </c>
      <c r="CN183" s="183">
        <v>4114.3339999999998</v>
      </c>
      <c r="CT183" s="37">
        <v>10</v>
      </c>
      <c r="CV183" s="37">
        <v>0</v>
      </c>
      <c r="DB183" s="37">
        <v>0</v>
      </c>
      <c r="DD183" s="37">
        <v>0</v>
      </c>
      <c r="DE183" s="37">
        <f t="shared" si="74"/>
        <v>1</v>
      </c>
      <c r="DG183" s="37">
        <v>1</v>
      </c>
      <c r="DK183" s="37">
        <v>18</v>
      </c>
      <c r="DP183" s="37">
        <v>1868.6165000000001</v>
      </c>
      <c r="DW183" s="37">
        <v>0</v>
      </c>
      <c r="DZ183" s="37">
        <v>2</v>
      </c>
      <c r="EE183" s="37">
        <v>6</v>
      </c>
      <c r="EK183" s="37">
        <v>3</v>
      </c>
      <c r="EL183" s="37">
        <f t="shared" si="75"/>
        <v>155</v>
      </c>
      <c r="EM183" s="37">
        <v>155</v>
      </c>
      <c r="EN183" s="37">
        <v>0</v>
      </c>
      <c r="EO183" s="37">
        <v>1878.8536300000001</v>
      </c>
      <c r="EQ183" s="37">
        <v>88.532370000000014</v>
      </c>
      <c r="FE183" s="37">
        <v>3363.5097000000001</v>
      </c>
      <c r="FF183" s="183"/>
      <c r="FG183" s="37">
        <v>373.72329999999999</v>
      </c>
      <c r="FI183" s="37"/>
      <c r="FU183" s="37">
        <v>747.44659999999999</v>
      </c>
      <c r="FW183" s="37">
        <v>5</v>
      </c>
      <c r="FX183" s="183"/>
      <c r="GH183" s="37">
        <v>2521.8409999999999</v>
      </c>
      <c r="GI183" s="185"/>
      <c r="GQ183" s="185"/>
      <c r="GR183" s="186"/>
      <c r="GS183" s="186"/>
      <c r="GT183" s="186"/>
      <c r="GU183" s="186"/>
      <c r="GV183" s="186"/>
      <c r="GW183" s="186"/>
      <c r="GX183" s="186"/>
      <c r="GY183" s="186"/>
      <c r="GZ183" s="186"/>
      <c r="HA183" s="186"/>
      <c r="HB183" s="186"/>
      <c r="HC183" s="186"/>
      <c r="HD183" s="186"/>
      <c r="HE183" s="186"/>
      <c r="HF183" s="186"/>
      <c r="HG183" s="186"/>
      <c r="HH183" s="186"/>
      <c r="HV183" s="37">
        <v>1535.03365217392</v>
      </c>
      <c r="HX183" s="37">
        <v>1.7</v>
      </c>
      <c r="IB183" s="37">
        <v>0</v>
      </c>
      <c r="IR183" s="37">
        <v>0</v>
      </c>
      <c r="IT183" s="37">
        <v>0</v>
      </c>
      <c r="JT183" s="37">
        <v>0</v>
      </c>
      <c r="JW183" s="37">
        <v>0</v>
      </c>
      <c r="JZ183" s="37">
        <v>0</v>
      </c>
      <c r="KA183" s="37">
        <v>0</v>
      </c>
      <c r="KB183" s="37">
        <v>0</v>
      </c>
      <c r="KC183" s="37">
        <v>0</v>
      </c>
      <c r="KD183" s="37">
        <v>0</v>
      </c>
      <c r="KV183" s="37">
        <v>0</v>
      </c>
    </row>
    <row r="184" spans="1:308" ht="17.25" customHeight="1" x14ac:dyDescent="0.25">
      <c r="A184" s="17">
        <v>174</v>
      </c>
      <c r="B184" s="163" t="s">
        <v>300</v>
      </c>
      <c r="C184" s="169" t="s">
        <v>474</v>
      </c>
      <c r="D184" s="170">
        <v>247693763</v>
      </c>
      <c r="E184" s="78">
        <f t="shared" si="60"/>
        <v>8493.121000000001</v>
      </c>
      <c r="F184" s="78">
        <f t="shared" si="57"/>
        <v>3619.2629000000002</v>
      </c>
      <c r="G184" s="78">
        <f t="shared" si="58"/>
        <v>0</v>
      </c>
      <c r="H184" s="78">
        <f t="shared" si="59"/>
        <v>759.28190000000006</v>
      </c>
      <c r="I184" s="78">
        <f t="shared" si="61"/>
        <v>4114.5762000000004</v>
      </c>
      <c r="J184" s="37">
        <f t="shared" si="64"/>
        <v>2</v>
      </c>
      <c r="K184" s="37">
        <f>VLOOKUP($D184,'[2]Титул ДТ'!$B:$CT,12,0)</f>
        <v>2</v>
      </c>
      <c r="O184" s="37">
        <v>80</v>
      </c>
      <c r="U184" s="37">
        <v>1</v>
      </c>
      <c r="V184" s="180">
        <f t="shared" si="62"/>
        <v>224</v>
      </c>
      <c r="W184" s="180">
        <f t="shared" si="65"/>
        <v>0</v>
      </c>
      <c r="X184" s="180"/>
      <c r="Y184" s="180"/>
      <c r="Z184" s="180">
        <f t="shared" si="66"/>
        <v>0</v>
      </c>
      <c r="AA184" s="180"/>
      <c r="AB184" s="180"/>
      <c r="AC184" s="180">
        <f t="shared" si="67"/>
        <v>224</v>
      </c>
      <c r="AD184" s="37">
        <v>224</v>
      </c>
      <c r="AF184" s="37">
        <v>0</v>
      </c>
      <c r="AH184" s="37">
        <v>0</v>
      </c>
      <c r="AJ184" s="37">
        <v>0</v>
      </c>
      <c r="AL184" s="37">
        <f t="shared" si="63"/>
        <v>0</v>
      </c>
      <c r="AM184" s="179">
        <f t="shared" si="68"/>
        <v>0</v>
      </c>
      <c r="AP184" s="37">
        <f t="shared" si="69"/>
        <v>0</v>
      </c>
      <c r="AS184" s="37">
        <f t="shared" si="70"/>
        <v>0</v>
      </c>
      <c r="AT184" s="37">
        <v>0</v>
      </c>
      <c r="AV184" s="37">
        <f t="shared" si="71"/>
        <v>0</v>
      </c>
      <c r="AW184" s="37">
        <v>0</v>
      </c>
      <c r="AY184" s="37">
        <v>1</v>
      </c>
      <c r="BE184" s="37">
        <v>0</v>
      </c>
      <c r="BS184" s="37">
        <f t="shared" si="72"/>
        <v>92.8</v>
      </c>
      <c r="BT184" s="37">
        <v>92.8</v>
      </c>
      <c r="BV184" s="37">
        <v>0</v>
      </c>
      <c r="BX184" s="37">
        <v>0</v>
      </c>
      <c r="BZ184" s="37">
        <v>0</v>
      </c>
      <c r="CH184" s="37">
        <f t="shared" si="73"/>
        <v>2</v>
      </c>
      <c r="CI184" s="37">
        <v>2</v>
      </c>
      <c r="CN184" s="183">
        <v>3881.05</v>
      </c>
      <c r="CT184" s="37">
        <v>112</v>
      </c>
      <c r="CV184" s="37">
        <v>0</v>
      </c>
      <c r="DB184" s="37">
        <v>0</v>
      </c>
      <c r="DD184" s="37">
        <v>0</v>
      </c>
      <c r="DE184" s="37">
        <f t="shared" si="74"/>
        <v>1</v>
      </c>
      <c r="DG184" s="37">
        <v>1</v>
      </c>
      <c r="DK184" s="37">
        <v>18</v>
      </c>
      <c r="DP184" s="37">
        <v>1235.3420000000001</v>
      </c>
      <c r="DW184" s="37">
        <v>0</v>
      </c>
      <c r="DZ184" s="37">
        <v>2</v>
      </c>
      <c r="EE184" s="37">
        <v>5</v>
      </c>
      <c r="EK184" s="37">
        <v>9</v>
      </c>
      <c r="EL184" s="37">
        <f t="shared" si="75"/>
        <v>53</v>
      </c>
      <c r="EM184" s="37">
        <v>53</v>
      </c>
      <c r="EN184" s="37">
        <v>0</v>
      </c>
      <c r="EO184" s="37">
        <v>619.75297999999998</v>
      </c>
      <c r="EQ184" s="37">
        <v>29.203020000000009</v>
      </c>
      <c r="FE184" s="37">
        <v>2223.6156000000001</v>
      </c>
      <c r="FF184" s="183"/>
      <c r="FG184" s="37">
        <v>247.0684</v>
      </c>
      <c r="FI184" s="37"/>
      <c r="FU184" s="37">
        <v>549.04088888888896</v>
      </c>
      <c r="FW184" s="37">
        <v>4.5</v>
      </c>
      <c r="FX184" s="183"/>
      <c r="FY184" s="37">
        <v>775.89431999999999</v>
      </c>
      <c r="GE184" s="37">
        <v>86.210480000000004</v>
      </c>
      <c r="GH184" s="37">
        <v>215.52619999999999</v>
      </c>
      <c r="GI184" s="183"/>
      <c r="GQ184" s="183"/>
      <c r="GR184" s="184"/>
      <c r="GS184" s="184"/>
      <c r="GT184" s="184"/>
      <c r="GU184" s="184"/>
      <c r="GV184" s="184"/>
      <c r="GW184" s="184"/>
      <c r="GX184" s="184"/>
      <c r="GY184" s="184"/>
      <c r="GZ184" s="184"/>
      <c r="HA184" s="184"/>
      <c r="HB184" s="184"/>
      <c r="HC184" s="184"/>
      <c r="HD184" s="184"/>
      <c r="HE184" s="184"/>
      <c r="HF184" s="184"/>
      <c r="HG184" s="184"/>
      <c r="HH184" s="184"/>
      <c r="HU184" s="37">
        <v>237.97121204517001</v>
      </c>
      <c r="HV184" s="37">
        <v>59.492803011292402</v>
      </c>
      <c r="HW184" s="37">
        <v>3.6</v>
      </c>
      <c r="HX184" s="37">
        <v>3.6</v>
      </c>
      <c r="IB184" s="37">
        <v>0</v>
      </c>
      <c r="IR184" s="37">
        <v>0</v>
      </c>
      <c r="IT184" s="37">
        <v>0</v>
      </c>
      <c r="JT184" s="37">
        <v>0</v>
      </c>
      <c r="JW184" s="37">
        <v>0</v>
      </c>
      <c r="JZ184" s="37">
        <v>0</v>
      </c>
      <c r="KA184" s="37">
        <v>0</v>
      </c>
      <c r="KB184" s="37">
        <v>0</v>
      </c>
      <c r="KC184" s="37">
        <v>0</v>
      </c>
      <c r="KD184" s="37">
        <v>0</v>
      </c>
      <c r="KV184" s="37">
        <v>0</v>
      </c>
    </row>
    <row r="185" spans="1:308" ht="17.25" customHeight="1" x14ac:dyDescent="0.25">
      <c r="A185" s="17">
        <v>175</v>
      </c>
      <c r="B185" s="163" t="s">
        <v>300</v>
      </c>
      <c r="C185" s="169" t="s">
        <v>475</v>
      </c>
      <c r="D185" s="170">
        <v>247693602</v>
      </c>
      <c r="E185" s="78">
        <f t="shared" si="60"/>
        <v>8075.7539999999999</v>
      </c>
      <c r="F185" s="78">
        <f t="shared" si="57"/>
        <v>2125.5108149999996</v>
      </c>
      <c r="G185" s="78">
        <f t="shared" si="58"/>
        <v>0</v>
      </c>
      <c r="H185" s="78">
        <f t="shared" si="59"/>
        <v>523.97178499999995</v>
      </c>
      <c r="I185" s="78">
        <f t="shared" si="61"/>
        <v>5426.2714000000005</v>
      </c>
      <c r="J185" s="37">
        <f t="shared" si="64"/>
        <v>2</v>
      </c>
      <c r="K185" s="37">
        <f>VLOOKUP($D185,'[2]Титул ДТ'!$B:$CT,12,0)</f>
        <v>2</v>
      </c>
      <c r="M185" s="37">
        <v>0</v>
      </c>
      <c r="U185" s="37">
        <v>1</v>
      </c>
      <c r="V185" s="180">
        <f t="shared" si="62"/>
        <v>320</v>
      </c>
      <c r="W185" s="180">
        <f t="shared" si="65"/>
        <v>0</v>
      </c>
      <c r="X185" s="180"/>
      <c r="Y185" s="180"/>
      <c r="Z185" s="180">
        <f t="shared" si="66"/>
        <v>0</v>
      </c>
      <c r="AA185" s="180"/>
      <c r="AB185" s="180"/>
      <c r="AC185" s="180">
        <f t="shared" si="67"/>
        <v>320</v>
      </c>
      <c r="AD185" s="37">
        <v>320</v>
      </c>
      <c r="AF185" s="37">
        <v>0</v>
      </c>
      <c r="AH185" s="37">
        <v>0</v>
      </c>
      <c r="AJ185" s="37">
        <v>0</v>
      </c>
      <c r="AL185" s="37">
        <f t="shared" si="63"/>
        <v>3</v>
      </c>
      <c r="AM185" s="179">
        <f t="shared" si="68"/>
        <v>0</v>
      </c>
      <c r="AP185" s="37">
        <f t="shared" si="69"/>
        <v>0</v>
      </c>
      <c r="AS185" s="37">
        <f t="shared" si="70"/>
        <v>2</v>
      </c>
      <c r="AT185" s="37">
        <v>2</v>
      </c>
      <c r="AV185" s="37">
        <f t="shared" si="71"/>
        <v>1</v>
      </c>
      <c r="AW185" s="37">
        <v>1</v>
      </c>
      <c r="AY185" s="37">
        <v>0</v>
      </c>
      <c r="BE185" s="37">
        <v>0</v>
      </c>
      <c r="BS185" s="37">
        <f t="shared" si="72"/>
        <v>0</v>
      </c>
      <c r="BT185" s="37">
        <v>0</v>
      </c>
      <c r="BV185" s="37">
        <v>0</v>
      </c>
      <c r="BX185" s="37">
        <v>0</v>
      </c>
      <c r="BZ185" s="37">
        <v>0</v>
      </c>
      <c r="CH185" s="37">
        <f t="shared" si="73"/>
        <v>0</v>
      </c>
      <c r="CI185" s="37">
        <v>0</v>
      </c>
      <c r="CN185" s="183">
        <v>5161.1970000000001</v>
      </c>
      <c r="CT185" s="37">
        <v>0</v>
      </c>
      <c r="CV185" s="37">
        <v>0</v>
      </c>
      <c r="DB185" s="37">
        <v>0</v>
      </c>
      <c r="DD185" s="37">
        <v>0</v>
      </c>
      <c r="DE185" s="37">
        <f t="shared" si="74"/>
        <v>1</v>
      </c>
      <c r="DG185" s="37">
        <v>1</v>
      </c>
      <c r="DK185" s="37">
        <v>18</v>
      </c>
      <c r="DP185" s="37">
        <v>407.17</v>
      </c>
      <c r="DW185" s="37">
        <v>0</v>
      </c>
      <c r="DZ185" s="37">
        <v>2</v>
      </c>
      <c r="EE185" s="37">
        <v>2</v>
      </c>
      <c r="EK185" s="37">
        <v>3</v>
      </c>
      <c r="EL185" s="37">
        <f t="shared" si="75"/>
        <v>42</v>
      </c>
      <c r="EM185" s="37">
        <v>42</v>
      </c>
      <c r="EN185" s="37">
        <v>0</v>
      </c>
      <c r="EO185" s="37">
        <v>503.13697500000001</v>
      </c>
      <c r="EQ185" s="37">
        <v>23.708025000000006</v>
      </c>
      <c r="FE185" s="37">
        <v>732.90599999999995</v>
      </c>
      <c r="FF185" s="183"/>
      <c r="FG185" s="37">
        <v>81.433999999999997</v>
      </c>
      <c r="FI185" s="37"/>
      <c r="FU185" s="37">
        <v>203.58500000000001</v>
      </c>
      <c r="FW185" s="37">
        <v>4</v>
      </c>
      <c r="FX185" s="183"/>
      <c r="FY185" s="37">
        <v>889.46784000000002</v>
      </c>
      <c r="GE185" s="37">
        <v>98.829759999999993</v>
      </c>
      <c r="GH185" s="37">
        <v>247.0744</v>
      </c>
      <c r="GI185" s="183"/>
      <c r="GQ185" s="183"/>
      <c r="GR185" s="184"/>
      <c r="GS185" s="184"/>
      <c r="GT185" s="184"/>
      <c r="GU185" s="184"/>
      <c r="GV185" s="184"/>
      <c r="GW185" s="184"/>
      <c r="GX185" s="184"/>
      <c r="GY185" s="184"/>
      <c r="GZ185" s="184"/>
      <c r="HA185" s="184"/>
      <c r="HB185" s="184"/>
      <c r="HC185" s="184"/>
      <c r="HD185" s="184"/>
      <c r="HE185" s="184"/>
      <c r="HF185" s="184"/>
      <c r="HG185" s="184"/>
      <c r="HH185" s="184"/>
      <c r="HU185" s="37">
        <v>451.79318857142903</v>
      </c>
      <c r="HV185" s="37">
        <v>112.948297142857</v>
      </c>
      <c r="HW185" s="37">
        <v>2.1875</v>
      </c>
      <c r="HX185" s="37">
        <v>2.1</v>
      </c>
      <c r="IB185" s="37">
        <v>0</v>
      </c>
      <c r="IR185" s="37">
        <v>0</v>
      </c>
      <c r="IT185" s="37">
        <v>0</v>
      </c>
      <c r="JT185" s="37">
        <v>0</v>
      </c>
      <c r="JW185" s="37">
        <v>0</v>
      </c>
      <c r="JZ185" s="37">
        <v>0</v>
      </c>
      <c r="KA185" s="37">
        <v>0</v>
      </c>
      <c r="KB185" s="37">
        <v>0</v>
      </c>
      <c r="KC185" s="37">
        <v>0</v>
      </c>
      <c r="KD185" s="37">
        <v>0</v>
      </c>
      <c r="KV185" s="37">
        <v>0</v>
      </c>
    </row>
    <row r="186" spans="1:308" ht="17.25" customHeight="1" x14ac:dyDescent="0.25">
      <c r="A186" s="17">
        <v>176</v>
      </c>
      <c r="B186" s="163" t="s">
        <v>300</v>
      </c>
      <c r="C186" s="169" t="s">
        <v>476</v>
      </c>
      <c r="D186" s="170">
        <v>247694049</v>
      </c>
      <c r="E186" s="78">
        <f t="shared" si="60"/>
        <v>16625.915000000001</v>
      </c>
      <c r="F186" s="78">
        <f t="shared" si="57"/>
        <v>3906.2143000000001</v>
      </c>
      <c r="G186" s="78">
        <f t="shared" si="58"/>
        <v>0</v>
      </c>
      <c r="H186" s="78">
        <f t="shared" si="59"/>
        <v>558.78870000000006</v>
      </c>
      <c r="I186" s="78">
        <f t="shared" si="61"/>
        <v>12160.912</v>
      </c>
      <c r="J186" s="37">
        <f t="shared" si="64"/>
        <v>1</v>
      </c>
      <c r="K186" s="37">
        <f>VLOOKUP($D186,'[2]Титул ДТ'!$B:$CT,12,0)</f>
        <v>1</v>
      </c>
      <c r="M186" s="37">
        <v>0</v>
      </c>
      <c r="U186" s="37">
        <v>1</v>
      </c>
      <c r="V186" s="180">
        <f t="shared" si="62"/>
        <v>200</v>
      </c>
      <c r="W186" s="180">
        <f t="shared" si="65"/>
        <v>0</v>
      </c>
      <c r="X186" s="180"/>
      <c r="Y186" s="180"/>
      <c r="Z186" s="180">
        <f t="shared" si="66"/>
        <v>0</v>
      </c>
      <c r="AA186" s="180"/>
      <c r="AB186" s="180"/>
      <c r="AC186" s="180">
        <f t="shared" si="67"/>
        <v>200</v>
      </c>
      <c r="AD186" s="37">
        <v>200</v>
      </c>
      <c r="AF186" s="37">
        <v>0</v>
      </c>
      <c r="AH186" s="37">
        <v>0</v>
      </c>
      <c r="AJ186" s="37">
        <v>0</v>
      </c>
      <c r="AL186" s="37">
        <f t="shared" si="63"/>
        <v>0</v>
      </c>
      <c r="AM186" s="179">
        <f t="shared" si="68"/>
        <v>0</v>
      </c>
      <c r="AP186" s="37">
        <f t="shared" si="69"/>
        <v>0</v>
      </c>
      <c r="AS186" s="37">
        <f t="shared" si="70"/>
        <v>0</v>
      </c>
      <c r="AT186" s="37">
        <v>0</v>
      </c>
      <c r="AV186" s="37">
        <f t="shared" si="71"/>
        <v>0</v>
      </c>
      <c r="AW186" s="37">
        <v>0</v>
      </c>
      <c r="AY186" s="37">
        <v>0</v>
      </c>
      <c r="BE186" s="37">
        <v>0</v>
      </c>
      <c r="BS186" s="37">
        <f t="shared" si="72"/>
        <v>0</v>
      </c>
      <c r="BT186" s="37">
        <v>0</v>
      </c>
      <c r="BV186" s="37">
        <v>0</v>
      </c>
      <c r="BX186" s="37">
        <v>0</v>
      </c>
      <c r="BZ186" s="37">
        <v>0</v>
      </c>
      <c r="CH186" s="37">
        <f t="shared" si="73"/>
        <v>0</v>
      </c>
      <c r="CI186" s="37">
        <v>0</v>
      </c>
      <c r="CN186" s="183">
        <v>9923.0630000000001</v>
      </c>
      <c r="CT186" s="37">
        <v>145</v>
      </c>
      <c r="CV186" s="37">
        <v>0</v>
      </c>
      <c r="DB186" s="37">
        <v>0</v>
      </c>
      <c r="DD186" s="37">
        <v>0</v>
      </c>
      <c r="DE186" s="37">
        <f t="shared" si="74"/>
        <v>1</v>
      </c>
      <c r="DG186" s="37">
        <v>1</v>
      </c>
      <c r="DK186" s="37">
        <v>18</v>
      </c>
      <c r="DP186" s="37">
        <v>1516.9414999999999</v>
      </c>
      <c r="DW186" s="37">
        <v>0</v>
      </c>
      <c r="DZ186" s="37">
        <v>1</v>
      </c>
      <c r="EE186" s="37">
        <v>25</v>
      </c>
      <c r="EK186" s="37">
        <v>17</v>
      </c>
      <c r="EL186" s="37">
        <f t="shared" si="75"/>
        <v>95</v>
      </c>
      <c r="EM186" s="37">
        <v>95</v>
      </c>
      <c r="EN186" s="37">
        <v>0</v>
      </c>
      <c r="EO186" s="37">
        <v>1175.7195999999999</v>
      </c>
      <c r="EQ186" s="37">
        <v>55.400400000000019</v>
      </c>
      <c r="FE186" s="37">
        <v>2730.4947000000002</v>
      </c>
      <c r="FF186" s="183"/>
      <c r="FG186" s="37">
        <v>303.38830000000002</v>
      </c>
      <c r="FI186" s="37"/>
      <c r="FU186" s="37">
        <v>505.64716666666698</v>
      </c>
      <c r="FW186" s="37">
        <v>6</v>
      </c>
      <c r="FX186" s="183"/>
      <c r="GH186" s="37">
        <v>2219.8490000000002</v>
      </c>
      <c r="GI186" s="183"/>
      <c r="GQ186" s="183"/>
      <c r="GR186" s="184"/>
      <c r="GS186" s="184"/>
      <c r="GT186" s="184"/>
      <c r="GU186" s="184"/>
      <c r="GV186" s="184"/>
      <c r="GW186" s="184"/>
      <c r="GX186" s="184"/>
      <c r="GY186" s="184"/>
      <c r="GZ186" s="184"/>
      <c r="HA186" s="184"/>
      <c r="HB186" s="184"/>
      <c r="HC186" s="184"/>
      <c r="HD186" s="184"/>
      <c r="HE186" s="184"/>
      <c r="HF186" s="184"/>
      <c r="HG186" s="184"/>
      <c r="HH186" s="184"/>
      <c r="HV186" s="37">
        <v>1268.4851428571401</v>
      </c>
      <c r="HX186" s="37">
        <v>1.7</v>
      </c>
      <c r="IB186" s="37">
        <v>0</v>
      </c>
      <c r="IR186" s="37">
        <v>0</v>
      </c>
      <c r="IT186" s="37">
        <v>0</v>
      </c>
      <c r="JT186" s="37">
        <v>0</v>
      </c>
      <c r="JW186" s="37">
        <v>0</v>
      </c>
      <c r="JZ186" s="37">
        <v>0</v>
      </c>
      <c r="KA186" s="37">
        <v>0</v>
      </c>
      <c r="KB186" s="37">
        <v>0</v>
      </c>
      <c r="KC186" s="37">
        <v>0</v>
      </c>
      <c r="KD186" s="37">
        <v>0</v>
      </c>
      <c r="KV186" s="37">
        <v>0</v>
      </c>
    </row>
    <row r="187" spans="1:308" ht="17.25" customHeight="1" x14ac:dyDescent="0.25">
      <c r="A187" s="17">
        <v>177</v>
      </c>
      <c r="B187" s="163" t="s">
        <v>300</v>
      </c>
      <c r="C187" s="169" t="s">
        <v>477</v>
      </c>
      <c r="D187" s="170">
        <v>247693840</v>
      </c>
      <c r="E187" s="78">
        <f t="shared" si="60"/>
        <v>20623.738000000001</v>
      </c>
      <c r="F187" s="78">
        <f t="shared" si="57"/>
        <v>14329.399965000001</v>
      </c>
      <c r="G187" s="78">
        <f t="shared" si="58"/>
        <v>0</v>
      </c>
      <c r="H187" s="78">
        <f t="shared" si="59"/>
        <v>2417.4380350000001</v>
      </c>
      <c r="I187" s="78">
        <f t="shared" si="61"/>
        <v>3876.9</v>
      </c>
      <c r="J187" s="37">
        <f t="shared" si="64"/>
        <v>2</v>
      </c>
      <c r="K187" s="37">
        <f>VLOOKUP($D187,'[2]Титул ДТ'!$B:$CT,12,0)</f>
        <v>2</v>
      </c>
      <c r="O187" s="37">
        <v>1140</v>
      </c>
      <c r="U187" s="37">
        <v>0</v>
      </c>
      <c r="V187" s="180">
        <f t="shared" si="62"/>
        <v>0</v>
      </c>
      <c r="W187" s="180">
        <f t="shared" si="65"/>
        <v>0</v>
      </c>
      <c r="X187" s="180"/>
      <c r="Y187" s="180"/>
      <c r="Z187" s="180">
        <f t="shared" si="66"/>
        <v>0</v>
      </c>
      <c r="AA187" s="180"/>
      <c r="AB187" s="180"/>
      <c r="AC187" s="180">
        <f t="shared" si="67"/>
        <v>0</v>
      </c>
      <c r="AD187" s="37">
        <v>0</v>
      </c>
      <c r="AF187" s="37">
        <v>0</v>
      </c>
      <c r="AH187" s="37">
        <v>0</v>
      </c>
      <c r="AJ187" s="37">
        <v>0</v>
      </c>
      <c r="AL187" s="37">
        <f t="shared" si="63"/>
        <v>0</v>
      </c>
      <c r="AM187" s="179">
        <f t="shared" si="68"/>
        <v>0</v>
      </c>
      <c r="AP187" s="37">
        <f t="shared" si="69"/>
        <v>0</v>
      </c>
      <c r="AS187" s="37">
        <f t="shared" si="70"/>
        <v>0</v>
      </c>
      <c r="AT187" s="37">
        <v>0</v>
      </c>
      <c r="AV187" s="37">
        <f t="shared" si="71"/>
        <v>0</v>
      </c>
      <c r="AW187" s="37">
        <v>0</v>
      </c>
      <c r="AY187" s="37">
        <v>0</v>
      </c>
      <c r="BE187" s="37">
        <v>0</v>
      </c>
      <c r="BS187" s="37">
        <f t="shared" si="72"/>
        <v>0</v>
      </c>
      <c r="BT187" s="37">
        <v>0</v>
      </c>
      <c r="BV187" s="37">
        <v>0</v>
      </c>
      <c r="BX187" s="37">
        <v>0</v>
      </c>
      <c r="BZ187" s="37">
        <v>0</v>
      </c>
      <c r="CH187" s="37">
        <f t="shared" si="73"/>
        <v>0</v>
      </c>
      <c r="CI187" s="37">
        <v>0</v>
      </c>
      <c r="CN187" s="183">
        <v>2835.4290000000001</v>
      </c>
      <c r="CT187" s="37">
        <v>0</v>
      </c>
      <c r="CV187" s="37">
        <v>0</v>
      </c>
      <c r="DB187" s="37">
        <v>0</v>
      </c>
      <c r="DD187" s="37">
        <v>0</v>
      </c>
      <c r="DE187" s="37">
        <f t="shared" si="74"/>
        <v>1</v>
      </c>
      <c r="DG187" s="37">
        <v>1</v>
      </c>
      <c r="DK187" s="37">
        <v>18</v>
      </c>
      <c r="DP187" s="37">
        <v>2940.1945000000001</v>
      </c>
      <c r="DW187" s="37">
        <v>0</v>
      </c>
      <c r="DZ187" s="37">
        <v>2</v>
      </c>
      <c r="EE187" s="37">
        <v>10</v>
      </c>
      <c r="EK187" s="37">
        <v>15</v>
      </c>
      <c r="EL187" s="37">
        <f t="shared" si="75"/>
        <v>407</v>
      </c>
      <c r="EM187" s="37">
        <v>407</v>
      </c>
      <c r="EN187" s="37">
        <v>0</v>
      </c>
      <c r="EO187" s="37">
        <v>4918.1764649999996</v>
      </c>
      <c r="EQ187" s="37">
        <v>231.74653499999999</v>
      </c>
      <c r="FE187" s="37">
        <v>5292.3500999999997</v>
      </c>
      <c r="FF187" s="183"/>
      <c r="FG187" s="37">
        <v>588.03890000000001</v>
      </c>
      <c r="FI187" s="37"/>
      <c r="FU187" s="37">
        <v>980.06483333333301</v>
      </c>
      <c r="FW187" s="37">
        <v>6</v>
      </c>
      <c r="FX187" s="183"/>
      <c r="FY187" s="37">
        <v>4118.8734000000004</v>
      </c>
      <c r="GE187" s="37">
        <v>457.65260000000001</v>
      </c>
      <c r="GI187" s="183"/>
      <c r="GQ187" s="185"/>
      <c r="GR187" s="186"/>
      <c r="GS187" s="186"/>
      <c r="GT187" s="186"/>
      <c r="GU187" s="186"/>
      <c r="GV187" s="186"/>
      <c r="GW187" s="186"/>
      <c r="GX187" s="186"/>
      <c r="GY187" s="186"/>
      <c r="GZ187" s="186"/>
      <c r="HA187" s="186"/>
      <c r="HB187" s="186"/>
      <c r="HC187" s="186"/>
      <c r="HD187" s="186"/>
      <c r="HE187" s="186"/>
      <c r="HF187" s="186"/>
      <c r="HG187" s="186"/>
      <c r="HH187" s="186"/>
      <c r="HU187" s="37">
        <v>1961.3682857142901</v>
      </c>
      <c r="HV187" s="37">
        <v>0</v>
      </c>
      <c r="HW187" s="37">
        <v>2.3333333333333299</v>
      </c>
      <c r="HX187" s="37">
        <v>2.3333333333333299</v>
      </c>
      <c r="IB187" s="37">
        <v>1023.471</v>
      </c>
      <c r="IR187" s="37">
        <v>682.31399999999996</v>
      </c>
      <c r="IT187" s="37">
        <v>1.5</v>
      </c>
      <c r="JT187" s="37">
        <v>0</v>
      </c>
      <c r="JW187" s="37">
        <v>0</v>
      </c>
      <c r="JZ187" s="37">
        <v>0</v>
      </c>
      <c r="KA187" s="37">
        <v>0</v>
      </c>
      <c r="KB187" s="37">
        <v>0</v>
      </c>
      <c r="KC187" s="37">
        <v>0</v>
      </c>
      <c r="KD187" s="37">
        <v>0</v>
      </c>
      <c r="KV187" s="37">
        <v>0</v>
      </c>
    </row>
    <row r="188" spans="1:308" ht="17.25" customHeight="1" x14ac:dyDescent="0.25">
      <c r="A188" s="17">
        <v>178</v>
      </c>
      <c r="B188" s="163" t="s">
        <v>300</v>
      </c>
      <c r="C188" s="169" t="s">
        <v>478</v>
      </c>
      <c r="D188" s="170">
        <v>1055182556</v>
      </c>
      <c r="E188" s="78">
        <f t="shared" si="60"/>
        <v>20027.338</v>
      </c>
      <c r="F188" s="78">
        <f t="shared" si="57"/>
        <v>8863.409169999999</v>
      </c>
      <c r="G188" s="78">
        <f t="shared" si="58"/>
        <v>0</v>
      </c>
      <c r="H188" s="78">
        <f t="shared" si="59"/>
        <v>1307.8690300000001</v>
      </c>
      <c r="I188" s="78">
        <f t="shared" si="61"/>
        <v>9856.0598000000009</v>
      </c>
      <c r="J188" s="37">
        <f t="shared" si="64"/>
        <v>4</v>
      </c>
      <c r="L188" s="37">
        <v>4</v>
      </c>
      <c r="M188" s="37">
        <v>0</v>
      </c>
      <c r="U188" s="37">
        <v>1</v>
      </c>
      <c r="V188" s="180">
        <f t="shared" si="62"/>
        <v>170</v>
      </c>
      <c r="W188" s="180">
        <f t="shared" si="65"/>
        <v>0</v>
      </c>
      <c r="X188" s="180"/>
      <c r="Y188" s="180"/>
      <c r="Z188" s="180">
        <f t="shared" si="66"/>
        <v>0</v>
      </c>
      <c r="AA188" s="180"/>
      <c r="AB188" s="180"/>
      <c r="AC188" s="180">
        <f t="shared" si="67"/>
        <v>170</v>
      </c>
      <c r="AD188" s="37">
        <v>0</v>
      </c>
      <c r="AE188" s="37">
        <v>170</v>
      </c>
      <c r="AF188" s="37">
        <v>0</v>
      </c>
      <c r="AG188" s="37">
        <v>610</v>
      </c>
      <c r="AH188" s="37">
        <v>0</v>
      </c>
      <c r="AJ188" s="37">
        <v>0</v>
      </c>
      <c r="AL188" s="37">
        <f t="shared" si="63"/>
        <v>0</v>
      </c>
      <c r="AM188" s="179">
        <f t="shared" si="68"/>
        <v>0</v>
      </c>
      <c r="AP188" s="37">
        <f t="shared" si="69"/>
        <v>0</v>
      </c>
      <c r="AS188" s="37">
        <f t="shared" si="70"/>
        <v>0</v>
      </c>
      <c r="AU188" s="37">
        <v>0</v>
      </c>
      <c r="AV188" s="37">
        <f t="shared" si="71"/>
        <v>0</v>
      </c>
      <c r="AX188" s="37">
        <v>0</v>
      </c>
      <c r="AY188" s="37">
        <v>2</v>
      </c>
      <c r="BE188" s="37">
        <v>170</v>
      </c>
      <c r="BS188" s="37">
        <f t="shared" si="72"/>
        <v>320</v>
      </c>
      <c r="BT188" s="37">
        <v>320</v>
      </c>
      <c r="BV188" s="37">
        <v>0</v>
      </c>
      <c r="BX188" s="37">
        <v>0</v>
      </c>
      <c r="BZ188" s="37">
        <v>0</v>
      </c>
      <c r="CH188" s="37">
        <f t="shared" si="73"/>
        <v>5</v>
      </c>
      <c r="CI188" s="37">
        <v>5</v>
      </c>
      <c r="CN188" s="183">
        <v>8027.6080000000002</v>
      </c>
      <c r="CT188" s="37">
        <v>0</v>
      </c>
      <c r="CV188" s="37">
        <v>0</v>
      </c>
      <c r="DB188" s="37">
        <v>0</v>
      </c>
      <c r="DD188" s="185">
        <v>0</v>
      </c>
      <c r="DE188" s="37">
        <f t="shared" si="74"/>
        <v>1</v>
      </c>
      <c r="DG188" s="37">
        <v>1</v>
      </c>
      <c r="DK188" s="37">
        <v>18</v>
      </c>
      <c r="DP188" s="37">
        <v>1413.7465</v>
      </c>
      <c r="DW188" s="37">
        <v>0</v>
      </c>
      <c r="DZ188" s="37">
        <v>4</v>
      </c>
      <c r="EE188" s="37">
        <v>0</v>
      </c>
      <c r="EK188" s="37">
        <v>0</v>
      </c>
      <c r="EL188" s="37">
        <f t="shared" si="75"/>
        <v>214</v>
      </c>
      <c r="EM188" s="37">
        <v>214</v>
      </c>
      <c r="EN188" s="37">
        <v>0</v>
      </c>
      <c r="EO188" s="37">
        <v>2609.03899</v>
      </c>
      <c r="EQ188" s="37">
        <v>122.93901</v>
      </c>
      <c r="FE188" s="37">
        <v>2544.7437</v>
      </c>
      <c r="FF188" s="183"/>
      <c r="FG188" s="37">
        <v>282.74930000000001</v>
      </c>
      <c r="FI188" s="37"/>
      <c r="FU188" s="37">
        <v>652.49838461538502</v>
      </c>
      <c r="FW188" s="37">
        <v>4.3333333333333304</v>
      </c>
      <c r="FX188" s="183"/>
      <c r="FY188" s="37">
        <v>3709.6264799999999</v>
      </c>
      <c r="GE188" s="37">
        <v>412.18072000000001</v>
      </c>
      <c r="GH188" s="37">
        <v>1030.4518</v>
      </c>
      <c r="GI188" s="183"/>
      <c r="GQ188" s="183"/>
      <c r="GR188" s="184"/>
      <c r="GS188" s="184"/>
      <c r="GT188" s="184"/>
      <c r="GU188" s="184"/>
      <c r="GV188" s="184"/>
      <c r="GW188" s="184"/>
      <c r="GX188" s="184"/>
      <c r="GY188" s="184"/>
      <c r="GZ188" s="184"/>
      <c r="HA188" s="184"/>
      <c r="HB188" s="184"/>
      <c r="HC188" s="184"/>
      <c r="HD188" s="184"/>
      <c r="HE188" s="184"/>
      <c r="HF188" s="184"/>
      <c r="HG188" s="184"/>
      <c r="HH188" s="184"/>
      <c r="HU188" s="37">
        <v>1989.83795862069</v>
      </c>
      <c r="HV188" s="37">
        <v>497.459489655173</v>
      </c>
      <c r="HW188" s="37">
        <v>2.0714285714285698</v>
      </c>
      <c r="HX188" s="37">
        <v>2</v>
      </c>
      <c r="IB188" s="37">
        <v>0</v>
      </c>
      <c r="IR188" s="37">
        <v>0</v>
      </c>
      <c r="IT188" s="37">
        <v>0</v>
      </c>
      <c r="JT188" s="37">
        <v>0</v>
      </c>
      <c r="JW188" s="37">
        <v>0</v>
      </c>
      <c r="JZ188" s="37">
        <v>0</v>
      </c>
      <c r="KA188" s="37">
        <v>0</v>
      </c>
      <c r="KB188" s="37">
        <v>0</v>
      </c>
      <c r="KC188" s="37">
        <v>0</v>
      </c>
      <c r="KD188" s="37">
        <v>0</v>
      </c>
      <c r="KV188" s="37">
        <v>0</v>
      </c>
    </row>
    <row r="189" spans="1:308" ht="17.25" customHeight="1" x14ac:dyDescent="0.25">
      <c r="A189" s="17">
        <v>179</v>
      </c>
      <c r="B189" s="163" t="s">
        <v>300</v>
      </c>
      <c r="C189" s="169" t="s">
        <v>479</v>
      </c>
      <c r="D189" s="170">
        <v>247694033</v>
      </c>
      <c r="E189" s="78">
        <f t="shared" si="60"/>
        <v>19805.264999999999</v>
      </c>
      <c r="F189" s="78">
        <f t="shared" si="57"/>
        <v>2920.8708799999999</v>
      </c>
      <c r="G189" s="78">
        <f t="shared" si="58"/>
        <v>0</v>
      </c>
      <c r="H189" s="78">
        <f t="shared" si="59"/>
        <v>916.91712000000007</v>
      </c>
      <c r="I189" s="78">
        <f t="shared" si="61"/>
        <v>15967.476999999999</v>
      </c>
      <c r="J189" s="37">
        <f t="shared" si="64"/>
        <v>2</v>
      </c>
      <c r="K189" s="37">
        <f>VLOOKUP($D189,'[2]Титул ДТ'!$B:$CT,12,0)</f>
        <v>2</v>
      </c>
      <c r="M189" s="37">
        <v>0</v>
      </c>
      <c r="U189" s="37">
        <v>1</v>
      </c>
      <c r="V189" s="180">
        <f t="shared" si="62"/>
        <v>291</v>
      </c>
      <c r="W189" s="180">
        <f t="shared" si="65"/>
        <v>0</v>
      </c>
      <c r="X189" s="180"/>
      <c r="Y189" s="180"/>
      <c r="Z189" s="180">
        <f t="shared" si="66"/>
        <v>0</v>
      </c>
      <c r="AA189" s="180"/>
      <c r="AB189" s="180"/>
      <c r="AC189" s="180">
        <f t="shared" si="67"/>
        <v>291</v>
      </c>
      <c r="AD189" s="37">
        <v>291</v>
      </c>
      <c r="AF189" s="37">
        <v>13</v>
      </c>
      <c r="AH189" s="37">
        <v>0</v>
      </c>
      <c r="AJ189" s="37">
        <v>0</v>
      </c>
      <c r="AL189" s="37">
        <f t="shared" si="63"/>
        <v>0</v>
      </c>
      <c r="AM189" s="179">
        <f t="shared" si="68"/>
        <v>0</v>
      </c>
      <c r="AP189" s="37">
        <f t="shared" si="69"/>
        <v>0</v>
      </c>
      <c r="AS189" s="37">
        <f t="shared" si="70"/>
        <v>0</v>
      </c>
      <c r="AT189" s="37">
        <v>0</v>
      </c>
      <c r="AV189" s="37">
        <f t="shared" si="71"/>
        <v>0</v>
      </c>
      <c r="AW189" s="37">
        <v>0</v>
      </c>
      <c r="AY189" s="37">
        <v>2</v>
      </c>
      <c r="BE189" s="37">
        <v>0</v>
      </c>
      <c r="BS189" s="37">
        <f t="shared" si="72"/>
        <v>345</v>
      </c>
      <c r="BT189" s="37">
        <v>345</v>
      </c>
      <c r="BV189" s="37">
        <v>0</v>
      </c>
      <c r="BX189" s="37">
        <v>0</v>
      </c>
      <c r="BZ189" s="37">
        <v>0</v>
      </c>
      <c r="CH189" s="37">
        <f t="shared" si="73"/>
        <v>4</v>
      </c>
      <c r="CI189" s="37">
        <v>4</v>
      </c>
      <c r="CN189" s="183">
        <v>13582.852999999999</v>
      </c>
      <c r="CT189" s="37">
        <v>99</v>
      </c>
      <c r="CV189" s="37">
        <v>0</v>
      </c>
      <c r="DB189" s="37">
        <v>0</v>
      </c>
      <c r="DD189" s="183">
        <v>0</v>
      </c>
      <c r="DE189" s="37">
        <f t="shared" si="74"/>
        <v>0</v>
      </c>
      <c r="DG189" s="37">
        <v>0</v>
      </c>
      <c r="DK189" s="37">
        <v>0</v>
      </c>
      <c r="DP189" s="37">
        <v>1131.106</v>
      </c>
      <c r="DW189" s="37">
        <v>0</v>
      </c>
      <c r="DZ189" s="37">
        <v>2</v>
      </c>
      <c r="EE189" s="37">
        <v>7</v>
      </c>
      <c r="EK189" s="37">
        <v>10</v>
      </c>
      <c r="EL189" s="37">
        <f t="shared" si="75"/>
        <v>72</v>
      </c>
      <c r="EM189" s="37">
        <v>72</v>
      </c>
      <c r="EN189" s="37">
        <v>0</v>
      </c>
      <c r="EO189" s="37">
        <v>884.88008000000002</v>
      </c>
      <c r="EQ189" s="37">
        <v>41.695920000000001</v>
      </c>
      <c r="FE189" s="37">
        <v>2035.9908</v>
      </c>
      <c r="FF189" s="183"/>
      <c r="FG189" s="37">
        <v>226.22120000000001</v>
      </c>
      <c r="FI189" s="37"/>
      <c r="FU189" s="37">
        <v>452.44240000000002</v>
      </c>
      <c r="FW189" s="37">
        <v>5</v>
      </c>
      <c r="FX189" s="183"/>
      <c r="GH189" s="37">
        <v>2384.6239999999998</v>
      </c>
      <c r="GI189" s="183"/>
      <c r="GQ189" s="183"/>
      <c r="GR189" s="184"/>
      <c r="GS189" s="184"/>
      <c r="GT189" s="184"/>
      <c r="GU189" s="184"/>
      <c r="GV189" s="184"/>
      <c r="GW189" s="184"/>
      <c r="GX189" s="184"/>
      <c r="GY189" s="184"/>
      <c r="GZ189" s="184"/>
      <c r="HA189" s="184"/>
      <c r="HB189" s="184"/>
      <c r="HC189" s="184"/>
      <c r="HD189" s="184"/>
      <c r="HE189" s="184"/>
      <c r="HF189" s="184"/>
      <c r="HG189" s="184"/>
      <c r="HH189" s="184"/>
      <c r="HV189" s="37">
        <v>1286.93993650794</v>
      </c>
      <c r="HX189" s="37">
        <v>1.8529411764705901</v>
      </c>
      <c r="IB189" s="37">
        <v>0</v>
      </c>
      <c r="IR189" s="37">
        <v>0</v>
      </c>
      <c r="IT189" s="37">
        <v>0</v>
      </c>
      <c r="JT189" s="37">
        <v>0</v>
      </c>
      <c r="JW189" s="37">
        <v>0</v>
      </c>
      <c r="JZ189" s="37">
        <v>0</v>
      </c>
      <c r="KA189" s="37">
        <v>0</v>
      </c>
      <c r="KB189" s="37">
        <v>0</v>
      </c>
      <c r="KC189" s="37">
        <v>0</v>
      </c>
      <c r="KD189" s="37">
        <v>0</v>
      </c>
      <c r="KV189" s="37">
        <v>0</v>
      </c>
    </row>
    <row r="190" spans="1:308" ht="17.25" customHeight="1" x14ac:dyDescent="0.25">
      <c r="A190" s="17">
        <v>180</v>
      </c>
      <c r="B190" s="163" t="s">
        <v>300</v>
      </c>
      <c r="C190" s="169" t="s">
        <v>480</v>
      </c>
      <c r="D190" s="170">
        <v>247693904</v>
      </c>
      <c r="E190" s="78">
        <f t="shared" si="60"/>
        <v>6963.2179999999998</v>
      </c>
      <c r="F190" s="78">
        <f t="shared" si="57"/>
        <v>2605.33806</v>
      </c>
      <c r="G190" s="78">
        <f t="shared" si="58"/>
        <v>0</v>
      </c>
      <c r="H190" s="78">
        <f t="shared" si="59"/>
        <v>285.49694</v>
      </c>
      <c r="I190" s="78">
        <f t="shared" si="61"/>
        <v>4072.3829999999998</v>
      </c>
      <c r="J190" s="37">
        <f t="shared" si="64"/>
        <v>1</v>
      </c>
      <c r="L190" s="37">
        <v>1</v>
      </c>
      <c r="M190" s="37">
        <v>0</v>
      </c>
      <c r="U190" s="37">
        <v>1</v>
      </c>
      <c r="V190" s="180">
        <f t="shared" si="62"/>
        <v>257</v>
      </c>
      <c r="W190" s="180">
        <f t="shared" si="65"/>
        <v>0</v>
      </c>
      <c r="X190" s="180"/>
      <c r="Y190" s="180"/>
      <c r="Z190" s="180">
        <f t="shared" si="66"/>
        <v>0</v>
      </c>
      <c r="AA190" s="180"/>
      <c r="AB190" s="180"/>
      <c r="AC190" s="180">
        <f t="shared" si="67"/>
        <v>257</v>
      </c>
      <c r="AD190" s="37">
        <v>0</v>
      </c>
      <c r="AE190" s="37">
        <v>257</v>
      </c>
      <c r="AF190" s="37">
        <v>0</v>
      </c>
      <c r="AH190" s="37">
        <v>0</v>
      </c>
      <c r="AJ190" s="37">
        <v>0</v>
      </c>
      <c r="AL190" s="37">
        <f t="shared" si="63"/>
        <v>0</v>
      </c>
      <c r="AM190" s="179">
        <f t="shared" si="68"/>
        <v>0</v>
      </c>
      <c r="AP190" s="37">
        <f t="shared" si="69"/>
        <v>0</v>
      </c>
      <c r="AS190" s="37">
        <f t="shared" si="70"/>
        <v>0</v>
      </c>
      <c r="AU190" s="37">
        <v>0</v>
      </c>
      <c r="AV190" s="37">
        <f t="shared" si="71"/>
        <v>0</v>
      </c>
      <c r="AX190" s="37">
        <v>0</v>
      </c>
      <c r="AY190" s="37">
        <v>1</v>
      </c>
      <c r="BE190" s="37">
        <v>0</v>
      </c>
      <c r="BS190" s="37">
        <f t="shared" si="72"/>
        <v>62.1</v>
      </c>
      <c r="BT190" s="37">
        <v>62.1</v>
      </c>
      <c r="BV190" s="37">
        <v>0</v>
      </c>
      <c r="BX190" s="37">
        <v>0</v>
      </c>
      <c r="BZ190" s="37">
        <v>0</v>
      </c>
      <c r="CH190" s="37">
        <f t="shared" si="73"/>
        <v>5</v>
      </c>
      <c r="CI190" s="37">
        <v>5</v>
      </c>
      <c r="CN190" s="183">
        <v>2572.3139999999999</v>
      </c>
      <c r="CT190" s="37">
        <v>20</v>
      </c>
      <c r="CV190" s="37">
        <v>0</v>
      </c>
      <c r="DB190" s="37">
        <v>0</v>
      </c>
      <c r="DD190" s="183">
        <v>0</v>
      </c>
      <c r="DE190" s="37">
        <f t="shared" si="74"/>
        <v>1</v>
      </c>
      <c r="DG190" s="37">
        <v>1</v>
      </c>
      <c r="DK190" s="37">
        <v>18</v>
      </c>
      <c r="DP190" s="37">
        <v>873.67150000000004</v>
      </c>
      <c r="DW190" s="37">
        <v>0</v>
      </c>
      <c r="DZ190" s="37">
        <v>1</v>
      </c>
      <c r="EE190" s="37">
        <v>5</v>
      </c>
      <c r="EK190" s="37">
        <v>5</v>
      </c>
      <c r="EL190" s="37">
        <f t="shared" si="75"/>
        <v>84</v>
      </c>
      <c r="EM190" s="37">
        <v>84</v>
      </c>
      <c r="EN190" s="37">
        <v>0</v>
      </c>
      <c r="EO190" s="37">
        <v>1032.72936</v>
      </c>
      <c r="EQ190" s="37">
        <v>48.66264000000001</v>
      </c>
      <c r="FE190" s="37">
        <v>1572.6087</v>
      </c>
      <c r="FF190" s="183"/>
      <c r="FG190" s="37">
        <v>174.73429999999999</v>
      </c>
      <c r="FI190" s="37"/>
      <c r="FU190" s="37">
        <v>411.13952941176501</v>
      </c>
      <c r="FW190" s="37">
        <v>4.25</v>
      </c>
      <c r="FX190" s="183"/>
      <c r="GH190" s="37">
        <v>1225.069</v>
      </c>
      <c r="GI190" s="183"/>
      <c r="GQ190" s="183"/>
      <c r="GR190" s="184"/>
      <c r="GS190" s="184"/>
      <c r="GT190" s="184"/>
      <c r="GU190" s="184"/>
      <c r="GV190" s="184"/>
      <c r="GW190" s="184"/>
      <c r="GX190" s="184"/>
      <c r="GY190" s="184"/>
      <c r="GZ190" s="184"/>
      <c r="HA190" s="184"/>
      <c r="HB190" s="184"/>
      <c r="HC190" s="184"/>
      <c r="HD190" s="184"/>
      <c r="HE190" s="184"/>
      <c r="HF190" s="184"/>
      <c r="HG190" s="184"/>
      <c r="HH190" s="184"/>
      <c r="HV190" s="37">
        <v>675.90013793103401</v>
      </c>
      <c r="HX190" s="37">
        <v>1.7</v>
      </c>
      <c r="IB190" s="37">
        <v>0</v>
      </c>
      <c r="IR190" s="37">
        <v>0</v>
      </c>
      <c r="IT190" s="37">
        <v>0</v>
      </c>
      <c r="JT190" s="37">
        <v>0</v>
      </c>
      <c r="JW190" s="37">
        <v>0</v>
      </c>
      <c r="JZ190" s="37">
        <v>0</v>
      </c>
      <c r="KA190" s="37">
        <v>0</v>
      </c>
      <c r="KB190" s="37">
        <v>0</v>
      </c>
      <c r="KC190" s="37">
        <v>0</v>
      </c>
      <c r="KD190" s="37">
        <v>0</v>
      </c>
      <c r="KV190" s="37">
        <v>0</v>
      </c>
    </row>
    <row r="191" spans="1:308" ht="17.25" customHeight="1" x14ac:dyDescent="0.25">
      <c r="A191" s="17">
        <v>181</v>
      </c>
      <c r="B191" s="164" t="s">
        <v>300</v>
      </c>
      <c r="C191" s="171" t="s">
        <v>481</v>
      </c>
      <c r="D191" s="170">
        <v>247693841</v>
      </c>
      <c r="E191" s="78">
        <f t="shared" si="60"/>
        <v>14953.360999999999</v>
      </c>
      <c r="F191" s="78">
        <f t="shared" si="57"/>
        <v>4675.7011299999995</v>
      </c>
      <c r="G191" s="78">
        <f t="shared" si="58"/>
        <v>0</v>
      </c>
      <c r="H191" s="78">
        <f t="shared" si="59"/>
        <v>1030.33087</v>
      </c>
      <c r="I191" s="78">
        <f t="shared" si="61"/>
        <v>9247.3289999999997</v>
      </c>
      <c r="J191" s="37">
        <f t="shared" si="64"/>
        <v>1</v>
      </c>
      <c r="K191" s="37">
        <f>VLOOKUP($D191,'[2]Титул ДТ'!$B:$CT,12,0)</f>
        <v>1</v>
      </c>
      <c r="M191" s="37">
        <v>0</v>
      </c>
      <c r="U191" s="37">
        <v>1</v>
      </c>
      <c r="V191" s="180">
        <f t="shared" si="62"/>
        <v>311</v>
      </c>
      <c r="W191" s="180">
        <f t="shared" si="65"/>
        <v>0</v>
      </c>
      <c r="X191" s="180"/>
      <c r="Y191" s="180"/>
      <c r="Z191" s="180">
        <f t="shared" si="66"/>
        <v>0</v>
      </c>
      <c r="AA191" s="180"/>
      <c r="AB191" s="180"/>
      <c r="AC191" s="180">
        <f t="shared" si="67"/>
        <v>311</v>
      </c>
      <c r="AD191" s="37">
        <v>311</v>
      </c>
      <c r="AF191" s="37">
        <v>0</v>
      </c>
      <c r="AH191" s="37">
        <v>0</v>
      </c>
      <c r="AJ191" s="37">
        <v>0</v>
      </c>
      <c r="AL191" s="37">
        <f t="shared" si="63"/>
        <v>6</v>
      </c>
      <c r="AM191" s="179">
        <f t="shared" si="68"/>
        <v>0</v>
      </c>
      <c r="AP191" s="37">
        <f t="shared" si="69"/>
        <v>0</v>
      </c>
      <c r="AS191" s="37">
        <f t="shared" si="70"/>
        <v>5</v>
      </c>
      <c r="AT191" s="37">
        <v>5</v>
      </c>
      <c r="AV191" s="37">
        <f t="shared" si="71"/>
        <v>1</v>
      </c>
      <c r="AW191" s="37">
        <v>1</v>
      </c>
      <c r="AY191" s="37">
        <v>1</v>
      </c>
      <c r="BE191" s="37">
        <v>0</v>
      </c>
      <c r="BS191" s="37">
        <f t="shared" si="72"/>
        <v>330</v>
      </c>
      <c r="BT191" s="37">
        <v>330</v>
      </c>
      <c r="BV191" s="37">
        <v>0</v>
      </c>
      <c r="BX191" s="37">
        <v>0</v>
      </c>
      <c r="BZ191" s="37">
        <v>0</v>
      </c>
      <c r="CH191" s="37">
        <f t="shared" si="73"/>
        <v>3</v>
      </c>
      <c r="CI191" s="37">
        <v>3</v>
      </c>
      <c r="CN191" s="183">
        <v>8652.5239999999994</v>
      </c>
      <c r="CT191" s="37">
        <v>470</v>
      </c>
      <c r="CV191" s="37">
        <v>0</v>
      </c>
      <c r="DB191" s="37">
        <v>0</v>
      </c>
      <c r="DD191" s="183">
        <v>0</v>
      </c>
      <c r="DE191" s="37">
        <f t="shared" si="74"/>
        <v>1</v>
      </c>
      <c r="DG191" s="37">
        <v>1</v>
      </c>
      <c r="DK191" s="37">
        <v>18</v>
      </c>
      <c r="DP191" s="37">
        <v>1467.3130000000001</v>
      </c>
      <c r="DW191" s="37">
        <v>0</v>
      </c>
      <c r="DZ191" s="37">
        <v>1</v>
      </c>
      <c r="EE191" s="37">
        <v>0</v>
      </c>
      <c r="EK191" s="37">
        <v>12</v>
      </c>
      <c r="EL191" s="37">
        <f t="shared" si="75"/>
        <v>165</v>
      </c>
      <c r="EM191" s="37">
        <v>165</v>
      </c>
      <c r="EN191" s="37">
        <v>0</v>
      </c>
      <c r="EO191" s="37">
        <v>2034.53773</v>
      </c>
      <c r="EQ191" s="37">
        <v>95.868270000000024</v>
      </c>
      <c r="FE191" s="37">
        <v>2641.1633999999999</v>
      </c>
      <c r="FF191" s="183"/>
      <c r="FG191" s="37">
        <v>293.46260000000001</v>
      </c>
      <c r="FI191" s="37"/>
      <c r="FU191" s="37">
        <v>558.97638095238096</v>
      </c>
      <c r="FW191" s="37">
        <v>5.25</v>
      </c>
      <c r="FX191" s="183"/>
      <c r="GH191" s="37">
        <v>576.80499999999995</v>
      </c>
      <c r="GI191" s="183"/>
      <c r="GQ191" s="185"/>
      <c r="GR191" s="186"/>
      <c r="GS191" s="186"/>
      <c r="GT191" s="186"/>
      <c r="GU191" s="186"/>
      <c r="GV191" s="186"/>
      <c r="GW191" s="186"/>
      <c r="GX191" s="186"/>
      <c r="GY191" s="186"/>
      <c r="GZ191" s="186"/>
      <c r="HA191" s="186"/>
      <c r="HB191" s="186"/>
      <c r="HC191" s="186"/>
      <c r="HD191" s="186"/>
      <c r="HE191" s="186"/>
      <c r="HF191" s="186"/>
      <c r="HG191" s="186"/>
      <c r="HH191" s="186"/>
      <c r="HV191" s="37">
        <v>304.42486111111202</v>
      </c>
      <c r="HX191" s="37">
        <v>1.7</v>
      </c>
      <c r="IB191" s="37">
        <v>0</v>
      </c>
      <c r="IR191" s="37">
        <v>0</v>
      </c>
      <c r="IT191" s="37">
        <v>0</v>
      </c>
      <c r="JT191" s="37">
        <v>0</v>
      </c>
      <c r="JW191" s="37">
        <v>0</v>
      </c>
      <c r="JZ191" s="37">
        <v>0</v>
      </c>
      <c r="KA191" s="37">
        <v>0</v>
      </c>
      <c r="KB191" s="37">
        <v>0</v>
      </c>
      <c r="KC191" s="37">
        <v>0</v>
      </c>
      <c r="KD191" s="37">
        <v>0</v>
      </c>
      <c r="KV191" s="37">
        <v>0</v>
      </c>
    </row>
    <row r="192" spans="1:308" ht="17.25" customHeight="1" x14ac:dyDescent="0.25">
      <c r="A192" s="17">
        <v>182</v>
      </c>
      <c r="B192" s="163" t="s">
        <v>300</v>
      </c>
      <c r="C192" s="169" t="s">
        <v>482</v>
      </c>
      <c r="D192" s="170">
        <v>247694015</v>
      </c>
      <c r="E192" s="78">
        <f t="shared" si="60"/>
        <v>5273.0380000000005</v>
      </c>
      <c r="F192" s="78">
        <f t="shared" si="57"/>
        <v>1260.2878799999999</v>
      </c>
      <c r="G192" s="78">
        <f t="shared" si="58"/>
        <v>0</v>
      </c>
      <c r="H192" s="78">
        <f t="shared" si="59"/>
        <v>256.82112000000001</v>
      </c>
      <c r="I192" s="78">
        <f t="shared" si="61"/>
        <v>3755.9290000000001</v>
      </c>
      <c r="J192" s="37">
        <f t="shared" si="64"/>
        <v>1</v>
      </c>
      <c r="K192" s="37">
        <f>VLOOKUP($D192,'[2]Титул ДТ'!$B:$CT,12,0)</f>
        <v>1</v>
      </c>
      <c r="M192" s="37">
        <v>0</v>
      </c>
      <c r="U192" s="37">
        <v>1</v>
      </c>
      <c r="V192" s="180">
        <f t="shared" si="62"/>
        <v>157</v>
      </c>
      <c r="W192" s="180">
        <f t="shared" si="65"/>
        <v>0</v>
      </c>
      <c r="X192" s="180"/>
      <c r="Y192" s="180"/>
      <c r="Z192" s="180">
        <f t="shared" si="66"/>
        <v>0</v>
      </c>
      <c r="AA192" s="180"/>
      <c r="AB192" s="180"/>
      <c r="AC192" s="180">
        <f t="shared" si="67"/>
        <v>157</v>
      </c>
      <c r="AD192" s="37">
        <v>157</v>
      </c>
      <c r="AF192" s="37">
        <v>0</v>
      </c>
      <c r="AH192" s="37">
        <v>0</v>
      </c>
      <c r="AJ192" s="37">
        <v>0</v>
      </c>
      <c r="AL192" s="37">
        <f t="shared" si="63"/>
        <v>6</v>
      </c>
      <c r="AM192" s="179">
        <f t="shared" si="68"/>
        <v>0</v>
      </c>
      <c r="AP192" s="37">
        <f t="shared" si="69"/>
        <v>0</v>
      </c>
      <c r="AS192" s="37">
        <f t="shared" si="70"/>
        <v>5</v>
      </c>
      <c r="AT192" s="37">
        <v>5</v>
      </c>
      <c r="AV192" s="37">
        <f t="shared" si="71"/>
        <v>1</v>
      </c>
      <c r="AW192" s="37">
        <v>1</v>
      </c>
      <c r="AY192" s="37">
        <v>0</v>
      </c>
      <c r="BE192" s="37">
        <v>0</v>
      </c>
      <c r="BS192" s="37">
        <f t="shared" si="72"/>
        <v>0</v>
      </c>
      <c r="BT192" s="37">
        <v>0</v>
      </c>
      <c r="BV192" s="37">
        <v>0</v>
      </c>
      <c r="BX192" s="37">
        <v>0</v>
      </c>
      <c r="BZ192" s="37">
        <v>0</v>
      </c>
      <c r="CH192" s="37">
        <f t="shared" si="73"/>
        <v>0</v>
      </c>
      <c r="CI192" s="37">
        <v>0</v>
      </c>
      <c r="CN192" s="183">
        <v>3638.64</v>
      </c>
      <c r="CT192" s="37">
        <v>170</v>
      </c>
      <c r="CV192" s="37">
        <v>0</v>
      </c>
      <c r="DB192" s="37">
        <v>0</v>
      </c>
      <c r="DD192" s="183">
        <v>0</v>
      </c>
      <c r="DE192" s="37">
        <f t="shared" si="74"/>
        <v>1</v>
      </c>
      <c r="DG192" s="37">
        <v>1</v>
      </c>
      <c r="DK192" s="37">
        <v>18</v>
      </c>
      <c r="DP192" s="37">
        <v>351.05650000000003</v>
      </c>
      <c r="DW192" s="37">
        <v>0</v>
      </c>
      <c r="DZ192" s="37">
        <v>1</v>
      </c>
      <c r="EE192" s="37">
        <v>4</v>
      </c>
      <c r="EK192" s="37">
        <v>4</v>
      </c>
      <c r="EL192" s="37">
        <f t="shared" si="75"/>
        <v>50</v>
      </c>
      <c r="EM192" s="37">
        <v>50</v>
      </c>
      <c r="EN192" s="37">
        <v>0</v>
      </c>
      <c r="EO192" s="37">
        <v>628.38617999999997</v>
      </c>
      <c r="EQ192" s="37">
        <v>29.609819999999999</v>
      </c>
      <c r="FE192" s="37">
        <v>631.90170000000001</v>
      </c>
      <c r="FF192" s="183"/>
      <c r="FG192" s="37">
        <v>70.211299999999994</v>
      </c>
      <c r="FI192" s="37"/>
      <c r="FU192" s="37">
        <v>234.03766666666701</v>
      </c>
      <c r="FW192" s="37">
        <v>3</v>
      </c>
      <c r="FX192" s="183"/>
      <c r="GH192" s="37">
        <v>99.289000000000001</v>
      </c>
      <c r="GI192" s="183"/>
      <c r="GQ192" s="183"/>
      <c r="GR192" s="184"/>
      <c r="GS192" s="184"/>
      <c r="GT192" s="184"/>
      <c r="GU192" s="184"/>
      <c r="GV192" s="184"/>
      <c r="GW192" s="184"/>
      <c r="GX192" s="184"/>
      <c r="GY192" s="184"/>
      <c r="GZ192" s="184"/>
      <c r="HA192" s="184"/>
      <c r="HB192" s="184"/>
      <c r="HC192" s="184"/>
      <c r="HD192" s="184"/>
      <c r="HE192" s="184"/>
      <c r="HF192" s="184"/>
      <c r="HG192" s="184"/>
      <c r="HH192" s="184"/>
      <c r="HV192" s="37">
        <v>99.289000000000001</v>
      </c>
      <c r="HX192" s="37">
        <v>1.7</v>
      </c>
      <c r="IB192" s="37">
        <v>0</v>
      </c>
      <c r="IR192" s="37">
        <v>0</v>
      </c>
      <c r="IT192" s="37">
        <v>0</v>
      </c>
      <c r="JT192" s="37">
        <v>0</v>
      </c>
      <c r="JW192" s="37">
        <v>0</v>
      </c>
      <c r="JZ192" s="37">
        <v>0</v>
      </c>
      <c r="KA192" s="37">
        <v>0</v>
      </c>
      <c r="KB192" s="37">
        <v>0</v>
      </c>
      <c r="KC192" s="37">
        <v>0</v>
      </c>
      <c r="KD192" s="37">
        <v>0</v>
      </c>
      <c r="KV192" s="37">
        <v>0</v>
      </c>
    </row>
    <row r="193" spans="1:308" ht="17.25" customHeight="1" x14ac:dyDescent="0.25">
      <c r="A193" s="17">
        <v>183</v>
      </c>
      <c r="B193" s="163" t="s">
        <v>300</v>
      </c>
      <c r="C193" s="169" t="s">
        <v>483</v>
      </c>
      <c r="D193" s="170">
        <v>247693560</v>
      </c>
      <c r="E193" s="78">
        <f t="shared" si="60"/>
        <v>8667.1869999999999</v>
      </c>
      <c r="F193" s="78">
        <f t="shared" si="57"/>
        <v>2700.7560100000001</v>
      </c>
      <c r="G193" s="78">
        <f t="shared" si="58"/>
        <v>0</v>
      </c>
      <c r="H193" s="78">
        <f t="shared" si="59"/>
        <v>388.91799000000003</v>
      </c>
      <c r="I193" s="78">
        <f t="shared" si="61"/>
        <v>5577.5129999999999</v>
      </c>
      <c r="J193" s="37">
        <f t="shared" si="64"/>
        <v>1</v>
      </c>
      <c r="L193" s="37">
        <v>1</v>
      </c>
      <c r="M193" s="37">
        <v>0</v>
      </c>
      <c r="U193" s="37">
        <v>1</v>
      </c>
      <c r="V193" s="180">
        <f t="shared" si="62"/>
        <v>493</v>
      </c>
      <c r="W193" s="180">
        <f t="shared" si="65"/>
        <v>0</v>
      </c>
      <c r="X193" s="180"/>
      <c r="Y193" s="180"/>
      <c r="Z193" s="180">
        <f t="shared" si="66"/>
        <v>0</v>
      </c>
      <c r="AA193" s="180"/>
      <c r="AB193" s="180"/>
      <c r="AC193" s="180">
        <f t="shared" si="67"/>
        <v>493</v>
      </c>
      <c r="AD193" s="37">
        <v>0</v>
      </c>
      <c r="AE193" s="37">
        <v>493</v>
      </c>
      <c r="AF193" s="37">
        <v>0</v>
      </c>
      <c r="AH193" s="37">
        <v>0</v>
      </c>
      <c r="AJ193" s="37">
        <v>0</v>
      </c>
      <c r="AL193" s="37">
        <f t="shared" si="63"/>
        <v>0</v>
      </c>
      <c r="AM193" s="179">
        <f t="shared" si="68"/>
        <v>0</v>
      </c>
      <c r="AP193" s="37">
        <f t="shared" si="69"/>
        <v>0</v>
      </c>
      <c r="AS193" s="37">
        <f t="shared" si="70"/>
        <v>0</v>
      </c>
      <c r="AU193" s="37">
        <v>0</v>
      </c>
      <c r="AV193" s="37">
        <f t="shared" si="71"/>
        <v>0</v>
      </c>
      <c r="AX193" s="37">
        <v>0</v>
      </c>
      <c r="AY193" s="37">
        <v>1</v>
      </c>
      <c r="BE193" s="37">
        <v>0</v>
      </c>
      <c r="BS193" s="37">
        <f t="shared" si="72"/>
        <v>140</v>
      </c>
      <c r="BT193" s="37">
        <v>140</v>
      </c>
      <c r="BV193" s="37">
        <v>0</v>
      </c>
      <c r="BX193" s="37">
        <v>0</v>
      </c>
      <c r="BZ193" s="37">
        <v>0</v>
      </c>
      <c r="CH193" s="37">
        <f t="shared" si="73"/>
        <v>2</v>
      </c>
      <c r="CI193" s="37">
        <v>2</v>
      </c>
      <c r="CN193" s="183">
        <v>4911.0349999999999</v>
      </c>
      <c r="CT193" s="37">
        <v>24</v>
      </c>
      <c r="CV193" s="37">
        <v>0</v>
      </c>
      <c r="DB193" s="37">
        <v>0</v>
      </c>
      <c r="DD193" s="183">
        <v>18</v>
      </c>
      <c r="DE193" s="37">
        <f t="shared" si="74"/>
        <v>1</v>
      </c>
      <c r="DG193" s="37">
        <v>1</v>
      </c>
      <c r="DK193" s="37">
        <v>18</v>
      </c>
      <c r="DP193" s="37">
        <v>745.25</v>
      </c>
      <c r="DW193" s="37">
        <v>0</v>
      </c>
      <c r="DZ193" s="37">
        <v>1</v>
      </c>
      <c r="EE193" s="37">
        <v>1</v>
      </c>
      <c r="EK193" s="37">
        <v>1</v>
      </c>
      <c r="EL193" s="37">
        <f t="shared" si="75"/>
        <v>67</v>
      </c>
      <c r="EM193" s="37">
        <v>67</v>
      </c>
      <c r="EN193" s="37">
        <v>0</v>
      </c>
      <c r="EO193" s="37">
        <v>799.58520999999996</v>
      </c>
      <c r="EQ193" s="37">
        <v>37.676789999999997</v>
      </c>
      <c r="FE193" s="37">
        <v>1341.45</v>
      </c>
      <c r="FF193" s="183"/>
      <c r="FG193" s="37">
        <v>149.05000000000001</v>
      </c>
      <c r="FI193" s="37"/>
      <c r="FU193" s="37">
        <v>298.10000000000002</v>
      </c>
      <c r="FW193" s="37">
        <v>5</v>
      </c>
      <c r="FX193" s="183"/>
      <c r="FY193" s="37">
        <v>559.72080000000005</v>
      </c>
      <c r="GE193" s="37">
        <v>62.191200000000002</v>
      </c>
      <c r="GH193" s="37">
        <v>155.47800000000001</v>
      </c>
      <c r="GI193" s="183"/>
      <c r="GQ193" s="183"/>
      <c r="GR193" s="184"/>
      <c r="GS193" s="184"/>
      <c r="GT193" s="184"/>
      <c r="GU193" s="184"/>
      <c r="GV193" s="184"/>
      <c r="GW193" s="184"/>
      <c r="GX193" s="184"/>
      <c r="GY193" s="184"/>
      <c r="GZ193" s="184"/>
      <c r="HA193" s="184"/>
      <c r="HB193" s="184"/>
      <c r="HC193" s="184"/>
      <c r="HD193" s="184"/>
      <c r="HE193" s="184"/>
      <c r="HF193" s="184"/>
      <c r="HG193" s="184"/>
      <c r="HH193" s="184"/>
      <c r="HU193" s="37">
        <v>207.304</v>
      </c>
      <c r="HV193" s="37">
        <v>51.826000000000001</v>
      </c>
      <c r="HW193" s="37">
        <v>3</v>
      </c>
      <c r="HX193" s="37">
        <v>3</v>
      </c>
      <c r="IB193" s="37">
        <v>0</v>
      </c>
      <c r="IR193" s="37">
        <v>0</v>
      </c>
      <c r="IT193" s="37">
        <v>0</v>
      </c>
      <c r="JT193" s="37">
        <v>0</v>
      </c>
      <c r="JW193" s="37">
        <v>0</v>
      </c>
      <c r="JZ193" s="37">
        <v>0</v>
      </c>
      <c r="KA193" s="37">
        <v>0</v>
      </c>
      <c r="KB193" s="37">
        <v>0</v>
      </c>
      <c r="KC193" s="37">
        <v>0</v>
      </c>
      <c r="KD193" s="37">
        <v>0</v>
      </c>
      <c r="KV193" s="37">
        <v>0</v>
      </c>
    </row>
    <row r="194" spans="1:308" ht="17.25" customHeight="1" x14ac:dyDescent="0.25">
      <c r="A194" s="17">
        <v>184</v>
      </c>
      <c r="B194" s="163" t="s">
        <v>300</v>
      </c>
      <c r="C194" s="169" t="s">
        <v>484</v>
      </c>
      <c r="D194" s="170">
        <v>247693603</v>
      </c>
      <c r="E194" s="78">
        <f t="shared" si="60"/>
        <v>22298.638999999999</v>
      </c>
      <c r="F194" s="78">
        <f t="shared" si="57"/>
        <v>8063.8233799999998</v>
      </c>
      <c r="G194" s="78">
        <f t="shared" si="58"/>
        <v>0</v>
      </c>
      <c r="H194" s="78">
        <f t="shared" si="59"/>
        <v>1598.5266200000001</v>
      </c>
      <c r="I194" s="78">
        <f t="shared" si="61"/>
        <v>12636.288999999999</v>
      </c>
      <c r="J194" s="37">
        <f t="shared" si="64"/>
        <v>1</v>
      </c>
      <c r="L194" s="37">
        <v>1</v>
      </c>
      <c r="M194" s="37">
        <v>0</v>
      </c>
      <c r="U194" s="37">
        <v>1</v>
      </c>
      <c r="V194" s="180">
        <f t="shared" si="62"/>
        <v>306</v>
      </c>
      <c r="W194" s="180">
        <f t="shared" si="65"/>
        <v>0</v>
      </c>
      <c r="X194" s="180"/>
      <c r="Y194" s="180"/>
      <c r="Z194" s="180">
        <f t="shared" si="66"/>
        <v>0</v>
      </c>
      <c r="AA194" s="180"/>
      <c r="AB194" s="180"/>
      <c r="AC194" s="180">
        <f t="shared" si="67"/>
        <v>306</v>
      </c>
      <c r="AD194" s="37">
        <v>0</v>
      </c>
      <c r="AE194" s="37">
        <v>306</v>
      </c>
      <c r="AF194" s="37">
        <v>0</v>
      </c>
      <c r="AH194" s="37">
        <v>0</v>
      </c>
      <c r="AJ194" s="37">
        <v>0</v>
      </c>
      <c r="AL194" s="37">
        <f t="shared" si="63"/>
        <v>7</v>
      </c>
      <c r="AM194" s="179">
        <f t="shared" si="68"/>
        <v>0</v>
      </c>
      <c r="AP194" s="37">
        <f t="shared" si="69"/>
        <v>0</v>
      </c>
      <c r="AS194" s="37">
        <f t="shared" si="70"/>
        <v>6</v>
      </c>
      <c r="AU194" s="37">
        <v>6</v>
      </c>
      <c r="AV194" s="37">
        <f t="shared" si="71"/>
        <v>1</v>
      </c>
      <c r="AX194" s="37">
        <v>1</v>
      </c>
      <c r="AY194" s="37">
        <v>3</v>
      </c>
      <c r="BE194" s="37">
        <v>0</v>
      </c>
      <c r="BS194" s="37">
        <f t="shared" si="72"/>
        <v>725</v>
      </c>
      <c r="BT194" s="37">
        <v>725</v>
      </c>
      <c r="BV194" s="37">
        <v>58</v>
      </c>
      <c r="BX194" s="37">
        <v>0</v>
      </c>
      <c r="BZ194" s="37">
        <v>0</v>
      </c>
      <c r="CH194" s="37">
        <f t="shared" si="73"/>
        <v>5</v>
      </c>
      <c r="CI194" s="37">
        <v>5</v>
      </c>
      <c r="CN194" s="183">
        <v>11477.514999999999</v>
      </c>
      <c r="CT194" s="37">
        <v>37</v>
      </c>
      <c r="CV194" s="37">
        <v>0</v>
      </c>
      <c r="DB194" s="37">
        <v>0</v>
      </c>
      <c r="DD194" s="183">
        <v>6</v>
      </c>
      <c r="DE194" s="37">
        <f t="shared" si="74"/>
        <v>3</v>
      </c>
      <c r="DG194" s="37">
        <v>3</v>
      </c>
      <c r="DK194" s="37">
        <v>18</v>
      </c>
      <c r="DP194" s="37">
        <v>2111.8690000000001</v>
      </c>
      <c r="DW194" s="37">
        <v>0</v>
      </c>
      <c r="DZ194" s="37">
        <v>1</v>
      </c>
      <c r="EE194" s="37">
        <v>12</v>
      </c>
      <c r="EK194" s="37">
        <v>12</v>
      </c>
      <c r="EL194" s="37">
        <f t="shared" si="75"/>
        <v>105</v>
      </c>
      <c r="EM194" s="37">
        <v>105</v>
      </c>
      <c r="EN194" s="37">
        <v>0</v>
      </c>
      <c r="EO194" s="37">
        <v>1257.27278</v>
      </c>
      <c r="EQ194" s="37">
        <v>59.243220000000008</v>
      </c>
      <c r="FE194" s="37">
        <v>3801.3642</v>
      </c>
      <c r="FF194" s="183"/>
      <c r="FG194" s="37">
        <v>422.37380000000002</v>
      </c>
      <c r="FI194" s="37"/>
      <c r="FU194" s="37">
        <v>703.95633333333296</v>
      </c>
      <c r="FW194" s="37">
        <v>6</v>
      </c>
      <c r="FX194" s="183"/>
      <c r="FY194" s="37">
        <v>3005.1864</v>
      </c>
      <c r="GE194" s="37">
        <v>333.90960000000001</v>
      </c>
      <c r="GH194" s="37">
        <v>834.774</v>
      </c>
      <c r="GI194" s="183"/>
      <c r="GQ194" s="183"/>
      <c r="GR194" s="184"/>
      <c r="GS194" s="184"/>
      <c r="GT194" s="184"/>
      <c r="GU194" s="184"/>
      <c r="GV194" s="184"/>
      <c r="GW194" s="184"/>
      <c r="GX194" s="184"/>
      <c r="GY194" s="184"/>
      <c r="GZ194" s="184"/>
      <c r="HA194" s="184"/>
      <c r="HB194" s="184"/>
      <c r="HC194" s="184"/>
      <c r="HD194" s="184"/>
      <c r="HE194" s="184"/>
      <c r="HF194" s="184"/>
      <c r="HG194" s="184"/>
      <c r="HH194" s="184"/>
      <c r="HU194" s="37">
        <v>1391.29</v>
      </c>
      <c r="HV194" s="37">
        <v>347.82249999999999</v>
      </c>
      <c r="HW194" s="37">
        <v>2.4</v>
      </c>
      <c r="HX194" s="37">
        <v>2.4</v>
      </c>
      <c r="IB194" s="37">
        <v>0</v>
      </c>
      <c r="IR194" s="37">
        <v>0</v>
      </c>
      <c r="IT194" s="37">
        <v>0</v>
      </c>
      <c r="JT194" s="37">
        <v>0</v>
      </c>
      <c r="JW194" s="37">
        <v>0</v>
      </c>
      <c r="JZ194" s="37">
        <v>0</v>
      </c>
      <c r="KA194" s="37">
        <v>0</v>
      </c>
      <c r="KB194" s="37">
        <v>0</v>
      </c>
      <c r="KC194" s="37">
        <v>0</v>
      </c>
      <c r="KD194" s="37">
        <v>0</v>
      </c>
      <c r="KV194" s="37">
        <v>0</v>
      </c>
    </row>
    <row r="195" spans="1:308" ht="17.25" customHeight="1" x14ac:dyDescent="0.25">
      <c r="A195" s="17">
        <v>185</v>
      </c>
      <c r="B195" s="163" t="s">
        <v>300</v>
      </c>
      <c r="C195" s="169" t="s">
        <v>485</v>
      </c>
      <c r="D195" s="170">
        <v>247693775</v>
      </c>
      <c r="E195" s="78">
        <f t="shared" si="60"/>
        <v>9861.9399999999987</v>
      </c>
      <c r="F195" s="78">
        <f t="shared" si="57"/>
        <v>917.23986500000001</v>
      </c>
      <c r="G195" s="78">
        <f t="shared" si="58"/>
        <v>0</v>
      </c>
      <c r="H195" s="78">
        <f t="shared" si="59"/>
        <v>742.59713499999998</v>
      </c>
      <c r="I195" s="78">
        <f t="shared" si="61"/>
        <v>8202.1029999999992</v>
      </c>
      <c r="J195" s="37">
        <f t="shared" si="64"/>
        <v>3</v>
      </c>
      <c r="K195" s="37">
        <f>VLOOKUP($D195,'[2]Титул ДТ'!$B:$CT,12,0)</f>
        <v>3</v>
      </c>
      <c r="M195" s="37">
        <v>0</v>
      </c>
      <c r="U195" s="37">
        <v>1</v>
      </c>
      <c r="V195" s="180">
        <f t="shared" si="62"/>
        <v>145.4</v>
      </c>
      <c r="W195" s="180">
        <f t="shared" si="65"/>
        <v>0</v>
      </c>
      <c r="X195" s="180"/>
      <c r="Y195" s="180"/>
      <c r="Z195" s="180">
        <f t="shared" si="66"/>
        <v>0</v>
      </c>
      <c r="AA195" s="180"/>
      <c r="AB195" s="180"/>
      <c r="AC195" s="180">
        <f t="shared" si="67"/>
        <v>145.4</v>
      </c>
      <c r="AD195" s="37">
        <v>145.4</v>
      </c>
      <c r="AF195" s="37">
        <v>13.9</v>
      </c>
      <c r="AH195" s="37">
        <v>0</v>
      </c>
      <c r="AJ195" s="37">
        <v>0</v>
      </c>
      <c r="AL195" s="37">
        <f t="shared" si="63"/>
        <v>15</v>
      </c>
      <c r="AM195" s="179">
        <f t="shared" si="68"/>
        <v>0</v>
      </c>
      <c r="AP195" s="37">
        <f t="shared" si="69"/>
        <v>0</v>
      </c>
      <c r="AS195" s="37">
        <f t="shared" si="70"/>
        <v>14</v>
      </c>
      <c r="AT195" s="37">
        <v>14</v>
      </c>
      <c r="AV195" s="37">
        <f t="shared" si="71"/>
        <v>1</v>
      </c>
      <c r="AW195" s="37">
        <v>1</v>
      </c>
      <c r="AY195" s="37">
        <v>2</v>
      </c>
      <c r="BE195" s="37">
        <v>0</v>
      </c>
      <c r="BS195" s="37">
        <f t="shared" si="72"/>
        <v>494</v>
      </c>
      <c r="BT195" s="37">
        <v>494</v>
      </c>
      <c r="BV195" s="37">
        <v>0</v>
      </c>
      <c r="BX195" s="37">
        <v>0</v>
      </c>
      <c r="BZ195" s="37">
        <v>0</v>
      </c>
      <c r="CH195" s="37">
        <f t="shared" si="73"/>
        <v>3</v>
      </c>
      <c r="CI195" s="37">
        <v>3</v>
      </c>
      <c r="CN195" s="183">
        <v>6971.4470000000001</v>
      </c>
      <c r="CT195" s="37">
        <v>163</v>
      </c>
      <c r="CV195" s="37">
        <v>0</v>
      </c>
      <c r="DB195" s="37">
        <v>0</v>
      </c>
      <c r="DD195" s="37">
        <v>0</v>
      </c>
      <c r="DE195" s="37">
        <f t="shared" si="74"/>
        <v>0</v>
      </c>
      <c r="DG195" s="37">
        <v>0</v>
      </c>
      <c r="DK195" s="37">
        <v>0</v>
      </c>
      <c r="DP195" s="37">
        <v>400.02699999999999</v>
      </c>
      <c r="DW195" s="37">
        <v>0</v>
      </c>
      <c r="DZ195" s="37">
        <v>3</v>
      </c>
      <c r="EE195" s="37">
        <v>3</v>
      </c>
      <c r="EK195" s="37">
        <v>10</v>
      </c>
      <c r="EL195" s="37">
        <f t="shared" si="75"/>
        <v>15</v>
      </c>
      <c r="EM195" s="37">
        <v>15</v>
      </c>
      <c r="EN195" s="37">
        <v>0</v>
      </c>
      <c r="EO195" s="37">
        <v>197.19126499999999</v>
      </c>
      <c r="EQ195" s="37">
        <v>9.2917349999999992</v>
      </c>
      <c r="FE195" s="37">
        <v>720.04859999999996</v>
      </c>
      <c r="FF195" s="183"/>
      <c r="FG195" s="37">
        <v>80.005399999999995</v>
      </c>
      <c r="FI195" s="37"/>
      <c r="FU195" s="37">
        <v>160.01079999999999</v>
      </c>
      <c r="FW195" s="37">
        <v>5</v>
      </c>
      <c r="FX195" s="183"/>
      <c r="GH195" s="37">
        <v>1230.6559999999999</v>
      </c>
      <c r="GI195" s="183"/>
      <c r="GQ195" s="185"/>
      <c r="GR195" s="186"/>
      <c r="GS195" s="186"/>
      <c r="GT195" s="186"/>
      <c r="GU195" s="186"/>
      <c r="GV195" s="186"/>
      <c r="GW195" s="186"/>
      <c r="GX195" s="186"/>
      <c r="GY195" s="186"/>
      <c r="GZ195" s="186"/>
      <c r="HA195" s="186"/>
      <c r="HB195" s="186"/>
      <c r="HC195" s="186"/>
      <c r="HD195" s="186"/>
      <c r="HE195" s="186"/>
      <c r="HF195" s="186"/>
      <c r="HG195" s="186"/>
      <c r="HH195" s="186"/>
      <c r="HV195" s="37">
        <v>683.69777777777801</v>
      </c>
      <c r="HX195" s="37">
        <v>1.7</v>
      </c>
      <c r="IB195" s="37">
        <v>0</v>
      </c>
      <c r="IR195" s="37">
        <v>0</v>
      </c>
      <c r="IT195" s="37">
        <v>0</v>
      </c>
      <c r="JT195" s="37">
        <v>0</v>
      </c>
      <c r="JW195" s="37">
        <v>0</v>
      </c>
      <c r="JZ195" s="37">
        <v>0</v>
      </c>
      <c r="KA195" s="37">
        <v>0</v>
      </c>
      <c r="KB195" s="37">
        <v>0</v>
      </c>
      <c r="KC195" s="37">
        <v>0</v>
      </c>
      <c r="KD195" s="37">
        <v>0</v>
      </c>
      <c r="KV195" s="37">
        <v>0</v>
      </c>
    </row>
    <row r="196" spans="1:308" ht="17.25" customHeight="1" x14ac:dyDescent="0.25">
      <c r="A196" s="17">
        <v>186</v>
      </c>
      <c r="B196" s="163" t="s">
        <v>300</v>
      </c>
      <c r="C196" s="169" t="s">
        <v>486</v>
      </c>
      <c r="D196" s="170">
        <v>247693507</v>
      </c>
      <c r="E196" s="78">
        <f t="shared" si="60"/>
        <v>10447.146000000001</v>
      </c>
      <c r="F196" s="78">
        <f t="shared" si="57"/>
        <v>6574.6827700000003</v>
      </c>
      <c r="G196" s="78">
        <f t="shared" si="58"/>
        <v>0</v>
      </c>
      <c r="H196" s="78">
        <f t="shared" si="59"/>
        <v>1091.7150300000001</v>
      </c>
      <c r="I196" s="78">
        <f t="shared" si="61"/>
        <v>2780.7482</v>
      </c>
      <c r="J196" s="37">
        <f t="shared" si="64"/>
        <v>1</v>
      </c>
      <c r="L196" s="37">
        <v>1</v>
      </c>
      <c r="M196" s="37">
        <v>0</v>
      </c>
      <c r="U196" s="37">
        <v>1</v>
      </c>
      <c r="V196" s="180">
        <f t="shared" si="62"/>
        <v>536</v>
      </c>
      <c r="W196" s="180">
        <f t="shared" si="65"/>
        <v>0</v>
      </c>
      <c r="X196" s="180"/>
      <c r="Y196" s="180"/>
      <c r="Z196" s="180">
        <f t="shared" si="66"/>
        <v>0</v>
      </c>
      <c r="AA196" s="180"/>
      <c r="AB196" s="180"/>
      <c r="AC196" s="180">
        <f t="shared" si="67"/>
        <v>536</v>
      </c>
      <c r="AD196" s="37">
        <v>268</v>
      </c>
      <c r="AE196" s="37">
        <v>268</v>
      </c>
      <c r="AF196" s="37">
        <v>0</v>
      </c>
      <c r="AH196" s="37">
        <v>0</v>
      </c>
      <c r="AJ196" s="37">
        <v>0</v>
      </c>
      <c r="AL196" s="37">
        <f t="shared" si="63"/>
        <v>9</v>
      </c>
      <c r="AM196" s="179">
        <f t="shared" si="68"/>
        <v>0</v>
      </c>
      <c r="AP196" s="37">
        <f t="shared" si="69"/>
        <v>0</v>
      </c>
      <c r="AS196" s="37">
        <f t="shared" si="70"/>
        <v>8</v>
      </c>
      <c r="AU196" s="37">
        <v>8</v>
      </c>
      <c r="AV196" s="37">
        <f t="shared" si="71"/>
        <v>1</v>
      </c>
      <c r="AX196" s="37">
        <v>1</v>
      </c>
      <c r="AY196" s="37">
        <v>1</v>
      </c>
      <c r="BE196" s="37">
        <v>0</v>
      </c>
      <c r="BS196" s="37">
        <f t="shared" si="72"/>
        <v>268</v>
      </c>
      <c r="BT196" s="37">
        <v>268</v>
      </c>
      <c r="BV196" s="37">
        <v>0</v>
      </c>
      <c r="BX196" s="37">
        <v>0</v>
      </c>
      <c r="BZ196" s="37">
        <v>0</v>
      </c>
      <c r="CH196" s="37">
        <f t="shared" si="73"/>
        <v>2</v>
      </c>
      <c r="CI196" s="37">
        <v>2</v>
      </c>
      <c r="CN196" s="183">
        <v>2089.598</v>
      </c>
      <c r="CT196" s="37">
        <v>2</v>
      </c>
      <c r="CV196" s="37">
        <v>0</v>
      </c>
      <c r="DB196" s="37">
        <v>0</v>
      </c>
      <c r="DD196" s="37">
        <v>0</v>
      </c>
      <c r="DE196" s="37">
        <f t="shared" si="74"/>
        <v>1</v>
      </c>
      <c r="DG196" s="37">
        <v>1</v>
      </c>
      <c r="DK196" s="37">
        <v>18</v>
      </c>
      <c r="DP196" s="37">
        <v>1324.6735000000001</v>
      </c>
      <c r="DW196" s="37">
        <v>0</v>
      </c>
      <c r="DZ196" s="37">
        <v>1</v>
      </c>
      <c r="EE196" s="37">
        <v>14</v>
      </c>
      <c r="EK196" s="37">
        <v>7</v>
      </c>
      <c r="EL196" s="37">
        <f t="shared" si="75"/>
        <v>226</v>
      </c>
      <c r="EM196" s="37">
        <v>226</v>
      </c>
      <c r="EN196" s="37">
        <v>0</v>
      </c>
      <c r="EO196" s="37">
        <v>2731.72975</v>
      </c>
      <c r="EQ196" s="37">
        <v>128.72025000000002</v>
      </c>
      <c r="FE196" s="37">
        <v>2384.4123</v>
      </c>
      <c r="FF196" s="183"/>
      <c r="FG196" s="37">
        <v>264.93470000000002</v>
      </c>
      <c r="FI196" s="37"/>
      <c r="FU196" s="37">
        <v>529.86940000000004</v>
      </c>
      <c r="FW196" s="37">
        <v>5</v>
      </c>
      <c r="FX196" s="183"/>
      <c r="FY196" s="37">
        <v>1458.54072</v>
      </c>
      <c r="GE196" s="37">
        <v>162.06008</v>
      </c>
      <c r="GH196" s="37">
        <v>405.15019999999998</v>
      </c>
      <c r="GI196" s="183"/>
      <c r="GQ196" s="183"/>
      <c r="GR196" s="184"/>
      <c r="GS196" s="184"/>
      <c r="GT196" s="184"/>
      <c r="GU196" s="184"/>
      <c r="GV196" s="184"/>
      <c r="GW196" s="184"/>
      <c r="GX196" s="184"/>
      <c r="GY196" s="184"/>
      <c r="GZ196" s="184"/>
      <c r="HA196" s="184"/>
      <c r="HB196" s="184"/>
      <c r="HC196" s="184"/>
      <c r="HD196" s="184"/>
      <c r="HE196" s="184"/>
      <c r="HF196" s="184"/>
      <c r="HG196" s="184"/>
      <c r="HH196" s="184"/>
      <c r="HU196" s="37">
        <v>463.02879999999999</v>
      </c>
      <c r="HV196" s="37">
        <v>115.7572</v>
      </c>
      <c r="HW196" s="37">
        <v>3.6</v>
      </c>
      <c r="HX196" s="37">
        <v>3.6</v>
      </c>
      <c r="IB196" s="37">
        <v>0</v>
      </c>
      <c r="IR196" s="37">
        <v>0</v>
      </c>
      <c r="IT196" s="37">
        <v>0</v>
      </c>
      <c r="JT196" s="37">
        <v>0</v>
      </c>
      <c r="JW196" s="37">
        <v>0</v>
      </c>
      <c r="JZ196" s="37">
        <v>0</v>
      </c>
      <c r="KA196" s="37">
        <v>0</v>
      </c>
      <c r="KB196" s="37">
        <v>0</v>
      </c>
      <c r="KC196" s="37">
        <v>0</v>
      </c>
      <c r="KD196" s="37">
        <v>0</v>
      </c>
      <c r="KV196" s="37">
        <v>0</v>
      </c>
    </row>
    <row r="197" spans="1:308" ht="17.25" customHeight="1" x14ac:dyDescent="0.25">
      <c r="A197" s="17">
        <v>187</v>
      </c>
      <c r="B197" s="163" t="s">
        <v>300</v>
      </c>
      <c r="C197" s="169" t="s">
        <v>487</v>
      </c>
      <c r="D197" s="170">
        <v>247693972</v>
      </c>
      <c r="E197" s="78">
        <f t="shared" si="60"/>
        <v>6598.3719999999994</v>
      </c>
      <c r="F197" s="78">
        <f t="shared" si="57"/>
        <v>2114.0913299999997</v>
      </c>
      <c r="G197" s="78">
        <f t="shared" si="58"/>
        <v>0</v>
      </c>
      <c r="H197" s="78">
        <f t="shared" si="59"/>
        <v>565.51067</v>
      </c>
      <c r="I197" s="78">
        <f t="shared" si="61"/>
        <v>3918.77</v>
      </c>
      <c r="J197" s="37">
        <f t="shared" si="64"/>
        <v>2</v>
      </c>
      <c r="K197" s="37">
        <f>VLOOKUP($D197,'[2]Титул ДТ'!$B:$CT,12,0)</f>
        <v>2</v>
      </c>
      <c r="M197" s="37">
        <v>0</v>
      </c>
      <c r="U197" s="37">
        <v>1</v>
      </c>
      <c r="V197" s="180">
        <f t="shared" si="62"/>
        <v>237.3</v>
      </c>
      <c r="W197" s="180">
        <f t="shared" si="65"/>
        <v>0</v>
      </c>
      <c r="X197" s="180"/>
      <c r="Y197" s="180"/>
      <c r="Z197" s="180">
        <f t="shared" si="66"/>
        <v>0</v>
      </c>
      <c r="AA197" s="180"/>
      <c r="AB197" s="180"/>
      <c r="AC197" s="180">
        <f t="shared" si="67"/>
        <v>237.3</v>
      </c>
      <c r="AD197" s="37">
        <v>237.3</v>
      </c>
      <c r="AF197" s="37">
        <v>0</v>
      </c>
      <c r="AH197" s="37">
        <v>0</v>
      </c>
      <c r="AJ197" s="37">
        <v>0</v>
      </c>
      <c r="AL197" s="37">
        <f t="shared" si="63"/>
        <v>0</v>
      </c>
      <c r="AM197" s="179">
        <f t="shared" si="68"/>
        <v>0</v>
      </c>
      <c r="AP197" s="37">
        <f t="shared" si="69"/>
        <v>0</v>
      </c>
      <c r="AS197" s="37">
        <f t="shared" si="70"/>
        <v>0</v>
      </c>
      <c r="AT197" s="37">
        <v>0</v>
      </c>
      <c r="AV197" s="37">
        <f t="shared" si="71"/>
        <v>0</v>
      </c>
      <c r="AW197" s="37">
        <v>0</v>
      </c>
      <c r="AY197" s="37">
        <v>1</v>
      </c>
      <c r="BE197" s="37">
        <v>0</v>
      </c>
      <c r="BS197" s="37">
        <f t="shared" si="72"/>
        <v>144</v>
      </c>
      <c r="BT197" s="37">
        <v>144</v>
      </c>
      <c r="BV197" s="37">
        <v>0</v>
      </c>
      <c r="BX197" s="37">
        <v>0</v>
      </c>
      <c r="BZ197" s="37">
        <v>0</v>
      </c>
      <c r="CH197" s="37">
        <f t="shared" si="73"/>
        <v>4</v>
      </c>
      <c r="CI197" s="37">
        <v>4</v>
      </c>
      <c r="CN197" s="37">
        <v>3665.54</v>
      </c>
      <c r="CT197" s="37">
        <v>70</v>
      </c>
      <c r="CV197" s="37">
        <v>0</v>
      </c>
      <c r="DB197" s="37">
        <v>0</v>
      </c>
      <c r="DD197" s="37">
        <v>0</v>
      </c>
      <c r="DE197" s="37">
        <f t="shared" si="74"/>
        <v>0</v>
      </c>
      <c r="DG197" s="37">
        <v>0</v>
      </c>
      <c r="DK197" s="37">
        <v>0</v>
      </c>
      <c r="DP197" s="37">
        <v>734.428</v>
      </c>
      <c r="DW197" s="37">
        <v>0</v>
      </c>
      <c r="DZ197" s="37">
        <v>2</v>
      </c>
      <c r="EE197" s="37">
        <v>0</v>
      </c>
      <c r="EK197" s="37">
        <v>0</v>
      </c>
      <c r="EL197" s="37">
        <f t="shared" si="75"/>
        <v>66</v>
      </c>
      <c r="EM197" s="37">
        <v>66</v>
      </c>
      <c r="EN197" s="37">
        <v>0</v>
      </c>
      <c r="EO197" s="37">
        <v>792.12092999999993</v>
      </c>
      <c r="EQ197" s="37">
        <v>37.325070000000011</v>
      </c>
      <c r="FE197" s="37">
        <v>1321.9703999999999</v>
      </c>
      <c r="FG197" s="37">
        <v>146.88560000000001</v>
      </c>
      <c r="FI197" s="37"/>
      <c r="FU197" s="37">
        <v>293.77120000000002</v>
      </c>
      <c r="FW197" s="37">
        <v>5</v>
      </c>
      <c r="FX197" s="183"/>
      <c r="GH197" s="37">
        <v>253.23</v>
      </c>
      <c r="GI197" s="183"/>
      <c r="GQ197" s="183"/>
      <c r="GR197" s="184"/>
      <c r="GS197" s="184"/>
      <c r="GT197" s="184"/>
      <c r="GU197" s="184"/>
      <c r="GV197" s="184"/>
      <c r="GW197" s="184"/>
      <c r="GX197" s="184"/>
      <c r="GY197" s="184"/>
      <c r="GZ197" s="184"/>
      <c r="HA197" s="184"/>
      <c r="HB197" s="184"/>
      <c r="HC197" s="184"/>
      <c r="HD197" s="184"/>
      <c r="HE197" s="184"/>
      <c r="HF197" s="184"/>
      <c r="HG197" s="184"/>
      <c r="HH197" s="184"/>
      <c r="HV197" s="37">
        <v>142.44187500000001</v>
      </c>
      <c r="HX197" s="37">
        <v>1.7</v>
      </c>
      <c r="IB197" s="37">
        <v>0</v>
      </c>
      <c r="IR197" s="37">
        <v>0</v>
      </c>
      <c r="IT197" s="37">
        <v>0</v>
      </c>
      <c r="JT197" s="37">
        <v>0</v>
      </c>
      <c r="JW197" s="37">
        <v>0</v>
      </c>
      <c r="JZ197" s="37">
        <v>0</v>
      </c>
      <c r="KA197" s="37">
        <v>0</v>
      </c>
      <c r="KB197" s="37">
        <v>0</v>
      </c>
      <c r="KC197" s="37">
        <v>0</v>
      </c>
      <c r="KD197" s="37">
        <v>0</v>
      </c>
      <c r="KV197" s="37">
        <v>0</v>
      </c>
    </row>
    <row r="198" spans="1:308" ht="17.25" customHeight="1" x14ac:dyDescent="0.25">
      <c r="A198" s="17">
        <v>188</v>
      </c>
      <c r="B198" s="163" t="s">
        <v>300</v>
      </c>
      <c r="C198" s="169" t="s">
        <v>488</v>
      </c>
      <c r="D198" s="170">
        <v>247693552</v>
      </c>
      <c r="E198" s="78">
        <f t="shared" si="60"/>
        <v>26429.311999999998</v>
      </c>
      <c r="F198" s="78">
        <f t="shared" si="57"/>
        <v>8863.8260750000009</v>
      </c>
      <c r="G198" s="78">
        <f t="shared" si="58"/>
        <v>0</v>
      </c>
      <c r="H198" s="78">
        <f t="shared" si="59"/>
        <v>3270.4069250000002</v>
      </c>
      <c r="I198" s="78">
        <f t="shared" si="61"/>
        <v>14295.079</v>
      </c>
      <c r="J198" s="37">
        <f t="shared" si="64"/>
        <v>5</v>
      </c>
      <c r="K198" s="37">
        <f>VLOOKUP($D198,'[2]Титул ДТ'!$B:$CT,12,0)</f>
        <v>5</v>
      </c>
      <c r="M198" s="37">
        <v>0</v>
      </c>
      <c r="U198" s="37">
        <v>1</v>
      </c>
      <c r="V198" s="180">
        <f t="shared" si="62"/>
        <v>492</v>
      </c>
      <c r="W198" s="180">
        <f t="shared" si="65"/>
        <v>0</v>
      </c>
      <c r="X198" s="180"/>
      <c r="Y198" s="180"/>
      <c r="Z198" s="180">
        <f t="shared" si="66"/>
        <v>0</v>
      </c>
      <c r="AA198" s="180"/>
      <c r="AB198" s="180"/>
      <c r="AC198" s="180">
        <f t="shared" si="67"/>
        <v>492</v>
      </c>
      <c r="AD198" s="37">
        <v>492</v>
      </c>
      <c r="AF198" s="37">
        <v>0</v>
      </c>
      <c r="AH198" s="37">
        <v>581</v>
      </c>
      <c r="AJ198" s="37">
        <v>1448</v>
      </c>
      <c r="AL198" s="37">
        <f t="shared" si="63"/>
        <v>5</v>
      </c>
      <c r="AM198" s="179">
        <f t="shared" si="68"/>
        <v>0</v>
      </c>
      <c r="AP198" s="37">
        <f t="shared" si="69"/>
        <v>0</v>
      </c>
      <c r="AS198" s="37">
        <f t="shared" si="70"/>
        <v>4</v>
      </c>
      <c r="AT198" s="37">
        <v>4</v>
      </c>
      <c r="AV198" s="37">
        <f t="shared" si="71"/>
        <v>1</v>
      </c>
      <c r="AW198" s="37">
        <v>1</v>
      </c>
      <c r="AY198" s="37">
        <v>0</v>
      </c>
      <c r="BE198" s="37">
        <v>0</v>
      </c>
      <c r="BS198" s="37">
        <f t="shared" si="72"/>
        <v>0</v>
      </c>
      <c r="BT198" s="37">
        <v>0</v>
      </c>
      <c r="BV198" s="37">
        <v>0</v>
      </c>
      <c r="BX198" s="37">
        <v>0</v>
      </c>
      <c r="BZ198" s="37">
        <v>0</v>
      </c>
      <c r="CH198" s="37">
        <f t="shared" si="73"/>
        <v>0</v>
      </c>
      <c r="CI198" s="37">
        <v>0</v>
      </c>
      <c r="CN198" s="37">
        <v>12155.722</v>
      </c>
      <c r="CT198" s="37">
        <v>0</v>
      </c>
      <c r="CV198" s="37">
        <v>0</v>
      </c>
      <c r="DB198" s="37">
        <v>0</v>
      </c>
      <c r="DD198" s="37">
        <v>0</v>
      </c>
      <c r="DE198" s="37">
        <f t="shared" si="74"/>
        <v>1</v>
      </c>
      <c r="DG198" s="37">
        <v>1</v>
      </c>
      <c r="DK198" s="37">
        <v>18</v>
      </c>
      <c r="DP198" s="37">
        <v>2880.1039999999998</v>
      </c>
      <c r="DW198" s="37">
        <v>0</v>
      </c>
      <c r="DZ198" s="37">
        <v>5</v>
      </c>
      <c r="EE198" s="37">
        <v>0</v>
      </c>
      <c r="EK198" s="37">
        <v>7</v>
      </c>
      <c r="EL198" s="37">
        <f t="shared" si="75"/>
        <v>285</v>
      </c>
      <c r="EM198" s="37">
        <v>285</v>
      </c>
      <c r="EN198" s="37">
        <v>0</v>
      </c>
      <c r="EO198" s="37">
        <v>3679.6388750000001</v>
      </c>
      <c r="EQ198" s="37">
        <v>173.38612500000005</v>
      </c>
      <c r="FE198" s="37">
        <v>5184.1872000000003</v>
      </c>
      <c r="FG198" s="37">
        <v>576.02080000000001</v>
      </c>
      <c r="FI198" s="37"/>
      <c r="FU198" s="37">
        <v>1152.0416</v>
      </c>
      <c r="FW198" s="37">
        <v>5</v>
      </c>
      <c r="FX198" s="183"/>
      <c r="GH198" s="37">
        <v>2121.357</v>
      </c>
      <c r="GI198" s="183"/>
      <c r="GQ198" s="183"/>
      <c r="GR198" s="184"/>
      <c r="GS198" s="184"/>
      <c r="GT198" s="184"/>
      <c r="GU198" s="184"/>
      <c r="GV198" s="184"/>
      <c r="GW198" s="184"/>
      <c r="GX198" s="184"/>
      <c r="GY198" s="184"/>
      <c r="GZ198" s="184"/>
      <c r="HA198" s="184"/>
      <c r="HB198" s="184"/>
      <c r="HC198" s="184"/>
      <c r="HD198" s="184"/>
      <c r="HE198" s="184"/>
      <c r="HF198" s="184"/>
      <c r="HG198" s="184"/>
      <c r="HH198" s="184"/>
      <c r="HV198" s="37">
        <v>1123.0713529411801</v>
      </c>
      <c r="HX198" s="37">
        <v>1.7</v>
      </c>
      <c r="IB198" s="37">
        <v>0</v>
      </c>
      <c r="IR198" s="37">
        <v>0</v>
      </c>
      <c r="IT198" s="37">
        <v>0</v>
      </c>
      <c r="JT198" s="37">
        <v>0</v>
      </c>
      <c r="JW198" s="37">
        <v>0</v>
      </c>
      <c r="JZ198" s="37">
        <v>0</v>
      </c>
      <c r="KA198" s="37">
        <v>0</v>
      </c>
      <c r="KB198" s="37">
        <v>0</v>
      </c>
      <c r="KC198" s="37">
        <v>0</v>
      </c>
      <c r="KD198" s="37">
        <v>0</v>
      </c>
      <c r="KV198" s="37">
        <v>0</v>
      </c>
    </row>
    <row r="199" spans="1:308" ht="17.25" customHeight="1" x14ac:dyDescent="0.25">
      <c r="A199" s="17">
        <v>189</v>
      </c>
      <c r="B199" s="163" t="s">
        <v>300</v>
      </c>
      <c r="C199" s="169" t="s">
        <v>489</v>
      </c>
      <c r="D199" s="170">
        <v>247693757</v>
      </c>
      <c r="E199" s="78">
        <f t="shared" si="60"/>
        <v>13834.012000000001</v>
      </c>
      <c r="F199" s="78">
        <f t="shared" si="57"/>
        <v>5384.9390999999996</v>
      </c>
      <c r="G199" s="78">
        <f t="shared" si="58"/>
        <v>0</v>
      </c>
      <c r="H199" s="78">
        <f t="shared" si="59"/>
        <v>603.50790000000006</v>
      </c>
      <c r="I199" s="78">
        <f t="shared" si="61"/>
        <v>7845.5650000000005</v>
      </c>
      <c r="J199" s="37">
        <f t="shared" si="64"/>
        <v>1</v>
      </c>
      <c r="L199" s="37">
        <v>1</v>
      </c>
      <c r="M199" s="37">
        <v>0</v>
      </c>
      <c r="U199" s="37">
        <v>1</v>
      </c>
      <c r="V199" s="180">
        <f t="shared" si="62"/>
        <v>219</v>
      </c>
      <c r="W199" s="180">
        <f t="shared" si="65"/>
        <v>0</v>
      </c>
      <c r="X199" s="180"/>
      <c r="Y199" s="180"/>
      <c r="Z199" s="180">
        <f t="shared" si="66"/>
        <v>0</v>
      </c>
      <c r="AA199" s="180"/>
      <c r="AB199" s="180"/>
      <c r="AC199" s="180">
        <f t="shared" si="67"/>
        <v>219</v>
      </c>
      <c r="AD199" s="37">
        <v>0</v>
      </c>
      <c r="AE199" s="37">
        <v>219</v>
      </c>
      <c r="AF199" s="37">
        <v>0</v>
      </c>
      <c r="AH199" s="37">
        <v>0</v>
      </c>
      <c r="AJ199" s="37">
        <v>0</v>
      </c>
      <c r="AL199" s="37">
        <f t="shared" si="63"/>
        <v>9</v>
      </c>
      <c r="AM199" s="179">
        <f t="shared" si="68"/>
        <v>0</v>
      </c>
      <c r="AP199" s="37">
        <f t="shared" si="69"/>
        <v>0</v>
      </c>
      <c r="AS199" s="37">
        <f t="shared" si="70"/>
        <v>8</v>
      </c>
      <c r="AU199" s="37">
        <v>8</v>
      </c>
      <c r="AV199" s="37">
        <f t="shared" si="71"/>
        <v>1</v>
      </c>
      <c r="AX199" s="37">
        <v>1</v>
      </c>
      <c r="AY199" s="37">
        <v>1</v>
      </c>
      <c r="BE199" s="37">
        <v>0</v>
      </c>
      <c r="BS199" s="37">
        <f t="shared" si="72"/>
        <v>139</v>
      </c>
      <c r="BT199" s="37">
        <v>139</v>
      </c>
      <c r="BV199" s="37">
        <v>0</v>
      </c>
      <c r="BX199" s="37">
        <v>0</v>
      </c>
      <c r="BZ199" s="37">
        <v>0</v>
      </c>
      <c r="CH199" s="37">
        <f t="shared" si="73"/>
        <v>4</v>
      </c>
      <c r="CI199" s="37">
        <v>4</v>
      </c>
      <c r="CN199" s="37">
        <v>4893.1130000000003</v>
      </c>
      <c r="CT199" s="37">
        <v>4</v>
      </c>
      <c r="CV199" s="37">
        <v>0</v>
      </c>
      <c r="DB199" s="37">
        <v>0</v>
      </c>
      <c r="DD199" s="37">
        <v>0</v>
      </c>
      <c r="DE199" s="37">
        <f t="shared" si="74"/>
        <v>2</v>
      </c>
      <c r="DG199" s="37">
        <v>2</v>
      </c>
      <c r="DK199" s="37">
        <v>18</v>
      </c>
      <c r="DP199" s="37">
        <v>1829.8434999999999</v>
      </c>
      <c r="DW199" s="37">
        <v>0</v>
      </c>
      <c r="DZ199" s="37">
        <v>1</v>
      </c>
      <c r="EE199" s="37">
        <v>3</v>
      </c>
      <c r="EK199" s="37">
        <v>3</v>
      </c>
      <c r="EL199" s="37">
        <f t="shared" si="75"/>
        <v>173</v>
      </c>
      <c r="EM199" s="37">
        <v>173</v>
      </c>
      <c r="EN199" s="37">
        <v>0</v>
      </c>
      <c r="EO199" s="37">
        <v>2091.2208000000001</v>
      </c>
      <c r="EQ199" s="37">
        <v>98.539200000000022</v>
      </c>
      <c r="FE199" s="37">
        <v>3293.7183</v>
      </c>
      <c r="FG199" s="37">
        <v>365.96870000000001</v>
      </c>
      <c r="FI199" s="37"/>
      <c r="FU199" s="37">
        <v>731.93740000000003</v>
      </c>
      <c r="FW199" s="37">
        <v>5</v>
      </c>
      <c r="GH199" s="37">
        <v>2715.4520000000002</v>
      </c>
      <c r="GQ199" s="185"/>
      <c r="GR199" s="186"/>
      <c r="GS199" s="186"/>
      <c r="GT199" s="186"/>
      <c r="GU199" s="186"/>
      <c r="GV199" s="186"/>
      <c r="GW199" s="186"/>
      <c r="GX199" s="186"/>
      <c r="GY199" s="186"/>
      <c r="GZ199" s="186"/>
      <c r="HA199" s="186"/>
      <c r="HB199" s="186"/>
      <c r="HC199" s="186"/>
      <c r="HD199" s="186"/>
      <c r="HE199" s="186"/>
      <c r="HF199" s="186"/>
      <c r="HG199" s="186"/>
      <c r="HH199" s="186"/>
      <c r="HV199" s="37">
        <v>1416.75756521739</v>
      </c>
      <c r="HX199" s="37">
        <v>1.7</v>
      </c>
      <c r="IB199" s="37">
        <v>0</v>
      </c>
      <c r="IR199" s="37">
        <v>0</v>
      </c>
      <c r="IT199" s="37">
        <v>0</v>
      </c>
      <c r="JT199" s="37">
        <v>0</v>
      </c>
      <c r="JW199" s="37">
        <v>0</v>
      </c>
      <c r="JZ199" s="37">
        <v>0</v>
      </c>
      <c r="KA199" s="37">
        <v>0</v>
      </c>
      <c r="KB199" s="37">
        <v>0</v>
      </c>
      <c r="KC199" s="37">
        <v>0</v>
      </c>
      <c r="KD199" s="37">
        <v>0</v>
      </c>
      <c r="KV199" s="37">
        <v>0</v>
      </c>
    </row>
    <row r="200" spans="1:308" ht="17.25" customHeight="1" x14ac:dyDescent="0.25">
      <c r="A200" s="17">
        <v>190</v>
      </c>
      <c r="B200" s="163" t="s">
        <v>300</v>
      </c>
      <c r="C200" s="169" t="s">
        <v>490</v>
      </c>
      <c r="D200" s="170">
        <v>247693514</v>
      </c>
      <c r="E200" s="78">
        <f t="shared" si="60"/>
        <v>5112.7099999999991</v>
      </c>
      <c r="F200" s="78">
        <f t="shared" si="57"/>
        <v>1908.2982149999998</v>
      </c>
      <c r="G200" s="78">
        <f t="shared" si="58"/>
        <v>0</v>
      </c>
      <c r="H200" s="78">
        <f t="shared" si="59"/>
        <v>347.08718499999998</v>
      </c>
      <c r="I200" s="78">
        <f t="shared" si="61"/>
        <v>2857.3245999999999</v>
      </c>
      <c r="J200" s="37">
        <f t="shared" si="64"/>
        <v>1</v>
      </c>
      <c r="K200" s="37">
        <f>VLOOKUP($D200,'[2]Титул ДТ'!$B:$CT,12,0)</f>
        <v>1</v>
      </c>
      <c r="M200" s="37">
        <v>0</v>
      </c>
      <c r="U200" s="37">
        <v>1</v>
      </c>
      <c r="V200" s="180">
        <f t="shared" si="62"/>
        <v>164</v>
      </c>
      <c r="W200" s="180">
        <f t="shared" si="65"/>
        <v>0</v>
      </c>
      <c r="X200" s="180"/>
      <c r="Y200" s="180"/>
      <c r="Z200" s="180">
        <f t="shared" si="66"/>
        <v>0</v>
      </c>
      <c r="AA200" s="180"/>
      <c r="AB200" s="180"/>
      <c r="AC200" s="180">
        <f t="shared" si="67"/>
        <v>164</v>
      </c>
      <c r="AD200" s="37">
        <v>164</v>
      </c>
      <c r="AF200" s="37">
        <v>0</v>
      </c>
      <c r="AH200" s="37">
        <v>0</v>
      </c>
      <c r="AJ200" s="37">
        <v>0</v>
      </c>
      <c r="AL200" s="37">
        <f t="shared" si="63"/>
        <v>6</v>
      </c>
      <c r="AM200" s="179">
        <f t="shared" si="68"/>
        <v>0</v>
      </c>
      <c r="AP200" s="37">
        <f t="shared" si="69"/>
        <v>0</v>
      </c>
      <c r="AS200" s="37">
        <f t="shared" si="70"/>
        <v>5</v>
      </c>
      <c r="AT200" s="37">
        <v>5</v>
      </c>
      <c r="AV200" s="37">
        <f t="shared" si="71"/>
        <v>1</v>
      </c>
      <c r="AW200" s="37">
        <v>1</v>
      </c>
      <c r="AY200" s="37">
        <v>0</v>
      </c>
      <c r="BE200" s="37">
        <v>0</v>
      </c>
      <c r="BS200" s="37">
        <f t="shared" si="72"/>
        <v>0</v>
      </c>
      <c r="BT200" s="37">
        <v>0</v>
      </c>
      <c r="BV200" s="37">
        <v>0</v>
      </c>
      <c r="BX200" s="37">
        <v>0</v>
      </c>
      <c r="BZ200" s="37">
        <v>0</v>
      </c>
      <c r="CH200" s="37">
        <f t="shared" si="73"/>
        <v>0</v>
      </c>
      <c r="CI200" s="37">
        <v>0</v>
      </c>
      <c r="CN200" s="37">
        <v>2711.7640000000001</v>
      </c>
      <c r="CT200" s="37">
        <v>50</v>
      </c>
      <c r="CV200" s="37">
        <v>0</v>
      </c>
      <c r="DB200" s="37">
        <v>0</v>
      </c>
      <c r="DD200" s="37">
        <v>0</v>
      </c>
      <c r="DE200" s="37">
        <f t="shared" si="74"/>
        <v>1</v>
      </c>
      <c r="DG200" s="37">
        <v>1</v>
      </c>
      <c r="DK200" s="37">
        <v>18</v>
      </c>
      <c r="DP200" s="37">
        <v>553.74099999999999</v>
      </c>
      <c r="DW200" s="37">
        <v>0</v>
      </c>
      <c r="DZ200" s="37">
        <v>1</v>
      </c>
      <c r="EE200" s="37">
        <v>0</v>
      </c>
      <c r="EK200" s="37">
        <v>2</v>
      </c>
      <c r="EL200" s="37">
        <f t="shared" si="75"/>
        <v>36</v>
      </c>
      <c r="EM200" s="37">
        <v>36</v>
      </c>
      <c r="EN200" s="37">
        <v>0</v>
      </c>
      <c r="EO200" s="37">
        <v>452.34625499999999</v>
      </c>
      <c r="EQ200" s="37">
        <v>21.314745000000002</v>
      </c>
      <c r="FE200" s="37">
        <v>996.73379999999997</v>
      </c>
      <c r="FG200" s="37">
        <v>110.7482</v>
      </c>
      <c r="FI200" s="37"/>
      <c r="FU200" s="37">
        <v>221.49639999999999</v>
      </c>
      <c r="FW200" s="37">
        <v>5</v>
      </c>
      <c r="FY200" s="37">
        <v>459.21816000000001</v>
      </c>
      <c r="GE200" s="37">
        <v>51.024239999999999</v>
      </c>
      <c r="GH200" s="37">
        <v>127.56059999999999</v>
      </c>
      <c r="GQ200" s="183"/>
      <c r="GR200" s="184"/>
      <c r="GS200" s="184"/>
      <c r="GT200" s="184"/>
      <c r="GU200" s="184"/>
      <c r="GV200" s="184"/>
      <c r="GW200" s="184"/>
      <c r="GX200" s="184"/>
      <c r="GY200" s="184"/>
      <c r="GZ200" s="184"/>
      <c r="HA200" s="184"/>
      <c r="HB200" s="184"/>
      <c r="HC200" s="184"/>
      <c r="HD200" s="184"/>
      <c r="HE200" s="184"/>
      <c r="HF200" s="184"/>
      <c r="HG200" s="184"/>
      <c r="HH200" s="184"/>
      <c r="HU200" s="37">
        <v>240.11407058823499</v>
      </c>
      <c r="HV200" s="37">
        <v>60.028517647058798</v>
      </c>
      <c r="HW200" s="37">
        <v>2.125</v>
      </c>
      <c r="HX200" s="37">
        <v>2.1</v>
      </c>
      <c r="IB200" s="37">
        <v>0</v>
      </c>
      <c r="IR200" s="37">
        <v>0</v>
      </c>
      <c r="IT200" s="37">
        <v>0</v>
      </c>
      <c r="JT200" s="37">
        <v>0</v>
      </c>
      <c r="JW200" s="37">
        <v>0</v>
      </c>
      <c r="JZ200" s="37">
        <v>0</v>
      </c>
      <c r="KA200" s="37">
        <v>0</v>
      </c>
      <c r="KB200" s="37">
        <v>0</v>
      </c>
      <c r="KC200" s="37">
        <v>0</v>
      </c>
      <c r="KD200" s="37">
        <v>0</v>
      </c>
      <c r="KV200" s="37">
        <v>0</v>
      </c>
    </row>
    <row r="201" spans="1:308" ht="17.25" customHeight="1" x14ac:dyDescent="0.25">
      <c r="A201" s="17">
        <v>191</v>
      </c>
      <c r="B201" s="163" t="s">
        <v>300</v>
      </c>
      <c r="C201" s="169" t="s">
        <v>491</v>
      </c>
      <c r="D201" s="170">
        <v>247693860</v>
      </c>
      <c r="E201" s="78">
        <f t="shared" si="60"/>
        <v>11120.893</v>
      </c>
      <c r="F201" s="78">
        <f t="shared" si="57"/>
        <v>5236.5740399999995</v>
      </c>
      <c r="G201" s="78">
        <f t="shared" si="58"/>
        <v>0</v>
      </c>
      <c r="H201" s="78">
        <f t="shared" si="59"/>
        <v>683.36295999999993</v>
      </c>
      <c r="I201" s="78">
        <f t="shared" si="61"/>
        <v>5200.9560000000001</v>
      </c>
      <c r="J201" s="37">
        <f t="shared" si="64"/>
        <v>1</v>
      </c>
      <c r="K201" s="37">
        <f>VLOOKUP($D201,'[2]Титул ДТ'!$B:$CT,12,0)</f>
        <v>1</v>
      </c>
      <c r="M201" s="37">
        <v>0</v>
      </c>
      <c r="U201" s="37">
        <v>1</v>
      </c>
      <c r="V201" s="180">
        <f t="shared" si="62"/>
        <v>138</v>
      </c>
      <c r="W201" s="180">
        <f t="shared" si="65"/>
        <v>0</v>
      </c>
      <c r="X201" s="180"/>
      <c r="Y201" s="180"/>
      <c r="Z201" s="180">
        <f t="shared" si="66"/>
        <v>0</v>
      </c>
      <c r="AA201" s="180"/>
      <c r="AB201" s="180"/>
      <c r="AC201" s="180">
        <f t="shared" si="67"/>
        <v>138</v>
      </c>
      <c r="AD201" s="37">
        <v>138</v>
      </c>
      <c r="AF201" s="37">
        <v>0</v>
      </c>
      <c r="AH201" s="37">
        <v>0</v>
      </c>
      <c r="AJ201" s="37">
        <v>0</v>
      </c>
      <c r="AL201" s="37">
        <f t="shared" si="63"/>
        <v>6</v>
      </c>
      <c r="AM201" s="179">
        <f t="shared" si="68"/>
        <v>0</v>
      </c>
      <c r="AP201" s="37">
        <f t="shared" si="69"/>
        <v>0</v>
      </c>
      <c r="AS201" s="37">
        <f t="shared" si="70"/>
        <v>5</v>
      </c>
      <c r="AT201" s="37">
        <v>5</v>
      </c>
      <c r="AV201" s="37">
        <f t="shared" si="71"/>
        <v>1</v>
      </c>
      <c r="AW201" s="37">
        <v>1</v>
      </c>
      <c r="AY201" s="37">
        <v>1</v>
      </c>
      <c r="BE201" s="37">
        <v>0</v>
      </c>
      <c r="BS201" s="37">
        <f t="shared" si="72"/>
        <v>150</v>
      </c>
      <c r="BT201" s="37">
        <v>150</v>
      </c>
      <c r="BV201" s="37">
        <v>0</v>
      </c>
      <c r="BX201" s="37">
        <v>0</v>
      </c>
      <c r="BZ201" s="37">
        <v>0</v>
      </c>
      <c r="CH201" s="37">
        <f t="shared" si="73"/>
        <v>4</v>
      </c>
      <c r="CI201" s="37">
        <v>4</v>
      </c>
      <c r="CN201" s="37">
        <v>4236.2539999999999</v>
      </c>
      <c r="CT201" s="37">
        <v>221</v>
      </c>
      <c r="CV201" s="37">
        <v>0</v>
      </c>
      <c r="DB201" s="37">
        <v>0</v>
      </c>
      <c r="DD201" s="37">
        <v>0</v>
      </c>
      <c r="DE201" s="37">
        <f t="shared" si="74"/>
        <v>1</v>
      </c>
      <c r="DG201" s="37">
        <v>1</v>
      </c>
      <c r="DK201" s="37">
        <v>18</v>
      </c>
      <c r="DP201" s="37">
        <v>1290.2345</v>
      </c>
      <c r="DW201" s="37">
        <v>0</v>
      </c>
      <c r="DZ201" s="37">
        <v>1</v>
      </c>
      <c r="EE201" s="37">
        <v>6</v>
      </c>
      <c r="EK201" s="37">
        <v>4</v>
      </c>
      <c r="EL201" s="37">
        <f t="shared" si="75"/>
        <v>212</v>
      </c>
      <c r="EM201" s="37">
        <v>212</v>
      </c>
      <c r="EN201" s="37">
        <v>0</v>
      </c>
      <c r="EO201" s="37">
        <v>2914.1519400000002</v>
      </c>
      <c r="EQ201" s="37">
        <v>137.31605999999999</v>
      </c>
      <c r="FE201" s="37">
        <v>2322.4220999999998</v>
      </c>
      <c r="FG201" s="37">
        <v>258.04689999999999</v>
      </c>
      <c r="FI201" s="37"/>
      <c r="FU201" s="37">
        <v>430.07816666666702</v>
      </c>
      <c r="FW201" s="37">
        <v>6</v>
      </c>
      <c r="GH201" s="37">
        <v>946.702</v>
      </c>
      <c r="GQ201" s="183"/>
      <c r="GR201" s="184"/>
      <c r="GS201" s="184"/>
      <c r="GT201" s="184"/>
      <c r="GU201" s="184"/>
      <c r="GV201" s="184"/>
      <c r="GW201" s="184"/>
      <c r="GX201" s="184"/>
      <c r="GY201" s="184"/>
      <c r="GZ201" s="184"/>
      <c r="HA201" s="184"/>
      <c r="HB201" s="184"/>
      <c r="HC201" s="184"/>
      <c r="HD201" s="184"/>
      <c r="HE201" s="184"/>
      <c r="HF201" s="184"/>
      <c r="HG201" s="184"/>
      <c r="HH201" s="184"/>
      <c r="HV201" s="37">
        <v>728.23230769230804</v>
      </c>
      <c r="HX201" s="37">
        <v>1.7</v>
      </c>
      <c r="IB201" s="37">
        <v>0</v>
      </c>
      <c r="IR201" s="37">
        <v>0</v>
      </c>
      <c r="IT201" s="37">
        <v>0</v>
      </c>
      <c r="JT201" s="37">
        <v>0</v>
      </c>
      <c r="JW201" s="37">
        <v>0</v>
      </c>
      <c r="JZ201" s="37">
        <v>0</v>
      </c>
      <c r="KA201" s="37">
        <v>0</v>
      </c>
      <c r="KB201" s="37">
        <v>0</v>
      </c>
      <c r="KC201" s="37">
        <v>0</v>
      </c>
      <c r="KD201" s="37">
        <v>0</v>
      </c>
      <c r="KV201" s="37">
        <v>0</v>
      </c>
    </row>
    <row r="202" spans="1:308" ht="17.25" customHeight="1" x14ac:dyDescent="0.25">
      <c r="A202" s="17">
        <v>192</v>
      </c>
      <c r="B202" s="163" t="s">
        <v>300</v>
      </c>
      <c r="C202" s="169" t="s">
        <v>492</v>
      </c>
      <c r="D202" s="170">
        <v>247693696</v>
      </c>
      <c r="E202" s="78">
        <f t="shared" si="60"/>
        <v>11182.435000000001</v>
      </c>
      <c r="F202" s="78">
        <f t="shared" ref="F202:F265" si="76">SUM(M202,Q202,BC202,BG202,DH202,DL202,EO202,ES202,FE202,FI202,FY202,FZ202,GA202,GK202,GL202,GM202,HY202,IC202,IX202,JB202,LS202,LW202,KF202,LH202)</f>
        <v>3089.2172049999999</v>
      </c>
      <c r="G202" s="78">
        <f t="shared" ref="G202:G265" si="77">SUM(N202,R202,BD202,BH202,DI202,DM202,EP202,ET202,FF202,FJ202,GB202,GC202,GD202,GN202,GO202,GP202,HZ202,ID202,IY202,JC202,LT202,LX202,KH202,LJ202)</f>
        <v>0</v>
      </c>
      <c r="H202" s="78">
        <f t="shared" ref="H202:H265" si="78">SUM(O202,S202,AF202,AH202,AJ202,BE202,BI202,BV202,BX202,BZ202,CM202,CO202,CQ202,CK202,GW202,GX202,GY202,HC202,HD202,DJ202,DN202,EQ202,EU202,FG202,FK202,GE202,GF202,GG202,GQ202,GR202,GS202,IA202,IE202,IZ202,JD202,JF202,JH202,JJ202,JL202,LU202,LY202,MA202,MC202,ME202,MG202,HE202,HI202,HJ202,HK202,HO202,HP202,HQ202,IG202,II202,IK202,IM202,IO202,JN202,MI202,MK202,EW202,EY202,FA202,FC202,JR202,FM202,FO202,FQ202,FS202,JP202+X202+AA202+AD202+BN202+BQ202+BT202+KJ202+KR202+KW202+KY202+LA202+LD202+LL202,CW202,DA202,KN202)</f>
        <v>671.85079500000006</v>
      </c>
      <c r="I202" s="78">
        <f t="shared" si="61"/>
        <v>7421.3670000000002</v>
      </c>
      <c r="J202" s="37">
        <f t="shared" si="64"/>
        <v>1</v>
      </c>
      <c r="K202" s="37">
        <f>VLOOKUP($D202,'[2]Титул ДТ'!$B:$CT,12,0)</f>
        <v>1</v>
      </c>
      <c r="M202" s="37">
        <v>0</v>
      </c>
      <c r="U202" s="37">
        <v>1</v>
      </c>
      <c r="V202" s="180">
        <f t="shared" si="62"/>
        <v>157</v>
      </c>
      <c r="W202" s="180">
        <f t="shared" si="65"/>
        <v>0</v>
      </c>
      <c r="X202" s="180"/>
      <c r="Y202" s="180"/>
      <c r="Z202" s="180">
        <f t="shared" si="66"/>
        <v>0</v>
      </c>
      <c r="AA202" s="180"/>
      <c r="AB202" s="180"/>
      <c r="AC202" s="180">
        <f t="shared" si="67"/>
        <v>157</v>
      </c>
      <c r="AD202" s="37">
        <v>157</v>
      </c>
      <c r="AF202" s="37">
        <v>0</v>
      </c>
      <c r="AH202" s="37">
        <v>0</v>
      </c>
      <c r="AJ202" s="37">
        <v>0</v>
      </c>
      <c r="AL202" s="37">
        <f t="shared" si="63"/>
        <v>5</v>
      </c>
      <c r="AM202" s="179">
        <f t="shared" si="68"/>
        <v>0</v>
      </c>
      <c r="AP202" s="37">
        <f t="shared" si="69"/>
        <v>0</v>
      </c>
      <c r="AS202" s="37">
        <f t="shared" si="70"/>
        <v>4</v>
      </c>
      <c r="AT202" s="37">
        <v>4</v>
      </c>
      <c r="AV202" s="37">
        <f t="shared" si="71"/>
        <v>1</v>
      </c>
      <c r="AW202" s="37">
        <v>1</v>
      </c>
      <c r="AY202" s="37">
        <v>1</v>
      </c>
      <c r="BE202" s="37">
        <v>0</v>
      </c>
      <c r="BS202" s="37">
        <f t="shared" si="72"/>
        <v>177</v>
      </c>
      <c r="BT202" s="37">
        <v>177</v>
      </c>
      <c r="BV202" s="37">
        <v>0</v>
      </c>
      <c r="BX202" s="37">
        <v>0</v>
      </c>
      <c r="BZ202" s="37">
        <v>0</v>
      </c>
      <c r="CH202" s="37">
        <f t="shared" si="73"/>
        <v>3</v>
      </c>
      <c r="CI202" s="37">
        <v>3</v>
      </c>
      <c r="CN202" s="37">
        <v>6418.4650000000001</v>
      </c>
      <c r="CT202" s="37">
        <v>500</v>
      </c>
      <c r="CV202" s="37">
        <v>0</v>
      </c>
      <c r="DB202" s="37">
        <v>0</v>
      </c>
      <c r="DD202" s="37">
        <v>0</v>
      </c>
      <c r="DE202" s="37">
        <f t="shared" si="74"/>
        <v>0</v>
      </c>
      <c r="DG202" s="37">
        <v>0</v>
      </c>
      <c r="DK202" s="37">
        <v>0</v>
      </c>
      <c r="DP202" s="37">
        <v>1669.3885</v>
      </c>
      <c r="DW202" s="37">
        <v>0</v>
      </c>
      <c r="DZ202" s="37">
        <v>1</v>
      </c>
      <c r="EE202" s="37">
        <v>1</v>
      </c>
      <c r="EK202" s="37">
        <v>2</v>
      </c>
      <c r="EL202" s="37">
        <f t="shared" si="75"/>
        <v>7</v>
      </c>
      <c r="EM202" s="37">
        <v>7</v>
      </c>
      <c r="EN202" s="37">
        <v>0</v>
      </c>
      <c r="EO202" s="37">
        <v>84.317904999999996</v>
      </c>
      <c r="EQ202" s="37">
        <v>3.9730950000000007</v>
      </c>
      <c r="FE202" s="37">
        <v>3004.8993</v>
      </c>
      <c r="FG202" s="37">
        <v>333.8777</v>
      </c>
      <c r="FI202" s="37"/>
      <c r="FU202" s="37">
        <v>626.02068750000001</v>
      </c>
      <c r="FW202" s="37">
        <v>5.3333333333333304</v>
      </c>
      <c r="GH202" s="37">
        <v>1002.902</v>
      </c>
      <c r="GQ202" s="183"/>
      <c r="GR202" s="184"/>
      <c r="GS202" s="184"/>
      <c r="GT202" s="184"/>
      <c r="GU202" s="184"/>
      <c r="GV202" s="184"/>
      <c r="GW202" s="184"/>
      <c r="GX202" s="184"/>
      <c r="GY202" s="184"/>
      <c r="GZ202" s="184"/>
      <c r="HA202" s="184"/>
      <c r="HB202" s="184"/>
      <c r="HC202" s="184"/>
      <c r="HD202" s="184"/>
      <c r="HE202" s="184"/>
      <c r="HF202" s="184"/>
      <c r="HG202" s="184"/>
      <c r="HH202" s="184"/>
      <c r="HV202" s="37">
        <v>534.88106666666704</v>
      </c>
      <c r="HX202" s="37">
        <v>1.7</v>
      </c>
      <c r="IB202" s="37">
        <v>0</v>
      </c>
      <c r="IR202" s="37">
        <v>0</v>
      </c>
      <c r="IT202" s="37">
        <v>0</v>
      </c>
      <c r="JT202" s="37">
        <v>0</v>
      </c>
      <c r="JW202" s="37">
        <v>0</v>
      </c>
      <c r="JZ202" s="37">
        <v>0</v>
      </c>
      <c r="KA202" s="37">
        <v>0</v>
      </c>
      <c r="KB202" s="37">
        <v>0</v>
      </c>
      <c r="KC202" s="37">
        <v>0</v>
      </c>
      <c r="KD202" s="37">
        <v>0</v>
      </c>
      <c r="KV202" s="37">
        <v>0</v>
      </c>
    </row>
    <row r="203" spans="1:308" ht="17.25" customHeight="1" x14ac:dyDescent="0.25">
      <c r="A203" s="17">
        <v>193</v>
      </c>
      <c r="B203" s="163" t="s">
        <v>300</v>
      </c>
      <c r="C203" s="169" t="s">
        <v>493</v>
      </c>
      <c r="D203" s="170">
        <v>247693472</v>
      </c>
      <c r="E203" s="78">
        <f t="shared" ref="E203:E266" si="79">SUM(F203,G203,H203,I203)</f>
        <v>5654.7340000000004</v>
      </c>
      <c r="F203" s="78">
        <f t="shared" si="76"/>
        <v>1632.00245</v>
      </c>
      <c r="G203" s="78">
        <f t="shared" si="77"/>
        <v>0</v>
      </c>
      <c r="H203" s="78">
        <f t="shared" si="78"/>
        <v>158.28555</v>
      </c>
      <c r="I203" s="78">
        <f t="shared" ref="I203:I266" si="80">SUM(P203,T203,Y203,AB203,AE203,AG203,AI203,AK203,BF203,BJ203,BO203,BR203,BU203,BW203,BY203,CA203,CL203,CN203,CP203,CR203,CX203,DB203,DK203,DO203,ER203,EV203,EX203,EZ203,FB203,FD203,FH203,FL203,FN203,FP203,FR203,FT203,GH203:GJ203,GT203:GV203,GZ203:HB203,HF203:HH203,HL203:HN203,HR203:HT203,IB203,IF203,IH203,IJ203,IL203,IN203,IP203,JA203,JE203,JG203,JI203,JK203,JM315,JM203,JO203,JQ203,JS203,KL203,KT203,KX203,KZ203,LB203,LF203,LN203,LV203,LZ203,MB203,MD203,MF203,MH203,MJ203,ML203,KP203)</f>
        <v>3864.4459999999999</v>
      </c>
      <c r="J203" s="37">
        <f t="shared" si="64"/>
        <v>1</v>
      </c>
      <c r="L203" s="37">
        <v>1</v>
      </c>
      <c r="M203" s="37">
        <v>0</v>
      </c>
      <c r="U203" s="37">
        <v>1</v>
      </c>
      <c r="V203" s="180">
        <f t="shared" ref="V203:V266" si="81">SUM(W203,Z203,AC203)</f>
        <v>441</v>
      </c>
      <c r="W203" s="180">
        <f t="shared" si="65"/>
        <v>0</v>
      </c>
      <c r="X203" s="180"/>
      <c r="Y203" s="180"/>
      <c r="Z203" s="180">
        <f t="shared" si="66"/>
        <v>0</v>
      </c>
      <c r="AA203" s="180"/>
      <c r="AB203" s="180"/>
      <c r="AC203" s="180">
        <f t="shared" si="67"/>
        <v>441</v>
      </c>
      <c r="AD203" s="37">
        <v>0</v>
      </c>
      <c r="AE203" s="37">
        <v>441</v>
      </c>
      <c r="AF203" s="37">
        <v>0</v>
      </c>
      <c r="AH203" s="37">
        <v>0</v>
      </c>
      <c r="AJ203" s="37">
        <v>0</v>
      </c>
      <c r="AL203" s="37">
        <f t="shared" ref="AL203:AL266" si="82">AM203+AP203+AS203+AV203</f>
        <v>5</v>
      </c>
      <c r="AM203" s="179">
        <f t="shared" si="68"/>
        <v>0</v>
      </c>
      <c r="AP203" s="37">
        <f t="shared" si="69"/>
        <v>0</v>
      </c>
      <c r="AS203" s="37">
        <f t="shared" si="70"/>
        <v>4</v>
      </c>
      <c r="AU203" s="37">
        <v>4</v>
      </c>
      <c r="AV203" s="37">
        <f t="shared" si="71"/>
        <v>1</v>
      </c>
      <c r="AX203" s="37">
        <v>1</v>
      </c>
      <c r="AY203" s="37">
        <v>0</v>
      </c>
      <c r="BE203" s="37">
        <v>0</v>
      </c>
      <c r="BS203" s="37">
        <f t="shared" si="72"/>
        <v>0</v>
      </c>
      <c r="BT203" s="37">
        <v>0</v>
      </c>
      <c r="BV203" s="37">
        <v>0</v>
      </c>
      <c r="BX203" s="37">
        <v>0</v>
      </c>
      <c r="BZ203" s="37">
        <v>0</v>
      </c>
      <c r="CH203" s="37">
        <f t="shared" si="73"/>
        <v>0</v>
      </c>
      <c r="CI203" s="37">
        <v>0</v>
      </c>
      <c r="CN203" s="37">
        <v>1907.2829999999999</v>
      </c>
      <c r="CT203" s="37">
        <v>20</v>
      </c>
      <c r="CV203" s="37">
        <v>0</v>
      </c>
      <c r="DB203" s="37">
        <v>0</v>
      </c>
      <c r="DD203" s="37">
        <v>0</v>
      </c>
      <c r="DE203" s="37">
        <f t="shared" si="74"/>
        <v>0</v>
      </c>
      <c r="DG203" s="37">
        <v>0</v>
      </c>
      <c r="DK203" s="37">
        <v>0</v>
      </c>
      <c r="DP203" s="37">
        <v>706.56899999999996</v>
      </c>
      <c r="DW203" s="37">
        <v>0</v>
      </c>
      <c r="DZ203" s="37">
        <v>1</v>
      </c>
      <c r="EE203" s="37">
        <v>2</v>
      </c>
      <c r="EK203" s="37">
        <v>2</v>
      </c>
      <c r="EL203" s="37">
        <f t="shared" si="75"/>
        <v>28</v>
      </c>
      <c r="EM203" s="37">
        <v>28</v>
      </c>
      <c r="EN203" s="37">
        <v>0</v>
      </c>
      <c r="EO203" s="37">
        <v>360.17824999999999</v>
      </c>
      <c r="EQ203" s="37">
        <v>16.97175</v>
      </c>
      <c r="FE203" s="37">
        <v>1271.8242</v>
      </c>
      <c r="FG203" s="37">
        <v>141.31379999999999</v>
      </c>
      <c r="FI203" s="37"/>
      <c r="FU203" s="37">
        <v>282.62759999999997</v>
      </c>
      <c r="FW203" s="37">
        <v>5</v>
      </c>
      <c r="GH203" s="37">
        <v>1516.163</v>
      </c>
      <c r="GQ203" s="185"/>
      <c r="GR203" s="186"/>
      <c r="GS203" s="186"/>
      <c r="GT203" s="186"/>
      <c r="GU203" s="186"/>
      <c r="GV203" s="186"/>
      <c r="GW203" s="186"/>
      <c r="GX203" s="186"/>
      <c r="GY203" s="186"/>
      <c r="GZ203" s="186"/>
      <c r="HA203" s="186"/>
      <c r="HB203" s="186"/>
      <c r="HC203" s="186"/>
      <c r="HD203" s="186"/>
      <c r="HE203" s="186"/>
      <c r="HF203" s="186"/>
      <c r="HG203" s="186"/>
      <c r="HH203" s="186"/>
      <c r="HV203" s="37">
        <v>1010.77533333333</v>
      </c>
      <c r="HX203" s="37">
        <v>1.7</v>
      </c>
      <c r="IB203" s="37">
        <v>0</v>
      </c>
      <c r="IR203" s="37">
        <v>0</v>
      </c>
      <c r="IT203" s="37">
        <v>0</v>
      </c>
      <c r="JT203" s="37">
        <v>0</v>
      </c>
      <c r="JW203" s="37">
        <v>0</v>
      </c>
      <c r="JZ203" s="37">
        <v>0</v>
      </c>
      <c r="KA203" s="37">
        <v>0</v>
      </c>
      <c r="KB203" s="37">
        <v>0</v>
      </c>
      <c r="KC203" s="37">
        <v>0</v>
      </c>
      <c r="KD203" s="37">
        <v>0</v>
      </c>
      <c r="KV203" s="37">
        <v>0</v>
      </c>
    </row>
    <row r="204" spans="1:308" ht="17.25" customHeight="1" x14ac:dyDescent="0.25">
      <c r="A204" s="17">
        <v>194</v>
      </c>
      <c r="B204" s="163" t="s">
        <v>300</v>
      </c>
      <c r="C204" s="169" t="s">
        <v>494</v>
      </c>
      <c r="D204" s="170">
        <v>247693748</v>
      </c>
      <c r="E204" s="78">
        <f t="shared" si="79"/>
        <v>11890.944</v>
      </c>
      <c r="F204" s="78">
        <f t="shared" si="76"/>
        <v>5471.4936250000001</v>
      </c>
      <c r="G204" s="78">
        <f t="shared" si="77"/>
        <v>0</v>
      </c>
      <c r="H204" s="78">
        <f t="shared" si="78"/>
        <v>877.42337500000008</v>
      </c>
      <c r="I204" s="78">
        <f t="shared" si="80"/>
        <v>5542.027</v>
      </c>
      <c r="J204" s="37">
        <f t="shared" ref="J204:J267" si="83">K204+L204</f>
        <v>1</v>
      </c>
      <c r="K204" s="37">
        <f>VLOOKUP($D204,'[2]Титул ДТ'!$B:$CT,12,0)</f>
        <v>1</v>
      </c>
      <c r="M204" s="37">
        <v>0</v>
      </c>
      <c r="U204" s="37">
        <v>1</v>
      </c>
      <c r="V204" s="180">
        <f t="shared" si="81"/>
        <v>0</v>
      </c>
      <c r="W204" s="180">
        <f t="shared" ref="W204:W267" si="84">X204+Y204</f>
        <v>0</v>
      </c>
      <c r="X204" s="180"/>
      <c r="Y204" s="180"/>
      <c r="Z204" s="180">
        <f t="shared" ref="Z204:Z267" si="85">AA204+AB204</f>
        <v>0</v>
      </c>
      <c r="AA204" s="180"/>
      <c r="AB204" s="180"/>
      <c r="AC204" s="180">
        <f t="shared" ref="AC204:AC267" si="86">AD204+AE204</f>
        <v>0</v>
      </c>
      <c r="AD204" s="37">
        <v>0</v>
      </c>
      <c r="AF204" s="37">
        <v>0</v>
      </c>
      <c r="AH204" s="37">
        <v>413</v>
      </c>
      <c r="AJ204" s="37">
        <v>0</v>
      </c>
      <c r="AL204" s="37">
        <f t="shared" si="82"/>
        <v>0</v>
      </c>
      <c r="AM204" s="179">
        <f t="shared" ref="AM204:AM267" si="87">AN204+AO204</f>
        <v>0</v>
      </c>
      <c r="AP204" s="37">
        <f t="shared" ref="AP204:AP267" si="88">AQ204+AR204</f>
        <v>0</v>
      </c>
      <c r="AS204" s="37">
        <f t="shared" ref="AS204:AS267" si="89">AT204+AU204</f>
        <v>0</v>
      </c>
      <c r="AT204" s="37">
        <v>0</v>
      </c>
      <c r="AV204" s="37">
        <f t="shared" ref="AV204:AV267" si="90">AW204+AX204</f>
        <v>0</v>
      </c>
      <c r="AW204" s="37">
        <v>0</v>
      </c>
      <c r="AY204" s="37">
        <v>0</v>
      </c>
      <c r="BE204" s="37">
        <v>0</v>
      </c>
      <c r="BS204" s="37">
        <f t="shared" ref="BS204:BS267" si="91">BT204+BU204</f>
        <v>0</v>
      </c>
      <c r="BT204" s="37">
        <v>0</v>
      </c>
      <c r="BV204" s="37">
        <v>0</v>
      </c>
      <c r="BX204" s="37">
        <v>0</v>
      </c>
      <c r="BZ204" s="37">
        <v>0</v>
      </c>
      <c r="CH204" s="37">
        <f t="shared" ref="CH204:CH267" si="92">CI204+CJ204</f>
        <v>0</v>
      </c>
      <c r="CI204" s="37">
        <v>0</v>
      </c>
      <c r="CN204" s="37">
        <v>3503.0410000000002</v>
      </c>
      <c r="CT204" s="37">
        <v>30</v>
      </c>
      <c r="CV204" s="37">
        <v>0</v>
      </c>
      <c r="DB204" s="37">
        <v>0</v>
      </c>
      <c r="DD204" s="37">
        <v>0</v>
      </c>
      <c r="DE204" s="37">
        <f t="shared" ref="DE204:DE267" si="93">DF204+DG204</f>
        <v>0</v>
      </c>
      <c r="DG204" s="37">
        <v>0</v>
      </c>
      <c r="DK204" s="37">
        <v>0</v>
      </c>
      <c r="DP204" s="37">
        <v>1793.701</v>
      </c>
      <c r="DW204" s="37">
        <v>0</v>
      </c>
      <c r="DZ204" s="37">
        <v>1</v>
      </c>
      <c r="EE204" s="37">
        <v>0</v>
      </c>
      <c r="EK204" s="37">
        <v>0</v>
      </c>
      <c r="EL204" s="37">
        <f t="shared" ref="EL204:EL267" si="94">EM204+EN204</f>
        <v>182</v>
      </c>
      <c r="EM204" s="37">
        <v>182</v>
      </c>
      <c r="EN204" s="37">
        <v>0</v>
      </c>
      <c r="EO204" s="37">
        <v>2242.8318250000002</v>
      </c>
      <c r="EQ204" s="37">
        <v>105.68317500000001</v>
      </c>
      <c r="FE204" s="37">
        <v>3228.6617999999999</v>
      </c>
      <c r="FG204" s="37">
        <v>358.74020000000002</v>
      </c>
      <c r="FI204" s="37"/>
      <c r="FU204" s="37">
        <v>717.48040000000003</v>
      </c>
      <c r="FW204" s="37">
        <v>5</v>
      </c>
      <c r="GH204" s="37">
        <v>2038.9860000000001</v>
      </c>
      <c r="GQ204" s="183"/>
      <c r="GR204" s="184"/>
      <c r="GS204" s="184"/>
      <c r="GT204" s="184"/>
      <c r="GU204" s="184"/>
      <c r="GV204" s="184"/>
      <c r="GW204" s="184"/>
      <c r="GX204" s="184"/>
      <c r="GY204" s="184"/>
      <c r="GZ204" s="184"/>
      <c r="HA204" s="184"/>
      <c r="HB204" s="184"/>
      <c r="HC204" s="184"/>
      <c r="HD204" s="184"/>
      <c r="HE204" s="184"/>
      <c r="HF204" s="184"/>
      <c r="HG204" s="184"/>
      <c r="HH204" s="184"/>
      <c r="HV204" s="37">
        <v>1359.3240000000001</v>
      </c>
      <c r="HX204" s="37">
        <v>1.7</v>
      </c>
      <c r="IB204" s="37">
        <v>0</v>
      </c>
      <c r="IR204" s="37">
        <v>0</v>
      </c>
      <c r="IT204" s="37">
        <v>0</v>
      </c>
      <c r="JT204" s="37">
        <v>0</v>
      </c>
      <c r="JW204" s="37">
        <v>0</v>
      </c>
      <c r="JZ204" s="37">
        <v>0</v>
      </c>
      <c r="KA204" s="37">
        <v>0</v>
      </c>
      <c r="KB204" s="37">
        <v>0</v>
      </c>
      <c r="KC204" s="37">
        <v>0</v>
      </c>
      <c r="KD204" s="37">
        <v>0</v>
      </c>
      <c r="KV204" s="37">
        <v>0</v>
      </c>
    </row>
    <row r="205" spans="1:308" ht="17.25" customHeight="1" x14ac:dyDescent="0.25">
      <c r="A205" s="17">
        <v>195</v>
      </c>
      <c r="B205" s="163" t="s">
        <v>300</v>
      </c>
      <c r="C205" s="169" t="s">
        <v>495</v>
      </c>
      <c r="D205" s="170">
        <v>1055182365</v>
      </c>
      <c r="E205" s="78">
        <f t="shared" si="79"/>
        <v>19193.830000000002</v>
      </c>
      <c r="F205" s="78">
        <f t="shared" si="76"/>
        <v>7329.5690649999997</v>
      </c>
      <c r="G205" s="78">
        <f t="shared" si="77"/>
        <v>0</v>
      </c>
      <c r="H205" s="78">
        <f t="shared" si="78"/>
        <v>1427.1925349999999</v>
      </c>
      <c r="I205" s="78">
        <f t="shared" si="80"/>
        <v>10437.0684</v>
      </c>
      <c r="J205" s="37">
        <f t="shared" si="83"/>
        <v>0</v>
      </c>
      <c r="M205" s="37">
        <v>0</v>
      </c>
      <c r="U205" s="37">
        <v>0</v>
      </c>
      <c r="V205" s="180">
        <f t="shared" si="81"/>
        <v>0</v>
      </c>
      <c r="W205" s="180">
        <f t="shared" si="84"/>
        <v>0</v>
      </c>
      <c r="X205" s="180"/>
      <c r="Y205" s="180"/>
      <c r="Z205" s="180">
        <f t="shared" si="85"/>
        <v>0</v>
      </c>
      <c r="AA205" s="180"/>
      <c r="AB205" s="180"/>
      <c r="AC205" s="180">
        <f t="shared" si="86"/>
        <v>0</v>
      </c>
      <c r="AD205" s="37">
        <v>0</v>
      </c>
      <c r="AF205" s="37">
        <v>0</v>
      </c>
      <c r="AH205" s="37">
        <v>0</v>
      </c>
      <c r="AJ205" s="37">
        <v>0</v>
      </c>
      <c r="AL205" s="37">
        <f t="shared" si="82"/>
        <v>0</v>
      </c>
      <c r="AM205" s="179">
        <f t="shared" si="87"/>
        <v>0</v>
      </c>
      <c r="AP205" s="37">
        <f t="shared" si="88"/>
        <v>0</v>
      </c>
      <c r="AS205" s="37">
        <f t="shared" si="89"/>
        <v>0</v>
      </c>
      <c r="AT205" s="37">
        <v>0</v>
      </c>
      <c r="AV205" s="37">
        <f t="shared" si="90"/>
        <v>0</v>
      </c>
      <c r="AW205" s="37">
        <v>0</v>
      </c>
      <c r="AY205" s="37">
        <v>1</v>
      </c>
      <c r="BE205" s="37">
        <v>0</v>
      </c>
      <c r="BS205" s="37">
        <f t="shared" si="91"/>
        <v>700</v>
      </c>
      <c r="BT205" s="37">
        <v>700</v>
      </c>
      <c r="BV205" s="37">
        <v>0</v>
      </c>
      <c r="BX205" s="37">
        <v>0</v>
      </c>
      <c r="BZ205" s="37">
        <v>0</v>
      </c>
      <c r="CH205" s="37">
        <f t="shared" si="92"/>
        <v>4</v>
      </c>
      <c r="CI205" s="37">
        <v>4</v>
      </c>
      <c r="CN205" s="37">
        <v>9468.1880000000001</v>
      </c>
      <c r="CT205" s="37">
        <v>0</v>
      </c>
      <c r="CV205" s="37">
        <v>0</v>
      </c>
      <c r="DB205" s="37">
        <v>0</v>
      </c>
      <c r="DD205" s="37">
        <v>0</v>
      </c>
      <c r="DE205" s="37">
        <f t="shared" si="93"/>
        <v>0</v>
      </c>
      <c r="DG205" s="37">
        <v>0</v>
      </c>
      <c r="DK205" s="37">
        <v>0</v>
      </c>
      <c r="DP205" s="37">
        <v>1377.1324999999999</v>
      </c>
      <c r="DW205" s="37">
        <v>0</v>
      </c>
      <c r="DZ205" s="37">
        <v>0</v>
      </c>
      <c r="EE205" s="37">
        <v>8</v>
      </c>
      <c r="EK205" s="37">
        <v>8</v>
      </c>
      <c r="EL205" s="37">
        <f t="shared" si="94"/>
        <v>114</v>
      </c>
      <c r="EM205" s="37">
        <v>114</v>
      </c>
      <c r="EN205" s="37">
        <v>0</v>
      </c>
      <c r="EO205" s="37">
        <v>1362.761125</v>
      </c>
      <c r="EQ205" s="37">
        <v>64.213875000000002</v>
      </c>
      <c r="FE205" s="37">
        <v>2478.8384999999998</v>
      </c>
      <c r="FG205" s="37">
        <v>275.42649999999998</v>
      </c>
      <c r="FI205" s="37"/>
      <c r="FU205" s="37">
        <v>688.56624999999997</v>
      </c>
      <c r="FW205" s="37">
        <v>4</v>
      </c>
      <c r="FY205" s="37">
        <v>3487.9694399999998</v>
      </c>
      <c r="GE205" s="37">
        <v>387.55216000000001</v>
      </c>
      <c r="GH205" s="37">
        <v>968.88040000000001</v>
      </c>
      <c r="GQ205" s="183"/>
      <c r="GR205" s="184"/>
      <c r="GS205" s="184"/>
      <c r="GT205" s="184"/>
      <c r="GU205" s="184"/>
      <c r="GV205" s="184"/>
      <c r="GW205" s="184"/>
      <c r="GX205" s="184"/>
      <c r="GY205" s="184"/>
      <c r="GZ205" s="184"/>
      <c r="HA205" s="184"/>
      <c r="HB205" s="184"/>
      <c r="HC205" s="184"/>
      <c r="HD205" s="184"/>
      <c r="HE205" s="184"/>
      <c r="HF205" s="184"/>
      <c r="HG205" s="184"/>
      <c r="HH205" s="184"/>
      <c r="HU205" s="37">
        <v>1247.29430804598</v>
      </c>
      <c r="HV205" s="37">
        <v>311.82357701149402</v>
      </c>
      <c r="HW205" s="37">
        <v>3</v>
      </c>
      <c r="HX205" s="37">
        <v>3</v>
      </c>
      <c r="IB205" s="37">
        <v>0</v>
      </c>
      <c r="IR205" s="37">
        <v>0</v>
      </c>
      <c r="IT205" s="37">
        <v>0</v>
      </c>
      <c r="JT205" s="37">
        <v>0</v>
      </c>
      <c r="JW205" s="37">
        <v>0</v>
      </c>
      <c r="JZ205" s="37">
        <v>0</v>
      </c>
      <c r="KA205" s="37">
        <v>0</v>
      </c>
      <c r="KB205" s="37">
        <v>0</v>
      </c>
      <c r="KC205" s="37">
        <v>0</v>
      </c>
      <c r="KD205" s="37">
        <v>0</v>
      </c>
      <c r="KV205" s="37">
        <v>0</v>
      </c>
    </row>
    <row r="206" spans="1:308" ht="17.25" customHeight="1" x14ac:dyDescent="0.25">
      <c r="A206" s="17">
        <v>196</v>
      </c>
      <c r="B206" s="163" t="s">
        <v>300</v>
      </c>
      <c r="C206" s="169" t="s">
        <v>496</v>
      </c>
      <c r="D206" s="170">
        <v>2809844986</v>
      </c>
      <c r="E206" s="78">
        <f t="shared" si="79"/>
        <v>2920.0209999999997</v>
      </c>
      <c r="F206" s="78">
        <f t="shared" si="76"/>
        <v>205.21350000000001</v>
      </c>
      <c r="G206" s="78">
        <f t="shared" si="77"/>
        <v>0</v>
      </c>
      <c r="H206" s="78">
        <f t="shared" si="78"/>
        <v>222.8015</v>
      </c>
      <c r="I206" s="78">
        <f t="shared" si="80"/>
        <v>2492.0059999999999</v>
      </c>
      <c r="J206" s="37">
        <f t="shared" si="83"/>
        <v>1</v>
      </c>
      <c r="K206" s="37">
        <f>VLOOKUP($D206,'[2]Титул ДТ'!$B:$CT,12,0)</f>
        <v>1</v>
      </c>
      <c r="M206" s="37">
        <v>0</v>
      </c>
      <c r="U206" s="37">
        <v>1</v>
      </c>
      <c r="V206" s="180">
        <f t="shared" si="81"/>
        <v>200</v>
      </c>
      <c r="W206" s="180">
        <f t="shared" si="84"/>
        <v>0</v>
      </c>
      <c r="X206" s="180"/>
      <c r="Y206" s="180"/>
      <c r="Z206" s="180">
        <f t="shared" si="85"/>
        <v>0</v>
      </c>
      <c r="AA206" s="180"/>
      <c r="AB206" s="180"/>
      <c r="AC206" s="180">
        <f t="shared" si="86"/>
        <v>200</v>
      </c>
      <c r="AD206" s="37">
        <v>200</v>
      </c>
      <c r="AF206" s="37">
        <v>0</v>
      </c>
      <c r="AH206" s="37">
        <v>0</v>
      </c>
      <c r="AJ206" s="37">
        <v>0</v>
      </c>
      <c r="AL206" s="37">
        <f t="shared" si="82"/>
        <v>0</v>
      </c>
      <c r="AM206" s="179">
        <f t="shared" si="87"/>
        <v>0</v>
      </c>
      <c r="AP206" s="37">
        <f t="shared" si="88"/>
        <v>0</v>
      </c>
      <c r="AS206" s="37">
        <f t="shared" si="89"/>
        <v>0</v>
      </c>
      <c r="AT206" s="37">
        <v>0</v>
      </c>
      <c r="AV206" s="37">
        <f t="shared" si="90"/>
        <v>0</v>
      </c>
      <c r="AW206" s="37">
        <v>0</v>
      </c>
      <c r="AY206" s="37">
        <v>0</v>
      </c>
      <c r="BE206" s="37">
        <v>0</v>
      </c>
      <c r="BS206" s="37">
        <f t="shared" si="91"/>
        <v>0</v>
      </c>
      <c r="BT206" s="37">
        <v>0</v>
      </c>
      <c r="BV206" s="37">
        <v>0</v>
      </c>
      <c r="BX206" s="37">
        <v>0</v>
      </c>
      <c r="BZ206" s="37">
        <v>0</v>
      </c>
      <c r="CH206" s="37">
        <f t="shared" si="92"/>
        <v>0</v>
      </c>
      <c r="CI206" s="37">
        <v>0</v>
      </c>
      <c r="CN206" s="37">
        <v>2454.0039999999999</v>
      </c>
      <c r="CT206" s="37">
        <v>0</v>
      </c>
      <c r="CV206" s="37">
        <v>0</v>
      </c>
      <c r="DB206" s="37">
        <v>0</v>
      </c>
      <c r="DD206" s="37">
        <v>0</v>
      </c>
      <c r="DE206" s="37">
        <f t="shared" si="93"/>
        <v>0</v>
      </c>
      <c r="DG206" s="37">
        <v>0</v>
      </c>
      <c r="DK206" s="37">
        <v>0</v>
      </c>
      <c r="DP206" s="37">
        <v>114.00749999999999</v>
      </c>
      <c r="DW206" s="37">
        <v>0</v>
      </c>
      <c r="DZ206" s="37">
        <v>1</v>
      </c>
      <c r="EE206" s="37">
        <v>4</v>
      </c>
      <c r="EK206" s="37">
        <v>4</v>
      </c>
      <c r="EL206" s="37">
        <f t="shared" si="94"/>
        <v>0</v>
      </c>
      <c r="EM206" s="37">
        <v>0</v>
      </c>
      <c r="EN206" s="37">
        <v>0</v>
      </c>
      <c r="EO206" s="37">
        <v>0</v>
      </c>
      <c r="EQ206" s="37">
        <v>0</v>
      </c>
      <c r="FE206" s="37">
        <v>205.21350000000001</v>
      </c>
      <c r="FG206" s="37">
        <v>22.801500000000001</v>
      </c>
      <c r="FI206" s="37"/>
      <c r="FU206" s="37">
        <v>65.147142857142896</v>
      </c>
      <c r="FW206" s="37">
        <v>3.5</v>
      </c>
      <c r="GH206" s="37">
        <v>38.002000000000002</v>
      </c>
      <c r="GQ206" s="183"/>
      <c r="GR206" s="184"/>
      <c r="GS206" s="184"/>
      <c r="GT206" s="184"/>
      <c r="GU206" s="184"/>
      <c r="GV206" s="184"/>
      <c r="GW206" s="184"/>
      <c r="GX206" s="184"/>
      <c r="GY206" s="184"/>
      <c r="GZ206" s="184"/>
      <c r="HA206" s="184"/>
      <c r="HB206" s="184"/>
      <c r="HC206" s="184"/>
      <c r="HD206" s="184"/>
      <c r="HE206" s="184"/>
      <c r="HF206" s="184"/>
      <c r="HG206" s="184"/>
      <c r="HH206" s="184"/>
      <c r="HV206" s="37">
        <v>25.334666666666699</v>
      </c>
      <c r="HX206" s="37">
        <v>1.7</v>
      </c>
      <c r="IB206" s="37">
        <v>0</v>
      </c>
      <c r="IR206" s="37">
        <v>0</v>
      </c>
      <c r="IT206" s="37">
        <v>0</v>
      </c>
      <c r="JT206" s="37">
        <v>0</v>
      </c>
      <c r="JW206" s="37">
        <v>0</v>
      </c>
      <c r="JZ206" s="37">
        <v>0</v>
      </c>
      <c r="KA206" s="37">
        <v>0</v>
      </c>
      <c r="KB206" s="37">
        <v>0</v>
      </c>
      <c r="KC206" s="37">
        <v>0</v>
      </c>
      <c r="KD206" s="37">
        <v>0</v>
      </c>
      <c r="KV206" s="37">
        <v>0</v>
      </c>
    </row>
    <row r="207" spans="1:308" ht="17.25" customHeight="1" x14ac:dyDescent="0.25">
      <c r="A207" s="17">
        <v>197</v>
      </c>
      <c r="B207" s="163" t="s">
        <v>300</v>
      </c>
      <c r="C207" s="169" t="s">
        <v>497</v>
      </c>
      <c r="D207" s="170">
        <v>247693488</v>
      </c>
      <c r="E207" s="78">
        <f t="shared" si="79"/>
        <v>14057.748</v>
      </c>
      <c r="F207" s="78">
        <f t="shared" si="76"/>
        <v>3306.9813899999999</v>
      </c>
      <c r="G207" s="78">
        <f t="shared" si="77"/>
        <v>0</v>
      </c>
      <c r="H207" s="78">
        <f t="shared" si="78"/>
        <v>557.30360999999994</v>
      </c>
      <c r="I207" s="78">
        <f t="shared" si="80"/>
        <v>10193.463</v>
      </c>
      <c r="J207" s="37">
        <f t="shared" si="83"/>
        <v>1</v>
      </c>
      <c r="K207" s="37">
        <f>VLOOKUP($D207,'[2]Титул ДТ'!$B:$CT,12,0)</f>
        <v>1</v>
      </c>
      <c r="M207" s="37">
        <v>0</v>
      </c>
      <c r="U207" s="37">
        <v>1</v>
      </c>
      <c r="V207" s="180">
        <f t="shared" si="81"/>
        <v>268</v>
      </c>
      <c r="W207" s="180">
        <f t="shared" si="84"/>
        <v>0</v>
      </c>
      <c r="X207" s="180"/>
      <c r="Y207" s="180"/>
      <c r="Z207" s="180">
        <f t="shared" si="85"/>
        <v>0</v>
      </c>
      <c r="AA207" s="180"/>
      <c r="AB207" s="180"/>
      <c r="AC207" s="180">
        <f t="shared" si="86"/>
        <v>268</v>
      </c>
      <c r="AD207" s="37">
        <v>268</v>
      </c>
      <c r="AF207" s="37">
        <v>0</v>
      </c>
      <c r="AH207" s="37">
        <v>0</v>
      </c>
      <c r="AJ207" s="37">
        <v>0</v>
      </c>
      <c r="AL207" s="37">
        <f t="shared" si="82"/>
        <v>6</v>
      </c>
      <c r="AM207" s="179">
        <f t="shared" si="87"/>
        <v>0</v>
      </c>
      <c r="AP207" s="37">
        <f t="shared" si="88"/>
        <v>0</v>
      </c>
      <c r="AS207" s="37">
        <f t="shared" si="89"/>
        <v>5</v>
      </c>
      <c r="AT207" s="37">
        <v>5</v>
      </c>
      <c r="AV207" s="37">
        <f t="shared" si="90"/>
        <v>1</v>
      </c>
      <c r="AW207" s="37">
        <v>1</v>
      </c>
      <c r="AY207" s="37">
        <v>1</v>
      </c>
      <c r="BE207" s="37">
        <v>0</v>
      </c>
      <c r="BS207" s="37">
        <f t="shared" si="91"/>
        <v>0</v>
      </c>
      <c r="BT207" s="37">
        <v>0</v>
      </c>
      <c r="BV207" s="37">
        <v>0</v>
      </c>
      <c r="BX207" s="37">
        <v>23</v>
      </c>
      <c r="BZ207" s="37">
        <v>0</v>
      </c>
      <c r="CH207" s="37">
        <f t="shared" si="92"/>
        <v>3</v>
      </c>
      <c r="CI207" s="37">
        <v>3</v>
      </c>
      <c r="CN207" s="37">
        <v>9738.1190000000006</v>
      </c>
      <c r="CT207" s="37">
        <v>41</v>
      </c>
      <c r="CV207" s="37">
        <v>0</v>
      </c>
      <c r="DB207" s="37">
        <v>0</v>
      </c>
      <c r="DD207" s="37">
        <v>40</v>
      </c>
      <c r="DE207" s="37">
        <f t="shared" si="93"/>
        <v>1</v>
      </c>
      <c r="DG207" s="37">
        <v>1</v>
      </c>
      <c r="DK207" s="37">
        <v>18</v>
      </c>
      <c r="DP207" s="37">
        <v>959.14350000000002</v>
      </c>
      <c r="DW207" s="37">
        <v>0</v>
      </c>
      <c r="DZ207" s="37">
        <v>1</v>
      </c>
      <c r="EE207" s="37">
        <v>4</v>
      </c>
      <c r="EK207" s="37">
        <v>4</v>
      </c>
      <c r="EL207" s="37">
        <f t="shared" si="94"/>
        <v>132</v>
      </c>
      <c r="EM207" s="37">
        <v>132</v>
      </c>
      <c r="EN207" s="37">
        <v>0</v>
      </c>
      <c r="EO207" s="37">
        <v>1580.5230899999999</v>
      </c>
      <c r="EQ207" s="37">
        <v>74.474909999999994</v>
      </c>
      <c r="FE207" s="37">
        <v>1726.4583</v>
      </c>
      <c r="FG207" s="37">
        <v>191.8287</v>
      </c>
      <c r="FI207" s="37"/>
      <c r="FU207" s="37">
        <v>479.57175000000001</v>
      </c>
      <c r="FW207" s="37">
        <v>4</v>
      </c>
      <c r="GE207" s="37">
        <v>0</v>
      </c>
      <c r="GQ207" s="185"/>
      <c r="GR207" s="186"/>
      <c r="GS207" s="186"/>
      <c r="GT207" s="186"/>
      <c r="GU207" s="186"/>
      <c r="GV207" s="186"/>
      <c r="GW207" s="186"/>
      <c r="GX207" s="186"/>
      <c r="GY207" s="186"/>
      <c r="GZ207" s="186"/>
      <c r="HA207" s="186"/>
      <c r="HB207" s="186"/>
      <c r="HC207" s="186"/>
      <c r="HD207" s="186"/>
      <c r="HE207" s="186"/>
      <c r="HF207" s="186"/>
      <c r="HG207" s="186"/>
      <c r="HH207" s="186"/>
      <c r="HX207" s="37">
        <v>0</v>
      </c>
      <c r="IB207" s="37">
        <v>437.34399999999999</v>
      </c>
      <c r="IR207" s="37">
        <v>230.18105263157901</v>
      </c>
      <c r="IT207" s="37">
        <v>1.9</v>
      </c>
      <c r="JT207" s="37">
        <v>0</v>
      </c>
      <c r="JW207" s="37">
        <v>0</v>
      </c>
      <c r="JZ207" s="37">
        <v>0</v>
      </c>
      <c r="KA207" s="37">
        <v>0</v>
      </c>
      <c r="KB207" s="37">
        <v>0</v>
      </c>
      <c r="KC207" s="37">
        <v>0</v>
      </c>
      <c r="KD207" s="37">
        <v>0</v>
      </c>
      <c r="KV207" s="37">
        <v>0</v>
      </c>
    </row>
    <row r="208" spans="1:308" ht="17.25" customHeight="1" x14ac:dyDescent="0.25">
      <c r="A208" s="17">
        <v>198</v>
      </c>
      <c r="B208" s="163" t="s">
        <v>300</v>
      </c>
      <c r="C208" s="169" t="s">
        <v>498</v>
      </c>
      <c r="D208" s="170">
        <v>247693463</v>
      </c>
      <c r="E208" s="78">
        <f t="shared" si="79"/>
        <v>14434.383</v>
      </c>
      <c r="F208" s="78">
        <f t="shared" si="76"/>
        <v>2176.9716950000002</v>
      </c>
      <c r="G208" s="78">
        <f t="shared" si="77"/>
        <v>0</v>
      </c>
      <c r="H208" s="78">
        <f t="shared" si="78"/>
        <v>546.982305</v>
      </c>
      <c r="I208" s="78">
        <f t="shared" si="80"/>
        <v>11710.429</v>
      </c>
      <c r="J208" s="37">
        <f t="shared" si="83"/>
        <v>1</v>
      </c>
      <c r="K208" s="37">
        <f>VLOOKUP($D208,'[2]Титул ДТ'!$B:$CT,12,0)</f>
        <v>1</v>
      </c>
      <c r="M208" s="37">
        <v>0</v>
      </c>
      <c r="U208" s="37">
        <v>1</v>
      </c>
      <c r="V208" s="180">
        <f t="shared" si="81"/>
        <v>193</v>
      </c>
      <c r="W208" s="180">
        <f t="shared" si="84"/>
        <v>0</v>
      </c>
      <c r="X208" s="180"/>
      <c r="Y208" s="180"/>
      <c r="Z208" s="180">
        <f t="shared" si="85"/>
        <v>0</v>
      </c>
      <c r="AA208" s="180"/>
      <c r="AB208" s="180"/>
      <c r="AC208" s="180">
        <f t="shared" si="86"/>
        <v>193</v>
      </c>
      <c r="AD208" s="37">
        <v>193</v>
      </c>
      <c r="AF208" s="37">
        <v>0</v>
      </c>
      <c r="AH208" s="37">
        <v>0</v>
      </c>
      <c r="AJ208" s="37">
        <v>0</v>
      </c>
      <c r="AL208" s="37">
        <f t="shared" si="82"/>
        <v>7</v>
      </c>
      <c r="AM208" s="179">
        <f t="shared" si="87"/>
        <v>0</v>
      </c>
      <c r="AP208" s="37">
        <f t="shared" si="88"/>
        <v>0</v>
      </c>
      <c r="AS208" s="37">
        <f t="shared" si="89"/>
        <v>6</v>
      </c>
      <c r="AT208" s="37">
        <v>6</v>
      </c>
      <c r="AV208" s="37">
        <f t="shared" si="90"/>
        <v>1</v>
      </c>
      <c r="AW208" s="37">
        <v>1</v>
      </c>
      <c r="AY208" s="37">
        <v>1</v>
      </c>
      <c r="BE208" s="37">
        <v>0</v>
      </c>
      <c r="BS208" s="37">
        <f t="shared" si="91"/>
        <v>164</v>
      </c>
      <c r="BT208" s="37">
        <v>164</v>
      </c>
      <c r="BV208" s="37">
        <v>0</v>
      </c>
      <c r="BX208" s="37">
        <v>0</v>
      </c>
      <c r="BZ208" s="37">
        <v>0</v>
      </c>
      <c r="CH208" s="37">
        <f t="shared" si="92"/>
        <v>2</v>
      </c>
      <c r="CI208" s="37">
        <v>2</v>
      </c>
      <c r="CN208" s="37">
        <v>11056.244000000001</v>
      </c>
      <c r="CT208" s="37">
        <v>70</v>
      </c>
      <c r="CV208" s="37">
        <v>0</v>
      </c>
      <c r="DB208" s="37">
        <v>0</v>
      </c>
      <c r="DD208" s="37">
        <v>0</v>
      </c>
      <c r="DE208" s="37">
        <f t="shared" si="93"/>
        <v>0</v>
      </c>
      <c r="DG208" s="37">
        <v>0</v>
      </c>
      <c r="DK208" s="37">
        <v>0</v>
      </c>
      <c r="DP208" s="37">
        <v>758.8125</v>
      </c>
      <c r="DW208" s="37">
        <v>0</v>
      </c>
      <c r="DZ208" s="37">
        <v>1</v>
      </c>
      <c r="EE208" s="37">
        <v>12</v>
      </c>
      <c r="EK208" s="37">
        <v>12</v>
      </c>
      <c r="EL208" s="37">
        <f t="shared" si="94"/>
        <v>63</v>
      </c>
      <c r="EM208" s="37">
        <v>63</v>
      </c>
      <c r="EN208" s="37">
        <v>0</v>
      </c>
      <c r="EO208" s="37">
        <v>811.109195</v>
      </c>
      <c r="EQ208" s="37">
        <v>38.219805000000008</v>
      </c>
      <c r="FE208" s="37">
        <v>1365.8625</v>
      </c>
      <c r="FG208" s="37">
        <v>151.76249999999999</v>
      </c>
      <c r="FI208" s="37"/>
      <c r="FU208" s="37">
        <v>379.40625</v>
      </c>
      <c r="FW208" s="37">
        <v>4</v>
      </c>
      <c r="GE208" s="37">
        <v>0</v>
      </c>
      <c r="GQ208" s="183"/>
      <c r="GR208" s="184"/>
      <c r="GS208" s="184"/>
      <c r="GT208" s="184"/>
      <c r="GU208" s="184"/>
      <c r="GV208" s="184"/>
      <c r="GW208" s="184"/>
      <c r="GX208" s="184"/>
      <c r="GY208" s="184"/>
      <c r="GZ208" s="184"/>
      <c r="HA208" s="184"/>
      <c r="HB208" s="184"/>
      <c r="HC208" s="184"/>
      <c r="HD208" s="184"/>
      <c r="HE208" s="184"/>
      <c r="HF208" s="184"/>
      <c r="HG208" s="184"/>
      <c r="HH208" s="184"/>
      <c r="HX208" s="37">
        <v>0</v>
      </c>
      <c r="IB208" s="37">
        <v>654.18499999999995</v>
      </c>
      <c r="IR208" s="37">
        <v>327.09249999999997</v>
      </c>
      <c r="IT208" s="37">
        <v>2</v>
      </c>
      <c r="JT208" s="37">
        <v>0</v>
      </c>
      <c r="JW208" s="37">
        <v>0</v>
      </c>
      <c r="JZ208" s="37">
        <v>0</v>
      </c>
      <c r="KA208" s="37">
        <v>0</v>
      </c>
      <c r="KB208" s="37">
        <v>0</v>
      </c>
      <c r="KC208" s="37">
        <v>0</v>
      </c>
      <c r="KD208" s="37">
        <v>0</v>
      </c>
      <c r="KV208" s="37">
        <v>0</v>
      </c>
    </row>
    <row r="209" spans="1:308" ht="17.25" customHeight="1" x14ac:dyDescent="0.25">
      <c r="A209" s="17">
        <v>199</v>
      </c>
      <c r="B209" s="163" t="s">
        <v>300</v>
      </c>
      <c r="C209" s="169" t="s">
        <v>499</v>
      </c>
      <c r="D209" s="170">
        <v>247693478</v>
      </c>
      <c r="E209" s="78">
        <f t="shared" si="79"/>
        <v>19232.230000000003</v>
      </c>
      <c r="F209" s="78">
        <f t="shared" si="76"/>
        <v>1999.352335</v>
      </c>
      <c r="G209" s="78">
        <f t="shared" si="77"/>
        <v>0</v>
      </c>
      <c r="H209" s="78">
        <f t="shared" si="78"/>
        <v>665.04366499999992</v>
      </c>
      <c r="I209" s="78">
        <f t="shared" si="80"/>
        <v>16567.834000000003</v>
      </c>
      <c r="J209" s="37">
        <f t="shared" si="83"/>
        <v>1</v>
      </c>
      <c r="K209" s="37">
        <f>VLOOKUP($D209,'[2]Титул ДТ'!$B:$CT,12,0)</f>
        <v>1</v>
      </c>
      <c r="M209" s="37">
        <v>0</v>
      </c>
      <c r="U209" s="37">
        <v>1</v>
      </c>
      <c r="V209" s="180">
        <f t="shared" si="81"/>
        <v>164</v>
      </c>
      <c r="W209" s="180">
        <f t="shared" si="84"/>
        <v>0</v>
      </c>
      <c r="X209" s="180"/>
      <c r="Y209" s="180"/>
      <c r="Z209" s="180">
        <f t="shared" si="85"/>
        <v>0</v>
      </c>
      <c r="AA209" s="180"/>
      <c r="AB209" s="180"/>
      <c r="AC209" s="180">
        <f t="shared" si="86"/>
        <v>164</v>
      </c>
      <c r="AD209" s="37">
        <v>164</v>
      </c>
      <c r="AF209" s="37">
        <v>0</v>
      </c>
      <c r="AH209" s="37">
        <v>0</v>
      </c>
      <c r="AJ209" s="37">
        <v>0</v>
      </c>
      <c r="AL209" s="37">
        <f t="shared" si="82"/>
        <v>7</v>
      </c>
      <c r="AM209" s="179">
        <f t="shared" si="87"/>
        <v>0</v>
      </c>
      <c r="AP209" s="37">
        <f t="shared" si="88"/>
        <v>0</v>
      </c>
      <c r="AS209" s="37">
        <f t="shared" si="89"/>
        <v>6</v>
      </c>
      <c r="AT209" s="37">
        <v>6</v>
      </c>
      <c r="AV209" s="37">
        <f t="shared" si="90"/>
        <v>1</v>
      </c>
      <c r="AW209" s="37">
        <v>1</v>
      </c>
      <c r="AY209" s="37">
        <v>0</v>
      </c>
      <c r="BE209" s="37">
        <v>0</v>
      </c>
      <c r="BS209" s="37">
        <f t="shared" si="91"/>
        <v>0</v>
      </c>
      <c r="BT209" s="37">
        <v>0</v>
      </c>
      <c r="BV209" s="37">
        <v>0</v>
      </c>
      <c r="BX209" s="37">
        <v>0</v>
      </c>
      <c r="BZ209" s="37">
        <v>0</v>
      </c>
      <c r="CH209" s="37">
        <f t="shared" si="92"/>
        <v>0</v>
      </c>
      <c r="CI209" s="37">
        <v>0</v>
      </c>
      <c r="CN209" s="37">
        <v>16547.580000000002</v>
      </c>
      <c r="CT209" s="37">
        <v>157</v>
      </c>
      <c r="CV209" s="37">
        <v>0</v>
      </c>
      <c r="DB209" s="37">
        <v>0</v>
      </c>
      <c r="DD209" s="37">
        <v>3</v>
      </c>
      <c r="DE209" s="37">
        <f t="shared" si="93"/>
        <v>0</v>
      </c>
      <c r="DG209" s="37">
        <v>0</v>
      </c>
      <c r="DK209" s="37">
        <v>0</v>
      </c>
      <c r="DP209" s="37">
        <v>850.90800000000002</v>
      </c>
      <c r="DW209" s="37">
        <v>0</v>
      </c>
      <c r="DZ209" s="37">
        <v>1</v>
      </c>
      <c r="EE209" s="37">
        <v>0</v>
      </c>
      <c r="EK209" s="37">
        <v>0</v>
      </c>
      <c r="EL209" s="37">
        <f t="shared" si="94"/>
        <v>34</v>
      </c>
      <c r="EM209" s="37">
        <v>34</v>
      </c>
      <c r="EN209" s="37">
        <v>0</v>
      </c>
      <c r="EO209" s="37">
        <v>467.71793500000001</v>
      </c>
      <c r="EQ209" s="37">
        <v>22.039065000000001</v>
      </c>
      <c r="FE209" s="37">
        <v>1531.6343999999999</v>
      </c>
      <c r="FG209" s="37">
        <v>170.1816</v>
      </c>
      <c r="FI209" s="37"/>
      <c r="FU209" s="37">
        <v>567.27200000000005</v>
      </c>
      <c r="FW209" s="37">
        <v>3</v>
      </c>
      <c r="GE209" s="37">
        <v>308.82299999999998</v>
      </c>
      <c r="GQ209" s="183"/>
      <c r="GR209" s="184"/>
      <c r="GS209" s="184"/>
      <c r="GT209" s="184"/>
      <c r="GU209" s="184"/>
      <c r="GV209" s="184"/>
      <c r="GW209" s="184"/>
      <c r="GX209" s="184"/>
      <c r="GY209" s="184"/>
      <c r="GZ209" s="184"/>
      <c r="HA209" s="184"/>
      <c r="HB209" s="184"/>
      <c r="HC209" s="184"/>
      <c r="HD209" s="184"/>
      <c r="HE209" s="184"/>
      <c r="HF209" s="184"/>
      <c r="HG209" s="184"/>
      <c r="HH209" s="184"/>
      <c r="HU209" s="37">
        <v>156.716149253731</v>
      </c>
      <c r="HV209" s="37">
        <v>0</v>
      </c>
      <c r="HW209" s="37">
        <v>1.8</v>
      </c>
      <c r="HX209" s="37">
        <v>0</v>
      </c>
      <c r="IB209" s="37">
        <v>20.254000000000001</v>
      </c>
      <c r="IR209" s="37">
        <v>13.5026666666667</v>
      </c>
      <c r="IT209" s="37">
        <v>1.5</v>
      </c>
      <c r="JT209" s="37">
        <v>0</v>
      </c>
      <c r="JW209" s="37">
        <v>0</v>
      </c>
      <c r="JZ209" s="37">
        <v>0</v>
      </c>
      <c r="KA209" s="37">
        <v>0</v>
      </c>
      <c r="KB209" s="37">
        <v>0</v>
      </c>
      <c r="KC209" s="37">
        <v>0</v>
      </c>
      <c r="KD209" s="37">
        <v>0</v>
      </c>
      <c r="KV209" s="37">
        <v>0</v>
      </c>
    </row>
    <row r="210" spans="1:308" ht="17.25" customHeight="1" x14ac:dyDescent="0.25">
      <c r="A210" s="17">
        <v>200</v>
      </c>
      <c r="B210" s="163" t="s">
        <v>300</v>
      </c>
      <c r="C210" s="169" t="s">
        <v>500</v>
      </c>
      <c r="D210" s="170">
        <v>247693490</v>
      </c>
      <c r="E210" s="78">
        <f t="shared" si="79"/>
        <v>23977.370999999999</v>
      </c>
      <c r="F210" s="78">
        <f t="shared" si="76"/>
        <v>3535.3798649999999</v>
      </c>
      <c r="G210" s="78">
        <f t="shared" si="77"/>
        <v>0</v>
      </c>
      <c r="H210" s="78">
        <f t="shared" si="78"/>
        <v>788.86713499999996</v>
      </c>
      <c r="I210" s="78">
        <f t="shared" si="80"/>
        <v>19653.124</v>
      </c>
      <c r="J210" s="37">
        <f t="shared" si="83"/>
        <v>2</v>
      </c>
      <c r="L210" s="37">
        <v>2</v>
      </c>
      <c r="M210" s="37">
        <v>0</v>
      </c>
      <c r="U210" s="37">
        <v>1</v>
      </c>
      <c r="V210" s="180">
        <f t="shared" si="81"/>
        <v>528</v>
      </c>
      <c r="W210" s="180">
        <f t="shared" si="84"/>
        <v>0</v>
      </c>
      <c r="X210" s="180"/>
      <c r="Y210" s="180"/>
      <c r="Z210" s="180">
        <f t="shared" si="85"/>
        <v>0</v>
      </c>
      <c r="AA210" s="180"/>
      <c r="AB210" s="180"/>
      <c r="AC210" s="180">
        <f t="shared" si="86"/>
        <v>528</v>
      </c>
      <c r="AD210" s="37">
        <v>0</v>
      </c>
      <c r="AE210" s="37">
        <v>528</v>
      </c>
      <c r="AF210" s="37">
        <v>0</v>
      </c>
      <c r="AH210" s="37">
        <v>0</v>
      </c>
      <c r="AJ210" s="37">
        <v>0</v>
      </c>
      <c r="AL210" s="37">
        <f t="shared" si="82"/>
        <v>12</v>
      </c>
      <c r="AM210" s="179">
        <f t="shared" si="87"/>
        <v>0</v>
      </c>
      <c r="AP210" s="37">
        <f t="shared" si="88"/>
        <v>0</v>
      </c>
      <c r="AS210" s="37">
        <f t="shared" si="89"/>
        <v>11</v>
      </c>
      <c r="AU210" s="37">
        <v>11</v>
      </c>
      <c r="AV210" s="37">
        <f t="shared" si="90"/>
        <v>1</v>
      </c>
      <c r="AX210" s="37">
        <v>1</v>
      </c>
      <c r="AY210" s="37">
        <v>0</v>
      </c>
      <c r="BE210" s="37">
        <v>0</v>
      </c>
      <c r="BS210" s="37">
        <f t="shared" si="91"/>
        <v>0</v>
      </c>
      <c r="BT210" s="37">
        <v>0</v>
      </c>
      <c r="BV210" s="37">
        <v>0</v>
      </c>
      <c r="BX210" s="37">
        <v>0</v>
      </c>
      <c r="BZ210" s="37">
        <v>0</v>
      </c>
      <c r="CH210" s="37">
        <f t="shared" si="92"/>
        <v>0</v>
      </c>
      <c r="CI210" s="37">
        <v>0</v>
      </c>
      <c r="CN210" s="37">
        <v>18316.518</v>
      </c>
      <c r="CT210" s="37">
        <v>85</v>
      </c>
      <c r="CV210" s="37">
        <v>0</v>
      </c>
      <c r="DB210" s="37">
        <v>0</v>
      </c>
      <c r="DD210" s="37">
        <v>85</v>
      </c>
      <c r="DE210" s="37">
        <f t="shared" si="93"/>
        <v>0</v>
      </c>
      <c r="DG210" s="37">
        <v>0</v>
      </c>
      <c r="DK210" s="37">
        <v>0</v>
      </c>
      <c r="DP210" s="37">
        <v>1454.5740000000001</v>
      </c>
      <c r="DW210" s="37">
        <v>0</v>
      </c>
      <c r="DZ210" s="37">
        <v>2</v>
      </c>
      <c r="EE210" s="37">
        <v>18</v>
      </c>
      <c r="EK210" s="37">
        <v>18</v>
      </c>
      <c r="EL210" s="37">
        <f t="shared" si="94"/>
        <v>72</v>
      </c>
      <c r="EM210" s="37">
        <v>72</v>
      </c>
      <c r="EN210" s="37">
        <v>0</v>
      </c>
      <c r="EO210" s="37">
        <v>917.14666499999998</v>
      </c>
      <c r="EQ210" s="37">
        <v>43.216335000000001</v>
      </c>
      <c r="FE210" s="37">
        <v>2618.2332000000001</v>
      </c>
      <c r="FG210" s="37">
        <v>290.91480000000001</v>
      </c>
      <c r="FI210" s="37"/>
      <c r="FU210" s="37">
        <v>727.28700000000003</v>
      </c>
      <c r="FW210" s="37">
        <v>4</v>
      </c>
      <c r="GE210" s="37">
        <v>454.73599999999999</v>
      </c>
      <c r="GQ210" s="183"/>
      <c r="GR210" s="184"/>
      <c r="GS210" s="184"/>
      <c r="GT210" s="184"/>
      <c r="GU210" s="184"/>
      <c r="GV210" s="184"/>
      <c r="GW210" s="184"/>
      <c r="GX210" s="184"/>
      <c r="GY210" s="184"/>
      <c r="GZ210" s="184"/>
      <c r="HA210" s="184"/>
      <c r="HB210" s="184"/>
      <c r="HC210" s="184"/>
      <c r="HD210" s="184"/>
      <c r="HE210" s="184"/>
      <c r="HF210" s="184"/>
      <c r="HG210" s="184"/>
      <c r="HH210" s="184"/>
      <c r="HU210" s="37">
        <v>249.85494505494501</v>
      </c>
      <c r="HV210" s="37">
        <v>0</v>
      </c>
      <c r="HW210" s="37">
        <v>1.8</v>
      </c>
      <c r="HX210" s="37">
        <v>0</v>
      </c>
      <c r="IB210" s="37">
        <v>808.60599999999999</v>
      </c>
      <c r="IR210" s="37">
        <v>425.58210526315798</v>
      </c>
      <c r="IT210" s="37">
        <v>1.9</v>
      </c>
      <c r="JT210" s="37">
        <v>0</v>
      </c>
      <c r="JW210" s="37">
        <v>0</v>
      </c>
      <c r="JZ210" s="37">
        <v>0</v>
      </c>
      <c r="KA210" s="37">
        <v>0</v>
      </c>
      <c r="KB210" s="37">
        <v>0</v>
      </c>
      <c r="KC210" s="37">
        <v>0</v>
      </c>
      <c r="KD210" s="37">
        <v>0</v>
      </c>
      <c r="KV210" s="37">
        <v>0</v>
      </c>
    </row>
    <row r="211" spans="1:308" ht="17.25" customHeight="1" x14ac:dyDescent="0.25">
      <c r="A211" s="17">
        <v>201</v>
      </c>
      <c r="B211" s="163" t="s">
        <v>300</v>
      </c>
      <c r="C211" s="169" t="s">
        <v>501</v>
      </c>
      <c r="D211" s="170">
        <v>247693473</v>
      </c>
      <c r="E211" s="78">
        <f t="shared" si="79"/>
        <v>18077.843000000001</v>
      </c>
      <c r="F211" s="78">
        <f t="shared" si="76"/>
        <v>3312.7105499999998</v>
      </c>
      <c r="G211" s="78">
        <f t="shared" si="77"/>
        <v>0</v>
      </c>
      <c r="H211" s="78">
        <f t="shared" si="78"/>
        <v>320.60845</v>
      </c>
      <c r="I211" s="78">
        <f t="shared" si="80"/>
        <v>14444.524000000001</v>
      </c>
      <c r="J211" s="37">
        <f t="shared" si="83"/>
        <v>0</v>
      </c>
      <c r="K211" s="37">
        <f>VLOOKUP($D211,'[2]Титул ДТ'!$B:$CT,12,0)</f>
        <v>0</v>
      </c>
      <c r="M211" s="37">
        <v>0</v>
      </c>
      <c r="U211" s="37">
        <v>0</v>
      </c>
      <c r="V211" s="180">
        <f t="shared" si="81"/>
        <v>0</v>
      </c>
      <c r="W211" s="180">
        <f t="shared" si="84"/>
        <v>0</v>
      </c>
      <c r="X211" s="180"/>
      <c r="Y211" s="180"/>
      <c r="Z211" s="180">
        <f t="shared" si="85"/>
        <v>0</v>
      </c>
      <c r="AA211" s="180"/>
      <c r="AB211" s="180"/>
      <c r="AC211" s="180">
        <f t="shared" si="86"/>
        <v>0</v>
      </c>
      <c r="AD211" s="37">
        <v>0</v>
      </c>
      <c r="AF211" s="37">
        <v>0</v>
      </c>
      <c r="AH211" s="37">
        <v>0</v>
      </c>
      <c r="AJ211" s="37">
        <v>0</v>
      </c>
      <c r="AL211" s="37">
        <f t="shared" si="82"/>
        <v>0</v>
      </c>
      <c r="AM211" s="179">
        <f t="shared" si="87"/>
        <v>0</v>
      </c>
      <c r="AP211" s="37">
        <f t="shared" si="88"/>
        <v>0</v>
      </c>
      <c r="AS211" s="37">
        <f t="shared" si="89"/>
        <v>0</v>
      </c>
      <c r="AT211" s="37">
        <v>0</v>
      </c>
      <c r="AV211" s="37">
        <f t="shared" si="90"/>
        <v>0</v>
      </c>
      <c r="AW211" s="37">
        <v>0</v>
      </c>
      <c r="AY211" s="37">
        <v>0</v>
      </c>
      <c r="BE211" s="37">
        <v>0</v>
      </c>
      <c r="BS211" s="37">
        <f t="shared" si="91"/>
        <v>0</v>
      </c>
      <c r="BT211" s="37">
        <v>0</v>
      </c>
      <c r="BV211" s="37">
        <v>0</v>
      </c>
      <c r="BX211" s="37">
        <v>0</v>
      </c>
      <c r="BZ211" s="37">
        <v>0</v>
      </c>
      <c r="CH211" s="37">
        <f t="shared" si="92"/>
        <v>0</v>
      </c>
      <c r="CI211" s="37">
        <v>0</v>
      </c>
      <c r="CN211" s="37">
        <v>13681.226000000001</v>
      </c>
      <c r="CT211" s="37">
        <v>95</v>
      </c>
      <c r="CV211" s="37">
        <v>0</v>
      </c>
      <c r="DB211" s="37">
        <v>0</v>
      </c>
      <c r="DD211" s="37">
        <v>0</v>
      </c>
      <c r="DE211" s="37">
        <f t="shared" si="93"/>
        <v>0</v>
      </c>
      <c r="DG211" s="37">
        <v>0</v>
      </c>
      <c r="DK211" s="37">
        <v>0</v>
      </c>
      <c r="DP211" s="37">
        <v>1428.2645</v>
      </c>
      <c r="DW211" s="37">
        <v>0</v>
      </c>
      <c r="DZ211" s="37">
        <v>0</v>
      </c>
      <c r="EE211" s="37">
        <v>8</v>
      </c>
      <c r="EK211" s="37">
        <v>8</v>
      </c>
      <c r="EL211" s="37">
        <f t="shared" si="94"/>
        <v>59</v>
      </c>
      <c r="EM211" s="37">
        <v>59</v>
      </c>
      <c r="EN211" s="37">
        <v>0</v>
      </c>
      <c r="EO211" s="37">
        <v>741.83444999999995</v>
      </c>
      <c r="EQ211" s="37">
        <v>34.955550000000002</v>
      </c>
      <c r="FE211" s="37">
        <v>2570.8761</v>
      </c>
      <c r="FG211" s="37">
        <v>285.65289999999999</v>
      </c>
      <c r="FI211" s="37"/>
      <c r="FU211" s="37">
        <v>952.17633333333299</v>
      </c>
      <c r="FW211" s="37">
        <v>3</v>
      </c>
      <c r="GH211" s="37">
        <v>763.298</v>
      </c>
      <c r="GQ211" s="185"/>
      <c r="GR211" s="186"/>
      <c r="GS211" s="186"/>
      <c r="GT211" s="186"/>
      <c r="GU211" s="186"/>
      <c r="GV211" s="186"/>
      <c r="GW211" s="186"/>
      <c r="GX211" s="186"/>
      <c r="GY211" s="186"/>
      <c r="GZ211" s="186"/>
      <c r="HA211" s="186"/>
      <c r="HB211" s="186"/>
      <c r="HC211" s="186"/>
      <c r="HD211" s="186"/>
      <c r="HE211" s="186"/>
      <c r="HF211" s="186"/>
      <c r="HG211" s="186"/>
      <c r="HH211" s="186"/>
      <c r="HV211" s="37">
        <v>383.33567697870598</v>
      </c>
      <c r="HX211" s="37">
        <v>1.7</v>
      </c>
      <c r="IB211" s="37">
        <v>0</v>
      </c>
      <c r="IR211" s="37">
        <v>0</v>
      </c>
      <c r="IT211" s="37">
        <v>0</v>
      </c>
      <c r="JT211" s="37">
        <v>0</v>
      </c>
      <c r="JW211" s="37">
        <v>0</v>
      </c>
      <c r="JZ211" s="37">
        <v>0</v>
      </c>
      <c r="KA211" s="37">
        <v>0</v>
      </c>
      <c r="KB211" s="37">
        <v>0</v>
      </c>
      <c r="KC211" s="37">
        <v>0</v>
      </c>
      <c r="KD211" s="37">
        <v>0</v>
      </c>
      <c r="KV211" s="37">
        <v>0</v>
      </c>
    </row>
    <row r="212" spans="1:308" ht="17.25" customHeight="1" x14ac:dyDescent="0.25">
      <c r="A212" s="17">
        <v>202</v>
      </c>
      <c r="B212" s="163" t="s">
        <v>300</v>
      </c>
      <c r="C212" s="169" t="s">
        <v>502</v>
      </c>
      <c r="D212" s="170">
        <v>247693499</v>
      </c>
      <c r="E212" s="78">
        <f t="shared" si="79"/>
        <v>20539.349999999999</v>
      </c>
      <c r="F212" s="78">
        <f t="shared" si="76"/>
        <v>2582.4634899999996</v>
      </c>
      <c r="G212" s="78">
        <f t="shared" si="77"/>
        <v>0</v>
      </c>
      <c r="H212" s="78">
        <f t="shared" si="78"/>
        <v>601.10150999999996</v>
      </c>
      <c r="I212" s="78">
        <f t="shared" si="80"/>
        <v>17355.785</v>
      </c>
      <c r="J212" s="37">
        <f t="shared" si="83"/>
        <v>3</v>
      </c>
      <c r="K212" s="37">
        <f>VLOOKUP($D212,'[2]Титул ДТ'!$B:$CT,12,0)</f>
        <v>3</v>
      </c>
      <c r="M212" s="37">
        <v>0</v>
      </c>
      <c r="U212" s="37">
        <v>1</v>
      </c>
      <c r="V212" s="180">
        <f t="shared" si="81"/>
        <v>338.9</v>
      </c>
      <c r="W212" s="180">
        <f t="shared" si="84"/>
        <v>0</v>
      </c>
      <c r="X212" s="180"/>
      <c r="Y212" s="180"/>
      <c r="Z212" s="180">
        <f t="shared" si="85"/>
        <v>0</v>
      </c>
      <c r="AA212" s="180"/>
      <c r="AB212" s="180"/>
      <c r="AC212" s="180">
        <f t="shared" si="86"/>
        <v>338.9</v>
      </c>
      <c r="AD212" s="37">
        <v>338.9</v>
      </c>
      <c r="AF212" s="37">
        <v>0</v>
      </c>
      <c r="AH212" s="37">
        <v>0</v>
      </c>
      <c r="AJ212" s="37">
        <v>0</v>
      </c>
      <c r="AL212" s="37">
        <f t="shared" si="82"/>
        <v>16</v>
      </c>
      <c r="AM212" s="179">
        <f t="shared" si="87"/>
        <v>0</v>
      </c>
      <c r="AP212" s="37">
        <f t="shared" si="88"/>
        <v>0</v>
      </c>
      <c r="AS212" s="37">
        <f t="shared" si="89"/>
        <v>15</v>
      </c>
      <c r="AT212" s="37">
        <v>15</v>
      </c>
      <c r="AV212" s="37">
        <f t="shared" si="90"/>
        <v>1</v>
      </c>
      <c r="AW212" s="37">
        <v>1</v>
      </c>
      <c r="AY212" s="37">
        <v>0</v>
      </c>
      <c r="BE212" s="37">
        <v>0</v>
      </c>
      <c r="BS212" s="37">
        <f t="shared" si="91"/>
        <v>0</v>
      </c>
      <c r="BT212" s="37">
        <v>0</v>
      </c>
      <c r="BV212" s="37">
        <v>0</v>
      </c>
      <c r="BX212" s="37">
        <v>0</v>
      </c>
      <c r="BZ212" s="37">
        <v>0</v>
      </c>
      <c r="CH212" s="37">
        <f t="shared" si="92"/>
        <v>0</v>
      </c>
      <c r="CI212" s="37">
        <v>0</v>
      </c>
      <c r="CN212" s="37">
        <v>15748.045</v>
      </c>
      <c r="CT212" s="37">
        <v>40</v>
      </c>
      <c r="CV212" s="37">
        <v>0</v>
      </c>
      <c r="DB212" s="37">
        <v>0</v>
      </c>
      <c r="DD212" s="37">
        <v>0</v>
      </c>
      <c r="DE212" s="37">
        <f t="shared" si="93"/>
        <v>0</v>
      </c>
      <c r="DG212" s="37">
        <v>0</v>
      </c>
      <c r="DK212" s="37">
        <v>0</v>
      </c>
      <c r="DP212" s="37">
        <v>1219.9235000000001</v>
      </c>
      <c r="DW212" s="37">
        <v>0</v>
      </c>
      <c r="DZ212" s="37">
        <v>3</v>
      </c>
      <c r="EE212" s="37">
        <v>8</v>
      </c>
      <c r="EK212" s="37">
        <v>4</v>
      </c>
      <c r="EL212" s="37">
        <f t="shared" si="94"/>
        <v>30</v>
      </c>
      <c r="EM212" s="37">
        <v>30</v>
      </c>
      <c r="EN212" s="37">
        <v>0</v>
      </c>
      <c r="EO212" s="37">
        <v>386.60119000000003</v>
      </c>
      <c r="EQ212" s="37">
        <v>18.216810000000002</v>
      </c>
      <c r="FE212" s="37">
        <v>2195.8622999999998</v>
      </c>
      <c r="FG212" s="37">
        <v>243.9847</v>
      </c>
      <c r="FI212" s="37"/>
      <c r="FU212" s="37">
        <v>813.28233333333299</v>
      </c>
      <c r="FW212" s="37">
        <v>3</v>
      </c>
      <c r="GH212" s="37">
        <v>1607.74</v>
      </c>
      <c r="GQ212" s="183"/>
      <c r="GR212" s="184"/>
      <c r="GS212" s="184"/>
      <c r="GT212" s="184"/>
      <c r="GU212" s="184"/>
      <c r="GV212" s="184"/>
      <c r="GW212" s="184"/>
      <c r="GX212" s="184"/>
      <c r="GY212" s="184"/>
      <c r="GZ212" s="184"/>
      <c r="HA212" s="184"/>
      <c r="HB212" s="184"/>
      <c r="HC212" s="184"/>
      <c r="HD212" s="184"/>
      <c r="HE212" s="184"/>
      <c r="HF212" s="184"/>
      <c r="HG212" s="184"/>
      <c r="HH212" s="184"/>
      <c r="HV212" s="37">
        <v>803.87</v>
      </c>
      <c r="HX212" s="37">
        <v>2</v>
      </c>
      <c r="IB212" s="37">
        <v>0</v>
      </c>
      <c r="IR212" s="37">
        <v>0</v>
      </c>
      <c r="IT212" s="37">
        <v>0</v>
      </c>
      <c r="JT212" s="37">
        <v>0</v>
      </c>
      <c r="JW212" s="37">
        <v>0</v>
      </c>
      <c r="JZ212" s="37">
        <v>0</v>
      </c>
      <c r="KA212" s="37">
        <v>0</v>
      </c>
      <c r="KB212" s="37">
        <v>0</v>
      </c>
      <c r="KC212" s="37">
        <v>0</v>
      </c>
      <c r="KD212" s="37">
        <v>0</v>
      </c>
      <c r="KV212" s="37">
        <v>0</v>
      </c>
    </row>
    <row r="213" spans="1:308" ht="17.25" customHeight="1" x14ac:dyDescent="0.25">
      <c r="A213" s="17">
        <v>203</v>
      </c>
      <c r="B213" s="163" t="s">
        <v>300</v>
      </c>
      <c r="C213" s="169" t="s">
        <v>503</v>
      </c>
      <c r="D213" s="170">
        <v>247693495</v>
      </c>
      <c r="E213" s="78">
        <f t="shared" si="79"/>
        <v>17007.304</v>
      </c>
      <c r="F213" s="78">
        <f t="shared" si="76"/>
        <v>2021.191315</v>
      </c>
      <c r="G213" s="78">
        <f t="shared" si="77"/>
        <v>0</v>
      </c>
      <c r="H213" s="78">
        <f t="shared" si="78"/>
        <v>451.70768500000003</v>
      </c>
      <c r="I213" s="78">
        <f t="shared" si="80"/>
        <v>14534.405000000001</v>
      </c>
      <c r="J213" s="37">
        <f t="shared" si="83"/>
        <v>1</v>
      </c>
      <c r="K213" s="37">
        <f>VLOOKUP($D213,'[2]Титул ДТ'!$B:$CT,12,0)</f>
        <v>1</v>
      </c>
      <c r="M213" s="37">
        <v>0</v>
      </c>
      <c r="U213" s="37">
        <v>1</v>
      </c>
      <c r="V213" s="180">
        <f t="shared" si="81"/>
        <v>297</v>
      </c>
      <c r="W213" s="180">
        <f t="shared" si="84"/>
        <v>0</v>
      </c>
      <c r="X213" s="180"/>
      <c r="Y213" s="180"/>
      <c r="Z213" s="180">
        <f t="shared" si="85"/>
        <v>0</v>
      </c>
      <c r="AA213" s="180"/>
      <c r="AB213" s="180"/>
      <c r="AC213" s="180">
        <f t="shared" si="86"/>
        <v>297</v>
      </c>
      <c r="AD213" s="37">
        <v>297</v>
      </c>
      <c r="AF213" s="37">
        <v>0</v>
      </c>
      <c r="AH213" s="37">
        <v>0</v>
      </c>
      <c r="AJ213" s="37">
        <v>0</v>
      </c>
      <c r="AL213" s="37">
        <f t="shared" si="82"/>
        <v>7</v>
      </c>
      <c r="AM213" s="179">
        <f t="shared" si="87"/>
        <v>0</v>
      </c>
      <c r="AP213" s="37">
        <f t="shared" si="88"/>
        <v>0</v>
      </c>
      <c r="AS213" s="37">
        <f t="shared" si="89"/>
        <v>6</v>
      </c>
      <c r="AT213" s="37">
        <v>6</v>
      </c>
      <c r="AV213" s="37">
        <f t="shared" si="90"/>
        <v>1</v>
      </c>
      <c r="AW213" s="37">
        <v>1</v>
      </c>
      <c r="AY213" s="37">
        <v>0</v>
      </c>
      <c r="BE213" s="37">
        <v>0</v>
      </c>
      <c r="BS213" s="37">
        <f t="shared" si="91"/>
        <v>0</v>
      </c>
      <c r="BT213" s="37">
        <v>0</v>
      </c>
      <c r="BV213" s="37">
        <v>0</v>
      </c>
      <c r="BX213" s="37">
        <v>0</v>
      </c>
      <c r="BZ213" s="37">
        <v>0</v>
      </c>
      <c r="CH213" s="37">
        <f t="shared" si="92"/>
        <v>0</v>
      </c>
      <c r="CI213" s="37">
        <v>0</v>
      </c>
      <c r="CN213" s="37">
        <v>13158.673000000001</v>
      </c>
      <c r="CT213" s="37">
        <v>95</v>
      </c>
      <c r="CV213" s="37">
        <v>0</v>
      </c>
      <c r="DB213" s="37">
        <v>0</v>
      </c>
      <c r="DD213" s="37">
        <v>0</v>
      </c>
      <c r="DE213" s="37">
        <f t="shared" si="93"/>
        <v>1</v>
      </c>
      <c r="DG213" s="37">
        <v>1</v>
      </c>
      <c r="DK213" s="37">
        <v>18</v>
      </c>
      <c r="DP213" s="37">
        <v>516.29300000000001</v>
      </c>
      <c r="DW213" s="37">
        <v>0</v>
      </c>
      <c r="DZ213" s="37">
        <v>1</v>
      </c>
      <c r="EE213" s="37">
        <v>5</v>
      </c>
      <c r="EK213" s="37">
        <v>3</v>
      </c>
      <c r="EL213" s="37">
        <f t="shared" si="94"/>
        <v>85</v>
      </c>
      <c r="EM213" s="37">
        <v>85</v>
      </c>
      <c r="EN213" s="37">
        <v>0</v>
      </c>
      <c r="EO213" s="37">
        <v>1091.8639149999999</v>
      </c>
      <c r="EQ213" s="37">
        <v>51.449085000000011</v>
      </c>
      <c r="FE213" s="37">
        <v>929.32740000000001</v>
      </c>
      <c r="FG213" s="37">
        <v>103.2586</v>
      </c>
      <c r="FI213" s="37"/>
      <c r="FU213" s="37">
        <v>258.1465</v>
      </c>
      <c r="FW213" s="37">
        <v>4</v>
      </c>
      <c r="GE213" s="37">
        <v>0</v>
      </c>
      <c r="GQ213" s="183"/>
      <c r="GR213" s="184"/>
      <c r="GS213" s="184"/>
      <c r="GT213" s="184"/>
      <c r="GU213" s="184"/>
      <c r="GV213" s="184"/>
      <c r="GW213" s="184"/>
      <c r="GX213" s="184"/>
      <c r="GY213" s="184"/>
      <c r="GZ213" s="184"/>
      <c r="HA213" s="184"/>
      <c r="HB213" s="184"/>
      <c r="HC213" s="184"/>
      <c r="HD213" s="184"/>
      <c r="HE213" s="184"/>
      <c r="HF213" s="184"/>
      <c r="HG213" s="184"/>
      <c r="HH213" s="184"/>
      <c r="HX213" s="37">
        <v>0</v>
      </c>
      <c r="IB213" s="37">
        <v>1357.732</v>
      </c>
      <c r="IR213" s="37">
        <v>678.86599999999999</v>
      </c>
      <c r="IT213" s="37">
        <v>2</v>
      </c>
      <c r="JT213" s="37">
        <v>0</v>
      </c>
      <c r="JW213" s="37">
        <v>0</v>
      </c>
      <c r="JZ213" s="37">
        <v>0</v>
      </c>
      <c r="KA213" s="37">
        <v>0</v>
      </c>
      <c r="KB213" s="37">
        <v>0</v>
      </c>
      <c r="KC213" s="37">
        <v>0</v>
      </c>
      <c r="KD213" s="37">
        <v>0</v>
      </c>
      <c r="KV213" s="37">
        <v>0</v>
      </c>
    </row>
    <row r="214" spans="1:308" ht="17.25" customHeight="1" x14ac:dyDescent="0.25">
      <c r="A214" s="17">
        <v>204</v>
      </c>
      <c r="B214" s="163" t="s">
        <v>300</v>
      </c>
      <c r="C214" s="169" t="s">
        <v>504</v>
      </c>
      <c r="D214" s="170">
        <v>247693493</v>
      </c>
      <c r="E214" s="78">
        <f t="shared" si="79"/>
        <v>10102.311</v>
      </c>
      <c r="F214" s="78">
        <f t="shared" si="76"/>
        <v>2005.3832600000001</v>
      </c>
      <c r="G214" s="78">
        <f t="shared" si="77"/>
        <v>0</v>
      </c>
      <c r="H214" s="78">
        <f t="shared" si="78"/>
        <v>689.18974000000003</v>
      </c>
      <c r="I214" s="78">
        <f t="shared" si="80"/>
        <v>7407.7379999999994</v>
      </c>
      <c r="J214" s="37">
        <f t="shared" si="83"/>
        <v>1</v>
      </c>
      <c r="K214" s="37">
        <f>VLOOKUP($D214,'[2]Титул ДТ'!$B:$CT,12,0)</f>
        <v>1</v>
      </c>
      <c r="M214" s="37">
        <v>0</v>
      </c>
      <c r="U214" s="37">
        <v>1</v>
      </c>
      <c r="V214" s="180">
        <f t="shared" si="81"/>
        <v>322</v>
      </c>
      <c r="W214" s="180">
        <f t="shared" si="84"/>
        <v>0</v>
      </c>
      <c r="X214" s="180"/>
      <c r="Y214" s="180"/>
      <c r="Z214" s="180">
        <f t="shared" si="85"/>
        <v>0</v>
      </c>
      <c r="AA214" s="180"/>
      <c r="AB214" s="180"/>
      <c r="AC214" s="180">
        <f t="shared" si="86"/>
        <v>322</v>
      </c>
      <c r="AD214" s="37">
        <v>322</v>
      </c>
      <c r="AF214" s="37">
        <v>0</v>
      </c>
      <c r="AH214" s="37">
        <v>0</v>
      </c>
      <c r="AJ214" s="37">
        <v>0</v>
      </c>
      <c r="AL214" s="37">
        <f t="shared" si="82"/>
        <v>7</v>
      </c>
      <c r="AM214" s="179">
        <f t="shared" si="87"/>
        <v>0</v>
      </c>
      <c r="AP214" s="37">
        <f t="shared" si="88"/>
        <v>0</v>
      </c>
      <c r="AS214" s="37">
        <f t="shared" si="89"/>
        <v>6</v>
      </c>
      <c r="AT214" s="37">
        <v>6</v>
      </c>
      <c r="AV214" s="37">
        <f t="shared" si="90"/>
        <v>1</v>
      </c>
      <c r="AW214" s="37">
        <v>1</v>
      </c>
      <c r="AY214" s="37">
        <v>1</v>
      </c>
      <c r="BE214" s="37">
        <v>0</v>
      </c>
      <c r="BS214" s="37">
        <f t="shared" si="91"/>
        <v>209</v>
      </c>
      <c r="BT214" s="37">
        <v>209</v>
      </c>
      <c r="BV214" s="37">
        <v>0</v>
      </c>
      <c r="BX214" s="37">
        <v>0</v>
      </c>
      <c r="BZ214" s="37">
        <v>0</v>
      </c>
      <c r="CH214" s="37">
        <f t="shared" si="92"/>
        <v>3</v>
      </c>
      <c r="CI214" s="37">
        <v>3</v>
      </c>
      <c r="CN214" s="37">
        <v>6741.4179999999997</v>
      </c>
      <c r="CT214" s="37">
        <v>34</v>
      </c>
      <c r="CV214" s="37">
        <v>0</v>
      </c>
      <c r="DB214" s="37">
        <v>0</v>
      </c>
      <c r="DD214" s="37">
        <v>0</v>
      </c>
      <c r="DE214" s="37">
        <f t="shared" si="93"/>
        <v>0</v>
      </c>
      <c r="DG214" s="37">
        <v>0</v>
      </c>
      <c r="DK214" s="37">
        <v>0</v>
      </c>
      <c r="DP214" s="37">
        <v>552.9905</v>
      </c>
      <c r="DW214" s="37">
        <v>0</v>
      </c>
      <c r="DZ214" s="37">
        <v>1</v>
      </c>
      <c r="EE214" s="37">
        <v>6</v>
      </c>
      <c r="EK214" s="37">
        <v>5</v>
      </c>
      <c r="EL214" s="37">
        <f t="shared" si="94"/>
        <v>80</v>
      </c>
      <c r="EM214" s="37">
        <v>80</v>
      </c>
      <c r="EN214" s="37">
        <v>0</v>
      </c>
      <c r="EO214" s="37">
        <v>1010.00036</v>
      </c>
      <c r="EQ214" s="37">
        <v>47.591640000000012</v>
      </c>
      <c r="FE214" s="37">
        <v>995.38289999999995</v>
      </c>
      <c r="FG214" s="37">
        <v>110.5981</v>
      </c>
      <c r="FI214" s="37"/>
      <c r="FU214" s="37">
        <v>368.66033333333303</v>
      </c>
      <c r="FW214" s="37">
        <v>3</v>
      </c>
      <c r="GH214" s="37">
        <v>666.32</v>
      </c>
      <c r="GQ214" s="183"/>
      <c r="GR214" s="184"/>
      <c r="GS214" s="184"/>
      <c r="GT214" s="184"/>
      <c r="GU214" s="184"/>
      <c r="GV214" s="184"/>
      <c r="GW214" s="184"/>
      <c r="GX214" s="184"/>
      <c r="GY214" s="184"/>
      <c r="GZ214" s="184"/>
      <c r="HA214" s="184"/>
      <c r="HB214" s="184"/>
      <c r="HC214" s="184"/>
      <c r="HD214" s="184"/>
      <c r="HE214" s="184"/>
      <c r="HF214" s="184"/>
      <c r="HG214" s="184"/>
      <c r="HH214" s="184"/>
      <c r="HV214" s="37">
        <v>335.25534591194997</v>
      </c>
      <c r="HX214" s="37">
        <v>1.7</v>
      </c>
      <c r="IB214" s="37">
        <v>0</v>
      </c>
      <c r="IR214" s="37">
        <v>0</v>
      </c>
      <c r="IT214" s="37">
        <v>0</v>
      </c>
      <c r="JT214" s="37">
        <v>0</v>
      </c>
      <c r="JW214" s="37">
        <v>0</v>
      </c>
      <c r="JZ214" s="37">
        <v>0</v>
      </c>
      <c r="KA214" s="37">
        <v>0</v>
      </c>
      <c r="KB214" s="37">
        <v>0</v>
      </c>
      <c r="KC214" s="37">
        <v>0</v>
      </c>
      <c r="KD214" s="37">
        <v>0</v>
      </c>
      <c r="KV214" s="37">
        <v>0</v>
      </c>
    </row>
    <row r="215" spans="1:308" ht="17.25" customHeight="1" x14ac:dyDescent="0.25">
      <c r="A215" s="17">
        <v>205</v>
      </c>
      <c r="B215" s="163" t="s">
        <v>300</v>
      </c>
      <c r="C215" s="169" t="s">
        <v>505</v>
      </c>
      <c r="D215" s="170">
        <v>3686659846</v>
      </c>
      <c r="E215" s="78">
        <f t="shared" si="79"/>
        <v>18087.832999999999</v>
      </c>
      <c r="F215" s="78">
        <f t="shared" si="76"/>
        <v>2186.93505</v>
      </c>
      <c r="G215" s="78">
        <f t="shared" si="77"/>
        <v>0</v>
      </c>
      <c r="H215" s="78">
        <f t="shared" si="78"/>
        <v>1076.8759500000001</v>
      </c>
      <c r="I215" s="78">
        <f t="shared" si="80"/>
        <v>14824.021999999999</v>
      </c>
      <c r="J215" s="37">
        <f t="shared" si="83"/>
        <v>0</v>
      </c>
      <c r="K215" s="37">
        <f>VLOOKUP($D215,'[2]Титул ДТ'!$B:$CT,12,0)</f>
        <v>0</v>
      </c>
      <c r="M215" s="37">
        <v>0</v>
      </c>
      <c r="U215" s="37">
        <v>0</v>
      </c>
      <c r="V215" s="180">
        <f t="shared" si="81"/>
        <v>0</v>
      </c>
      <c r="W215" s="180">
        <f t="shared" si="84"/>
        <v>0</v>
      </c>
      <c r="X215" s="180"/>
      <c r="Y215" s="180"/>
      <c r="Z215" s="180">
        <f t="shared" si="85"/>
        <v>0</v>
      </c>
      <c r="AA215" s="180"/>
      <c r="AB215" s="180"/>
      <c r="AC215" s="180">
        <f t="shared" si="86"/>
        <v>0</v>
      </c>
      <c r="AD215" s="37">
        <v>0</v>
      </c>
      <c r="AF215" s="37">
        <v>0</v>
      </c>
      <c r="AH215" s="37">
        <v>0</v>
      </c>
      <c r="AJ215" s="37">
        <v>0</v>
      </c>
      <c r="AL215" s="37">
        <f t="shared" si="82"/>
        <v>0</v>
      </c>
      <c r="AM215" s="179">
        <f t="shared" si="87"/>
        <v>0</v>
      </c>
      <c r="AP215" s="37">
        <f t="shared" si="88"/>
        <v>0</v>
      </c>
      <c r="AS215" s="37">
        <f t="shared" si="89"/>
        <v>0</v>
      </c>
      <c r="AT215" s="37">
        <v>0</v>
      </c>
      <c r="AV215" s="37">
        <f t="shared" si="90"/>
        <v>0</v>
      </c>
      <c r="AW215" s="37">
        <v>0</v>
      </c>
      <c r="AY215" s="37">
        <v>1</v>
      </c>
      <c r="BE215" s="37">
        <v>0</v>
      </c>
      <c r="BS215" s="37">
        <f t="shared" si="91"/>
        <v>0</v>
      </c>
      <c r="BT215" s="37">
        <v>0</v>
      </c>
      <c r="BV215" s="37">
        <v>0</v>
      </c>
      <c r="BX215" s="37">
        <v>861</v>
      </c>
      <c r="BZ215" s="37">
        <v>0</v>
      </c>
      <c r="CH215" s="37">
        <f t="shared" si="92"/>
        <v>3</v>
      </c>
      <c r="CI215" s="37">
        <v>3</v>
      </c>
      <c r="CN215" s="37">
        <v>14288.263999999999</v>
      </c>
      <c r="CT215" s="37">
        <v>75</v>
      </c>
      <c r="CV215" s="37">
        <v>0</v>
      </c>
      <c r="DB215" s="37">
        <v>0</v>
      </c>
      <c r="DD215" s="37">
        <v>0</v>
      </c>
      <c r="DE215" s="37">
        <f t="shared" si="93"/>
        <v>0</v>
      </c>
      <c r="DG215" s="37">
        <v>0</v>
      </c>
      <c r="DK215" s="37">
        <v>0</v>
      </c>
      <c r="DP215" s="37">
        <v>979.54049999999995</v>
      </c>
      <c r="DW215" s="37">
        <v>0</v>
      </c>
      <c r="DZ215" s="37">
        <v>0</v>
      </c>
      <c r="EE215" s="37">
        <v>4</v>
      </c>
      <c r="EK215" s="37">
        <v>4</v>
      </c>
      <c r="EL215" s="37">
        <f t="shared" si="94"/>
        <v>34</v>
      </c>
      <c r="EM215" s="37">
        <v>34</v>
      </c>
      <c r="EN215" s="37">
        <v>0</v>
      </c>
      <c r="EO215" s="37">
        <v>423.76215000000002</v>
      </c>
      <c r="EQ215" s="37">
        <v>19.967850000000006</v>
      </c>
      <c r="FE215" s="37">
        <v>1763.1729</v>
      </c>
      <c r="FG215" s="37">
        <v>195.90809999999999</v>
      </c>
      <c r="FI215" s="37"/>
      <c r="FU215" s="37">
        <v>653.02700000000004</v>
      </c>
      <c r="FW215" s="37">
        <v>3</v>
      </c>
      <c r="GH215" s="37">
        <v>535.75800000000004</v>
      </c>
      <c r="GQ215" s="185"/>
      <c r="GR215" s="186"/>
      <c r="GS215" s="186"/>
      <c r="GT215" s="186"/>
      <c r="GU215" s="186"/>
      <c r="GV215" s="186"/>
      <c r="GW215" s="186"/>
      <c r="GX215" s="186"/>
      <c r="GY215" s="186"/>
      <c r="GZ215" s="186"/>
      <c r="HA215" s="186"/>
      <c r="HB215" s="186"/>
      <c r="HC215" s="186"/>
      <c r="HD215" s="186"/>
      <c r="HE215" s="186"/>
      <c r="HF215" s="186"/>
      <c r="HG215" s="186"/>
      <c r="HH215" s="186"/>
      <c r="HV215" s="37">
        <v>273.10002998500801</v>
      </c>
      <c r="HX215" s="37">
        <v>1.7</v>
      </c>
      <c r="IB215" s="37">
        <v>0</v>
      </c>
      <c r="IR215" s="37">
        <v>0</v>
      </c>
      <c r="IT215" s="37">
        <v>0</v>
      </c>
      <c r="JT215" s="37">
        <v>0</v>
      </c>
      <c r="JW215" s="37">
        <v>0</v>
      </c>
      <c r="JZ215" s="37">
        <v>0</v>
      </c>
      <c r="KA215" s="37">
        <v>0</v>
      </c>
      <c r="KB215" s="37">
        <v>0</v>
      </c>
      <c r="KC215" s="37">
        <v>0</v>
      </c>
      <c r="KD215" s="37">
        <v>0</v>
      </c>
      <c r="KV215" s="37">
        <v>0</v>
      </c>
    </row>
    <row r="216" spans="1:308" ht="17.25" customHeight="1" x14ac:dyDescent="0.25">
      <c r="A216" s="17">
        <v>206</v>
      </c>
      <c r="B216" s="163" t="s">
        <v>300</v>
      </c>
      <c r="C216" s="169" t="s">
        <v>506</v>
      </c>
      <c r="D216" s="170">
        <v>247693457</v>
      </c>
      <c r="E216" s="78">
        <f t="shared" si="79"/>
        <v>9232.1769999999997</v>
      </c>
      <c r="F216" s="78">
        <f t="shared" si="76"/>
        <v>1426.2368799999999</v>
      </c>
      <c r="G216" s="78">
        <f t="shared" si="77"/>
        <v>0</v>
      </c>
      <c r="H216" s="78">
        <f t="shared" si="78"/>
        <v>539.58611999999994</v>
      </c>
      <c r="I216" s="78">
        <f t="shared" si="80"/>
        <v>7266.3540000000003</v>
      </c>
      <c r="J216" s="37">
        <f t="shared" si="83"/>
        <v>1</v>
      </c>
      <c r="K216" s="37">
        <f>VLOOKUP($D216,'[2]Титул ДТ'!$B:$CT,12,0)</f>
        <v>1</v>
      </c>
      <c r="M216" s="37">
        <v>0</v>
      </c>
      <c r="U216" s="37">
        <v>1</v>
      </c>
      <c r="V216" s="180">
        <f t="shared" si="81"/>
        <v>209</v>
      </c>
      <c r="W216" s="180">
        <f t="shared" si="84"/>
        <v>0</v>
      </c>
      <c r="X216" s="180"/>
      <c r="Y216" s="180"/>
      <c r="Z216" s="180">
        <f t="shared" si="85"/>
        <v>0</v>
      </c>
      <c r="AA216" s="180"/>
      <c r="AB216" s="180"/>
      <c r="AC216" s="180">
        <f t="shared" si="86"/>
        <v>209</v>
      </c>
      <c r="AD216" s="37">
        <v>209</v>
      </c>
      <c r="AF216" s="37">
        <v>0</v>
      </c>
      <c r="AH216" s="37">
        <v>0</v>
      </c>
      <c r="AJ216" s="37">
        <v>0</v>
      </c>
      <c r="AL216" s="37">
        <f t="shared" si="82"/>
        <v>7</v>
      </c>
      <c r="AM216" s="179">
        <f t="shared" si="87"/>
        <v>0</v>
      </c>
      <c r="AP216" s="37">
        <f t="shared" si="88"/>
        <v>0</v>
      </c>
      <c r="AS216" s="37">
        <f t="shared" si="89"/>
        <v>6</v>
      </c>
      <c r="AT216" s="37">
        <v>6</v>
      </c>
      <c r="AV216" s="37">
        <f t="shared" si="90"/>
        <v>1</v>
      </c>
      <c r="AW216" s="37">
        <v>1</v>
      </c>
      <c r="AY216" s="37">
        <v>1</v>
      </c>
      <c r="BE216" s="37">
        <v>0</v>
      </c>
      <c r="BS216" s="37">
        <f t="shared" si="91"/>
        <v>147</v>
      </c>
      <c r="BT216" s="37">
        <v>147</v>
      </c>
      <c r="BV216" s="37">
        <v>0</v>
      </c>
      <c r="BX216" s="37">
        <v>0</v>
      </c>
      <c r="BZ216" s="37">
        <v>0</v>
      </c>
      <c r="CH216" s="37">
        <f t="shared" si="92"/>
        <v>3</v>
      </c>
      <c r="CI216" s="37">
        <v>3</v>
      </c>
      <c r="CN216" s="37">
        <v>7048.5680000000002</v>
      </c>
      <c r="CT216" s="37">
        <v>55</v>
      </c>
      <c r="CV216" s="37">
        <v>0</v>
      </c>
      <c r="DB216" s="37">
        <v>0</v>
      </c>
      <c r="DD216" s="37">
        <v>0</v>
      </c>
      <c r="DE216" s="37">
        <f t="shared" si="93"/>
        <v>0</v>
      </c>
      <c r="DG216" s="37">
        <v>0</v>
      </c>
      <c r="DK216" s="37">
        <v>0</v>
      </c>
      <c r="DP216" s="37">
        <v>410.21800000000002</v>
      </c>
      <c r="DW216" s="37">
        <v>0</v>
      </c>
      <c r="DZ216" s="37">
        <v>1</v>
      </c>
      <c r="EE216" s="37">
        <v>3</v>
      </c>
      <c r="EK216" s="37">
        <v>6</v>
      </c>
      <c r="EL216" s="37">
        <f t="shared" si="94"/>
        <v>54</v>
      </c>
      <c r="EM216" s="37">
        <v>54</v>
      </c>
      <c r="EN216" s="37">
        <v>0</v>
      </c>
      <c r="EO216" s="37">
        <v>687.84447999999998</v>
      </c>
      <c r="EQ216" s="37">
        <v>32.41152000000001</v>
      </c>
      <c r="FE216" s="37">
        <v>738.39239999999995</v>
      </c>
      <c r="FG216" s="37">
        <v>82.043599999999998</v>
      </c>
      <c r="FI216" s="37"/>
      <c r="FU216" s="37">
        <v>273.47866666666698</v>
      </c>
      <c r="FW216" s="37">
        <v>3</v>
      </c>
      <c r="GE216" s="37">
        <v>69.131</v>
      </c>
      <c r="GQ216" s="183"/>
      <c r="GR216" s="184"/>
      <c r="GS216" s="184"/>
      <c r="GT216" s="184"/>
      <c r="GU216" s="184"/>
      <c r="GV216" s="184"/>
      <c r="GW216" s="184"/>
      <c r="GX216" s="184"/>
      <c r="GY216" s="184"/>
      <c r="GZ216" s="184"/>
      <c r="HA216" s="184"/>
      <c r="HB216" s="184"/>
      <c r="HC216" s="184"/>
      <c r="HD216" s="184"/>
      <c r="HE216" s="184"/>
      <c r="HF216" s="184"/>
      <c r="HG216" s="184"/>
      <c r="HH216" s="184"/>
      <c r="HU216" s="37">
        <v>34.5655</v>
      </c>
      <c r="HV216" s="37">
        <v>0</v>
      </c>
      <c r="HW216" s="37">
        <v>2</v>
      </c>
      <c r="HX216" s="37">
        <v>2</v>
      </c>
      <c r="IB216" s="37">
        <v>217.786</v>
      </c>
      <c r="IR216" s="37">
        <v>120.992222222222</v>
      </c>
      <c r="IT216" s="37">
        <v>1.8</v>
      </c>
      <c r="JT216" s="37">
        <v>0</v>
      </c>
      <c r="JW216" s="37">
        <v>0</v>
      </c>
      <c r="JZ216" s="37">
        <v>0</v>
      </c>
      <c r="KA216" s="37">
        <v>0</v>
      </c>
      <c r="KB216" s="37">
        <v>0</v>
      </c>
      <c r="KC216" s="37">
        <v>0</v>
      </c>
      <c r="KD216" s="37">
        <v>0</v>
      </c>
      <c r="KV216" s="37">
        <v>0</v>
      </c>
    </row>
    <row r="217" spans="1:308" ht="17.25" customHeight="1" x14ac:dyDescent="0.25">
      <c r="A217" s="17">
        <v>207</v>
      </c>
      <c r="B217" s="163" t="s">
        <v>300</v>
      </c>
      <c r="C217" s="169" t="s">
        <v>507</v>
      </c>
      <c r="D217" s="170">
        <v>4513573130</v>
      </c>
      <c r="E217" s="78">
        <f t="shared" si="79"/>
        <v>3075.0469999999996</v>
      </c>
      <c r="F217" s="78">
        <f t="shared" si="76"/>
        <v>504.72840500000001</v>
      </c>
      <c r="G217" s="78">
        <f t="shared" si="77"/>
        <v>0</v>
      </c>
      <c r="H217" s="78">
        <f t="shared" si="78"/>
        <v>42.359594999999999</v>
      </c>
      <c r="I217" s="78">
        <f t="shared" si="80"/>
        <v>2527.9589999999998</v>
      </c>
      <c r="J217" s="37">
        <f t="shared" si="83"/>
        <v>0</v>
      </c>
      <c r="K217" s="37">
        <f>VLOOKUP($D217,'[2]Титул ДТ'!$B:$CT,12,0)</f>
        <v>0</v>
      </c>
      <c r="M217" s="37">
        <v>0</v>
      </c>
      <c r="U217" s="37">
        <v>0</v>
      </c>
      <c r="V217" s="180">
        <f t="shared" si="81"/>
        <v>0</v>
      </c>
      <c r="W217" s="180">
        <f t="shared" si="84"/>
        <v>0</v>
      </c>
      <c r="X217" s="180"/>
      <c r="Y217" s="180"/>
      <c r="Z217" s="180">
        <f t="shared" si="85"/>
        <v>0</v>
      </c>
      <c r="AA217" s="180"/>
      <c r="AB217" s="180"/>
      <c r="AC217" s="180">
        <f t="shared" si="86"/>
        <v>0</v>
      </c>
      <c r="AD217" s="37">
        <v>0</v>
      </c>
      <c r="AF217" s="37">
        <v>0</v>
      </c>
      <c r="AH217" s="37">
        <v>0</v>
      </c>
      <c r="AJ217" s="37">
        <v>0</v>
      </c>
      <c r="AL217" s="37">
        <f t="shared" si="82"/>
        <v>0</v>
      </c>
      <c r="AM217" s="179">
        <f t="shared" si="87"/>
        <v>0</v>
      </c>
      <c r="AP217" s="37">
        <f t="shared" si="88"/>
        <v>0</v>
      </c>
      <c r="AS217" s="37">
        <f t="shared" si="89"/>
        <v>0</v>
      </c>
      <c r="AT217" s="37">
        <v>0</v>
      </c>
      <c r="AV217" s="37">
        <f t="shared" si="90"/>
        <v>0</v>
      </c>
      <c r="AW217" s="37">
        <v>0</v>
      </c>
      <c r="AY217" s="37">
        <v>0</v>
      </c>
      <c r="BE217" s="37">
        <v>0</v>
      </c>
      <c r="BS217" s="37">
        <f t="shared" si="91"/>
        <v>0</v>
      </c>
      <c r="BT217" s="37">
        <v>0</v>
      </c>
      <c r="BV217" s="37">
        <v>0</v>
      </c>
      <c r="BX217" s="37">
        <v>0</v>
      </c>
      <c r="BZ217" s="37">
        <v>0</v>
      </c>
      <c r="CH217" s="37">
        <f t="shared" si="92"/>
        <v>0</v>
      </c>
      <c r="CI217" s="37">
        <v>0</v>
      </c>
      <c r="CN217" s="37">
        <v>2477.913</v>
      </c>
      <c r="CT217" s="37">
        <v>0</v>
      </c>
      <c r="CV217" s="37">
        <v>0</v>
      </c>
      <c r="DB217" s="37">
        <v>0</v>
      </c>
      <c r="DD217" s="37">
        <v>0</v>
      </c>
      <c r="DE217" s="37">
        <f t="shared" si="93"/>
        <v>1</v>
      </c>
      <c r="DG217" s="37">
        <v>1</v>
      </c>
      <c r="DK217" s="37">
        <v>18</v>
      </c>
      <c r="DP217" s="37">
        <v>161.27850000000001</v>
      </c>
      <c r="DW217" s="37">
        <v>0</v>
      </c>
      <c r="DZ217" s="37">
        <v>0</v>
      </c>
      <c r="EE217" s="37">
        <v>2</v>
      </c>
      <c r="EK217" s="37">
        <v>2</v>
      </c>
      <c r="EL217" s="37">
        <f t="shared" si="94"/>
        <v>18</v>
      </c>
      <c r="EM217" s="37">
        <v>18</v>
      </c>
      <c r="EN217" s="37">
        <v>0</v>
      </c>
      <c r="EO217" s="37">
        <v>214.42710499999998</v>
      </c>
      <c r="EQ217" s="37">
        <v>10.103895000000001</v>
      </c>
      <c r="FE217" s="37">
        <v>290.30130000000003</v>
      </c>
      <c r="FG217" s="37">
        <v>32.255699999999997</v>
      </c>
      <c r="FI217" s="37"/>
      <c r="FU217" s="37">
        <v>80.639250000000004</v>
      </c>
      <c r="FW217" s="37">
        <v>4</v>
      </c>
      <c r="GH217" s="37">
        <v>32.045999999999999</v>
      </c>
      <c r="GI217" s="185"/>
      <c r="GQ217" s="183"/>
      <c r="GR217" s="184"/>
      <c r="GS217" s="184"/>
      <c r="GT217" s="184"/>
      <c r="GU217" s="184"/>
      <c r="GV217" s="184"/>
      <c r="GW217" s="184"/>
      <c r="GX217" s="184"/>
      <c r="GY217" s="184"/>
      <c r="GZ217" s="184"/>
      <c r="HA217" s="184"/>
      <c r="HB217" s="184"/>
      <c r="HC217" s="184"/>
      <c r="HD217" s="184"/>
      <c r="HE217" s="184"/>
      <c r="HF217" s="184"/>
      <c r="HG217" s="184"/>
      <c r="HH217" s="184"/>
      <c r="HX217" s="37">
        <v>0</v>
      </c>
      <c r="IB217" s="37">
        <v>0</v>
      </c>
      <c r="IR217" s="37">
        <v>0</v>
      </c>
      <c r="IT217" s="37">
        <v>0</v>
      </c>
      <c r="JT217" s="37">
        <v>0</v>
      </c>
      <c r="JW217" s="37">
        <v>0</v>
      </c>
      <c r="JZ217" s="37">
        <v>0</v>
      </c>
      <c r="KA217" s="37">
        <v>0</v>
      </c>
      <c r="KB217" s="37">
        <v>0</v>
      </c>
      <c r="KC217" s="37">
        <v>0</v>
      </c>
      <c r="KD217" s="37">
        <v>0</v>
      </c>
      <c r="KV217" s="37">
        <v>0</v>
      </c>
    </row>
    <row r="218" spans="1:308" ht="17.25" customHeight="1" x14ac:dyDescent="0.25">
      <c r="A218" s="17">
        <v>208</v>
      </c>
      <c r="B218" s="163" t="s">
        <v>300</v>
      </c>
      <c r="C218" s="169" t="s">
        <v>508</v>
      </c>
      <c r="D218" s="170">
        <v>247694108</v>
      </c>
      <c r="E218" s="78">
        <f t="shared" si="79"/>
        <v>12135.688</v>
      </c>
      <c r="F218" s="78">
        <f t="shared" si="76"/>
        <v>4075.6322849999997</v>
      </c>
      <c r="G218" s="78">
        <f t="shared" si="77"/>
        <v>0</v>
      </c>
      <c r="H218" s="78">
        <f t="shared" si="78"/>
        <v>931.01171500000009</v>
      </c>
      <c r="I218" s="78">
        <f t="shared" si="80"/>
        <v>7129.0439999999999</v>
      </c>
      <c r="J218" s="37">
        <f t="shared" si="83"/>
        <v>2</v>
      </c>
      <c r="K218" s="37">
        <f>VLOOKUP($D218,'[2]Титул ДТ'!$B:$CT,12,0)</f>
        <v>2</v>
      </c>
      <c r="O218" s="37">
        <v>93.1</v>
      </c>
      <c r="U218" s="37">
        <v>1</v>
      </c>
      <c r="V218" s="180">
        <f t="shared" si="81"/>
        <v>150</v>
      </c>
      <c r="W218" s="180">
        <f t="shared" si="84"/>
        <v>0</v>
      </c>
      <c r="X218" s="180"/>
      <c r="Y218" s="180"/>
      <c r="Z218" s="180">
        <f t="shared" si="85"/>
        <v>0</v>
      </c>
      <c r="AA218" s="180"/>
      <c r="AB218" s="180"/>
      <c r="AC218" s="180">
        <f t="shared" si="86"/>
        <v>150</v>
      </c>
      <c r="AD218" s="37">
        <v>150</v>
      </c>
      <c r="AF218" s="37">
        <v>0</v>
      </c>
      <c r="AH218" s="37">
        <v>0</v>
      </c>
      <c r="AJ218" s="37">
        <v>0</v>
      </c>
      <c r="AL218" s="37">
        <f t="shared" si="82"/>
        <v>6</v>
      </c>
      <c r="AM218" s="179">
        <f t="shared" si="87"/>
        <v>0</v>
      </c>
      <c r="AP218" s="37">
        <f t="shared" si="88"/>
        <v>0</v>
      </c>
      <c r="AS218" s="37">
        <f t="shared" si="89"/>
        <v>5</v>
      </c>
      <c r="AT218" s="37">
        <v>5</v>
      </c>
      <c r="AV218" s="37">
        <f t="shared" si="90"/>
        <v>1</v>
      </c>
      <c r="AW218" s="37">
        <v>1</v>
      </c>
      <c r="AY218" s="37">
        <v>3</v>
      </c>
      <c r="BE218" s="37">
        <v>0</v>
      </c>
      <c r="BS218" s="37">
        <f t="shared" si="91"/>
        <v>0</v>
      </c>
      <c r="BT218" s="37">
        <v>0</v>
      </c>
      <c r="BV218" s="37">
        <v>0</v>
      </c>
      <c r="BX218" s="37">
        <v>331</v>
      </c>
      <c r="BZ218" s="37">
        <v>0</v>
      </c>
      <c r="CH218" s="37">
        <f t="shared" si="92"/>
        <v>4</v>
      </c>
      <c r="CI218" s="37">
        <v>4</v>
      </c>
      <c r="CN218" s="37">
        <v>4955.433</v>
      </c>
      <c r="CT218" s="37">
        <v>9</v>
      </c>
      <c r="CV218" s="37">
        <v>0</v>
      </c>
      <c r="DB218" s="37">
        <v>0</v>
      </c>
      <c r="DD218" s="37">
        <v>0</v>
      </c>
      <c r="DE218" s="37">
        <f t="shared" si="93"/>
        <v>2</v>
      </c>
      <c r="DG218" s="37">
        <v>2</v>
      </c>
      <c r="DK218" s="37">
        <v>18</v>
      </c>
      <c r="DP218" s="37">
        <v>1431.3385000000001</v>
      </c>
      <c r="DW218" s="37">
        <v>0</v>
      </c>
      <c r="DZ218" s="37">
        <v>2</v>
      </c>
      <c r="EE218" s="37">
        <v>4</v>
      </c>
      <c r="EK218" s="37">
        <v>4</v>
      </c>
      <c r="EL218" s="37">
        <f t="shared" si="94"/>
        <v>119</v>
      </c>
      <c r="EM218" s="37">
        <v>119</v>
      </c>
      <c r="EN218" s="37">
        <v>0</v>
      </c>
      <c r="EO218" s="37">
        <v>1499.2229850000001</v>
      </c>
      <c r="EQ218" s="37">
        <v>70.644015000000024</v>
      </c>
      <c r="FE218" s="37">
        <v>2576.4092999999998</v>
      </c>
      <c r="FG218" s="37">
        <v>286.26769999999999</v>
      </c>
      <c r="FI218" s="37"/>
      <c r="FU218" s="37">
        <v>572.53539999999998</v>
      </c>
      <c r="FW218" s="37">
        <v>5</v>
      </c>
      <c r="GH218" s="37">
        <v>2155.6109999999999</v>
      </c>
      <c r="GI218" s="183"/>
      <c r="GQ218" s="183"/>
      <c r="GR218" s="184"/>
      <c r="GS218" s="184"/>
      <c r="GT218" s="184"/>
      <c r="GU218" s="184"/>
      <c r="GV218" s="184"/>
      <c r="GW218" s="184"/>
      <c r="GX218" s="184"/>
      <c r="GY218" s="184"/>
      <c r="GZ218" s="184"/>
      <c r="HA218" s="184"/>
      <c r="HB218" s="184"/>
      <c r="HC218" s="184"/>
      <c r="HD218" s="184"/>
      <c r="HE218" s="184"/>
      <c r="HF218" s="184"/>
      <c r="HG218" s="184"/>
      <c r="HH218" s="184"/>
      <c r="HV218" s="37">
        <v>1231.7777142857101</v>
      </c>
      <c r="HX218" s="37">
        <v>1.7</v>
      </c>
      <c r="IB218" s="37">
        <v>0</v>
      </c>
      <c r="IR218" s="37">
        <v>0</v>
      </c>
      <c r="IT218" s="37">
        <v>0</v>
      </c>
      <c r="JT218" s="37">
        <v>0</v>
      </c>
      <c r="JW218" s="37">
        <v>0</v>
      </c>
      <c r="JZ218" s="37">
        <v>0</v>
      </c>
      <c r="KA218" s="37">
        <v>0</v>
      </c>
      <c r="KB218" s="37">
        <v>0</v>
      </c>
      <c r="KC218" s="37">
        <v>0</v>
      </c>
      <c r="KD218" s="37">
        <v>0</v>
      </c>
      <c r="KV218" s="37">
        <v>0</v>
      </c>
    </row>
    <row r="219" spans="1:308" ht="17.25" customHeight="1" x14ac:dyDescent="0.25">
      <c r="A219" s="17">
        <v>209</v>
      </c>
      <c r="B219" s="163" t="s">
        <v>300</v>
      </c>
      <c r="C219" s="169" t="s">
        <v>509</v>
      </c>
      <c r="D219" s="170">
        <v>247693504</v>
      </c>
      <c r="E219" s="78">
        <f t="shared" si="79"/>
        <v>5554.9160000000002</v>
      </c>
      <c r="F219" s="78">
        <f t="shared" si="76"/>
        <v>1178.502835</v>
      </c>
      <c r="G219" s="78">
        <f t="shared" si="77"/>
        <v>0</v>
      </c>
      <c r="H219" s="78">
        <f t="shared" si="78"/>
        <v>306.170165</v>
      </c>
      <c r="I219" s="78">
        <f t="shared" si="80"/>
        <v>4070.2429999999999</v>
      </c>
      <c r="J219" s="37">
        <f t="shared" si="83"/>
        <v>2</v>
      </c>
      <c r="K219" s="37">
        <f>VLOOKUP($D219,'[2]Титул ДТ'!$B:$CT,12,0)</f>
        <v>2</v>
      </c>
      <c r="M219" s="37">
        <v>0</v>
      </c>
      <c r="U219" s="37">
        <v>1</v>
      </c>
      <c r="V219" s="180">
        <f t="shared" si="81"/>
        <v>114</v>
      </c>
      <c r="W219" s="180">
        <f t="shared" si="84"/>
        <v>0</v>
      </c>
      <c r="X219" s="180"/>
      <c r="Y219" s="180"/>
      <c r="Z219" s="180">
        <f t="shared" si="85"/>
        <v>0</v>
      </c>
      <c r="AA219" s="180"/>
      <c r="AB219" s="180"/>
      <c r="AC219" s="180">
        <f t="shared" si="86"/>
        <v>114</v>
      </c>
      <c r="AD219" s="37">
        <v>114</v>
      </c>
      <c r="AF219" s="37">
        <v>0</v>
      </c>
      <c r="AH219" s="37">
        <v>75.7</v>
      </c>
      <c r="AJ219" s="37">
        <v>0</v>
      </c>
      <c r="AL219" s="37">
        <f t="shared" si="82"/>
        <v>0</v>
      </c>
      <c r="AM219" s="179">
        <f t="shared" si="87"/>
        <v>0</v>
      </c>
      <c r="AP219" s="37">
        <f t="shared" si="88"/>
        <v>0</v>
      </c>
      <c r="AS219" s="37">
        <f t="shared" si="89"/>
        <v>0</v>
      </c>
      <c r="AT219" s="37">
        <v>0</v>
      </c>
      <c r="AV219" s="37">
        <f t="shared" si="90"/>
        <v>0</v>
      </c>
      <c r="AW219" s="37">
        <v>0</v>
      </c>
      <c r="AY219" s="37">
        <v>0</v>
      </c>
      <c r="BE219" s="37">
        <v>0</v>
      </c>
      <c r="BS219" s="37">
        <f t="shared" si="91"/>
        <v>0</v>
      </c>
      <c r="BT219" s="37">
        <v>0</v>
      </c>
      <c r="BV219" s="37">
        <v>0</v>
      </c>
      <c r="BX219" s="37">
        <v>0</v>
      </c>
      <c r="BZ219" s="37">
        <v>0</v>
      </c>
      <c r="CH219" s="37">
        <f t="shared" si="92"/>
        <v>0</v>
      </c>
      <c r="CI219" s="37">
        <v>0</v>
      </c>
      <c r="CN219" s="37">
        <v>4022.7559999999999</v>
      </c>
      <c r="CT219" s="37">
        <v>0</v>
      </c>
      <c r="CV219" s="37">
        <v>0</v>
      </c>
      <c r="DB219" s="37">
        <v>0</v>
      </c>
      <c r="DD219" s="37">
        <v>0</v>
      </c>
      <c r="DE219" s="37">
        <f t="shared" si="93"/>
        <v>0</v>
      </c>
      <c r="DG219" s="37">
        <v>0</v>
      </c>
      <c r="DK219" s="37">
        <v>0</v>
      </c>
      <c r="DP219" s="37">
        <v>529.05799999999999</v>
      </c>
      <c r="DW219" s="37">
        <v>0</v>
      </c>
      <c r="DZ219" s="37">
        <v>2</v>
      </c>
      <c r="EE219" s="37">
        <v>1</v>
      </c>
      <c r="EK219" s="37">
        <v>1</v>
      </c>
      <c r="EL219" s="37">
        <f t="shared" si="94"/>
        <v>18</v>
      </c>
      <c r="EM219" s="37">
        <v>18</v>
      </c>
      <c r="EN219" s="37">
        <v>0</v>
      </c>
      <c r="EO219" s="37">
        <v>226.19843500000002</v>
      </c>
      <c r="EQ219" s="37">
        <v>10.658565000000003</v>
      </c>
      <c r="FE219" s="37">
        <v>952.30439999999999</v>
      </c>
      <c r="FG219" s="37">
        <v>105.8116</v>
      </c>
      <c r="FI219" s="37"/>
      <c r="FU219" s="37">
        <v>244.180615384616</v>
      </c>
      <c r="FW219" s="37">
        <v>4.3333333333333304</v>
      </c>
      <c r="GH219" s="37">
        <v>47.487000000000002</v>
      </c>
      <c r="GI219" s="183"/>
      <c r="GQ219" s="185"/>
      <c r="GR219" s="186"/>
      <c r="GS219" s="186"/>
      <c r="GT219" s="186"/>
      <c r="GU219" s="186"/>
      <c r="GV219" s="186"/>
      <c r="GW219" s="186"/>
      <c r="GX219" s="186"/>
      <c r="GY219" s="186"/>
      <c r="GZ219" s="186"/>
      <c r="HA219" s="186"/>
      <c r="HB219" s="186"/>
      <c r="HC219" s="186"/>
      <c r="HD219" s="186"/>
      <c r="HE219" s="186"/>
      <c r="HF219" s="186"/>
      <c r="HG219" s="186"/>
      <c r="HH219" s="186"/>
      <c r="HV219" s="37">
        <v>24.775826086956499</v>
      </c>
      <c r="HX219" s="37">
        <v>1.7</v>
      </c>
      <c r="IB219" s="37">
        <v>0</v>
      </c>
      <c r="IR219" s="37">
        <v>0</v>
      </c>
      <c r="IT219" s="37">
        <v>0</v>
      </c>
      <c r="JT219" s="37">
        <v>0</v>
      </c>
      <c r="JW219" s="37">
        <v>0</v>
      </c>
      <c r="JZ219" s="37">
        <v>0</v>
      </c>
      <c r="KA219" s="37">
        <v>0</v>
      </c>
      <c r="KB219" s="37">
        <v>0</v>
      </c>
      <c r="KC219" s="37">
        <v>0</v>
      </c>
      <c r="KD219" s="37">
        <v>0</v>
      </c>
      <c r="KV219" s="37">
        <v>0</v>
      </c>
    </row>
    <row r="220" spans="1:308" ht="17.25" customHeight="1" x14ac:dyDescent="0.25">
      <c r="A220" s="17">
        <v>210</v>
      </c>
      <c r="B220" s="163" t="s">
        <v>300</v>
      </c>
      <c r="C220" s="169" t="s">
        <v>510</v>
      </c>
      <c r="D220" s="170">
        <v>247694034</v>
      </c>
      <c r="E220" s="78">
        <f t="shared" si="79"/>
        <v>16877.166999999998</v>
      </c>
      <c r="F220" s="78">
        <f t="shared" si="76"/>
        <v>4176.2338650000002</v>
      </c>
      <c r="G220" s="78">
        <f t="shared" si="77"/>
        <v>0</v>
      </c>
      <c r="H220" s="78">
        <f t="shared" si="78"/>
        <v>364.82853499999999</v>
      </c>
      <c r="I220" s="78">
        <f t="shared" si="80"/>
        <v>12336.104599999999</v>
      </c>
      <c r="J220" s="37">
        <f t="shared" si="83"/>
        <v>0</v>
      </c>
      <c r="K220" s="37">
        <f>VLOOKUP($D220,'[2]Титул ДТ'!$B:$CT,12,0)</f>
        <v>0</v>
      </c>
      <c r="M220" s="37">
        <v>0</v>
      </c>
      <c r="U220" s="37">
        <v>0</v>
      </c>
      <c r="V220" s="180">
        <f t="shared" si="81"/>
        <v>0</v>
      </c>
      <c r="W220" s="180">
        <f t="shared" si="84"/>
        <v>0</v>
      </c>
      <c r="X220" s="180"/>
      <c r="Y220" s="180"/>
      <c r="Z220" s="180">
        <f t="shared" si="85"/>
        <v>0</v>
      </c>
      <c r="AA220" s="180"/>
      <c r="AB220" s="180"/>
      <c r="AC220" s="180">
        <f t="shared" si="86"/>
        <v>0</v>
      </c>
      <c r="AD220" s="37">
        <v>0</v>
      </c>
      <c r="AF220" s="37">
        <v>0</v>
      </c>
      <c r="AH220" s="37">
        <v>0</v>
      </c>
      <c r="AJ220" s="37">
        <v>0</v>
      </c>
      <c r="AL220" s="37">
        <f t="shared" si="82"/>
        <v>0</v>
      </c>
      <c r="AM220" s="179">
        <f t="shared" si="87"/>
        <v>0</v>
      </c>
      <c r="AP220" s="37">
        <f t="shared" si="88"/>
        <v>0</v>
      </c>
      <c r="AS220" s="37">
        <f t="shared" si="89"/>
        <v>0</v>
      </c>
      <c r="AT220" s="37">
        <v>0</v>
      </c>
      <c r="AV220" s="37">
        <f t="shared" si="90"/>
        <v>0</v>
      </c>
      <c r="AW220" s="37">
        <v>0</v>
      </c>
      <c r="AY220" s="37">
        <v>0</v>
      </c>
      <c r="BE220" s="37">
        <v>0</v>
      </c>
      <c r="BS220" s="37">
        <f t="shared" si="91"/>
        <v>0</v>
      </c>
      <c r="BT220" s="37">
        <v>0</v>
      </c>
      <c r="BV220" s="37">
        <v>0</v>
      </c>
      <c r="BX220" s="37">
        <v>0</v>
      </c>
      <c r="BZ220" s="37">
        <v>0</v>
      </c>
      <c r="CH220" s="37">
        <f t="shared" si="92"/>
        <v>0</v>
      </c>
      <c r="CI220" s="37">
        <v>0</v>
      </c>
      <c r="CN220" s="37">
        <v>12041.569</v>
      </c>
      <c r="CT220" s="37">
        <v>222</v>
      </c>
      <c r="CV220" s="37">
        <v>0</v>
      </c>
      <c r="DB220" s="37">
        <v>0</v>
      </c>
      <c r="DD220" s="37">
        <v>89</v>
      </c>
      <c r="DE220" s="37">
        <f t="shared" si="93"/>
        <v>1</v>
      </c>
      <c r="DG220" s="37">
        <v>1</v>
      </c>
      <c r="DK220" s="37">
        <v>18</v>
      </c>
      <c r="DP220" s="37">
        <v>905.84450000000004</v>
      </c>
      <c r="DW220" s="37">
        <v>0</v>
      </c>
      <c r="DZ220" s="37">
        <v>0</v>
      </c>
      <c r="EE220" s="37">
        <v>14</v>
      </c>
      <c r="EK220" s="37">
        <v>14</v>
      </c>
      <c r="EL220" s="37">
        <f t="shared" si="94"/>
        <v>126</v>
      </c>
      <c r="EM220" s="37">
        <v>126</v>
      </c>
      <c r="EN220" s="37">
        <v>0</v>
      </c>
      <c r="EO220" s="37">
        <v>1550.1856049999999</v>
      </c>
      <c r="EQ220" s="37">
        <v>73.045395000000013</v>
      </c>
      <c r="FE220" s="37">
        <v>1630.5201</v>
      </c>
      <c r="FG220" s="37">
        <v>181.16890000000001</v>
      </c>
      <c r="FI220" s="37"/>
      <c r="FU220" s="37">
        <v>494.09699999999998</v>
      </c>
      <c r="FW220" s="37">
        <v>3.6666666666666701</v>
      </c>
      <c r="FY220" s="37">
        <v>995.52815999999996</v>
      </c>
      <c r="GE220" s="37">
        <v>110.61424</v>
      </c>
      <c r="GH220" s="37">
        <v>276.53559999999999</v>
      </c>
      <c r="GI220" s="183"/>
      <c r="GQ220" s="183"/>
      <c r="GR220" s="184"/>
      <c r="GS220" s="184"/>
      <c r="GT220" s="184"/>
      <c r="GU220" s="184"/>
      <c r="GV220" s="184"/>
      <c r="GW220" s="184"/>
      <c r="GX220" s="184"/>
      <c r="GY220" s="184"/>
      <c r="GZ220" s="184"/>
      <c r="HA220" s="184"/>
      <c r="HB220" s="184"/>
      <c r="HC220" s="184"/>
      <c r="HD220" s="184"/>
      <c r="HE220" s="184"/>
      <c r="HF220" s="184"/>
      <c r="HG220" s="184"/>
      <c r="HH220" s="184"/>
      <c r="HU220" s="37">
        <v>407.52614736842202</v>
      </c>
      <c r="HV220" s="37">
        <v>101.88153684210501</v>
      </c>
      <c r="HW220" s="37">
        <v>2.7</v>
      </c>
      <c r="HX220" s="37">
        <v>2.7</v>
      </c>
      <c r="IB220" s="37">
        <v>0</v>
      </c>
      <c r="IR220" s="37">
        <v>0</v>
      </c>
      <c r="IT220" s="37">
        <v>0</v>
      </c>
      <c r="JT220" s="37">
        <v>0</v>
      </c>
      <c r="JW220" s="37">
        <v>0</v>
      </c>
      <c r="JZ220" s="37">
        <v>0</v>
      </c>
      <c r="KA220" s="37">
        <v>0</v>
      </c>
      <c r="KB220" s="37">
        <v>0</v>
      </c>
      <c r="KC220" s="37">
        <v>0</v>
      </c>
      <c r="KD220" s="37">
        <v>0</v>
      </c>
      <c r="KV220" s="37">
        <v>0</v>
      </c>
    </row>
    <row r="221" spans="1:308" ht="17.25" customHeight="1" x14ac:dyDescent="0.25">
      <c r="A221" s="17">
        <v>211</v>
      </c>
      <c r="B221" s="163" t="s">
        <v>300</v>
      </c>
      <c r="C221" s="169" t="s">
        <v>511</v>
      </c>
      <c r="D221" s="170">
        <v>247693482</v>
      </c>
      <c r="E221" s="78">
        <f t="shared" si="79"/>
        <v>11294.257</v>
      </c>
      <c r="F221" s="78">
        <f t="shared" si="76"/>
        <v>2669.108025</v>
      </c>
      <c r="G221" s="78">
        <f t="shared" si="77"/>
        <v>0</v>
      </c>
      <c r="H221" s="78">
        <f t="shared" si="78"/>
        <v>950.88097500000003</v>
      </c>
      <c r="I221" s="78">
        <f t="shared" si="80"/>
        <v>7674.268</v>
      </c>
      <c r="J221" s="37">
        <f t="shared" si="83"/>
        <v>1</v>
      </c>
      <c r="K221" s="37">
        <f>VLOOKUP($D221,'[2]Титул ДТ'!$B:$CT,12,0)</f>
        <v>1</v>
      </c>
      <c r="M221" s="37">
        <v>0</v>
      </c>
      <c r="U221" s="37">
        <v>1</v>
      </c>
      <c r="V221" s="180">
        <f t="shared" si="81"/>
        <v>384</v>
      </c>
      <c r="W221" s="180">
        <f t="shared" si="84"/>
        <v>0</v>
      </c>
      <c r="X221" s="180"/>
      <c r="Y221" s="180"/>
      <c r="Z221" s="180">
        <f t="shared" si="85"/>
        <v>0</v>
      </c>
      <c r="AA221" s="180"/>
      <c r="AB221" s="180"/>
      <c r="AC221" s="180">
        <f t="shared" si="86"/>
        <v>384</v>
      </c>
      <c r="AD221" s="37">
        <v>384</v>
      </c>
      <c r="AF221" s="37">
        <v>0</v>
      </c>
      <c r="AH221" s="37">
        <v>0</v>
      </c>
      <c r="AJ221" s="37">
        <v>0</v>
      </c>
      <c r="AL221" s="37">
        <f t="shared" si="82"/>
        <v>0</v>
      </c>
      <c r="AM221" s="179">
        <f t="shared" si="87"/>
        <v>0</v>
      </c>
      <c r="AP221" s="37">
        <f t="shared" si="88"/>
        <v>0</v>
      </c>
      <c r="AS221" s="37">
        <f t="shared" si="89"/>
        <v>0</v>
      </c>
      <c r="AT221" s="37">
        <v>0</v>
      </c>
      <c r="AV221" s="37">
        <f t="shared" si="90"/>
        <v>0</v>
      </c>
      <c r="AW221" s="37">
        <v>0</v>
      </c>
      <c r="AY221" s="37">
        <v>2</v>
      </c>
      <c r="BE221" s="37">
        <v>0</v>
      </c>
      <c r="BS221" s="37">
        <f t="shared" si="91"/>
        <v>308</v>
      </c>
      <c r="BT221" s="37">
        <v>308</v>
      </c>
      <c r="BV221" s="37">
        <v>0</v>
      </c>
      <c r="BX221" s="37">
        <v>24.6</v>
      </c>
      <c r="BZ221" s="37">
        <v>0</v>
      </c>
      <c r="CH221" s="37">
        <f t="shared" si="92"/>
        <v>5</v>
      </c>
      <c r="CI221" s="37">
        <v>5</v>
      </c>
      <c r="CN221" s="37">
        <v>6906.5810000000001</v>
      </c>
      <c r="CT221" s="37">
        <v>100</v>
      </c>
      <c r="CV221" s="37">
        <v>0</v>
      </c>
      <c r="DB221" s="37">
        <v>0</v>
      </c>
      <c r="DD221" s="37">
        <v>0</v>
      </c>
      <c r="DE221" s="37">
        <f t="shared" si="93"/>
        <v>0</v>
      </c>
      <c r="DG221" s="37">
        <v>0</v>
      </c>
      <c r="DK221" s="37">
        <v>0</v>
      </c>
      <c r="DP221" s="37">
        <v>942.077</v>
      </c>
      <c r="DW221" s="37">
        <v>0</v>
      </c>
      <c r="DZ221" s="37">
        <v>1</v>
      </c>
      <c r="EE221" s="37">
        <v>0</v>
      </c>
      <c r="EK221" s="37">
        <v>2</v>
      </c>
      <c r="EL221" s="37">
        <f t="shared" si="94"/>
        <v>76</v>
      </c>
      <c r="EM221" s="37">
        <v>76</v>
      </c>
      <c r="EN221" s="37">
        <v>0</v>
      </c>
      <c r="EO221" s="37">
        <v>973.36942499999998</v>
      </c>
      <c r="EQ221" s="37">
        <v>45.865575000000007</v>
      </c>
      <c r="FE221" s="37">
        <v>1695.7385999999999</v>
      </c>
      <c r="FG221" s="37">
        <v>188.41540000000001</v>
      </c>
      <c r="FI221" s="37"/>
      <c r="FU221" s="37">
        <v>376.83080000000001</v>
      </c>
      <c r="FW221" s="37">
        <v>5</v>
      </c>
      <c r="GH221" s="37">
        <v>767.68700000000001</v>
      </c>
      <c r="GI221" s="183"/>
      <c r="GQ221" s="183"/>
      <c r="GR221" s="184"/>
      <c r="GS221" s="184"/>
      <c r="GT221" s="184"/>
      <c r="GU221" s="184"/>
      <c r="GV221" s="184"/>
      <c r="GW221" s="184"/>
      <c r="GX221" s="184"/>
      <c r="GY221" s="184"/>
      <c r="GZ221" s="184"/>
      <c r="HA221" s="184"/>
      <c r="HB221" s="184"/>
      <c r="HC221" s="184"/>
      <c r="HD221" s="184"/>
      <c r="HE221" s="184"/>
      <c r="HF221" s="184"/>
      <c r="HG221" s="184"/>
      <c r="HH221" s="184"/>
      <c r="HV221" s="37">
        <v>418.738363636364</v>
      </c>
      <c r="HX221" s="37">
        <v>1.7</v>
      </c>
      <c r="IB221" s="37">
        <v>0</v>
      </c>
      <c r="IR221" s="37">
        <v>0</v>
      </c>
      <c r="IT221" s="37">
        <v>0</v>
      </c>
      <c r="JT221" s="37">
        <v>0</v>
      </c>
      <c r="JW221" s="37">
        <v>0</v>
      </c>
      <c r="JZ221" s="37">
        <v>0</v>
      </c>
      <c r="KA221" s="37">
        <v>0</v>
      </c>
      <c r="KB221" s="37">
        <v>0</v>
      </c>
      <c r="KC221" s="37">
        <v>0</v>
      </c>
      <c r="KD221" s="37">
        <v>0</v>
      </c>
      <c r="KV221" s="37">
        <v>0</v>
      </c>
    </row>
    <row r="222" spans="1:308" ht="17.25" customHeight="1" x14ac:dyDescent="0.25">
      <c r="A222" s="17">
        <v>212</v>
      </c>
      <c r="B222" s="163" t="s">
        <v>300</v>
      </c>
      <c r="C222" s="169" t="s">
        <v>512</v>
      </c>
      <c r="D222" s="170">
        <v>247693506</v>
      </c>
      <c r="E222" s="78">
        <f t="shared" si="79"/>
        <v>3138.8789999999999</v>
      </c>
      <c r="F222" s="78">
        <f t="shared" si="76"/>
        <v>662.35860000000002</v>
      </c>
      <c r="G222" s="78">
        <f t="shared" si="77"/>
        <v>0</v>
      </c>
      <c r="H222" s="78">
        <f t="shared" si="78"/>
        <v>73.595399999999998</v>
      </c>
      <c r="I222" s="78">
        <f t="shared" si="80"/>
        <v>2402.9249999999997</v>
      </c>
      <c r="J222" s="37">
        <f t="shared" si="83"/>
        <v>0</v>
      </c>
      <c r="K222" s="37">
        <f>VLOOKUP($D222,'[2]Титул ДТ'!$B:$CT,12,0)</f>
        <v>0</v>
      </c>
      <c r="M222" s="37">
        <v>0</v>
      </c>
      <c r="U222" s="37">
        <v>0</v>
      </c>
      <c r="V222" s="180">
        <f t="shared" si="81"/>
        <v>0</v>
      </c>
      <c r="W222" s="180">
        <f t="shared" si="84"/>
        <v>0</v>
      </c>
      <c r="X222" s="180"/>
      <c r="Y222" s="180"/>
      <c r="Z222" s="180">
        <f t="shared" si="85"/>
        <v>0</v>
      </c>
      <c r="AA222" s="180"/>
      <c r="AB222" s="180"/>
      <c r="AC222" s="180">
        <f t="shared" si="86"/>
        <v>0</v>
      </c>
      <c r="AD222" s="37">
        <v>0</v>
      </c>
      <c r="AF222" s="37">
        <v>0</v>
      </c>
      <c r="AH222" s="37">
        <v>0</v>
      </c>
      <c r="AJ222" s="37">
        <v>0</v>
      </c>
      <c r="AL222" s="37">
        <f t="shared" si="82"/>
        <v>0</v>
      </c>
      <c r="AM222" s="179">
        <f t="shared" si="87"/>
        <v>0</v>
      </c>
      <c r="AP222" s="37">
        <f t="shared" si="88"/>
        <v>0</v>
      </c>
      <c r="AS222" s="37">
        <f t="shared" si="89"/>
        <v>0</v>
      </c>
      <c r="AT222" s="37">
        <v>0</v>
      </c>
      <c r="AV222" s="37">
        <f t="shared" si="90"/>
        <v>0</v>
      </c>
      <c r="AW222" s="37">
        <v>0</v>
      </c>
      <c r="AY222" s="37">
        <v>0</v>
      </c>
      <c r="BE222" s="37">
        <v>0</v>
      </c>
      <c r="BS222" s="37">
        <f t="shared" si="91"/>
        <v>0</v>
      </c>
      <c r="BT222" s="37">
        <v>0</v>
      </c>
      <c r="BV222" s="37">
        <v>0</v>
      </c>
      <c r="BX222" s="37">
        <v>0</v>
      </c>
      <c r="BZ222" s="37">
        <v>0</v>
      </c>
      <c r="CH222" s="37">
        <f t="shared" si="92"/>
        <v>0</v>
      </c>
      <c r="CI222" s="37">
        <v>0</v>
      </c>
      <c r="CN222" s="37">
        <v>2290.6689999999999</v>
      </c>
      <c r="CT222" s="37">
        <v>50</v>
      </c>
      <c r="CV222" s="37">
        <v>0</v>
      </c>
      <c r="DB222" s="37">
        <v>0</v>
      </c>
      <c r="DD222" s="37">
        <v>0</v>
      </c>
      <c r="DE222" s="37">
        <f t="shared" si="93"/>
        <v>1</v>
      </c>
      <c r="DG222" s="37">
        <v>1</v>
      </c>
      <c r="DK222" s="37">
        <v>18</v>
      </c>
      <c r="DP222" s="37">
        <v>367.97699999999998</v>
      </c>
      <c r="DW222" s="37">
        <v>0</v>
      </c>
      <c r="DZ222" s="37">
        <v>0</v>
      </c>
      <c r="EE222" s="37">
        <v>4</v>
      </c>
      <c r="EK222" s="37">
        <v>4</v>
      </c>
      <c r="EL222" s="37">
        <f t="shared" si="94"/>
        <v>0</v>
      </c>
      <c r="EM222" s="37">
        <v>0</v>
      </c>
      <c r="EN222" s="37">
        <v>0</v>
      </c>
      <c r="EO222" s="37">
        <v>0</v>
      </c>
      <c r="EQ222" s="37">
        <v>0</v>
      </c>
      <c r="FE222" s="37">
        <v>662.35860000000002</v>
      </c>
      <c r="FG222" s="37">
        <v>73.595399999999998</v>
      </c>
      <c r="FI222" s="37"/>
      <c r="FU222" s="37">
        <v>147.1908</v>
      </c>
      <c r="FW222" s="37">
        <v>5</v>
      </c>
      <c r="GH222" s="37">
        <v>94.256</v>
      </c>
      <c r="GI222" s="183"/>
      <c r="GQ222" s="183"/>
      <c r="GR222" s="184"/>
      <c r="GS222" s="184"/>
      <c r="GT222" s="184"/>
      <c r="GU222" s="184"/>
      <c r="GV222" s="184"/>
      <c r="GW222" s="184"/>
      <c r="GX222" s="184"/>
      <c r="GY222" s="184"/>
      <c r="GZ222" s="184"/>
      <c r="HA222" s="184"/>
      <c r="HB222" s="184"/>
      <c r="HC222" s="184"/>
      <c r="HD222" s="184"/>
      <c r="HE222" s="184"/>
      <c r="HF222" s="184"/>
      <c r="HG222" s="184"/>
      <c r="HH222" s="184"/>
      <c r="HV222" s="37">
        <v>62.837333333333298</v>
      </c>
      <c r="HX222" s="37">
        <v>1.7</v>
      </c>
      <c r="IB222" s="37">
        <v>0</v>
      </c>
      <c r="IR222" s="37">
        <v>0</v>
      </c>
      <c r="IT222" s="37">
        <v>0</v>
      </c>
      <c r="JT222" s="37">
        <v>0</v>
      </c>
      <c r="JW222" s="37">
        <v>0</v>
      </c>
      <c r="JZ222" s="37">
        <v>0</v>
      </c>
      <c r="KA222" s="37">
        <v>0</v>
      </c>
      <c r="KB222" s="37">
        <v>0</v>
      </c>
      <c r="KC222" s="37">
        <v>0</v>
      </c>
      <c r="KD222" s="37">
        <v>0</v>
      </c>
      <c r="KV222" s="37">
        <v>0</v>
      </c>
    </row>
    <row r="223" spans="1:308" ht="17.25" customHeight="1" x14ac:dyDescent="0.25">
      <c r="A223" s="17">
        <v>213</v>
      </c>
      <c r="B223" s="163" t="s">
        <v>300</v>
      </c>
      <c r="C223" s="169" t="s">
        <v>513</v>
      </c>
      <c r="D223" s="170">
        <v>247694029</v>
      </c>
      <c r="E223" s="78">
        <f t="shared" si="79"/>
        <v>7528.3959999999988</v>
      </c>
      <c r="F223" s="78">
        <f t="shared" si="76"/>
        <v>2052.93658</v>
      </c>
      <c r="G223" s="78">
        <f t="shared" si="77"/>
        <v>0</v>
      </c>
      <c r="H223" s="78">
        <f t="shared" si="78"/>
        <v>420.81941999999998</v>
      </c>
      <c r="I223" s="78">
        <f t="shared" si="80"/>
        <v>5054.6399999999994</v>
      </c>
      <c r="J223" s="37">
        <f t="shared" si="83"/>
        <v>3</v>
      </c>
      <c r="L223" s="37">
        <v>3</v>
      </c>
      <c r="M223" s="37">
        <v>0</v>
      </c>
      <c r="U223" s="37">
        <v>1</v>
      </c>
      <c r="V223" s="180">
        <f t="shared" si="81"/>
        <v>301.3</v>
      </c>
      <c r="W223" s="180">
        <f t="shared" si="84"/>
        <v>0</v>
      </c>
      <c r="X223" s="180"/>
      <c r="Y223" s="180"/>
      <c r="Z223" s="180">
        <f t="shared" si="85"/>
        <v>0</v>
      </c>
      <c r="AA223" s="180"/>
      <c r="AB223" s="180"/>
      <c r="AC223" s="180">
        <f t="shared" si="86"/>
        <v>301.3</v>
      </c>
      <c r="AD223" s="37">
        <v>0</v>
      </c>
      <c r="AE223" s="37">
        <v>301.3</v>
      </c>
      <c r="AF223" s="37">
        <v>0</v>
      </c>
      <c r="AG223" s="37">
        <v>24.8</v>
      </c>
      <c r="AH223" s="37">
        <v>0</v>
      </c>
      <c r="AJ223" s="37">
        <v>0</v>
      </c>
      <c r="AL223" s="37">
        <f t="shared" si="82"/>
        <v>14</v>
      </c>
      <c r="AM223" s="179">
        <f t="shared" si="87"/>
        <v>0</v>
      </c>
      <c r="AP223" s="37">
        <f t="shared" si="88"/>
        <v>0</v>
      </c>
      <c r="AS223" s="37">
        <f t="shared" si="89"/>
        <v>13</v>
      </c>
      <c r="AU223" s="37">
        <v>13</v>
      </c>
      <c r="AV223" s="37">
        <f t="shared" si="90"/>
        <v>1</v>
      </c>
      <c r="AX223" s="37">
        <v>1</v>
      </c>
      <c r="AY223" s="37">
        <v>1</v>
      </c>
      <c r="BE223" s="37">
        <v>0</v>
      </c>
      <c r="BS223" s="37">
        <f t="shared" si="91"/>
        <v>231</v>
      </c>
      <c r="BT223" s="37">
        <v>231</v>
      </c>
      <c r="BV223" s="37">
        <v>0</v>
      </c>
      <c r="BX223" s="37">
        <v>0</v>
      </c>
      <c r="BZ223" s="37">
        <v>0</v>
      </c>
      <c r="CH223" s="37">
        <f t="shared" si="92"/>
        <v>3</v>
      </c>
      <c r="CI223" s="37">
        <v>3</v>
      </c>
      <c r="CN223" s="37">
        <v>3493.884</v>
      </c>
      <c r="CT223" s="37">
        <v>99</v>
      </c>
      <c r="CV223" s="37">
        <v>0</v>
      </c>
      <c r="DB223" s="37">
        <v>0</v>
      </c>
      <c r="DD223" s="37">
        <v>0</v>
      </c>
      <c r="DE223" s="37">
        <f t="shared" si="93"/>
        <v>0</v>
      </c>
      <c r="DG223" s="37">
        <v>0</v>
      </c>
      <c r="DK223" s="37">
        <v>0</v>
      </c>
      <c r="DP223" s="37">
        <v>808.14</v>
      </c>
      <c r="DW223" s="37">
        <v>0</v>
      </c>
      <c r="DZ223" s="37">
        <v>3</v>
      </c>
      <c r="EE223" s="37">
        <v>6</v>
      </c>
      <c r="EK223" s="37">
        <v>6</v>
      </c>
      <c r="EL223" s="37">
        <f t="shared" si="94"/>
        <v>48</v>
      </c>
      <c r="EM223" s="37">
        <v>48</v>
      </c>
      <c r="EN223" s="37">
        <v>0</v>
      </c>
      <c r="EO223" s="37">
        <v>598.28458000000001</v>
      </c>
      <c r="EQ223" s="37">
        <v>28.191420000000008</v>
      </c>
      <c r="FE223" s="37">
        <v>1454.652</v>
      </c>
      <c r="FG223" s="37">
        <v>161.62799999999999</v>
      </c>
      <c r="FI223" s="37"/>
      <c r="FU223" s="37">
        <v>340.26947368421099</v>
      </c>
      <c r="FW223" s="37">
        <v>4.75</v>
      </c>
      <c r="GH223" s="37">
        <v>1234.6559999999999</v>
      </c>
      <c r="GI223" s="183"/>
      <c r="GQ223" s="185"/>
      <c r="GR223" s="186"/>
      <c r="GS223" s="186"/>
      <c r="GT223" s="186"/>
      <c r="GU223" s="186"/>
      <c r="GV223" s="186"/>
      <c r="GW223" s="186"/>
      <c r="GX223" s="186"/>
      <c r="GY223" s="186"/>
      <c r="GZ223" s="186"/>
      <c r="HA223" s="186"/>
      <c r="HB223" s="186"/>
      <c r="HC223" s="186"/>
      <c r="HD223" s="186"/>
      <c r="HE223" s="186"/>
      <c r="HF223" s="186"/>
      <c r="HG223" s="186"/>
      <c r="HH223" s="186"/>
      <c r="HV223" s="37">
        <v>823.10400000000004</v>
      </c>
      <c r="HX223" s="37">
        <v>1.7</v>
      </c>
      <c r="IB223" s="37">
        <v>0</v>
      </c>
      <c r="IR223" s="37">
        <v>0</v>
      </c>
      <c r="IT223" s="37">
        <v>0</v>
      </c>
      <c r="JT223" s="37">
        <v>0</v>
      </c>
      <c r="JW223" s="37">
        <v>0</v>
      </c>
      <c r="JZ223" s="37">
        <v>0</v>
      </c>
      <c r="KA223" s="37">
        <v>0</v>
      </c>
      <c r="KB223" s="37">
        <v>0</v>
      </c>
      <c r="KC223" s="37">
        <v>0</v>
      </c>
      <c r="KD223" s="37">
        <v>0</v>
      </c>
      <c r="KV223" s="37">
        <v>0</v>
      </c>
    </row>
    <row r="224" spans="1:308" ht="17.25" customHeight="1" x14ac:dyDescent="0.25">
      <c r="A224" s="17">
        <v>214</v>
      </c>
      <c r="B224" s="163" t="s">
        <v>300</v>
      </c>
      <c r="C224" s="169" t="s">
        <v>514</v>
      </c>
      <c r="D224" s="170">
        <v>247693616</v>
      </c>
      <c r="E224" s="78">
        <f t="shared" si="79"/>
        <v>7033.1399999999994</v>
      </c>
      <c r="F224" s="78">
        <f t="shared" si="76"/>
        <v>3958.2520800000002</v>
      </c>
      <c r="G224" s="78">
        <f t="shared" si="77"/>
        <v>0</v>
      </c>
      <c r="H224" s="78">
        <f t="shared" si="78"/>
        <v>1063.6769199999999</v>
      </c>
      <c r="I224" s="78">
        <f t="shared" si="80"/>
        <v>2011.2109999999998</v>
      </c>
      <c r="J224" s="37">
        <f t="shared" si="83"/>
        <v>1</v>
      </c>
      <c r="K224" s="37">
        <f>VLOOKUP($D224,'[2]Титул ДТ'!$B:$CT,12,0)</f>
        <v>1</v>
      </c>
      <c r="M224" s="37">
        <v>0</v>
      </c>
      <c r="U224" s="37">
        <v>1</v>
      </c>
      <c r="V224" s="180">
        <f t="shared" si="81"/>
        <v>440</v>
      </c>
      <c r="W224" s="180">
        <f t="shared" si="84"/>
        <v>0</v>
      </c>
      <c r="X224" s="180"/>
      <c r="Y224" s="180"/>
      <c r="Z224" s="180">
        <f t="shared" si="85"/>
        <v>0</v>
      </c>
      <c r="AA224" s="180"/>
      <c r="AB224" s="180"/>
      <c r="AC224" s="180">
        <f t="shared" si="86"/>
        <v>440</v>
      </c>
      <c r="AD224" s="37">
        <v>440</v>
      </c>
      <c r="AF224" s="37">
        <v>0</v>
      </c>
      <c r="AH224" s="37">
        <v>0</v>
      </c>
      <c r="AJ224" s="37">
        <v>0</v>
      </c>
      <c r="AL224" s="37">
        <f t="shared" si="82"/>
        <v>7</v>
      </c>
      <c r="AM224" s="179">
        <f t="shared" si="87"/>
        <v>0</v>
      </c>
      <c r="AP224" s="37">
        <f t="shared" si="88"/>
        <v>0</v>
      </c>
      <c r="AS224" s="37">
        <f t="shared" si="89"/>
        <v>6</v>
      </c>
      <c r="AT224" s="37">
        <v>6</v>
      </c>
      <c r="AV224" s="37">
        <f t="shared" si="90"/>
        <v>1</v>
      </c>
      <c r="AW224" s="37">
        <v>1</v>
      </c>
      <c r="AY224" s="37">
        <v>1</v>
      </c>
      <c r="BE224" s="37">
        <v>0</v>
      </c>
      <c r="BS224" s="37">
        <f t="shared" si="91"/>
        <v>296</v>
      </c>
      <c r="BT224" s="37">
        <v>296</v>
      </c>
      <c r="BV224" s="37">
        <v>0</v>
      </c>
      <c r="BX224" s="37">
        <v>0</v>
      </c>
      <c r="BZ224" s="37">
        <v>0</v>
      </c>
      <c r="CH224" s="37">
        <f t="shared" si="92"/>
        <v>4</v>
      </c>
      <c r="CI224" s="37">
        <v>4</v>
      </c>
      <c r="CN224" s="37">
        <v>1379.83</v>
      </c>
      <c r="CT224" s="37">
        <v>0</v>
      </c>
      <c r="CV224" s="37">
        <v>0</v>
      </c>
      <c r="DB224" s="37">
        <v>0</v>
      </c>
      <c r="DD224" s="37">
        <v>0</v>
      </c>
      <c r="DE224" s="37">
        <f t="shared" si="93"/>
        <v>1</v>
      </c>
      <c r="DG224" s="37">
        <v>1</v>
      </c>
      <c r="DK224" s="37">
        <v>18</v>
      </c>
      <c r="DP224" s="37">
        <v>1225.5464999999999</v>
      </c>
      <c r="DW224" s="37">
        <v>0</v>
      </c>
      <c r="DZ224" s="37">
        <v>1</v>
      </c>
      <c r="EE224" s="37">
        <v>0</v>
      </c>
      <c r="EK224" s="37">
        <v>5</v>
      </c>
      <c r="EL224" s="37">
        <f t="shared" si="94"/>
        <v>145</v>
      </c>
      <c r="EM224" s="37">
        <v>145</v>
      </c>
      <c r="EN224" s="37">
        <v>0</v>
      </c>
      <c r="EO224" s="37">
        <v>1752.26838</v>
      </c>
      <c r="EQ224" s="37">
        <v>82.567620000000005</v>
      </c>
      <c r="FE224" s="37">
        <v>2205.9837000000002</v>
      </c>
      <c r="FG224" s="37">
        <v>245.10929999999999</v>
      </c>
      <c r="FI224" s="37"/>
      <c r="FU224" s="37">
        <v>445.65327272727302</v>
      </c>
      <c r="FW224" s="37">
        <v>5.5</v>
      </c>
      <c r="GH224" s="37">
        <v>613.38099999999997</v>
      </c>
      <c r="GI224" s="183"/>
      <c r="GQ224" s="183"/>
      <c r="GR224" s="184"/>
      <c r="GS224" s="184"/>
      <c r="GT224" s="184"/>
      <c r="GU224" s="184"/>
      <c r="GV224" s="184"/>
      <c r="GW224" s="184"/>
      <c r="GX224" s="184"/>
      <c r="GY224" s="184"/>
      <c r="GZ224" s="184"/>
      <c r="HA224" s="184"/>
      <c r="HB224" s="184"/>
      <c r="HC224" s="184"/>
      <c r="HD224" s="184"/>
      <c r="HE224" s="184"/>
      <c r="HF224" s="184"/>
      <c r="HG224" s="184"/>
      <c r="HH224" s="184"/>
      <c r="HV224" s="37">
        <v>322.83210526315798</v>
      </c>
      <c r="HX224" s="37">
        <v>1.7</v>
      </c>
      <c r="IB224" s="37">
        <v>0</v>
      </c>
      <c r="IR224" s="37">
        <v>0</v>
      </c>
      <c r="IT224" s="37">
        <v>0</v>
      </c>
      <c r="JT224" s="37">
        <v>0</v>
      </c>
      <c r="JW224" s="37">
        <v>0</v>
      </c>
      <c r="JZ224" s="37">
        <v>0</v>
      </c>
      <c r="KA224" s="37">
        <v>0</v>
      </c>
      <c r="KB224" s="37">
        <v>0</v>
      </c>
      <c r="KC224" s="37">
        <v>0</v>
      </c>
      <c r="KD224" s="37">
        <v>0</v>
      </c>
      <c r="KV224" s="37">
        <v>0</v>
      </c>
    </row>
    <row r="225" spans="1:308" ht="17.25" customHeight="1" x14ac:dyDescent="0.25">
      <c r="A225" s="17">
        <v>215</v>
      </c>
      <c r="B225" s="163" t="s">
        <v>300</v>
      </c>
      <c r="C225" s="169" t="s">
        <v>515</v>
      </c>
      <c r="D225" s="170">
        <v>247693625</v>
      </c>
      <c r="E225" s="78">
        <f t="shared" si="79"/>
        <v>18767.188000000002</v>
      </c>
      <c r="F225" s="78">
        <f t="shared" si="76"/>
        <v>9686.2136499999997</v>
      </c>
      <c r="G225" s="78">
        <f t="shared" si="77"/>
        <v>0</v>
      </c>
      <c r="H225" s="78">
        <f t="shared" si="78"/>
        <v>2338.6713500000001</v>
      </c>
      <c r="I225" s="78">
        <f t="shared" si="80"/>
        <v>6742.3029999999999</v>
      </c>
      <c r="J225" s="37">
        <f t="shared" si="83"/>
        <v>2</v>
      </c>
      <c r="K225" s="37">
        <f>VLOOKUP($D225,'[2]Титул ДТ'!$B:$CT,12,0)</f>
        <v>2</v>
      </c>
      <c r="M225" s="37">
        <v>0</v>
      </c>
      <c r="U225" s="37">
        <v>1</v>
      </c>
      <c r="V225" s="180">
        <f t="shared" si="81"/>
        <v>1156</v>
      </c>
      <c r="W225" s="180">
        <f t="shared" si="84"/>
        <v>0</v>
      </c>
      <c r="X225" s="180"/>
      <c r="Y225" s="180"/>
      <c r="Z225" s="180">
        <f t="shared" si="85"/>
        <v>0</v>
      </c>
      <c r="AA225" s="180"/>
      <c r="AB225" s="180"/>
      <c r="AC225" s="180">
        <f t="shared" si="86"/>
        <v>1156</v>
      </c>
      <c r="AD225" s="37">
        <v>1156</v>
      </c>
      <c r="AF225" s="37">
        <v>0</v>
      </c>
      <c r="AH225" s="37">
        <v>0</v>
      </c>
      <c r="AJ225" s="37">
        <v>0</v>
      </c>
      <c r="AL225" s="37">
        <f t="shared" si="82"/>
        <v>0</v>
      </c>
      <c r="AM225" s="179">
        <f t="shared" si="87"/>
        <v>0</v>
      </c>
      <c r="AP225" s="37">
        <f t="shared" si="88"/>
        <v>0</v>
      </c>
      <c r="AS225" s="37">
        <f t="shared" si="89"/>
        <v>0</v>
      </c>
      <c r="AT225" s="37">
        <v>0</v>
      </c>
      <c r="AV225" s="37">
        <f t="shared" si="90"/>
        <v>0</v>
      </c>
      <c r="AW225" s="37">
        <v>0</v>
      </c>
      <c r="AY225" s="37">
        <v>1</v>
      </c>
      <c r="BE225" s="37">
        <v>0</v>
      </c>
      <c r="BS225" s="37">
        <f t="shared" si="91"/>
        <v>384</v>
      </c>
      <c r="BT225" s="37">
        <v>384</v>
      </c>
      <c r="BV225" s="37">
        <v>0</v>
      </c>
      <c r="BX225" s="37">
        <v>0</v>
      </c>
      <c r="BZ225" s="37">
        <v>0</v>
      </c>
      <c r="CH225" s="37">
        <f t="shared" si="92"/>
        <v>3</v>
      </c>
      <c r="CI225" s="37">
        <v>3</v>
      </c>
      <c r="CN225" s="37">
        <v>6230.09</v>
      </c>
      <c r="CT225" s="37">
        <v>0</v>
      </c>
      <c r="CV225" s="37">
        <v>0</v>
      </c>
      <c r="DB225" s="37">
        <v>0</v>
      </c>
      <c r="DD225" s="37">
        <v>0</v>
      </c>
      <c r="DE225" s="37">
        <f t="shared" si="93"/>
        <v>1</v>
      </c>
      <c r="DG225" s="37">
        <v>1</v>
      </c>
      <c r="DK225" s="37">
        <v>18</v>
      </c>
      <c r="DP225" s="37">
        <v>1778.038</v>
      </c>
      <c r="DW225" s="37">
        <v>125</v>
      </c>
      <c r="DZ225" s="37">
        <v>2</v>
      </c>
      <c r="EE225" s="37">
        <v>0</v>
      </c>
      <c r="EK225" s="37">
        <v>13</v>
      </c>
      <c r="EL225" s="37">
        <f t="shared" si="94"/>
        <v>360</v>
      </c>
      <c r="EM225" s="37">
        <v>360</v>
      </c>
      <c r="EN225" s="37">
        <v>0</v>
      </c>
      <c r="EO225" s="37">
        <v>4337.7341500000002</v>
      </c>
      <c r="EQ225" s="37">
        <v>204.39585</v>
      </c>
      <c r="FE225" s="37">
        <v>3200.4684000000002</v>
      </c>
      <c r="FF225" s="185"/>
      <c r="FG225" s="37">
        <v>355.60759999999999</v>
      </c>
      <c r="FI225" s="37"/>
      <c r="FU225" s="37">
        <v>711.21519999999998</v>
      </c>
      <c r="FW225" s="37">
        <v>5</v>
      </c>
      <c r="FY225" s="37">
        <v>2148.0111000000002</v>
      </c>
      <c r="GE225" s="37">
        <v>238.6679</v>
      </c>
      <c r="GI225" s="183"/>
      <c r="GQ225" s="183"/>
      <c r="GR225" s="184"/>
      <c r="GS225" s="184"/>
      <c r="GT225" s="184"/>
      <c r="GU225" s="184"/>
      <c r="GV225" s="184"/>
      <c r="GW225" s="184"/>
      <c r="GX225" s="184"/>
      <c r="GY225" s="184"/>
      <c r="GZ225" s="184"/>
      <c r="HA225" s="184"/>
      <c r="HB225" s="184"/>
      <c r="HC225" s="184"/>
      <c r="HD225" s="184"/>
      <c r="HE225" s="184"/>
      <c r="HF225" s="184"/>
      <c r="HG225" s="184"/>
      <c r="HH225" s="184"/>
      <c r="HU225" s="37">
        <v>1037.6865217391301</v>
      </c>
      <c r="HV225" s="37">
        <v>0</v>
      </c>
      <c r="HW225" s="37">
        <v>2.2999999999999998</v>
      </c>
      <c r="HX225" s="37">
        <v>2.3333333333333299</v>
      </c>
      <c r="IB225" s="37">
        <v>494.21300000000002</v>
      </c>
      <c r="IR225" s="37">
        <v>329.47533333333303</v>
      </c>
      <c r="IT225" s="37">
        <v>1.5</v>
      </c>
      <c r="JT225" s="37">
        <v>0</v>
      </c>
      <c r="JW225" s="37">
        <v>0</v>
      </c>
      <c r="JZ225" s="37">
        <v>0</v>
      </c>
      <c r="KA225" s="37">
        <v>0</v>
      </c>
      <c r="KB225" s="37">
        <v>0</v>
      </c>
      <c r="KC225" s="37">
        <v>0</v>
      </c>
      <c r="KD225" s="37">
        <v>0</v>
      </c>
      <c r="KV225" s="37">
        <v>0</v>
      </c>
    </row>
    <row r="226" spans="1:308" ht="17.25" customHeight="1" x14ac:dyDescent="0.25">
      <c r="A226" s="17">
        <v>216</v>
      </c>
      <c r="B226" s="163" t="s">
        <v>300</v>
      </c>
      <c r="C226" s="169" t="s">
        <v>516</v>
      </c>
      <c r="D226" s="170">
        <v>247693622</v>
      </c>
      <c r="E226" s="78">
        <f t="shared" si="79"/>
        <v>22805.235000000001</v>
      </c>
      <c r="F226" s="78">
        <f t="shared" si="76"/>
        <v>11815.352859999999</v>
      </c>
      <c r="G226" s="78">
        <f t="shared" si="77"/>
        <v>0</v>
      </c>
      <c r="H226" s="78">
        <f t="shared" si="78"/>
        <v>1716.52214</v>
      </c>
      <c r="I226" s="78">
        <f t="shared" si="80"/>
        <v>9273.36</v>
      </c>
      <c r="J226" s="37">
        <f t="shared" si="83"/>
        <v>1</v>
      </c>
      <c r="L226" s="37">
        <v>1</v>
      </c>
      <c r="M226" s="37">
        <v>0</v>
      </c>
      <c r="U226" s="37">
        <v>1</v>
      </c>
      <c r="V226" s="180">
        <f t="shared" si="81"/>
        <v>227</v>
      </c>
      <c r="W226" s="180">
        <f t="shared" si="84"/>
        <v>0</v>
      </c>
      <c r="X226" s="180"/>
      <c r="Y226" s="180"/>
      <c r="Z226" s="180">
        <f t="shared" si="85"/>
        <v>0</v>
      </c>
      <c r="AA226" s="180"/>
      <c r="AB226" s="180"/>
      <c r="AC226" s="180">
        <f t="shared" si="86"/>
        <v>227</v>
      </c>
      <c r="AD226" s="37">
        <v>0</v>
      </c>
      <c r="AE226" s="37">
        <v>227</v>
      </c>
      <c r="AF226" s="37">
        <v>0</v>
      </c>
      <c r="AH226" s="37">
        <v>0</v>
      </c>
      <c r="AJ226" s="37">
        <v>0</v>
      </c>
      <c r="AL226" s="37">
        <f t="shared" si="82"/>
        <v>6</v>
      </c>
      <c r="AM226" s="179">
        <f t="shared" si="87"/>
        <v>0</v>
      </c>
      <c r="AP226" s="37">
        <f t="shared" si="88"/>
        <v>0</v>
      </c>
      <c r="AS226" s="37">
        <f t="shared" si="89"/>
        <v>5</v>
      </c>
      <c r="AU226" s="37">
        <v>5</v>
      </c>
      <c r="AV226" s="37">
        <f t="shared" si="90"/>
        <v>1</v>
      </c>
      <c r="AX226" s="37">
        <v>1</v>
      </c>
      <c r="AY226" s="37">
        <v>2</v>
      </c>
      <c r="BE226" s="37">
        <v>0</v>
      </c>
      <c r="BS226" s="37">
        <f t="shared" si="91"/>
        <v>769</v>
      </c>
      <c r="BT226" s="37">
        <v>769</v>
      </c>
      <c r="BV226" s="37">
        <v>0</v>
      </c>
      <c r="BX226" s="37">
        <v>0</v>
      </c>
      <c r="BZ226" s="37">
        <v>0</v>
      </c>
      <c r="CH226" s="37">
        <f t="shared" si="92"/>
        <v>2</v>
      </c>
      <c r="CI226" s="37">
        <v>2</v>
      </c>
      <c r="CN226" s="37">
        <v>6031.4629999999997</v>
      </c>
      <c r="CT226" s="37">
        <v>0</v>
      </c>
      <c r="CV226" s="37">
        <v>0</v>
      </c>
      <c r="DB226" s="37">
        <v>0</v>
      </c>
      <c r="DD226" s="37">
        <v>0</v>
      </c>
      <c r="DE226" s="37">
        <f t="shared" si="93"/>
        <v>2</v>
      </c>
      <c r="DG226" s="37">
        <v>2</v>
      </c>
      <c r="DK226" s="37">
        <v>18</v>
      </c>
      <c r="DP226" s="37">
        <v>3392.6615000000002</v>
      </c>
      <c r="DW226" s="37">
        <v>0</v>
      </c>
      <c r="DZ226" s="37">
        <v>1</v>
      </c>
      <c r="EE226" s="37">
        <v>0</v>
      </c>
      <c r="EK226" s="37">
        <v>1</v>
      </c>
      <c r="EL226" s="37">
        <f t="shared" si="94"/>
        <v>475</v>
      </c>
      <c r="EM226" s="37">
        <v>475</v>
      </c>
      <c r="EN226" s="37">
        <v>0</v>
      </c>
      <c r="EO226" s="37">
        <v>5708.5621600000004</v>
      </c>
      <c r="EQ226" s="37">
        <v>268.98984000000007</v>
      </c>
      <c r="FE226" s="37">
        <v>6106.7906999999996</v>
      </c>
      <c r="FF226" s="183"/>
      <c r="FG226" s="37">
        <v>678.53229999999996</v>
      </c>
      <c r="FI226" s="37"/>
      <c r="FU226" s="37">
        <v>1130.8871666666701</v>
      </c>
      <c r="FW226" s="37">
        <v>6</v>
      </c>
      <c r="GH226" s="37">
        <v>2996.8969999999999</v>
      </c>
      <c r="GI226" s="183"/>
      <c r="GQ226" s="183"/>
      <c r="GR226" s="184"/>
      <c r="GS226" s="184"/>
      <c r="GT226" s="184"/>
      <c r="GU226" s="184"/>
      <c r="GV226" s="184"/>
      <c r="GW226" s="184"/>
      <c r="GX226" s="184"/>
      <c r="GY226" s="184"/>
      <c r="GZ226" s="184"/>
      <c r="HA226" s="184"/>
      <c r="HB226" s="184"/>
      <c r="HC226" s="184"/>
      <c r="HD226" s="184"/>
      <c r="HE226" s="184"/>
      <c r="HF226" s="184"/>
      <c r="HG226" s="184"/>
      <c r="HH226" s="184"/>
      <c r="HV226" s="37">
        <v>1498.4485</v>
      </c>
      <c r="HX226" s="37">
        <v>2</v>
      </c>
      <c r="IB226" s="37">
        <v>0</v>
      </c>
      <c r="IR226" s="37">
        <v>0</v>
      </c>
      <c r="IT226" s="37">
        <v>0</v>
      </c>
      <c r="JT226" s="37">
        <v>0</v>
      </c>
      <c r="JW226" s="37">
        <v>0</v>
      </c>
      <c r="JZ226" s="37">
        <v>0</v>
      </c>
      <c r="KA226" s="37">
        <v>0</v>
      </c>
      <c r="KB226" s="37">
        <v>0</v>
      </c>
      <c r="KC226" s="37">
        <v>0</v>
      </c>
      <c r="KD226" s="37">
        <v>0</v>
      </c>
      <c r="KV226" s="37">
        <v>0</v>
      </c>
    </row>
    <row r="227" spans="1:308" ht="17.25" customHeight="1" x14ac:dyDescent="0.25">
      <c r="A227" s="17">
        <v>217</v>
      </c>
      <c r="B227" s="163" t="s">
        <v>300</v>
      </c>
      <c r="C227" s="169" t="s">
        <v>517</v>
      </c>
      <c r="D227" s="170">
        <v>247693455</v>
      </c>
      <c r="E227" s="78">
        <f t="shared" si="79"/>
        <v>2932.2449999999999</v>
      </c>
      <c r="F227" s="78">
        <f t="shared" si="76"/>
        <v>694.97106499999995</v>
      </c>
      <c r="G227" s="78">
        <f t="shared" si="77"/>
        <v>0</v>
      </c>
      <c r="H227" s="78">
        <f t="shared" si="78"/>
        <v>67.808935000000005</v>
      </c>
      <c r="I227" s="78">
        <f t="shared" si="80"/>
        <v>2169.4650000000001</v>
      </c>
      <c r="J227" s="37">
        <f t="shared" si="83"/>
        <v>0</v>
      </c>
      <c r="K227" s="37">
        <f>VLOOKUP($D227,'[2]Титул ДТ'!$B:$CT,12,0)</f>
        <v>0</v>
      </c>
      <c r="M227" s="37">
        <v>0</v>
      </c>
      <c r="U227" s="37">
        <v>0</v>
      </c>
      <c r="V227" s="180">
        <f t="shared" si="81"/>
        <v>0</v>
      </c>
      <c r="W227" s="180">
        <f t="shared" si="84"/>
        <v>0</v>
      </c>
      <c r="X227" s="180"/>
      <c r="Y227" s="180"/>
      <c r="Z227" s="180">
        <f t="shared" si="85"/>
        <v>0</v>
      </c>
      <c r="AA227" s="180"/>
      <c r="AB227" s="180"/>
      <c r="AC227" s="180">
        <f t="shared" si="86"/>
        <v>0</v>
      </c>
      <c r="AD227" s="37">
        <v>0</v>
      </c>
      <c r="AF227" s="37">
        <v>0</v>
      </c>
      <c r="AH227" s="37">
        <v>0</v>
      </c>
      <c r="AJ227" s="37">
        <v>0</v>
      </c>
      <c r="AL227" s="37">
        <f t="shared" si="82"/>
        <v>0</v>
      </c>
      <c r="AM227" s="179">
        <f t="shared" si="87"/>
        <v>0</v>
      </c>
      <c r="AP227" s="37">
        <f t="shared" si="88"/>
        <v>0</v>
      </c>
      <c r="AS227" s="37">
        <f t="shared" si="89"/>
        <v>0</v>
      </c>
      <c r="AT227" s="37">
        <v>0</v>
      </c>
      <c r="AV227" s="37">
        <f t="shared" si="90"/>
        <v>0</v>
      </c>
      <c r="AW227" s="37">
        <v>0</v>
      </c>
      <c r="AY227" s="37">
        <v>0</v>
      </c>
      <c r="BE227" s="37">
        <v>0</v>
      </c>
      <c r="BS227" s="37">
        <f t="shared" si="91"/>
        <v>0</v>
      </c>
      <c r="BT227" s="37">
        <v>0</v>
      </c>
      <c r="BV227" s="37">
        <v>0</v>
      </c>
      <c r="BX227" s="37">
        <v>0</v>
      </c>
      <c r="BZ227" s="37">
        <v>0</v>
      </c>
      <c r="CH227" s="37">
        <f t="shared" si="92"/>
        <v>0</v>
      </c>
      <c r="CI227" s="37">
        <v>0</v>
      </c>
      <c r="CN227" s="37">
        <v>2108.395</v>
      </c>
      <c r="CT227" s="37">
        <v>24</v>
      </c>
      <c r="CV227" s="37">
        <v>0</v>
      </c>
      <c r="DB227" s="37">
        <v>0</v>
      </c>
      <c r="DD227" s="37">
        <v>0</v>
      </c>
      <c r="DE227" s="37">
        <f t="shared" si="93"/>
        <v>1</v>
      </c>
      <c r="DG227" s="37">
        <v>1</v>
      </c>
      <c r="DK227" s="37">
        <v>18</v>
      </c>
      <c r="DP227" s="37">
        <v>304.39850000000001</v>
      </c>
      <c r="DW227" s="37">
        <v>0</v>
      </c>
      <c r="DZ227" s="37">
        <v>0</v>
      </c>
      <c r="EE227" s="37">
        <v>2</v>
      </c>
      <c r="EK227" s="37">
        <v>2</v>
      </c>
      <c r="EL227" s="37">
        <f t="shared" si="94"/>
        <v>12</v>
      </c>
      <c r="EM227" s="37">
        <v>12</v>
      </c>
      <c r="EN227" s="37">
        <v>0</v>
      </c>
      <c r="EO227" s="37">
        <v>147.053765</v>
      </c>
      <c r="EQ227" s="37">
        <v>6.929235000000002</v>
      </c>
      <c r="FE227" s="37">
        <v>547.91729999999995</v>
      </c>
      <c r="FG227" s="37">
        <v>60.8797</v>
      </c>
      <c r="FI227" s="37"/>
      <c r="FU227" s="37">
        <v>173.94200000000001</v>
      </c>
      <c r="FW227" s="37">
        <v>3.5</v>
      </c>
      <c r="GH227" s="37">
        <v>43.07</v>
      </c>
      <c r="GQ227" s="185"/>
      <c r="GR227" s="186"/>
      <c r="GS227" s="186"/>
      <c r="GT227" s="186"/>
      <c r="GU227" s="186"/>
      <c r="GV227" s="186"/>
      <c r="GW227" s="186"/>
      <c r="GX227" s="186"/>
      <c r="GY227" s="186"/>
      <c r="GZ227" s="186"/>
      <c r="HA227" s="186"/>
      <c r="HB227" s="186"/>
      <c r="HC227" s="186"/>
      <c r="HD227" s="186"/>
      <c r="HE227" s="186"/>
      <c r="HF227" s="186"/>
      <c r="HG227" s="186"/>
      <c r="HH227" s="186"/>
      <c r="HV227" s="37">
        <v>22.668421052631601</v>
      </c>
      <c r="HX227" s="37">
        <v>1.7</v>
      </c>
      <c r="IB227" s="37">
        <v>0</v>
      </c>
      <c r="IR227" s="37">
        <v>0</v>
      </c>
      <c r="IT227" s="37">
        <v>0</v>
      </c>
      <c r="JT227" s="37">
        <v>0</v>
      </c>
      <c r="JW227" s="37">
        <v>0</v>
      </c>
      <c r="JZ227" s="37">
        <v>0</v>
      </c>
      <c r="KA227" s="37">
        <v>0</v>
      </c>
      <c r="KB227" s="37">
        <v>0</v>
      </c>
      <c r="KC227" s="37">
        <v>0</v>
      </c>
      <c r="KD227" s="37">
        <v>0</v>
      </c>
      <c r="KV227" s="37">
        <v>0</v>
      </c>
    </row>
    <row r="228" spans="1:308" ht="17.25" customHeight="1" x14ac:dyDescent="0.25">
      <c r="A228" s="17">
        <v>218</v>
      </c>
      <c r="B228" s="163" t="s">
        <v>300</v>
      </c>
      <c r="C228" s="169" t="s">
        <v>518</v>
      </c>
      <c r="D228" s="170">
        <v>247693795</v>
      </c>
      <c r="E228" s="78">
        <f t="shared" si="79"/>
        <v>8344.84</v>
      </c>
      <c r="F228" s="78">
        <f t="shared" si="76"/>
        <v>1152.1112450000001</v>
      </c>
      <c r="G228" s="78">
        <f t="shared" si="77"/>
        <v>0</v>
      </c>
      <c r="H228" s="78">
        <f t="shared" si="78"/>
        <v>436.86375499999997</v>
      </c>
      <c r="I228" s="78">
        <f t="shared" si="80"/>
        <v>6755.8649999999998</v>
      </c>
      <c r="J228" s="37">
        <f t="shared" si="83"/>
        <v>1</v>
      </c>
      <c r="K228" s="37">
        <f>VLOOKUP($D228,'[2]Титул ДТ'!$B:$CT,12,0)</f>
        <v>1</v>
      </c>
      <c r="M228" s="37">
        <v>0</v>
      </c>
      <c r="U228" s="37">
        <v>1</v>
      </c>
      <c r="V228" s="180">
        <f t="shared" si="81"/>
        <v>175</v>
      </c>
      <c r="W228" s="180">
        <f t="shared" si="84"/>
        <v>0</v>
      </c>
      <c r="X228" s="180"/>
      <c r="Y228" s="180"/>
      <c r="Z228" s="180">
        <f t="shared" si="85"/>
        <v>0</v>
      </c>
      <c r="AA228" s="180"/>
      <c r="AB228" s="180"/>
      <c r="AC228" s="180">
        <f t="shared" si="86"/>
        <v>175</v>
      </c>
      <c r="AD228" s="37">
        <v>175</v>
      </c>
      <c r="AF228" s="37">
        <v>0</v>
      </c>
      <c r="AH228" s="37">
        <v>0</v>
      </c>
      <c r="AJ228" s="37">
        <v>0</v>
      </c>
      <c r="AL228" s="37">
        <f t="shared" si="82"/>
        <v>7</v>
      </c>
      <c r="AM228" s="179">
        <f t="shared" si="87"/>
        <v>0</v>
      </c>
      <c r="AP228" s="37">
        <f t="shared" si="88"/>
        <v>0</v>
      </c>
      <c r="AS228" s="37">
        <f t="shared" si="89"/>
        <v>6</v>
      </c>
      <c r="AT228" s="37">
        <v>6</v>
      </c>
      <c r="AV228" s="37">
        <f t="shared" si="90"/>
        <v>1</v>
      </c>
      <c r="AW228" s="37">
        <v>1</v>
      </c>
      <c r="AY228" s="37">
        <v>1</v>
      </c>
      <c r="BE228" s="37">
        <v>0</v>
      </c>
      <c r="BS228" s="37">
        <f t="shared" si="91"/>
        <v>158</v>
      </c>
      <c r="BT228" s="37">
        <v>158</v>
      </c>
      <c r="BV228" s="37">
        <v>0</v>
      </c>
      <c r="BX228" s="37">
        <v>0</v>
      </c>
      <c r="BZ228" s="37">
        <v>0</v>
      </c>
      <c r="CH228" s="37">
        <f t="shared" si="92"/>
        <v>3</v>
      </c>
      <c r="CI228" s="37">
        <v>3</v>
      </c>
      <c r="CN228" s="37">
        <v>6382.1260000000002</v>
      </c>
      <c r="CT228" s="37">
        <v>94</v>
      </c>
      <c r="CV228" s="37">
        <v>0</v>
      </c>
      <c r="DB228" s="37">
        <v>0</v>
      </c>
      <c r="DD228" s="37">
        <v>0</v>
      </c>
      <c r="DE228" s="37">
        <f t="shared" si="93"/>
        <v>1</v>
      </c>
      <c r="DG228" s="37">
        <v>1</v>
      </c>
      <c r="DK228" s="37">
        <v>18</v>
      </c>
      <c r="DP228" s="37">
        <v>430.40800000000002</v>
      </c>
      <c r="DW228" s="37">
        <v>0</v>
      </c>
      <c r="DZ228" s="37">
        <v>1</v>
      </c>
      <c r="EE228" s="37">
        <v>1</v>
      </c>
      <c r="EK228" s="37">
        <v>3</v>
      </c>
      <c r="EL228" s="37">
        <f t="shared" si="94"/>
        <v>30</v>
      </c>
      <c r="EM228" s="37">
        <v>30</v>
      </c>
      <c r="EN228" s="37">
        <v>0</v>
      </c>
      <c r="EO228" s="37">
        <v>377.376845</v>
      </c>
      <c r="EQ228" s="37">
        <v>17.782155000000003</v>
      </c>
      <c r="FE228" s="37">
        <v>774.73440000000005</v>
      </c>
      <c r="FG228" s="37">
        <v>86.081599999999995</v>
      </c>
      <c r="FI228" s="37"/>
      <c r="FU228" s="37">
        <v>245.94742857142899</v>
      </c>
      <c r="FW228" s="37">
        <v>3.5</v>
      </c>
      <c r="GH228" s="37">
        <v>355.73899999999998</v>
      </c>
      <c r="GQ228" s="183"/>
      <c r="GR228" s="184"/>
      <c r="GS228" s="184"/>
      <c r="GT228" s="184"/>
      <c r="GU228" s="184"/>
      <c r="GV228" s="184"/>
      <c r="GW228" s="184"/>
      <c r="GX228" s="184"/>
      <c r="GY228" s="184"/>
      <c r="GZ228" s="184"/>
      <c r="HA228" s="184"/>
      <c r="HB228" s="184"/>
      <c r="HC228" s="184"/>
      <c r="HD228" s="184"/>
      <c r="HE228" s="184"/>
      <c r="HF228" s="184"/>
      <c r="HG228" s="184"/>
      <c r="HH228" s="184"/>
      <c r="HV228" s="37">
        <v>237.159333333333</v>
      </c>
      <c r="HX228" s="37">
        <v>1.7</v>
      </c>
      <c r="IB228" s="37">
        <v>0</v>
      </c>
      <c r="IR228" s="37">
        <v>0</v>
      </c>
      <c r="IT228" s="37">
        <v>0</v>
      </c>
      <c r="JT228" s="37">
        <v>0</v>
      </c>
      <c r="JW228" s="37">
        <v>0</v>
      </c>
      <c r="JZ228" s="37">
        <v>0</v>
      </c>
      <c r="KA228" s="37">
        <v>0</v>
      </c>
      <c r="KB228" s="37">
        <v>0</v>
      </c>
      <c r="KC228" s="37">
        <v>0</v>
      </c>
      <c r="KD228" s="37">
        <v>0</v>
      </c>
      <c r="KV228" s="37">
        <v>0</v>
      </c>
    </row>
    <row r="229" spans="1:308" ht="17.25" customHeight="1" x14ac:dyDescent="0.25">
      <c r="A229" s="17">
        <v>219</v>
      </c>
      <c r="B229" s="163" t="s">
        <v>300</v>
      </c>
      <c r="C229" s="169" t="s">
        <v>519</v>
      </c>
      <c r="D229" s="170">
        <v>247693982</v>
      </c>
      <c r="E229" s="78">
        <f t="shared" si="79"/>
        <v>5239.6140000000005</v>
      </c>
      <c r="F229" s="78">
        <f t="shared" si="76"/>
        <v>1414.5033050000002</v>
      </c>
      <c r="G229" s="78">
        <f t="shared" si="77"/>
        <v>0</v>
      </c>
      <c r="H229" s="78">
        <f t="shared" si="78"/>
        <v>388.68969500000003</v>
      </c>
      <c r="I229" s="78">
        <f t="shared" si="80"/>
        <v>3436.4210000000003</v>
      </c>
      <c r="J229" s="37">
        <f t="shared" si="83"/>
        <v>2</v>
      </c>
      <c r="K229" s="37">
        <f>VLOOKUP($D229,'[2]Титул ДТ'!$B:$CT,12,0)</f>
        <v>2</v>
      </c>
      <c r="M229" s="37">
        <v>0</v>
      </c>
      <c r="U229" s="37">
        <v>1</v>
      </c>
      <c r="V229" s="180">
        <f t="shared" si="81"/>
        <v>86.7</v>
      </c>
      <c r="W229" s="180">
        <f t="shared" si="84"/>
        <v>0</v>
      </c>
      <c r="X229" s="180"/>
      <c r="Y229" s="180"/>
      <c r="Z229" s="180">
        <f t="shared" si="85"/>
        <v>0</v>
      </c>
      <c r="AA229" s="180"/>
      <c r="AB229" s="180"/>
      <c r="AC229" s="180">
        <f t="shared" si="86"/>
        <v>86.7</v>
      </c>
      <c r="AD229" s="37">
        <v>86.7</v>
      </c>
      <c r="AF229" s="37">
        <v>77.2</v>
      </c>
      <c r="AH229" s="37">
        <v>0</v>
      </c>
      <c r="AJ229" s="37">
        <v>0</v>
      </c>
      <c r="AL229" s="37">
        <f t="shared" si="82"/>
        <v>6</v>
      </c>
      <c r="AM229" s="179">
        <f t="shared" si="87"/>
        <v>0</v>
      </c>
      <c r="AP229" s="37">
        <f t="shared" si="88"/>
        <v>0</v>
      </c>
      <c r="AS229" s="37">
        <f t="shared" si="89"/>
        <v>5</v>
      </c>
      <c r="AT229" s="37">
        <v>5</v>
      </c>
      <c r="AV229" s="37">
        <f t="shared" si="90"/>
        <v>1</v>
      </c>
      <c r="AW229" s="37">
        <v>1</v>
      </c>
      <c r="AY229" s="37">
        <v>1</v>
      </c>
      <c r="BE229" s="37">
        <v>0</v>
      </c>
      <c r="BS229" s="37">
        <f t="shared" si="91"/>
        <v>87.9</v>
      </c>
      <c r="BT229" s="37">
        <v>87.9</v>
      </c>
      <c r="BV229" s="37">
        <v>0</v>
      </c>
      <c r="BX229" s="37">
        <v>0</v>
      </c>
      <c r="BZ229" s="37">
        <v>0</v>
      </c>
      <c r="CH229" s="37">
        <f t="shared" si="92"/>
        <v>2</v>
      </c>
      <c r="CI229" s="37">
        <v>2</v>
      </c>
      <c r="CN229" s="37">
        <v>3330.5050000000001</v>
      </c>
      <c r="CT229" s="37">
        <v>138</v>
      </c>
      <c r="CV229" s="37">
        <v>0</v>
      </c>
      <c r="DB229" s="37">
        <v>0</v>
      </c>
      <c r="DD229" s="37">
        <v>0</v>
      </c>
      <c r="DE229" s="37">
        <f t="shared" si="93"/>
        <v>0</v>
      </c>
      <c r="DG229" s="37">
        <v>0</v>
      </c>
      <c r="DK229" s="37">
        <v>0</v>
      </c>
      <c r="DP229" s="37">
        <v>609.79100000000005</v>
      </c>
      <c r="DW229" s="37">
        <v>0</v>
      </c>
      <c r="DZ229" s="37">
        <v>2</v>
      </c>
      <c r="EE229" s="37">
        <v>3</v>
      </c>
      <c r="EK229" s="37">
        <v>7</v>
      </c>
      <c r="EL229" s="37">
        <f t="shared" si="94"/>
        <v>25</v>
      </c>
      <c r="EM229" s="37">
        <v>25</v>
      </c>
      <c r="EN229" s="37">
        <v>0</v>
      </c>
      <c r="EO229" s="37">
        <v>316.87950499999999</v>
      </c>
      <c r="EQ229" s="37">
        <v>14.931495000000005</v>
      </c>
      <c r="FE229" s="37">
        <v>1097.6238000000001</v>
      </c>
      <c r="FG229" s="37">
        <v>121.95820000000001</v>
      </c>
      <c r="FI229" s="37"/>
      <c r="FU229" s="37">
        <v>221.74218181818199</v>
      </c>
      <c r="FW229" s="37">
        <v>5.5</v>
      </c>
      <c r="GH229" s="37">
        <v>105.916</v>
      </c>
      <c r="GQ229" s="183"/>
      <c r="GR229" s="184"/>
      <c r="GS229" s="184"/>
      <c r="GT229" s="184"/>
      <c r="GU229" s="184"/>
      <c r="GV229" s="184"/>
      <c r="GW229" s="184"/>
      <c r="GX229" s="184"/>
      <c r="GY229" s="184"/>
      <c r="GZ229" s="184"/>
      <c r="HA229" s="184"/>
      <c r="HB229" s="184"/>
      <c r="HC229" s="184"/>
      <c r="HD229" s="184"/>
      <c r="HE229" s="184"/>
      <c r="HF229" s="184"/>
      <c r="HG229" s="184"/>
      <c r="HH229" s="184"/>
      <c r="HV229" s="37">
        <v>63.549599999999899</v>
      </c>
      <c r="HX229" s="37">
        <v>1.7</v>
      </c>
      <c r="IB229" s="37">
        <v>0</v>
      </c>
      <c r="IR229" s="37">
        <v>0</v>
      </c>
      <c r="IT229" s="37">
        <v>0</v>
      </c>
      <c r="JT229" s="37">
        <v>0</v>
      </c>
      <c r="JW229" s="37">
        <v>0</v>
      </c>
      <c r="JZ229" s="37">
        <v>0</v>
      </c>
      <c r="KA229" s="37">
        <v>0</v>
      </c>
      <c r="KB229" s="37">
        <v>0</v>
      </c>
      <c r="KC229" s="37">
        <v>0</v>
      </c>
      <c r="KD229" s="37">
        <v>0</v>
      </c>
      <c r="KV229" s="37">
        <v>0</v>
      </c>
    </row>
    <row r="230" spans="1:308" ht="17.25" customHeight="1" x14ac:dyDescent="0.25">
      <c r="A230" s="17">
        <v>220</v>
      </c>
      <c r="B230" s="163" t="s">
        <v>300</v>
      </c>
      <c r="C230" s="169" t="s">
        <v>520</v>
      </c>
      <c r="D230" s="170">
        <v>247693584</v>
      </c>
      <c r="E230" s="78">
        <f t="shared" si="79"/>
        <v>2235.6979999999999</v>
      </c>
      <c r="F230" s="78">
        <f t="shared" si="76"/>
        <v>38.825279999999999</v>
      </c>
      <c r="G230" s="78">
        <f t="shared" si="77"/>
        <v>0</v>
      </c>
      <c r="H230" s="78">
        <f t="shared" si="78"/>
        <v>4.3139200000000004</v>
      </c>
      <c r="I230" s="78">
        <f t="shared" si="80"/>
        <v>2192.5587999999998</v>
      </c>
      <c r="J230" s="37">
        <f t="shared" si="83"/>
        <v>0</v>
      </c>
      <c r="K230" s="37">
        <f>VLOOKUP($D230,'[2]Титул ДТ'!$B:$CT,12,0)</f>
        <v>0</v>
      </c>
      <c r="M230" s="37">
        <v>0</v>
      </c>
      <c r="U230" s="37">
        <v>0</v>
      </c>
      <c r="V230" s="180">
        <f t="shared" si="81"/>
        <v>0</v>
      </c>
      <c r="W230" s="180">
        <f t="shared" si="84"/>
        <v>0</v>
      </c>
      <c r="X230" s="180"/>
      <c r="Y230" s="180"/>
      <c r="Z230" s="180">
        <f t="shared" si="85"/>
        <v>0</v>
      </c>
      <c r="AA230" s="180"/>
      <c r="AB230" s="180"/>
      <c r="AC230" s="180">
        <f t="shared" si="86"/>
        <v>0</v>
      </c>
      <c r="AD230" s="37">
        <v>0</v>
      </c>
      <c r="AF230" s="37">
        <v>0</v>
      </c>
      <c r="AH230" s="37">
        <v>0</v>
      </c>
      <c r="AJ230" s="37">
        <v>0</v>
      </c>
      <c r="AL230" s="37">
        <f t="shared" si="82"/>
        <v>0</v>
      </c>
      <c r="AM230" s="179">
        <f t="shared" si="87"/>
        <v>0</v>
      </c>
      <c r="AP230" s="37">
        <f t="shared" si="88"/>
        <v>0</v>
      </c>
      <c r="AS230" s="37">
        <f t="shared" si="89"/>
        <v>0</v>
      </c>
      <c r="AT230" s="37">
        <v>0</v>
      </c>
      <c r="AV230" s="37">
        <f t="shared" si="90"/>
        <v>0</v>
      </c>
      <c r="AW230" s="37">
        <v>0</v>
      </c>
      <c r="AY230" s="37">
        <v>0</v>
      </c>
      <c r="BE230" s="37">
        <v>0</v>
      </c>
      <c r="BS230" s="37">
        <f t="shared" si="91"/>
        <v>0</v>
      </c>
      <c r="BT230" s="37">
        <v>0</v>
      </c>
      <c r="BV230" s="37">
        <v>0</v>
      </c>
      <c r="BX230" s="37">
        <v>0</v>
      </c>
      <c r="BZ230" s="37">
        <v>0</v>
      </c>
      <c r="CH230" s="37">
        <f t="shared" si="92"/>
        <v>0</v>
      </c>
      <c r="CI230" s="37">
        <v>0</v>
      </c>
      <c r="CN230" s="37">
        <v>2181.7739999999999</v>
      </c>
      <c r="CT230" s="37">
        <v>0</v>
      </c>
      <c r="CV230" s="37">
        <v>0</v>
      </c>
      <c r="DB230" s="37">
        <v>0</v>
      </c>
      <c r="DD230" s="37">
        <v>0</v>
      </c>
      <c r="DE230" s="37">
        <f t="shared" si="93"/>
        <v>0</v>
      </c>
      <c r="DG230" s="37">
        <v>0</v>
      </c>
      <c r="DK230" s="37">
        <v>0</v>
      </c>
      <c r="DP230" s="37">
        <v>55</v>
      </c>
      <c r="DW230" s="37">
        <v>0</v>
      </c>
      <c r="DZ230" s="37">
        <v>0</v>
      </c>
      <c r="EE230" s="37">
        <v>0</v>
      </c>
      <c r="EK230" s="37">
        <v>0</v>
      </c>
      <c r="EL230" s="37">
        <f t="shared" si="94"/>
        <v>0</v>
      </c>
      <c r="EM230" s="37">
        <v>0</v>
      </c>
      <c r="EN230" s="37">
        <v>0</v>
      </c>
      <c r="EO230" s="37">
        <v>0</v>
      </c>
      <c r="EQ230" s="37">
        <v>0</v>
      </c>
      <c r="FE230" s="37">
        <v>0</v>
      </c>
      <c r="FI230" s="37"/>
      <c r="FW230" s="37">
        <v>0</v>
      </c>
      <c r="FY230" s="37">
        <v>38.825279999999999</v>
      </c>
      <c r="GE230" s="37">
        <v>4.3139200000000004</v>
      </c>
      <c r="GH230" s="37">
        <v>10.784800000000001</v>
      </c>
      <c r="GQ230" s="183"/>
      <c r="GR230" s="184"/>
      <c r="GS230" s="184"/>
      <c r="GT230" s="184"/>
      <c r="GU230" s="184"/>
      <c r="GV230" s="184"/>
      <c r="GW230" s="184"/>
      <c r="GX230" s="184"/>
      <c r="GY230" s="184"/>
      <c r="GZ230" s="184"/>
      <c r="HA230" s="184"/>
      <c r="HB230" s="184"/>
      <c r="HC230" s="184"/>
      <c r="HD230" s="184"/>
      <c r="HE230" s="184"/>
      <c r="HF230" s="184"/>
      <c r="HG230" s="184"/>
      <c r="HH230" s="184"/>
      <c r="HU230" s="37">
        <v>14.3797333333333</v>
      </c>
      <c r="HV230" s="37">
        <v>3.59493333333333</v>
      </c>
      <c r="HW230" s="37">
        <v>3</v>
      </c>
      <c r="HX230" s="37">
        <v>3</v>
      </c>
      <c r="IB230" s="37">
        <v>0</v>
      </c>
      <c r="IR230" s="37">
        <v>0</v>
      </c>
      <c r="IT230" s="37">
        <v>0</v>
      </c>
      <c r="JT230" s="37">
        <v>0</v>
      </c>
      <c r="JW230" s="37">
        <v>0</v>
      </c>
      <c r="JZ230" s="37">
        <v>0</v>
      </c>
      <c r="KA230" s="37">
        <v>0</v>
      </c>
      <c r="KB230" s="37">
        <v>0</v>
      </c>
      <c r="KC230" s="37">
        <v>0</v>
      </c>
      <c r="KD230" s="37">
        <v>0</v>
      </c>
      <c r="KV230" s="37">
        <v>0</v>
      </c>
    </row>
    <row r="231" spans="1:308" ht="17.25" customHeight="1" x14ac:dyDescent="0.25">
      <c r="A231" s="17">
        <v>221</v>
      </c>
      <c r="B231" s="163" t="s">
        <v>300</v>
      </c>
      <c r="C231" s="169" t="s">
        <v>521</v>
      </c>
      <c r="D231" s="170">
        <v>247693596</v>
      </c>
      <c r="E231" s="78">
        <f t="shared" si="79"/>
        <v>8642.223</v>
      </c>
      <c r="F231" s="78">
        <f t="shared" si="76"/>
        <v>4426.6563100000003</v>
      </c>
      <c r="G231" s="78">
        <f t="shared" si="77"/>
        <v>0</v>
      </c>
      <c r="H231" s="78">
        <f t="shared" si="78"/>
        <v>454.85928999999999</v>
      </c>
      <c r="I231" s="78">
        <f t="shared" si="80"/>
        <v>3760.7073999999998</v>
      </c>
      <c r="J231" s="37">
        <f t="shared" si="83"/>
        <v>1</v>
      </c>
      <c r="L231" s="37">
        <v>1</v>
      </c>
      <c r="M231" s="37">
        <v>0</v>
      </c>
      <c r="U231" s="37">
        <v>1</v>
      </c>
      <c r="V231" s="180">
        <f t="shared" si="81"/>
        <v>404</v>
      </c>
      <c r="W231" s="180">
        <f t="shared" si="84"/>
        <v>0</v>
      </c>
      <c r="X231" s="180"/>
      <c r="Y231" s="180"/>
      <c r="Z231" s="180">
        <f t="shared" si="85"/>
        <v>0</v>
      </c>
      <c r="AA231" s="180"/>
      <c r="AB231" s="180"/>
      <c r="AC231" s="180">
        <f t="shared" si="86"/>
        <v>404</v>
      </c>
      <c r="AD231" s="37">
        <v>0</v>
      </c>
      <c r="AE231" s="37">
        <v>404</v>
      </c>
      <c r="AF231" s="37">
        <v>0</v>
      </c>
      <c r="AH231" s="37">
        <v>0</v>
      </c>
      <c r="AJ231" s="37">
        <v>0</v>
      </c>
      <c r="AL231" s="37">
        <f t="shared" si="82"/>
        <v>0</v>
      </c>
      <c r="AM231" s="179">
        <f t="shared" si="87"/>
        <v>0</v>
      </c>
      <c r="AP231" s="37">
        <f t="shared" si="88"/>
        <v>0</v>
      </c>
      <c r="AS231" s="37">
        <f t="shared" si="89"/>
        <v>0</v>
      </c>
      <c r="AU231" s="37">
        <v>0</v>
      </c>
      <c r="AV231" s="37">
        <f t="shared" si="90"/>
        <v>0</v>
      </c>
      <c r="AX231" s="37">
        <v>0</v>
      </c>
      <c r="AY231" s="37">
        <v>0</v>
      </c>
      <c r="BE231" s="37">
        <v>0</v>
      </c>
      <c r="BS231" s="37">
        <f t="shared" si="91"/>
        <v>0</v>
      </c>
      <c r="BT231" s="37">
        <v>0</v>
      </c>
      <c r="BV231" s="37">
        <v>0</v>
      </c>
      <c r="BX231" s="37">
        <v>0</v>
      </c>
      <c r="BZ231" s="37">
        <v>0</v>
      </c>
      <c r="CH231" s="37">
        <f t="shared" si="92"/>
        <v>0</v>
      </c>
      <c r="CI231" s="37">
        <v>0</v>
      </c>
      <c r="CN231" s="37">
        <v>3114.8919999999998</v>
      </c>
      <c r="CT231" s="37">
        <v>0</v>
      </c>
      <c r="CV231" s="37">
        <v>0</v>
      </c>
      <c r="DB231" s="37">
        <v>0</v>
      </c>
      <c r="DD231" s="37">
        <v>0</v>
      </c>
      <c r="DE231" s="37">
        <f t="shared" si="93"/>
        <v>1</v>
      </c>
      <c r="DG231" s="37">
        <v>1</v>
      </c>
      <c r="DK231" s="37">
        <v>18</v>
      </c>
      <c r="DP231" s="37">
        <v>1690.47</v>
      </c>
      <c r="DW231" s="37">
        <v>0</v>
      </c>
      <c r="DZ231" s="37">
        <v>1</v>
      </c>
      <c r="EE231" s="37">
        <v>3</v>
      </c>
      <c r="EK231" s="37">
        <v>3</v>
      </c>
      <c r="EL231" s="37">
        <f t="shared" si="94"/>
        <v>46</v>
      </c>
      <c r="EM231" s="37">
        <v>46</v>
      </c>
      <c r="EN231" s="37">
        <v>0</v>
      </c>
      <c r="EO231" s="37">
        <v>578.07486999999992</v>
      </c>
      <c r="EQ231" s="37">
        <v>27.239130000000003</v>
      </c>
      <c r="FE231" s="37">
        <v>3042.846</v>
      </c>
      <c r="FG231" s="37">
        <v>338.09399999999999</v>
      </c>
      <c r="FI231" s="37"/>
      <c r="FU231" s="37">
        <v>676.18799999999999</v>
      </c>
      <c r="FW231" s="37">
        <v>5</v>
      </c>
      <c r="FY231" s="37">
        <v>805.73544000000004</v>
      </c>
      <c r="GE231" s="37">
        <v>89.526160000000004</v>
      </c>
      <c r="GH231" s="37">
        <v>223.81540000000001</v>
      </c>
      <c r="GQ231" s="185"/>
      <c r="GR231" s="186"/>
      <c r="GS231" s="186"/>
      <c r="GT231" s="186"/>
      <c r="GU231" s="186"/>
      <c r="GV231" s="186"/>
      <c r="GW231" s="186"/>
      <c r="GX231" s="186"/>
      <c r="GY231" s="186"/>
      <c r="GZ231" s="186"/>
      <c r="HA231" s="186"/>
      <c r="HB231" s="186"/>
      <c r="HC231" s="186"/>
      <c r="HD231" s="186"/>
      <c r="HE231" s="186"/>
      <c r="HF231" s="186"/>
      <c r="HG231" s="186"/>
      <c r="HH231" s="186"/>
      <c r="HU231" s="37">
        <v>203.46854545454499</v>
      </c>
      <c r="HV231" s="37">
        <v>50.867136363636398</v>
      </c>
      <c r="HW231" s="37">
        <v>4</v>
      </c>
      <c r="HX231" s="37">
        <v>4</v>
      </c>
      <c r="IB231" s="37">
        <v>0</v>
      </c>
      <c r="IR231" s="37">
        <v>0</v>
      </c>
      <c r="IT231" s="37">
        <v>0</v>
      </c>
      <c r="JT231" s="37">
        <v>0</v>
      </c>
      <c r="JW231" s="37">
        <v>0</v>
      </c>
      <c r="JZ231" s="37">
        <v>0</v>
      </c>
      <c r="KA231" s="37">
        <v>0</v>
      </c>
      <c r="KB231" s="37">
        <v>0</v>
      </c>
      <c r="KC231" s="37">
        <v>0</v>
      </c>
      <c r="KD231" s="37">
        <v>0</v>
      </c>
      <c r="KV231" s="37">
        <v>0</v>
      </c>
    </row>
    <row r="232" spans="1:308" ht="17.25" customHeight="1" x14ac:dyDescent="0.25">
      <c r="A232" s="17">
        <v>222</v>
      </c>
      <c r="B232" s="165" t="s">
        <v>300</v>
      </c>
      <c r="C232" s="172" t="s">
        <v>522</v>
      </c>
      <c r="D232" s="173">
        <v>247693691</v>
      </c>
      <c r="E232" s="78">
        <f t="shared" si="79"/>
        <v>6438.2989999999991</v>
      </c>
      <c r="F232" s="78">
        <f t="shared" si="76"/>
        <v>2075.3181</v>
      </c>
      <c r="G232" s="78">
        <f t="shared" si="77"/>
        <v>0</v>
      </c>
      <c r="H232" s="78">
        <f t="shared" si="78"/>
        <v>3162.5909000000001</v>
      </c>
      <c r="I232" s="78">
        <f t="shared" si="80"/>
        <v>1200.3899999999999</v>
      </c>
      <c r="J232" s="37">
        <f t="shared" si="83"/>
        <v>0</v>
      </c>
      <c r="K232" s="37">
        <f>VLOOKUP($D232,'[2]Титул ДТ'!$B:$CT,12,0)</f>
        <v>0</v>
      </c>
      <c r="M232" s="37">
        <v>0</v>
      </c>
      <c r="U232" s="37">
        <v>0</v>
      </c>
      <c r="V232" s="180">
        <f t="shared" si="81"/>
        <v>0</v>
      </c>
      <c r="W232" s="180">
        <f t="shared" si="84"/>
        <v>0</v>
      </c>
      <c r="X232" s="180"/>
      <c r="Y232" s="180"/>
      <c r="Z232" s="180">
        <f t="shared" si="85"/>
        <v>0</v>
      </c>
      <c r="AA232" s="180"/>
      <c r="AB232" s="180"/>
      <c r="AC232" s="180">
        <f t="shared" si="86"/>
        <v>0</v>
      </c>
      <c r="AD232" s="37">
        <v>0</v>
      </c>
      <c r="AF232" s="37">
        <v>0</v>
      </c>
      <c r="AH232" s="37">
        <v>0</v>
      </c>
      <c r="AJ232" s="37">
        <v>0</v>
      </c>
      <c r="AL232" s="37">
        <f t="shared" si="82"/>
        <v>0</v>
      </c>
      <c r="AM232" s="179">
        <f t="shared" si="87"/>
        <v>0</v>
      </c>
      <c r="AP232" s="37">
        <f t="shared" si="88"/>
        <v>0</v>
      </c>
      <c r="AS232" s="37">
        <f t="shared" si="89"/>
        <v>0</v>
      </c>
      <c r="AT232" s="37">
        <v>0</v>
      </c>
      <c r="AV232" s="37">
        <f t="shared" si="90"/>
        <v>0</v>
      </c>
      <c r="AW232" s="37">
        <v>0</v>
      </c>
      <c r="AY232" s="37">
        <v>0</v>
      </c>
      <c r="BE232" s="37">
        <v>0</v>
      </c>
      <c r="BS232" s="37">
        <f t="shared" si="91"/>
        <v>0</v>
      </c>
      <c r="BT232" s="37">
        <v>0</v>
      </c>
      <c r="BV232" s="37">
        <v>0</v>
      </c>
      <c r="BX232" s="37">
        <v>0</v>
      </c>
      <c r="BZ232" s="37">
        <v>0</v>
      </c>
      <c r="CH232" s="37">
        <f t="shared" si="92"/>
        <v>0</v>
      </c>
      <c r="CI232" s="37">
        <v>0</v>
      </c>
      <c r="CM232" s="37">
        <v>2619</v>
      </c>
      <c r="CN232" s="37">
        <v>1000</v>
      </c>
      <c r="CS232" s="37">
        <v>35</v>
      </c>
      <c r="CV232" s="37">
        <v>0</v>
      </c>
      <c r="DB232" s="37">
        <v>0</v>
      </c>
      <c r="DD232" s="37">
        <v>0</v>
      </c>
      <c r="DE232" s="37">
        <f t="shared" si="93"/>
        <v>1</v>
      </c>
      <c r="DF232" s="37">
        <v>1</v>
      </c>
      <c r="DJ232" s="37">
        <v>18</v>
      </c>
      <c r="DP232" s="37">
        <v>1152.9545000000001</v>
      </c>
      <c r="DW232" s="37">
        <v>0</v>
      </c>
      <c r="DZ232" s="37">
        <v>0</v>
      </c>
      <c r="EE232" s="37">
        <v>8</v>
      </c>
      <c r="EK232" s="37">
        <v>3</v>
      </c>
      <c r="EL232" s="37">
        <f t="shared" si="94"/>
        <v>0</v>
      </c>
      <c r="EM232" s="37">
        <v>0</v>
      </c>
      <c r="EN232" s="37">
        <v>0</v>
      </c>
      <c r="EO232" s="37">
        <v>0</v>
      </c>
      <c r="EQ232" s="37">
        <v>0</v>
      </c>
      <c r="FE232" s="37">
        <v>2075.3181</v>
      </c>
      <c r="FG232" s="37">
        <v>230.5909</v>
      </c>
      <c r="FI232" s="37"/>
      <c r="FU232" s="37">
        <v>532.13284615384703</v>
      </c>
      <c r="FW232" s="37">
        <v>4.3333333333333304</v>
      </c>
      <c r="GE232" s="37">
        <v>295</v>
      </c>
      <c r="GH232" s="37">
        <v>200.39</v>
      </c>
      <c r="GQ232" s="183"/>
      <c r="GR232" s="184"/>
      <c r="GS232" s="184"/>
      <c r="GT232" s="184"/>
      <c r="GU232" s="184"/>
      <c r="GV232" s="184"/>
      <c r="GW232" s="184"/>
      <c r="GX232" s="184"/>
      <c r="GY232" s="184"/>
      <c r="GZ232" s="184"/>
      <c r="HA232" s="184"/>
      <c r="HB232" s="184"/>
      <c r="HC232" s="184"/>
      <c r="HD232" s="184"/>
      <c r="HE232" s="184"/>
      <c r="HF232" s="184"/>
      <c r="HG232" s="184"/>
      <c r="HH232" s="184"/>
      <c r="HU232" s="37">
        <v>149.36708860759501</v>
      </c>
      <c r="HV232" s="37">
        <v>101.46329113924</v>
      </c>
      <c r="HW232" s="37">
        <v>1.9750000000000001</v>
      </c>
      <c r="HX232" s="37">
        <v>1.7</v>
      </c>
      <c r="IB232" s="37">
        <v>0</v>
      </c>
      <c r="IR232" s="37">
        <v>0</v>
      </c>
      <c r="IT232" s="37">
        <v>0</v>
      </c>
      <c r="JT232" s="37">
        <v>0</v>
      </c>
      <c r="JW232" s="37">
        <v>0</v>
      </c>
      <c r="JZ232" s="37">
        <v>0</v>
      </c>
      <c r="KA232" s="37">
        <v>0</v>
      </c>
      <c r="KB232" s="37">
        <v>0</v>
      </c>
      <c r="KC232" s="37">
        <v>0</v>
      </c>
      <c r="KD232" s="37">
        <v>0</v>
      </c>
      <c r="KV232" s="37">
        <v>0</v>
      </c>
    </row>
    <row r="233" spans="1:308" ht="17.25" customHeight="1" x14ac:dyDescent="0.25">
      <c r="A233" s="17">
        <v>223</v>
      </c>
      <c r="B233" s="163" t="s">
        <v>300</v>
      </c>
      <c r="C233" s="169" t="s">
        <v>523</v>
      </c>
      <c r="D233" s="170">
        <v>247693697</v>
      </c>
      <c r="E233" s="78">
        <f t="shared" si="79"/>
        <v>16142.696000000002</v>
      </c>
      <c r="F233" s="78">
        <f t="shared" si="76"/>
        <v>4839.1639800000003</v>
      </c>
      <c r="G233" s="78">
        <f t="shared" si="77"/>
        <v>0</v>
      </c>
      <c r="H233" s="78">
        <f t="shared" si="78"/>
        <v>413.01602000000003</v>
      </c>
      <c r="I233" s="78">
        <f t="shared" si="80"/>
        <v>10890.516000000001</v>
      </c>
      <c r="J233" s="37">
        <f t="shared" si="83"/>
        <v>0</v>
      </c>
      <c r="K233" s="37">
        <f>VLOOKUP($D233,'[2]Титул ДТ'!$B:$CT,12,0)</f>
        <v>0</v>
      </c>
      <c r="M233" s="37">
        <v>0</v>
      </c>
      <c r="U233" s="37">
        <v>0</v>
      </c>
      <c r="V233" s="180">
        <f t="shared" si="81"/>
        <v>0</v>
      </c>
      <c r="W233" s="180">
        <f t="shared" si="84"/>
        <v>0</v>
      </c>
      <c r="X233" s="180"/>
      <c r="Y233" s="180"/>
      <c r="Z233" s="180">
        <f t="shared" si="85"/>
        <v>0</v>
      </c>
      <c r="AA233" s="180"/>
      <c r="AB233" s="180"/>
      <c r="AC233" s="180">
        <f t="shared" si="86"/>
        <v>0</v>
      </c>
      <c r="AD233" s="37">
        <v>0</v>
      </c>
      <c r="AF233" s="37">
        <v>0</v>
      </c>
      <c r="AH233" s="37">
        <v>0</v>
      </c>
      <c r="AJ233" s="37">
        <v>0</v>
      </c>
      <c r="AL233" s="37">
        <f t="shared" si="82"/>
        <v>0</v>
      </c>
      <c r="AM233" s="179">
        <f t="shared" si="87"/>
        <v>0</v>
      </c>
      <c r="AP233" s="37">
        <f t="shared" si="88"/>
        <v>0</v>
      </c>
      <c r="AS233" s="37">
        <f t="shared" si="89"/>
        <v>0</v>
      </c>
      <c r="AT233" s="37">
        <v>0</v>
      </c>
      <c r="AV233" s="37">
        <f t="shared" si="90"/>
        <v>0</v>
      </c>
      <c r="AW233" s="37">
        <v>0</v>
      </c>
      <c r="AY233" s="37">
        <v>0</v>
      </c>
      <c r="BE233" s="37">
        <v>0</v>
      </c>
      <c r="BS233" s="37">
        <f t="shared" si="91"/>
        <v>0</v>
      </c>
      <c r="BT233" s="37">
        <v>0</v>
      </c>
      <c r="BV233" s="37">
        <v>0</v>
      </c>
      <c r="BX233" s="37">
        <v>0</v>
      </c>
      <c r="BZ233" s="37">
        <v>0</v>
      </c>
      <c r="CH233" s="37">
        <f t="shared" si="92"/>
        <v>0</v>
      </c>
      <c r="CI233" s="37">
        <v>0</v>
      </c>
      <c r="CN233" s="37">
        <v>9785.0660000000007</v>
      </c>
      <c r="CT233" s="37">
        <v>45</v>
      </c>
      <c r="CV233" s="37">
        <v>0</v>
      </c>
      <c r="DB233" s="37">
        <v>0</v>
      </c>
      <c r="DD233" s="37">
        <v>8</v>
      </c>
      <c r="DE233" s="37">
        <f t="shared" si="93"/>
        <v>1</v>
      </c>
      <c r="DG233" s="37">
        <v>1</v>
      </c>
      <c r="DK233" s="37">
        <v>18</v>
      </c>
      <c r="DP233" s="37">
        <v>1606.0719999999999</v>
      </c>
      <c r="DW233" s="37">
        <v>0</v>
      </c>
      <c r="DZ233" s="37">
        <v>0</v>
      </c>
      <c r="EE233" s="37">
        <v>21</v>
      </c>
      <c r="EK233" s="37">
        <v>18</v>
      </c>
      <c r="EL233" s="37">
        <f t="shared" si="94"/>
        <v>149</v>
      </c>
      <c r="EM233" s="37">
        <v>149</v>
      </c>
      <c r="EN233" s="37">
        <v>0</v>
      </c>
      <c r="EO233" s="37">
        <v>1948.2343800000001</v>
      </c>
      <c r="EQ233" s="37">
        <v>91.801620000000014</v>
      </c>
      <c r="FE233" s="37">
        <v>2890.9295999999999</v>
      </c>
      <c r="FG233" s="37">
        <v>321.21440000000001</v>
      </c>
      <c r="FI233" s="37"/>
      <c r="FU233" s="37">
        <v>713.80977777777798</v>
      </c>
      <c r="FW233" s="37">
        <v>4.5</v>
      </c>
      <c r="GE233" s="37">
        <v>0</v>
      </c>
      <c r="GQ233" s="183"/>
      <c r="GR233" s="184"/>
      <c r="GS233" s="184"/>
      <c r="GT233" s="184"/>
      <c r="GU233" s="184"/>
      <c r="GV233" s="184"/>
      <c r="GW233" s="184"/>
      <c r="GX233" s="184"/>
      <c r="GY233" s="184"/>
      <c r="GZ233" s="184"/>
      <c r="HA233" s="184"/>
      <c r="HB233" s="184"/>
      <c r="HC233" s="184"/>
      <c r="HD233" s="184"/>
      <c r="HE233" s="184"/>
      <c r="HF233" s="184"/>
      <c r="HG233" s="184"/>
      <c r="HH233" s="184"/>
      <c r="HX233" s="37">
        <v>0</v>
      </c>
      <c r="IB233" s="37">
        <v>1087.45</v>
      </c>
      <c r="IR233" s="37">
        <v>543.72500000000002</v>
      </c>
      <c r="IT233" s="37">
        <v>2</v>
      </c>
      <c r="JT233" s="37">
        <v>0</v>
      </c>
      <c r="JW233" s="37">
        <v>0</v>
      </c>
      <c r="JZ233" s="37">
        <v>0</v>
      </c>
      <c r="KA233" s="37">
        <v>0</v>
      </c>
      <c r="KB233" s="37">
        <v>0</v>
      </c>
      <c r="KC233" s="37">
        <v>0</v>
      </c>
      <c r="KD233" s="37">
        <v>0</v>
      </c>
      <c r="KV233" s="37">
        <v>0</v>
      </c>
    </row>
    <row r="234" spans="1:308" ht="17.25" customHeight="1" x14ac:dyDescent="0.25">
      <c r="A234" s="17">
        <v>224</v>
      </c>
      <c r="B234" s="163" t="s">
        <v>300</v>
      </c>
      <c r="C234" s="169" t="s">
        <v>524</v>
      </c>
      <c r="D234" s="170">
        <v>247693926</v>
      </c>
      <c r="E234" s="78">
        <f t="shared" si="79"/>
        <v>4706.3779999999997</v>
      </c>
      <c r="F234" s="78">
        <f t="shared" si="76"/>
        <v>1565.5892650000001</v>
      </c>
      <c r="G234" s="78">
        <f t="shared" si="77"/>
        <v>0</v>
      </c>
      <c r="H234" s="78">
        <f t="shared" si="78"/>
        <v>437.01473499999997</v>
      </c>
      <c r="I234" s="78">
        <f t="shared" si="80"/>
        <v>2703.7739999999999</v>
      </c>
      <c r="J234" s="37">
        <f t="shared" si="83"/>
        <v>1</v>
      </c>
      <c r="K234" s="37">
        <f>VLOOKUP($D234,'[2]Титул ДТ'!$B:$CT,12,0)</f>
        <v>1</v>
      </c>
      <c r="M234" s="37">
        <v>0</v>
      </c>
      <c r="U234" s="37">
        <v>1</v>
      </c>
      <c r="V234" s="180">
        <f t="shared" si="81"/>
        <v>171</v>
      </c>
      <c r="W234" s="180">
        <f t="shared" si="84"/>
        <v>0</v>
      </c>
      <c r="X234" s="180"/>
      <c r="Y234" s="180"/>
      <c r="Z234" s="180">
        <f t="shared" si="85"/>
        <v>0</v>
      </c>
      <c r="AA234" s="180"/>
      <c r="AB234" s="180"/>
      <c r="AC234" s="180">
        <f t="shared" si="86"/>
        <v>171</v>
      </c>
      <c r="AD234" s="37">
        <v>171</v>
      </c>
      <c r="AF234" s="37">
        <v>0</v>
      </c>
      <c r="AH234" s="37">
        <v>0</v>
      </c>
      <c r="AJ234" s="37">
        <v>0</v>
      </c>
      <c r="AL234" s="37">
        <f t="shared" si="82"/>
        <v>8</v>
      </c>
      <c r="AM234" s="179">
        <f t="shared" si="87"/>
        <v>0</v>
      </c>
      <c r="AP234" s="37">
        <f t="shared" si="88"/>
        <v>0</v>
      </c>
      <c r="AS234" s="37">
        <f t="shared" si="89"/>
        <v>7</v>
      </c>
      <c r="AT234" s="37">
        <v>7</v>
      </c>
      <c r="AV234" s="37">
        <f t="shared" si="90"/>
        <v>1</v>
      </c>
      <c r="AW234" s="37">
        <v>1</v>
      </c>
      <c r="AY234" s="37">
        <v>1</v>
      </c>
      <c r="BE234" s="37">
        <v>0</v>
      </c>
      <c r="BS234" s="37">
        <f t="shared" si="91"/>
        <v>128</v>
      </c>
      <c r="BT234" s="37">
        <v>128</v>
      </c>
      <c r="BV234" s="37">
        <v>0</v>
      </c>
      <c r="BX234" s="37">
        <v>0</v>
      </c>
      <c r="BZ234" s="37">
        <v>0</v>
      </c>
      <c r="CH234" s="37">
        <f t="shared" si="92"/>
        <v>5</v>
      </c>
      <c r="CI234" s="37">
        <v>5</v>
      </c>
      <c r="CN234" s="37">
        <v>2463.681</v>
      </c>
      <c r="CT234" s="37">
        <v>129</v>
      </c>
      <c r="CV234" s="37">
        <v>0</v>
      </c>
      <c r="DB234" s="37">
        <v>0</v>
      </c>
      <c r="DD234" s="37">
        <v>0</v>
      </c>
      <c r="DE234" s="37">
        <f t="shared" si="93"/>
        <v>0</v>
      </c>
      <c r="DG234" s="37">
        <v>0</v>
      </c>
      <c r="DK234" s="37">
        <v>0</v>
      </c>
      <c r="DP234" s="37">
        <v>557.75049999999999</v>
      </c>
      <c r="DW234" s="37">
        <v>0</v>
      </c>
      <c r="DZ234" s="37">
        <v>1</v>
      </c>
      <c r="EE234" s="37">
        <v>2</v>
      </c>
      <c r="EK234" s="37">
        <v>4</v>
      </c>
      <c r="EL234" s="37">
        <f t="shared" si="94"/>
        <v>46</v>
      </c>
      <c r="EM234" s="37">
        <v>46</v>
      </c>
      <c r="EN234" s="37">
        <v>0</v>
      </c>
      <c r="EO234" s="37">
        <v>561.63836500000002</v>
      </c>
      <c r="EQ234" s="37">
        <v>26.464635000000008</v>
      </c>
      <c r="FE234" s="37">
        <v>1003.9509</v>
      </c>
      <c r="FG234" s="37">
        <v>111.5501</v>
      </c>
      <c r="FI234" s="37"/>
      <c r="FU234" s="37">
        <v>223.1002</v>
      </c>
      <c r="FW234" s="37">
        <v>5</v>
      </c>
      <c r="GH234" s="37">
        <v>240.09299999999999</v>
      </c>
      <c r="GQ234" s="183"/>
      <c r="GR234" s="184"/>
      <c r="GS234" s="184"/>
      <c r="GT234" s="184"/>
      <c r="GU234" s="184"/>
      <c r="GV234" s="184"/>
      <c r="GW234" s="184"/>
      <c r="GX234" s="184"/>
      <c r="GY234" s="184"/>
      <c r="GZ234" s="184"/>
      <c r="HA234" s="184"/>
      <c r="HB234" s="184"/>
      <c r="HC234" s="184"/>
      <c r="HD234" s="184"/>
      <c r="HE234" s="184"/>
      <c r="HF234" s="184"/>
      <c r="HG234" s="184"/>
      <c r="HH234" s="184"/>
      <c r="HV234" s="37">
        <v>140.05425</v>
      </c>
      <c r="HX234" s="37">
        <v>1.7</v>
      </c>
      <c r="IB234" s="37">
        <v>0</v>
      </c>
      <c r="IR234" s="37">
        <v>0</v>
      </c>
      <c r="IT234" s="37">
        <v>0</v>
      </c>
      <c r="JT234" s="37">
        <v>0</v>
      </c>
      <c r="JW234" s="37">
        <v>0</v>
      </c>
      <c r="JZ234" s="37">
        <v>0</v>
      </c>
      <c r="KA234" s="37">
        <v>0</v>
      </c>
      <c r="KB234" s="37">
        <v>0</v>
      </c>
      <c r="KC234" s="37">
        <v>0</v>
      </c>
      <c r="KD234" s="37">
        <v>0</v>
      </c>
      <c r="KV234" s="37">
        <v>0</v>
      </c>
    </row>
    <row r="235" spans="1:308" ht="17.25" customHeight="1" x14ac:dyDescent="0.25">
      <c r="A235" s="17">
        <v>225</v>
      </c>
      <c r="B235" s="163" t="s">
        <v>300</v>
      </c>
      <c r="C235" s="169" t="s">
        <v>525</v>
      </c>
      <c r="D235" s="170">
        <v>247693708</v>
      </c>
      <c r="E235" s="78">
        <f t="shared" si="79"/>
        <v>8163.5649999999996</v>
      </c>
      <c r="F235" s="78">
        <f t="shared" si="76"/>
        <v>1926.47433</v>
      </c>
      <c r="G235" s="78">
        <f t="shared" si="77"/>
        <v>0</v>
      </c>
      <c r="H235" s="78">
        <f t="shared" si="78"/>
        <v>583.17267000000004</v>
      </c>
      <c r="I235" s="78">
        <f t="shared" si="80"/>
        <v>5653.9179999999997</v>
      </c>
      <c r="J235" s="37">
        <f t="shared" si="83"/>
        <v>1</v>
      </c>
      <c r="K235" s="37">
        <f>VLOOKUP($D235,'[2]Титул ДТ'!$B:$CT,12,0)</f>
        <v>1</v>
      </c>
      <c r="M235" s="37">
        <v>0</v>
      </c>
      <c r="U235" s="37">
        <v>1</v>
      </c>
      <c r="V235" s="180">
        <f t="shared" si="81"/>
        <v>465</v>
      </c>
      <c r="W235" s="180">
        <f t="shared" si="84"/>
        <v>0</v>
      </c>
      <c r="X235" s="180"/>
      <c r="Y235" s="180"/>
      <c r="Z235" s="180">
        <f t="shared" si="85"/>
        <v>0</v>
      </c>
      <c r="AA235" s="180"/>
      <c r="AB235" s="180"/>
      <c r="AC235" s="180">
        <f t="shared" si="86"/>
        <v>465</v>
      </c>
      <c r="AD235" s="37">
        <v>465</v>
      </c>
      <c r="AF235" s="37">
        <v>0</v>
      </c>
      <c r="AH235" s="37">
        <v>0</v>
      </c>
      <c r="AJ235" s="37">
        <v>0</v>
      </c>
      <c r="AL235" s="37">
        <f t="shared" si="82"/>
        <v>4</v>
      </c>
      <c r="AM235" s="179">
        <f t="shared" si="87"/>
        <v>0</v>
      </c>
      <c r="AP235" s="37">
        <f t="shared" si="88"/>
        <v>0</v>
      </c>
      <c r="AS235" s="37">
        <f t="shared" si="89"/>
        <v>3</v>
      </c>
      <c r="AT235" s="37">
        <v>3</v>
      </c>
      <c r="AV235" s="37">
        <f t="shared" si="90"/>
        <v>1</v>
      </c>
      <c r="AW235" s="37">
        <v>1</v>
      </c>
      <c r="AY235" s="37">
        <v>0</v>
      </c>
      <c r="BE235" s="37">
        <v>0</v>
      </c>
      <c r="BS235" s="37">
        <f t="shared" si="91"/>
        <v>0</v>
      </c>
      <c r="BT235" s="37">
        <v>0</v>
      </c>
      <c r="BV235" s="37">
        <v>0</v>
      </c>
      <c r="BX235" s="37">
        <v>0</v>
      </c>
      <c r="BZ235" s="37">
        <v>0</v>
      </c>
      <c r="CH235" s="37">
        <f t="shared" si="92"/>
        <v>0</v>
      </c>
      <c r="CI235" s="37">
        <v>0</v>
      </c>
      <c r="CN235" s="37">
        <v>5159.5309999999999</v>
      </c>
      <c r="CT235" s="37">
        <v>25</v>
      </c>
      <c r="CV235" s="37">
        <v>0</v>
      </c>
      <c r="DB235" s="37">
        <v>0</v>
      </c>
      <c r="DD235" s="37">
        <v>0</v>
      </c>
      <c r="DE235" s="37">
        <f t="shared" si="93"/>
        <v>0</v>
      </c>
      <c r="DG235" s="37">
        <v>0</v>
      </c>
      <c r="DK235" s="37">
        <v>0</v>
      </c>
      <c r="DP235" s="37">
        <v>237.85050000000001</v>
      </c>
      <c r="DW235" s="37">
        <v>0</v>
      </c>
      <c r="DZ235" s="37">
        <v>1</v>
      </c>
      <c r="EE235" s="37">
        <v>8</v>
      </c>
      <c r="EK235" s="37">
        <v>4</v>
      </c>
      <c r="EL235" s="37">
        <f t="shared" si="94"/>
        <v>125</v>
      </c>
      <c r="EM235" s="37">
        <v>125</v>
      </c>
      <c r="EN235" s="37">
        <v>0</v>
      </c>
      <c r="EO235" s="37">
        <v>1498.3434299999999</v>
      </c>
      <c r="EQ235" s="37">
        <v>70.602570000000014</v>
      </c>
      <c r="FE235" s="37">
        <v>428.1309</v>
      </c>
      <c r="FG235" s="37">
        <v>47.570099999999996</v>
      </c>
      <c r="FI235" s="37"/>
      <c r="FU235" s="37">
        <v>158.56700000000001</v>
      </c>
      <c r="FW235" s="37">
        <v>3</v>
      </c>
      <c r="GH235" s="37">
        <v>494.387</v>
      </c>
      <c r="GQ235" s="185"/>
      <c r="GR235" s="186"/>
      <c r="GS235" s="186"/>
      <c r="GT235" s="186"/>
      <c r="GU235" s="186"/>
      <c r="GV235" s="186"/>
      <c r="GW235" s="186"/>
      <c r="GX235" s="186"/>
      <c r="GY235" s="186"/>
      <c r="GZ235" s="186"/>
      <c r="HA235" s="186"/>
      <c r="HB235" s="186"/>
      <c r="HC235" s="186"/>
      <c r="HD235" s="186"/>
      <c r="HE235" s="186"/>
      <c r="HF235" s="186"/>
      <c r="HG235" s="186"/>
      <c r="HH235" s="186"/>
      <c r="HV235" s="37">
        <v>247.1935</v>
      </c>
      <c r="HX235" s="37">
        <v>2</v>
      </c>
      <c r="IB235" s="37">
        <v>0</v>
      </c>
      <c r="IR235" s="37">
        <v>0</v>
      </c>
      <c r="IT235" s="37">
        <v>0</v>
      </c>
      <c r="JT235" s="37">
        <v>0</v>
      </c>
      <c r="JW235" s="37">
        <v>0</v>
      </c>
      <c r="JZ235" s="37">
        <v>0</v>
      </c>
      <c r="KA235" s="37">
        <v>0</v>
      </c>
      <c r="KB235" s="37">
        <v>0</v>
      </c>
      <c r="KC235" s="37">
        <v>0</v>
      </c>
      <c r="KD235" s="37">
        <v>0</v>
      </c>
      <c r="KV235" s="37">
        <v>0</v>
      </c>
    </row>
    <row r="236" spans="1:308" ht="17.25" customHeight="1" x14ac:dyDescent="0.25">
      <c r="A236" s="17">
        <v>226</v>
      </c>
      <c r="B236" s="163" t="s">
        <v>300</v>
      </c>
      <c r="C236" s="169" t="s">
        <v>526</v>
      </c>
      <c r="D236" s="170">
        <v>247693714</v>
      </c>
      <c r="E236" s="78">
        <f t="shared" si="79"/>
        <v>9195.6509999999998</v>
      </c>
      <c r="F236" s="78">
        <f t="shared" si="76"/>
        <v>2247.3514</v>
      </c>
      <c r="G236" s="78">
        <f t="shared" si="77"/>
        <v>0</v>
      </c>
      <c r="H236" s="78">
        <f t="shared" si="78"/>
        <v>184.82159999999999</v>
      </c>
      <c r="I236" s="78">
        <f t="shared" si="80"/>
        <v>6763.4780000000001</v>
      </c>
      <c r="J236" s="37">
        <f t="shared" si="83"/>
        <v>0</v>
      </c>
      <c r="K236" s="37">
        <f>VLOOKUP($D236,'[2]Титул ДТ'!$B:$CT,12,0)</f>
        <v>0</v>
      </c>
      <c r="M236" s="37">
        <v>0</v>
      </c>
      <c r="U236" s="37">
        <v>0</v>
      </c>
      <c r="V236" s="180">
        <f t="shared" si="81"/>
        <v>0</v>
      </c>
      <c r="W236" s="180">
        <f t="shared" si="84"/>
        <v>0</v>
      </c>
      <c r="X236" s="180"/>
      <c r="Y236" s="180"/>
      <c r="Z236" s="180">
        <f t="shared" si="85"/>
        <v>0</v>
      </c>
      <c r="AA236" s="180"/>
      <c r="AB236" s="180"/>
      <c r="AC236" s="180">
        <f t="shared" si="86"/>
        <v>0</v>
      </c>
      <c r="AD236" s="37">
        <v>0</v>
      </c>
      <c r="AF236" s="37">
        <v>0</v>
      </c>
      <c r="AH236" s="37">
        <v>0</v>
      </c>
      <c r="AJ236" s="37">
        <v>0</v>
      </c>
      <c r="AL236" s="37">
        <f t="shared" si="82"/>
        <v>0</v>
      </c>
      <c r="AM236" s="179">
        <f t="shared" si="87"/>
        <v>0</v>
      </c>
      <c r="AP236" s="37">
        <f t="shared" si="88"/>
        <v>0</v>
      </c>
      <c r="AS236" s="37">
        <f t="shared" si="89"/>
        <v>0</v>
      </c>
      <c r="AT236" s="37">
        <v>0</v>
      </c>
      <c r="AV236" s="37">
        <f t="shared" si="90"/>
        <v>0</v>
      </c>
      <c r="AW236" s="37">
        <v>0</v>
      </c>
      <c r="AY236" s="37">
        <v>0</v>
      </c>
      <c r="BE236" s="37">
        <v>0</v>
      </c>
      <c r="BS236" s="37">
        <f t="shared" si="91"/>
        <v>0</v>
      </c>
      <c r="BT236" s="37">
        <v>0</v>
      </c>
      <c r="BV236" s="37">
        <v>0</v>
      </c>
      <c r="BX236" s="37">
        <v>0</v>
      </c>
      <c r="BZ236" s="37">
        <v>0</v>
      </c>
      <c r="CH236" s="37">
        <f t="shared" si="92"/>
        <v>0</v>
      </c>
      <c r="CI236" s="37">
        <v>0</v>
      </c>
      <c r="CN236" s="37">
        <v>6395.9210000000003</v>
      </c>
      <c r="CT236" s="37">
        <v>27</v>
      </c>
      <c r="CV236" s="37">
        <v>0</v>
      </c>
      <c r="DB236" s="37">
        <v>0</v>
      </c>
      <c r="DD236" s="37">
        <v>0</v>
      </c>
      <c r="DE236" s="37">
        <f t="shared" si="93"/>
        <v>3</v>
      </c>
      <c r="DG236" s="37">
        <v>3</v>
      </c>
      <c r="DK236" s="37">
        <v>18</v>
      </c>
      <c r="DP236" s="37">
        <v>685.2165</v>
      </c>
      <c r="DW236" s="37">
        <v>0</v>
      </c>
      <c r="DZ236" s="37">
        <v>0</v>
      </c>
      <c r="EE236" s="37">
        <v>2</v>
      </c>
      <c r="EK236" s="37">
        <v>3</v>
      </c>
      <c r="EL236" s="37">
        <f t="shared" si="94"/>
        <v>81</v>
      </c>
      <c r="EM236" s="37">
        <v>81</v>
      </c>
      <c r="EN236" s="37">
        <v>0</v>
      </c>
      <c r="EO236" s="37">
        <v>1013.9617000000001</v>
      </c>
      <c r="EQ236" s="37">
        <v>47.778300000000002</v>
      </c>
      <c r="FE236" s="37">
        <v>1233.3896999999999</v>
      </c>
      <c r="FG236" s="37">
        <v>137.04329999999999</v>
      </c>
      <c r="FI236" s="37"/>
      <c r="FU236" s="37">
        <v>456.81099999999998</v>
      </c>
      <c r="FW236" s="37">
        <v>3</v>
      </c>
      <c r="GH236" s="37">
        <v>349.55700000000002</v>
      </c>
      <c r="GI236" s="185"/>
      <c r="GQ236" s="183"/>
      <c r="GR236" s="184"/>
      <c r="GS236" s="184"/>
      <c r="GT236" s="184"/>
      <c r="GU236" s="184"/>
      <c r="GV236" s="184"/>
      <c r="GW236" s="184"/>
      <c r="GX236" s="184"/>
      <c r="GY236" s="184"/>
      <c r="GZ236" s="184"/>
      <c r="HA236" s="184"/>
      <c r="HB236" s="184"/>
      <c r="HC236" s="184"/>
      <c r="HD236" s="184"/>
      <c r="HE236" s="184"/>
      <c r="HF236" s="184"/>
      <c r="HG236" s="184"/>
      <c r="HH236" s="184"/>
      <c r="HV236" s="37">
        <v>174.77850000000001</v>
      </c>
      <c r="HX236" s="37">
        <v>2</v>
      </c>
      <c r="IB236" s="37">
        <v>0</v>
      </c>
      <c r="IR236" s="37">
        <v>0</v>
      </c>
      <c r="IT236" s="37">
        <v>0</v>
      </c>
      <c r="JT236" s="37">
        <v>0</v>
      </c>
      <c r="JW236" s="37">
        <v>0</v>
      </c>
      <c r="JZ236" s="37">
        <v>0</v>
      </c>
      <c r="KA236" s="37">
        <v>0</v>
      </c>
      <c r="KB236" s="37">
        <v>0</v>
      </c>
      <c r="KC236" s="37">
        <v>0</v>
      </c>
      <c r="KD236" s="37">
        <v>0</v>
      </c>
      <c r="KV236" s="37">
        <v>0</v>
      </c>
    </row>
    <row r="237" spans="1:308" ht="17.25" customHeight="1" x14ac:dyDescent="0.25">
      <c r="A237" s="17">
        <v>227</v>
      </c>
      <c r="B237" s="163" t="s">
        <v>300</v>
      </c>
      <c r="C237" s="169" t="s">
        <v>527</v>
      </c>
      <c r="D237" s="170">
        <v>247693899</v>
      </c>
      <c r="E237" s="78">
        <f t="shared" si="79"/>
        <v>2673.71</v>
      </c>
      <c r="F237" s="78">
        <f t="shared" si="76"/>
        <v>1486.1082900000001</v>
      </c>
      <c r="G237" s="78">
        <f t="shared" si="77"/>
        <v>0</v>
      </c>
      <c r="H237" s="78">
        <f t="shared" si="78"/>
        <v>561.53871000000004</v>
      </c>
      <c r="I237" s="78">
        <f t="shared" si="80"/>
        <v>626.06299999999999</v>
      </c>
      <c r="J237" s="37">
        <f t="shared" si="83"/>
        <v>1</v>
      </c>
      <c r="K237" s="37">
        <f>VLOOKUP($D237,'[2]Титул ДТ'!$B:$CT,12,0)</f>
        <v>1</v>
      </c>
      <c r="M237" s="37">
        <v>0</v>
      </c>
      <c r="U237" s="37">
        <v>1</v>
      </c>
      <c r="V237" s="180">
        <f t="shared" si="81"/>
        <v>115</v>
      </c>
      <c r="W237" s="180">
        <f t="shared" si="84"/>
        <v>0</v>
      </c>
      <c r="X237" s="180"/>
      <c r="Y237" s="180"/>
      <c r="Z237" s="180">
        <f t="shared" si="85"/>
        <v>0</v>
      </c>
      <c r="AA237" s="180"/>
      <c r="AB237" s="180"/>
      <c r="AC237" s="180">
        <f t="shared" si="86"/>
        <v>115</v>
      </c>
      <c r="AD237" s="37">
        <v>115</v>
      </c>
      <c r="AF237" s="37">
        <v>0</v>
      </c>
      <c r="AH237" s="37">
        <v>0</v>
      </c>
      <c r="AJ237" s="37">
        <v>0</v>
      </c>
      <c r="AL237" s="37">
        <f t="shared" si="82"/>
        <v>0</v>
      </c>
      <c r="AM237" s="179">
        <f t="shared" si="87"/>
        <v>0</v>
      </c>
      <c r="AP237" s="37">
        <f t="shared" si="88"/>
        <v>0</v>
      </c>
      <c r="AS237" s="37">
        <f t="shared" si="89"/>
        <v>0</v>
      </c>
      <c r="AT237" s="37">
        <v>0</v>
      </c>
      <c r="AV237" s="37">
        <f t="shared" si="90"/>
        <v>0</v>
      </c>
      <c r="AW237" s="37">
        <v>0</v>
      </c>
      <c r="AY237" s="37">
        <v>1</v>
      </c>
      <c r="BE237" s="37">
        <v>0</v>
      </c>
      <c r="BS237" s="37">
        <f t="shared" si="91"/>
        <v>330</v>
      </c>
      <c r="BT237" s="37">
        <v>330</v>
      </c>
      <c r="BV237" s="37">
        <v>0</v>
      </c>
      <c r="BX237" s="37">
        <v>0</v>
      </c>
      <c r="BZ237" s="37">
        <v>0</v>
      </c>
      <c r="CH237" s="37">
        <f t="shared" si="92"/>
        <v>5</v>
      </c>
      <c r="CI237" s="37">
        <v>5</v>
      </c>
      <c r="CN237" s="37">
        <v>195.148</v>
      </c>
      <c r="CT237" s="37">
        <v>5</v>
      </c>
      <c r="CV237" s="37">
        <v>0</v>
      </c>
      <c r="DB237" s="37">
        <v>0</v>
      </c>
      <c r="DD237" s="37">
        <v>0</v>
      </c>
      <c r="DE237" s="37">
        <f t="shared" si="93"/>
        <v>1</v>
      </c>
      <c r="DG237" s="37">
        <v>1</v>
      </c>
      <c r="DK237" s="37">
        <v>18</v>
      </c>
      <c r="DP237" s="37">
        <v>403.81450000000001</v>
      </c>
      <c r="DW237" s="37">
        <v>0</v>
      </c>
      <c r="DZ237" s="37">
        <v>1</v>
      </c>
      <c r="EE237" s="37">
        <v>5</v>
      </c>
      <c r="EK237" s="37">
        <v>5</v>
      </c>
      <c r="EL237" s="37">
        <f t="shared" si="94"/>
        <v>61</v>
      </c>
      <c r="EM237" s="37">
        <v>61</v>
      </c>
      <c r="EN237" s="37">
        <v>0</v>
      </c>
      <c r="EO237" s="37">
        <v>759.24219000000005</v>
      </c>
      <c r="EQ237" s="37">
        <v>35.775810000000007</v>
      </c>
      <c r="FE237" s="37">
        <v>726.86609999999996</v>
      </c>
      <c r="FG237" s="37">
        <v>80.762900000000002</v>
      </c>
      <c r="FI237" s="37"/>
      <c r="FU237" s="37">
        <v>161.5258</v>
      </c>
      <c r="FW237" s="37">
        <v>5</v>
      </c>
      <c r="GH237" s="37">
        <v>412.91500000000002</v>
      </c>
      <c r="GI237" s="183"/>
      <c r="GQ237" s="183"/>
      <c r="GR237" s="184"/>
      <c r="GS237" s="184"/>
      <c r="GT237" s="184"/>
      <c r="GU237" s="184"/>
      <c r="GV237" s="184"/>
      <c r="GW237" s="184"/>
      <c r="GX237" s="184"/>
      <c r="GY237" s="184"/>
      <c r="GZ237" s="184"/>
      <c r="HA237" s="184"/>
      <c r="HB237" s="184"/>
      <c r="HC237" s="184"/>
      <c r="HD237" s="184"/>
      <c r="HE237" s="184"/>
      <c r="HF237" s="184"/>
      <c r="HG237" s="184"/>
      <c r="HH237" s="184"/>
      <c r="HV237" s="37">
        <v>275.27666666666698</v>
      </c>
      <c r="HX237" s="37">
        <v>1.7</v>
      </c>
      <c r="IB237" s="37">
        <v>0</v>
      </c>
      <c r="IR237" s="37">
        <v>0</v>
      </c>
      <c r="IT237" s="37">
        <v>0</v>
      </c>
      <c r="JT237" s="37">
        <v>0</v>
      </c>
      <c r="JW237" s="37">
        <v>0</v>
      </c>
      <c r="JZ237" s="37">
        <v>0</v>
      </c>
      <c r="KA237" s="37">
        <v>0</v>
      </c>
      <c r="KB237" s="37">
        <v>0</v>
      </c>
      <c r="KC237" s="37">
        <v>0</v>
      </c>
      <c r="KD237" s="37">
        <v>0</v>
      </c>
      <c r="KV237" s="37">
        <v>0</v>
      </c>
    </row>
    <row r="238" spans="1:308" ht="17.25" customHeight="1" x14ac:dyDescent="0.25">
      <c r="A238" s="17">
        <v>228</v>
      </c>
      <c r="B238" s="163" t="s">
        <v>300</v>
      </c>
      <c r="C238" s="169" t="s">
        <v>528</v>
      </c>
      <c r="D238" s="170">
        <v>247693692</v>
      </c>
      <c r="E238" s="78">
        <f t="shared" si="79"/>
        <v>7712.1149999999989</v>
      </c>
      <c r="F238" s="78">
        <f t="shared" si="76"/>
        <v>547.78319999999997</v>
      </c>
      <c r="G238" s="78">
        <f t="shared" si="77"/>
        <v>0</v>
      </c>
      <c r="H238" s="78">
        <f t="shared" si="78"/>
        <v>164.76480000000001</v>
      </c>
      <c r="I238" s="78">
        <f t="shared" si="80"/>
        <v>6999.5669999999991</v>
      </c>
      <c r="J238" s="37">
        <f t="shared" si="83"/>
        <v>1</v>
      </c>
      <c r="K238" s="37">
        <f>VLOOKUP($D238,'[2]Титул ДТ'!$B:$CT,12,0)</f>
        <v>1</v>
      </c>
      <c r="M238" s="37">
        <v>0</v>
      </c>
      <c r="U238" s="37">
        <v>1</v>
      </c>
      <c r="V238" s="180">
        <f t="shared" si="81"/>
        <v>56.7</v>
      </c>
      <c r="W238" s="180">
        <f t="shared" si="84"/>
        <v>0</v>
      </c>
      <c r="X238" s="180"/>
      <c r="Y238" s="180"/>
      <c r="Z238" s="180">
        <f t="shared" si="85"/>
        <v>0</v>
      </c>
      <c r="AA238" s="180"/>
      <c r="AB238" s="180"/>
      <c r="AC238" s="180">
        <f t="shared" si="86"/>
        <v>56.7</v>
      </c>
      <c r="AD238" s="37">
        <v>56.7</v>
      </c>
      <c r="AF238" s="37">
        <v>0</v>
      </c>
      <c r="AH238" s="37">
        <v>0</v>
      </c>
      <c r="AJ238" s="37">
        <v>0</v>
      </c>
      <c r="AL238" s="37">
        <f t="shared" si="82"/>
        <v>3</v>
      </c>
      <c r="AM238" s="179">
        <f t="shared" si="87"/>
        <v>0</v>
      </c>
      <c r="AP238" s="37">
        <f t="shared" si="88"/>
        <v>0</v>
      </c>
      <c r="AS238" s="37">
        <f t="shared" si="89"/>
        <v>2</v>
      </c>
      <c r="AT238" s="37">
        <v>2</v>
      </c>
      <c r="AV238" s="37">
        <f t="shared" si="90"/>
        <v>1</v>
      </c>
      <c r="AW238" s="37">
        <v>1</v>
      </c>
      <c r="AY238" s="37">
        <v>1</v>
      </c>
      <c r="BE238" s="37">
        <v>0</v>
      </c>
      <c r="BS238" s="37">
        <f t="shared" si="91"/>
        <v>47.2</v>
      </c>
      <c r="BT238" s="37">
        <v>47.2</v>
      </c>
      <c r="BV238" s="37">
        <v>0</v>
      </c>
      <c r="BX238" s="37">
        <v>0</v>
      </c>
      <c r="BZ238" s="37">
        <v>0</v>
      </c>
      <c r="CH238" s="37">
        <f t="shared" si="92"/>
        <v>2</v>
      </c>
      <c r="CI238" s="37">
        <v>2</v>
      </c>
      <c r="CN238" s="37">
        <v>6553.98</v>
      </c>
      <c r="CT238" s="37">
        <v>50</v>
      </c>
      <c r="CV238" s="37">
        <v>0</v>
      </c>
      <c r="DB238" s="37">
        <v>0</v>
      </c>
      <c r="DD238" s="37">
        <v>0</v>
      </c>
      <c r="DE238" s="37">
        <f t="shared" si="93"/>
        <v>1</v>
      </c>
      <c r="DG238" s="37">
        <v>1</v>
      </c>
      <c r="DK238" s="37">
        <v>18</v>
      </c>
      <c r="DP238" s="37">
        <v>304.32400000000001</v>
      </c>
      <c r="DW238" s="37">
        <v>0</v>
      </c>
      <c r="DZ238" s="37">
        <v>1</v>
      </c>
      <c r="EE238" s="37">
        <v>1</v>
      </c>
      <c r="EK238" s="37">
        <v>1</v>
      </c>
      <c r="EL238" s="37">
        <f t="shared" si="94"/>
        <v>0</v>
      </c>
      <c r="EM238" s="37">
        <v>0</v>
      </c>
      <c r="EN238" s="37">
        <v>0</v>
      </c>
      <c r="EO238" s="37">
        <v>0</v>
      </c>
      <c r="EQ238" s="37">
        <v>0</v>
      </c>
      <c r="FE238" s="37">
        <v>547.78319999999997</v>
      </c>
      <c r="FG238" s="37">
        <v>60.864800000000002</v>
      </c>
      <c r="FI238" s="37"/>
      <c r="FU238" s="37">
        <v>202.88266666666701</v>
      </c>
      <c r="FW238" s="37">
        <v>3</v>
      </c>
      <c r="GH238" s="37">
        <v>427.58699999999999</v>
      </c>
      <c r="GI238" s="183"/>
      <c r="GQ238" s="183"/>
      <c r="GR238" s="184"/>
      <c r="GS238" s="184"/>
      <c r="GT238" s="184"/>
      <c r="GU238" s="184"/>
      <c r="GV238" s="184"/>
      <c r="GW238" s="184"/>
      <c r="GX238" s="184"/>
      <c r="GY238" s="184"/>
      <c r="GZ238" s="184"/>
      <c r="HA238" s="184"/>
      <c r="HB238" s="184"/>
      <c r="HC238" s="184"/>
      <c r="HD238" s="184"/>
      <c r="HE238" s="184"/>
      <c r="HF238" s="184"/>
      <c r="HG238" s="184"/>
      <c r="HH238" s="184"/>
      <c r="HV238" s="37">
        <v>213.79349999999999</v>
      </c>
      <c r="HX238" s="37">
        <v>2</v>
      </c>
      <c r="IB238" s="37">
        <v>0</v>
      </c>
      <c r="IR238" s="37">
        <v>0</v>
      </c>
      <c r="IT238" s="37">
        <v>0</v>
      </c>
      <c r="JT238" s="37">
        <v>0</v>
      </c>
      <c r="JW238" s="37">
        <v>0</v>
      </c>
      <c r="JZ238" s="37">
        <v>0</v>
      </c>
      <c r="KA238" s="37">
        <v>0</v>
      </c>
      <c r="KB238" s="37">
        <v>0</v>
      </c>
      <c r="KC238" s="37">
        <v>0</v>
      </c>
      <c r="KD238" s="37">
        <v>0</v>
      </c>
      <c r="KV238" s="37">
        <v>0</v>
      </c>
    </row>
    <row r="239" spans="1:308" ht="17.25" customHeight="1" x14ac:dyDescent="0.25">
      <c r="A239" s="17">
        <v>229</v>
      </c>
      <c r="B239" s="163" t="s">
        <v>300</v>
      </c>
      <c r="C239" s="169" t="s">
        <v>529</v>
      </c>
      <c r="D239" s="170">
        <v>247693685</v>
      </c>
      <c r="E239" s="78">
        <f t="shared" si="79"/>
        <v>15718.936000000002</v>
      </c>
      <c r="F239" s="78">
        <f t="shared" si="76"/>
        <v>2927.387475</v>
      </c>
      <c r="G239" s="78">
        <f t="shared" si="77"/>
        <v>0</v>
      </c>
      <c r="H239" s="78">
        <f t="shared" si="78"/>
        <v>984.23952499999996</v>
      </c>
      <c r="I239" s="78">
        <f t="shared" si="80"/>
        <v>11807.309000000001</v>
      </c>
      <c r="J239" s="37">
        <f t="shared" si="83"/>
        <v>2</v>
      </c>
      <c r="K239" s="37">
        <f>VLOOKUP($D239,'[2]Титул ДТ'!$B:$CT,12,0)</f>
        <v>2</v>
      </c>
      <c r="M239" s="37">
        <v>0</v>
      </c>
      <c r="U239" s="37">
        <v>1</v>
      </c>
      <c r="V239" s="180">
        <f t="shared" si="81"/>
        <v>262</v>
      </c>
      <c r="W239" s="180">
        <f t="shared" si="84"/>
        <v>0</v>
      </c>
      <c r="X239" s="180"/>
      <c r="Y239" s="180"/>
      <c r="Z239" s="180">
        <f t="shared" si="85"/>
        <v>0</v>
      </c>
      <c r="AA239" s="180"/>
      <c r="AB239" s="180"/>
      <c r="AC239" s="180">
        <f t="shared" si="86"/>
        <v>262</v>
      </c>
      <c r="AD239" s="37">
        <v>262</v>
      </c>
      <c r="AF239" s="37">
        <v>0</v>
      </c>
      <c r="AH239" s="37">
        <v>0</v>
      </c>
      <c r="AJ239" s="37">
        <v>0</v>
      </c>
      <c r="AL239" s="37">
        <f t="shared" si="82"/>
        <v>6</v>
      </c>
      <c r="AM239" s="179">
        <f t="shared" si="87"/>
        <v>0</v>
      </c>
      <c r="AP239" s="37">
        <f t="shared" si="88"/>
        <v>0</v>
      </c>
      <c r="AS239" s="37">
        <f t="shared" si="89"/>
        <v>5</v>
      </c>
      <c r="AT239" s="37">
        <v>5</v>
      </c>
      <c r="AV239" s="37">
        <f t="shared" si="90"/>
        <v>1</v>
      </c>
      <c r="AW239" s="37">
        <v>1</v>
      </c>
      <c r="AY239" s="37">
        <v>1</v>
      </c>
      <c r="BE239" s="37">
        <v>0</v>
      </c>
      <c r="BS239" s="37">
        <f t="shared" si="91"/>
        <v>420</v>
      </c>
      <c r="BT239" s="37">
        <v>420</v>
      </c>
      <c r="BV239" s="37">
        <v>0</v>
      </c>
      <c r="BX239" s="37">
        <v>0</v>
      </c>
      <c r="BZ239" s="37">
        <v>0</v>
      </c>
      <c r="CH239" s="37">
        <f t="shared" si="92"/>
        <v>3</v>
      </c>
      <c r="CI239" s="37">
        <v>3</v>
      </c>
      <c r="CN239" s="37">
        <v>11361.485000000001</v>
      </c>
      <c r="CT239" s="37">
        <v>100</v>
      </c>
      <c r="CV239" s="37">
        <v>0</v>
      </c>
      <c r="DB239" s="37">
        <v>0</v>
      </c>
      <c r="DD239" s="37">
        <v>0</v>
      </c>
      <c r="DE239" s="37">
        <f t="shared" si="93"/>
        <v>1</v>
      </c>
      <c r="DG239" s="37">
        <v>1</v>
      </c>
      <c r="DK239" s="37">
        <v>18</v>
      </c>
      <c r="DP239" s="37">
        <v>1426.421</v>
      </c>
      <c r="DW239" s="37">
        <v>0</v>
      </c>
      <c r="DZ239" s="37">
        <v>2</v>
      </c>
      <c r="EE239" s="37">
        <v>6</v>
      </c>
      <c r="EK239" s="37">
        <v>13</v>
      </c>
      <c r="EL239" s="37">
        <f t="shared" si="94"/>
        <v>29</v>
      </c>
      <c r="EM239" s="37">
        <v>29</v>
      </c>
      <c r="EN239" s="37">
        <v>0</v>
      </c>
      <c r="EO239" s="37">
        <v>359.82967500000001</v>
      </c>
      <c r="EQ239" s="37">
        <v>16.955325000000002</v>
      </c>
      <c r="FE239" s="37">
        <v>2567.5578</v>
      </c>
      <c r="FG239" s="37">
        <v>285.2842</v>
      </c>
      <c r="FI239" s="37"/>
      <c r="FU239" s="37">
        <v>570.5684</v>
      </c>
      <c r="FW239" s="37">
        <v>5</v>
      </c>
      <c r="GH239" s="37">
        <v>427.82400000000001</v>
      </c>
      <c r="GI239" s="183"/>
      <c r="GQ239" s="185"/>
      <c r="GR239" s="186"/>
      <c r="GS239" s="186"/>
      <c r="GT239" s="186"/>
      <c r="GU239" s="186"/>
      <c r="GV239" s="186"/>
      <c r="GW239" s="186"/>
      <c r="GX239" s="186"/>
      <c r="GY239" s="186"/>
      <c r="GZ239" s="186"/>
      <c r="HA239" s="186"/>
      <c r="HB239" s="186"/>
      <c r="HC239" s="186"/>
      <c r="HD239" s="186"/>
      <c r="HE239" s="186"/>
      <c r="HF239" s="186"/>
      <c r="HG239" s="186"/>
      <c r="HH239" s="186"/>
      <c r="HV239" s="37">
        <v>213.91200000000001</v>
      </c>
      <c r="HX239" s="37">
        <v>2</v>
      </c>
      <c r="IB239" s="37">
        <v>0</v>
      </c>
      <c r="IR239" s="37">
        <v>0</v>
      </c>
      <c r="IT239" s="37">
        <v>0</v>
      </c>
      <c r="JT239" s="37">
        <v>0</v>
      </c>
      <c r="JW239" s="37">
        <v>0</v>
      </c>
      <c r="JZ239" s="37">
        <v>0</v>
      </c>
      <c r="KA239" s="37">
        <v>0</v>
      </c>
      <c r="KB239" s="37">
        <v>0</v>
      </c>
      <c r="KC239" s="37">
        <v>0</v>
      </c>
      <c r="KD239" s="37">
        <v>0</v>
      </c>
      <c r="KV239" s="37">
        <v>0</v>
      </c>
    </row>
    <row r="240" spans="1:308" ht="17.25" customHeight="1" x14ac:dyDescent="0.25">
      <c r="A240" s="17">
        <v>230</v>
      </c>
      <c r="B240" s="163" t="s">
        <v>300</v>
      </c>
      <c r="C240" s="169" t="s">
        <v>530</v>
      </c>
      <c r="D240" s="170">
        <v>247693682</v>
      </c>
      <c r="E240" s="78">
        <f t="shared" si="79"/>
        <v>11726.574999999999</v>
      </c>
      <c r="F240" s="78">
        <f t="shared" si="76"/>
        <v>3121.4085449999998</v>
      </c>
      <c r="G240" s="78">
        <f t="shared" si="77"/>
        <v>0</v>
      </c>
      <c r="H240" s="78">
        <f t="shared" si="78"/>
        <v>893.58345499999996</v>
      </c>
      <c r="I240" s="78">
        <f t="shared" si="80"/>
        <v>7711.5829999999996</v>
      </c>
      <c r="J240" s="37">
        <f t="shared" si="83"/>
        <v>3</v>
      </c>
      <c r="K240" s="37">
        <f>VLOOKUP($D240,'[2]Титул ДТ'!$B:$CT,12,0)</f>
        <v>3</v>
      </c>
      <c r="M240" s="37">
        <v>0</v>
      </c>
      <c r="U240" s="37">
        <v>1</v>
      </c>
      <c r="V240" s="180">
        <f t="shared" si="81"/>
        <v>0</v>
      </c>
      <c r="W240" s="180">
        <f t="shared" si="84"/>
        <v>0</v>
      </c>
      <c r="X240" s="180"/>
      <c r="Y240" s="180"/>
      <c r="Z240" s="180">
        <f t="shared" si="85"/>
        <v>0</v>
      </c>
      <c r="AA240" s="180"/>
      <c r="AB240" s="180"/>
      <c r="AC240" s="180">
        <f t="shared" si="86"/>
        <v>0</v>
      </c>
      <c r="AD240" s="37">
        <v>0</v>
      </c>
      <c r="AF240" s="37">
        <v>0</v>
      </c>
      <c r="AH240" s="37">
        <v>590</v>
      </c>
      <c r="AJ240" s="37">
        <v>0</v>
      </c>
      <c r="AL240" s="37">
        <f t="shared" si="82"/>
        <v>22</v>
      </c>
      <c r="AM240" s="179">
        <f t="shared" si="87"/>
        <v>0</v>
      </c>
      <c r="AP240" s="37">
        <f t="shared" si="88"/>
        <v>0</v>
      </c>
      <c r="AS240" s="37">
        <f t="shared" si="89"/>
        <v>21</v>
      </c>
      <c r="AT240" s="37">
        <v>21</v>
      </c>
      <c r="AV240" s="37">
        <f t="shared" si="90"/>
        <v>1</v>
      </c>
      <c r="AW240" s="37">
        <v>1</v>
      </c>
      <c r="AY240" s="37">
        <v>0</v>
      </c>
      <c r="BE240" s="37">
        <v>0</v>
      </c>
      <c r="BS240" s="37">
        <f t="shared" si="91"/>
        <v>0</v>
      </c>
      <c r="BT240" s="37">
        <v>0</v>
      </c>
      <c r="BV240" s="37">
        <v>0</v>
      </c>
      <c r="BX240" s="37">
        <v>0</v>
      </c>
      <c r="BZ240" s="37">
        <v>0</v>
      </c>
      <c r="CH240" s="37">
        <f t="shared" si="92"/>
        <v>0</v>
      </c>
      <c r="CI240" s="37">
        <v>0</v>
      </c>
      <c r="CN240" s="37">
        <v>7564.1559999999999</v>
      </c>
      <c r="CT240" s="37">
        <v>50</v>
      </c>
      <c r="CV240" s="37">
        <v>0</v>
      </c>
      <c r="DB240" s="37">
        <v>0</v>
      </c>
      <c r="DD240" s="37">
        <v>0</v>
      </c>
      <c r="DE240" s="37">
        <f t="shared" si="93"/>
        <v>0</v>
      </c>
      <c r="DG240" s="37">
        <v>0</v>
      </c>
      <c r="DK240" s="37">
        <v>0</v>
      </c>
      <c r="DP240" s="37">
        <v>1220.3240000000001</v>
      </c>
      <c r="DW240" s="37">
        <v>0</v>
      </c>
      <c r="DZ240" s="37">
        <v>3</v>
      </c>
      <c r="EE240" s="37">
        <v>9</v>
      </c>
      <c r="EK240" s="37">
        <v>13</v>
      </c>
      <c r="EL240" s="37">
        <f t="shared" si="94"/>
        <v>54</v>
      </c>
      <c r="EM240" s="37">
        <v>54</v>
      </c>
      <c r="EN240" s="37">
        <v>0</v>
      </c>
      <c r="EO240" s="37">
        <v>675.71884499999999</v>
      </c>
      <c r="EQ240" s="37">
        <v>31.84015500000001</v>
      </c>
      <c r="FE240" s="37">
        <v>2196.5832</v>
      </c>
      <c r="FG240" s="37">
        <v>244.06479999999999</v>
      </c>
      <c r="FI240" s="37"/>
      <c r="FU240" s="37">
        <v>542.36622222222195</v>
      </c>
      <c r="FW240" s="37">
        <v>4.5</v>
      </c>
      <c r="FY240" s="37">
        <v>249.10650000000001</v>
      </c>
      <c r="GE240" s="37">
        <v>27.6785</v>
      </c>
      <c r="GI240" s="183"/>
      <c r="GQ240" s="183"/>
      <c r="GR240" s="184"/>
      <c r="GS240" s="184"/>
      <c r="GT240" s="184"/>
      <c r="GU240" s="184"/>
      <c r="GV240" s="184"/>
      <c r="GW240" s="184"/>
      <c r="GX240" s="184"/>
      <c r="GY240" s="184"/>
      <c r="GZ240" s="184"/>
      <c r="HA240" s="184"/>
      <c r="HB240" s="184"/>
      <c r="HC240" s="184"/>
      <c r="HD240" s="184"/>
      <c r="HE240" s="184"/>
      <c r="HF240" s="184"/>
      <c r="HG240" s="184"/>
      <c r="HH240" s="184"/>
      <c r="HU240" s="37">
        <v>108.013658536585</v>
      </c>
      <c r="HV240" s="37">
        <v>0</v>
      </c>
      <c r="HW240" s="37">
        <v>2.5714285714285698</v>
      </c>
      <c r="HX240" s="37">
        <v>2.5</v>
      </c>
      <c r="IB240" s="37">
        <v>147.42699999999999</v>
      </c>
      <c r="IR240" s="37">
        <v>98.284666666666695</v>
      </c>
      <c r="IT240" s="37">
        <v>1.5</v>
      </c>
      <c r="JT240" s="37">
        <v>0</v>
      </c>
      <c r="JW240" s="37">
        <v>0</v>
      </c>
      <c r="JZ240" s="37">
        <v>0</v>
      </c>
      <c r="KA240" s="37">
        <v>0</v>
      </c>
      <c r="KB240" s="37">
        <v>0</v>
      </c>
      <c r="KC240" s="37">
        <v>0</v>
      </c>
      <c r="KD240" s="37">
        <v>0</v>
      </c>
      <c r="KV240" s="37">
        <v>0</v>
      </c>
    </row>
    <row r="241" spans="1:308" ht="17.25" customHeight="1" x14ac:dyDescent="0.25">
      <c r="A241" s="17">
        <v>231</v>
      </c>
      <c r="B241" s="163" t="s">
        <v>300</v>
      </c>
      <c r="C241" s="169" t="s">
        <v>531</v>
      </c>
      <c r="D241" s="170">
        <v>247693646</v>
      </c>
      <c r="E241" s="78">
        <f t="shared" si="79"/>
        <v>13583.011</v>
      </c>
      <c r="F241" s="78">
        <f t="shared" si="76"/>
        <v>1915.96399</v>
      </c>
      <c r="G241" s="78">
        <f t="shared" si="77"/>
        <v>0</v>
      </c>
      <c r="H241" s="78">
        <f t="shared" si="78"/>
        <v>1031.00701</v>
      </c>
      <c r="I241" s="78">
        <f t="shared" si="80"/>
        <v>10636.04</v>
      </c>
      <c r="J241" s="37">
        <f t="shared" si="83"/>
        <v>1</v>
      </c>
      <c r="K241" s="37">
        <f>VLOOKUP($D241,'[2]Титул ДТ'!$B:$CT,12,0)</f>
        <v>1</v>
      </c>
      <c r="M241" s="37">
        <v>0</v>
      </c>
      <c r="U241" s="37">
        <v>1</v>
      </c>
      <c r="V241" s="180">
        <f t="shared" si="81"/>
        <v>372</v>
      </c>
      <c r="W241" s="180">
        <f t="shared" si="84"/>
        <v>0</v>
      </c>
      <c r="X241" s="180"/>
      <c r="Y241" s="180"/>
      <c r="Z241" s="180">
        <f t="shared" si="85"/>
        <v>0</v>
      </c>
      <c r="AA241" s="180"/>
      <c r="AB241" s="180"/>
      <c r="AC241" s="180">
        <f t="shared" si="86"/>
        <v>372</v>
      </c>
      <c r="AD241" s="37">
        <v>372</v>
      </c>
      <c r="AF241" s="37">
        <v>0</v>
      </c>
      <c r="AH241" s="37">
        <v>0</v>
      </c>
      <c r="AJ241" s="37">
        <v>0</v>
      </c>
      <c r="AL241" s="37">
        <f t="shared" si="82"/>
        <v>8</v>
      </c>
      <c r="AM241" s="179">
        <f t="shared" si="87"/>
        <v>0</v>
      </c>
      <c r="AP241" s="37">
        <f t="shared" si="88"/>
        <v>0</v>
      </c>
      <c r="AS241" s="37">
        <f t="shared" si="89"/>
        <v>7</v>
      </c>
      <c r="AT241" s="37">
        <v>7</v>
      </c>
      <c r="AV241" s="37">
        <f t="shared" si="90"/>
        <v>1</v>
      </c>
      <c r="AW241" s="37">
        <v>1</v>
      </c>
      <c r="AY241" s="37">
        <v>1</v>
      </c>
      <c r="BE241" s="37">
        <v>0</v>
      </c>
      <c r="BS241" s="37">
        <f t="shared" si="91"/>
        <v>478</v>
      </c>
      <c r="BT241" s="37">
        <v>478</v>
      </c>
      <c r="BV241" s="37">
        <v>0</v>
      </c>
      <c r="BX241" s="37">
        <v>0</v>
      </c>
      <c r="BZ241" s="37">
        <v>0</v>
      </c>
      <c r="CH241" s="37">
        <f t="shared" si="92"/>
        <v>4</v>
      </c>
      <c r="CI241" s="37">
        <v>4</v>
      </c>
      <c r="CN241" s="37">
        <v>10010.099</v>
      </c>
      <c r="CT241" s="37">
        <v>127</v>
      </c>
      <c r="CV241" s="37">
        <v>0</v>
      </c>
      <c r="DB241" s="37">
        <v>0</v>
      </c>
      <c r="DD241" s="37">
        <v>0</v>
      </c>
      <c r="DE241" s="37">
        <f t="shared" si="93"/>
        <v>0</v>
      </c>
      <c r="DG241" s="37">
        <v>0</v>
      </c>
      <c r="DK241" s="37">
        <v>0</v>
      </c>
      <c r="DP241" s="37">
        <v>787.66650000000004</v>
      </c>
      <c r="DW241" s="37">
        <v>0</v>
      </c>
      <c r="DZ241" s="37">
        <v>1</v>
      </c>
      <c r="EE241" s="37">
        <v>9</v>
      </c>
      <c r="EK241" s="37">
        <v>9</v>
      </c>
      <c r="EL241" s="37">
        <f t="shared" si="94"/>
        <v>39</v>
      </c>
      <c r="EM241" s="37">
        <v>39</v>
      </c>
      <c r="EN241" s="37">
        <v>0</v>
      </c>
      <c r="EO241" s="37">
        <v>498.16428999999999</v>
      </c>
      <c r="EQ241" s="37">
        <v>23.473710000000004</v>
      </c>
      <c r="FE241" s="37">
        <v>1417.7997</v>
      </c>
      <c r="FF241" s="185"/>
      <c r="FG241" s="37">
        <v>157.5333</v>
      </c>
      <c r="FI241" s="37"/>
      <c r="FU241" s="37">
        <v>525.11099999999999</v>
      </c>
      <c r="FW241" s="37">
        <v>3</v>
      </c>
      <c r="GE241" s="37">
        <v>0</v>
      </c>
      <c r="GQ241" s="183"/>
      <c r="GR241" s="184"/>
      <c r="GS241" s="184"/>
      <c r="GT241" s="184"/>
      <c r="GU241" s="184"/>
      <c r="GV241" s="184"/>
      <c r="GW241" s="184"/>
      <c r="GX241" s="184"/>
      <c r="GY241" s="184"/>
      <c r="GZ241" s="184"/>
      <c r="HA241" s="184"/>
      <c r="HB241" s="184"/>
      <c r="HC241" s="184"/>
      <c r="HD241" s="184"/>
      <c r="HE241" s="184"/>
      <c r="HF241" s="184"/>
      <c r="HG241" s="184"/>
      <c r="HH241" s="184"/>
      <c r="HX241" s="37">
        <v>0</v>
      </c>
      <c r="IB241" s="37">
        <v>625.94100000000003</v>
      </c>
      <c r="IR241" s="37">
        <v>312.97050000000002</v>
      </c>
      <c r="IT241" s="37">
        <v>2</v>
      </c>
      <c r="JT241" s="37">
        <v>0</v>
      </c>
      <c r="JW241" s="37">
        <v>0</v>
      </c>
      <c r="JZ241" s="37">
        <v>0</v>
      </c>
      <c r="KA241" s="37">
        <v>0</v>
      </c>
      <c r="KB241" s="37">
        <v>0</v>
      </c>
      <c r="KC241" s="37">
        <v>0</v>
      </c>
      <c r="KD241" s="37">
        <v>0</v>
      </c>
      <c r="KV241" s="37">
        <v>0</v>
      </c>
    </row>
    <row r="242" spans="1:308" ht="17.25" customHeight="1" x14ac:dyDescent="0.25">
      <c r="A242" s="17">
        <v>232</v>
      </c>
      <c r="B242" s="163" t="s">
        <v>300</v>
      </c>
      <c r="C242" s="169" t="s">
        <v>532</v>
      </c>
      <c r="D242" s="170">
        <v>247693650</v>
      </c>
      <c r="E242" s="78">
        <f t="shared" si="79"/>
        <v>8212.2420000000002</v>
      </c>
      <c r="F242" s="78">
        <f t="shared" si="76"/>
        <v>1272.1237349999999</v>
      </c>
      <c r="G242" s="78">
        <f t="shared" si="77"/>
        <v>0</v>
      </c>
      <c r="H242" s="78">
        <f t="shared" si="78"/>
        <v>386.29826500000001</v>
      </c>
      <c r="I242" s="78">
        <f t="shared" si="80"/>
        <v>6553.8200000000006</v>
      </c>
      <c r="J242" s="37">
        <f t="shared" si="83"/>
        <v>1</v>
      </c>
      <c r="K242" s="37">
        <f>VLOOKUP($D242,'[2]Титул ДТ'!$B:$CT,12,0)</f>
        <v>1</v>
      </c>
      <c r="M242" s="37">
        <v>0</v>
      </c>
      <c r="U242" s="37">
        <v>1</v>
      </c>
      <c r="V242" s="180">
        <f t="shared" si="81"/>
        <v>272</v>
      </c>
      <c r="W242" s="180">
        <f t="shared" si="84"/>
        <v>0</v>
      </c>
      <c r="X242" s="180"/>
      <c r="Y242" s="180"/>
      <c r="Z242" s="180">
        <f t="shared" si="85"/>
        <v>0</v>
      </c>
      <c r="AA242" s="180"/>
      <c r="AB242" s="180"/>
      <c r="AC242" s="180">
        <f t="shared" si="86"/>
        <v>272</v>
      </c>
      <c r="AD242" s="37">
        <v>272</v>
      </c>
      <c r="AF242" s="37">
        <v>0</v>
      </c>
      <c r="AH242" s="37">
        <v>0</v>
      </c>
      <c r="AJ242" s="37">
        <v>0</v>
      </c>
      <c r="AL242" s="37">
        <f t="shared" si="82"/>
        <v>8</v>
      </c>
      <c r="AM242" s="179">
        <f t="shared" si="87"/>
        <v>0</v>
      </c>
      <c r="AP242" s="37">
        <f t="shared" si="88"/>
        <v>0</v>
      </c>
      <c r="AS242" s="37">
        <f t="shared" si="89"/>
        <v>7</v>
      </c>
      <c r="AT242" s="37">
        <v>7</v>
      </c>
      <c r="AV242" s="37">
        <f t="shared" si="90"/>
        <v>1</v>
      </c>
      <c r="AW242" s="37">
        <v>1</v>
      </c>
      <c r="AY242" s="37">
        <v>0</v>
      </c>
      <c r="BE242" s="37">
        <v>0</v>
      </c>
      <c r="BS242" s="37">
        <f t="shared" si="91"/>
        <v>0</v>
      </c>
      <c r="BT242" s="37">
        <v>0</v>
      </c>
      <c r="BV242" s="37">
        <v>0</v>
      </c>
      <c r="BX242" s="37">
        <v>0</v>
      </c>
      <c r="BZ242" s="37">
        <v>0</v>
      </c>
      <c r="CH242" s="37">
        <f t="shared" si="92"/>
        <v>0</v>
      </c>
      <c r="CI242" s="37">
        <v>0</v>
      </c>
      <c r="CN242" s="37">
        <v>6211.7610000000004</v>
      </c>
      <c r="CT242" s="37">
        <v>88</v>
      </c>
      <c r="CV242" s="37">
        <v>0</v>
      </c>
      <c r="DB242" s="37">
        <v>0</v>
      </c>
      <c r="DD242" s="37">
        <v>62</v>
      </c>
      <c r="DE242" s="37">
        <f t="shared" si="93"/>
        <v>0</v>
      </c>
      <c r="DG242" s="37">
        <v>0</v>
      </c>
      <c r="DK242" s="37">
        <v>0</v>
      </c>
      <c r="DP242" s="37">
        <v>471.90249999999997</v>
      </c>
      <c r="DW242" s="37">
        <v>0</v>
      </c>
      <c r="DZ242" s="37">
        <v>1</v>
      </c>
      <c r="EE242" s="37">
        <v>4</v>
      </c>
      <c r="EK242" s="37">
        <v>12</v>
      </c>
      <c r="EL242" s="37">
        <f t="shared" si="94"/>
        <v>34</v>
      </c>
      <c r="EM242" s="37">
        <v>34</v>
      </c>
      <c r="EN242" s="37">
        <v>0</v>
      </c>
      <c r="EO242" s="37">
        <v>422.69923499999999</v>
      </c>
      <c r="EQ242" s="37">
        <v>19.917765000000003</v>
      </c>
      <c r="FE242" s="37">
        <v>849.42449999999997</v>
      </c>
      <c r="FF242" s="183"/>
      <c r="FG242" s="37">
        <v>94.380499999999998</v>
      </c>
      <c r="FI242" s="37"/>
      <c r="FU242" s="37">
        <v>235.95124999999999</v>
      </c>
      <c r="FW242" s="37">
        <v>4</v>
      </c>
      <c r="GE242" s="37">
        <v>0</v>
      </c>
      <c r="GQ242" s="183"/>
      <c r="GR242" s="184"/>
      <c r="GS242" s="184"/>
      <c r="GT242" s="184"/>
      <c r="GU242" s="184"/>
      <c r="GV242" s="184"/>
      <c r="GW242" s="184"/>
      <c r="GX242" s="184"/>
      <c r="GY242" s="184"/>
      <c r="GZ242" s="184"/>
      <c r="HA242" s="184"/>
      <c r="HB242" s="184"/>
      <c r="HC242" s="184"/>
      <c r="HD242" s="184"/>
      <c r="HE242" s="184"/>
      <c r="HF242" s="184"/>
      <c r="HG242" s="184"/>
      <c r="HH242" s="184"/>
      <c r="HX242" s="37">
        <v>0</v>
      </c>
      <c r="IB242" s="37">
        <v>342.05900000000003</v>
      </c>
      <c r="IR242" s="37">
        <v>171.02950000000001</v>
      </c>
      <c r="IT242" s="37">
        <v>2</v>
      </c>
      <c r="JT242" s="37">
        <v>0</v>
      </c>
      <c r="JW242" s="37">
        <v>0</v>
      </c>
      <c r="JZ242" s="37">
        <v>0</v>
      </c>
      <c r="KA242" s="37">
        <v>0</v>
      </c>
      <c r="KB242" s="37">
        <v>0</v>
      </c>
      <c r="KC242" s="37">
        <v>0</v>
      </c>
      <c r="KD242" s="37">
        <v>0</v>
      </c>
      <c r="KV242" s="37">
        <v>0</v>
      </c>
    </row>
    <row r="243" spans="1:308" ht="17.25" customHeight="1" x14ac:dyDescent="0.25">
      <c r="A243" s="17">
        <v>233</v>
      </c>
      <c r="B243" s="163" t="s">
        <v>300</v>
      </c>
      <c r="C243" s="169" t="s">
        <v>533</v>
      </c>
      <c r="D243" s="170">
        <v>247693657</v>
      </c>
      <c r="E243" s="78">
        <f t="shared" si="79"/>
        <v>19102.688000000002</v>
      </c>
      <c r="F243" s="78">
        <f t="shared" si="76"/>
        <v>2992.11546</v>
      </c>
      <c r="G243" s="78">
        <f t="shared" si="77"/>
        <v>0</v>
      </c>
      <c r="H243" s="78">
        <f t="shared" si="78"/>
        <v>1167.49154</v>
      </c>
      <c r="I243" s="78">
        <f t="shared" si="80"/>
        <v>14943.081</v>
      </c>
      <c r="J243" s="37">
        <f t="shared" si="83"/>
        <v>2</v>
      </c>
      <c r="K243" s="37">
        <f>VLOOKUP($D243,'[2]Титул ДТ'!$B:$CT,12,0)</f>
        <v>2</v>
      </c>
      <c r="M243" s="37">
        <v>0</v>
      </c>
      <c r="U243" s="37">
        <v>1</v>
      </c>
      <c r="V243" s="180">
        <f t="shared" si="81"/>
        <v>145</v>
      </c>
      <c r="W243" s="180">
        <f t="shared" si="84"/>
        <v>0</v>
      </c>
      <c r="X243" s="180"/>
      <c r="Y243" s="180"/>
      <c r="Z243" s="180">
        <f t="shared" si="85"/>
        <v>0</v>
      </c>
      <c r="AA243" s="180"/>
      <c r="AB243" s="180"/>
      <c r="AC243" s="180">
        <f t="shared" si="86"/>
        <v>145</v>
      </c>
      <c r="AD243" s="37">
        <v>145</v>
      </c>
      <c r="AF243" s="37">
        <v>0</v>
      </c>
      <c r="AH243" s="37">
        <v>276</v>
      </c>
      <c r="AJ243" s="37">
        <v>0</v>
      </c>
      <c r="AL243" s="37">
        <f t="shared" si="82"/>
        <v>8</v>
      </c>
      <c r="AM243" s="179">
        <f t="shared" si="87"/>
        <v>0</v>
      </c>
      <c r="AP243" s="37">
        <f t="shared" si="88"/>
        <v>0</v>
      </c>
      <c r="AS243" s="37">
        <f t="shared" si="89"/>
        <v>7</v>
      </c>
      <c r="AT243" s="37">
        <v>7</v>
      </c>
      <c r="AV243" s="37">
        <f t="shared" si="90"/>
        <v>1</v>
      </c>
      <c r="AW243" s="37">
        <v>1</v>
      </c>
      <c r="AY243" s="37">
        <v>1</v>
      </c>
      <c r="BE243" s="37">
        <v>0</v>
      </c>
      <c r="BS243" s="37">
        <f t="shared" si="91"/>
        <v>500</v>
      </c>
      <c r="BT243" s="37">
        <v>500</v>
      </c>
      <c r="BV243" s="37">
        <v>0</v>
      </c>
      <c r="BX243" s="37">
        <v>0</v>
      </c>
      <c r="BZ243" s="37">
        <v>0</v>
      </c>
      <c r="CH243" s="37">
        <f t="shared" si="92"/>
        <v>3</v>
      </c>
      <c r="CI243" s="37">
        <v>3</v>
      </c>
      <c r="CN243" s="37">
        <v>13669.636</v>
      </c>
      <c r="CT243" s="37">
        <v>106</v>
      </c>
      <c r="CV243" s="37">
        <v>0</v>
      </c>
      <c r="DB243" s="37">
        <v>0</v>
      </c>
      <c r="DD243" s="37">
        <v>0</v>
      </c>
      <c r="DE243" s="37">
        <f t="shared" si="93"/>
        <v>1</v>
      </c>
      <c r="DG243" s="37">
        <v>1</v>
      </c>
      <c r="DK243" s="37">
        <v>18</v>
      </c>
      <c r="DP243" s="37">
        <v>915.94749999999999</v>
      </c>
      <c r="DW243" s="37">
        <v>0</v>
      </c>
      <c r="DZ243" s="37">
        <v>2</v>
      </c>
      <c r="EE243" s="37">
        <v>0</v>
      </c>
      <c r="EK243" s="37">
        <v>3</v>
      </c>
      <c r="EL243" s="37">
        <f t="shared" si="94"/>
        <v>67</v>
      </c>
      <c r="EM243" s="37">
        <v>67</v>
      </c>
      <c r="EN243" s="37">
        <v>0</v>
      </c>
      <c r="EO243" s="37">
        <v>1343.4099600000002</v>
      </c>
      <c r="EQ243" s="37">
        <v>63.302040000000005</v>
      </c>
      <c r="FE243" s="37">
        <v>1648.7055</v>
      </c>
      <c r="FF243" s="183"/>
      <c r="FG243" s="37">
        <v>183.18950000000001</v>
      </c>
      <c r="FI243" s="37"/>
      <c r="FU243" s="37">
        <v>610.631666666667</v>
      </c>
      <c r="FW243" s="37">
        <v>3</v>
      </c>
      <c r="GE243" s="37">
        <v>0</v>
      </c>
      <c r="GQ243" s="185"/>
      <c r="GR243" s="186"/>
      <c r="GS243" s="186"/>
      <c r="GT243" s="186"/>
      <c r="GU243" s="186"/>
      <c r="GV243" s="186"/>
      <c r="GW243" s="186"/>
      <c r="GX243" s="186"/>
      <c r="GY243" s="186"/>
      <c r="GZ243" s="186"/>
      <c r="HA243" s="186"/>
      <c r="HB243" s="186"/>
      <c r="HC243" s="186"/>
      <c r="HD243" s="186"/>
      <c r="HE243" s="186"/>
      <c r="HF243" s="186"/>
      <c r="HG243" s="186"/>
      <c r="HH243" s="186"/>
      <c r="HX243" s="37">
        <v>0</v>
      </c>
      <c r="IB243" s="37">
        <v>1255.4449999999999</v>
      </c>
      <c r="IR243" s="37">
        <v>627.72249999999997</v>
      </c>
      <c r="IT243" s="37">
        <v>2</v>
      </c>
      <c r="JT243" s="37">
        <v>0</v>
      </c>
      <c r="JW243" s="37">
        <v>0</v>
      </c>
      <c r="JZ243" s="37">
        <v>0</v>
      </c>
      <c r="KA243" s="37">
        <v>0</v>
      </c>
      <c r="KB243" s="37">
        <v>0</v>
      </c>
      <c r="KC243" s="37">
        <v>0</v>
      </c>
      <c r="KD243" s="37">
        <v>0</v>
      </c>
      <c r="KV243" s="37">
        <v>0</v>
      </c>
    </row>
    <row r="244" spans="1:308" ht="17.25" customHeight="1" x14ac:dyDescent="0.25">
      <c r="A244" s="17">
        <v>234</v>
      </c>
      <c r="B244" s="163" t="s">
        <v>300</v>
      </c>
      <c r="C244" s="169" t="s">
        <v>534</v>
      </c>
      <c r="D244" s="170">
        <v>247693648</v>
      </c>
      <c r="E244" s="78">
        <f t="shared" si="79"/>
        <v>24553.614000000001</v>
      </c>
      <c r="F244" s="78">
        <f t="shared" si="76"/>
        <v>7246.4875099999999</v>
      </c>
      <c r="G244" s="78">
        <f t="shared" si="77"/>
        <v>0</v>
      </c>
      <c r="H244" s="78">
        <f t="shared" si="78"/>
        <v>1601.77549</v>
      </c>
      <c r="I244" s="78">
        <f t="shared" si="80"/>
        <v>15705.351000000001</v>
      </c>
      <c r="J244" s="37">
        <f t="shared" si="83"/>
        <v>1</v>
      </c>
      <c r="K244" s="37">
        <f>VLOOKUP($D244,'[2]Титул ДТ'!$B:$CT,12,0)</f>
        <v>1</v>
      </c>
      <c r="M244" s="37">
        <v>0</v>
      </c>
      <c r="U244" s="37">
        <v>1</v>
      </c>
      <c r="V244" s="180">
        <f t="shared" si="81"/>
        <v>465</v>
      </c>
      <c r="W244" s="180">
        <f t="shared" si="84"/>
        <v>0</v>
      </c>
      <c r="X244" s="180"/>
      <c r="Y244" s="180"/>
      <c r="Z244" s="180">
        <f t="shared" si="85"/>
        <v>0</v>
      </c>
      <c r="AA244" s="180"/>
      <c r="AB244" s="180"/>
      <c r="AC244" s="180">
        <f t="shared" si="86"/>
        <v>465</v>
      </c>
      <c r="AD244" s="37">
        <v>465</v>
      </c>
      <c r="AF244" s="37">
        <v>0</v>
      </c>
      <c r="AH244" s="37">
        <v>0</v>
      </c>
      <c r="AJ244" s="37">
        <v>0</v>
      </c>
      <c r="AL244" s="37">
        <f t="shared" si="82"/>
        <v>21</v>
      </c>
      <c r="AM244" s="179">
        <f t="shared" si="87"/>
        <v>0</v>
      </c>
      <c r="AP244" s="37">
        <f t="shared" si="88"/>
        <v>0</v>
      </c>
      <c r="AS244" s="37">
        <f t="shared" si="89"/>
        <v>20</v>
      </c>
      <c r="AT244" s="37">
        <v>20</v>
      </c>
      <c r="AV244" s="37">
        <f t="shared" si="90"/>
        <v>1</v>
      </c>
      <c r="AW244" s="37">
        <v>1</v>
      </c>
      <c r="AY244" s="37">
        <v>1</v>
      </c>
      <c r="BE244" s="37">
        <v>0</v>
      </c>
      <c r="BS244" s="37">
        <f t="shared" si="91"/>
        <v>410</v>
      </c>
      <c r="BT244" s="37">
        <v>410</v>
      </c>
      <c r="BV244" s="37">
        <v>0</v>
      </c>
      <c r="BX244" s="37">
        <v>0</v>
      </c>
      <c r="BZ244" s="37">
        <v>0</v>
      </c>
      <c r="CH244" s="37">
        <f t="shared" si="92"/>
        <v>3</v>
      </c>
      <c r="CI244" s="37">
        <v>3</v>
      </c>
      <c r="CN244" s="37">
        <v>14926.771000000001</v>
      </c>
      <c r="CT244" s="37">
        <v>80</v>
      </c>
      <c r="CV244" s="37">
        <v>0</v>
      </c>
      <c r="DB244" s="37">
        <v>0</v>
      </c>
      <c r="DD244" s="37">
        <v>0</v>
      </c>
      <c r="DE244" s="37">
        <f t="shared" si="93"/>
        <v>2</v>
      </c>
      <c r="DG244" s="37">
        <v>2</v>
      </c>
      <c r="DK244" s="37">
        <v>18</v>
      </c>
      <c r="DP244" s="37">
        <v>3345.2604999999999</v>
      </c>
      <c r="DW244" s="37">
        <v>0</v>
      </c>
      <c r="DZ244" s="37">
        <v>1</v>
      </c>
      <c r="EE244" s="37">
        <v>8</v>
      </c>
      <c r="EK244" s="37">
        <v>8</v>
      </c>
      <c r="EL244" s="37">
        <f t="shared" si="94"/>
        <v>103</v>
      </c>
      <c r="EM244" s="37">
        <v>103</v>
      </c>
      <c r="EN244" s="37">
        <v>0</v>
      </c>
      <c r="EO244" s="37">
        <v>1225.0186100000001</v>
      </c>
      <c r="EQ244" s="37">
        <v>57.723390000000023</v>
      </c>
      <c r="FE244" s="37">
        <v>6021.4688999999998</v>
      </c>
      <c r="FG244" s="37">
        <v>669.0521</v>
      </c>
      <c r="FI244" s="37"/>
      <c r="FU244" s="37">
        <v>1056.39805263158</v>
      </c>
      <c r="FW244" s="37">
        <v>6.3333333333333304</v>
      </c>
      <c r="GH244" s="37">
        <v>760.58</v>
      </c>
      <c r="GQ244" s="183"/>
      <c r="GR244" s="184"/>
      <c r="GS244" s="184"/>
      <c r="GT244" s="184"/>
      <c r="GU244" s="184"/>
      <c r="GV244" s="184"/>
      <c r="GW244" s="184"/>
      <c r="GX244" s="184"/>
      <c r="GY244" s="184"/>
      <c r="GZ244" s="184"/>
      <c r="HA244" s="184"/>
      <c r="HB244" s="184"/>
      <c r="HC244" s="184"/>
      <c r="HD244" s="184"/>
      <c r="HE244" s="184"/>
      <c r="HF244" s="184"/>
      <c r="HG244" s="184"/>
      <c r="HH244" s="184"/>
      <c r="HV244" s="37">
        <v>380.29</v>
      </c>
      <c r="HX244" s="37">
        <v>2</v>
      </c>
      <c r="IB244" s="37">
        <v>0</v>
      </c>
      <c r="IR244" s="37">
        <v>0</v>
      </c>
      <c r="IT244" s="37">
        <v>0</v>
      </c>
      <c r="JT244" s="37">
        <v>0</v>
      </c>
      <c r="JW244" s="37">
        <v>0</v>
      </c>
      <c r="JZ244" s="37">
        <v>0</v>
      </c>
      <c r="KA244" s="37">
        <v>0</v>
      </c>
      <c r="KB244" s="37">
        <v>0</v>
      </c>
      <c r="KC244" s="37">
        <v>0</v>
      </c>
      <c r="KD244" s="37">
        <v>0</v>
      </c>
      <c r="KV244" s="37">
        <v>0</v>
      </c>
    </row>
    <row r="245" spans="1:308" ht="17.25" customHeight="1" x14ac:dyDescent="0.25">
      <c r="A245" s="17">
        <v>235</v>
      </c>
      <c r="B245" s="163" t="s">
        <v>300</v>
      </c>
      <c r="C245" s="169" t="s">
        <v>535</v>
      </c>
      <c r="D245" s="170">
        <v>247693675</v>
      </c>
      <c r="E245" s="78">
        <f t="shared" si="79"/>
        <v>9609.643</v>
      </c>
      <c r="F245" s="78">
        <f t="shared" si="76"/>
        <v>2700.2710549999997</v>
      </c>
      <c r="G245" s="78">
        <f t="shared" si="77"/>
        <v>0</v>
      </c>
      <c r="H245" s="78">
        <f t="shared" si="78"/>
        <v>975.47374500000001</v>
      </c>
      <c r="I245" s="78">
        <f t="shared" si="80"/>
        <v>5933.8982000000005</v>
      </c>
      <c r="J245" s="37">
        <f t="shared" si="83"/>
        <v>2</v>
      </c>
      <c r="K245" s="37">
        <f>VLOOKUP($D245,'[2]Титул ДТ'!$B:$CT,12,0)</f>
        <v>2</v>
      </c>
      <c r="M245" s="37">
        <v>0</v>
      </c>
      <c r="U245" s="37">
        <v>1</v>
      </c>
      <c r="V245" s="180">
        <f t="shared" si="81"/>
        <v>729</v>
      </c>
      <c r="W245" s="180">
        <f t="shared" si="84"/>
        <v>0</v>
      </c>
      <c r="X245" s="180"/>
      <c r="Y245" s="180"/>
      <c r="Z245" s="180">
        <f t="shared" si="85"/>
        <v>0</v>
      </c>
      <c r="AA245" s="180"/>
      <c r="AB245" s="180"/>
      <c r="AC245" s="180">
        <f t="shared" si="86"/>
        <v>729</v>
      </c>
      <c r="AD245" s="37">
        <v>729</v>
      </c>
      <c r="AF245" s="37">
        <v>0</v>
      </c>
      <c r="AH245" s="37">
        <v>0</v>
      </c>
      <c r="AJ245" s="37">
        <v>0</v>
      </c>
      <c r="AL245" s="37">
        <f t="shared" si="82"/>
        <v>21</v>
      </c>
      <c r="AM245" s="179">
        <f t="shared" si="87"/>
        <v>0</v>
      </c>
      <c r="AP245" s="37">
        <f t="shared" si="88"/>
        <v>0</v>
      </c>
      <c r="AS245" s="37">
        <f t="shared" si="89"/>
        <v>20</v>
      </c>
      <c r="AT245" s="37">
        <v>20</v>
      </c>
      <c r="AV245" s="37">
        <f t="shared" si="90"/>
        <v>1</v>
      </c>
      <c r="AW245" s="37">
        <v>1</v>
      </c>
      <c r="AY245" s="37">
        <v>0</v>
      </c>
      <c r="BE245" s="37">
        <v>0</v>
      </c>
      <c r="BS245" s="37">
        <f t="shared" si="91"/>
        <v>0</v>
      </c>
      <c r="BT245" s="37">
        <v>0</v>
      </c>
      <c r="BV245" s="37">
        <v>0</v>
      </c>
      <c r="BX245" s="37">
        <v>0</v>
      </c>
      <c r="BZ245" s="37">
        <v>0</v>
      </c>
      <c r="CH245" s="37">
        <f t="shared" si="92"/>
        <v>0</v>
      </c>
      <c r="CI245" s="37">
        <v>0</v>
      </c>
      <c r="CN245" s="37">
        <v>5744.7830000000004</v>
      </c>
      <c r="CT245" s="37">
        <v>75</v>
      </c>
      <c r="CV245" s="37">
        <v>0</v>
      </c>
      <c r="DB245" s="37">
        <v>0</v>
      </c>
      <c r="DD245" s="37">
        <v>22</v>
      </c>
      <c r="DE245" s="37">
        <f t="shared" si="93"/>
        <v>0</v>
      </c>
      <c r="DG245" s="37">
        <v>0</v>
      </c>
      <c r="DK245" s="37">
        <v>0</v>
      </c>
      <c r="DP245" s="37">
        <v>656.95349999999996</v>
      </c>
      <c r="DW245" s="37">
        <v>0</v>
      </c>
      <c r="DZ245" s="37">
        <v>2</v>
      </c>
      <c r="EE245" s="37">
        <v>8</v>
      </c>
      <c r="EK245" s="37">
        <v>16</v>
      </c>
      <c r="EL245" s="37">
        <f t="shared" si="94"/>
        <v>66</v>
      </c>
      <c r="EM245" s="37">
        <v>66</v>
      </c>
      <c r="EN245" s="37">
        <v>0</v>
      </c>
      <c r="EO245" s="37">
        <v>836.94003499999997</v>
      </c>
      <c r="EQ245" s="37">
        <v>39.436965000000001</v>
      </c>
      <c r="FE245" s="37">
        <v>1182.5163</v>
      </c>
      <c r="FG245" s="37">
        <v>131.39070000000001</v>
      </c>
      <c r="FI245" s="37"/>
      <c r="FU245" s="37">
        <v>328.47674999999998</v>
      </c>
      <c r="FW245" s="37">
        <v>4</v>
      </c>
      <c r="FY245" s="37">
        <v>680.81471999999997</v>
      </c>
      <c r="GE245" s="37">
        <v>75.646079999999998</v>
      </c>
      <c r="GH245" s="37">
        <v>189.11519999999999</v>
      </c>
      <c r="GQ245" s="183"/>
      <c r="GR245" s="184"/>
      <c r="GS245" s="184"/>
      <c r="GT245" s="184"/>
      <c r="GU245" s="184"/>
      <c r="GV245" s="184"/>
      <c r="GW245" s="184"/>
      <c r="GX245" s="184"/>
      <c r="GY245" s="184"/>
      <c r="GZ245" s="184"/>
      <c r="HA245" s="184"/>
      <c r="HB245" s="184"/>
      <c r="HC245" s="184"/>
      <c r="HD245" s="184"/>
      <c r="HE245" s="184"/>
      <c r="HF245" s="184"/>
      <c r="HG245" s="184"/>
      <c r="HH245" s="184"/>
      <c r="HU245" s="37">
        <v>340.40735999999998</v>
      </c>
      <c r="HV245" s="37">
        <v>85.101840000000095</v>
      </c>
      <c r="HW245" s="37">
        <v>2.2222222222222201</v>
      </c>
      <c r="HX245" s="37">
        <v>2.2000000000000002</v>
      </c>
      <c r="IB245" s="37">
        <v>0</v>
      </c>
      <c r="IR245" s="37">
        <v>0</v>
      </c>
      <c r="IT245" s="37">
        <v>0</v>
      </c>
      <c r="JT245" s="37">
        <v>0</v>
      </c>
      <c r="JW245" s="37">
        <v>0</v>
      </c>
      <c r="JZ245" s="37">
        <v>0</v>
      </c>
      <c r="KA245" s="37">
        <v>0</v>
      </c>
      <c r="KB245" s="37">
        <v>0</v>
      </c>
      <c r="KC245" s="37">
        <v>0</v>
      </c>
      <c r="KD245" s="37">
        <v>0</v>
      </c>
      <c r="KV245" s="37">
        <v>0</v>
      </c>
    </row>
    <row r="246" spans="1:308" ht="17.25" customHeight="1" x14ac:dyDescent="0.25">
      <c r="A246" s="17">
        <v>236</v>
      </c>
      <c r="B246" s="163" t="s">
        <v>300</v>
      </c>
      <c r="C246" s="169" t="s">
        <v>536</v>
      </c>
      <c r="D246" s="170">
        <v>7336123090</v>
      </c>
      <c r="E246" s="78">
        <f t="shared" si="79"/>
        <v>10216.965999999999</v>
      </c>
      <c r="F246" s="78">
        <f t="shared" si="76"/>
        <v>684.37009</v>
      </c>
      <c r="G246" s="78">
        <f t="shared" si="77"/>
        <v>0</v>
      </c>
      <c r="H246" s="78">
        <f t="shared" si="78"/>
        <v>1132.26091</v>
      </c>
      <c r="I246" s="78">
        <f t="shared" si="80"/>
        <v>8400.3349999999991</v>
      </c>
      <c r="J246" s="37">
        <f t="shared" si="83"/>
        <v>1</v>
      </c>
      <c r="K246" s="37">
        <f>VLOOKUP($D246,'[2]Титул ДТ'!$B:$CT,12,0)</f>
        <v>1</v>
      </c>
      <c r="M246" s="37">
        <v>0</v>
      </c>
      <c r="U246" s="37">
        <v>1</v>
      </c>
      <c r="V246" s="180">
        <f t="shared" si="81"/>
        <v>452</v>
      </c>
      <c r="W246" s="180">
        <f t="shared" si="84"/>
        <v>0</v>
      </c>
      <c r="X246" s="180"/>
      <c r="Y246" s="180"/>
      <c r="Z246" s="180">
        <f t="shared" si="85"/>
        <v>0</v>
      </c>
      <c r="AA246" s="180"/>
      <c r="AB246" s="180"/>
      <c r="AC246" s="180">
        <f t="shared" si="86"/>
        <v>452</v>
      </c>
      <c r="AD246" s="37">
        <v>452</v>
      </c>
      <c r="AF246" s="37">
        <v>0</v>
      </c>
      <c r="AH246" s="37">
        <v>0</v>
      </c>
      <c r="AJ246" s="37">
        <v>0</v>
      </c>
      <c r="AL246" s="37">
        <f t="shared" si="82"/>
        <v>0</v>
      </c>
      <c r="AM246" s="179">
        <f t="shared" si="87"/>
        <v>0</v>
      </c>
      <c r="AP246" s="37">
        <f t="shared" si="88"/>
        <v>0</v>
      </c>
      <c r="AS246" s="37">
        <f t="shared" si="89"/>
        <v>0</v>
      </c>
      <c r="AT246" s="37">
        <v>0</v>
      </c>
      <c r="AV246" s="37">
        <f t="shared" si="90"/>
        <v>0</v>
      </c>
      <c r="AW246" s="37">
        <v>0</v>
      </c>
      <c r="AY246" s="37">
        <v>0</v>
      </c>
      <c r="BE246" s="37">
        <v>0</v>
      </c>
      <c r="BS246" s="37">
        <f t="shared" si="91"/>
        <v>0</v>
      </c>
      <c r="BT246" s="37">
        <v>0</v>
      </c>
      <c r="BV246" s="37">
        <v>0</v>
      </c>
      <c r="BX246" s="37">
        <v>0</v>
      </c>
      <c r="BZ246" s="37">
        <v>0</v>
      </c>
      <c r="CH246" s="37">
        <f t="shared" si="92"/>
        <v>0</v>
      </c>
      <c r="CI246" s="37">
        <v>0</v>
      </c>
      <c r="CN246" s="37">
        <v>8045.442</v>
      </c>
      <c r="CT246" s="37">
        <v>32</v>
      </c>
      <c r="CV246" s="37">
        <v>0</v>
      </c>
      <c r="DB246" s="37">
        <v>0</v>
      </c>
      <c r="DD246" s="37">
        <v>15</v>
      </c>
      <c r="DE246" s="37">
        <f t="shared" si="93"/>
        <v>0</v>
      </c>
      <c r="DG246" s="37">
        <v>0</v>
      </c>
      <c r="DK246" s="37">
        <v>0</v>
      </c>
      <c r="DP246" s="37">
        <v>317.97250000000003</v>
      </c>
      <c r="DW246" s="37">
        <v>0</v>
      </c>
      <c r="DZ246" s="37">
        <v>1</v>
      </c>
      <c r="EE246" s="37">
        <v>0</v>
      </c>
      <c r="EK246" s="37">
        <v>0</v>
      </c>
      <c r="EL246" s="37">
        <f t="shared" si="94"/>
        <v>9</v>
      </c>
      <c r="EM246" s="37">
        <v>9</v>
      </c>
      <c r="EN246" s="37">
        <v>0</v>
      </c>
      <c r="EO246" s="37">
        <v>112.01958999999999</v>
      </c>
      <c r="EQ246" s="37">
        <v>5.2784100000000009</v>
      </c>
      <c r="FE246" s="37">
        <v>572.35050000000001</v>
      </c>
      <c r="FG246" s="37">
        <v>63.594499999999996</v>
      </c>
      <c r="FI246" s="37"/>
      <c r="FU246" s="37">
        <v>211.981666666667</v>
      </c>
      <c r="FW246" s="37">
        <v>3</v>
      </c>
      <c r="GE246" s="37">
        <v>611.38800000000003</v>
      </c>
      <c r="GQ246" s="183"/>
      <c r="GR246" s="184"/>
      <c r="GS246" s="184"/>
      <c r="GT246" s="184"/>
      <c r="GU246" s="184"/>
      <c r="GV246" s="184"/>
      <c r="GW246" s="184"/>
      <c r="GX246" s="184"/>
      <c r="GY246" s="184"/>
      <c r="GZ246" s="184"/>
      <c r="HA246" s="184"/>
      <c r="HB246" s="184"/>
      <c r="HC246" s="184"/>
      <c r="HD246" s="184"/>
      <c r="HE246" s="184"/>
      <c r="HF246" s="184"/>
      <c r="HG246" s="184"/>
      <c r="HH246" s="184"/>
      <c r="HU246" s="37">
        <v>305.69400000000002</v>
      </c>
      <c r="HV246" s="37">
        <v>0</v>
      </c>
      <c r="HW246" s="37">
        <v>2</v>
      </c>
      <c r="HX246" s="37">
        <v>2</v>
      </c>
      <c r="IB246" s="37">
        <v>354.89299999999997</v>
      </c>
      <c r="IR246" s="37">
        <v>170</v>
      </c>
      <c r="IT246" s="37">
        <v>1.5</v>
      </c>
      <c r="JT246" s="37">
        <v>0</v>
      </c>
      <c r="JW246" s="37">
        <v>0</v>
      </c>
      <c r="JZ246" s="37">
        <v>0</v>
      </c>
      <c r="KA246" s="37">
        <v>0</v>
      </c>
      <c r="KB246" s="37">
        <v>0</v>
      </c>
      <c r="KC246" s="37">
        <v>0</v>
      </c>
      <c r="KD246" s="37">
        <v>0</v>
      </c>
      <c r="KV246" s="37">
        <v>0</v>
      </c>
    </row>
    <row r="247" spans="1:308" ht="17.25" customHeight="1" x14ac:dyDescent="0.25">
      <c r="A247" s="17">
        <v>237</v>
      </c>
      <c r="B247" s="163" t="s">
        <v>300</v>
      </c>
      <c r="C247" s="169" t="s">
        <v>537</v>
      </c>
      <c r="D247" s="170">
        <v>247693676</v>
      </c>
      <c r="E247" s="78">
        <f t="shared" si="79"/>
        <v>8840.1579999999994</v>
      </c>
      <c r="F247" s="78">
        <f t="shared" si="76"/>
        <v>2658.731835</v>
      </c>
      <c r="G247" s="78">
        <f t="shared" si="77"/>
        <v>0</v>
      </c>
      <c r="H247" s="78">
        <f t="shared" si="78"/>
        <v>694.57916499999999</v>
      </c>
      <c r="I247" s="78">
        <f t="shared" si="80"/>
        <v>5486.8469999999998</v>
      </c>
      <c r="J247" s="37">
        <f t="shared" si="83"/>
        <v>1</v>
      </c>
      <c r="K247" s="37">
        <f>VLOOKUP($D247,'[2]Титул ДТ'!$B:$CT,12,0)</f>
        <v>1</v>
      </c>
      <c r="M247" s="37">
        <v>0</v>
      </c>
      <c r="U247" s="37">
        <v>1</v>
      </c>
      <c r="V247" s="180">
        <f t="shared" si="81"/>
        <v>296</v>
      </c>
      <c r="W247" s="180">
        <f t="shared" si="84"/>
        <v>0</v>
      </c>
      <c r="X247" s="180"/>
      <c r="Y247" s="180"/>
      <c r="Z247" s="180">
        <f t="shared" si="85"/>
        <v>0</v>
      </c>
      <c r="AA247" s="180"/>
      <c r="AB247" s="180"/>
      <c r="AC247" s="180">
        <f t="shared" si="86"/>
        <v>296</v>
      </c>
      <c r="AD247" s="37">
        <v>296</v>
      </c>
      <c r="AF247" s="37">
        <v>0</v>
      </c>
      <c r="AH247" s="37">
        <v>0</v>
      </c>
      <c r="AJ247" s="37">
        <v>0</v>
      </c>
      <c r="AL247" s="37">
        <f t="shared" si="82"/>
        <v>8</v>
      </c>
      <c r="AM247" s="179">
        <f t="shared" si="87"/>
        <v>0</v>
      </c>
      <c r="AP247" s="37">
        <f t="shared" si="88"/>
        <v>0</v>
      </c>
      <c r="AS247" s="37">
        <f t="shared" si="89"/>
        <v>7</v>
      </c>
      <c r="AT247" s="37">
        <v>7</v>
      </c>
      <c r="AV247" s="37">
        <f t="shared" si="90"/>
        <v>1</v>
      </c>
      <c r="AW247" s="37">
        <v>1</v>
      </c>
      <c r="AY247" s="37">
        <v>0</v>
      </c>
      <c r="BE247" s="37">
        <v>0</v>
      </c>
      <c r="BS247" s="37">
        <f t="shared" si="91"/>
        <v>0</v>
      </c>
      <c r="BT247" s="37">
        <v>0</v>
      </c>
      <c r="BV247" s="37">
        <v>0</v>
      </c>
      <c r="BX247" s="37">
        <v>0</v>
      </c>
      <c r="BZ247" s="37">
        <v>0</v>
      </c>
      <c r="CH247" s="37">
        <f t="shared" si="92"/>
        <v>0</v>
      </c>
      <c r="CI247" s="37">
        <v>0</v>
      </c>
      <c r="CN247" s="37">
        <v>5301.9009999999998</v>
      </c>
      <c r="CT247" s="37">
        <v>70</v>
      </c>
      <c r="CV247" s="37">
        <v>0</v>
      </c>
      <c r="DB247" s="37">
        <v>0</v>
      </c>
      <c r="DD247" s="37">
        <v>0</v>
      </c>
      <c r="DE247" s="37">
        <f t="shared" si="93"/>
        <v>0</v>
      </c>
      <c r="DG247" s="37">
        <v>0</v>
      </c>
      <c r="DK247" s="37">
        <v>0</v>
      </c>
      <c r="DP247" s="37">
        <v>1016.351</v>
      </c>
      <c r="DW247" s="37">
        <v>0</v>
      </c>
      <c r="DZ247" s="37">
        <v>1</v>
      </c>
      <c r="EE247" s="37">
        <v>2</v>
      </c>
      <c r="EK247" s="37">
        <v>8</v>
      </c>
      <c r="EL247" s="37">
        <f t="shared" si="94"/>
        <v>67</v>
      </c>
      <c r="EM247" s="37">
        <v>67</v>
      </c>
      <c r="EN247" s="37">
        <v>0</v>
      </c>
      <c r="EO247" s="37">
        <v>829.30003499999998</v>
      </c>
      <c r="EQ247" s="37">
        <v>39.076965000000001</v>
      </c>
      <c r="FE247" s="37">
        <v>1829.4318000000001</v>
      </c>
      <c r="FG247" s="37">
        <v>203.27019999999999</v>
      </c>
      <c r="FI247" s="37"/>
      <c r="FU247" s="37">
        <v>406.54039999999998</v>
      </c>
      <c r="FW247" s="37">
        <v>5</v>
      </c>
      <c r="GE247" s="37">
        <v>156.232</v>
      </c>
      <c r="GQ247" s="185"/>
      <c r="GR247" s="186"/>
      <c r="GS247" s="186"/>
      <c r="GT247" s="186"/>
      <c r="GU247" s="186"/>
      <c r="GV247" s="186"/>
      <c r="GW247" s="186"/>
      <c r="GX247" s="186"/>
      <c r="GY247" s="186"/>
      <c r="GZ247" s="186"/>
      <c r="HA247" s="186"/>
      <c r="HB247" s="186"/>
      <c r="HC247" s="186"/>
      <c r="HD247" s="186"/>
      <c r="HE247" s="186"/>
      <c r="HF247" s="186"/>
      <c r="HG247" s="186"/>
      <c r="HH247" s="186"/>
      <c r="HU247" s="37">
        <v>93.739199999999798</v>
      </c>
      <c r="HV247" s="37">
        <v>0</v>
      </c>
      <c r="HW247" s="37">
        <v>1.8</v>
      </c>
      <c r="HX247" s="37">
        <v>0</v>
      </c>
      <c r="IB247" s="37">
        <v>184.946</v>
      </c>
      <c r="IR247" s="37">
        <v>92.472999999999999</v>
      </c>
      <c r="IT247" s="37">
        <v>2</v>
      </c>
      <c r="JT247" s="37">
        <v>0</v>
      </c>
      <c r="JW247" s="37">
        <v>0</v>
      </c>
      <c r="JZ247" s="37">
        <v>0</v>
      </c>
      <c r="KA247" s="37">
        <v>0</v>
      </c>
      <c r="KB247" s="37">
        <v>0</v>
      </c>
      <c r="KC247" s="37">
        <v>0</v>
      </c>
      <c r="KD247" s="37">
        <v>0</v>
      </c>
      <c r="KV247" s="37">
        <v>0</v>
      </c>
    </row>
    <row r="248" spans="1:308" ht="17.25" customHeight="1" x14ac:dyDescent="0.25">
      <c r="A248" s="17">
        <v>238</v>
      </c>
      <c r="B248" s="163" t="s">
        <v>300</v>
      </c>
      <c r="C248" s="169" t="s">
        <v>538</v>
      </c>
      <c r="D248" s="170">
        <v>247693673</v>
      </c>
      <c r="E248" s="78">
        <f t="shared" si="79"/>
        <v>16977.218999999997</v>
      </c>
      <c r="F248" s="78">
        <f t="shared" si="76"/>
        <v>2826.087</v>
      </c>
      <c r="G248" s="78">
        <f t="shared" si="77"/>
        <v>0</v>
      </c>
      <c r="H248" s="78">
        <f t="shared" si="78"/>
        <v>2379.8050000000003</v>
      </c>
      <c r="I248" s="78">
        <f t="shared" si="80"/>
        <v>11771.326999999999</v>
      </c>
      <c r="J248" s="37">
        <v>2</v>
      </c>
      <c r="K248" s="37">
        <v>2</v>
      </c>
      <c r="M248" s="37">
        <v>0</v>
      </c>
      <c r="U248" s="37">
        <v>1</v>
      </c>
      <c r="V248" s="180">
        <v>254</v>
      </c>
      <c r="W248" s="180">
        <v>0</v>
      </c>
      <c r="X248" s="180"/>
      <c r="Y248" s="180"/>
      <c r="Z248" s="180">
        <v>0</v>
      </c>
      <c r="AA248" s="180"/>
      <c r="AB248" s="180"/>
      <c r="AC248" s="180">
        <v>254</v>
      </c>
      <c r="AD248" s="37">
        <v>254</v>
      </c>
      <c r="AF248" s="37">
        <v>0</v>
      </c>
      <c r="AH248" s="37">
        <v>0</v>
      </c>
      <c r="AJ248" s="37">
        <v>0</v>
      </c>
      <c r="AL248" s="37">
        <v>7</v>
      </c>
      <c r="AM248" s="179">
        <v>0</v>
      </c>
      <c r="AP248" s="37">
        <v>0</v>
      </c>
      <c r="AS248" s="37">
        <v>6</v>
      </c>
      <c r="AT248" s="37">
        <v>6</v>
      </c>
      <c r="AV248" s="37">
        <f t="shared" si="90"/>
        <v>1</v>
      </c>
      <c r="AW248" s="37">
        <v>1</v>
      </c>
      <c r="AY248" s="37">
        <v>1</v>
      </c>
      <c r="BE248" s="37">
        <v>0</v>
      </c>
      <c r="BS248" s="37">
        <f t="shared" si="91"/>
        <v>441</v>
      </c>
      <c r="BT248" s="37">
        <v>441</v>
      </c>
      <c r="BV248" s="37">
        <v>0</v>
      </c>
      <c r="BX248" s="37">
        <v>0</v>
      </c>
      <c r="BZ248" s="37">
        <v>0</v>
      </c>
      <c r="CH248" s="37">
        <f t="shared" si="92"/>
        <v>4</v>
      </c>
      <c r="CI248" s="37">
        <v>4</v>
      </c>
      <c r="CN248" s="37">
        <v>11735.892</v>
      </c>
      <c r="CT248" s="37">
        <v>62</v>
      </c>
      <c r="CV248" s="37">
        <v>0</v>
      </c>
      <c r="DB248" s="37">
        <v>0</v>
      </c>
      <c r="DD248" s="37">
        <v>15</v>
      </c>
      <c r="DE248" s="37">
        <v>0</v>
      </c>
      <c r="DG248" s="37">
        <v>0</v>
      </c>
      <c r="DK248" s="37">
        <v>0</v>
      </c>
      <c r="DP248" s="37">
        <v>1089.7715000000001</v>
      </c>
      <c r="DW248" s="37">
        <v>0</v>
      </c>
      <c r="DZ248" s="37">
        <v>2</v>
      </c>
      <c r="EE248" s="37">
        <v>8</v>
      </c>
      <c r="EK248" s="37">
        <v>12</v>
      </c>
      <c r="EL248" s="37">
        <f t="shared" si="94"/>
        <v>48</v>
      </c>
      <c r="EM248" s="37">
        <v>48</v>
      </c>
      <c r="EN248" s="37">
        <v>0</v>
      </c>
      <c r="EO248" s="37">
        <v>646.54399999999998</v>
      </c>
      <c r="EQ248" s="37">
        <v>0</v>
      </c>
      <c r="FE248" s="37">
        <v>2179.5430000000001</v>
      </c>
      <c r="FI248" s="37"/>
      <c r="FU248" s="37">
        <v>670.62861538461505</v>
      </c>
      <c r="FW248" s="37">
        <v>3.25</v>
      </c>
      <c r="GI248" s="37">
        <v>34.6</v>
      </c>
      <c r="GQ248" s="183"/>
      <c r="GR248" s="184">
        <v>1682.8050000000001</v>
      </c>
      <c r="GS248" s="184"/>
      <c r="GT248" s="184"/>
      <c r="GU248" s="184"/>
      <c r="GV248" s="184"/>
      <c r="GW248" s="184"/>
      <c r="GX248" s="184"/>
      <c r="GY248" s="184"/>
      <c r="GZ248" s="184"/>
      <c r="HA248" s="184"/>
      <c r="HB248" s="184"/>
      <c r="HC248" s="184"/>
      <c r="HD248" s="184"/>
      <c r="HE248" s="184"/>
      <c r="HF248" s="184"/>
      <c r="HG248" s="184"/>
      <c r="HH248" s="184">
        <v>0.83499999999999996</v>
      </c>
      <c r="HJ248" s="37">
        <v>2</v>
      </c>
      <c r="HU248" s="37">
        <v>1000</v>
      </c>
      <c r="HV248" s="37">
        <v>20</v>
      </c>
      <c r="HW248" s="37">
        <v>1.6</v>
      </c>
      <c r="HX248" s="37">
        <v>1.5</v>
      </c>
      <c r="IJ248" s="37">
        <v>0</v>
      </c>
      <c r="IM248" s="37">
        <v>0</v>
      </c>
      <c r="IP248" s="37">
        <v>0</v>
      </c>
      <c r="IQ248" s="37">
        <v>0</v>
      </c>
      <c r="IR248" s="37">
        <v>0</v>
      </c>
      <c r="IS248" s="37">
        <v>0</v>
      </c>
      <c r="IT248" s="37">
        <v>0</v>
      </c>
      <c r="JL248" s="37">
        <v>0</v>
      </c>
    </row>
    <row r="249" spans="1:308" ht="17.25" customHeight="1" x14ac:dyDescent="0.25">
      <c r="A249" s="17">
        <v>239</v>
      </c>
      <c r="B249" s="163" t="s">
        <v>300</v>
      </c>
      <c r="C249" s="169" t="s">
        <v>539</v>
      </c>
      <c r="D249" s="170">
        <v>247693667</v>
      </c>
      <c r="E249" s="78">
        <f t="shared" si="79"/>
        <v>8432.6080000000002</v>
      </c>
      <c r="F249" s="78">
        <f t="shared" si="76"/>
        <v>1132.84113</v>
      </c>
      <c r="G249" s="78">
        <f t="shared" si="77"/>
        <v>0</v>
      </c>
      <c r="H249" s="78">
        <f t="shared" si="78"/>
        <v>738.09586999999999</v>
      </c>
      <c r="I249" s="78">
        <f t="shared" si="80"/>
        <v>6561.6710000000003</v>
      </c>
      <c r="J249" s="37">
        <f t="shared" si="83"/>
        <v>3</v>
      </c>
      <c r="K249" s="37">
        <f>VLOOKUP($D249,'[2]Титул ДТ'!$B:$CT,12,0)</f>
        <v>3</v>
      </c>
      <c r="M249" s="37">
        <v>0</v>
      </c>
      <c r="U249" s="37">
        <v>1</v>
      </c>
      <c r="V249" s="180">
        <f t="shared" si="81"/>
        <v>526.20000000000005</v>
      </c>
      <c r="W249" s="180">
        <f t="shared" si="84"/>
        <v>0</v>
      </c>
      <c r="X249" s="180"/>
      <c r="Y249" s="180"/>
      <c r="Z249" s="180">
        <f t="shared" si="85"/>
        <v>0</v>
      </c>
      <c r="AA249" s="180"/>
      <c r="AB249" s="180"/>
      <c r="AC249" s="180">
        <f t="shared" si="86"/>
        <v>526.20000000000005</v>
      </c>
      <c r="AD249" s="37">
        <v>526.20000000000005</v>
      </c>
      <c r="AF249" s="37">
        <v>0</v>
      </c>
      <c r="AH249" s="37">
        <v>0</v>
      </c>
      <c r="AJ249" s="37">
        <v>0</v>
      </c>
      <c r="AL249" s="37">
        <f t="shared" si="82"/>
        <v>25</v>
      </c>
      <c r="AM249" s="179">
        <f t="shared" si="87"/>
        <v>0</v>
      </c>
      <c r="AP249" s="37">
        <f t="shared" si="88"/>
        <v>0</v>
      </c>
      <c r="AS249" s="37">
        <f t="shared" si="89"/>
        <v>24</v>
      </c>
      <c r="AT249" s="37">
        <v>24</v>
      </c>
      <c r="AV249" s="37">
        <f t="shared" si="90"/>
        <v>1</v>
      </c>
      <c r="AW249" s="37">
        <v>1</v>
      </c>
      <c r="AY249" s="37">
        <v>1</v>
      </c>
      <c r="BE249" s="37">
        <v>0</v>
      </c>
      <c r="BS249" s="37">
        <f t="shared" si="91"/>
        <v>98.4</v>
      </c>
      <c r="BT249" s="37">
        <v>98.4</v>
      </c>
      <c r="BV249" s="37">
        <v>0</v>
      </c>
      <c r="BX249" s="37">
        <v>0</v>
      </c>
      <c r="BZ249" s="37">
        <v>0</v>
      </c>
      <c r="CH249" s="37">
        <f t="shared" si="92"/>
        <v>3</v>
      </c>
      <c r="CI249" s="37">
        <v>3</v>
      </c>
      <c r="CN249" s="37">
        <v>6246.7049999999999</v>
      </c>
      <c r="CT249" s="37">
        <v>39</v>
      </c>
      <c r="CV249" s="37">
        <v>0</v>
      </c>
      <c r="DB249" s="37">
        <v>0</v>
      </c>
      <c r="DD249" s="37">
        <v>8</v>
      </c>
      <c r="DE249" s="37">
        <f t="shared" si="93"/>
        <v>0</v>
      </c>
      <c r="DG249" s="37">
        <v>0</v>
      </c>
      <c r="DK249" s="37">
        <v>0</v>
      </c>
      <c r="DP249" s="37">
        <v>521.91549999999995</v>
      </c>
      <c r="DW249" s="37">
        <v>0</v>
      </c>
      <c r="DZ249" s="37">
        <v>3</v>
      </c>
      <c r="EE249" s="37">
        <v>4</v>
      </c>
      <c r="EK249" s="37">
        <v>8</v>
      </c>
      <c r="EL249" s="37">
        <f t="shared" si="94"/>
        <v>14</v>
      </c>
      <c r="EM249" s="37">
        <v>14</v>
      </c>
      <c r="EN249" s="37">
        <v>0</v>
      </c>
      <c r="EO249" s="37">
        <v>193.39322999999999</v>
      </c>
      <c r="EQ249" s="37">
        <v>9.1127700000000011</v>
      </c>
      <c r="FE249" s="37">
        <v>939.4479</v>
      </c>
      <c r="FG249" s="37">
        <v>104.3831</v>
      </c>
      <c r="FI249" s="37"/>
      <c r="FU249" s="37">
        <v>347.94366666666701</v>
      </c>
      <c r="FW249" s="37">
        <v>3</v>
      </c>
      <c r="GH249" s="37">
        <v>314.96600000000001</v>
      </c>
      <c r="GQ249" s="183"/>
      <c r="GR249" s="184"/>
      <c r="GS249" s="184"/>
      <c r="GT249" s="184"/>
      <c r="GU249" s="184"/>
      <c r="GV249" s="184"/>
      <c r="GW249" s="184"/>
      <c r="GX249" s="184"/>
      <c r="GY249" s="184"/>
      <c r="GZ249" s="184"/>
      <c r="HA249" s="184"/>
      <c r="HB249" s="184"/>
      <c r="HC249" s="184"/>
      <c r="HD249" s="184"/>
      <c r="HE249" s="184"/>
      <c r="HF249" s="184"/>
      <c r="HG249" s="184"/>
      <c r="HH249" s="184"/>
      <c r="HV249" s="37">
        <v>157.483</v>
      </c>
      <c r="HX249" s="37">
        <v>2</v>
      </c>
      <c r="IB249" s="37">
        <v>0</v>
      </c>
      <c r="IR249" s="37">
        <v>0</v>
      </c>
      <c r="IT249" s="37">
        <v>0</v>
      </c>
      <c r="JT249" s="37">
        <v>0</v>
      </c>
      <c r="JW249" s="37">
        <v>0</v>
      </c>
      <c r="JZ249" s="37">
        <v>0</v>
      </c>
      <c r="KA249" s="37">
        <v>0</v>
      </c>
      <c r="KB249" s="37">
        <v>0</v>
      </c>
      <c r="KC249" s="37">
        <v>0</v>
      </c>
      <c r="KD249" s="37">
        <v>0</v>
      </c>
      <c r="KV249" s="37">
        <v>0</v>
      </c>
    </row>
    <row r="250" spans="1:308" ht="17.25" customHeight="1" x14ac:dyDescent="0.25">
      <c r="A250" s="17">
        <v>240</v>
      </c>
      <c r="B250" s="165" t="s">
        <v>300</v>
      </c>
      <c r="C250" s="172" t="s">
        <v>540</v>
      </c>
      <c r="D250" s="173">
        <v>247693674</v>
      </c>
      <c r="E250" s="78">
        <f t="shared" si="79"/>
        <v>18066.019</v>
      </c>
      <c r="F250" s="78">
        <f t="shared" si="76"/>
        <v>3005.6676200000002</v>
      </c>
      <c r="G250" s="78">
        <f t="shared" si="77"/>
        <v>0</v>
      </c>
      <c r="H250" s="78">
        <f t="shared" si="78"/>
        <v>12390.041379999999</v>
      </c>
      <c r="I250" s="78">
        <f t="shared" si="80"/>
        <v>2670.31</v>
      </c>
      <c r="J250" s="37">
        <f t="shared" si="83"/>
        <v>1</v>
      </c>
      <c r="K250" s="37">
        <f>VLOOKUP($D250,'[2]Титул ДТ'!$B:$CT,12,0)</f>
        <v>1</v>
      </c>
      <c r="M250" s="37">
        <v>0</v>
      </c>
      <c r="U250" s="37">
        <v>1</v>
      </c>
      <c r="V250" s="180">
        <f t="shared" si="81"/>
        <v>842</v>
      </c>
      <c r="W250" s="180">
        <f t="shared" si="84"/>
        <v>0</v>
      </c>
      <c r="X250" s="180"/>
      <c r="Y250" s="180"/>
      <c r="Z250" s="180">
        <f t="shared" si="85"/>
        <v>0</v>
      </c>
      <c r="AA250" s="180"/>
      <c r="AB250" s="180"/>
      <c r="AC250" s="180">
        <f t="shared" si="86"/>
        <v>842</v>
      </c>
      <c r="AD250" s="37">
        <v>842</v>
      </c>
      <c r="AF250" s="37">
        <v>0</v>
      </c>
      <c r="AH250" s="37">
        <v>0</v>
      </c>
      <c r="AJ250" s="37">
        <v>0</v>
      </c>
      <c r="AL250" s="37">
        <f t="shared" si="82"/>
        <v>10</v>
      </c>
      <c r="AM250" s="179">
        <f t="shared" si="87"/>
        <v>0</v>
      </c>
      <c r="AP250" s="37">
        <f t="shared" si="88"/>
        <v>0</v>
      </c>
      <c r="AS250" s="37">
        <f t="shared" si="89"/>
        <v>9</v>
      </c>
      <c r="AT250" s="37">
        <v>9</v>
      </c>
      <c r="AV250" s="37">
        <f t="shared" si="90"/>
        <v>1</v>
      </c>
      <c r="AW250" s="37">
        <v>1</v>
      </c>
      <c r="AY250" s="37">
        <v>1</v>
      </c>
      <c r="BE250" s="37">
        <v>0</v>
      </c>
      <c r="BS250" s="37">
        <f t="shared" si="91"/>
        <v>376</v>
      </c>
      <c r="BT250" s="37">
        <v>376</v>
      </c>
      <c r="BV250" s="37">
        <v>0</v>
      </c>
      <c r="BX250" s="37">
        <v>0</v>
      </c>
      <c r="BZ250" s="37">
        <v>0</v>
      </c>
      <c r="CH250" s="37">
        <f t="shared" si="92"/>
        <v>3</v>
      </c>
      <c r="CI250" s="37">
        <v>3</v>
      </c>
      <c r="CM250" s="37">
        <v>10000</v>
      </c>
      <c r="CN250" s="37">
        <v>2422.6999999999998</v>
      </c>
      <c r="CT250" s="37">
        <v>17</v>
      </c>
      <c r="CV250" s="37">
        <v>0</v>
      </c>
      <c r="DB250" s="37">
        <v>0</v>
      </c>
      <c r="DD250" s="37">
        <v>43</v>
      </c>
      <c r="DE250" s="37">
        <v>0</v>
      </c>
      <c r="DG250" s="37">
        <v>0</v>
      </c>
      <c r="DK250" s="37">
        <v>0</v>
      </c>
      <c r="DP250" s="37">
        <v>1132.2225000000001</v>
      </c>
      <c r="DW250" s="37">
        <v>0</v>
      </c>
      <c r="DZ250" s="37">
        <v>1</v>
      </c>
      <c r="EE250" s="37">
        <v>6</v>
      </c>
      <c r="EK250" s="37">
        <v>12</v>
      </c>
      <c r="EL250" s="37">
        <f t="shared" si="94"/>
        <v>75</v>
      </c>
      <c r="EM250" s="37">
        <v>75</v>
      </c>
      <c r="EN250" s="37">
        <v>0</v>
      </c>
      <c r="EO250" s="37">
        <v>967.66712000000007</v>
      </c>
      <c r="EQ250" s="37">
        <v>45.596879999999999</v>
      </c>
      <c r="FE250" s="37">
        <v>2038.0005000000001</v>
      </c>
      <c r="FG250" s="37">
        <v>226.44450000000001</v>
      </c>
      <c r="FI250" s="37"/>
      <c r="FU250" s="37">
        <v>754.81500000000005</v>
      </c>
      <c r="FW250" s="37">
        <v>3</v>
      </c>
      <c r="GE250" s="37">
        <v>900</v>
      </c>
      <c r="GH250" s="37">
        <v>247.61</v>
      </c>
      <c r="GQ250" s="183"/>
      <c r="GR250" s="184"/>
      <c r="GS250" s="184"/>
      <c r="GT250" s="184"/>
      <c r="GU250" s="184"/>
      <c r="GV250" s="184"/>
      <c r="GW250" s="184"/>
      <c r="GX250" s="184"/>
      <c r="GY250" s="184"/>
      <c r="GZ250" s="184"/>
      <c r="HA250" s="184"/>
      <c r="HB250" s="184"/>
      <c r="HC250" s="184"/>
      <c r="HD250" s="184"/>
      <c r="HE250" s="184"/>
      <c r="HF250" s="184"/>
      <c r="HG250" s="184"/>
      <c r="HH250" s="184"/>
      <c r="HU250" s="37">
        <v>450</v>
      </c>
      <c r="HV250" s="37">
        <v>123.80500000000001</v>
      </c>
      <c r="HW250" s="37">
        <v>2</v>
      </c>
      <c r="HX250" s="37">
        <v>2</v>
      </c>
      <c r="IB250" s="37">
        <v>0</v>
      </c>
      <c r="IR250" s="37">
        <v>0</v>
      </c>
      <c r="IT250" s="37">
        <v>0</v>
      </c>
      <c r="JT250" s="37">
        <v>0</v>
      </c>
      <c r="JW250" s="37">
        <v>0</v>
      </c>
      <c r="JZ250" s="37">
        <v>0</v>
      </c>
      <c r="KA250" s="37">
        <v>0</v>
      </c>
      <c r="KB250" s="37">
        <v>0</v>
      </c>
      <c r="KC250" s="37">
        <v>0</v>
      </c>
      <c r="KD250" s="37">
        <v>0</v>
      </c>
      <c r="KV250" s="37">
        <v>0</v>
      </c>
    </row>
    <row r="251" spans="1:308" ht="17.25" customHeight="1" x14ac:dyDescent="0.25">
      <c r="A251" s="17">
        <v>241</v>
      </c>
      <c r="B251" s="163" t="s">
        <v>300</v>
      </c>
      <c r="C251" s="169" t="s">
        <v>541</v>
      </c>
      <c r="D251" s="170">
        <v>247693669</v>
      </c>
      <c r="E251" s="78">
        <f t="shared" si="79"/>
        <v>18174.559000000001</v>
      </c>
      <c r="F251" s="78">
        <f t="shared" si="76"/>
        <v>4124.5712599999997</v>
      </c>
      <c r="G251" s="78">
        <f t="shared" si="77"/>
        <v>0</v>
      </c>
      <c r="H251" s="78">
        <f t="shared" si="78"/>
        <v>1200.3497400000001</v>
      </c>
      <c r="I251" s="78">
        <f t="shared" si="80"/>
        <v>12849.638000000001</v>
      </c>
      <c r="J251" s="37">
        <f t="shared" si="83"/>
        <v>1</v>
      </c>
      <c r="K251" s="37">
        <f>VLOOKUP($D251,'[2]Титул ДТ'!$B:$CT,12,0)</f>
        <v>1</v>
      </c>
      <c r="M251" s="37">
        <v>0</v>
      </c>
      <c r="U251" s="37">
        <v>1</v>
      </c>
      <c r="V251" s="180">
        <f t="shared" si="81"/>
        <v>324</v>
      </c>
      <c r="W251" s="180">
        <f t="shared" si="84"/>
        <v>0</v>
      </c>
      <c r="X251" s="180"/>
      <c r="Y251" s="180"/>
      <c r="Z251" s="180">
        <f t="shared" si="85"/>
        <v>0</v>
      </c>
      <c r="AA251" s="180"/>
      <c r="AB251" s="180"/>
      <c r="AC251" s="180">
        <f t="shared" si="86"/>
        <v>324</v>
      </c>
      <c r="AD251" s="37">
        <v>324</v>
      </c>
      <c r="AF251" s="37">
        <v>0</v>
      </c>
      <c r="AH251" s="37">
        <v>0</v>
      </c>
      <c r="AJ251" s="37">
        <v>0</v>
      </c>
      <c r="AL251" s="37">
        <f t="shared" si="82"/>
        <v>7</v>
      </c>
      <c r="AM251" s="179">
        <f t="shared" si="87"/>
        <v>0</v>
      </c>
      <c r="AP251" s="37">
        <f t="shared" si="88"/>
        <v>0</v>
      </c>
      <c r="AS251" s="37">
        <f t="shared" si="89"/>
        <v>6</v>
      </c>
      <c r="AT251" s="37">
        <v>6</v>
      </c>
      <c r="AV251" s="37">
        <f t="shared" si="90"/>
        <v>1</v>
      </c>
      <c r="AW251" s="37">
        <v>1</v>
      </c>
      <c r="AY251" s="37">
        <v>1</v>
      </c>
      <c r="BE251" s="37">
        <v>0</v>
      </c>
      <c r="BS251" s="37">
        <f t="shared" si="91"/>
        <v>335</v>
      </c>
      <c r="BT251" s="37">
        <v>335</v>
      </c>
      <c r="BV251" s="37">
        <v>0</v>
      </c>
      <c r="BX251" s="37">
        <v>0</v>
      </c>
      <c r="BZ251" s="37">
        <v>0</v>
      </c>
      <c r="CH251" s="37">
        <f t="shared" si="92"/>
        <v>2</v>
      </c>
      <c r="CI251" s="37">
        <v>2</v>
      </c>
      <c r="CN251" s="37">
        <v>11474.779</v>
      </c>
      <c r="CT251" s="37">
        <v>55</v>
      </c>
      <c r="CV251" s="37">
        <v>0</v>
      </c>
      <c r="DB251" s="37">
        <v>0</v>
      </c>
      <c r="DD251" s="37">
        <v>30</v>
      </c>
      <c r="DE251" s="37">
        <f t="shared" si="93"/>
        <v>1</v>
      </c>
      <c r="DG251" s="37">
        <v>1</v>
      </c>
      <c r="DK251" s="37">
        <v>18</v>
      </c>
      <c r="DP251" s="37">
        <v>1879.711</v>
      </c>
      <c r="DW251" s="37">
        <v>0</v>
      </c>
      <c r="DZ251" s="37">
        <v>1</v>
      </c>
      <c r="EE251" s="37">
        <v>9</v>
      </c>
      <c r="EK251" s="37">
        <v>9</v>
      </c>
      <c r="EL251" s="37">
        <f t="shared" si="94"/>
        <v>60</v>
      </c>
      <c r="EM251" s="37">
        <v>60</v>
      </c>
      <c r="EN251" s="37">
        <v>0</v>
      </c>
      <c r="EO251" s="37">
        <v>741.09145999999998</v>
      </c>
      <c r="EQ251" s="37">
        <v>34.920540000000003</v>
      </c>
      <c r="FE251" s="37">
        <v>3383.4798000000001</v>
      </c>
      <c r="FG251" s="37">
        <v>375.94220000000001</v>
      </c>
      <c r="FI251" s="37"/>
      <c r="FU251" s="37">
        <v>692.52510526315803</v>
      </c>
      <c r="FW251" s="37">
        <v>5.4285714285714297</v>
      </c>
      <c r="GE251" s="37">
        <v>130.48699999999999</v>
      </c>
      <c r="GQ251" s="185"/>
      <c r="GR251" s="186"/>
      <c r="GS251" s="186"/>
      <c r="GT251" s="186"/>
      <c r="GU251" s="186"/>
      <c r="GV251" s="186"/>
      <c r="GW251" s="186"/>
      <c r="GX251" s="186"/>
      <c r="GY251" s="186"/>
      <c r="GZ251" s="186"/>
      <c r="HA251" s="186"/>
      <c r="HB251" s="186"/>
      <c r="HC251" s="186"/>
      <c r="HD251" s="186"/>
      <c r="HE251" s="186"/>
      <c r="HF251" s="186"/>
      <c r="HG251" s="186"/>
      <c r="HH251" s="186"/>
      <c r="HU251" s="37">
        <v>65.243499999999997</v>
      </c>
      <c r="HV251" s="37">
        <v>0</v>
      </c>
      <c r="HW251" s="37">
        <v>2</v>
      </c>
      <c r="HX251" s="37">
        <v>2</v>
      </c>
      <c r="IB251" s="37">
        <v>1356.8589999999999</v>
      </c>
      <c r="IR251" s="37">
        <v>678.42949999999996</v>
      </c>
      <c r="IT251" s="37">
        <v>2</v>
      </c>
      <c r="JT251" s="37">
        <v>0</v>
      </c>
      <c r="JW251" s="37">
        <v>0</v>
      </c>
      <c r="JZ251" s="37">
        <v>0</v>
      </c>
      <c r="KA251" s="37">
        <v>0</v>
      </c>
      <c r="KB251" s="37">
        <v>0</v>
      </c>
      <c r="KC251" s="37">
        <v>0</v>
      </c>
      <c r="KD251" s="37">
        <v>0</v>
      </c>
      <c r="KV251" s="37">
        <v>0</v>
      </c>
    </row>
    <row r="252" spans="1:308" ht="17.25" customHeight="1" x14ac:dyDescent="0.25">
      <c r="A252" s="17">
        <v>242</v>
      </c>
      <c r="B252" s="163" t="s">
        <v>300</v>
      </c>
      <c r="C252" s="169" t="s">
        <v>542</v>
      </c>
      <c r="D252" s="170">
        <v>247693668</v>
      </c>
      <c r="E252" s="78">
        <f t="shared" si="79"/>
        <v>8072.3330000000005</v>
      </c>
      <c r="F252" s="78">
        <f t="shared" si="76"/>
        <v>2690.0412450000003</v>
      </c>
      <c r="G252" s="78">
        <f t="shared" si="77"/>
        <v>0</v>
      </c>
      <c r="H252" s="78">
        <f t="shared" si="78"/>
        <v>676.82295499999998</v>
      </c>
      <c r="I252" s="78">
        <f t="shared" si="80"/>
        <v>4705.4687999999996</v>
      </c>
      <c r="J252" s="37">
        <f t="shared" si="83"/>
        <v>1</v>
      </c>
      <c r="K252" s="37">
        <f>VLOOKUP($D252,'[2]Титул ДТ'!$B:$CT,12,0)</f>
        <v>1</v>
      </c>
      <c r="M252" s="37">
        <v>0</v>
      </c>
      <c r="U252" s="37">
        <v>1</v>
      </c>
      <c r="V252" s="180">
        <f t="shared" si="81"/>
        <v>313</v>
      </c>
      <c r="W252" s="180">
        <f t="shared" si="84"/>
        <v>0</v>
      </c>
      <c r="X252" s="180"/>
      <c r="Y252" s="180"/>
      <c r="Z252" s="180">
        <f t="shared" si="85"/>
        <v>0</v>
      </c>
      <c r="AA252" s="180"/>
      <c r="AB252" s="180"/>
      <c r="AC252" s="180">
        <f t="shared" si="86"/>
        <v>313</v>
      </c>
      <c r="AD252" s="37">
        <v>313</v>
      </c>
      <c r="AF252" s="37">
        <v>0</v>
      </c>
      <c r="AH252" s="37">
        <v>0</v>
      </c>
      <c r="AJ252" s="37">
        <v>0</v>
      </c>
      <c r="AL252" s="37">
        <f t="shared" si="82"/>
        <v>5</v>
      </c>
      <c r="AM252" s="179">
        <f t="shared" si="87"/>
        <v>0</v>
      </c>
      <c r="AP252" s="37">
        <f t="shared" si="88"/>
        <v>0</v>
      </c>
      <c r="AS252" s="37">
        <f t="shared" si="89"/>
        <v>4</v>
      </c>
      <c r="AT252" s="37">
        <v>4</v>
      </c>
      <c r="AV252" s="37">
        <f t="shared" si="90"/>
        <v>1</v>
      </c>
      <c r="AW252" s="37">
        <v>1</v>
      </c>
      <c r="AY252" s="37">
        <v>1</v>
      </c>
      <c r="BE252" s="37">
        <v>0</v>
      </c>
      <c r="BS252" s="37">
        <f t="shared" si="91"/>
        <v>150</v>
      </c>
      <c r="BT252" s="37">
        <v>150</v>
      </c>
      <c r="BV252" s="37">
        <v>0</v>
      </c>
      <c r="BX252" s="37">
        <v>0</v>
      </c>
      <c r="BZ252" s="37">
        <v>0</v>
      </c>
      <c r="CH252" s="37">
        <f t="shared" si="92"/>
        <v>5</v>
      </c>
      <c r="CI252" s="37">
        <v>5</v>
      </c>
      <c r="CN252" s="37">
        <v>4661.2129999999997</v>
      </c>
      <c r="CT252" s="37">
        <v>75</v>
      </c>
      <c r="CV252" s="37">
        <v>0</v>
      </c>
      <c r="DB252" s="37">
        <v>0</v>
      </c>
      <c r="DD252" s="37">
        <v>0</v>
      </c>
      <c r="DE252" s="37">
        <f t="shared" si="93"/>
        <v>1</v>
      </c>
      <c r="DG252" s="37">
        <v>1</v>
      </c>
      <c r="DK252" s="37">
        <v>18</v>
      </c>
      <c r="DP252" s="37">
        <v>703.38900000000001</v>
      </c>
      <c r="DW252" s="37">
        <v>0</v>
      </c>
      <c r="DZ252" s="37">
        <v>1</v>
      </c>
      <c r="EE252" s="37">
        <v>1</v>
      </c>
      <c r="EK252" s="37">
        <v>1</v>
      </c>
      <c r="EL252" s="37">
        <f t="shared" si="94"/>
        <v>107</v>
      </c>
      <c r="EM252" s="37">
        <v>107</v>
      </c>
      <c r="EN252" s="37">
        <v>0</v>
      </c>
      <c r="EO252" s="37">
        <v>1329.420165</v>
      </c>
      <c r="EQ252" s="37">
        <v>62.642835000000019</v>
      </c>
      <c r="FE252" s="37">
        <v>1266.1002000000001</v>
      </c>
      <c r="FG252" s="37">
        <v>140.67779999999999</v>
      </c>
      <c r="FI252" s="37"/>
      <c r="FU252" s="37">
        <v>281.35559999999998</v>
      </c>
      <c r="FW252" s="37">
        <v>5</v>
      </c>
      <c r="FY252" s="37">
        <v>94.520880000000005</v>
      </c>
      <c r="GE252" s="37">
        <v>10.502319999999999</v>
      </c>
      <c r="GH252" s="37">
        <v>26.255800000000001</v>
      </c>
      <c r="GQ252" s="183"/>
      <c r="GR252" s="184"/>
      <c r="GS252" s="184"/>
      <c r="GT252" s="184"/>
      <c r="GU252" s="184"/>
      <c r="GV252" s="184"/>
      <c r="GW252" s="184"/>
      <c r="GX252" s="184"/>
      <c r="GY252" s="184"/>
      <c r="GZ252" s="184"/>
      <c r="HA252" s="184"/>
      <c r="HB252" s="184"/>
      <c r="HC252" s="184"/>
      <c r="HD252" s="184"/>
      <c r="HE252" s="184"/>
      <c r="HF252" s="184"/>
      <c r="HG252" s="184"/>
      <c r="HH252" s="184"/>
      <c r="HU252" s="37">
        <v>35.007733333333299</v>
      </c>
      <c r="HV252" s="37">
        <v>8.75193333333333</v>
      </c>
      <c r="HW252" s="37">
        <v>3</v>
      </c>
      <c r="HX252" s="37">
        <v>3</v>
      </c>
      <c r="IB252" s="37">
        <v>0</v>
      </c>
      <c r="IR252" s="37">
        <v>0</v>
      </c>
      <c r="IT252" s="37">
        <v>0</v>
      </c>
      <c r="JT252" s="37">
        <v>0</v>
      </c>
      <c r="JW252" s="37">
        <v>0</v>
      </c>
      <c r="JZ252" s="37">
        <v>0</v>
      </c>
      <c r="KA252" s="37">
        <v>0</v>
      </c>
      <c r="KB252" s="37">
        <v>0</v>
      </c>
      <c r="KC252" s="37">
        <v>0</v>
      </c>
      <c r="KD252" s="37">
        <v>0</v>
      </c>
      <c r="KV252" s="37">
        <v>0</v>
      </c>
    </row>
    <row r="253" spans="1:308" ht="17.25" customHeight="1" x14ac:dyDescent="0.25">
      <c r="A253" s="17">
        <v>243</v>
      </c>
      <c r="B253" s="163" t="s">
        <v>300</v>
      </c>
      <c r="C253" s="169" t="s">
        <v>543</v>
      </c>
      <c r="D253" s="170">
        <v>247693653</v>
      </c>
      <c r="E253" s="78">
        <f t="shared" si="79"/>
        <v>5879.3589999999995</v>
      </c>
      <c r="F253" s="78">
        <f t="shared" si="76"/>
        <v>645.36534500000005</v>
      </c>
      <c r="G253" s="78">
        <f t="shared" si="77"/>
        <v>0</v>
      </c>
      <c r="H253" s="78">
        <f t="shared" si="78"/>
        <v>398.29165499999993</v>
      </c>
      <c r="I253" s="78">
        <f t="shared" si="80"/>
        <v>4835.7019999999993</v>
      </c>
      <c r="J253" s="37">
        <f t="shared" si="83"/>
        <v>1</v>
      </c>
      <c r="K253" s="37">
        <f>VLOOKUP($D253,'[2]Титул ДТ'!$B:$CT,12,0)</f>
        <v>1</v>
      </c>
      <c r="M253" s="37">
        <v>0</v>
      </c>
      <c r="U253" s="37">
        <v>1</v>
      </c>
      <c r="V253" s="180">
        <f t="shared" si="81"/>
        <v>0</v>
      </c>
      <c r="W253" s="180">
        <f t="shared" si="84"/>
        <v>0</v>
      </c>
      <c r="X253" s="180"/>
      <c r="Y253" s="180"/>
      <c r="Z253" s="180">
        <f t="shared" si="85"/>
        <v>0</v>
      </c>
      <c r="AA253" s="180"/>
      <c r="AB253" s="180"/>
      <c r="AC253" s="180">
        <f t="shared" si="86"/>
        <v>0</v>
      </c>
      <c r="AD253" s="37">
        <v>0</v>
      </c>
      <c r="AF253" s="37">
        <v>0</v>
      </c>
      <c r="AH253" s="37">
        <v>265</v>
      </c>
      <c r="AJ253" s="37">
        <v>0</v>
      </c>
      <c r="AL253" s="37">
        <f t="shared" si="82"/>
        <v>5</v>
      </c>
      <c r="AM253" s="179">
        <f t="shared" si="87"/>
        <v>0</v>
      </c>
      <c r="AP253" s="37">
        <f t="shared" si="88"/>
        <v>0</v>
      </c>
      <c r="AS253" s="37">
        <f t="shared" si="89"/>
        <v>4</v>
      </c>
      <c r="AT253" s="37">
        <v>4</v>
      </c>
      <c r="AV253" s="37">
        <f t="shared" si="90"/>
        <v>1</v>
      </c>
      <c r="AW253" s="37">
        <v>1</v>
      </c>
      <c r="AY253" s="37">
        <v>0</v>
      </c>
      <c r="BE253" s="37">
        <v>0</v>
      </c>
      <c r="BS253" s="37">
        <f t="shared" si="91"/>
        <v>0</v>
      </c>
      <c r="BT253" s="37">
        <v>0</v>
      </c>
      <c r="BV253" s="37">
        <v>0</v>
      </c>
      <c r="BX253" s="37">
        <v>0</v>
      </c>
      <c r="BZ253" s="37">
        <v>0</v>
      </c>
      <c r="CH253" s="37">
        <f t="shared" si="92"/>
        <v>0</v>
      </c>
      <c r="CI253" s="37">
        <v>0</v>
      </c>
      <c r="CN253" s="37">
        <v>4828.5879999999997</v>
      </c>
      <c r="CT253" s="37">
        <v>23</v>
      </c>
      <c r="CV253" s="37">
        <v>0</v>
      </c>
      <c r="DB253" s="37">
        <v>0</v>
      </c>
      <c r="DD253" s="37">
        <v>0</v>
      </c>
      <c r="DE253" s="37">
        <f t="shared" si="93"/>
        <v>0</v>
      </c>
      <c r="DG253" s="37">
        <v>0</v>
      </c>
      <c r="DK253" s="37">
        <v>0</v>
      </c>
      <c r="DP253" s="37">
        <v>333.86599999999999</v>
      </c>
      <c r="DW253" s="37">
        <v>0</v>
      </c>
      <c r="DZ253" s="37">
        <v>1</v>
      </c>
      <c r="EE253" s="37">
        <v>2</v>
      </c>
      <c r="EK253" s="37">
        <v>6</v>
      </c>
      <c r="EL253" s="37">
        <f t="shared" si="94"/>
        <v>3</v>
      </c>
      <c r="EM253" s="37">
        <v>3</v>
      </c>
      <c r="EN253" s="37">
        <v>0</v>
      </c>
      <c r="EO253" s="37">
        <v>44.406545000000001</v>
      </c>
      <c r="EQ253" s="37">
        <v>2.0924550000000002</v>
      </c>
      <c r="FE253" s="37">
        <v>600.9588</v>
      </c>
      <c r="FG253" s="37">
        <v>66.773200000000003</v>
      </c>
      <c r="FI253" s="37"/>
      <c r="FU253" s="37">
        <v>222.577333333333</v>
      </c>
      <c r="FW253" s="37">
        <v>3</v>
      </c>
      <c r="GE253" s="37">
        <v>64.426000000000002</v>
      </c>
      <c r="GQ253" s="183"/>
      <c r="GR253" s="184"/>
      <c r="GS253" s="184"/>
      <c r="GT253" s="184"/>
      <c r="GU253" s="184"/>
      <c r="GV253" s="184"/>
      <c r="GW253" s="184"/>
      <c r="GX253" s="184"/>
      <c r="GY253" s="184"/>
      <c r="GZ253" s="184"/>
      <c r="HA253" s="184"/>
      <c r="HB253" s="184"/>
      <c r="HC253" s="184"/>
      <c r="HD253" s="184"/>
      <c r="HE253" s="184"/>
      <c r="HF253" s="184"/>
      <c r="HG253" s="184"/>
      <c r="HH253" s="184"/>
      <c r="HU253" s="37">
        <v>33.908421052631603</v>
      </c>
      <c r="HV253" s="37">
        <v>0</v>
      </c>
      <c r="HW253" s="37">
        <v>1.8</v>
      </c>
      <c r="HX253" s="37">
        <v>0</v>
      </c>
      <c r="IB253" s="37">
        <v>7.1139999999999999</v>
      </c>
      <c r="IR253" s="37">
        <v>7.1</v>
      </c>
      <c r="IT253" s="37">
        <v>1</v>
      </c>
      <c r="JT253" s="37">
        <v>0</v>
      </c>
      <c r="JW253" s="37">
        <v>0</v>
      </c>
      <c r="JZ253" s="37">
        <v>0</v>
      </c>
      <c r="KA253" s="37">
        <v>0</v>
      </c>
      <c r="KB253" s="37">
        <v>0</v>
      </c>
      <c r="KC253" s="37">
        <v>0</v>
      </c>
      <c r="KD253" s="37">
        <v>0</v>
      </c>
      <c r="KV253" s="37">
        <v>0</v>
      </c>
    </row>
    <row r="254" spans="1:308" ht="17.25" customHeight="1" x14ac:dyDescent="0.25">
      <c r="A254" s="17">
        <v>244</v>
      </c>
      <c r="B254" s="163" t="s">
        <v>300</v>
      </c>
      <c r="C254" s="169" t="s">
        <v>544</v>
      </c>
      <c r="D254" s="170">
        <v>247693918</v>
      </c>
      <c r="E254" s="78">
        <f t="shared" si="79"/>
        <v>4586.308</v>
      </c>
      <c r="F254" s="78">
        <f t="shared" si="76"/>
        <v>741.39089000000001</v>
      </c>
      <c r="G254" s="78">
        <f t="shared" si="77"/>
        <v>0</v>
      </c>
      <c r="H254" s="78">
        <f t="shared" si="78"/>
        <v>262.73511000000002</v>
      </c>
      <c r="I254" s="78">
        <f t="shared" si="80"/>
        <v>3582.1820000000002</v>
      </c>
      <c r="J254" s="37">
        <f t="shared" si="83"/>
        <v>1</v>
      </c>
      <c r="K254" s="37">
        <f>VLOOKUP($D254,'[2]Титул ДТ'!$B:$CT,12,0)</f>
        <v>1</v>
      </c>
      <c r="M254" s="37">
        <v>0</v>
      </c>
      <c r="U254" s="37">
        <v>1</v>
      </c>
      <c r="V254" s="180">
        <f t="shared" si="81"/>
        <v>65.900000000000006</v>
      </c>
      <c r="W254" s="180">
        <f t="shared" si="84"/>
        <v>0</v>
      </c>
      <c r="X254" s="180"/>
      <c r="Y254" s="180"/>
      <c r="Z254" s="180">
        <f t="shared" si="85"/>
        <v>0</v>
      </c>
      <c r="AA254" s="180"/>
      <c r="AB254" s="180"/>
      <c r="AC254" s="180">
        <f t="shared" si="86"/>
        <v>65.900000000000006</v>
      </c>
      <c r="AD254" s="37">
        <v>65.900000000000006</v>
      </c>
      <c r="AF254" s="37">
        <v>0</v>
      </c>
      <c r="AH254" s="37">
        <v>0</v>
      </c>
      <c r="AJ254" s="37">
        <v>0</v>
      </c>
      <c r="AL254" s="37">
        <f t="shared" si="82"/>
        <v>0</v>
      </c>
      <c r="AM254" s="179">
        <f t="shared" si="87"/>
        <v>0</v>
      </c>
      <c r="AP254" s="37">
        <f t="shared" si="88"/>
        <v>0</v>
      </c>
      <c r="AS254" s="37">
        <f t="shared" si="89"/>
        <v>0</v>
      </c>
      <c r="AT254" s="37">
        <v>0</v>
      </c>
      <c r="AV254" s="37">
        <f t="shared" si="90"/>
        <v>0</v>
      </c>
      <c r="AW254" s="37">
        <v>0</v>
      </c>
      <c r="AY254" s="37">
        <v>1</v>
      </c>
      <c r="BE254" s="37">
        <v>0</v>
      </c>
      <c r="BS254" s="37">
        <f t="shared" si="91"/>
        <v>119</v>
      </c>
      <c r="BT254" s="37">
        <v>119</v>
      </c>
      <c r="BV254" s="37">
        <v>0</v>
      </c>
      <c r="BX254" s="37">
        <v>0</v>
      </c>
      <c r="BZ254" s="37">
        <v>0</v>
      </c>
      <c r="CH254" s="37">
        <f t="shared" si="92"/>
        <v>5</v>
      </c>
      <c r="CI254" s="37">
        <v>5</v>
      </c>
      <c r="CN254" s="37">
        <v>3431.527</v>
      </c>
      <c r="CT254" s="37">
        <v>68</v>
      </c>
      <c r="CV254" s="37">
        <v>0</v>
      </c>
      <c r="DB254" s="37">
        <v>0</v>
      </c>
      <c r="DD254" s="37">
        <v>0</v>
      </c>
      <c r="DE254" s="37">
        <f t="shared" si="93"/>
        <v>1</v>
      </c>
      <c r="DG254" s="37">
        <v>1</v>
      </c>
      <c r="DK254" s="37">
        <v>18</v>
      </c>
      <c r="DP254" s="37">
        <v>372.45400000000001</v>
      </c>
      <c r="DW254" s="37">
        <v>0</v>
      </c>
      <c r="DZ254" s="37">
        <v>1</v>
      </c>
      <c r="EE254" s="37">
        <v>2</v>
      </c>
      <c r="EK254" s="37">
        <v>1</v>
      </c>
      <c r="EL254" s="37">
        <f t="shared" si="94"/>
        <v>5</v>
      </c>
      <c r="EM254" s="37">
        <v>5</v>
      </c>
      <c r="EN254" s="37">
        <v>0</v>
      </c>
      <c r="EO254" s="37">
        <v>70.973689999999991</v>
      </c>
      <c r="EQ254" s="37">
        <v>3.344310000000001</v>
      </c>
      <c r="FE254" s="37">
        <v>670.41719999999998</v>
      </c>
      <c r="FG254" s="37">
        <v>74.490799999999993</v>
      </c>
      <c r="FI254" s="37"/>
      <c r="FU254" s="37">
        <v>148.98159999999999</v>
      </c>
      <c r="FW254" s="37">
        <v>5</v>
      </c>
      <c r="GH254" s="37">
        <v>132.655</v>
      </c>
      <c r="GQ254" s="183"/>
      <c r="GR254" s="184"/>
      <c r="GS254" s="184"/>
      <c r="GT254" s="184"/>
      <c r="GU254" s="184"/>
      <c r="GV254" s="184"/>
      <c r="GW254" s="184"/>
      <c r="GX254" s="184"/>
      <c r="GY254" s="184"/>
      <c r="GZ254" s="184"/>
      <c r="HA254" s="184"/>
      <c r="HB254" s="184"/>
      <c r="HC254" s="184"/>
      <c r="HD254" s="184"/>
      <c r="HE254" s="184"/>
      <c r="HF254" s="184"/>
      <c r="HG254" s="184"/>
      <c r="HH254" s="184"/>
      <c r="HV254" s="37">
        <v>79.592999999999805</v>
      </c>
      <c r="HX254" s="37">
        <v>1.7</v>
      </c>
      <c r="IB254" s="37">
        <v>0</v>
      </c>
      <c r="IR254" s="37">
        <v>0</v>
      </c>
      <c r="IT254" s="37">
        <v>0</v>
      </c>
      <c r="JT254" s="37">
        <v>0</v>
      </c>
      <c r="JW254" s="37">
        <v>0</v>
      </c>
      <c r="JZ254" s="37">
        <v>0</v>
      </c>
      <c r="KA254" s="37">
        <v>0</v>
      </c>
      <c r="KB254" s="37">
        <v>0</v>
      </c>
      <c r="KC254" s="37">
        <v>0</v>
      </c>
      <c r="KD254" s="37">
        <v>0</v>
      </c>
      <c r="KV254" s="37">
        <v>0</v>
      </c>
    </row>
    <row r="255" spans="1:308" ht="17.25" customHeight="1" x14ac:dyDescent="0.25">
      <c r="A255" s="17">
        <v>245</v>
      </c>
      <c r="B255" s="163" t="s">
        <v>300</v>
      </c>
      <c r="C255" s="169" t="s">
        <v>545</v>
      </c>
      <c r="D255" s="170">
        <v>247693946</v>
      </c>
      <c r="E255" s="78">
        <f t="shared" si="79"/>
        <v>7700.3410000000003</v>
      </c>
      <c r="F255" s="78">
        <f t="shared" si="76"/>
        <v>3569.5775050000002</v>
      </c>
      <c r="G255" s="78">
        <f t="shared" si="77"/>
        <v>0</v>
      </c>
      <c r="H255" s="78">
        <f t="shared" si="78"/>
        <v>792.59549500000003</v>
      </c>
      <c r="I255" s="78">
        <f t="shared" si="80"/>
        <v>3338.1680000000001</v>
      </c>
      <c r="J255" s="37">
        <f t="shared" si="83"/>
        <v>1</v>
      </c>
      <c r="K255" s="37">
        <f>VLOOKUP($D255,'[2]Титул ДТ'!$B:$CT,12,0)</f>
        <v>1</v>
      </c>
      <c r="M255" s="37">
        <v>0</v>
      </c>
      <c r="U255" s="37">
        <v>1</v>
      </c>
      <c r="V255" s="180">
        <f t="shared" si="81"/>
        <v>381</v>
      </c>
      <c r="W255" s="180">
        <f t="shared" si="84"/>
        <v>0</v>
      </c>
      <c r="X255" s="180"/>
      <c r="Y255" s="180"/>
      <c r="Z255" s="180">
        <f t="shared" si="85"/>
        <v>0</v>
      </c>
      <c r="AA255" s="180"/>
      <c r="AB255" s="180"/>
      <c r="AC255" s="180">
        <f t="shared" si="86"/>
        <v>381</v>
      </c>
      <c r="AD255" s="37">
        <v>381</v>
      </c>
      <c r="AF255" s="37">
        <v>0</v>
      </c>
      <c r="AH255" s="37">
        <v>0</v>
      </c>
      <c r="AJ255" s="37">
        <v>0</v>
      </c>
      <c r="AL255" s="37">
        <f t="shared" si="82"/>
        <v>6</v>
      </c>
      <c r="AM255" s="179">
        <f t="shared" si="87"/>
        <v>0</v>
      </c>
      <c r="AP255" s="37">
        <f t="shared" si="88"/>
        <v>0</v>
      </c>
      <c r="AS255" s="37">
        <f t="shared" si="89"/>
        <v>5</v>
      </c>
      <c r="AT255" s="37">
        <v>5</v>
      </c>
      <c r="AV255" s="37">
        <f t="shared" si="90"/>
        <v>1</v>
      </c>
      <c r="AW255" s="37">
        <v>1</v>
      </c>
      <c r="AY255" s="37">
        <v>1</v>
      </c>
      <c r="BE255" s="37">
        <v>0</v>
      </c>
      <c r="BS255" s="37">
        <f t="shared" si="91"/>
        <v>140</v>
      </c>
      <c r="BT255" s="37">
        <v>140</v>
      </c>
      <c r="BV255" s="37">
        <v>0</v>
      </c>
      <c r="BX255" s="37">
        <v>0</v>
      </c>
      <c r="BZ255" s="37">
        <v>0</v>
      </c>
      <c r="CH255" s="37">
        <f t="shared" si="92"/>
        <v>4</v>
      </c>
      <c r="CI255" s="37">
        <v>4</v>
      </c>
      <c r="CN255" s="37">
        <v>2692.4290000000001</v>
      </c>
      <c r="CT255" s="37">
        <v>16</v>
      </c>
      <c r="CV255" s="37">
        <v>0</v>
      </c>
      <c r="DB255" s="37">
        <v>0</v>
      </c>
      <c r="DD255" s="37">
        <v>0</v>
      </c>
      <c r="DE255" s="37">
        <f t="shared" si="93"/>
        <v>1</v>
      </c>
      <c r="DG255" s="37">
        <v>1</v>
      </c>
      <c r="DK255" s="37">
        <v>18</v>
      </c>
      <c r="DP255" s="37">
        <v>897.66099999999994</v>
      </c>
      <c r="DW255" s="37">
        <v>0</v>
      </c>
      <c r="DZ255" s="37">
        <v>1</v>
      </c>
      <c r="EE255" s="37">
        <v>3</v>
      </c>
      <c r="EK255" s="37">
        <v>3</v>
      </c>
      <c r="EL255" s="37">
        <f t="shared" si="94"/>
        <v>161</v>
      </c>
      <c r="EM255" s="37">
        <v>161</v>
      </c>
      <c r="EN255" s="37">
        <v>0</v>
      </c>
      <c r="EO255" s="37">
        <v>1953.787705</v>
      </c>
      <c r="EQ255" s="37">
        <v>92.063295000000011</v>
      </c>
      <c r="FE255" s="37">
        <v>1615.7898</v>
      </c>
      <c r="FG255" s="37">
        <v>179.53219999999999</v>
      </c>
      <c r="FI255" s="37"/>
      <c r="FU255" s="37">
        <v>359.06439999999998</v>
      </c>
      <c r="FW255" s="37">
        <v>5</v>
      </c>
      <c r="GH255" s="37">
        <v>627.73900000000003</v>
      </c>
      <c r="GQ255" s="185"/>
      <c r="GR255" s="186"/>
      <c r="GS255" s="186"/>
      <c r="GT255" s="186"/>
      <c r="GU255" s="186"/>
      <c r="GV255" s="186"/>
      <c r="GW255" s="186"/>
      <c r="GX255" s="186"/>
      <c r="GY255" s="186"/>
      <c r="GZ255" s="186"/>
      <c r="HA255" s="186"/>
      <c r="HB255" s="186"/>
      <c r="HC255" s="186"/>
      <c r="HD255" s="186"/>
      <c r="HE255" s="186"/>
      <c r="HF255" s="186"/>
      <c r="HG255" s="186"/>
      <c r="HH255" s="186"/>
      <c r="HV255" s="37">
        <v>418.49266666666699</v>
      </c>
      <c r="HX255" s="37">
        <v>1.7</v>
      </c>
      <c r="IB255" s="37">
        <v>0</v>
      </c>
      <c r="IR255" s="37">
        <v>0</v>
      </c>
      <c r="IT255" s="37">
        <v>0</v>
      </c>
      <c r="JT255" s="37">
        <v>0</v>
      </c>
      <c r="JW255" s="37">
        <v>0</v>
      </c>
      <c r="JZ255" s="37">
        <v>0</v>
      </c>
      <c r="KA255" s="37">
        <v>0</v>
      </c>
      <c r="KB255" s="37">
        <v>0</v>
      </c>
      <c r="KC255" s="37">
        <v>0</v>
      </c>
      <c r="KD255" s="37">
        <v>0</v>
      </c>
      <c r="KV255" s="37">
        <v>0</v>
      </c>
    </row>
    <row r="256" spans="1:308" ht="17.25" customHeight="1" x14ac:dyDescent="0.25">
      <c r="A256" s="17">
        <v>246</v>
      </c>
      <c r="B256" s="163" t="s">
        <v>300</v>
      </c>
      <c r="C256" s="169" t="s">
        <v>546</v>
      </c>
      <c r="D256" s="170">
        <v>247693683</v>
      </c>
      <c r="E256" s="78">
        <f t="shared" si="79"/>
        <v>13624.482</v>
      </c>
      <c r="F256" s="78">
        <f t="shared" si="76"/>
        <v>1477.3217050000001</v>
      </c>
      <c r="G256" s="78">
        <f t="shared" si="77"/>
        <v>0</v>
      </c>
      <c r="H256" s="78">
        <f t="shared" si="78"/>
        <v>1213.810295</v>
      </c>
      <c r="I256" s="78">
        <f t="shared" si="80"/>
        <v>10933.35</v>
      </c>
      <c r="J256" s="37">
        <f t="shared" si="83"/>
        <v>3</v>
      </c>
      <c r="K256" s="37">
        <f>VLOOKUP($D256,'[2]Титул ДТ'!$B:$CT,12,0)</f>
        <v>3</v>
      </c>
      <c r="M256" s="37">
        <v>0</v>
      </c>
      <c r="U256" s="37">
        <v>1</v>
      </c>
      <c r="V256" s="180">
        <f t="shared" si="81"/>
        <v>522</v>
      </c>
      <c r="W256" s="180">
        <f t="shared" si="84"/>
        <v>0</v>
      </c>
      <c r="X256" s="180"/>
      <c r="Y256" s="180"/>
      <c r="Z256" s="180">
        <f t="shared" si="85"/>
        <v>0</v>
      </c>
      <c r="AA256" s="180"/>
      <c r="AB256" s="180"/>
      <c r="AC256" s="180">
        <f t="shared" si="86"/>
        <v>522</v>
      </c>
      <c r="AD256" s="37">
        <v>522</v>
      </c>
      <c r="AF256" s="37">
        <v>0</v>
      </c>
      <c r="AH256" s="37">
        <v>0</v>
      </c>
      <c r="AJ256" s="37">
        <v>0</v>
      </c>
      <c r="AL256" s="37">
        <f t="shared" si="82"/>
        <v>0</v>
      </c>
      <c r="AM256" s="179">
        <f t="shared" si="87"/>
        <v>0</v>
      </c>
      <c r="AP256" s="37">
        <f t="shared" si="88"/>
        <v>0</v>
      </c>
      <c r="AS256" s="37">
        <f t="shared" si="89"/>
        <v>0</v>
      </c>
      <c r="AT256" s="37">
        <v>0</v>
      </c>
      <c r="AV256" s="37">
        <f t="shared" si="90"/>
        <v>0</v>
      </c>
      <c r="AW256" s="37">
        <v>0</v>
      </c>
      <c r="AY256" s="37">
        <v>2</v>
      </c>
      <c r="BE256" s="37">
        <v>0</v>
      </c>
      <c r="BS256" s="37">
        <f t="shared" si="91"/>
        <v>451.3</v>
      </c>
      <c r="BT256" s="37">
        <v>451.3</v>
      </c>
      <c r="BV256" s="37">
        <v>0</v>
      </c>
      <c r="BX256" s="37">
        <v>0</v>
      </c>
      <c r="BZ256" s="37">
        <v>0</v>
      </c>
      <c r="CH256" s="37">
        <f t="shared" si="92"/>
        <v>2</v>
      </c>
      <c r="CI256" s="37">
        <v>2</v>
      </c>
      <c r="CN256" s="37">
        <v>9936.3330000000005</v>
      </c>
      <c r="CT256" s="37">
        <v>95</v>
      </c>
      <c r="CV256" s="37">
        <v>0</v>
      </c>
      <c r="DB256" s="37">
        <v>0</v>
      </c>
      <c r="DD256" s="37">
        <v>8</v>
      </c>
      <c r="DE256" s="37">
        <f t="shared" si="93"/>
        <v>0</v>
      </c>
      <c r="DG256" s="37">
        <v>0</v>
      </c>
      <c r="DK256" s="37">
        <v>0</v>
      </c>
      <c r="DP256" s="37">
        <v>564.74599999999998</v>
      </c>
      <c r="DW256" s="37">
        <v>0</v>
      </c>
      <c r="DZ256" s="37">
        <v>3</v>
      </c>
      <c r="EE256" s="37">
        <v>0</v>
      </c>
      <c r="EK256" s="37">
        <v>2</v>
      </c>
      <c r="EL256" s="37">
        <f t="shared" si="94"/>
        <v>36</v>
      </c>
      <c r="EM256" s="37">
        <v>36</v>
      </c>
      <c r="EN256" s="37">
        <v>0</v>
      </c>
      <c r="EO256" s="37">
        <v>460.77890500000001</v>
      </c>
      <c r="EQ256" s="37">
        <v>21.712095000000005</v>
      </c>
      <c r="FE256" s="37">
        <v>1016.5428000000001</v>
      </c>
      <c r="FG256" s="37">
        <v>112.9492</v>
      </c>
      <c r="FI256" s="37"/>
      <c r="FU256" s="37">
        <v>376.49733333333302</v>
      </c>
      <c r="FW256" s="37">
        <v>3</v>
      </c>
      <c r="GE256" s="37">
        <v>105.849</v>
      </c>
      <c r="GQ256" s="183"/>
      <c r="GR256" s="184"/>
      <c r="GS256" s="184"/>
      <c r="GT256" s="184"/>
      <c r="GU256" s="184"/>
      <c r="GV256" s="184"/>
      <c r="GW256" s="184"/>
      <c r="GX256" s="184"/>
      <c r="GY256" s="184"/>
      <c r="GZ256" s="184"/>
      <c r="HA256" s="184"/>
      <c r="HB256" s="184"/>
      <c r="HC256" s="184"/>
      <c r="HD256" s="184"/>
      <c r="HE256" s="184"/>
      <c r="HF256" s="184"/>
      <c r="HG256" s="184"/>
      <c r="HH256" s="184"/>
      <c r="HU256" s="37">
        <v>52.924500000000002</v>
      </c>
      <c r="HV256" s="37">
        <v>0</v>
      </c>
      <c r="HW256" s="37">
        <v>2</v>
      </c>
      <c r="HX256" s="37">
        <v>2</v>
      </c>
      <c r="IB256" s="37">
        <v>997.01700000000005</v>
      </c>
      <c r="IR256" s="37">
        <v>664.678</v>
      </c>
      <c r="IT256" s="37">
        <v>1.5</v>
      </c>
      <c r="JT256" s="37">
        <v>0</v>
      </c>
      <c r="JW256" s="37">
        <v>0</v>
      </c>
      <c r="JZ256" s="37">
        <v>0</v>
      </c>
      <c r="KA256" s="37">
        <v>0</v>
      </c>
      <c r="KB256" s="37">
        <v>0</v>
      </c>
      <c r="KC256" s="37">
        <v>0</v>
      </c>
      <c r="KD256" s="37">
        <v>0</v>
      </c>
      <c r="KV256" s="37">
        <v>0</v>
      </c>
    </row>
    <row r="257" spans="1:308" ht="17.25" customHeight="1" x14ac:dyDescent="0.25">
      <c r="A257" s="17">
        <v>247</v>
      </c>
      <c r="B257" s="163" t="s">
        <v>300</v>
      </c>
      <c r="C257" s="169" t="s">
        <v>547</v>
      </c>
      <c r="D257" s="170">
        <v>3686805406</v>
      </c>
      <c r="E257" s="78">
        <f t="shared" si="79"/>
        <v>12833.852999999999</v>
      </c>
      <c r="F257" s="78">
        <f t="shared" si="76"/>
        <v>2166.2664049999998</v>
      </c>
      <c r="G257" s="78">
        <f t="shared" si="77"/>
        <v>0</v>
      </c>
      <c r="H257" s="78">
        <f t="shared" si="78"/>
        <v>1178.750595</v>
      </c>
      <c r="I257" s="78">
        <f t="shared" si="80"/>
        <v>9488.8359999999993</v>
      </c>
      <c r="J257" s="37">
        <f t="shared" si="83"/>
        <v>2</v>
      </c>
      <c r="K257" s="37">
        <f>VLOOKUP($D257,'[2]Титул ДТ'!$B:$CT,12,0)</f>
        <v>2</v>
      </c>
      <c r="M257" s="37">
        <v>0</v>
      </c>
      <c r="U257" s="37">
        <v>1</v>
      </c>
      <c r="V257" s="180">
        <f t="shared" si="81"/>
        <v>553</v>
      </c>
      <c r="W257" s="180">
        <f t="shared" si="84"/>
        <v>0</v>
      </c>
      <c r="X257" s="180"/>
      <c r="Y257" s="180"/>
      <c r="Z257" s="180">
        <f t="shared" si="85"/>
        <v>0</v>
      </c>
      <c r="AA257" s="180"/>
      <c r="AB257" s="180"/>
      <c r="AC257" s="180">
        <f t="shared" si="86"/>
        <v>553</v>
      </c>
      <c r="AD257" s="37">
        <v>553</v>
      </c>
      <c r="AF257" s="37">
        <v>0</v>
      </c>
      <c r="AH257" s="37">
        <v>407</v>
      </c>
      <c r="AJ257" s="37">
        <v>0</v>
      </c>
      <c r="AL257" s="37">
        <f t="shared" si="82"/>
        <v>26</v>
      </c>
      <c r="AM257" s="179">
        <f t="shared" si="87"/>
        <v>0</v>
      </c>
      <c r="AP257" s="37">
        <f t="shared" si="88"/>
        <v>0</v>
      </c>
      <c r="AS257" s="37">
        <f t="shared" si="89"/>
        <v>25</v>
      </c>
      <c r="AT257" s="37">
        <v>25</v>
      </c>
      <c r="AV257" s="37">
        <f t="shared" si="90"/>
        <v>1</v>
      </c>
      <c r="AW257" s="37">
        <v>1</v>
      </c>
      <c r="AY257" s="37">
        <v>0</v>
      </c>
      <c r="BE257" s="37">
        <v>0</v>
      </c>
      <c r="BS257" s="37">
        <f t="shared" si="91"/>
        <v>0</v>
      </c>
      <c r="BT257" s="37">
        <v>0</v>
      </c>
      <c r="BV257" s="37">
        <v>0</v>
      </c>
      <c r="BX257" s="37">
        <v>0</v>
      </c>
      <c r="BZ257" s="37">
        <v>0</v>
      </c>
      <c r="CH257" s="37">
        <f t="shared" si="92"/>
        <v>0</v>
      </c>
      <c r="CI257" s="37">
        <v>0</v>
      </c>
      <c r="CN257" s="37">
        <v>8700.5169999999998</v>
      </c>
      <c r="CT257" s="37">
        <v>20</v>
      </c>
      <c r="CV257" s="37">
        <v>0</v>
      </c>
      <c r="DB257" s="37">
        <v>0</v>
      </c>
      <c r="DD257" s="37">
        <v>29</v>
      </c>
      <c r="DE257" s="37">
        <f t="shared" si="93"/>
        <v>0</v>
      </c>
      <c r="DG257" s="37">
        <v>0</v>
      </c>
      <c r="DK257" s="37">
        <v>0</v>
      </c>
      <c r="DP257" s="37">
        <v>1012.953</v>
      </c>
      <c r="DW257" s="37">
        <v>0</v>
      </c>
      <c r="DZ257" s="37">
        <v>2</v>
      </c>
      <c r="EE257" s="37">
        <v>0</v>
      </c>
      <c r="EK257" s="37">
        <v>0</v>
      </c>
      <c r="EL257" s="37">
        <f t="shared" si="94"/>
        <v>25</v>
      </c>
      <c r="EM257" s="37">
        <v>25</v>
      </c>
      <c r="EN257" s="37">
        <v>0</v>
      </c>
      <c r="EO257" s="37">
        <v>342.95100500000001</v>
      </c>
      <c r="EQ257" s="37">
        <v>16.159995000000002</v>
      </c>
      <c r="FE257" s="37">
        <v>1823.3154</v>
      </c>
      <c r="FG257" s="37">
        <v>202.59059999999999</v>
      </c>
      <c r="FI257" s="37"/>
      <c r="FU257" s="37">
        <v>486.21744000000001</v>
      </c>
      <c r="FW257" s="37">
        <v>4.1666666666666696</v>
      </c>
      <c r="GH257" s="37">
        <v>788.31899999999996</v>
      </c>
      <c r="GQ257" s="183"/>
      <c r="GR257" s="184"/>
      <c r="GS257" s="184"/>
      <c r="GT257" s="184"/>
      <c r="GU257" s="184"/>
      <c r="GV257" s="184"/>
      <c r="GW257" s="184"/>
      <c r="GX257" s="184"/>
      <c r="GY257" s="184"/>
      <c r="GZ257" s="184"/>
      <c r="HA257" s="184"/>
      <c r="HB257" s="184"/>
      <c r="HC257" s="184"/>
      <c r="HD257" s="184"/>
      <c r="HE257" s="184"/>
      <c r="HF257" s="184"/>
      <c r="HG257" s="184"/>
      <c r="HH257" s="184"/>
      <c r="HV257" s="37">
        <v>406.87432258064501</v>
      </c>
      <c r="HX257" s="37">
        <v>1.7</v>
      </c>
      <c r="IB257" s="37">
        <v>0</v>
      </c>
      <c r="IR257" s="37">
        <v>0</v>
      </c>
      <c r="IT257" s="37">
        <v>0</v>
      </c>
      <c r="JT257" s="37">
        <v>0</v>
      </c>
      <c r="JW257" s="37">
        <v>0</v>
      </c>
      <c r="JZ257" s="37">
        <v>0</v>
      </c>
      <c r="KA257" s="37">
        <v>0</v>
      </c>
      <c r="KB257" s="37">
        <v>0</v>
      </c>
      <c r="KC257" s="37">
        <v>0</v>
      </c>
      <c r="KD257" s="37">
        <v>0</v>
      </c>
      <c r="KV257" s="37">
        <v>0</v>
      </c>
    </row>
    <row r="258" spans="1:308" ht="17.25" customHeight="1" x14ac:dyDescent="0.25">
      <c r="A258" s="17">
        <v>248</v>
      </c>
      <c r="B258" s="163" t="s">
        <v>300</v>
      </c>
      <c r="C258" s="169" t="s">
        <v>548</v>
      </c>
      <c r="D258" s="170">
        <v>247693680</v>
      </c>
      <c r="E258" s="78">
        <f t="shared" si="79"/>
        <v>9592.08</v>
      </c>
      <c r="F258" s="78">
        <f t="shared" si="76"/>
        <v>1905.1997200000001</v>
      </c>
      <c r="G258" s="78">
        <f t="shared" si="77"/>
        <v>0</v>
      </c>
      <c r="H258" s="78">
        <f t="shared" si="78"/>
        <v>1005.94728</v>
      </c>
      <c r="I258" s="78">
        <f t="shared" si="80"/>
        <v>6680.933</v>
      </c>
      <c r="J258" s="37">
        <f t="shared" si="83"/>
        <v>1</v>
      </c>
      <c r="K258" s="37">
        <f>VLOOKUP($D258,'[2]Титул ДТ'!$B:$CT,12,0)</f>
        <v>1</v>
      </c>
      <c r="M258" s="37">
        <v>0</v>
      </c>
      <c r="U258" s="37">
        <v>1</v>
      </c>
      <c r="V258" s="180">
        <f t="shared" si="81"/>
        <v>169</v>
      </c>
      <c r="W258" s="180">
        <f t="shared" si="84"/>
        <v>0</v>
      </c>
      <c r="X258" s="180"/>
      <c r="Y258" s="180"/>
      <c r="Z258" s="180">
        <f t="shared" si="85"/>
        <v>0</v>
      </c>
      <c r="AA258" s="180"/>
      <c r="AB258" s="180"/>
      <c r="AC258" s="180">
        <f t="shared" si="86"/>
        <v>169</v>
      </c>
      <c r="AD258" s="37">
        <v>169</v>
      </c>
      <c r="AF258" s="37">
        <v>0</v>
      </c>
      <c r="AH258" s="37">
        <v>0</v>
      </c>
      <c r="AJ258" s="37">
        <v>0</v>
      </c>
      <c r="AL258" s="37">
        <f t="shared" si="82"/>
        <v>0</v>
      </c>
      <c r="AM258" s="179">
        <f t="shared" si="87"/>
        <v>0</v>
      </c>
      <c r="AP258" s="37">
        <f t="shared" si="88"/>
        <v>0</v>
      </c>
      <c r="AS258" s="37">
        <f t="shared" si="89"/>
        <v>0</v>
      </c>
      <c r="AT258" s="37">
        <v>0</v>
      </c>
      <c r="AV258" s="37">
        <f t="shared" si="90"/>
        <v>0</v>
      </c>
      <c r="AW258" s="37">
        <v>0</v>
      </c>
      <c r="AY258" s="37">
        <v>2</v>
      </c>
      <c r="BE258" s="37">
        <v>449</v>
      </c>
      <c r="BS258" s="37">
        <f t="shared" si="91"/>
        <v>240</v>
      </c>
      <c r="BT258" s="37">
        <v>240</v>
      </c>
      <c r="BV258" s="37">
        <v>0</v>
      </c>
      <c r="BX258" s="37">
        <v>0</v>
      </c>
      <c r="BZ258" s="37">
        <v>0</v>
      </c>
      <c r="CH258" s="37">
        <f t="shared" si="92"/>
        <v>2</v>
      </c>
      <c r="CI258" s="37">
        <v>2</v>
      </c>
      <c r="CN258" s="37">
        <v>5817.8739999999998</v>
      </c>
      <c r="CT258" s="37">
        <v>5</v>
      </c>
      <c r="CV258" s="37">
        <v>0</v>
      </c>
      <c r="DB258" s="37">
        <v>0</v>
      </c>
      <c r="DD258" s="37">
        <v>43</v>
      </c>
      <c r="DE258" s="37">
        <f t="shared" si="93"/>
        <v>1</v>
      </c>
      <c r="DG258" s="37">
        <v>1</v>
      </c>
      <c r="DK258" s="37">
        <v>18</v>
      </c>
      <c r="DP258" s="37">
        <v>505.05149999999998</v>
      </c>
      <c r="DW258" s="37">
        <v>0</v>
      </c>
      <c r="DZ258" s="37">
        <v>1</v>
      </c>
      <c r="EE258" s="37">
        <v>8</v>
      </c>
      <c r="EK258" s="37">
        <v>9</v>
      </c>
      <c r="EL258" s="37">
        <f t="shared" si="94"/>
        <v>77</v>
      </c>
      <c r="EM258" s="37">
        <v>77</v>
      </c>
      <c r="EN258" s="37">
        <v>0</v>
      </c>
      <c r="EO258" s="37">
        <v>996.10702000000003</v>
      </c>
      <c r="EQ258" s="37">
        <v>46.936980000000005</v>
      </c>
      <c r="FE258" s="37">
        <v>909.09270000000004</v>
      </c>
      <c r="FG258" s="37">
        <v>101.0103</v>
      </c>
      <c r="FI258" s="37"/>
      <c r="FU258" s="37">
        <v>336.70100000000002</v>
      </c>
      <c r="FW258" s="37">
        <v>3</v>
      </c>
      <c r="GH258" s="37">
        <v>845.05899999999997</v>
      </c>
      <c r="GQ258" s="183"/>
      <c r="GR258" s="184"/>
      <c r="GS258" s="184"/>
      <c r="GT258" s="184"/>
      <c r="GU258" s="184"/>
      <c r="GV258" s="184"/>
      <c r="GW258" s="184"/>
      <c r="GX258" s="184"/>
      <c r="GY258" s="184"/>
      <c r="GZ258" s="184"/>
      <c r="HA258" s="184"/>
      <c r="HB258" s="184"/>
      <c r="HC258" s="184"/>
      <c r="HD258" s="184"/>
      <c r="HE258" s="184"/>
      <c r="HF258" s="184"/>
      <c r="HG258" s="184"/>
      <c r="HH258" s="184"/>
      <c r="HV258" s="37">
        <v>422.52949999999998</v>
      </c>
      <c r="HX258" s="37">
        <v>2</v>
      </c>
      <c r="IB258" s="37">
        <v>0</v>
      </c>
      <c r="IR258" s="37">
        <v>0</v>
      </c>
      <c r="IT258" s="37">
        <v>0</v>
      </c>
      <c r="JT258" s="37">
        <v>0</v>
      </c>
      <c r="JW258" s="37">
        <v>0</v>
      </c>
      <c r="JZ258" s="37">
        <v>0</v>
      </c>
      <c r="KA258" s="37">
        <v>0</v>
      </c>
      <c r="KB258" s="37">
        <v>0</v>
      </c>
      <c r="KC258" s="37">
        <v>0</v>
      </c>
      <c r="KD258" s="37">
        <v>0</v>
      </c>
      <c r="KV258" s="37">
        <v>0</v>
      </c>
    </row>
    <row r="259" spans="1:308" ht="17.25" customHeight="1" x14ac:dyDescent="0.25">
      <c r="A259" s="17">
        <v>249</v>
      </c>
      <c r="B259" s="163" t="s">
        <v>300</v>
      </c>
      <c r="C259" s="169" t="s">
        <v>549</v>
      </c>
      <c r="D259" s="170">
        <v>3686767366</v>
      </c>
      <c r="E259" s="78">
        <f t="shared" si="79"/>
        <v>11421.706</v>
      </c>
      <c r="F259" s="78">
        <f t="shared" si="76"/>
        <v>881.83362999999997</v>
      </c>
      <c r="G259" s="78">
        <f t="shared" si="77"/>
        <v>0</v>
      </c>
      <c r="H259" s="78">
        <f t="shared" si="78"/>
        <v>321.27637000000004</v>
      </c>
      <c r="I259" s="78">
        <f t="shared" si="80"/>
        <v>10218.596</v>
      </c>
      <c r="J259" s="37">
        <f t="shared" si="83"/>
        <v>0</v>
      </c>
      <c r="K259" s="37">
        <f>VLOOKUP($D259,'[2]Титул ДТ'!$B:$CT,12,0)</f>
        <v>0</v>
      </c>
      <c r="M259" s="37">
        <v>0</v>
      </c>
      <c r="U259" s="37">
        <v>0</v>
      </c>
      <c r="V259" s="180">
        <f t="shared" si="81"/>
        <v>0</v>
      </c>
      <c r="W259" s="180">
        <f t="shared" si="84"/>
        <v>0</v>
      </c>
      <c r="X259" s="180"/>
      <c r="Y259" s="180"/>
      <c r="Z259" s="180">
        <f t="shared" si="85"/>
        <v>0</v>
      </c>
      <c r="AA259" s="180"/>
      <c r="AB259" s="180"/>
      <c r="AC259" s="180">
        <f t="shared" si="86"/>
        <v>0</v>
      </c>
      <c r="AD259" s="37">
        <v>0</v>
      </c>
      <c r="AF259" s="37">
        <v>0</v>
      </c>
      <c r="AH259" s="37">
        <v>0</v>
      </c>
      <c r="AJ259" s="37">
        <v>0</v>
      </c>
      <c r="AL259" s="37">
        <f t="shared" si="82"/>
        <v>0</v>
      </c>
      <c r="AM259" s="179">
        <f t="shared" si="87"/>
        <v>0</v>
      </c>
      <c r="AP259" s="37">
        <f t="shared" si="88"/>
        <v>0</v>
      </c>
      <c r="AS259" s="37">
        <f t="shared" si="89"/>
        <v>0</v>
      </c>
      <c r="AT259" s="37">
        <v>0</v>
      </c>
      <c r="AV259" s="37">
        <f t="shared" si="90"/>
        <v>0</v>
      </c>
      <c r="AW259" s="37">
        <v>0</v>
      </c>
      <c r="AY259" s="37">
        <v>1</v>
      </c>
      <c r="BE259" s="37">
        <v>0</v>
      </c>
      <c r="BS259" s="37">
        <f t="shared" si="91"/>
        <v>248</v>
      </c>
      <c r="BT259" s="37">
        <v>248</v>
      </c>
      <c r="BV259" s="37">
        <v>0</v>
      </c>
      <c r="BX259" s="37">
        <v>0</v>
      </c>
      <c r="BZ259" s="37">
        <v>0</v>
      </c>
      <c r="CH259" s="37">
        <f t="shared" si="92"/>
        <v>2</v>
      </c>
      <c r="CI259" s="37">
        <v>2</v>
      </c>
      <c r="CN259" s="37">
        <v>9625.8729999999996</v>
      </c>
      <c r="CT259" s="37">
        <v>35</v>
      </c>
      <c r="CV259" s="37">
        <v>0</v>
      </c>
      <c r="DB259" s="37">
        <v>0</v>
      </c>
      <c r="DD259" s="37">
        <v>0</v>
      </c>
      <c r="DE259" s="37">
        <f t="shared" si="93"/>
        <v>0</v>
      </c>
      <c r="DG259" s="37">
        <v>0</v>
      </c>
      <c r="DK259" s="37">
        <v>0</v>
      </c>
      <c r="DP259" s="37">
        <v>275.42200000000003</v>
      </c>
      <c r="DW259" s="37">
        <v>0</v>
      </c>
      <c r="DZ259" s="37">
        <v>0</v>
      </c>
      <c r="EE259" s="37">
        <v>0</v>
      </c>
      <c r="EK259" s="37">
        <v>4</v>
      </c>
      <c r="EL259" s="37">
        <f t="shared" si="94"/>
        <v>31</v>
      </c>
      <c r="EM259" s="37">
        <v>31</v>
      </c>
      <c r="EN259" s="37">
        <v>0</v>
      </c>
      <c r="EO259" s="37">
        <v>386.07402999999999</v>
      </c>
      <c r="EQ259" s="37">
        <v>18.191970000000005</v>
      </c>
      <c r="FE259" s="37">
        <v>495.75959999999998</v>
      </c>
      <c r="FG259" s="37">
        <v>55.084400000000002</v>
      </c>
      <c r="FI259" s="37"/>
      <c r="FU259" s="37">
        <v>183.61466666666701</v>
      </c>
      <c r="FW259" s="37">
        <v>3</v>
      </c>
      <c r="GH259" s="37">
        <v>592.72299999999996</v>
      </c>
      <c r="GQ259" s="185"/>
      <c r="GR259" s="186"/>
      <c r="GS259" s="186"/>
      <c r="GT259" s="186"/>
      <c r="GU259" s="186"/>
      <c r="GV259" s="186"/>
      <c r="GW259" s="186"/>
      <c r="GX259" s="186"/>
      <c r="GY259" s="186"/>
      <c r="GZ259" s="186"/>
      <c r="HA259" s="186"/>
      <c r="HB259" s="186"/>
      <c r="HC259" s="186"/>
      <c r="HD259" s="186"/>
      <c r="HE259" s="186"/>
      <c r="HF259" s="186"/>
      <c r="HG259" s="186"/>
      <c r="HH259" s="186"/>
      <c r="HV259" s="37">
        <v>296.36149999999998</v>
      </c>
      <c r="HX259" s="37">
        <v>2</v>
      </c>
      <c r="IB259" s="37">
        <v>0</v>
      </c>
      <c r="IR259" s="37">
        <v>0</v>
      </c>
      <c r="IT259" s="37">
        <v>0</v>
      </c>
      <c r="JT259" s="37">
        <v>0</v>
      </c>
      <c r="JW259" s="37">
        <v>0</v>
      </c>
      <c r="JZ259" s="37">
        <v>0</v>
      </c>
      <c r="KA259" s="37">
        <v>0</v>
      </c>
      <c r="KB259" s="37">
        <v>0</v>
      </c>
      <c r="KC259" s="37">
        <v>0</v>
      </c>
      <c r="KD259" s="37">
        <v>0</v>
      </c>
      <c r="KV259" s="37">
        <v>0</v>
      </c>
    </row>
    <row r="260" spans="1:308" ht="17.25" customHeight="1" x14ac:dyDescent="0.25">
      <c r="A260" s="17">
        <v>250</v>
      </c>
      <c r="B260" s="163" t="s">
        <v>300</v>
      </c>
      <c r="C260" s="169" t="s">
        <v>550</v>
      </c>
      <c r="D260" s="170">
        <v>247693671</v>
      </c>
      <c r="E260" s="78">
        <f t="shared" si="79"/>
        <v>29003.307000000001</v>
      </c>
      <c r="F260" s="78">
        <f t="shared" si="76"/>
        <v>4177.6287949999996</v>
      </c>
      <c r="G260" s="78">
        <f t="shared" si="77"/>
        <v>0</v>
      </c>
      <c r="H260" s="78">
        <f t="shared" si="78"/>
        <v>954.01220499999999</v>
      </c>
      <c r="I260" s="78">
        <f t="shared" si="80"/>
        <v>23871.666000000001</v>
      </c>
      <c r="J260" s="37">
        <f t="shared" si="83"/>
        <v>1</v>
      </c>
      <c r="K260" s="37">
        <f>VLOOKUP($D260,'[2]Титул ДТ'!$B:$CT,12,0)</f>
        <v>1</v>
      </c>
      <c r="M260" s="37">
        <v>0</v>
      </c>
      <c r="U260" s="37">
        <v>1</v>
      </c>
      <c r="V260" s="180">
        <f t="shared" si="81"/>
        <v>0</v>
      </c>
      <c r="W260" s="180">
        <f t="shared" si="84"/>
        <v>0</v>
      </c>
      <c r="X260" s="180"/>
      <c r="Y260" s="180"/>
      <c r="Z260" s="180">
        <f t="shared" si="85"/>
        <v>0</v>
      </c>
      <c r="AA260" s="180"/>
      <c r="AB260" s="180"/>
      <c r="AC260" s="180">
        <f t="shared" si="86"/>
        <v>0</v>
      </c>
      <c r="AD260" s="37">
        <v>0</v>
      </c>
      <c r="AF260" s="37">
        <v>0</v>
      </c>
      <c r="AH260" s="37">
        <v>613</v>
      </c>
      <c r="AJ260" s="37">
        <v>0</v>
      </c>
      <c r="AL260" s="37">
        <f t="shared" si="82"/>
        <v>7</v>
      </c>
      <c r="AM260" s="179">
        <f t="shared" si="87"/>
        <v>0</v>
      </c>
      <c r="AP260" s="37">
        <f t="shared" si="88"/>
        <v>0</v>
      </c>
      <c r="AS260" s="37">
        <f t="shared" si="89"/>
        <v>6</v>
      </c>
      <c r="AT260" s="37">
        <v>6</v>
      </c>
      <c r="AV260" s="37">
        <f t="shared" si="90"/>
        <v>1</v>
      </c>
      <c r="AW260" s="37">
        <v>1</v>
      </c>
      <c r="AY260" s="37">
        <v>0</v>
      </c>
      <c r="BE260" s="37">
        <v>0</v>
      </c>
      <c r="BS260" s="37">
        <f t="shared" si="91"/>
        <v>0</v>
      </c>
      <c r="BT260" s="37">
        <v>0</v>
      </c>
      <c r="BV260" s="37">
        <v>0</v>
      </c>
      <c r="BX260" s="37">
        <v>0</v>
      </c>
      <c r="BZ260" s="37">
        <v>0</v>
      </c>
      <c r="CH260" s="37">
        <f t="shared" si="92"/>
        <v>0</v>
      </c>
      <c r="CI260" s="37">
        <v>0</v>
      </c>
      <c r="CN260" s="37">
        <v>22791.659</v>
      </c>
      <c r="CT260" s="37">
        <v>34</v>
      </c>
      <c r="CV260" s="37">
        <v>0</v>
      </c>
      <c r="DB260" s="37">
        <v>0</v>
      </c>
      <c r="DD260" s="37">
        <v>0</v>
      </c>
      <c r="DE260" s="37">
        <f t="shared" si="93"/>
        <v>1</v>
      </c>
      <c r="DG260" s="37">
        <v>1</v>
      </c>
      <c r="DK260" s="37">
        <v>18</v>
      </c>
      <c r="DP260" s="37">
        <v>1251.576</v>
      </c>
      <c r="DW260" s="37">
        <v>0</v>
      </c>
      <c r="DZ260" s="37">
        <v>1</v>
      </c>
      <c r="EE260" s="37">
        <v>4</v>
      </c>
      <c r="EK260" s="37">
        <v>6</v>
      </c>
      <c r="EL260" s="37">
        <f t="shared" si="94"/>
        <v>154</v>
      </c>
      <c r="EM260" s="37">
        <v>154</v>
      </c>
      <c r="EN260" s="37">
        <v>0</v>
      </c>
      <c r="EO260" s="37">
        <v>1924.7919949999998</v>
      </c>
      <c r="EQ260" s="37">
        <v>90.697005000000019</v>
      </c>
      <c r="FE260" s="37">
        <v>2252.8368</v>
      </c>
      <c r="FG260" s="37">
        <v>250.3152</v>
      </c>
      <c r="FI260" s="37"/>
      <c r="FU260" s="37">
        <v>834.38400000000001</v>
      </c>
      <c r="FW260" s="37">
        <v>3</v>
      </c>
      <c r="GH260" s="37">
        <v>1062.0070000000001</v>
      </c>
      <c r="GQ260" s="183"/>
      <c r="GR260" s="184"/>
      <c r="GS260" s="184"/>
      <c r="GT260" s="184"/>
      <c r="GU260" s="184"/>
      <c r="GV260" s="184"/>
      <c r="GW260" s="184"/>
      <c r="GX260" s="184"/>
      <c r="GY260" s="184"/>
      <c r="GZ260" s="184"/>
      <c r="HA260" s="184"/>
      <c r="HB260" s="184"/>
      <c r="HC260" s="184"/>
      <c r="HD260" s="184"/>
      <c r="HE260" s="184"/>
      <c r="HF260" s="184"/>
      <c r="HG260" s="184"/>
      <c r="HH260" s="184"/>
      <c r="HV260" s="37">
        <v>531.00350000000003</v>
      </c>
      <c r="HX260" s="37">
        <v>2</v>
      </c>
      <c r="IB260" s="37">
        <v>0</v>
      </c>
      <c r="IR260" s="37">
        <v>0</v>
      </c>
      <c r="IT260" s="37">
        <v>0</v>
      </c>
      <c r="JT260" s="37">
        <v>0</v>
      </c>
      <c r="JW260" s="37">
        <v>0</v>
      </c>
      <c r="JZ260" s="37">
        <v>0</v>
      </c>
      <c r="KA260" s="37">
        <v>0</v>
      </c>
      <c r="KB260" s="37">
        <v>0</v>
      </c>
      <c r="KC260" s="37">
        <v>0</v>
      </c>
      <c r="KD260" s="37">
        <v>0</v>
      </c>
      <c r="KV260" s="37">
        <v>0</v>
      </c>
    </row>
    <row r="261" spans="1:308" ht="17.25" customHeight="1" x14ac:dyDescent="0.25">
      <c r="A261" s="17">
        <v>251</v>
      </c>
      <c r="B261" s="163" t="s">
        <v>300</v>
      </c>
      <c r="C261" s="169" t="s">
        <v>551</v>
      </c>
      <c r="D261" s="170">
        <v>247693681</v>
      </c>
      <c r="E261" s="78">
        <f t="shared" si="79"/>
        <v>15027.299000000001</v>
      </c>
      <c r="F261" s="78">
        <f t="shared" si="76"/>
        <v>1679.39356</v>
      </c>
      <c r="G261" s="78">
        <f t="shared" si="77"/>
        <v>0</v>
      </c>
      <c r="H261" s="78">
        <f t="shared" si="78"/>
        <v>461.74844000000002</v>
      </c>
      <c r="I261" s="78">
        <f t="shared" si="80"/>
        <v>12886.157000000001</v>
      </c>
      <c r="J261" s="37">
        <f t="shared" si="83"/>
        <v>1</v>
      </c>
      <c r="K261" s="37">
        <f>VLOOKUP($D261,'[2]Титул ДТ'!$B:$CT,12,0)</f>
        <v>1</v>
      </c>
      <c r="M261" s="37">
        <v>0</v>
      </c>
      <c r="U261" s="37">
        <v>1</v>
      </c>
      <c r="V261" s="180">
        <f t="shared" si="81"/>
        <v>234</v>
      </c>
      <c r="W261" s="180">
        <f t="shared" si="84"/>
        <v>0</v>
      </c>
      <c r="X261" s="180"/>
      <c r="Y261" s="180"/>
      <c r="Z261" s="180">
        <f t="shared" si="85"/>
        <v>0</v>
      </c>
      <c r="AA261" s="180"/>
      <c r="AB261" s="180"/>
      <c r="AC261" s="180">
        <f t="shared" si="86"/>
        <v>234</v>
      </c>
      <c r="AD261" s="37">
        <v>234</v>
      </c>
      <c r="AF261" s="37">
        <v>0</v>
      </c>
      <c r="AH261" s="37">
        <v>0</v>
      </c>
      <c r="AJ261" s="37">
        <v>0</v>
      </c>
      <c r="AL261" s="37">
        <f t="shared" si="82"/>
        <v>7</v>
      </c>
      <c r="AM261" s="179">
        <f t="shared" si="87"/>
        <v>0</v>
      </c>
      <c r="AP261" s="37">
        <f t="shared" si="88"/>
        <v>0</v>
      </c>
      <c r="AS261" s="37">
        <f t="shared" si="89"/>
        <v>6</v>
      </c>
      <c r="AT261" s="37">
        <v>6</v>
      </c>
      <c r="AV261" s="37">
        <f t="shared" si="90"/>
        <v>1</v>
      </c>
      <c r="AW261" s="37">
        <v>1</v>
      </c>
      <c r="AY261" s="37">
        <v>1</v>
      </c>
      <c r="BE261" s="37">
        <v>0</v>
      </c>
      <c r="BS261" s="37">
        <f t="shared" si="91"/>
        <v>105</v>
      </c>
      <c r="BT261" s="37">
        <v>105</v>
      </c>
      <c r="BV261" s="37">
        <v>0</v>
      </c>
      <c r="BX261" s="37">
        <v>0</v>
      </c>
      <c r="BZ261" s="37">
        <v>0</v>
      </c>
      <c r="CH261" s="37">
        <f t="shared" si="92"/>
        <v>2</v>
      </c>
      <c r="CI261" s="37">
        <v>2</v>
      </c>
      <c r="CN261" s="37">
        <v>12412.254000000001</v>
      </c>
      <c r="CT261" s="37">
        <v>78</v>
      </c>
      <c r="CV261" s="37">
        <v>0</v>
      </c>
      <c r="DB261" s="37">
        <v>0</v>
      </c>
      <c r="DD261" s="37">
        <v>21</v>
      </c>
      <c r="DE261" s="37">
        <f t="shared" si="93"/>
        <v>0</v>
      </c>
      <c r="DG261" s="37">
        <v>0</v>
      </c>
      <c r="DK261" s="37">
        <v>0</v>
      </c>
      <c r="DP261" s="37">
        <v>378.65499999999997</v>
      </c>
      <c r="DW261" s="37">
        <v>0</v>
      </c>
      <c r="DZ261" s="37">
        <v>1</v>
      </c>
      <c r="EE261" s="37">
        <v>8</v>
      </c>
      <c r="EK261" s="37">
        <v>16</v>
      </c>
      <c r="EL261" s="37">
        <f t="shared" si="94"/>
        <v>78</v>
      </c>
      <c r="EM261" s="37">
        <v>78</v>
      </c>
      <c r="EN261" s="37">
        <v>0</v>
      </c>
      <c r="EO261" s="37">
        <v>997.81456000000003</v>
      </c>
      <c r="EQ261" s="37">
        <v>47.017440000000008</v>
      </c>
      <c r="FE261" s="37">
        <v>681.57899999999995</v>
      </c>
      <c r="FG261" s="37">
        <v>75.730999999999995</v>
      </c>
      <c r="FI261" s="37"/>
      <c r="FU261" s="37">
        <v>252.43666666666701</v>
      </c>
      <c r="FW261" s="37">
        <v>3</v>
      </c>
      <c r="GE261" s="37">
        <v>0</v>
      </c>
      <c r="GQ261" s="183"/>
      <c r="GR261" s="184"/>
      <c r="GS261" s="184"/>
      <c r="GT261" s="184"/>
      <c r="GU261" s="184"/>
      <c r="GV261" s="184"/>
      <c r="GW261" s="184"/>
      <c r="GX261" s="184"/>
      <c r="GY261" s="184"/>
      <c r="GZ261" s="184"/>
      <c r="HA261" s="184"/>
      <c r="HB261" s="184"/>
      <c r="HC261" s="184"/>
      <c r="HD261" s="184"/>
      <c r="HE261" s="184"/>
      <c r="HF261" s="184"/>
      <c r="HG261" s="184"/>
      <c r="HH261" s="184"/>
      <c r="HX261" s="37">
        <v>0</v>
      </c>
      <c r="IB261" s="37">
        <v>473.90300000000002</v>
      </c>
      <c r="IR261" s="37">
        <v>315.93533333333301</v>
      </c>
      <c r="IT261" s="37">
        <v>1.5</v>
      </c>
      <c r="JT261" s="37">
        <v>0</v>
      </c>
      <c r="JW261" s="37">
        <v>0</v>
      </c>
      <c r="JZ261" s="37">
        <v>0</v>
      </c>
      <c r="KA261" s="37">
        <v>0</v>
      </c>
      <c r="KB261" s="37">
        <v>0</v>
      </c>
      <c r="KC261" s="37">
        <v>0</v>
      </c>
      <c r="KD261" s="37">
        <v>0</v>
      </c>
      <c r="KV261" s="37">
        <v>0</v>
      </c>
    </row>
    <row r="262" spans="1:308" ht="17.25" customHeight="1" x14ac:dyDescent="0.25">
      <c r="A262" s="17">
        <v>252</v>
      </c>
      <c r="B262" s="163" t="s">
        <v>300</v>
      </c>
      <c r="C262" s="169" t="s">
        <v>552</v>
      </c>
      <c r="D262" s="170">
        <v>247693687</v>
      </c>
      <c r="E262" s="78">
        <f t="shared" si="79"/>
        <v>6992.7529999999997</v>
      </c>
      <c r="F262" s="78">
        <f t="shared" si="76"/>
        <v>1898.4375</v>
      </c>
      <c r="G262" s="78">
        <f t="shared" si="77"/>
        <v>0</v>
      </c>
      <c r="H262" s="78">
        <f t="shared" si="78"/>
        <v>333.13749999999999</v>
      </c>
      <c r="I262" s="78">
        <f t="shared" si="80"/>
        <v>4761.1779999999999</v>
      </c>
      <c r="J262" s="37">
        <f t="shared" si="83"/>
        <v>1</v>
      </c>
      <c r="K262" s="37">
        <f>VLOOKUP($D262,'[2]Титул ДТ'!$B:$CT,12,0)</f>
        <v>1</v>
      </c>
      <c r="M262" s="37">
        <v>0</v>
      </c>
      <c r="U262" s="37">
        <v>1</v>
      </c>
      <c r="V262" s="180">
        <f t="shared" si="81"/>
        <v>65.400000000000006</v>
      </c>
      <c r="W262" s="180">
        <f t="shared" si="84"/>
        <v>0</v>
      </c>
      <c r="X262" s="180"/>
      <c r="Y262" s="180"/>
      <c r="Z262" s="180">
        <f t="shared" si="85"/>
        <v>0</v>
      </c>
      <c r="AA262" s="180"/>
      <c r="AB262" s="180"/>
      <c r="AC262" s="180">
        <f t="shared" si="86"/>
        <v>65.400000000000006</v>
      </c>
      <c r="AD262" s="37">
        <v>65.400000000000006</v>
      </c>
      <c r="AF262" s="37">
        <v>0</v>
      </c>
      <c r="AH262" s="37">
        <v>0</v>
      </c>
      <c r="AJ262" s="37">
        <v>0</v>
      </c>
      <c r="AL262" s="37">
        <f t="shared" si="82"/>
        <v>5</v>
      </c>
      <c r="AM262" s="179">
        <f t="shared" si="87"/>
        <v>0</v>
      </c>
      <c r="AP262" s="37">
        <f t="shared" si="88"/>
        <v>0</v>
      </c>
      <c r="AS262" s="37">
        <f t="shared" si="89"/>
        <v>4</v>
      </c>
      <c r="AT262" s="37">
        <v>4</v>
      </c>
      <c r="AV262" s="37">
        <f t="shared" si="90"/>
        <v>1</v>
      </c>
      <c r="AW262" s="37">
        <v>1</v>
      </c>
      <c r="AY262" s="37">
        <v>1</v>
      </c>
      <c r="BE262" s="37">
        <v>0</v>
      </c>
      <c r="BS262" s="37">
        <f t="shared" si="91"/>
        <v>56.8</v>
      </c>
      <c r="BT262" s="37">
        <v>56.8</v>
      </c>
      <c r="BV262" s="37">
        <v>0</v>
      </c>
      <c r="BX262" s="37">
        <v>0</v>
      </c>
      <c r="BZ262" s="37">
        <v>0</v>
      </c>
      <c r="CH262" s="37">
        <f t="shared" si="92"/>
        <v>2</v>
      </c>
      <c r="CI262" s="37">
        <v>2</v>
      </c>
      <c r="CN262" s="37">
        <v>4687.8869999999997</v>
      </c>
      <c r="CT262" s="37">
        <v>17</v>
      </c>
      <c r="CV262" s="37">
        <v>0</v>
      </c>
      <c r="DB262" s="37">
        <v>0</v>
      </c>
      <c r="DD262" s="37">
        <v>12</v>
      </c>
      <c r="DE262" s="37">
        <f t="shared" si="93"/>
        <v>0</v>
      </c>
      <c r="DG262" s="37">
        <v>0</v>
      </c>
      <c r="DK262" s="37">
        <v>0</v>
      </c>
      <c r="DP262" s="37">
        <v>1054.6875</v>
      </c>
      <c r="DW262" s="37">
        <v>0</v>
      </c>
      <c r="DZ262" s="37">
        <v>1</v>
      </c>
      <c r="EE262" s="37">
        <v>0</v>
      </c>
      <c r="EK262" s="37">
        <v>0</v>
      </c>
      <c r="EL262" s="37">
        <f t="shared" si="94"/>
        <v>0</v>
      </c>
      <c r="EM262" s="37">
        <v>0</v>
      </c>
      <c r="EN262" s="37">
        <v>0</v>
      </c>
      <c r="EO262" s="37">
        <v>0</v>
      </c>
      <c r="EQ262" s="37">
        <v>0</v>
      </c>
      <c r="FE262" s="37">
        <v>1898.4375</v>
      </c>
      <c r="FG262" s="37">
        <v>210.9375</v>
      </c>
      <c r="FI262" s="37"/>
      <c r="FU262" s="37">
        <v>575.28409090908997</v>
      </c>
      <c r="FW262" s="37">
        <v>3.6666666666666701</v>
      </c>
      <c r="GH262" s="37">
        <v>73.290999999999997</v>
      </c>
      <c r="GQ262" s="183"/>
      <c r="GR262" s="184"/>
      <c r="GS262" s="184"/>
      <c r="GT262" s="184"/>
      <c r="GU262" s="184"/>
      <c r="GV262" s="184"/>
      <c r="GW262" s="184"/>
      <c r="GX262" s="184"/>
      <c r="GY262" s="184"/>
      <c r="GZ262" s="184"/>
      <c r="HA262" s="184"/>
      <c r="HB262" s="184"/>
      <c r="HC262" s="184"/>
      <c r="HD262" s="184"/>
      <c r="HE262" s="184"/>
      <c r="HF262" s="184"/>
      <c r="HG262" s="184"/>
      <c r="HH262" s="184"/>
      <c r="HV262" s="37">
        <v>36.645499999999998</v>
      </c>
      <c r="HX262" s="37">
        <v>2</v>
      </c>
      <c r="IB262" s="37">
        <v>0</v>
      </c>
      <c r="IR262" s="37">
        <v>0</v>
      </c>
      <c r="IT262" s="37">
        <v>0</v>
      </c>
      <c r="JT262" s="37">
        <v>0</v>
      </c>
      <c r="JW262" s="37">
        <v>0</v>
      </c>
      <c r="JZ262" s="37">
        <v>0</v>
      </c>
      <c r="KA262" s="37">
        <v>0</v>
      </c>
      <c r="KB262" s="37">
        <v>0</v>
      </c>
      <c r="KC262" s="37">
        <v>0</v>
      </c>
      <c r="KD262" s="37">
        <v>0</v>
      </c>
      <c r="KV262" s="37">
        <v>0</v>
      </c>
    </row>
    <row r="263" spans="1:308" ht="17.25" customHeight="1" x14ac:dyDescent="0.25">
      <c r="A263" s="17">
        <v>253</v>
      </c>
      <c r="B263" s="163" t="s">
        <v>300</v>
      </c>
      <c r="C263" s="169" t="s">
        <v>553</v>
      </c>
      <c r="D263" s="170">
        <v>247693857</v>
      </c>
      <c r="E263" s="78">
        <f t="shared" si="79"/>
        <v>6021.8459999999995</v>
      </c>
      <c r="F263" s="78">
        <f t="shared" si="76"/>
        <v>1129.1631600000001</v>
      </c>
      <c r="G263" s="78">
        <f t="shared" si="77"/>
        <v>0</v>
      </c>
      <c r="H263" s="78">
        <f t="shared" si="78"/>
        <v>322.09384</v>
      </c>
      <c r="I263" s="78">
        <f t="shared" si="80"/>
        <v>4570.5889999999999</v>
      </c>
      <c r="J263" s="37">
        <f t="shared" si="83"/>
        <v>1</v>
      </c>
      <c r="K263" s="37">
        <f>VLOOKUP($D263,'[2]Титул ДТ'!$B:$CT,12,0)</f>
        <v>1</v>
      </c>
      <c r="M263" s="37">
        <v>0</v>
      </c>
      <c r="U263" s="37">
        <v>1</v>
      </c>
      <c r="V263" s="180">
        <f t="shared" si="81"/>
        <v>89.9</v>
      </c>
      <c r="W263" s="180">
        <f t="shared" si="84"/>
        <v>0</v>
      </c>
      <c r="X263" s="180"/>
      <c r="Y263" s="180"/>
      <c r="Z263" s="180">
        <f t="shared" si="85"/>
        <v>0</v>
      </c>
      <c r="AA263" s="180"/>
      <c r="AB263" s="180"/>
      <c r="AC263" s="180">
        <f t="shared" si="86"/>
        <v>89.9</v>
      </c>
      <c r="AD263" s="37">
        <v>89.9</v>
      </c>
      <c r="AF263" s="37">
        <v>0</v>
      </c>
      <c r="AH263" s="37">
        <v>0</v>
      </c>
      <c r="AJ263" s="37">
        <v>0</v>
      </c>
      <c r="AL263" s="37">
        <f t="shared" si="82"/>
        <v>6</v>
      </c>
      <c r="AM263" s="179">
        <f t="shared" si="87"/>
        <v>0</v>
      </c>
      <c r="AP263" s="37">
        <f t="shared" si="88"/>
        <v>0</v>
      </c>
      <c r="AS263" s="37">
        <f t="shared" si="89"/>
        <v>5</v>
      </c>
      <c r="AT263" s="37">
        <v>5</v>
      </c>
      <c r="AV263" s="37">
        <f t="shared" si="90"/>
        <v>1</v>
      </c>
      <c r="AW263" s="37">
        <v>1</v>
      </c>
      <c r="AY263" s="37">
        <v>1</v>
      </c>
      <c r="BE263" s="37">
        <v>0</v>
      </c>
      <c r="BS263" s="37">
        <f t="shared" si="91"/>
        <v>133</v>
      </c>
      <c r="BT263" s="37">
        <v>133</v>
      </c>
      <c r="BV263" s="37">
        <v>0</v>
      </c>
      <c r="BX263" s="37">
        <v>0</v>
      </c>
      <c r="BZ263" s="37">
        <v>0</v>
      </c>
      <c r="CH263" s="37">
        <f t="shared" si="92"/>
        <v>3</v>
      </c>
      <c r="CI263" s="37">
        <v>3</v>
      </c>
      <c r="CN263" s="37">
        <v>3807.01</v>
      </c>
      <c r="CT263" s="37">
        <v>144</v>
      </c>
      <c r="CV263" s="37">
        <v>0</v>
      </c>
      <c r="DB263" s="37">
        <v>0</v>
      </c>
      <c r="DD263" s="37">
        <v>0</v>
      </c>
      <c r="DE263" s="37">
        <f t="shared" si="93"/>
        <v>0</v>
      </c>
      <c r="DG263" s="37">
        <v>0</v>
      </c>
      <c r="DK263" s="37">
        <v>0</v>
      </c>
      <c r="DP263" s="37">
        <v>399.2525</v>
      </c>
      <c r="DW263" s="37">
        <v>0</v>
      </c>
      <c r="DZ263" s="37">
        <v>1</v>
      </c>
      <c r="EE263" s="37">
        <v>3</v>
      </c>
      <c r="EK263" s="37">
        <v>13</v>
      </c>
      <c r="EL263" s="37">
        <f t="shared" si="94"/>
        <v>32</v>
      </c>
      <c r="EM263" s="37">
        <v>32</v>
      </c>
      <c r="EN263" s="37">
        <v>0</v>
      </c>
      <c r="EO263" s="37">
        <v>410.50865999999996</v>
      </c>
      <c r="EQ263" s="37">
        <v>19.343340000000005</v>
      </c>
      <c r="FE263" s="37">
        <v>718.65449999999998</v>
      </c>
      <c r="FG263" s="37">
        <v>79.850499999999997</v>
      </c>
      <c r="FI263" s="37"/>
      <c r="FU263" s="37">
        <v>159.70099999999999</v>
      </c>
      <c r="FW263" s="37">
        <v>5</v>
      </c>
      <c r="GH263" s="37">
        <v>763.57899999999995</v>
      </c>
      <c r="GQ263" s="185"/>
      <c r="GR263" s="186"/>
      <c r="GS263" s="186"/>
      <c r="GT263" s="186"/>
      <c r="GU263" s="186"/>
      <c r="GV263" s="186"/>
      <c r="GW263" s="186"/>
      <c r="GX263" s="186"/>
      <c r="GY263" s="186"/>
      <c r="GZ263" s="186"/>
      <c r="HA263" s="186"/>
      <c r="HB263" s="186"/>
      <c r="HC263" s="186"/>
      <c r="HD263" s="186"/>
      <c r="HE263" s="186"/>
      <c r="HF263" s="186"/>
      <c r="HG263" s="186"/>
      <c r="HH263" s="186"/>
      <c r="HV263" s="37">
        <v>458.14739999999898</v>
      </c>
      <c r="HX263" s="37">
        <v>1.7</v>
      </c>
      <c r="IB263" s="37">
        <v>0</v>
      </c>
      <c r="IR263" s="37">
        <v>0</v>
      </c>
      <c r="IT263" s="37">
        <v>0</v>
      </c>
      <c r="JT263" s="37">
        <v>0</v>
      </c>
      <c r="JW263" s="37">
        <v>0</v>
      </c>
      <c r="JZ263" s="37">
        <v>0</v>
      </c>
      <c r="KA263" s="37">
        <v>0</v>
      </c>
      <c r="KB263" s="37">
        <v>0</v>
      </c>
      <c r="KC263" s="37">
        <v>0</v>
      </c>
      <c r="KD263" s="37">
        <v>0</v>
      </c>
      <c r="KV263" s="37">
        <v>0</v>
      </c>
    </row>
    <row r="264" spans="1:308" ht="17.25" customHeight="1" x14ac:dyDescent="0.25">
      <c r="A264" s="17">
        <v>254</v>
      </c>
      <c r="B264" s="163" t="s">
        <v>300</v>
      </c>
      <c r="C264" s="169" t="s">
        <v>554</v>
      </c>
      <c r="D264" s="170">
        <v>247693723</v>
      </c>
      <c r="E264" s="78">
        <f t="shared" si="79"/>
        <v>8060.887999999999</v>
      </c>
      <c r="F264" s="78">
        <f t="shared" si="76"/>
        <v>2528.2722049999998</v>
      </c>
      <c r="G264" s="78">
        <f t="shared" si="77"/>
        <v>0</v>
      </c>
      <c r="H264" s="78">
        <f t="shared" si="78"/>
        <v>358.21079500000002</v>
      </c>
      <c r="I264" s="78">
        <f t="shared" si="80"/>
        <v>5174.4049999999997</v>
      </c>
      <c r="J264" s="37">
        <f t="shared" si="83"/>
        <v>1</v>
      </c>
      <c r="K264" s="37">
        <f>VLOOKUP($D264,'[2]Титул ДТ'!$B:$CT,12,0)</f>
        <v>1</v>
      </c>
      <c r="M264" s="37">
        <v>0</v>
      </c>
      <c r="U264" s="37">
        <v>1</v>
      </c>
      <c r="V264" s="180">
        <f t="shared" si="81"/>
        <v>122</v>
      </c>
      <c r="W264" s="180">
        <f t="shared" si="84"/>
        <v>0</v>
      </c>
      <c r="X264" s="180"/>
      <c r="Y264" s="180"/>
      <c r="Z264" s="180">
        <f t="shared" si="85"/>
        <v>0</v>
      </c>
      <c r="AA264" s="180"/>
      <c r="AB264" s="180"/>
      <c r="AC264" s="180">
        <f t="shared" si="86"/>
        <v>122</v>
      </c>
      <c r="AD264" s="37">
        <v>122</v>
      </c>
      <c r="AF264" s="37">
        <v>0</v>
      </c>
      <c r="AH264" s="37">
        <v>0</v>
      </c>
      <c r="AJ264" s="37">
        <v>0</v>
      </c>
      <c r="AL264" s="37">
        <f t="shared" si="82"/>
        <v>4</v>
      </c>
      <c r="AM264" s="179">
        <f t="shared" si="87"/>
        <v>0</v>
      </c>
      <c r="AP264" s="37">
        <f t="shared" si="88"/>
        <v>0</v>
      </c>
      <c r="AS264" s="37">
        <f t="shared" si="89"/>
        <v>3</v>
      </c>
      <c r="AT264" s="37">
        <v>3</v>
      </c>
      <c r="AV264" s="37">
        <f t="shared" si="90"/>
        <v>1</v>
      </c>
      <c r="AW264" s="37">
        <v>1</v>
      </c>
      <c r="AY264" s="37">
        <v>0</v>
      </c>
      <c r="BE264" s="37">
        <v>0</v>
      </c>
      <c r="BS264" s="37">
        <f t="shared" si="91"/>
        <v>0</v>
      </c>
      <c r="BT264" s="37">
        <v>0</v>
      </c>
      <c r="BV264" s="37">
        <v>0</v>
      </c>
      <c r="BX264" s="37">
        <v>0</v>
      </c>
      <c r="BZ264" s="37">
        <v>0</v>
      </c>
      <c r="CH264" s="37">
        <f t="shared" si="92"/>
        <v>0</v>
      </c>
      <c r="CI264" s="37">
        <v>0</v>
      </c>
      <c r="CN264" s="37">
        <v>4922.2719999999999</v>
      </c>
      <c r="CT264" s="37">
        <v>150</v>
      </c>
      <c r="CV264" s="37">
        <v>0</v>
      </c>
      <c r="DB264" s="37">
        <v>0</v>
      </c>
      <c r="DD264" s="37">
        <v>0</v>
      </c>
      <c r="DE264" s="37">
        <f t="shared" si="93"/>
        <v>0</v>
      </c>
      <c r="DG264" s="37">
        <v>0</v>
      </c>
      <c r="DK264" s="37">
        <v>0</v>
      </c>
      <c r="DP264" s="37">
        <v>1016.446</v>
      </c>
      <c r="DW264" s="37">
        <v>0</v>
      </c>
      <c r="DZ264" s="37">
        <v>1</v>
      </c>
      <c r="EE264" s="37">
        <v>4</v>
      </c>
      <c r="EK264" s="37">
        <v>3</v>
      </c>
      <c r="EL264" s="37">
        <f t="shared" si="94"/>
        <v>59</v>
      </c>
      <c r="EM264" s="37">
        <v>59</v>
      </c>
      <c r="EN264" s="37">
        <v>0</v>
      </c>
      <c r="EO264" s="37">
        <v>698.66940499999998</v>
      </c>
      <c r="EQ264" s="37">
        <v>32.921595000000011</v>
      </c>
      <c r="FE264" s="37">
        <v>1829.6027999999999</v>
      </c>
      <c r="FG264" s="37">
        <v>203.28919999999999</v>
      </c>
      <c r="FI264" s="37"/>
      <c r="FU264" s="37">
        <v>508.22300000000001</v>
      </c>
      <c r="FW264" s="37">
        <v>4</v>
      </c>
      <c r="GH264" s="37">
        <v>252.13300000000001</v>
      </c>
      <c r="GQ264" s="183"/>
      <c r="GR264" s="184"/>
      <c r="GS264" s="184"/>
      <c r="GT264" s="184"/>
      <c r="GU264" s="184"/>
      <c r="GV264" s="184"/>
      <c r="GW264" s="184"/>
      <c r="GX264" s="184"/>
      <c r="GY264" s="184"/>
      <c r="GZ264" s="184"/>
      <c r="HA264" s="184"/>
      <c r="HB264" s="184"/>
      <c r="HC264" s="184"/>
      <c r="HD264" s="184"/>
      <c r="HE264" s="184"/>
      <c r="HF264" s="184"/>
      <c r="HG264" s="184"/>
      <c r="HH264" s="184"/>
      <c r="HV264" s="37">
        <v>172.8912</v>
      </c>
      <c r="HX264" s="37">
        <v>1.7</v>
      </c>
      <c r="IB264" s="37">
        <v>0</v>
      </c>
      <c r="IR264" s="37">
        <v>0</v>
      </c>
      <c r="IT264" s="37">
        <v>0</v>
      </c>
      <c r="JT264" s="37">
        <v>0</v>
      </c>
      <c r="JW264" s="37">
        <v>0</v>
      </c>
      <c r="JZ264" s="37">
        <v>0</v>
      </c>
      <c r="KA264" s="37">
        <v>0</v>
      </c>
      <c r="KB264" s="37">
        <v>0</v>
      </c>
      <c r="KC264" s="37">
        <v>0</v>
      </c>
      <c r="KD264" s="37">
        <v>0</v>
      </c>
      <c r="KV264" s="37">
        <v>0</v>
      </c>
    </row>
    <row r="265" spans="1:308" ht="17.25" customHeight="1" x14ac:dyDescent="0.25">
      <c r="A265" s="17">
        <v>255</v>
      </c>
      <c r="B265" s="163" t="s">
        <v>300</v>
      </c>
      <c r="C265" s="169" t="s">
        <v>555</v>
      </c>
      <c r="D265" s="170">
        <v>247694076</v>
      </c>
      <c r="E265" s="78">
        <f t="shared" si="79"/>
        <v>25094.912000000004</v>
      </c>
      <c r="F265" s="78">
        <f t="shared" si="76"/>
        <v>5413.61211</v>
      </c>
      <c r="G265" s="78">
        <f t="shared" si="77"/>
        <v>0</v>
      </c>
      <c r="H265" s="78">
        <f t="shared" si="78"/>
        <v>810.05989</v>
      </c>
      <c r="I265" s="78">
        <f t="shared" si="80"/>
        <v>18871.240000000002</v>
      </c>
      <c r="J265" s="37">
        <f t="shared" si="83"/>
        <v>0</v>
      </c>
      <c r="K265" s="37">
        <f>VLOOKUP($D265,'[2]Титул ДТ'!$B:$CT,12,0)</f>
        <v>0</v>
      </c>
      <c r="M265" s="37">
        <v>0</v>
      </c>
      <c r="U265" s="37">
        <v>0</v>
      </c>
      <c r="V265" s="180">
        <f t="shared" si="81"/>
        <v>0</v>
      </c>
      <c r="W265" s="180">
        <f t="shared" si="84"/>
        <v>0</v>
      </c>
      <c r="X265" s="180"/>
      <c r="Y265" s="180"/>
      <c r="Z265" s="180">
        <f t="shared" si="85"/>
        <v>0</v>
      </c>
      <c r="AA265" s="180"/>
      <c r="AB265" s="180"/>
      <c r="AC265" s="180">
        <f t="shared" si="86"/>
        <v>0</v>
      </c>
      <c r="AD265" s="37">
        <v>0</v>
      </c>
      <c r="AF265" s="37">
        <v>0</v>
      </c>
      <c r="AH265" s="37">
        <v>0</v>
      </c>
      <c r="AJ265" s="37">
        <v>0</v>
      </c>
      <c r="AL265" s="37">
        <f t="shared" si="82"/>
        <v>0</v>
      </c>
      <c r="AM265" s="179">
        <f t="shared" si="87"/>
        <v>0</v>
      </c>
      <c r="AP265" s="37">
        <f t="shared" si="88"/>
        <v>0</v>
      </c>
      <c r="AS265" s="37">
        <f t="shared" si="89"/>
        <v>0</v>
      </c>
      <c r="AT265" s="37">
        <v>0</v>
      </c>
      <c r="AV265" s="37">
        <f t="shared" si="90"/>
        <v>0</v>
      </c>
      <c r="AW265" s="37">
        <v>0</v>
      </c>
      <c r="AY265" s="37">
        <v>2</v>
      </c>
      <c r="BE265" s="37">
        <v>0</v>
      </c>
      <c r="BS265" s="37">
        <f t="shared" si="91"/>
        <v>340</v>
      </c>
      <c r="BT265" s="37">
        <v>340</v>
      </c>
      <c r="BV265" s="37">
        <v>0</v>
      </c>
      <c r="BX265" s="37">
        <v>0</v>
      </c>
      <c r="BZ265" s="37">
        <v>0</v>
      </c>
      <c r="CH265" s="37">
        <f t="shared" si="92"/>
        <v>4</v>
      </c>
      <c r="CI265" s="37">
        <v>4</v>
      </c>
      <c r="CN265" s="37">
        <v>18105.776000000002</v>
      </c>
      <c r="CT265" s="37">
        <v>200</v>
      </c>
      <c r="CV265" s="37">
        <v>0</v>
      </c>
      <c r="DB265" s="37">
        <v>0</v>
      </c>
      <c r="DD265" s="37">
        <v>0</v>
      </c>
      <c r="DE265" s="37">
        <f t="shared" si="93"/>
        <v>1</v>
      </c>
      <c r="DG265" s="37">
        <v>1</v>
      </c>
      <c r="DK265" s="37">
        <v>18</v>
      </c>
      <c r="DP265" s="37">
        <v>1866.3150000000001</v>
      </c>
      <c r="DW265" s="37">
        <v>0</v>
      </c>
      <c r="DZ265" s="37">
        <v>0</v>
      </c>
      <c r="EE265" s="37">
        <v>4</v>
      </c>
      <c r="EK265" s="37">
        <v>4</v>
      </c>
      <c r="EL265" s="37">
        <f t="shared" si="94"/>
        <v>166</v>
      </c>
      <c r="EM265" s="37">
        <v>166</v>
      </c>
      <c r="EN265" s="37">
        <v>0</v>
      </c>
      <c r="EO265" s="37">
        <v>2054.2451099999998</v>
      </c>
      <c r="EQ265" s="37">
        <v>96.796890000000019</v>
      </c>
      <c r="FE265" s="37">
        <v>3359.3670000000002</v>
      </c>
      <c r="FG265" s="37">
        <v>373.26299999999998</v>
      </c>
      <c r="FI265" s="37"/>
      <c r="FU265" s="37">
        <v>746.52599999999995</v>
      </c>
      <c r="FW265" s="37">
        <v>5</v>
      </c>
      <c r="GH265" s="37">
        <v>747.46400000000006</v>
      </c>
      <c r="GQ265" s="183"/>
      <c r="GR265" s="184"/>
      <c r="GS265" s="184"/>
      <c r="GT265" s="184"/>
      <c r="GU265" s="184"/>
      <c r="GV265" s="184"/>
      <c r="GW265" s="184"/>
      <c r="GX265" s="184"/>
      <c r="GY265" s="184"/>
      <c r="GZ265" s="184"/>
      <c r="HA265" s="184"/>
      <c r="HB265" s="184"/>
      <c r="HC265" s="184"/>
      <c r="HD265" s="184"/>
      <c r="HE265" s="184"/>
      <c r="HF265" s="184"/>
      <c r="HG265" s="184"/>
      <c r="HH265" s="184"/>
      <c r="HV265" s="37">
        <v>382.42344186046603</v>
      </c>
      <c r="HX265" s="37">
        <v>1.7</v>
      </c>
      <c r="IB265" s="37">
        <v>0</v>
      </c>
      <c r="IR265" s="37">
        <v>0</v>
      </c>
      <c r="IT265" s="37">
        <v>0</v>
      </c>
      <c r="JT265" s="37">
        <v>0</v>
      </c>
      <c r="JW265" s="37">
        <v>0</v>
      </c>
      <c r="JZ265" s="37">
        <v>0</v>
      </c>
      <c r="KA265" s="37">
        <v>0</v>
      </c>
      <c r="KB265" s="37">
        <v>0</v>
      </c>
      <c r="KC265" s="37">
        <v>0</v>
      </c>
      <c r="KD265" s="37">
        <v>0</v>
      </c>
      <c r="KV265" s="37">
        <v>0</v>
      </c>
    </row>
    <row r="266" spans="1:308" ht="17.25" customHeight="1" x14ac:dyDescent="0.25">
      <c r="A266" s="17">
        <v>256</v>
      </c>
      <c r="B266" s="163" t="s">
        <v>300</v>
      </c>
      <c r="C266" s="169" t="s">
        <v>556</v>
      </c>
      <c r="D266" s="170">
        <v>247693794</v>
      </c>
      <c r="E266" s="78">
        <f t="shared" si="79"/>
        <v>22694.921999999999</v>
      </c>
      <c r="F266" s="78">
        <f t="shared" ref="F266:F329" si="95">SUM(M266,Q266,BC266,BG266,DH266,DL266,EO266,ES266,FE266,FI266,FY266,FZ266,GA266,GK266,GL266,GM266,HY266,IC266,IX266,JB266,LS266,LW266,KF266,LH266)</f>
        <v>5428.3001650000006</v>
      </c>
      <c r="G266" s="78">
        <f t="shared" ref="G266:G329" si="96">SUM(N266,R266,BD266,BH266,DI266,DM266,EP266,ET266,FF266,FJ266,GB266,GC266,GD266,GN266,GO266,GP266,HZ266,ID266,IY266,JC266,LT266,LX266,KH266,LJ266)</f>
        <v>0</v>
      </c>
      <c r="H266" s="78">
        <f t="shared" ref="H266:H329" si="97">SUM(O266,S266,AF266,AH266,AJ266,BE266,BI266,BV266,BX266,BZ266,CM266,CO266,CQ266,CK266,GW266,GX266,GY266,HC266,HD266,DJ266,DN266,EQ266,EU266,FG266,FK266,GE266,GF266,GG266,GQ266,GR266,GS266,IA266,IE266,IZ266,JD266,JF266,JH266,JJ266,JL266,LU266,LY266,MA266,MC266,ME266,MG266,HE266,HI266,HJ266,HK266,HO266,HP266,HQ266,IG266,II266,IK266,IM266,IO266,JN266,MI266,MK266,EW266,EY266,FA266,FC266,JR266,FM266,FO266,FQ266,FS266,JP266+X266+AA266+AD266+BN266+BQ266+BT266+KJ266+KR266+KW266+KY266+LA266+LD266+LL266,CW266,DA266,KN266)</f>
        <v>2746.1688349999999</v>
      </c>
      <c r="I266" s="78">
        <f t="shared" si="80"/>
        <v>14520.453</v>
      </c>
      <c r="J266" s="37">
        <f t="shared" si="83"/>
        <v>5</v>
      </c>
      <c r="K266" s="37">
        <f>VLOOKUP($D266,'[2]Титул ДТ'!$B:$CT,12,0)</f>
        <v>5</v>
      </c>
      <c r="M266" s="37">
        <v>0</v>
      </c>
      <c r="U266" s="37">
        <v>1</v>
      </c>
      <c r="V266" s="180">
        <f t="shared" si="81"/>
        <v>0</v>
      </c>
      <c r="W266" s="180">
        <f t="shared" si="84"/>
        <v>0</v>
      </c>
      <c r="X266" s="180"/>
      <c r="Y266" s="180"/>
      <c r="Z266" s="180">
        <f t="shared" si="85"/>
        <v>0</v>
      </c>
      <c r="AA266" s="180"/>
      <c r="AB266" s="180"/>
      <c r="AC266" s="180">
        <f t="shared" si="86"/>
        <v>0</v>
      </c>
      <c r="AD266" s="37">
        <v>0</v>
      </c>
      <c r="AF266" s="37">
        <v>1710</v>
      </c>
      <c r="AH266" s="37">
        <v>0</v>
      </c>
      <c r="AJ266" s="37">
        <v>0</v>
      </c>
      <c r="AL266" s="37">
        <f t="shared" si="82"/>
        <v>10</v>
      </c>
      <c r="AM266" s="179">
        <f t="shared" si="87"/>
        <v>0</v>
      </c>
      <c r="AP266" s="37">
        <f t="shared" si="88"/>
        <v>0</v>
      </c>
      <c r="AS266" s="37">
        <f t="shared" si="89"/>
        <v>9</v>
      </c>
      <c r="AT266" s="37">
        <v>9</v>
      </c>
      <c r="AV266" s="37">
        <f t="shared" si="90"/>
        <v>1</v>
      </c>
      <c r="AW266" s="37">
        <v>1</v>
      </c>
      <c r="AY266" s="37">
        <v>2</v>
      </c>
      <c r="BE266" s="37">
        <v>0</v>
      </c>
      <c r="BS266" s="37">
        <f t="shared" si="91"/>
        <v>370</v>
      </c>
      <c r="BT266" s="37">
        <v>370</v>
      </c>
      <c r="BV266" s="37">
        <v>0</v>
      </c>
      <c r="BX266" s="37">
        <v>190</v>
      </c>
      <c r="BZ266" s="37">
        <v>0</v>
      </c>
      <c r="CH266" s="37">
        <f t="shared" si="92"/>
        <v>5</v>
      </c>
      <c r="CI266" s="37">
        <v>5</v>
      </c>
      <c r="CN266" s="37">
        <v>9211.8269999999993</v>
      </c>
      <c r="CT266" s="37">
        <v>0</v>
      </c>
      <c r="CV266" s="37">
        <v>0</v>
      </c>
      <c r="DB266" s="37">
        <v>0</v>
      </c>
      <c r="DD266" s="37">
        <v>0</v>
      </c>
      <c r="DE266" s="37">
        <f t="shared" si="93"/>
        <v>3</v>
      </c>
      <c r="DG266" s="37">
        <v>3</v>
      </c>
      <c r="DK266" s="37">
        <v>18</v>
      </c>
      <c r="DP266" s="37">
        <v>1913.3430000000001</v>
      </c>
      <c r="DW266" s="37">
        <v>0</v>
      </c>
      <c r="DZ266" s="37">
        <v>5</v>
      </c>
      <c r="EE266" s="37">
        <v>5</v>
      </c>
      <c r="EK266" s="37">
        <v>5</v>
      </c>
      <c r="EL266" s="37">
        <f t="shared" si="94"/>
        <v>159</v>
      </c>
      <c r="EM266" s="37">
        <v>159</v>
      </c>
      <c r="EN266" s="37">
        <v>0</v>
      </c>
      <c r="EO266" s="37">
        <v>1984.2827649999999</v>
      </c>
      <c r="EQ266" s="37">
        <v>93.500235000000004</v>
      </c>
      <c r="FE266" s="37">
        <v>3444.0174000000002</v>
      </c>
      <c r="FG266" s="37">
        <v>382.66860000000003</v>
      </c>
      <c r="FI266" s="37"/>
      <c r="FU266" s="37">
        <v>765.33720000000005</v>
      </c>
      <c r="FW266" s="37">
        <v>5</v>
      </c>
      <c r="GH266" s="37">
        <v>5290.6260000000002</v>
      </c>
      <c r="GQ266" s="183"/>
      <c r="GR266" s="184"/>
      <c r="GS266" s="184"/>
      <c r="GT266" s="184"/>
      <c r="GU266" s="184"/>
      <c r="GV266" s="184"/>
      <c r="GW266" s="184"/>
      <c r="GX266" s="184"/>
      <c r="GY266" s="184"/>
      <c r="GZ266" s="184"/>
      <c r="HA266" s="184"/>
      <c r="HB266" s="184"/>
      <c r="HC266" s="184"/>
      <c r="HD266" s="184"/>
      <c r="HE266" s="184"/>
      <c r="HF266" s="184"/>
      <c r="HG266" s="184"/>
      <c r="HH266" s="184"/>
      <c r="HV266" s="37">
        <v>3306.6412500000001</v>
      </c>
      <c r="HX266" s="37">
        <v>1.7</v>
      </c>
      <c r="IB266" s="37">
        <v>0</v>
      </c>
      <c r="IR266" s="37">
        <v>0</v>
      </c>
      <c r="IT266" s="37">
        <v>0</v>
      </c>
      <c r="JT266" s="37">
        <v>0</v>
      </c>
      <c r="JW266" s="37">
        <v>0</v>
      </c>
      <c r="JZ266" s="37">
        <v>0</v>
      </c>
      <c r="KA266" s="37">
        <v>0</v>
      </c>
      <c r="KB266" s="37">
        <v>0</v>
      </c>
      <c r="KC266" s="37">
        <v>0</v>
      </c>
      <c r="KD266" s="37">
        <v>0</v>
      </c>
      <c r="KV266" s="37">
        <v>0</v>
      </c>
    </row>
    <row r="267" spans="1:308" ht="17.25" customHeight="1" x14ac:dyDescent="0.25">
      <c r="A267" s="17">
        <v>257</v>
      </c>
      <c r="B267" s="163" t="s">
        <v>300</v>
      </c>
      <c r="C267" s="169" t="s">
        <v>557</v>
      </c>
      <c r="D267" s="170">
        <v>247693564</v>
      </c>
      <c r="E267" s="78">
        <f t="shared" ref="E267:E330" si="98">SUM(F267,G267,H267,I267)</f>
        <v>11707.303000000002</v>
      </c>
      <c r="F267" s="78">
        <f t="shared" si="95"/>
        <v>2668.8361450000002</v>
      </c>
      <c r="G267" s="78">
        <f t="shared" si="96"/>
        <v>0</v>
      </c>
      <c r="H267" s="78">
        <f t="shared" si="97"/>
        <v>598.96185500000001</v>
      </c>
      <c r="I267" s="78">
        <f t="shared" ref="I267:I330" si="99">SUM(P267,T267,Y267,AB267,AE267,AG267,AI267,AK267,BF267,BJ267,BO267,BR267,BU267,BW267,BY267,CA267,CL267,CN267,CP267,CR267,CX267,DB267,DK267,DO267,ER267,EV267,EX267,EZ267,FB267,FD267,FH267,FL267,FN267,FP267,FR267,FT267,GH267:GJ267,GT267:GV267,GZ267:HB267,HF267:HH267,HL267:HN267,HR267:HT267,IB267,IF267,IH267,IJ267,IL267,IN267,IP267,JA267,JE267,JG267,JI267,JK267,JM379,JM267,JO267,JQ267,JS267,KL267,KT267,KX267,KZ267,LB267,LF267,LN267,LV267,LZ267,MB267,MD267,MF267,MH267,MJ267,ML267,KP267)</f>
        <v>8439.505000000001</v>
      </c>
      <c r="J267" s="37">
        <f t="shared" si="83"/>
        <v>2</v>
      </c>
      <c r="K267" s="37">
        <f>VLOOKUP($D267,'[2]Титул ДТ'!$B:$CT,12,0)</f>
        <v>2</v>
      </c>
      <c r="M267" s="37">
        <v>0</v>
      </c>
      <c r="U267" s="37">
        <v>1</v>
      </c>
      <c r="V267" s="180">
        <f t="shared" ref="V267:V330" si="100">SUM(W267,Z267,AC267)</f>
        <v>231</v>
      </c>
      <c r="W267" s="180">
        <f t="shared" si="84"/>
        <v>0</v>
      </c>
      <c r="X267" s="180"/>
      <c r="Y267" s="180"/>
      <c r="Z267" s="180">
        <f t="shared" si="85"/>
        <v>0</v>
      </c>
      <c r="AA267" s="180"/>
      <c r="AB267" s="180"/>
      <c r="AC267" s="180">
        <f t="shared" si="86"/>
        <v>231</v>
      </c>
      <c r="AD267" s="37">
        <v>231</v>
      </c>
      <c r="AF267" s="37">
        <v>13.1</v>
      </c>
      <c r="AH267" s="37">
        <v>0</v>
      </c>
      <c r="AJ267" s="37">
        <v>0</v>
      </c>
      <c r="AL267" s="37">
        <f t="shared" ref="AL267:AL330" si="101">AM267+AP267+AS267+AV267</f>
        <v>4</v>
      </c>
      <c r="AM267" s="179">
        <f t="shared" si="87"/>
        <v>0</v>
      </c>
      <c r="AP267" s="37">
        <f t="shared" si="88"/>
        <v>0</v>
      </c>
      <c r="AS267" s="37">
        <f t="shared" si="89"/>
        <v>3</v>
      </c>
      <c r="AT267" s="37">
        <v>3</v>
      </c>
      <c r="AV267" s="37">
        <f t="shared" si="90"/>
        <v>1</v>
      </c>
      <c r="AW267" s="37">
        <v>1</v>
      </c>
      <c r="AY267" s="37">
        <v>1</v>
      </c>
      <c r="BE267" s="37">
        <v>0</v>
      </c>
      <c r="BS267" s="37">
        <f t="shared" si="91"/>
        <v>143</v>
      </c>
      <c r="BT267" s="37">
        <v>143</v>
      </c>
      <c r="BV267" s="37">
        <v>0</v>
      </c>
      <c r="BX267" s="37">
        <v>0</v>
      </c>
      <c r="BZ267" s="37">
        <v>0</v>
      </c>
      <c r="CH267" s="37">
        <f t="shared" si="92"/>
        <v>4</v>
      </c>
      <c r="CI267" s="37">
        <v>4</v>
      </c>
      <c r="CN267" s="37">
        <v>7938.7030000000004</v>
      </c>
      <c r="CT267" s="37">
        <v>154</v>
      </c>
      <c r="CV267" s="37">
        <v>0</v>
      </c>
      <c r="DB267" s="37">
        <v>0</v>
      </c>
      <c r="DD267" s="37">
        <v>0</v>
      </c>
      <c r="DE267" s="37">
        <f t="shared" si="93"/>
        <v>0</v>
      </c>
      <c r="DG267" s="37">
        <v>0</v>
      </c>
      <c r="DK267" s="37">
        <v>0</v>
      </c>
      <c r="DP267" s="37">
        <v>747.54949999999997</v>
      </c>
      <c r="DW267" s="37">
        <v>0</v>
      </c>
      <c r="DZ267" s="37">
        <v>2</v>
      </c>
      <c r="EE267" s="37">
        <v>6</v>
      </c>
      <c r="EK267" s="37">
        <v>9</v>
      </c>
      <c r="EL267" s="37">
        <f t="shared" si="94"/>
        <v>109</v>
      </c>
      <c r="EM267" s="37">
        <v>109</v>
      </c>
      <c r="EN267" s="37">
        <v>0</v>
      </c>
      <c r="EO267" s="37">
        <v>1323.2470450000001</v>
      </c>
      <c r="EQ267" s="37">
        <v>62.351955000000004</v>
      </c>
      <c r="FE267" s="37">
        <v>1345.5890999999999</v>
      </c>
      <c r="FG267" s="37">
        <v>149.50989999999999</v>
      </c>
      <c r="FI267" s="37"/>
      <c r="FU267" s="37">
        <v>427.17114285714302</v>
      </c>
      <c r="FW267" s="37">
        <v>3.5</v>
      </c>
      <c r="GH267" s="37">
        <v>500.80200000000002</v>
      </c>
      <c r="GQ267" s="185"/>
      <c r="GR267" s="186"/>
      <c r="GS267" s="186"/>
      <c r="GT267" s="186"/>
      <c r="GU267" s="186"/>
      <c r="GV267" s="186"/>
      <c r="GW267" s="186"/>
      <c r="GX267" s="186"/>
      <c r="GY267" s="186"/>
      <c r="GZ267" s="186"/>
      <c r="HA267" s="186"/>
      <c r="HB267" s="186"/>
      <c r="HC267" s="186"/>
      <c r="HD267" s="186"/>
      <c r="HE267" s="186"/>
      <c r="HF267" s="186"/>
      <c r="HG267" s="186"/>
      <c r="HH267" s="186"/>
      <c r="HV267" s="37">
        <v>274.95011764705902</v>
      </c>
      <c r="HX267" s="37">
        <v>1.7</v>
      </c>
      <c r="IB267" s="37">
        <v>0</v>
      </c>
      <c r="IR267" s="37">
        <v>0</v>
      </c>
      <c r="IT267" s="37">
        <v>0</v>
      </c>
      <c r="JT267" s="37">
        <v>0</v>
      </c>
      <c r="JW267" s="37">
        <v>0</v>
      </c>
      <c r="JZ267" s="37">
        <v>0</v>
      </c>
      <c r="KA267" s="37">
        <v>0</v>
      </c>
      <c r="KB267" s="37">
        <v>0</v>
      </c>
      <c r="KC267" s="37">
        <v>0</v>
      </c>
      <c r="KD267" s="37">
        <v>0</v>
      </c>
      <c r="KV267" s="37">
        <v>0</v>
      </c>
    </row>
    <row r="268" spans="1:308" ht="17.25" customHeight="1" x14ac:dyDescent="0.25">
      <c r="A268" s="17">
        <v>258</v>
      </c>
      <c r="B268" s="163" t="s">
        <v>300</v>
      </c>
      <c r="C268" s="169" t="s">
        <v>558</v>
      </c>
      <c r="D268" s="170">
        <v>247693524</v>
      </c>
      <c r="E268" s="78">
        <f t="shared" si="98"/>
        <v>4735.9669999999996</v>
      </c>
      <c r="F268" s="78">
        <f t="shared" si="95"/>
        <v>608.94480999999996</v>
      </c>
      <c r="G268" s="78">
        <f t="shared" si="96"/>
        <v>0</v>
      </c>
      <c r="H268" s="78">
        <f t="shared" si="97"/>
        <v>234.84818999999999</v>
      </c>
      <c r="I268" s="78">
        <f t="shared" si="99"/>
        <v>3892.174</v>
      </c>
      <c r="J268" s="37">
        <f t="shared" ref="J268:J331" si="102">K268+L268</f>
        <v>2</v>
      </c>
      <c r="K268" s="37">
        <f>VLOOKUP($D268,'[2]Титул ДТ'!$B:$CT,12,0)</f>
        <v>2</v>
      </c>
      <c r="M268" s="37">
        <v>0</v>
      </c>
      <c r="U268" s="37">
        <v>1</v>
      </c>
      <c r="V268" s="180">
        <f t="shared" si="100"/>
        <v>123</v>
      </c>
      <c r="W268" s="180">
        <f t="shared" ref="W268:W331" si="103">X268+Y268</f>
        <v>0</v>
      </c>
      <c r="X268" s="180"/>
      <c r="Y268" s="180"/>
      <c r="Z268" s="180">
        <f t="shared" ref="Z268:Z331" si="104">AA268+AB268</f>
        <v>0</v>
      </c>
      <c r="AA268" s="180"/>
      <c r="AB268" s="180"/>
      <c r="AC268" s="180">
        <f t="shared" ref="AC268:AC331" si="105">AD268+AE268</f>
        <v>123</v>
      </c>
      <c r="AD268" s="37">
        <v>123</v>
      </c>
      <c r="AF268" s="37">
        <v>0</v>
      </c>
      <c r="AH268" s="37">
        <v>50.8</v>
      </c>
      <c r="AJ268" s="37">
        <v>0</v>
      </c>
      <c r="AL268" s="37">
        <f t="shared" si="101"/>
        <v>7</v>
      </c>
      <c r="AM268" s="179">
        <f t="shared" ref="AM268:AM331" si="106">AN268+AO268</f>
        <v>0</v>
      </c>
      <c r="AP268" s="37">
        <f t="shared" ref="AP268:AP331" si="107">AQ268+AR268</f>
        <v>0</v>
      </c>
      <c r="AS268" s="37">
        <f t="shared" ref="AS268:AS331" si="108">AT268+AU268</f>
        <v>6</v>
      </c>
      <c r="AT268" s="37">
        <v>6</v>
      </c>
      <c r="AV268" s="37">
        <f t="shared" ref="AV268:AV331" si="109">AW268+AX268</f>
        <v>1</v>
      </c>
      <c r="AW268" s="37">
        <v>1</v>
      </c>
      <c r="AY268" s="37">
        <v>0</v>
      </c>
      <c r="BE268" s="37">
        <v>0</v>
      </c>
      <c r="BS268" s="37">
        <f t="shared" ref="BS268:BS331" si="110">BT268+BU268</f>
        <v>0</v>
      </c>
      <c r="BT268" s="37">
        <v>0</v>
      </c>
      <c r="BV268" s="37">
        <v>0</v>
      </c>
      <c r="BX268" s="37">
        <v>0</v>
      </c>
      <c r="BZ268" s="37">
        <v>0</v>
      </c>
      <c r="CH268" s="37">
        <f t="shared" ref="CH268:CH331" si="111">CI268+CJ268</f>
        <v>0</v>
      </c>
      <c r="CI268" s="37">
        <v>0</v>
      </c>
      <c r="CN268" s="37">
        <v>3752.085</v>
      </c>
      <c r="CT268" s="37">
        <v>63</v>
      </c>
      <c r="CV268" s="37">
        <v>0</v>
      </c>
      <c r="DB268" s="37">
        <v>0</v>
      </c>
      <c r="DD268" s="37">
        <v>0</v>
      </c>
      <c r="DE268" s="37">
        <f t="shared" ref="DE268:DE331" si="112">DF268+DG268</f>
        <v>1</v>
      </c>
      <c r="DG268" s="37">
        <v>1</v>
      </c>
      <c r="DK268" s="37">
        <v>18</v>
      </c>
      <c r="DP268" s="37">
        <v>280.89550000000003</v>
      </c>
      <c r="DW268" s="37">
        <v>0</v>
      </c>
      <c r="DZ268" s="37">
        <v>2</v>
      </c>
      <c r="EE268" s="37">
        <v>0</v>
      </c>
      <c r="EK268" s="37">
        <v>2</v>
      </c>
      <c r="EL268" s="37">
        <f t="shared" ref="EL268:EL331" si="113">EM268+EN268</f>
        <v>8</v>
      </c>
      <c r="EM268" s="37">
        <v>8</v>
      </c>
      <c r="EN268" s="37">
        <v>0</v>
      </c>
      <c r="EO268" s="37">
        <v>103.33291</v>
      </c>
      <c r="EQ268" s="37">
        <v>4.8690899999999999</v>
      </c>
      <c r="FE268" s="37">
        <v>505.61189999999999</v>
      </c>
      <c r="FG268" s="37">
        <v>56.179099999999998</v>
      </c>
      <c r="FI268" s="37"/>
      <c r="FU268" s="37">
        <v>112.3582</v>
      </c>
      <c r="FW268" s="37">
        <v>5</v>
      </c>
      <c r="GH268" s="37">
        <v>122.089</v>
      </c>
      <c r="GQ268" s="183"/>
      <c r="GR268" s="184"/>
      <c r="GS268" s="184"/>
      <c r="GT268" s="184"/>
      <c r="GU268" s="184"/>
      <c r="GV268" s="184"/>
      <c r="GW268" s="184"/>
      <c r="GX268" s="184"/>
      <c r="GY268" s="184"/>
      <c r="GZ268" s="184"/>
      <c r="HA268" s="184"/>
      <c r="HB268" s="184"/>
      <c r="HC268" s="184"/>
      <c r="HD268" s="184"/>
      <c r="HE268" s="184"/>
      <c r="HF268" s="184"/>
      <c r="HG268" s="184"/>
      <c r="HH268" s="184"/>
      <c r="HV268" s="37">
        <v>81.392666666666699</v>
      </c>
      <c r="HX268" s="37">
        <v>1.7</v>
      </c>
      <c r="IB268" s="37">
        <v>0</v>
      </c>
      <c r="IR268" s="37">
        <v>0</v>
      </c>
      <c r="IT268" s="37">
        <v>0</v>
      </c>
      <c r="JT268" s="37">
        <v>0</v>
      </c>
      <c r="JW268" s="37">
        <v>0</v>
      </c>
      <c r="JZ268" s="37">
        <v>0</v>
      </c>
      <c r="KA268" s="37">
        <v>0</v>
      </c>
      <c r="KB268" s="37">
        <v>0</v>
      </c>
      <c r="KC268" s="37">
        <v>0</v>
      </c>
      <c r="KD268" s="37">
        <v>0</v>
      </c>
      <c r="KV268" s="37">
        <v>0</v>
      </c>
    </row>
    <row r="269" spans="1:308" ht="17.25" customHeight="1" x14ac:dyDescent="0.25">
      <c r="A269" s="17">
        <v>259</v>
      </c>
      <c r="B269" s="163" t="s">
        <v>300</v>
      </c>
      <c r="C269" s="169" t="s">
        <v>559</v>
      </c>
      <c r="D269" s="170">
        <v>247693778</v>
      </c>
      <c r="E269" s="78">
        <f t="shared" si="98"/>
        <v>9243.5030000000006</v>
      </c>
      <c r="F269" s="78">
        <f t="shared" si="95"/>
        <v>1659.6962699999999</v>
      </c>
      <c r="G269" s="78">
        <f t="shared" si="96"/>
        <v>0</v>
      </c>
      <c r="H269" s="78">
        <f t="shared" si="97"/>
        <v>770.80872999999997</v>
      </c>
      <c r="I269" s="78">
        <f t="shared" si="99"/>
        <v>6812.9980000000005</v>
      </c>
      <c r="J269" s="37">
        <f t="shared" si="102"/>
        <v>1</v>
      </c>
      <c r="K269" s="37">
        <f>VLOOKUP($D269,'[2]Титул ДТ'!$B:$CT,12,0)</f>
        <v>1</v>
      </c>
      <c r="M269" s="37">
        <v>0</v>
      </c>
      <c r="U269" s="37">
        <v>1</v>
      </c>
      <c r="V269" s="180">
        <f t="shared" si="100"/>
        <v>293</v>
      </c>
      <c r="W269" s="180">
        <f t="shared" si="103"/>
        <v>0</v>
      </c>
      <c r="X269" s="180"/>
      <c r="Y269" s="180"/>
      <c r="Z269" s="180">
        <f t="shared" si="104"/>
        <v>0</v>
      </c>
      <c r="AA269" s="180"/>
      <c r="AB269" s="180"/>
      <c r="AC269" s="180">
        <f t="shared" si="105"/>
        <v>293</v>
      </c>
      <c r="AD269" s="37">
        <v>293</v>
      </c>
      <c r="AF269" s="37">
        <v>0</v>
      </c>
      <c r="AH269" s="37">
        <v>0</v>
      </c>
      <c r="AJ269" s="37">
        <v>0</v>
      </c>
      <c r="AL269" s="37">
        <f t="shared" si="101"/>
        <v>9</v>
      </c>
      <c r="AM269" s="179">
        <f t="shared" si="106"/>
        <v>0</v>
      </c>
      <c r="AP269" s="37">
        <f t="shared" si="107"/>
        <v>0</v>
      </c>
      <c r="AS269" s="37">
        <f t="shared" si="108"/>
        <v>8</v>
      </c>
      <c r="AT269" s="37">
        <v>8</v>
      </c>
      <c r="AV269" s="37">
        <f t="shared" si="109"/>
        <v>1</v>
      </c>
      <c r="AW269" s="37">
        <v>1</v>
      </c>
      <c r="AY269" s="37">
        <v>2</v>
      </c>
      <c r="BE269" s="37">
        <v>0</v>
      </c>
      <c r="BS269" s="37">
        <f t="shared" si="110"/>
        <v>306</v>
      </c>
      <c r="BT269" s="37">
        <v>306</v>
      </c>
      <c r="BV269" s="37">
        <v>0</v>
      </c>
      <c r="BX269" s="37">
        <v>0</v>
      </c>
      <c r="BZ269" s="37">
        <v>0</v>
      </c>
      <c r="CH269" s="37">
        <f t="shared" si="111"/>
        <v>5</v>
      </c>
      <c r="CI269" s="37">
        <v>5</v>
      </c>
      <c r="CN269" s="37">
        <v>6718.3710000000001</v>
      </c>
      <c r="CT269" s="37">
        <v>0</v>
      </c>
      <c r="CV269" s="37">
        <v>0</v>
      </c>
      <c r="DB269" s="37">
        <v>0</v>
      </c>
      <c r="DD269" s="37">
        <v>0</v>
      </c>
      <c r="DE269" s="37">
        <f t="shared" si="112"/>
        <v>0</v>
      </c>
      <c r="DG269" s="37">
        <v>0</v>
      </c>
      <c r="DK269" s="37">
        <v>0</v>
      </c>
      <c r="DP269" s="37">
        <v>623.39149999999995</v>
      </c>
      <c r="DW269" s="37">
        <v>0</v>
      </c>
      <c r="DZ269" s="37">
        <v>1</v>
      </c>
      <c r="EE269" s="37">
        <v>9</v>
      </c>
      <c r="EK269" s="37">
        <v>10</v>
      </c>
      <c r="EL269" s="37">
        <f t="shared" si="113"/>
        <v>12</v>
      </c>
      <c r="EM269" s="37">
        <v>12</v>
      </c>
      <c r="EN269" s="37">
        <v>0</v>
      </c>
      <c r="EO269" s="37">
        <v>196.93437</v>
      </c>
      <c r="EQ269" s="37">
        <v>9.2796300000000009</v>
      </c>
      <c r="FE269" s="37">
        <v>1122.1047000000001</v>
      </c>
      <c r="FG269" s="37">
        <v>124.67829999999999</v>
      </c>
      <c r="FI269" s="37"/>
      <c r="FU269" s="37">
        <v>356.22371428571398</v>
      </c>
      <c r="FW269" s="37">
        <v>3.5</v>
      </c>
      <c r="FY269" s="37">
        <v>340.65719999999999</v>
      </c>
      <c r="GE269" s="37">
        <v>37.8508</v>
      </c>
      <c r="GH269" s="37">
        <v>94.626999999999995</v>
      </c>
      <c r="GQ269" s="183"/>
      <c r="GR269" s="184"/>
      <c r="GS269" s="184"/>
      <c r="GT269" s="184"/>
      <c r="GU269" s="184"/>
      <c r="GV269" s="184"/>
      <c r="GW269" s="184"/>
      <c r="GX269" s="184"/>
      <c r="GY269" s="184"/>
      <c r="GZ269" s="184"/>
      <c r="HA269" s="184"/>
      <c r="HB269" s="184"/>
      <c r="HC269" s="184"/>
      <c r="HD269" s="184"/>
      <c r="HE269" s="184"/>
      <c r="HF269" s="184"/>
      <c r="HG269" s="184"/>
      <c r="HH269" s="184"/>
      <c r="HU269" s="37">
        <v>114.506621848739</v>
      </c>
      <c r="HV269" s="37">
        <v>28.6266554621848</v>
      </c>
      <c r="HW269" s="37">
        <v>3</v>
      </c>
      <c r="HX269" s="37">
        <v>3</v>
      </c>
      <c r="IB269" s="37">
        <v>0</v>
      </c>
      <c r="IR269" s="37">
        <v>0</v>
      </c>
      <c r="IT269" s="37">
        <v>0</v>
      </c>
      <c r="JT269" s="37">
        <v>0</v>
      </c>
      <c r="JW269" s="37">
        <v>0</v>
      </c>
      <c r="JZ269" s="37">
        <v>0</v>
      </c>
      <c r="KA269" s="37">
        <v>0</v>
      </c>
      <c r="KB269" s="37">
        <v>0</v>
      </c>
      <c r="KC269" s="37">
        <v>0</v>
      </c>
      <c r="KD269" s="37">
        <v>0</v>
      </c>
      <c r="KV269" s="37">
        <v>0</v>
      </c>
    </row>
    <row r="270" spans="1:308" ht="17.25" customHeight="1" x14ac:dyDescent="0.25">
      <c r="A270" s="17">
        <v>260</v>
      </c>
      <c r="B270" s="163" t="s">
        <v>300</v>
      </c>
      <c r="C270" s="169" t="s">
        <v>560</v>
      </c>
      <c r="D270" s="170">
        <v>247693817</v>
      </c>
      <c r="E270" s="78">
        <f t="shared" si="98"/>
        <v>18254.790999999997</v>
      </c>
      <c r="F270" s="78">
        <f t="shared" si="95"/>
        <v>3192.1093449999998</v>
      </c>
      <c r="G270" s="78">
        <f t="shared" si="96"/>
        <v>0</v>
      </c>
      <c r="H270" s="78">
        <f t="shared" si="97"/>
        <v>1209.3602550000001</v>
      </c>
      <c r="I270" s="78">
        <f t="shared" si="99"/>
        <v>13853.321399999999</v>
      </c>
      <c r="J270" s="37">
        <f t="shared" si="102"/>
        <v>2</v>
      </c>
      <c r="K270" s="37">
        <f>VLOOKUP($D270,'[2]Титул ДТ'!$B:$CT,12,0)</f>
        <v>2</v>
      </c>
      <c r="O270" s="37">
        <v>229</v>
      </c>
      <c r="U270" s="37">
        <v>1</v>
      </c>
      <c r="V270" s="180">
        <f t="shared" si="100"/>
        <v>664</v>
      </c>
      <c r="W270" s="180">
        <f t="shared" si="103"/>
        <v>0</v>
      </c>
      <c r="X270" s="180"/>
      <c r="Y270" s="180"/>
      <c r="Z270" s="180">
        <f t="shared" si="104"/>
        <v>0</v>
      </c>
      <c r="AA270" s="180"/>
      <c r="AB270" s="180"/>
      <c r="AC270" s="180">
        <f t="shared" si="105"/>
        <v>664</v>
      </c>
      <c r="AD270" s="37">
        <v>664</v>
      </c>
      <c r="AF270" s="37">
        <v>0</v>
      </c>
      <c r="AH270" s="37">
        <v>0</v>
      </c>
      <c r="AJ270" s="37">
        <v>0</v>
      </c>
      <c r="AL270" s="37">
        <f t="shared" si="101"/>
        <v>0</v>
      </c>
      <c r="AM270" s="179">
        <f t="shared" si="106"/>
        <v>0</v>
      </c>
      <c r="AP270" s="37">
        <f t="shared" si="107"/>
        <v>0</v>
      </c>
      <c r="AS270" s="37">
        <f t="shared" si="108"/>
        <v>0</v>
      </c>
      <c r="AT270" s="37">
        <v>0</v>
      </c>
      <c r="AV270" s="37">
        <f t="shared" si="109"/>
        <v>0</v>
      </c>
      <c r="AW270" s="37">
        <v>0</v>
      </c>
      <c r="AY270" s="37">
        <v>0</v>
      </c>
      <c r="BE270" s="37">
        <v>0</v>
      </c>
      <c r="BS270" s="37">
        <f t="shared" si="110"/>
        <v>0</v>
      </c>
      <c r="BT270" s="37">
        <v>0</v>
      </c>
      <c r="BV270" s="37">
        <v>0</v>
      </c>
      <c r="BX270" s="37">
        <v>0</v>
      </c>
      <c r="BZ270" s="37">
        <v>0</v>
      </c>
      <c r="CH270" s="37">
        <f t="shared" si="111"/>
        <v>0</v>
      </c>
      <c r="CI270" s="37">
        <v>0</v>
      </c>
      <c r="CN270" s="37">
        <v>13548.945</v>
      </c>
      <c r="CT270" s="37">
        <v>109</v>
      </c>
      <c r="CV270" s="37">
        <v>0</v>
      </c>
      <c r="DB270" s="37">
        <v>0</v>
      </c>
      <c r="DD270" s="37">
        <v>0</v>
      </c>
      <c r="DE270" s="37">
        <f t="shared" si="112"/>
        <v>0</v>
      </c>
      <c r="DG270" s="37">
        <v>0</v>
      </c>
      <c r="DK270" s="37">
        <v>0</v>
      </c>
      <c r="DP270" s="37">
        <v>831.9665</v>
      </c>
      <c r="DW270" s="37">
        <v>0</v>
      </c>
      <c r="DZ270" s="37">
        <v>2</v>
      </c>
      <c r="EE270" s="37">
        <v>3</v>
      </c>
      <c r="EK270" s="37">
        <v>8</v>
      </c>
      <c r="EL270" s="37">
        <f t="shared" si="113"/>
        <v>50</v>
      </c>
      <c r="EM270" s="37">
        <v>50</v>
      </c>
      <c r="EN270" s="37">
        <v>0</v>
      </c>
      <c r="EO270" s="37">
        <v>598.81460500000003</v>
      </c>
      <c r="EQ270" s="37">
        <v>28.216395000000006</v>
      </c>
      <c r="FE270" s="37">
        <v>1497.5397</v>
      </c>
      <c r="FG270" s="37">
        <v>166.39330000000001</v>
      </c>
      <c r="FI270" s="37"/>
      <c r="FU270" s="37">
        <v>415.98325</v>
      </c>
      <c r="FW270" s="37">
        <v>4</v>
      </c>
      <c r="FY270" s="37">
        <v>1095.75504</v>
      </c>
      <c r="GE270" s="37">
        <v>121.75055999999999</v>
      </c>
      <c r="GH270" s="37">
        <v>304.37639999999999</v>
      </c>
      <c r="GQ270" s="183"/>
      <c r="GR270" s="184"/>
      <c r="GS270" s="184"/>
      <c r="GT270" s="184"/>
      <c r="GU270" s="184"/>
      <c r="GV270" s="184"/>
      <c r="GW270" s="184"/>
      <c r="GX270" s="184"/>
      <c r="GY270" s="184"/>
      <c r="GZ270" s="184"/>
      <c r="HA270" s="184"/>
      <c r="HB270" s="184"/>
      <c r="HC270" s="184"/>
      <c r="HD270" s="184"/>
      <c r="HE270" s="184"/>
      <c r="HF270" s="184"/>
      <c r="HG270" s="184"/>
      <c r="HH270" s="184"/>
      <c r="HU270" s="37">
        <v>507.29399999999998</v>
      </c>
      <c r="HV270" s="37">
        <v>126.8235</v>
      </c>
      <c r="HW270" s="37">
        <v>2.4</v>
      </c>
      <c r="HX270" s="37">
        <v>2.4</v>
      </c>
      <c r="IB270" s="37">
        <v>0</v>
      </c>
      <c r="IR270" s="37">
        <v>0</v>
      </c>
      <c r="IT270" s="37">
        <v>0</v>
      </c>
      <c r="JT270" s="37">
        <v>0</v>
      </c>
      <c r="JW270" s="37">
        <v>0</v>
      </c>
      <c r="JZ270" s="37">
        <v>0</v>
      </c>
      <c r="KA270" s="37">
        <v>0</v>
      </c>
      <c r="KB270" s="37">
        <v>0</v>
      </c>
      <c r="KC270" s="37">
        <v>0</v>
      </c>
      <c r="KD270" s="37">
        <v>0</v>
      </c>
      <c r="KV270" s="37">
        <v>0</v>
      </c>
    </row>
    <row r="271" spans="1:308" ht="17.25" customHeight="1" x14ac:dyDescent="0.25">
      <c r="A271" s="17">
        <v>261</v>
      </c>
      <c r="B271" s="163" t="s">
        <v>300</v>
      </c>
      <c r="C271" s="169" t="s">
        <v>561</v>
      </c>
      <c r="D271" s="170">
        <v>247693446</v>
      </c>
      <c r="E271" s="78">
        <f t="shared" si="98"/>
        <v>2403.2910000000002</v>
      </c>
      <c r="F271" s="78">
        <f t="shared" si="95"/>
        <v>465.82789000000002</v>
      </c>
      <c r="G271" s="78">
        <f t="shared" si="96"/>
        <v>0</v>
      </c>
      <c r="H271" s="78">
        <f t="shared" si="97"/>
        <v>46.453110000000002</v>
      </c>
      <c r="I271" s="78">
        <f t="shared" si="99"/>
        <v>1891.01</v>
      </c>
      <c r="J271" s="37">
        <f t="shared" si="102"/>
        <v>0</v>
      </c>
      <c r="K271" s="37">
        <f>VLOOKUP($D271,'[2]Титул ДТ'!$B:$CT,12,0)</f>
        <v>0</v>
      </c>
      <c r="M271" s="37">
        <v>0</v>
      </c>
      <c r="U271" s="37">
        <v>0</v>
      </c>
      <c r="V271" s="180">
        <f t="shared" si="100"/>
        <v>0</v>
      </c>
      <c r="W271" s="180">
        <f t="shared" si="103"/>
        <v>0</v>
      </c>
      <c r="X271" s="180"/>
      <c r="Y271" s="180"/>
      <c r="Z271" s="180">
        <f t="shared" si="104"/>
        <v>0</v>
      </c>
      <c r="AA271" s="180"/>
      <c r="AB271" s="180"/>
      <c r="AC271" s="180">
        <f t="shared" si="105"/>
        <v>0</v>
      </c>
      <c r="AD271" s="37">
        <v>0</v>
      </c>
      <c r="AF271" s="37">
        <v>0</v>
      </c>
      <c r="AH271" s="37">
        <v>0</v>
      </c>
      <c r="AJ271" s="37">
        <v>0</v>
      </c>
      <c r="AL271" s="37">
        <f t="shared" si="101"/>
        <v>0</v>
      </c>
      <c r="AM271" s="179">
        <f t="shared" si="106"/>
        <v>0</v>
      </c>
      <c r="AP271" s="37">
        <f t="shared" si="107"/>
        <v>0</v>
      </c>
      <c r="AS271" s="37">
        <f t="shared" si="108"/>
        <v>0</v>
      </c>
      <c r="AT271" s="37">
        <v>0</v>
      </c>
      <c r="AV271" s="37">
        <f t="shared" si="109"/>
        <v>0</v>
      </c>
      <c r="AW271" s="37">
        <v>0</v>
      </c>
      <c r="AY271" s="37">
        <v>0</v>
      </c>
      <c r="BE271" s="37">
        <v>0</v>
      </c>
      <c r="BS271" s="37">
        <f t="shared" si="110"/>
        <v>0</v>
      </c>
      <c r="BT271" s="37">
        <v>0</v>
      </c>
      <c r="BV271" s="37">
        <v>0</v>
      </c>
      <c r="BX271" s="37">
        <v>0</v>
      </c>
      <c r="BZ271" s="37">
        <v>0</v>
      </c>
      <c r="CH271" s="37">
        <f t="shared" si="111"/>
        <v>0</v>
      </c>
      <c r="CI271" s="37">
        <v>0</v>
      </c>
      <c r="CN271" s="37">
        <v>1815.385</v>
      </c>
      <c r="CT271" s="37">
        <v>1</v>
      </c>
      <c r="CV271" s="37">
        <v>0</v>
      </c>
      <c r="DB271" s="37">
        <v>0</v>
      </c>
      <c r="DD271" s="37">
        <v>0</v>
      </c>
      <c r="DE271" s="37">
        <f t="shared" si="112"/>
        <v>0</v>
      </c>
      <c r="DG271" s="37">
        <v>0</v>
      </c>
      <c r="DK271" s="37">
        <v>0</v>
      </c>
      <c r="DP271" s="37">
        <v>212.73150000000001</v>
      </c>
      <c r="DW271" s="37">
        <v>0</v>
      </c>
      <c r="DZ271" s="37">
        <v>0</v>
      </c>
      <c r="EE271" s="37">
        <v>0</v>
      </c>
      <c r="EK271" s="37">
        <v>0</v>
      </c>
      <c r="EL271" s="37">
        <f t="shared" si="113"/>
        <v>6</v>
      </c>
      <c r="EM271" s="37">
        <v>6</v>
      </c>
      <c r="EN271" s="37">
        <v>0</v>
      </c>
      <c r="EO271" s="37">
        <v>82.911190000000005</v>
      </c>
      <c r="EQ271" s="37">
        <v>3.9068100000000001</v>
      </c>
      <c r="FE271" s="37">
        <v>382.91669999999999</v>
      </c>
      <c r="FF271" s="185"/>
      <c r="FG271" s="37">
        <v>42.546300000000002</v>
      </c>
      <c r="FI271" s="37"/>
      <c r="FU271" s="37">
        <v>106.36575000000001</v>
      </c>
      <c r="FW271" s="37">
        <v>4</v>
      </c>
      <c r="FX271" s="185"/>
      <c r="GH271" s="37">
        <v>75.625</v>
      </c>
      <c r="GQ271" s="185"/>
      <c r="GR271" s="186"/>
      <c r="GS271" s="186"/>
      <c r="GT271" s="186"/>
      <c r="GU271" s="186"/>
      <c r="GV271" s="186"/>
      <c r="GW271" s="186"/>
      <c r="GX271" s="186"/>
      <c r="GY271" s="186"/>
      <c r="GZ271" s="186"/>
      <c r="HA271" s="186"/>
      <c r="HB271" s="186"/>
      <c r="HC271" s="186"/>
      <c r="HD271" s="186"/>
      <c r="HE271" s="186"/>
      <c r="HF271" s="186"/>
      <c r="HG271" s="186"/>
      <c r="HH271" s="186"/>
      <c r="HX271" s="37">
        <v>0</v>
      </c>
      <c r="IB271" s="37">
        <v>0</v>
      </c>
      <c r="IR271" s="37">
        <v>0</v>
      </c>
      <c r="IT271" s="37">
        <v>0</v>
      </c>
      <c r="JT271" s="37">
        <v>0</v>
      </c>
      <c r="JW271" s="37">
        <v>0</v>
      </c>
      <c r="JZ271" s="37">
        <v>0</v>
      </c>
      <c r="KA271" s="37">
        <v>0</v>
      </c>
      <c r="KB271" s="37">
        <v>0</v>
      </c>
      <c r="KC271" s="37">
        <v>0</v>
      </c>
      <c r="KD271" s="37">
        <v>0</v>
      </c>
      <c r="KV271" s="37">
        <v>0</v>
      </c>
    </row>
    <row r="272" spans="1:308" ht="17.25" customHeight="1" x14ac:dyDescent="0.25">
      <c r="A272" s="17">
        <v>262</v>
      </c>
      <c r="B272" s="163" t="s">
        <v>300</v>
      </c>
      <c r="C272" s="169" t="s">
        <v>562</v>
      </c>
      <c r="D272" s="170">
        <v>247693453</v>
      </c>
      <c r="E272" s="78">
        <f t="shared" si="98"/>
        <v>5846.2530000000006</v>
      </c>
      <c r="F272" s="78">
        <f t="shared" si="95"/>
        <v>1062.336595</v>
      </c>
      <c r="G272" s="78">
        <f t="shared" si="96"/>
        <v>0</v>
      </c>
      <c r="H272" s="78">
        <f t="shared" si="97"/>
        <v>514.47340499999996</v>
      </c>
      <c r="I272" s="78">
        <f t="shared" si="99"/>
        <v>4269.4430000000002</v>
      </c>
      <c r="J272" s="37">
        <f t="shared" si="102"/>
        <v>1</v>
      </c>
      <c r="K272" s="37">
        <f>VLOOKUP($D272,'[2]Титул ДТ'!$B:$CT,12,0)</f>
        <v>1</v>
      </c>
      <c r="M272" s="37">
        <v>0</v>
      </c>
      <c r="U272" s="37">
        <v>1</v>
      </c>
      <c r="V272" s="180">
        <f t="shared" si="100"/>
        <v>246</v>
      </c>
      <c r="W272" s="180">
        <f t="shared" si="103"/>
        <v>0</v>
      </c>
      <c r="X272" s="180"/>
      <c r="Y272" s="180"/>
      <c r="Z272" s="180">
        <f t="shared" si="104"/>
        <v>0</v>
      </c>
      <c r="AA272" s="180"/>
      <c r="AB272" s="180"/>
      <c r="AC272" s="180">
        <f t="shared" si="105"/>
        <v>246</v>
      </c>
      <c r="AD272" s="37">
        <v>246</v>
      </c>
      <c r="AF272" s="37">
        <v>0</v>
      </c>
      <c r="AH272" s="37">
        <v>0</v>
      </c>
      <c r="AJ272" s="37">
        <v>0</v>
      </c>
      <c r="AL272" s="37">
        <f t="shared" si="101"/>
        <v>0</v>
      </c>
      <c r="AM272" s="179">
        <f t="shared" si="106"/>
        <v>0</v>
      </c>
      <c r="AP272" s="37">
        <f t="shared" si="107"/>
        <v>0</v>
      </c>
      <c r="AS272" s="37">
        <f t="shared" si="108"/>
        <v>0</v>
      </c>
      <c r="AT272" s="37">
        <v>0</v>
      </c>
      <c r="AV272" s="37">
        <f t="shared" si="109"/>
        <v>0</v>
      </c>
      <c r="AW272" s="37">
        <v>0</v>
      </c>
      <c r="AY272" s="37">
        <v>1</v>
      </c>
      <c r="BE272" s="37">
        <v>0</v>
      </c>
      <c r="BS272" s="37">
        <f t="shared" si="110"/>
        <v>173</v>
      </c>
      <c r="BT272" s="37">
        <v>173</v>
      </c>
      <c r="BV272" s="37">
        <v>0</v>
      </c>
      <c r="BX272" s="37">
        <v>0</v>
      </c>
      <c r="BZ272" s="37">
        <v>0</v>
      </c>
      <c r="CH272" s="37">
        <f t="shared" si="111"/>
        <v>2</v>
      </c>
      <c r="CI272" s="37">
        <v>2</v>
      </c>
      <c r="CN272" s="37">
        <v>4139.6310000000003</v>
      </c>
      <c r="CT272" s="37">
        <v>50</v>
      </c>
      <c r="CV272" s="37">
        <v>0</v>
      </c>
      <c r="DB272" s="37">
        <v>0</v>
      </c>
      <c r="DD272" s="37">
        <v>0</v>
      </c>
      <c r="DE272" s="37">
        <f t="shared" si="112"/>
        <v>0</v>
      </c>
      <c r="DG272" s="37">
        <v>0</v>
      </c>
      <c r="DK272" s="37">
        <v>0</v>
      </c>
      <c r="DP272" s="37">
        <v>394.29050000000001</v>
      </c>
      <c r="DW272" s="37">
        <v>0</v>
      </c>
      <c r="DZ272" s="37">
        <v>1</v>
      </c>
      <c r="EE272" s="37">
        <v>2</v>
      </c>
      <c r="EK272" s="37">
        <v>2</v>
      </c>
      <c r="EL272" s="37">
        <f t="shared" si="113"/>
        <v>28</v>
      </c>
      <c r="EM272" s="37">
        <v>28</v>
      </c>
      <c r="EN272" s="37">
        <v>0</v>
      </c>
      <c r="EO272" s="37">
        <v>352.61369500000001</v>
      </c>
      <c r="EQ272" s="37">
        <v>16.615304999999999</v>
      </c>
      <c r="FE272" s="37">
        <v>709.72289999999998</v>
      </c>
      <c r="FF272" s="183"/>
      <c r="FG272" s="37">
        <v>78.858099999999993</v>
      </c>
      <c r="FI272" s="37"/>
      <c r="FU272" s="37">
        <v>225.30885714285699</v>
      </c>
      <c r="FW272" s="37">
        <v>3.5</v>
      </c>
      <c r="FX272" s="183"/>
      <c r="GH272" s="37">
        <v>129.81200000000001</v>
      </c>
      <c r="GQ272" s="183"/>
      <c r="GR272" s="184"/>
      <c r="GS272" s="184"/>
      <c r="GT272" s="184"/>
      <c r="GU272" s="184"/>
      <c r="GV272" s="184"/>
      <c r="GW272" s="184"/>
      <c r="GX272" s="184"/>
      <c r="GY272" s="184"/>
      <c r="GZ272" s="184"/>
      <c r="HA272" s="184"/>
      <c r="HB272" s="184"/>
      <c r="HC272" s="184"/>
      <c r="HD272" s="184"/>
      <c r="HE272" s="184"/>
      <c r="HF272" s="184"/>
      <c r="HG272" s="184"/>
      <c r="HH272" s="184"/>
      <c r="HV272" s="37">
        <v>68.322105263157894</v>
      </c>
      <c r="HX272" s="37">
        <v>1.7</v>
      </c>
      <c r="IB272" s="37">
        <v>0</v>
      </c>
      <c r="IR272" s="37">
        <v>0</v>
      </c>
      <c r="IT272" s="37">
        <v>0</v>
      </c>
      <c r="JT272" s="37">
        <v>0</v>
      </c>
      <c r="JW272" s="37">
        <v>0</v>
      </c>
      <c r="JZ272" s="37">
        <v>0</v>
      </c>
      <c r="KA272" s="37">
        <v>0</v>
      </c>
      <c r="KB272" s="37">
        <v>0</v>
      </c>
      <c r="KC272" s="37">
        <v>0</v>
      </c>
      <c r="KD272" s="37">
        <v>0</v>
      </c>
      <c r="KV272" s="37">
        <v>0</v>
      </c>
    </row>
    <row r="273" spans="1:308" ht="17.25" customHeight="1" x14ac:dyDescent="0.25">
      <c r="A273" s="17">
        <v>263</v>
      </c>
      <c r="B273" s="163" t="s">
        <v>300</v>
      </c>
      <c r="C273" s="169" t="s">
        <v>563</v>
      </c>
      <c r="D273" s="170">
        <v>247693538</v>
      </c>
      <c r="E273" s="78">
        <f t="shared" si="98"/>
        <v>6495.4480000000003</v>
      </c>
      <c r="F273" s="78">
        <f t="shared" si="95"/>
        <v>612.75427999999999</v>
      </c>
      <c r="G273" s="78">
        <f t="shared" si="96"/>
        <v>0</v>
      </c>
      <c r="H273" s="78">
        <f t="shared" si="97"/>
        <v>64.809719999999999</v>
      </c>
      <c r="I273" s="78">
        <f t="shared" si="99"/>
        <v>5817.884</v>
      </c>
      <c r="J273" s="37">
        <f t="shared" si="102"/>
        <v>0</v>
      </c>
      <c r="K273" s="37">
        <f>VLOOKUP($D273,'[2]Титул ДТ'!$B:$CT,12,0)</f>
        <v>0</v>
      </c>
      <c r="M273" s="37">
        <v>0</v>
      </c>
      <c r="U273" s="37">
        <v>0</v>
      </c>
      <c r="V273" s="180">
        <f t="shared" si="100"/>
        <v>0</v>
      </c>
      <c r="W273" s="180">
        <f t="shared" si="103"/>
        <v>0</v>
      </c>
      <c r="X273" s="180"/>
      <c r="Y273" s="180"/>
      <c r="Z273" s="180">
        <f t="shared" si="104"/>
        <v>0</v>
      </c>
      <c r="AA273" s="180"/>
      <c r="AB273" s="180"/>
      <c r="AC273" s="180">
        <f t="shared" si="105"/>
        <v>0</v>
      </c>
      <c r="AD273" s="37">
        <v>0</v>
      </c>
      <c r="AF273" s="37">
        <v>0</v>
      </c>
      <c r="AH273" s="37">
        <v>0</v>
      </c>
      <c r="AJ273" s="37">
        <v>0</v>
      </c>
      <c r="AL273" s="37">
        <f t="shared" si="101"/>
        <v>0</v>
      </c>
      <c r="AM273" s="179">
        <f t="shared" si="106"/>
        <v>0</v>
      </c>
      <c r="AP273" s="37">
        <f t="shared" si="107"/>
        <v>0</v>
      </c>
      <c r="AS273" s="37">
        <f t="shared" si="108"/>
        <v>0</v>
      </c>
      <c r="AT273" s="37">
        <v>0</v>
      </c>
      <c r="AV273" s="37">
        <f t="shared" si="109"/>
        <v>0</v>
      </c>
      <c r="AW273" s="37">
        <v>0</v>
      </c>
      <c r="AY273" s="37">
        <v>0</v>
      </c>
      <c r="BE273" s="37">
        <v>0</v>
      </c>
      <c r="BS273" s="37">
        <f t="shared" si="110"/>
        <v>0</v>
      </c>
      <c r="BT273" s="37">
        <v>0</v>
      </c>
      <c r="BV273" s="37">
        <v>0</v>
      </c>
      <c r="BX273" s="37">
        <v>0</v>
      </c>
      <c r="BZ273" s="37">
        <v>0</v>
      </c>
      <c r="CH273" s="37">
        <f t="shared" si="111"/>
        <v>0</v>
      </c>
      <c r="CI273" s="37">
        <v>0</v>
      </c>
      <c r="CN273" s="37">
        <v>5370.7520000000004</v>
      </c>
      <c r="CT273" s="37">
        <v>99</v>
      </c>
      <c r="CV273" s="37">
        <v>0</v>
      </c>
      <c r="DB273" s="37">
        <v>0</v>
      </c>
      <c r="DD273" s="37">
        <v>0</v>
      </c>
      <c r="DE273" s="37">
        <f t="shared" si="112"/>
        <v>0</v>
      </c>
      <c r="DG273" s="37">
        <v>0</v>
      </c>
      <c r="DK273" s="37">
        <v>0</v>
      </c>
      <c r="DP273" s="37">
        <v>311.99400000000003</v>
      </c>
      <c r="DW273" s="37">
        <v>0</v>
      </c>
      <c r="DZ273" s="37">
        <v>0</v>
      </c>
      <c r="EE273" s="37">
        <v>4</v>
      </c>
      <c r="EK273" s="37">
        <v>6</v>
      </c>
      <c r="EL273" s="37">
        <f t="shared" si="113"/>
        <v>4</v>
      </c>
      <c r="EM273" s="37">
        <v>4</v>
      </c>
      <c r="EN273" s="37">
        <v>0</v>
      </c>
      <c r="EO273" s="37">
        <v>51.165080000000003</v>
      </c>
      <c r="EQ273" s="37">
        <v>2.4109200000000008</v>
      </c>
      <c r="FE273" s="37">
        <v>561.58920000000001</v>
      </c>
      <c r="FF273" s="183"/>
      <c r="FG273" s="37">
        <v>62.398800000000001</v>
      </c>
      <c r="FI273" s="37"/>
      <c r="FU273" s="37">
        <v>178.28228571428599</v>
      </c>
      <c r="FW273" s="37">
        <v>3.5</v>
      </c>
      <c r="FX273" s="183"/>
      <c r="GH273" s="37">
        <v>447.13200000000001</v>
      </c>
      <c r="GQ273" s="183"/>
      <c r="GR273" s="184"/>
      <c r="GS273" s="184"/>
      <c r="GT273" s="184"/>
      <c r="GU273" s="184"/>
      <c r="GV273" s="184"/>
      <c r="GW273" s="184"/>
      <c r="GX273" s="184"/>
      <c r="GY273" s="184"/>
      <c r="GZ273" s="184"/>
      <c r="HA273" s="184"/>
      <c r="HB273" s="184"/>
      <c r="HC273" s="184"/>
      <c r="HD273" s="184"/>
      <c r="HE273" s="184"/>
      <c r="HF273" s="184"/>
      <c r="HG273" s="184"/>
      <c r="HH273" s="184"/>
      <c r="HV273" s="37">
        <v>231.846222222222</v>
      </c>
      <c r="HX273" s="37">
        <v>1.7</v>
      </c>
      <c r="IB273" s="37">
        <v>0</v>
      </c>
      <c r="IR273" s="37">
        <v>0</v>
      </c>
      <c r="IT273" s="37">
        <v>0</v>
      </c>
      <c r="JT273" s="37">
        <v>0</v>
      </c>
      <c r="JW273" s="37">
        <v>0</v>
      </c>
      <c r="JZ273" s="37">
        <v>0</v>
      </c>
      <c r="KA273" s="37">
        <v>0</v>
      </c>
      <c r="KB273" s="37">
        <v>0</v>
      </c>
      <c r="KC273" s="37">
        <v>0</v>
      </c>
      <c r="KD273" s="37">
        <v>0</v>
      </c>
      <c r="KV273" s="37">
        <v>0</v>
      </c>
    </row>
    <row r="274" spans="1:308" ht="17.25" customHeight="1" x14ac:dyDescent="0.25">
      <c r="A274" s="17">
        <v>264</v>
      </c>
      <c r="B274" s="163" t="s">
        <v>300</v>
      </c>
      <c r="C274" s="169" t="s">
        <v>564</v>
      </c>
      <c r="D274" s="170">
        <v>247693531</v>
      </c>
      <c r="E274" s="78">
        <f t="shared" si="98"/>
        <v>7338.6399999999994</v>
      </c>
      <c r="F274" s="78">
        <f t="shared" si="95"/>
        <v>747.99472500000002</v>
      </c>
      <c r="G274" s="78">
        <f t="shared" si="96"/>
        <v>0</v>
      </c>
      <c r="H274" s="78">
        <f t="shared" si="97"/>
        <v>742.86827499999993</v>
      </c>
      <c r="I274" s="78">
        <f t="shared" si="99"/>
        <v>5847.777</v>
      </c>
      <c r="J274" s="37">
        <f t="shared" si="102"/>
        <v>1</v>
      </c>
      <c r="K274" s="37">
        <f>VLOOKUP($D274,'[2]Титул ДТ'!$B:$CT,12,0)</f>
        <v>1</v>
      </c>
      <c r="M274" s="37">
        <v>0</v>
      </c>
      <c r="U274" s="37">
        <v>1</v>
      </c>
      <c r="V274" s="180">
        <f t="shared" si="100"/>
        <v>0</v>
      </c>
      <c r="W274" s="180">
        <f t="shared" si="103"/>
        <v>0</v>
      </c>
      <c r="X274" s="180"/>
      <c r="Y274" s="180"/>
      <c r="Z274" s="180">
        <f t="shared" si="104"/>
        <v>0</v>
      </c>
      <c r="AA274" s="180"/>
      <c r="AB274" s="180"/>
      <c r="AC274" s="180">
        <f t="shared" si="105"/>
        <v>0</v>
      </c>
      <c r="AD274" s="37">
        <v>0</v>
      </c>
      <c r="AF274" s="37">
        <v>0</v>
      </c>
      <c r="AH274" s="37">
        <v>173</v>
      </c>
      <c r="AJ274" s="37">
        <v>0</v>
      </c>
      <c r="AL274" s="37">
        <f t="shared" si="101"/>
        <v>6</v>
      </c>
      <c r="AM274" s="179">
        <f t="shared" si="106"/>
        <v>0</v>
      </c>
      <c r="AP274" s="37">
        <f t="shared" si="107"/>
        <v>0</v>
      </c>
      <c r="AS274" s="37">
        <f t="shared" si="108"/>
        <v>5</v>
      </c>
      <c r="AT274" s="37">
        <v>5</v>
      </c>
      <c r="AV274" s="37">
        <f t="shared" si="109"/>
        <v>1</v>
      </c>
      <c r="AW274" s="37">
        <v>1</v>
      </c>
      <c r="AY274" s="37">
        <v>2</v>
      </c>
      <c r="BE274" s="37">
        <v>0</v>
      </c>
      <c r="BS274" s="37">
        <f t="shared" si="110"/>
        <v>0</v>
      </c>
      <c r="BT274" s="37">
        <v>0</v>
      </c>
      <c r="BV274" s="37">
        <v>0</v>
      </c>
      <c r="BX274" s="37">
        <v>495.5</v>
      </c>
      <c r="BZ274" s="37">
        <v>0</v>
      </c>
      <c r="CH274" s="37">
        <f t="shared" si="111"/>
        <v>2</v>
      </c>
      <c r="CI274" s="37">
        <v>2</v>
      </c>
      <c r="CN274" s="37">
        <v>5525.951</v>
      </c>
      <c r="CT274" s="37">
        <v>95</v>
      </c>
      <c r="CV274" s="37">
        <v>0</v>
      </c>
      <c r="DB274" s="37">
        <v>0</v>
      </c>
      <c r="DD274" s="37">
        <v>0</v>
      </c>
      <c r="DE274" s="37">
        <f t="shared" si="112"/>
        <v>0</v>
      </c>
      <c r="DG274" s="37">
        <v>0</v>
      </c>
      <c r="DK274" s="37">
        <v>0</v>
      </c>
      <c r="DP274" s="37">
        <v>339.654</v>
      </c>
      <c r="DW274" s="37">
        <v>0</v>
      </c>
      <c r="DZ274" s="37">
        <v>1</v>
      </c>
      <c r="EE274" s="37">
        <v>4</v>
      </c>
      <c r="EK274" s="37">
        <v>4</v>
      </c>
      <c r="EL274" s="37">
        <f t="shared" si="113"/>
        <v>11</v>
      </c>
      <c r="EM274" s="37">
        <v>11</v>
      </c>
      <c r="EN274" s="37">
        <v>0</v>
      </c>
      <c r="EO274" s="37">
        <v>136.617525</v>
      </c>
      <c r="EQ274" s="37">
        <v>6.4374750000000009</v>
      </c>
      <c r="FE274" s="37">
        <v>611.37720000000002</v>
      </c>
      <c r="FF274" s="183"/>
      <c r="FG274" s="37">
        <v>67.930800000000005</v>
      </c>
      <c r="FI274" s="37"/>
      <c r="FU274" s="37">
        <v>194.08799999999999</v>
      </c>
      <c r="FW274" s="37">
        <v>3.5</v>
      </c>
      <c r="FX274" s="183"/>
      <c r="GH274" s="37">
        <v>321.82600000000002</v>
      </c>
      <c r="GQ274" s="183"/>
      <c r="GR274" s="184"/>
      <c r="GS274" s="184"/>
      <c r="GT274" s="184"/>
      <c r="GU274" s="184"/>
      <c r="GV274" s="184"/>
      <c r="GW274" s="184"/>
      <c r="GX274" s="184"/>
      <c r="GY274" s="184"/>
      <c r="GZ274" s="184"/>
      <c r="HA274" s="184"/>
      <c r="HB274" s="184"/>
      <c r="HC274" s="184"/>
      <c r="HD274" s="184"/>
      <c r="HE274" s="184"/>
      <c r="HF274" s="184"/>
      <c r="HG274" s="184"/>
      <c r="HH274" s="184"/>
      <c r="HV274" s="37">
        <v>189.309411764706</v>
      </c>
      <c r="HX274" s="37">
        <v>1.7</v>
      </c>
      <c r="IB274" s="37">
        <v>0</v>
      </c>
      <c r="IR274" s="37">
        <v>0</v>
      </c>
      <c r="IT274" s="37">
        <v>0</v>
      </c>
      <c r="JT274" s="37">
        <v>0</v>
      </c>
      <c r="JW274" s="37">
        <v>0</v>
      </c>
      <c r="JZ274" s="37">
        <v>0</v>
      </c>
      <c r="KA274" s="37">
        <v>0</v>
      </c>
      <c r="KB274" s="37">
        <v>0</v>
      </c>
      <c r="KC274" s="37">
        <v>0</v>
      </c>
      <c r="KD274" s="37">
        <v>0</v>
      </c>
      <c r="KV274" s="37">
        <v>0</v>
      </c>
    </row>
    <row r="275" spans="1:308" ht="17.25" customHeight="1" x14ac:dyDescent="0.25">
      <c r="A275" s="17">
        <v>265</v>
      </c>
      <c r="B275" s="163" t="s">
        <v>300</v>
      </c>
      <c r="C275" s="169" t="s">
        <v>565</v>
      </c>
      <c r="D275" s="170">
        <v>247693917</v>
      </c>
      <c r="E275" s="78">
        <f t="shared" si="98"/>
        <v>9016.7349999999988</v>
      </c>
      <c r="F275" s="78">
        <f t="shared" si="95"/>
        <v>1962.351735</v>
      </c>
      <c r="G275" s="78">
        <f t="shared" si="96"/>
        <v>0</v>
      </c>
      <c r="H275" s="78">
        <f t="shared" si="97"/>
        <v>328.81526500000001</v>
      </c>
      <c r="I275" s="78">
        <f t="shared" si="99"/>
        <v>6725.5679999999993</v>
      </c>
      <c r="J275" s="37">
        <f t="shared" si="102"/>
        <v>0</v>
      </c>
      <c r="K275" s="37">
        <f>VLOOKUP($D275,'[2]Титул ДТ'!$B:$CT,12,0)</f>
        <v>0</v>
      </c>
      <c r="M275" s="37">
        <v>0</v>
      </c>
      <c r="U275" s="37">
        <v>0</v>
      </c>
      <c r="V275" s="180">
        <f t="shared" si="100"/>
        <v>0</v>
      </c>
      <c r="W275" s="180">
        <f t="shared" si="103"/>
        <v>0</v>
      </c>
      <c r="X275" s="180"/>
      <c r="Y275" s="180"/>
      <c r="Z275" s="180">
        <f t="shared" si="104"/>
        <v>0</v>
      </c>
      <c r="AA275" s="180"/>
      <c r="AB275" s="180"/>
      <c r="AC275" s="180">
        <f t="shared" si="105"/>
        <v>0</v>
      </c>
      <c r="AD275" s="37">
        <v>0</v>
      </c>
      <c r="AF275" s="37">
        <v>0</v>
      </c>
      <c r="AH275" s="37">
        <v>0</v>
      </c>
      <c r="AJ275" s="37">
        <v>0</v>
      </c>
      <c r="AL275" s="37">
        <f t="shared" si="101"/>
        <v>0</v>
      </c>
      <c r="AM275" s="179">
        <f t="shared" si="106"/>
        <v>0</v>
      </c>
      <c r="AP275" s="37">
        <f t="shared" si="107"/>
        <v>0</v>
      </c>
      <c r="AS275" s="37">
        <f t="shared" si="108"/>
        <v>0</v>
      </c>
      <c r="AT275" s="37">
        <v>0</v>
      </c>
      <c r="AV275" s="37">
        <f t="shared" si="109"/>
        <v>0</v>
      </c>
      <c r="AW275" s="37">
        <v>0</v>
      </c>
      <c r="AY275" s="37">
        <v>0</v>
      </c>
      <c r="BE275" s="37">
        <v>0</v>
      </c>
      <c r="BS275" s="37">
        <f t="shared" si="110"/>
        <v>0</v>
      </c>
      <c r="BT275" s="37">
        <v>0</v>
      </c>
      <c r="BV275" s="37">
        <v>0</v>
      </c>
      <c r="BX275" s="37">
        <v>0</v>
      </c>
      <c r="BZ275" s="37">
        <v>0</v>
      </c>
      <c r="CH275" s="37">
        <f t="shared" si="111"/>
        <v>0</v>
      </c>
      <c r="CI275" s="37">
        <v>0</v>
      </c>
      <c r="CN275" s="37">
        <v>6182.4579999999996</v>
      </c>
      <c r="CT275" s="37">
        <v>37</v>
      </c>
      <c r="CV275" s="37">
        <v>0</v>
      </c>
      <c r="DB275" s="37">
        <v>0</v>
      </c>
      <c r="DD275" s="37">
        <v>0</v>
      </c>
      <c r="DE275" s="37">
        <f t="shared" si="112"/>
        <v>1</v>
      </c>
      <c r="DG275" s="37">
        <v>1</v>
      </c>
      <c r="DK275" s="37">
        <v>18</v>
      </c>
      <c r="DP275" s="37">
        <v>564.75599999999997</v>
      </c>
      <c r="DW275" s="37">
        <v>0</v>
      </c>
      <c r="DZ275" s="37">
        <v>0</v>
      </c>
      <c r="EE275" s="37">
        <v>8</v>
      </c>
      <c r="EK275" s="37">
        <v>8</v>
      </c>
      <c r="EL275" s="37">
        <f t="shared" si="113"/>
        <v>76</v>
      </c>
      <c r="EM275" s="37">
        <v>76</v>
      </c>
      <c r="EN275" s="37">
        <v>0</v>
      </c>
      <c r="EO275" s="37">
        <v>945.79093499999999</v>
      </c>
      <c r="EQ275" s="37">
        <v>44.566065000000009</v>
      </c>
      <c r="FE275" s="37">
        <v>1016.5608</v>
      </c>
      <c r="FG275" s="37">
        <v>112.9512</v>
      </c>
      <c r="FI275" s="37"/>
      <c r="FU275" s="37">
        <v>301.20319999999998</v>
      </c>
      <c r="FW275" s="37">
        <v>3.75</v>
      </c>
      <c r="GE275" s="37">
        <v>171.298</v>
      </c>
      <c r="GQ275" s="185"/>
      <c r="GR275" s="186"/>
      <c r="GS275" s="186"/>
      <c r="GT275" s="186"/>
      <c r="GU275" s="186"/>
      <c r="GV275" s="186"/>
      <c r="GW275" s="186"/>
      <c r="GX275" s="186"/>
      <c r="GY275" s="186"/>
      <c r="GZ275" s="186"/>
      <c r="HA275" s="186"/>
      <c r="HB275" s="186"/>
      <c r="HC275" s="186"/>
      <c r="HD275" s="186"/>
      <c r="HE275" s="186"/>
      <c r="HF275" s="186"/>
      <c r="HG275" s="186"/>
      <c r="HH275" s="186"/>
      <c r="HU275" s="37">
        <v>85.649000000000001</v>
      </c>
      <c r="HV275" s="37">
        <v>0</v>
      </c>
      <c r="HW275" s="37">
        <v>2</v>
      </c>
      <c r="HX275" s="37">
        <v>2</v>
      </c>
      <c r="IB275" s="37">
        <v>525.11</v>
      </c>
      <c r="IR275" s="37">
        <v>262.55500000000001</v>
      </c>
      <c r="IT275" s="37">
        <v>2</v>
      </c>
      <c r="JT275" s="37">
        <v>0</v>
      </c>
      <c r="JW275" s="37">
        <v>0</v>
      </c>
      <c r="JZ275" s="37">
        <v>0</v>
      </c>
      <c r="KA275" s="37">
        <v>0</v>
      </c>
      <c r="KB275" s="37">
        <v>0</v>
      </c>
      <c r="KC275" s="37">
        <v>0</v>
      </c>
      <c r="KD275" s="37">
        <v>0</v>
      </c>
      <c r="KV275" s="37">
        <v>0</v>
      </c>
    </row>
    <row r="276" spans="1:308" ht="17.25" customHeight="1" x14ac:dyDescent="0.25">
      <c r="A276" s="17">
        <v>266</v>
      </c>
      <c r="B276" s="163" t="s">
        <v>300</v>
      </c>
      <c r="C276" s="169" t="s">
        <v>566</v>
      </c>
      <c r="D276" s="170">
        <v>247693937</v>
      </c>
      <c r="E276" s="78">
        <f t="shared" si="98"/>
        <v>11678.144999999999</v>
      </c>
      <c r="F276" s="78">
        <f t="shared" si="95"/>
        <v>1979.80402</v>
      </c>
      <c r="G276" s="78">
        <f t="shared" si="96"/>
        <v>0</v>
      </c>
      <c r="H276" s="78">
        <f t="shared" si="97"/>
        <v>384.95398</v>
      </c>
      <c r="I276" s="78">
        <f t="shared" si="99"/>
        <v>9313.3869999999988</v>
      </c>
      <c r="J276" s="37">
        <f t="shared" si="102"/>
        <v>1</v>
      </c>
      <c r="K276" s="37">
        <f>VLOOKUP($D276,'[2]Титул ДТ'!$B:$CT,12,0)</f>
        <v>1</v>
      </c>
      <c r="M276" s="37">
        <v>0</v>
      </c>
      <c r="U276" s="37">
        <v>1</v>
      </c>
      <c r="V276" s="180">
        <f t="shared" si="100"/>
        <v>0</v>
      </c>
      <c r="W276" s="180">
        <f t="shared" si="103"/>
        <v>0</v>
      </c>
      <c r="X276" s="180"/>
      <c r="Y276" s="180"/>
      <c r="Z276" s="180">
        <f t="shared" si="104"/>
        <v>0</v>
      </c>
      <c r="AA276" s="180"/>
      <c r="AB276" s="180"/>
      <c r="AC276" s="180">
        <f t="shared" si="105"/>
        <v>0</v>
      </c>
      <c r="AD276" s="37">
        <v>0</v>
      </c>
      <c r="AF276" s="37">
        <v>0</v>
      </c>
      <c r="AH276" s="37">
        <v>200</v>
      </c>
      <c r="AJ276" s="37">
        <v>0</v>
      </c>
      <c r="AL276" s="37">
        <f t="shared" si="101"/>
        <v>2</v>
      </c>
      <c r="AM276" s="179">
        <f t="shared" si="106"/>
        <v>0</v>
      </c>
      <c r="AP276" s="37">
        <f t="shared" si="107"/>
        <v>0</v>
      </c>
      <c r="AS276" s="37">
        <f t="shared" si="108"/>
        <v>1</v>
      </c>
      <c r="AT276" s="37">
        <v>1</v>
      </c>
      <c r="AV276" s="37">
        <f t="shared" si="109"/>
        <v>1</v>
      </c>
      <c r="AW276" s="37">
        <v>1</v>
      </c>
      <c r="AY276" s="37">
        <v>0</v>
      </c>
      <c r="BE276" s="37">
        <v>0</v>
      </c>
      <c r="BS276" s="37">
        <f t="shared" si="110"/>
        <v>0</v>
      </c>
      <c r="BT276" s="37">
        <v>0</v>
      </c>
      <c r="BV276" s="37">
        <v>0</v>
      </c>
      <c r="BX276" s="37">
        <v>0</v>
      </c>
      <c r="BZ276" s="37">
        <v>0</v>
      </c>
      <c r="CH276" s="37">
        <f t="shared" si="111"/>
        <v>0</v>
      </c>
      <c r="CI276" s="37">
        <v>0</v>
      </c>
      <c r="CN276" s="37">
        <v>9122.9779999999992</v>
      </c>
      <c r="CT276" s="37">
        <v>0</v>
      </c>
      <c r="CV276" s="37">
        <v>0</v>
      </c>
      <c r="DB276" s="37">
        <v>0</v>
      </c>
      <c r="DD276" s="37">
        <v>0</v>
      </c>
      <c r="DE276" s="37">
        <f t="shared" si="112"/>
        <v>1</v>
      </c>
      <c r="DG276" s="37">
        <v>1</v>
      </c>
      <c r="DK276" s="37">
        <v>18</v>
      </c>
      <c r="DP276" s="37">
        <v>795.81700000000001</v>
      </c>
      <c r="DW276" s="37">
        <v>0</v>
      </c>
      <c r="DZ276" s="37">
        <v>1</v>
      </c>
      <c r="EE276" s="37">
        <v>5</v>
      </c>
      <c r="EK276" s="37">
        <v>10</v>
      </c>
      <c r="EL276" s="37">
        <f t="shared" si="113"/>
        <v>44</v>
      </c>
      <c r="EM276" s="37">
        <v>44</v>
      </c>
      <c r="EN276" s="37">
        <v>0</v>
      </c>
      <c r="EO276" s="37">
        <v>547.33341999999993</v>
      </c>
      <c r="EQ276" s="37">
        <v>25.790580000000006</v>
      </c>
      <c r="FE276" s="37">
        <v>1432.4706000000001</v>
      </c>
      <c r="FG276" s="37">
        <v>159.1634</v>
      </c>
      <c r="FI276" s="37"/>
      <c r="FU276" s="37">
        <v>397.9085</v>
      </c>
      <c r="FW276" s="37">
        <v>4</v>
      </c>
      <c r="GH276" s="37">
        <v>172.40899999999999</v>
      </c>
      <c r="GQ276" s="183"/>
      <c r="GR276" s="184"/>
      <c r="GS276" s="184"/>
      <c r="GT276" s="184"/>
      <c r="GU276" s="184"/>
      <c r="GV276" s="184"/>
      <c r="GW276" s="184"/>
      <c r="GX276" s="184"/>
      <c r="GY276" s="184"/>
      <c r="GZ276" s="184"/>
      <c r="HA276" s="184"/>
      <c r="HB276" s="184"/>
      <c r="HC276" s="184"/>
      <c r="HD276" s="184"/>
      <c r="HE276" s="184"/>
      <c r="HF276" s="184"/>
      <c r="HG276" s="184"/>
      <c r="HH276" s="184"/>
      <c r="HV276" s="37">
        <v>108.178196078431</v>
      </c>
      <c r="HX276" s="37">
        <v>1.7</v>
      </c>
      <c r="IB276" s="37">
        <v>0</v>
      </c>
      <c r="IR276" s="37">
        <v>0</v>
      </c>
      <c r="IT276" s="37">
        <v>0</v>
      </c>
      <c r="JT276" s="37">
        <v>0</v>
      </c>
      <c r="JW276" s="37">
        <v>0</v>
      </c>
      <c r="JZ276" s="37">
        <v>0</v>
      </c>
      <c r="KA276" s="37">
        <v>0</v>
      </c>
      <c r="KB276" s="37">
        <v>0</v>
      </c>
      <c r="KC276" s="37">
        <v>0</v>
      </c>
      <c r="KD276" s="37">
        <v>0</v>
      </c>
      <c r="KV276" s="37">
        <v>0</v>
      </c>
    </row>
    <row r="277" spans="1:308" ht="17.25" customHeight="1" x14ac:dyDescent="0.25">
      <c r="A277" s="17">
        <v>267</v>
      </c>
      <c r="B277" s="163" t="s">
        <v>300</v>
      </c>
      <c r="C277" s="169" t="s">
        <v>567</v>
      </c>
      <c r="D277" s="170">
        <v>247693942</v>
      </c>
      <c r="E277" s="78">
        <f t="shared" si="98"/>
        <v>6466.5640000000003</v>
      </c>
      <c r="F277" s="78">
        <f t="shared" si="95"/>
        <v>738.60858499999995</v>
      </c>
      <c r="G277" s="78">
        <f t="shared" si="96"/>
        <v>0</v>
      </c>
      <c r="H277" s="78">
        <f t="shared" si="97"/>
        <v>391.268415</v>
      </c>
      <c r="I277" s="78">
        <f t="shared" si="99"/>
        <v>5336.6869999999999</v>
      </c>
      <c r="J277" s="37">
        <f t="shared" si="102"/>
        <v>1</v>
      </c>
      <c r="K277" s="37">
        <f>VLOOKUP($D277,'[2]Титул ДТ'!$B:$CT,12,0)</f>
        <v>1</v>
      </c>
      <c r="M277" s="37">
        <v>0</v>
      </c>
      <c r="U277" s="37">
        <v>1</v>
      </c>
      <c r="V277" s="180">
        <f t="shared" si="100"/>
        <v>0</v>
      </c>
      <c r="W277" s="180">
        <f t="shared" si="103"/>
        <v>0</v>
      </c>
      <c r="X277" s="180"/>
      <c r="Y277" s="180"/>
      <c r="Z277" s="180">
        <f t="shared" si="104"/>
        <v>0</v>
      </c>
      <c r="AA277" s="180"/>
      <c r="AB277" s="180"/>
      <c r="AC277" s="180">
        <f t="shared" si="105"/>
        <v>0</v>
      </c>
      <c r="AD277" s="37">
        <v>0</v>
      </c>
      <c r="AF277" s="37">
        <v>0</v>
      </c>
      <c r="AH277" s="37">
        <v>340</v>
      </c>
      <c r="AJ277" s="37">
        <v>0</v>
      </c>
      <c r="AL277" s="37">
        <f t="shared" si="101"/>
        <v>3</v>
      </c>
      <c r="AM277" s="179">
        <f t="shared" si="106"/>
        <v>0</v>
      </c>
      <c r="AP277" s="37">
        <f t="shared" si="107"/>
        <v>0</v>
      </c>
      <c r="AS277" s="37">
        <f t="shared" si="108"/>
        <v>2</v>
      </c>
      <c r="AT277" s="37">
        <v>2</v>
      </c>
      <c r="AV277" s="37">
        <f t="shared" si="109"/>
        <v>1</v>
      </c>
      <c r="AW277" s="37">
        <v>1</v>
      </c>
      <c r="AY277" s="37">
        <v>0</v>
      </c>
      <c r="BE277" s="37">
        <v>0</v>
      </c>
      <c r="BS277" s="37">
        <f t="shared" si="110"/>
        <v>0</v>
      </c>
      <c r="BT277" s="37">
        <v>0</v>
      </c>
      <c r="BV277" s="37">
        <v>0</v>
      </c>
      <c r="BX277" s="37">
        <v>0</v>
      </c>
      <c r="BZ277" s="37">
        <v>0</v>
      </c>
      <c r="CH277" s="37">
        <f t="shared" si="111"/>
        <v>0</v>
      </c>
      <c r="CI277" s="37">
        <v>0</v>
      </c>
      <c r="CN277" s="37">
        <v>4951.6959999999999</v>
      </c>
      <c r="CT277" s="37">
        <v>55</v>
      </c>
      <c r="CV277" s="37">
        <v>0</v>
      </c>
      <c r="DB277" s="37">
        <v>0</v>
      </c>
      <c r="DD277" s="37">
        <v>0</v>
      </c>
      <c r="DE277" s="37">
        <f t="shared" si="112"/>
        <v>0</v>
      </c>
      <c r="DG277" s="37">
        <v>0</v>
      </c>
      <c r="DK277" s="37">
        <v>0</v>
      </c>
      <c r="DP277" s="37">
        <v>142.94499999999999</v>
      </c>
      <c r="DW277" s="37">
        <v>0</v>
      </c>
      <c r="DZ277" s="37">
        <v>1</v>
      </c>
      <c r="EE277" s="37">
        <v>9</v>
      </c>
      <c r="EK277" s="37">
        <v>9</v>
      </c>
      <c r="EL277" s="37">
        <f t="shared" si="113"/>
        <v>30</v>
      </c>
      <c r="EM277" s="37">
        <v>30</v>
      </c>
      <c r="EN277" s="37">
        <v>0</v>
      </c>
      <c r="EO277" s="37">
        <v>481.30758500000002</v>
      </c>
      <c r="EQ277" s="37">
        <v>22.679415000000006</v>
      </c>
      <c r="FE277" s="37">
        <v>257.30099999999999</v>
      </c>
      <c r="FG277" s="37">
        <v>28.588999999999999</v>
      </c>
      <c r="FI277" s="37"/>
      <c r="FU277" s="37">
        <v>95.296666666666695</v>
      </c>
      <c r="FW277" s="37">
        <v>3</v>
      </c>
      <c r="GE277" s="37">
        <v>0</v>
      </c>
      <c r="GQ277" s="183"/>
      <c r="GR277" s="184"/>
      <c r="GS277" s="184"/>
      <c r="GT277" s="184"/>
      <c r="GU277" s="184"/>
      <c r="GV277" s="184"/>
      <c r="GW277" s="184"/>
      <c r="GX277" s="184"/>
      <c r="GY277" s="184"/>
      <c r="GZ277" s="184"/>
      <c r="HA277" s="184"/>
      <c r="HB277" s="184"/>
      <c r="HC277" s="184"/>
      <c r="HD277" s="184"/>
      <c r="HE277" s="184"/>
      <c r="HF277" s="184"/>
      <c r="HG277" s="184"/>
      <c r="HH277" s="184"/>
      <c r="HX277" s="37">
        <v>0</v>
      </c>
      <c r="IB277" s="37">
        <v>384.99099999999999</v>
      </c>
      <c r="IR277" s="37">
        <v>192.49549999999999</v>
      </c>
      <c r="IT277" s="37">
        <v>2</v>
      </c>
      <c r="JT277" s="37">
        <v>0</v>
      </c>
      <c r="JW277" s="37">
        <v>0</v>
      </c>
      <c r="JZ277" s="37">
        <v>0</v>
      </c>
      <c r="KA277" s="37">
        <v>0</v>
      </c>
      <c r="KB277" s="37">
        <v>0</v>
      </c>
      <c r="KC277" s="37">
        <v>0</v>
      </c>
      <c r="KD277" s="37">
        <v>0</v>
      </c>
      <c r="KV277" s="37">
        <v>0</v>
      </c>
    </row>
    <row r="278" spans="1:308" ht="17.25" customHeight="1" x14ac:dyDescent="0.25">
      <c r="A278" s="17">
        <v>268</v>
      </c>
      <c r="B278" s="163" t="s">
        <v>300</v>
      </c>
      <c r="C278" s="169" t="s">
        <v>568</v>
      </c>
      <c r="D278" s="170">
        <v>7464851410</v>
      </c>
      <c r="E278" s="78">
        <f t="shared" si="98"/>
        <v>5349.8269999999993</v>
      </c>
      <c r="F278" s="78">
        <f t="shared" si="95"/>
        <v>867.92577000000006</v>
      </c>
      <c r="G278" s="78">
        <f t="shared" si="96"/>
        <v>0</v>
      </c>
      <c r="H278" s="78">
        <f t="shared" si="97"/>
        <v>79.434229999999999</v>
      </c>
      <c r="I278" s="78">
        <f t="shared" si="99"/>
        <v>4402.4669999999996</v>
      </c>
      <c r="J278" s="37">
        <f t="shared" si="102"/>
        <v>0</v>
      </c>
      <c r="K278" s="37">
        <f>VLOOKUP($D278,'[2]Титул ДТ'!$B:$CT,12,0)</f>
        <v>0</v>
      </c>
      <c r="M278" s="37">
        <v>0</v>
      </c>
      <c r="U278" s="37">
        <v>0</v>
      </c>
      <c r="V278" s="180">
        <f t="shared" si="100"/>
        <v>0</v>
      </c>
      <c r="W278" s="180">
        <f t="shared" si="103"/>
        <v>0</v>
      </c>
      <c r="X278" s="180"/>
      <c r="Y278" s="180"/>
      <c r="Z278" s="180">
        <f t="shared" si="104"/>
        <v>0</v>
      </c>
      <c r="AA278" s="180"/>
      <c r="AB278" s="180"/>
      <c r="AC278" s="180">
        <f t="shared" si="105"/>
        <v>0</v>
      </c>
      <c r="AD278" s="37">
        <v>0</v>
      </c>
      <c r="AF278" s="37">
        <v>0</v>
      </c>
      <c r="AH278" s="37">
        <v>0</v>
      </c>
      <c r="AJ278" s="37">
        <v>0</v>
      </c>
      <c r="AL278" s="37">
        <f t="shared" si="101"/>
        <v>0</v>
      </c>
      <c r="AM278" s="179">
        <f t="shared" si="106"/>
        <v>0</v>
      </c>
      <c r="AP278" s="37">
        <f t="shared" si="107"/>
        <v>0</v>
      </c>
      <c r="AS278" s="37">
        <f t="shared" si="108"/>
        <v>0</v>
      </c>
      <c r="AT278" s="37">
        <v>0</v>
      </c>
      <c r="AV278" s="37">
        <f t="shared" si="109"/>
        <v>0</v>
      </c>
      <c r="AW278" s="37">
        <v>0</v>
      </c>
      <c r="AY278" s="37">
        <v>0</v>
      </c>
      <c r="BE278" s="37">
        <v>0</v>
      </c>
      <c r="BS278" s="37">
        <f t="shared" si="110"/>
        <v>0</v>
      </c>
      <c r="BT278" s="37">
        <v>0</v>
      </c>
      <c r="BV278" s="37">
        <v>0</v>
      </c>
      <c r="BX278" s="37">
        <v>0</v>
      </c>
      <c r="BZ278" s="37">
        <v>0</v>
      </c>
      <c r="CH278" s="37">
        <f t="shared" si="111"/>
        <v>0</v>
      </c>
      <c r="CI278" s="37">
        <v>0</v>
      </c>
      <c r="CN278" s="37">
        <v>3940.712</v>
      </c>
      <c r="CT278" s="37">
        <v>40</v>
      </c>
      <c r="CV278" s="37">
        <v>0</v>
      </c>
      <c r="DB278" s="37">
        <v>0</v>
      </c>
      <c r="DD278" s="37">
        <v>0</v>
      </c>
      <c r="DE278" s="37">
        <f t="shared" si="112"/>
        <v>0</v>
      </c>
      <c r="DG278" s="37">
        <v>0</v>
      </c>
      <c r="DK278" s="37">
        <v>0</v>
      </c>
      <c r="DP278" s="37">
        <v>334.57299999999998</v>
      </c>
      <c r="DW278" s="37">
        <v>0</v>
      </c>
      <c r="DZ278" s="37">
        <v>0</v>
      </c>
      <c r="EE278" s="37">
        <v>9</v>
      </c>
      <c r="EK278" s="37">
        <v>9</v>
      </c>
      <c r="EL278" s="37">
        <f t="shared" si="113"/>
        <v>21</v>
      </c>
      <c r="EM278" s="37">
        <v>21</v>
      </c>
      <c r="EN278" s="37">
        <v>0</v>
      </c>
      <c r="EO278" s="37">
        <v>265.69436999999999</v>
      </c>
      <c r="EQ278" s="37">
        <v>12.519630000000003</v>
      </c>
      <c r="FE278" s="37">
        <v>602.23140000000001</v>
      </c>
      <c r="FG278" s="37">
        <v>66.914599999999993</v>
      </c>
      <c r="FI278" s="37"/>
      <c r="FU278" s="37">
        <v>223.048666666667</v>
      </c>
      <c r="FW278" s="37">
        <v>3</v>
      </c>
      <c r="GE278" s="37">
        <v>0</v>
      </c>
      <c r="GQ278" s="183"/>
      <c r="GR278" s="184"/>
      <c r="GS278" s="184"/>
      <c r="GT278" s="184"/>
      <c r="GU278" s="184"/>
      <c r="GV278" s="184"/>
      <c r="GW278" s="184"/>
      <c r="GX278" s="184"/>
      <c r="GY278" s="184"/>
      <c r="GZ278" s="184"/>
      <c r="HA278" s="184"/>
      <c r="HB278" s="184"/>
      <c r="HC278" s="184"/>
      <c r="HD278" s="184"/>
      <c r="HE278" s="184"/>
      <c r="HF278" s="184"/>
      <c r="HG278" s="184"/>
      <c r="HH278" s="184"/>
      <c r="HX278" s="37">
        <v>0</v>
      </c>
      <c r="IB278" s="37">
        <v>461.755</v>
      </c>
      <c r="IR278" s="37">
        <v>230.8775</v>
      </c>
      <c r="IT278" s="37">
        <v>2</v>
      </c>
      <c r="JT278" s="37">
        <v>0</v>
      </c>
      <c r="JW278" s="37">
        <v>0</v>
      </c>
      <c r="JZ278" s="37">
        <v>0</v>
      </c>
      <c r="KA278" s="37">
        <v>0</v>
      </c>
      <c r="KB278" s="37">
        <v>0</v>
      </c>
      <c r="KC278" s="37">
        <v>0</v>
      </c>
      <c r="KD278" s="37">
        <v>0</v>
      </c>
      <c r="KV278" s="37">
        <v>0</v>
      </c>
    </row>
    <row r="279" spans="1:308" ht="17.25" customHeight="1" x14ac:dyDescent="0.25">
      <c r="A279" s="17">
        <v>269</v>
      </c>
      <c r="B279" s="163" t="s">
        <v>300</v>
      </c>
      <c r="C279" s="169" t="s">
        <v>569</v>
      </c>
      <c r="D279" s="170">
        <v>7464828630</v>
      </c>
      <c r="E279" s="78">
        <f t="shared" si="98"/>
        <v>3583.471</v>
      </c>
      <c r="F279" s="78">
        <f t="shared" si="95"/>
        <v>282.833755</v>
      </c>
      <c r="G279" s="78">
        <f t="shared" si="96"/>
        <v>0</v>
      </c>
      <c r="H279" s="78">
        <f t="shared" si="97"/>
        <v>13.327245000000001</v>
      </c>
      <c r="I279" s="78">
        <f t="shared" si="99"/>
        <v>3287.31</v>
      </c>
      <c r="J279" s="37">
        <f t="shared" si="102"/>
        <v>0</v>
      </c>
      <c r="K279" s="37">
        <f>VLOOKUP($D279,'[2]Титул ДТ'!$B:$CT,12,0)</f>
        <v>0</v>
      </c>
      <c r="M279" s="37">
        <v>0</v>
      </c>
      <c r="U279" s="37">
        <v>0</v>
      </c>
      <c r="V279" s="180">
        <f t="shared" si="100"/>
        <v>0</v>
      </c>
      <c r="W279" s="180">
        <f t="shared" si="103"/>
        <v>0</v>
      </c>
      <c r="X279" s="180"/>
      <c r="Y279" s="180"/>
      <c r="Z279" s="180">
        <f t="shared" si="104"/>
        <v>0</v>
      </c>
      <c r="AA279" s="180"/>
      <c r="AB279" s="180"/>
      <c r="AC279" s="180">
        <f t="shared" si="105"/>
        <v>0</v>
      </c>
      <c r="AD279" s="37">
        <v>0</v>
      </c>
      <c r="AF279" s="37">
        <v>0</v>
      </c>
      <c r="AH279" s="37">
        <v>0</v>
      </c>
      <c r="AJ279" s="37">
        <v>0</v>
      </c>
      <c r="AL279" s="37">
        <f t="shared" si="101"/>
        <v>0</v>
      </c>
      <c r="AM279" s="179">
        <f t="shared" si="106"/>
        <v>0</v>
      </c>
      <c r="AP279" s="37">
        <f t="shared" si="107"/>
        <v>0</v>
      </c>
      <c r="AS279" s="37">
        <f t="shared" si="108"/>
        <v>0</v>
      </c>
      <c r="AT279" s="37">
        <v>0</v>
      </c>
      <c r="AV279" s="37">
        <f t="shared" si="109"/>
        <v>0</v>
      </c>
      <c r="AW279" s="37">
        <v>0</v>
      </c>
      <c r="AY279" s="37">
        <v>0</v>
      </c>
      <c r="BE279" s="37">
        <v>0</v>
      </c>
      <c r="BS279" s="37">
        <f t="shared" si="110"/>
        <v>0</v>
      </c>
      <c r="BT279" s="37">
        <v>0</v>
      </c>
      <c r="BV279" s="37">
        <v>0</v>
      </c>
      <c r="BX279" s="37">
        <v>0</v>
      </c>
      <c r="BZ279" s="37">
        <v>0</v>
      </c>
      <c r="CH279" s="37">
        <f t="shared" si="111"/>
        <v>0</v>
      </c>
      <c r="CI279" s="37">
        <v>0</v>
      </c>
      <c r="CN279" s="37">
        <v>3223.7809999999999</v>
      </c>
      <c r="CT279" s="37">
        <v>20</v>
      </c>
      <c r="CV279" s="37">
        <v>0</v>
      </c>
      <c r="DB279" s="37">
        <v>0</v>
      </c>
      <c r="DD279" s="37">
        <v>0</v>
      </c>
      <c r="DE279" s="37">
        <f t="shared" si="112"/>
        <v>0</v>
      </c>
      <c r="DG279" s="37">
        <v>0</v>
      </c>
      <c r="DK279" s="37">
        <v>0</v>
      </c>
      <c r="DP279" s="37">
        <v>55</v>
      </c>
      <c r="DW279" s="37">
        <v>0</v>
      </c>
      <c r="DZ279" s="37">
        <v>0</v>
      </c>
      <c r="EE279" s="37">
        <v>3</v>
      </c>
      <c r="EK279" s="37">
        <v>3</v>
      </c>
      <c r="EL279" s="37">
        <f t="shared" si="113"/>
        <v>23</v>
      </c>
      <c r="EM279" s="37">
        <v>23</v>
      </c>
      <c r="EN279" s="37">
        <v>0</v>
      </c>
      <c r="EO279" s="37">
        <v>282.833755</v>
      </c>
      <c r="EQ279" s="37">
        <v>13.327245000000001</v>
      </c>
      <c r="FE279" s="37">
        <v>0</v>
      </c>
      <c r="FI279" s="37"/>
      <c r="FW279" s="37">
        <v>0</v>
      </c>
      <c r="GH279" s="37">
        <v>63.529000000000003</v>
      </c>
      <c r="GQ279" s="185"/>
      <c r="GR279" s="186"/>
      <c r="GS279" s="186"/>
      <c r="GT279" s="186"/>
      <c r="GU279" s="186"/>
      <c r="GV279" s="186"/>
      <c r="GW279" s="186"/>
      <c r="GX279" s="186"/>
      <c r="GY279" s="186"/>
      <c r="GZ279" s="186"/>
      <c r="HA279" s="186"/>
      <c r="HB279" s="186"/>
      <c r="HC279" s="186"/>
      <c r="HD279" s="186"/>
      <c r="HE279" s="186"/>
      <c r="HF279" s="186"/>
      <c r="HG279" s="186"/>
      <c r="HH279" s="186"/>
      <c r="HV279" s="37">
        <v>31.764500000000002</v>
      </c>
      <c r="HX279" s="37">
        <v>2</v>
      </c>
      <c r="IB279" s="37">
        <v>0</v>
      </c>
      <c r="IR279" s="37">
        <v>0</v>
      </c>
      <c r="IT279" s="37">
        <v>0</v>
      </c>
      <c r="JT279" s="37">
        <v>0</v>
      </c>
      <c r="JW279" s="37">
        <v>0</v>
      </c>
      <c r="JZ279" s="37">
        <v>0</v>
      </c>
      <c r="KA279" s="37">
        <v>0</v>
      </c>
      <c r="KB279" s="37">
        <v>0</v>
      </c>
      <c r="KC279" s="37">
        <v>0</v>
      </c>
      <c r="KD279" s="37">
        <v>0</v>
      </c>
      <c r="KV279" s="37">
        <v>0</v>
      </c>
    </row>
    <row r="280" spans="1:308" ht="17.25" customHeight="1" x14ac:dyDescent="0.25">
      <c r="A280" s="17">
        <v>270</v>
      </c>
      <c r="B280" s="165" t="s">
        <v>300</v>
      </c>
      <c r="C280" s="172" t="s">
        <v>570</v>
      </c>
      <c r="D280" s="173">
        <v>247693585</v>
      </c>
      <c r="E280" s="78">
        <f t="shared" si="98"/>
        <v>16195.592000000001</v>
      </c>
      <c r="F280" s="78">
        <f t="shared" si="95"/>
        <v>2465.1250149999996</v>
      </c>
      <c r="G280" s="78">
        <f t="shared" si="96"/>
        <v>0</v>
      </c>
      <c r="H280" s="78">
        <f t="shared" si="97"/>
        <v>8176.7369850000005</v>
      </c>
      <c r="I280" s="78">
        <f t="shared" si="99"/>
        <v>5553.73</v>
      </c>
      <c r="J280" s="37">
        <f t="shared" si="102"/>
        <v>3</v>
      </c>
      <c r="K280" s="37">
        <f>VLOOKUP($D280,'[2]Титул ДТ'!$B:$CT,12,0)</f>
        <v>3</v>
      </c>
      <c r="M280" s="37">
        <v>0</v>
      </c>
      <c r="U280" s="37">
        <v>1</v>
      </c>
      <c r="V280" s="180">
        <f t="shared" si="100"/>
        <v>500</v>
      </c>
      <c r="W280" s="180">
        <f t="shared" si="103"/>
        <v>0</v>
      </c>
      <c r="X280" s="180"/>
      <c r="Y280" s="180"/>
      <c r="Z280" s="180">
        <f t="shared" si="104"/>
        <v>0</v>
      </c>
      <c r="AA280" s="180"/>
      <c r="AB280" s="180"/>
      <c r="AC280" s="180">
        <f t="shared" si="105"/>
        <v>500</v>
      </c>
      <c r="AD280" s="37">
        <v>500</v>
      </c>
      <c r="AF280" s="37">
        <v>0</v>
      </c>
      <c r="AH280" s="37">
        <v>347</v>
      </c>
      <c r="AJ280" s="37">
        <v>0</v>
      </c>
      <c r="AL280" s="37">
        <f t="shared" si="101"/>
        <v>5</v>
      </c>
      <c r="AM280" s="179">
        <f t="shared" si="106"/>
        <v>0</v>
      </c>
      <c r="AP280" s="37">
        <f t="shared" si="107"/>
        <v>0</v>
      </c>
      <c r="AS280" s="37">
        <f t="shared" si="108"/>
        <v>4</v>
      </c>
      <c r="AT280" s="37">
        <v>4</v>
      </c>
      <c r="AV280" s="37">
        <f t="shared" si="109"/>
        <v>1</v>
      </c>
      <c r="AW280" s="37">
        <v>1</v>
      </c>
      <c r="AY280" s="37">
        <v>1</v>
      </c>
      <c r="BE280" s="37">
        <v>0</v>
      </c>
      <c r="BS280" s="37">
        <f t="shared" si="110"/>
        <v>0</v>
      </c>
      <c r="BT280" s="37">
        <v>0</v>
      </c>
      <c r="BV280" s="37">
        <v>0</v>
      </c>
      <c r="BX280" s="37">
        <v>126</v>
      </c>
      <c r="BZ280" s="37">
        <v>0</v>
      </c>
      <c r="CH280" s="37">
        <f t="shared" si="111"/>
        <v>3</v>
      </c>
      <c r="CI280" s="37">
        <v>3</v>
      </c>
      <c r="CM280" s="37">
        <v>7000</v>
      </c>
      <c r="CN280" s="37">
        <v>3041.1</v>
      </c>
      <c r="CT280" s="37">
        <v>105</v>
      </c>
      <c r="CV280" s="37">
        <v>0</v>
      </c>
      <c r="DB280" s="37">
        <v>0</v>
      </c>
      <c r="DD280" s="37">
        <v>0</v>
      </c>
      <c r="DE280" s="37">
        <f t="shared" si="112"/>
        <v>1</v>
      </c>
      <c r="DF280" s="37">
        <v>1</v>
      </c>
      <c r="DJ280" s="37">
        <v>18</v>
      </c>
      <c r="DP280" s="37">
        <v>604.07449999999994</v>
      </c>
      <c r="DW280" s="37">
        <v>0</v>
      </c>
      <c r="DZ280" s="37">
        <v>3</v>
      </c>
      <c r="EE280" s="37">
        <v>10</v>
      </c>
      <c r="EK280" s="37">
        <v>12</v>
      </c>
      <c r="EL280" s="37">
        <f t="shared" si="113"/>
        <v>110</v>
      </c>
      <c r="EM280" s="37">
        <v>110</v>
      </c>
      <c r="EN280" s="37">
        <v>0</v>
      </c>
      <c r="EO280" s="37">
        <v>1377.7909149999998</v>
      </c>
      <c r="EQ280" s="37">
        <v>64.92208500000001</v>
      </c>
      <c r="FE280" s="37">
        <v>1087.3341</v>
      </c>
      <c r="FG280" s="37">
        <v>120.81489999999999</v>
      </c>
      <c r="FI280" s="37"/>
      <c r="FU280" s="37">
        <v>241.62979999999999</v>
      </c>
      <c r="FW280" s="37">
        <v>5</v>
      </c>
      <c r="GH280" s="37">
        <v>2512.63</v>
      </c>
      <c r="GQ280" s="183"/>
      <c r="GR280" s="184"/>
      <c r="GS280" s="184"/>
      <c r="GT280" s="184"/>
      <c r="GU280" s="184"/>
      <c r="GV280" s="184"/>
      <c r="GW280" s="184"/>
      <c r="GX280" s="184"/>
      <c r="GY280" s="184"/>
      <c r="GZ280" s="184"/>
      <c r="HA280" s="184"/>
      <c r="HB280" s="184"/>
      <c r="HC280" s="184"/>
      <c r="HD280" s="184"/>
      <c r="HE280" s="184"/>
      <c r="HF280" s="184"/>
      <c r="HG280" s="184"/>
      <c r="HH280" s="184"/>
      <c r="HV280" s="37">
        <v>1275.06597014925</v>
      </c>
      <c r="HX280" s="37">
        <v>1.7</v>
      </c>
      <c r="IB280" s="37">
        <v>0</v>
      </c>
      <c r="IR280" s="37">
        <v>0</v>
      </c>
      <c r="IT280" s="37">
        <v>0</v>
      </c>
      <c r="JT280" s="37">
        <v>0</v>
      </c>
      <c r="JW280" s="37">
        <v>0</v>
      </c>
      <c r="JZ280" s="37">
        <v>0</v>
      </c>
      <c r="KA280" s="37">
        <v>0</v>
      </c>
      <c r="KB280" s="37">
        <v>0</v>
      </c>
      <c r="KC280" s="37">
        <v>0</v>
      </c>
      <c r="KD280" s="37">
        <v>0</v>
      </c>
      <c r="KV280" s="37">
        <v>0</v>
      </c>
    </row>
    <row r="281" spans="1:308" ht="17.25" customHeight="1" x14ac:dyDescent="0.25">
      <c r="A281" s="17">
        <v>271</v>
      </c>
      <c r="B281" s="163" t="s">
        <v>300</v>
      </c>
      <c r="C281" s="169" t="s">
        <v>571</v>
      </c>
      <c r="D281" s="170">
        <v>247693985</v>
      </c>
      <c r="E281" s="78">
        <f t="shared" si="98"/>
        <v>5517.78</v>
      </c>
      <c r="F281" s="78">
        <f t="shared" si="95"/>
        <v>1177.1156799999999</v>
      </c>
      <c r="G281" s="78">
        <f t="shared" si="96"/>
        <v>0</v>
      </c>
      <c r="H281" s="78">
        <f t="shared" si="97"/>
        <v>450.04632000000004</v>
      </c>
      <c r="I281" s="78">
        <f t="shared" si="99"/>
        <v>3890.6179999999999</v>
      </c>
      <c r="J281" s="37">
        <f t="shared" si="102"/>
        <v>2</v>
      </c>
      <c r="K281" s="37">
        <f>VLOOKUP($D281,'[2]Титул ДТ'!$B:$CT,12,0)</f>
        <v>2</v>
      </c>
      <c r="M281" s="37">
        <v>0</v>
      </c>
      <c r="U281" s="37">
        <v>1</v>
      </c>
      <c r="V281" s="180">
        <f t="shared" si="100"/>
        <v>170</v>
      </c>
      <c r="W281" s="180">
        <f t="shared" si="103"/>
        <v>0</v>
      </c>
      <c r="X281" s="180"/>
      <c r="Y281" s="180"/>
      <c r="Z281" s="180">
        <f t="shared" si="104"/>
        <v>0</v>
      </c>
      <c r="AA281" s="180"/>
      <c r="AB281" s="180"/>
      <c r="AC281" s="180">
        <f t="shared" si="105"/>
        <v>170</v>
      </c>
      <c r="AD281" s="37">
        <v>170</v>
      </c>
      <c r="AF281" s="37">
        <v>13.6</v>
      </c>
      <c r="AH281" s="37">
        <v>0</v>
      </c>
      <c r="AJ281" s="37">
        <v>0</v>
      </c>
      <c r="AL281" s="37">
        <f t="shared" si="101"/>
        <v>0</v>
      </c>
      <c r="AM281" s="179">
        <f t="shared" si="106"/>
        <v>0</v>
      </c>
      <c r="AP281" s="37">
        <f t="shared" si="107"/>
        <v>0</v>
      </c>
      <c r="AS281" s="37">
        <f t="shared" si="108"/>
        <v>0</v>
      </c>
      <c r="AT281" s="37">
        <v>0</v>
      </c>
      <c r="AV281" s="37">
        <f t="shared" si="109"/>
        <v>0</v>
      </c>
      <c r="AW281" s="37">
        <v>0</v>
      </c>
      <c r="AY281" s="37">
        <v>1</v>
      </c>
      <c r="BE281" s="37">
        <v>0</v>
      </c>
      <c r="BS281" s="37">
        <f t="shared" si="110"/>
        <v>164</v>
      </c>
      <c r="BT281" s="37">
        <v>164</v>
      </c>
      <c r="BV281" s="37">
        <v>0</v>
      </c>
      <c r="BX281" s="37">
        <v>0</v>
      </c>
      <c r="BZ281" s="37">
        <v>0</v>
      </c>
      <c r="CH281" s="37">
        <f t="shared" si="111"/>
        <v>2</v>
      </c>
      <c r="CI281" s="37">
        <v>2</v>
      </c>
      <c r="CN281" s="37">
        <v>3446.16</v>
      </c>
      <c r="CT281" s="37">
        <v>147</v>
      </c>
      <c r="CV281" s="37">
        <v>0</v>
      </c>
      <c r="DB281" s="37">
        <v>0</v>
      </c>
      <c r="DD281" s="37">
        <v>0</v>
      </c>
      <c r="DE281" s="37">
        <f t="shared" si="112"/>
        <v>0</v>
      </c>
      <c r="DG281" s="37">
        <v>0</v>
      </c>
      <c r="DK281" s="37">
        <v>0</v>
      </c>
      <c r="DP281" s="37">
        <v>407.87299999999999</v>
      </c>
      <c r="DW281" s="37">
        <v>0</v>
      </c>
      <c r="DZ281" s="37">
        <v>2</v>
      </c>
      <c r="EE281" s="37">
        <v>9</v>
      </c>
      <c r="EK281" s="37">
        <v>8</v>
      </c>
      <c r="EL281" s="37">
        <f t="shared" si="113"/>
        <v>35</v>
      </c>
      <c r="EM281" s="37">
        <v>35</v>
      </c>
      <c r="EN281" s="37">
        <v>0</v>
      </c>
      <c r="EO281" s="37">
        <v>442.94427999999999</v>
      </c>
      <c r="EQ281" s="37">
        <v>20.871720000000003</v>
      </c>
      <c r="FE281" s="37">
        <v>734.17139999999995</v>
      </c>
      <c r="FG281" s="37">
        <v>81.574600000000004</v>
      </c>
      <c r="FI281" s="37"/>
      <c r="FU281" s="37">
        <v>233.070285714286</v>
      </c>
      <c r="FW281" s="37">
        <v>3.5</v>
      </c>
      <c r="GH281" s="37">
        <v>444.45800000000003</v>
      </c>
      <c r="GQ281" s="183"/>
      <c r="GR281" s="184"/>
      <c r="GS281" s="184"/>
      <c r="GT281" s="184"/>
      <c r="GU281" s="184"/>
      <c r="GV281" s="184"/>
      <c r="GW281" s="184"/>
      <c r="GX281" s="184"/>
      <c r="GY281" s="184"/>
      <c r="GZ281" s="184"/>
      <c r="HA281" s="184"/>
      <c r="HB281" s="184"/>
      <c r="HC281" s="184"/>
      <c r="HD281" s="184"/>
      <c r="HE281" s="184"/>
      <c r="HF281" s="184"/>
      <c r="HG281" s="184"/>
      <c r="HH281" s="184"/>
      <c r="HV281" s="37">
        <v>240.748083333333</v>
      </c>
      <c r="HX281" s="37">
        <v>1.84615384615385</v>
      </c>
      <c r="IB281" s="37">
        <v>0</v>
      </c>
      <c r="IR281" s="37">
        <v>0</v>
      </c>
      <c r="IT281" s="37">
        <v>0</v>
      </c>
      <c r="JT281" s="37">
        <v>0</v>
      </c>
      <c r="JW281" s="37">
        <v>0</v>
      </c>
      <c r="JZ281" s="37">
        <v>0</v>
      </c>
      <c r="KA281" s="37">
        <v>0</v>
      </c>
      <c r="KB281" s="37">
        <v>0</v>
      </c>
      <c r="KC281" s="37">
        <v>0</v>
      </c>
      <c r="KD281" s="37">
        <v>0</v>
      </c>
      <c r="KV281" s="37">
        <v>0</v>
      </c>
    </row>
    <row r="282" spans="1:308" ht="17.25" customHeight="1" x14ac:dyDescent="0.25">
      <c r="A282" s="17">
        <v>272</v>
      </c>
      <c r="B282" s="163" t="s">
        <v>300</v>
      </c>
      <c r="C282" s="169" t="s">
        <v>572</v>
      </c>
      <c r="D282" s="170">
        <v>247693815</v>
      </c>
      <c r="E282" s="78">
        <f t="shared" si="98"/>
        <v>3949.2759999999998</v>
      </c>
      <c r="F282" s="78">
        <f t="shared" si="95"/>
        <v>1915.8027900000002</v>
      </c>
      <c r="G282" s="78">
        <f t="shared" si="96"/>
        <v>0</v>
      </c>
      <c r="H282" s="78">
        <f t="shared" si="97"/>
        <v>170.38021000000003</v>
      </c>
      <c r="I282" s="78">
        <f t="shared" si="99"/>
        <v>1863.0929999999998</v>
      </c>
      <c r="J282" s="37">
        <f t="shared" si="102"/>
        <v>0</v>
      </c>
      <c r="K282" s="37">
        <f>VLOOKUP($D282,'[2]Титул ДТ'!$B:$CT,12,0)</f>
        <v>0</v>
      </c>
      <c r="M282" s="37">
        <v>0</v>
      </c>
      <c r="U282" s="37">
        <v>0</v>
      </c>
      <c r="V282" s="180">
        <f t="shared" si="100"/>
        <v>0</v>
      </c>
      <c r="W282" s="180">
        <f t="shared" si="103"/>
        <v>0</v>
      </c>
      <c r="X282" s="180"/>
      <c r="Y282" s="180"/>
      <c r="Z282" s="180">
        <f t="shared" si="104"/>
        <v>0</v>
      </c>
      <c r="AA282" s="180"/>
      <c r="AB282" s="180"/>
      <c r="AC282" s="180">
        <f t="shared" si="105"/>
        <v>0</v>
      </c>
      <c r="AD282" s="37">
        <v>0</v>
      </c>
      <c r="AF282" s="37">
        <v>0</v>
      </c>
      <c r="AH282" s="37">
        <v>0</v>
      </c>
      <c r="AJ282" s="37">
        <v>0</v>
      </c>
      <c r="AL282" s="37">
        <f t="shared" si="101"/>
        <v>0</v>
      </c>
      <c r="AM282" s="179">
        <f t="shared" si="106"/>
        <v>0</v>
      </c>
      <c r="AP282" s="37">
        <f t="shared" si="107"/>
        <v>0</v>
      </c>
      <c r="AS282" s="37">
        <f t="shared" si="108"/>
        <v>0</v>
      </c>
      <c r="AT282" s="37">
        <v>0</v>
      </c>
      <c r="AV282" s="37">
        <f t="shared" si="109"/>
        <v>0</v>
      </c>
      <c r="AW282" s="37">
        <v>0</v>
      </c>
      <c r="AY282" s="37">
        <v>0</v>
      </c>
      <c r="BE282" s="37">
        <v>0</v>
      </c>
      <c r="BS282" s="37">
        <f t="shared" si="110"/>
        <v>0</v>
      </c>
      <c r="BT282" s="37">
        <v>0</v>
      </c>
      <c r="BV282" s="37">
        <v>0</v>
      </c>
      <c r="BX282" s="37">
        <v>0</v>
      </c>
      <c r="BZ282" s="37">
        <v>0</v>
      </c>
      <c r="CH282" s="37">
        <f t="shared" si="111"/>
        <v>0</v>
      </c>
      <c r="CI282" s="37">
        <v>0</v>
      </c>
      <c r="CN282" s="37">
        <v>1808.2819999999999</v>
      </c>
      <c r="CT282" s="37">
        <v>72</v>
      </c>
      <c r="CV282" s="37">
        <v>0</v>
      </c>
      <c r="DB282" s="37">
        <v>0</v>
      </c>
      <c r="DD282" s="37">
        <v>0</v>
      </c>
      <c r="DE282" s="37">
        <f t="shared" si="112"/>
        <v>1</v>
      </c>
      <c r="DG282" s="37">
        <v>1</v>
      </c>
      <c r="DK282" s="37">
        <v>18</v>
      </c>
      <c r="DP282" s="37">
        <v>695.47249999999997</v>
      </c>
      <c r="DW282" s="37">
        <v>0</v>
      </c>
      <c r="DZ282" s="37">
        <v>0</v>
      </c>
      <c r="EE282" s="37">
        <v>2</v>
      </c>
      <c r="EK282" s="37">
        <v>2</v>
      </c>
      <c r="EL282" s="37">
        <f t="shared" si="113"/>
        <v>53</v>
      </c>
      <c r="EM282" s="37">
        <v>53</v>
      </c>
      <c r="EN282" s="37">
        <v>0</v>
      </c>
      <c r="EO282" s="37">
        <v>663.95229000000006</v>
      </c>
      <c r="EQ282" s="37">
        <v>31.285710000000009</v>
      </c>
      <c r="FE282" s="37">
        <v>1251.8505</v>
      </c>
      <c r="FG282" s="37">
        <v>139.09450000000001</v>
      </c>
      <c r="FI282" s="37"/>
      <c r="FU282" s="37">
        <v>278.18900000000002</v>
      </c>
      <c r="FW282" s="37">
        <v>5</v>
      </c>
      <c r="GH282" s="37">
        <v>36.811</v>
      </c>
      <c r="GQ282" s="183"/>
      <c r="GR282" s="184"/>
      <c r="GS282" s="184"/>
      <c r="GT282" s="184"/>
      <c r="GU282" s="184"/>
      <c r="GV282" s="184"/>
      <c r="GW282" s="184"/>
      <c r="GX282" s="184"/>
      <c r="GY282" s="184"/>
      <c r="GZ282" s="184"/>
      <c r="HA282" s="184"/>
      <c r="HB282" s="184"/>
      <c r="HC282" s="184"/>
      <c r="HD282" s="184"/>
      <c r="HE282" s="184"/>
      <c r="HF282" s="184"/>
      <c r="HG282" s="184"/>
      <c r="HH282" s="184"/>
      <c r="HV282" s="37">
        <v>24.540666666666699</v>
      </c>
      <c r="HX282" s="37">
        <v>1.7</v>
      </c>
      <c r="IB282" s="37">
        <v>0</v>
      </c>
      <c r="IR282" s="37">
        <v>0</v>
      </c>
      <c r="IT282" s="37">
        <v>0</v>
      </c>
      <c r="JT282" s="37">
        <v>0</v>
      </c>
      <c r="JW282" s="37">
        <v>0</v>
      </c>
      <c r="JZ282" s="37">
        <v>0</v>
      </c>
      <c r="KA282" s="37">
        <v>0</v>
      </c>
      <c r="KB282" s="37">
        <v>0</v>
      </c>
      <c r="KC282" s="37">
        <v>0</v>
      </c>
      <c r="KD282" s="37">
        <v>0</v>
      </c>
      <c r="KV282" s="37">
        <v>0</v>
      </c>
    </row>
    <row r="283" spans="1:308" ht="17.25" customHeight="1" x14ac:dyDescent="0.25">
      <c r="A283" s="17">
        <v>273</v>
      </c>
      <c r="B283" s="163" t="s">
        <v>300</v>
      </c>
      <c r="C283" s="169" t="s">
        <v>573</v>
      </c>
      <c r="D283" s="170">
        <v>1430570778</v>
      </c>
      <c r="E283" s="78">
        <f t="shared" si="98"/>
        <v>16102.091</v>
      </c>
      <c r="F283" s="78">
        <f t="shared" si="95"/>
        <v>6702.3362050000005</v>
      </c>
      <c r="G283" s="78">
        <f t="shared" si="96"/>
        <v>0</v>
      </c>
      <c r="H283" s="78">
        <f t="shared" si="97"/>
        <v>1266.0133949999999</v>
      </c>
      <c r="I283" s="78">
        <f t="shared" si="99"/>
        <v>8133.7413999999999</v>
      </c>
      <c r="J283" s="37">
        <f t="shared" si="102"/>
        <v>3</v>
      </c>
      <c r="L283" s="37">
        <v>3</v>
      </c>
      <c r="M283" s="37">
        <v>0</v>
      </c>
      <c r="U283" s="37">
        <v>1</v>
      </c>
      <c r="V283" s="180">
        <f t="shared" si="100"/>
        <v>179.2</v>
      </c>
      <c r="W283" s="180">
        <f t="shared" si="103"/>
        <v>0</v>
      </c>
      <c r="X283" s="180"/>
      <c r="Y283" s="180"/>
      <c r="Z283" s="180">
        <f t="shared" si="104"/>
        <v>0</v>
      </c>
      <c r="AA283" s="180"/>
      <c r="AB283" s="180"/>
      <c r="AC283" s="180">
        <f t="shared" si="105"/>
        <v>179.2</v>
      </c>
      <c r="AD283" s="37">
        <v>0</v>
      </c>
      <c r="AE283" s="37">
        <v>179.2</v>
      </c>
      <c r="AF283" s="37">
        <v>0</v>
      </c>
      <c r="AG283" s="37">
        <v>51</v>
      </c>
      <c r="AH283" s="37">
        <v>0</v>
      </c>
      <c r="AJ283" s="37">
        <v>0</v>
      </c>
      <c r="AL283" s="37">
        <f t="shared" si="101"/>
        <v>0</v>
      </c>
      <c r="AM283" s="179">
        <f t="shared" si="106"/>
        <v>0</v>
      </c>
      <c r="AP283" s="37">
        <f t="shared" si="107"/>
        <v>0</v>
      </c>
      <c r="AS283" s="37">
        <f t="shared" si="108"/>
        <v>0</v>
      </c>
      <c r="AU283" s="37">
        <v>0</v>
      </c>
      <c r="AV283" s="37">
        <f t="shared" si="109"/>
        <v>0</v>
      </c>
      <c r="AX283" s="37">
        <v>0</v>
      </c>
      <c r="AY283" s="37">
        <v>3</v>
      </c>
      <c r="BE283" s="37">
        <v>0</v>
      </c>
      <c r="BS283" s="37">
        <f t="shared" si="110"/>
        <v>608.29999999999995</v>
      </c>
      <c r="BT283" s="37">
        <v>608.29999999999995</v>
      </c>
      <c r="BV283" s="37">
        <v>0</v>
      </c>
      <c r="BX283" s="37">
        <v>0</v>
      </c>
      <c r="BZ283" s="37">
        <v>0</v>
      </c>
      <c r="CH283" s="37">
        <f t="shared" si="111"/>
        <v>3</v>
      </c>
      <c r="CI283" s="37">
        <v>3</v>
      </c>
      <c r="CN283" s="37">
        <v>7482.857</v>
      </c>
      <c r="CT283" s="37">
        <v>20</v>
      </c>
      <c r="CV283" s="37">
        <v>0</v>
      </c>
      <c r="DB283" s="37">
        <v>0</v>
      </c>
      <c r="DD283" s="37">
        <v>0</v>
      </c>
      <c r="DE283" s="37">
        <f t="shared" si="112"/>
        <v>2</v>
      </c>
      <c r="DG283" s="37">
        <v>2</v>
      </c>
      <c r="DK283" s="37">
        <v>18</v>
      </c>
      <c r="DP283" s="37">
        <v>2162.9144999999999</v>
      </c>
      <c r="DW283" s="37">
        <v>0</v>
      </c>
      <c r="DZ283" s="37">
        <v>3</v>
      </c>
      <c r="EE283" s="37">
        <v>0</v>
      </c>
      <c r="EK283" s="37">
        <v>0</v>
      </c>
      <c r="EL283" s="37">
        <f t="shared" si="113"/>
        <v>111</v>
      </c>
      <c r="EM283" s="37">
        <v>111</v>
      </c>
      <c r="EN283" s="37">
        <v>0</v>
      </c>
      <c r="EO283" s="37">
        <v>1359.4262650000001</v>
      </c>
      <c r="EQ283" s="37">
        <v>64.056735000000003</v>
      </c>
      <c r="FE283" s="37">
        <v>3893.2460999999998</v>
      </c>
      <c r="FG283" s="37">
        <v>432.5829</v>
      </c>
      <c r="FI283" s="37"/>
      <c r="FU283" s="37">
        <v>865.16579999999999</v>
      </c>
      <c r="FW283" s="37">
        <v>5</v>
      </c>
      <c r="FY283" s="37">
        <v>1449.6638399999999</v>
      </c>
      <c r="GE283" s="37">
        <v>161.07375999999999</v>
      </c>
      <c r="GH283" s="37">
        <v>402.68439999999998</v>
      </c>
      <c r="GQ283" s="185"/>
      <c r="GR283" s="186"/>
      <c r="GS283" s="186"/>
      <c r="GT283" s="186"/>
      <c r="GU283" s="186"/>
      <c r="GV283" s="186"/>
      <c r="GW283" s="186"/>
      <c r="GX283" s="186"/>
      <c r="GY283" s="186"/>
      <c r="GZ283" s="186"/>
      <c r="HA283" s="186"/>
      <c r="HB283" s="186"/>
      <c r="HC283" s="186"/>
      <c r="HD283" s="186"/>
      <c r="HE283" s="186"/>
      <c r="HF283" s="186"/>
      <c r="HG283" s="186"/>
      <c r="HH283" s="186"/>
      <c r="HU283" s="37">
        <v>653.00172972972905</v>
      </c>
      <c r="HV283" s="37">
        <v>163.25043243243201</v>
      </c>
      <c r="HW283" s="37">
        <v>2.4666666666666699</v>
      </c>
      <c r="HX283" s="37">
        <v>2.4</v>
      </c>
      <c r="IB283" s="37">
        <v>0</v>
      </c>
      <c r="IR283" s="37">
        <v>0</v>
      </c>
      <c r="IT283" s="37">
        <v>0</v>
      </c>
      <c r="JT283" s="37">
        <v>0</v>
      </c>
      <c r="JW283" s="37">
        <v>0</v>
      </c>
      <c r="JZ283" s="37">
        <v>0</v>
      </c>
      <c r="KA283" s="37">
        <v>0</v>
      </c>
      <c r="KB283" s="37">
        <v>0</v>
      </c>
      <c r="KC283" s="37">
        <v>0</v>
      </c>
      <c r="KD283" s="37">
        <v>0</v>
      </c>
      <c r="KV283" s="37">
        <v>0</v>
      </c>
    </row>
    <row r="284" spans="1:308" ht="17.25" customHeight="1" x14ac:dyDescent="0.25">
      <c r="A284" s="17">
        <v>274</v>
      </c>
      <c r="B284" s="163" t="s">
        <v>300</v>
      </c>
      <c r="C284" s="169" t="s">
        <v>574</v>
      </c>
      <c r="D284" s="170">
        <v>247693782</v>
      </c>
      <c r="E284" s="78">
        <f t="shared" si="98"/>
        <v>9150.4609999999993</v>
      </c>
      <c r="F284" s="78">
        <f t="shared" si="95"/>
        <v>1569.83881</v>
      </c>
      <c r="G284" s="78">
        <f t="shared" si="96"/>
        <v>0</v>
      </c>
      <c r="H284" s="78">
        <f t="shared" si="97"/>
        <v>649.63618999999994</v>
      </c>
      <c r="I284" s="78">
        <f t="shared" si="99"/>
        <v>6930.9859999999999</v>
      </c>
      <c r="J284" s="37">
        <f t="shared" si="102"/>
        <v>1</v>
      </c>
      <c r="K284" s="37">
        <f>VLOOKUP($D284,'[2]Титул ДТ'!$B:$CT,12,0)</f>
        <v>1</v>
      </c>
      <c r="M284" s="37">
        <v>0</v>
      </c>
      <c r="U284" s="37">
        <v>1</v>
      </c>
      <c r="V284" s="180">
        <f t="shared" si="100"/>
        <v>281</v>
      </c>
      <c r="W284" s="180">
        <f t="shared" si="103"/>
        <v>0</v>
      </c>
      <c r="X284" s="180"/>
      <c r="Y284" s="180"/>
      <c r="Z284" s="180">
        <f t="shared" si="104"/>
        <v>0</v>
      </c>
      <c r="AA284" s="180"/>
      <c r="AB284" s="180"/>
      <c r="AC284" s="180">
        <f t="shared" si="105"/>
        <v>281</v>
      </c>
      <c r="AD284" s="37">
        <v>281</v>
      </c>
      <c r="AF284" s="37">
        <v>0</v>
      </c>
      <c r="AH284" s="37">
        <v>0</v>
      </c>
      <c r="AJ284" s="37">
        <v>0</v>
      </c>
      <c r="AL284" s="37">
        <f t="shared" si="101"/>
        <v>8</v>
      </c>
      <c r="AM284" s="179">
        <f t="shared" si="106"/>
        <v>0</v>
      </c>
      <c r="AP284" s="37">
        <f t="shared" si="107"/>
        <v>0</v>
      </c>
      <c r="AS284" s="37">
        <f t="shared" si="108"/>
        <v>7</v>
      </c>
      <c r="AT284" s="37">
        <v>7</v>
      </c>
      <c r="AV284" s="37">
        <f t="shared" si="109"/>
        <v>1</v>
      </c>
      <c r="AW284" s="37">
        <v>1</v>
      </c>
      <c r="AY284" s="37">
        <v>1</v>
      </c>
      <c r="BE284" s="37">
        <v>0</v>
      </c>
      <c r="BS284" s="37">
        <f t="shared" si="110"/>
        <v>236</v>
      </c>
      <c r="BT284" s="37">
        <v>236</v>
      </c>
      <c r="BV284" s="37">
        <v>0</v>
      </c>
      <c r="BX284" s="37">
        <v>0</v>
      </c>
      <c r="BZ284" s="37">
        <v>0</v>
      </c>
      <c r="CH284" s="37">
        <f t="shared" si="111"/>
        <v>4</v>
      </c>
      <c r="CI284" s="37">
        <v>4</v>
      </c>
      <c r="CN284" s="37">
        <v>6205.5280000000002</v>
      </c>
      <c r="CT284" s="37">
        <v>170</v>
      </c>
      <c r="CV284" s="37">
        <v>0</v>
      </c>
      <c r="DB284" s="37">
        <v>0</v>
      </c>
      <c r="DD284" s="37">
        <v>0</v>
      </c>
      <c r="DE284" s="37">
        <f t="shared" si="112"/>
        <v>1</v>
      </c>
      <c r="DG284" s="37">
        <v>1</v>
      </c>
      <c r="DK284" s="37">
        <v>18</v>
      </c>
      <c r="DP284" s="37">
        <v>509.31650000000002</v>
      </c>
      <c r="DW284" s="37">
        <v>0</v>
      </c>
      <c r="DZ284" s="37">
        <v>1</v>
      </c>
      <c r="EE284" s="37">
        <v>2</v>
      </c>
      <c r="EK284" s="37">
        <v>2</v>
      </c>
      <c r="EL284" s="37">
        <f t="shared" si="113"/>
        <v>50</v>
      </c>
      <c r="EM284" s="37">
        <v>50</v>
      </c>
      <c r="EN284" s="37">
        <v>0</v>
      </c>
      <c r="EO284" s="37">
        <v>653.06911000000002</v>
      </c>
      <c r="EQ284" s="37">
        <v>30.772890000000004</v>
      </c>
      <c r="FE284" s="37">
        <v>916.76969999999994</v>
      </c>
      <c r="FG284" s="37">
        <v>101.8633</v>
      </c>
      <c r="FI284" s="37"/>
      <c r="FU284" s="37">
        <v>291.03800000000001</v>
      </c>
      <c r="FW284" s="37">
        <v>3.5</v>
      </c>
      <c r="GH284" s="37">
        <v>707.45799999999997</v>
      </c>
      <c r="GQ284" s="183"/>
      <c r="GR284" s="184"/>
      <c r="GS284" s="184"/>
      <c r="GT284" s="184"/>
      <c r="GU284" s="184"/>
      <c r="GV284" s="184"/>
      <c r="GW284" s="184"/>
      <c r="GX284" s="184"/>
      <c r="GY284" s="184"/>
      <c r="GZ284" s="184"/>
      <c r="HA284" s="184"/>
      <c r="HB284" s="184"/>
      <c r="HC284" s="184"/>
      <c r="HD284" s="184"/>
      <c r="HE284" s="184"/>
      <c r="HF284" s="184"/>
      <c r="HG284" s="184"/>
      <c r="HH284" s="184"/>
      <c r="HV284" s="37">
        <v>471.63866666666701</v>
      </c>
      <c r="HX284" s="37">
        <v>1.7</v>
      </c>
      <c r="IB284" s="37">
        <v>0</v>
      </c>
      <c r="IR284" s="37">
        <v>0</v>
      </c>
      <c r="IT284" s="37">
        <v>0</v>
      </c>
      <c r="JT284" s="37">
        <v>0</v>
      </c>
      <c r="JW284" s="37">
        <v>0</v>
      </c>
      <c r="JZ284" s="37">
        <v>0</v>
      </c>
      <c r="KA284" s="37">
        <v>0</v>
      </c>
      <c r="KB284" s="37">
        <v>0</v>
      </c>
      <c r="KC284" s="37">
        <v>0</v>
      </c>
      <c r="KD284" s="37">
        <v>0</v>
      </c>
      <c r="KV284" s="37">
        <v>0</v>
      </c>
    </row>
    <row r="285" spans="1:308" ht="17.25" customHeight="1" x14ac:dyDescent="0.25">
      <c r="A285" s="17">
        <v>275</v>
      </c>
      <c r="B285" s="163" t="s">
        <v>300</v>
      </c>
      <c r="C285" s="169" t="s">
        <v>575</v>
      </c>
      <c r="D285" s="170">
        <v>247693883</v>
      </c>
      <c r="E285" s="78">
        <f t="shared" si="98"/>
        <v>16321.605000000001</v>
      </c>
      <c r="F285" s="78">
        <f t="shared" si="95"/>
        <v>3516.4492099999998</v>
      </c>
      <c r="G285" s="78">
        <f t="shared" si="96"/>
        <v>0</v>
      </c>
      <c r="H285" s="78">
        <f t="shared" si="97"/>
        <v>500.70078999999998</v>
      </c>
      <c r="I285" s="78">
        <f t="shared" si="99"/>
        <v>12304.455000000002</v>
      </c>
      <c r="J285" s="37">
        <f t="shared" si="102"/>
        <v>1</v>
      </c>
      <c r="K285" s="37">
        <f>VLOOKUP($D285,'[2]Титул ДТ'!$B:$CT,12,0)</f>
        <v>1</v>
      </c>
      <c r="M285" s="37">
        <v>0</v>
      </c>
      <c r="U285" s="37">
        <v>1</v>
      </c>
      <c r="V285" s="180">
        <f t="shared" si="100"/>
        <v>119</v>
      </c>
      <c r="W285" s="180">
        <f t="shared" si="103"/>
        <v>0</v>
      </c>
      <c r="X285" s="180"/>
      <c r="Y285" s="180"/>
      <c r="Z285" s="180">
        <f t="shared" si="104"/>
        <v>0</v>
      </c>
      <c r="AA285" s="180"/>
      <c r="AB285" s="180"/>
      <c r="AC285" s="180">
        <f t="shared" si="105"/>
        <v>119</v>
      </c>
      <c r="AD285" s="37">
        <v>119</v>
      </c>
      <c r="AF285" s="37">
        <v>0</v>
      </c>
      <c r="AH285" s="37">
        <v>0</v>
      </c>
      <c r="AJ285" s="37">
        <v>0</v>
      </c>
      <c r="AL285" s="37">
        <f t="shared" si="101"/>
        <v>6</v>
      </c>
      <c r="AM285" s="179">
        <f t="shared" si="106"/>
        <v>0</v>
      </c>
      <c r="AP285" s="37">
        <f t="shared" si="107"/>
        <v>0</v>
      </c>
      <c r="AS285" s="37">
        <f t="shared" si="108"/>
        <v>5</v>
      </c>
      <c r="AT285" s="37">
        <v>5</v>
      </c>
      <c r="AV285" s="37">
        <f t="shared" si="109"/>
        <v>1</v>
      </c>
      <c r="AW285" s="37">
        <v>1</v>
      </c>
      <c r="AY285" s="37">
        <v>1</v>
      </c>
      <c r="BE285" s="37">
        <v>0</v>
      </c>
      <c r="BS285" s="37">
        <f t="shared" si="110"/>
        <v>85.5</v>
      </c>
      <c r="BT285" s="37">
        <v>85.5</v>
      </c>
      <c r="BV285" s="37">
        <v>0</v>
      </c>
      <c r="BX285" s="37">
        <v>0</v>
      </c>
      <c r="BZ285" s="37">
        <v>0</v>
      </c>
      <c r="CH285" s="37">
        <f t="shared" si="111"/>
        <v>3</v>
      </c>
      <c r="CI285" s="37">
        <v>3</v>
      </c>
      <c r="CN285" s="37">
        <v>10392.174000000001</v>
      </c>
      <c r="CT285" s="37">
        <v>129</v>
      </c>
      <c r="CV285" s="37">
        <v>0</v>
      </c>
      <c r="DB285" s="37">
        <v>0</v>
      </c>
      <c r="DD285" s="37">
        <v>0</v>
      </c>
      <c r="DE285" s="37">
        <f t="shared" si="112"/>
        <v>1</v>
      </c>
      <c r="DG285" s="37">
        <v>1</v>
      </c>
      <c r="DK285" s="37">
        <v>18</v>
      </c>
      <c r="DP285" s="37">
        <v>1133.0139999999999</v>
      </c>
      <c r="DW285" s="37">
        <v>0</v>
      </c>
      <c r="DZ285" s="37">
        <v>1</v>
      </c>
      <c r="EE285" s="37">
        <v>8</v>
      </c>
      <c r="EK285" s="37">
        <v>12</v>
      </c>
      <c r="EL285" s="37">
        <f t="shared" si="113"/>
        <v>121</v>
      </c>
      <c r="EM285" s="37">
        <v>121</v>
      </c>
      <c r="EN285" s="37">
        <v>0</v>
      </c>
      <c r="EO285" s="37">
        <v>1477.0240100000001</v>
      </c>
      <c r="EQ285" s="37">
        <v>69.59799000000001</v>
      </c>
      <c r="FE285" s="37">
        <v>2039.4251999999999</v>
      </c>
      <c r="FG285" s="37">
        <v>226.6028</v>
      </c>
      <c r="FI285" s="37"/>
      <c r="FU285" s="37">
        <v>647.43657142857103</v>
      </c>
      <c r="FW285" s="37">
        <v>3.5</v>
      </c>
      <c r="GH285" s="37">
        <v>1894.2809999999999</v>
      </c>
      <c r="GQ285" s="183"/>
      <c r="GR285" s="184"/>
      <c r="GS285" s="184"/>
      <c r="GT285" s="184"/>
      <c r="GU285" s="184"/>
      <c r="GV285" s="184"/>
      <c r="GW285" s="184"/>
      <c r="GX285" s="184"/>
      <c r="GY285" s="184"/>
      <c r="GZ285" s="184"/>
      <c r="HA285" s="184"/>
      <c r="HB285" s="184"/>
      <c r="HC285" s="184"/>
      <c r="HD285" s="184"/>
      <c r="HE285" s="184"/>
      <c r="HF285" s="184"/>
      <c r="HG285" s="184"/>
      <c r="HH285" s="184"/>
      <c r="HV285" s="37">
        <v>1165.71138461538</v>
      </c>
      <c r="HX285" s="37">
        <v>1.7</v>
      </c>
      <c r="IB285" s="37">
        <v>0</v>
      </c>
      <c r="IR285" s="37">
        <v>0</v>
      </c>
      <c r="IT285" s="37">
        <v>0</v>
      </c>
      <c r="JT285" s="37">
        <v>0</v>
      </c>
      <c r="JW285" s="37">
        <v>0</v>
      </c>
      <c r="JZ285" s="37">
        <v>0</v>
      </c>
      <c r="KA285" s="37">
        <v>0</v>
      </c>
      <c r="KB285" s="37">
        <v>0</v>
      </c>
      <c r="KC285" s="37">
        <v>0</v>
      </c>
      <c r="KD285" s="37">
        <v>0</v>
      </c>
      <c r="KV285" s="37">
        <v>0</v>
      </c>
    </row>
    <row r="286" spans="1:308" ht="17.25" customHeight="1" x14ac:dyDescent="0.25">
      <c r="A286" s="17">
        <v>276</v>
      </c>
      <c r="B286" s="163" t="s">
        <v>300</v>
      </c>
      <c r="C286" s="169" t="s">
        <v>576</v>
      </c>
      <c r="D286" s="170">
        <v>247693633</v>
      </c>
      <c r="E286" s="78">
        <f t="shared" si="98"/>
        <v>1687.4450000000002</v>
      </c>
      <c r="F286" s="78">
        <f t="shared" si="95"/>
        <v>300.06959499999999</v>
      </c>
      <c r="G286" s="78">
        <f t="shared" si="96"/>
        <v>0</v>
      </c>
      <c r="H286" s="78">
        <f t="shared" si="97"/>
        <v>14.139405000000004</v>
      </c>
      <c r="I286" s="78">
        <f t="shared" si="99"/>
        <v>1373.2360000000001</v>
      </c>
      <c r="J286" s="37">
        <f t="shared" si="102"/>
        <v>0</v>
      </c>
      <c r="K286" s="37">
        <f>VLOOKUP($D286,'[2]Титул ДТ'!$B:$CT,12,0)</f>
        <v>0</v>
      </c>
      <c r="M286" s="37">
        <v>0</v>
      </c>
      <c r="U286" s="37">
        <v>0</v>
      </c>
      <c r="V286" s="180">
        <f t="shared" si="100"/>
        <v>0</v>
      </c>
      <c r="W286" s="180">
        <f t="shared" si="103"/>
        <v>0</v>
      </c>
      <c r="X286" s="180"/>
      <c r="Y286" s="180"/>
      <c r="Z286" s="180">
        <f t="shared" si="104"/>
        <v>0</v>
      </c>
      <c r="AA286" s="180"/>
      <c r="AB286" s="180"/>
      <c r="AC286" s="180">
        <f t="shared" si="105"/>
        <v>0</v>
      </c>
      <c r="AD286" s="37">
        <v>0</v>
      </c>
      <c r="AF286" s="37">
        <v>0</v>
      </c>
      <c r="AH286" s="37">
        <v>0</v>
      </c>
      <c r="AJ286" s="37">
        <v>0</v>
      </c>
      <c r="AL286" s="37">
        <f t="shared" si="101"/>
        <v>0</v>
      </c>
      <c r="AM286" s="179">
        <f t="shared" si="106"/>
        <v>0</v>
      </c>
      <c r="AP286" s="37">
        <f t="shared" si="107"/>
        <v>0</v>
      </c>
      <c r="AS286" s="37">
        <f t="shared" si="108"/>
        <v>0</v>
      </c>
      <c r="AT286" s="37">
        <v>0</v>
      </c>
      <c r="AV286" s="37">
        <f t="shared" si="109"/>
        <v>0</v>
      </c>
      <c r="AW286" s="37">
        <v>0</v>
      </c>
      <c r="AY286" s="37">
        <v>0</v>
      </c>
      <c r="BE286" s="37">
        <v>0</v>
      </c>
      <c r="BS286" s="37">
        <f t="shared" si="110"/>
        <v>0</v>
      </c>
      <c r="BT286" s="37">
        <v>0</v>
      </c>
      <c r="BV286" s="37">
        <v>0</v>
      </c>
      <c r="BX286" s="37">
        <v>0</v>
      </c>
      <c r="BZ286" s="37">
        <v>0</v>
      </c>
      <c r="CH286" s="37">
        <f t="shared" si="111"/>
        <v>0</v>
      </c>
      <c r="CI286" s="37">
        <v>0</v>
      </c>
      <c r="CN286" s="37">
        <v>1114.3320000000001</v>
      </c>
      <c r="CT286" s="37">
        <v>0</v>
      </c>
      <c r="CV286" s="37">
        <v>0</v>
      </c>
      <c r="DB286" s="37">
        <v>0</v>
      </c>
      <c r="DD286" s="37">
        <v>0</v>
      </c>
      <c r="DE286" s="37">
        <f t="shared" si="112"/>
        <v>0</v>
      </c>
      <c r="DG286" s="37">
        <v>0</v>
      </c>
      <c r="DK286" s="37">
        <v>0</v>
      </c>
      <c r="DP286" s="37">
        <v>55</v>
      </c>
      <c r="DW286" s="37">
        <v>0</v>
      </c>
      <c r="DZ286" s="37">
        <v>0</v>
      </c>
      <c r="EE286" s="37">
        <v>2</v>
      </c>
      <c r="EK286" s="37">
        <v>2</v>
      </c>
      <c r="EL286" s="37">
        <f t="shared" si="113"/>
        <v>23</v>
      </c>
      <c r="EM286" s="37">
        <v>23</v>
      </c>
      <c r="EN286" s="37">
        <v>0</v>
      </c>
      <c r="EO286" s="37">
        <v>300.06959499999999</v>
      </c>
      <c r="EQ286" s="37">
        <v>14.139405000000004</v>
      </c>
      <c r="FE286" s="37">
        <v>0</v>
      </c>
      <c r="FI286" s="37"/>
      <c r="FW286" s="37">
        <v>0</v>
      </c>
      <c r="GH286" s="37">
        <v>258.904</v>
      </c>
      <c r="GQ286" s="183"/>
      <c r="GR286" s="184"/>
      <c r="GS286" s="184"/>
      <c r="GT286" s="184"/>
      <c r="GU286" s="184"/>
      <c r="GV286" s="184"/>
      <c r="GW286" s="184"/>
      <c r="GX286" s="184"/>
      <c r="GY286" s="184"/>
      <c r="GZ286" s="184"/>
      <c r="HA286" s="184"/>
      <c r="HB286" s="184"/>
      <c r="HC286" s="184"/>
      <c r="HD286" s="184"/>
      <c r="HE286" s="184"/>
      <c r="HF286" s="184"/>
      <c r="HG286" s="184"/>
      <c r="HH286" s="184"/>
      <c r="HV286" s="37">
        <v>172.60266666666701</v>
      </c>
      <c r="HX286" s="37">
        <v>1.7</v>
      </c>
      <c r="IB286" s="37">
        <v>0</v>
      </c>
      <c r="IR286" s="37">
        <v>0</v>
      </c>
      <c r="IT286" s="37">
        <v>0</v>
      </c>
      <c r="JT286" s="37">
        <v>0</v>
      </c>
      <c r="JW286" s="37">
        <v>0</v>
      </c>
      <c r="JZ286" s="37">
        <v>0</v>
      </c>
      <c r="KA286" s="37">
        <v>0</v>
      </c>
      <c r="KB286" s="37">
        <v>0</v>
      </c>
      <c r="KC286" s="37">
        <v>0</v>
      </c>
      <c r="KD286" s="37">
        <v>0</v>
      </c>
      <c r="KV286" s="37">
        <v>0</v>
      </c>
    </row>
    <row r="287" spans="1:308" ht="17.25" customHeight="1" x14ac:dyDescent="0.25">
      <c r="A287" s="17">
        <v>277</v>
      </c>
      <c r="B287" s="163" t="s">
        <v>300</v>
      </c>
      <c r="C287" s="169" t="s">
        <v>577</v>
      </c>
      <c r="D287" s="170">
        <v>247693963</v>
      </c>
      <c r="E287" s="78">
        <f t="shared" si="98"/>
        <v>8459.7219999999998</v>
      </c>
      <c r="F287" s="78">
        <f t="shared" si="95"/>
        <v>3094.8175799999999</v>
      </c>
      <c r="G287" s="78">
        <f t="shared" si="96"/>
        <v>0</v>
      </c>
      <c r="H287" s="78">
        <f t="shared" si="97"/>
        <v>292.91442000000001</v>
      </c>
      <c r="I287" s="78">
        <f t="shared" si="99"/>
        <v>5071.99</v>
      </c>
      <c r="J287" s="37">
        <f t="shared" si="102"/>
        <v>0</v>
      </c>
      <c r="K287" s="37">
        <f>VLOOKUP($D287,'[2]Титул ДТ'!$B:$CT,12,0)</f>
        <v>0</v>
      </c>
      <c r="M287" s="37">
        <v>0</v>
      </c>
      <c r="U287" s="37">
        <v>0</v>
      </c>
      <c r="V287" s="180">
        <f t="shared" si="100"/>
        <v>0</v>
      </c>
      <c r="W287" s="180">
        <f t="shared" si="103"/>
        <v>0</v>
      </c>
      <c r="X287" s="180"/>
      <c r="Y287" s="180"/>
      <c r="Z287" s="180">
        <f t="shared" si="104"/>
        <v>0</v>
      </c>
      <c r="AA287" s="180"/>
      <c r="AB287" s="180"/>
      <c r="AC287" s="180">
        <f t="shared" si="105"/>
        <v>0</v>
      </c>
      <c r="AD287" s="37">
        <v>0</v>
      </c>
      <c r="AF287" s="37">
        <v>0</v>
      </c>
      <c r="AH287" s="37">
        <v>0</v>
      </c>
      <c r="AJ287" s="37">
        <v>0</v>
      </c>
      <c r="AL287" s="37">
        <f t="shared" si="101"/>
        <v>0</v>
      </c>
      <c r="AM287" s="179">
        <f t="shared" si="106"/>
        <v>0</v>
      </c>
      <c r="AP287" s="37">
        <f t="shared" si="107"/>
        <v>0</v>
      </c>
      <c r="AS287" s="37">
        <f t="shared" si="108"/>
        <v>0</v>
      </c>
      <c r="AT287" s="37">
        <v>0</v>
      </c>
      <c r="AV287" s="37">
        <f t="shared" si="109"/>
        <v>0</v>
      </c>
      <c r="AW287" s="37">
        <v>0</v>
      </c>
      <c r="AY287" s="37">
        <v>0</v>
      </c>
      <c r="BE287" s="37">
        <v>0</v>
      </c>
      <c r="BS287" s="37">
        <f t="shared" si="110"/>
        <v>0</v>
      </c>
      <c r="BT287" s="37">
        <v>0</v>
      </c>
      <c r="BV287" s="37">
        <v>0</v>
      </c>
      <c r="BX287" s="37">
        <v>0</v>
      </c>
      <c r="BZ287" s="37">
        <v>0</v>
      </c>
      <c r="CH287" s="37">
        <f t="shared" si="111"/>
        <v>0</v>
      </c>
      <c r="CI287" s="37">
        <v>0</v>
      </c>
      <c r="CN287" s="37">
        <v>4485.5569999999998</v>
      </c>
      <c r="CT287" s="37">
        <v>48</v>
      </c>
      <c r="CV287" s="37">
        <v>0</v>
      </c>
      <c r="DB287" s="37">
        <v>0</v>
      </c>
      <c r="DD287" s="37">
        <v>0</v>
      </c>
      <c r="DE287" s="37">
        <f t="shared" si="112"/>
        <v>0</v>
      </c>
      <c r="DG287" s="37">
        <v>0</v>
      </c>
      <c r="DK287" s="37">
        <v>0</v>
      </c>
      <c r="DP287" s="37">
        <v>1276.9680000000001</v>
      </c>
      <c r="DW287" s="37">
        <v>0</v>
      </c>
      <c r="DZ287" s="37">
        <v>0</v>
      </c>
      <c r="EE287" s="37">
        <v>0</v>
      </c>
      <c r="EK287" s="37">
        <v>2</v>
      </c>
      <c r="EL287" s="37">
        <f t="shared" si="113"/>
        <v>64</v>
      </c>
      <c r="EM287" s="37">
        <v>64</v>
      </c>
      <c r="EN287" s="37">
        <v>0</v>
      </c>
      <c r="EO287" s="37">
        <v>796.27517999999998</v>
      </c>
      <c r="EQ287" s="37">
        <v>37.520820000000001</v>
      </c>
      <c r="FE287" s="37">
        <v>2298.5423999999998</v>
      </c>
      <c r="FG287" s="37">
        <v>255.39359999999999</v>
      </c>
      <c r="FI287" s="37"/>
      <c r="FU287" s="37">
        <v>729.69600000000003</v>
      </c>
      <c r="FW287" s="37">
        <v>3.5</v>
      </c>
      <c r="GH287" s="37">
        <v>586.43299999999999</v>
      </c>
      <c r="GQ287" s="185"/>
      <c r="GR287" s="186"/>
      <c r="GS287" s="186"/>
      <c r="GT287" s="186"/>
      <c r="GU287" s="186"/>
      <c r="GV287" s="186"/>
      <c r="GW287" s="186"/>
      <c r="GX287" s="186"/>
      <c r="GY287" s="186"/>
      <c r="GZ287" s="186"/>
      <c r="HA287" s="186"/>
      <c r="HB287" s="186"/>
      <c r="HC287" s="186"/>
      <c r="HD287" s="186"/>
      <c r="HE287" s="186"/>
      <c r="HF287" s="186"/>
      <c r="HG287" s="186"/>
      <c r="HH287" s="186"/>
      <c r="HV287" s="37">
        <v>363.99289655172402</v>
      </c>
      <c r="HX287" s="37">
        <v>1.7</v>
      </c>
      <c r="IB287" s="37">
        <v>0</v>
      </c>
      <c r="IR287" s="37">
        <v>0</v>
      </c>
      <c r="IT287" s="37">
        <v>0</v>
      </c>
      <c r="JT287" s="37">
        <v>0</v>
      </c>
      <c r="JW287" s="37">
        <v>0</v>
      </c>
      <c r="JZ287" s="37">
        <v>0</v>
      </c>
      <c r="KA287" s="37">
        <v>0</v>
      </c>
      <c r="KB287" s="37">
        <v>0</v>
      </c>
      <c r="KC287" s="37">
        <v>0</v>
      </c>
      <c r="KD287" s="37">
        <v>0</v>
      </c>
      <c r="KV287" s="37">
        <v>0</v>
      </c>
    </row>
    <row r="288" spans="1:308" ht="17.25" customHeight="1" x14ac:dyDescent="0.25">
      <c r="A288" s="17">
        <v>278</v>
      </c>
      <c r="B288" s="163" t="s">
        <v>300</v>
      </c>
      <c r="C288" s="169" t="s">
        <v>578</v>
      </c>
      <c r="D288" s="170">
        <v>247693477</v>
      </c>
      <c r="E288" s="78">
        <f t="shared" si="98"/>
        <v>7501.4850000000006</v>
      </c>
      <c r="F288" s="78">
        <f t="shared" si="95"/>
        <v>1983.04062</v>
      </c>
      <c r="G288" s="78">
        <f t="shared" si="96"/>
        <v>0</v>
      </c>
      <c r="H288" s="78">
        <f t="shared" si="97"/>
        <v>425.55838</v>
      </c>
      <c r="I288" s="78">
        <f t="shared" si="99"/>
        <v>5092.8860000000004</v>
      </c>
      <c r="J288" s="37">
        <f t="shared" si="102"/>
        <v>1</v>
      </c>
      <c r="K288" s="37">
        <f>VLOOKUP($D288,'[2]Титул ДТ'!$B:$CT,12,0)</f>
        <v>1</v>
      </c>
      <c r="M288" s="37">
        <v>0</v>
      </c>
      <c r="U288" s="37">
        <v>1</v>
      </c>
      <c r="V288" s="180">
        <f t="shared" si="100"/>
        <v>236</v>
      </c>
      <c r="W288" s="180">
        <f t="shared" si="103"/>
        <v>0</v>
      </c>
      <c r="X288" s="180"/>
      <c r="Y288" s="180"/>
      <c r="Z288" s="180">
        <f t="shared" si="104"/>
        <v>0</v>
      </c>
      <c r="AA288" s="180"/>
      <c r="AB288" s="180"/>
      <c r="AC288" s="180">
        <f t="shared" si="105"/>
        <v>236</v>
      </c>
      <c r="AD288" s="37">
        <v>236</v>
      </c>
      <c r="AF288" s="37">
        <v>0</v>
      </c>
      <c r="AH288" s="37">
        <v>0</v>
      </c>
      <c r="AJ288" s="37">
        <v>0</v>
      </c>
      <c r="AL288" s="37">
        <f t="shared" si="101"/>
        <v>0</v>
      </c>
      <c r="AM288" s="179">
        <f t="shared" si="106"/>
        <v>0</v>
      </c>
      <c r="AP288" s="37">
        <f t="shared" si="107"/>
        <v>0</v>
      </c>
      <c r="AS288" s="37">
        <f t="shared" si="108"/>
        <v>0</v>
      </c>
      <c r="AT288" s="37">
        <v>0</v>
      </c>
      <c r="AV288" s="37">
        <f t="shared" si="109"/>
        <v>0</v>
      </c>
      <c r="AW288" s="37">
        <v>0</v>
      </c>
      <c r="AY288" s="37">
        <v>0</v>
      </c>
      <c r="BE288" s="37">
        <v>0</v>
      </c>
      <c r="BS288" s="37">
        <f t="shared" si="110"/>
        <v>0</v>
      </c>
      <c r="BT288" s="37">
        <v>0</v>
      </c>
      <c r="BV288" s="37">
        <v>0</v>
      </c>
      <c r="BX288" s="37">
        <v>0</v>
      </c>
      <c r="BZ288" s="37">
        <v>0</v>
      </c>
      <c r="CH288" s="37">
        <f t="shared" si="111"/>
        <v>0</v>
      </c>
      <c r="CI288" s="37">
        <v>0</v>
      </c>
      <c r="CN288" s="37">
        <v>4091.636</v>
      </c>
      <c r="CT288" s="37">
        <v>62</v>
      </c>
      <c r="CV288" s="37">
        <v>0</v>
      </c>
      <c r="DB288" s="37">
        <v>0</v>
      </c>
      <c r="DD288" s="37">
        <v>0</v>
      </c>
      <c r="DE288" s="37">
        <f t="shared" si="112"/>
        <v>0</v>
      </c>
      <c r="DG288" s="37">
        <v>0</v>
      </c>
      <c r="DK288" s="37">
        <v>0</v>
      </c>
      <c r="DP288" s="37">
        <v>834.46749999999997</v>
      </c>
      <c r="DW288" s="37">
        <v>0</v>
      </c>
      <c r="DZ288" s="37">
        <v>1</v>
      </c>
      <c r="EE288" s="37">
        <v>0</v>
      </c>
      <c r="EK288" s="37">
        <v>8</v>
      </c>
      <c r="EL288" s="37">
        <f t="shared" si="113"/>
        <v>37</v>
      </c>
      <c r="EM288" s="37">
        <v>37</v>
      </c>
      <c r="EN288" s="37">
        <v>0</v>
      </c>
      <c r="EO288" s="37">
        <v>480.99912</v>
      </c>
      <c r="EQ288" s="37">
        <v>22.664880000000004</v>
      </c>
      <c r="FE288" s="37">
        <v>1502.0415</v>
      </c>
      <c r="FG288" s="37">
        <v>166.89349999999999</v>
      </c>
      <c r="FI288" s="37"/>
      <c r="FU288" s="37">
        <v>333.78699999999998</v>
      </c>
      <c r="FW288" s="37">
        <v>5</v>
      </c>
      <c r="GH288" s="37">
        <v>1001.25</v>
      </c>
      <c r="GQ288" s="183"/>
      <c r="GR288" s="184"/>
      <c r="GS288" s="184"/>
      <c r="GT288" s="184"/>
      <c r="GU288" s="184"/>
      <c r="GV288" s="184"/>
      <c r="GW288" s="184"/>
      <c r="GX288" s="184"/>
      <c r="GY288" s="184"/>
      <c r="GZ288" s="184"/>
      <c r="HA288" s="184"/>
      <c r="HB288" s="184"/>
      <c r="HC288" s="184"/>
      <c r="HD288" s="184"/>
      <c r="HE288" s="184"/>
      <c r="HF288" s="184"/>
      <c r="HG288" s="184"/>
      <c r="HH288" s="184"/>
      <c r="HV288" s="37">
        <v>667.5</v>
      </c>
      <c r="HX288" s="37">
        <v>1.7</v>
      </c>
      <c r="IB288" s="37">
        <v>0</v>
      </c>
      <c r="IR288" s="37">
        <v>0</v>
      </c>
      <c r="IT288" s="37">
        <v>0</v>
      </c>
      <c r="JT288" s="37">
        <v>0</v>
      </c>
      <c r="JW288" s="37">
        <v>0</v>
      </c>
      <c r="JZ288" s="37">
        <v>0</v>
      </c>
      <c r="KA288" s="37">
        <v>0</v>
      </c>
      <c r="KB288" s="37">
        <v>0</v>
      </c>
      <c r="KC288" s="37">
        <v>0</v>
      </c>
      <c r="KD288" s="37">
        <v>0</v>
      </c>
      <c r="KV288" s="37">
        <v>0</v>
      </c>
    </row>
    <row r="289" spans="1:308" ht="17.25" customHeight="1" x14ac:dyDescent="0.25">
      <c r="A289" s="17">
        <v>279</v>
      </c>
      <c r="B289" s="163" t="s">
        <v>300</v>
      </c>
      <c r="C289" s="169" t="s">
        <v>579</v>
      </c>
      <c r="D289" s="170">
        <v>247694105</v>
      </c>
      <c r="E289" s="78">
        <f t="shared" si="98"/>
        <v>6528.049</v>
      </c>
      <c r="F289" s="78">
        <f t="shared" si="95"/>
        <v>2195.4858549999999</v>
      </c>
      <c r="G289" s="78">
        <f t="shared" si="96"/>
        <v>0</v>
      </c>
      <c r="H289" s="78">
        <f t="shared" si="97"/>
        <v>390.31734500000005</v>
      </c>
      <c r="I289" s="78">
        <f t="shared" si="99"/>
        <v>3942.2458000000001</v>
      </c>
      <c r="J289" s="37">
        <f t="shared" si="102"/>
        <v>1</v>
      </c>
      <c r="L289" s="37">
        <v>1</v>
      </c>
      <c r="M289" s="37">
        <v>0</v>
      </c>
      <c r="U289" s="37">
        <v>1</v>
      </c>
      <c r="V289" s="180">
        <f t="shared" si="100"/>
        <v>165</v>
      </c>
      <c r="W289" s="180">
        <f t="shared" si="103"/>
        <v>0</v>
      </c>
      <c r="X289" s="180"/>
      <c r="Y289" s="180"/>
      <c r="Z289" s="180">
        <f t="shared" si="104"/>
        <v>0</v>
      </c>
      <c r="AA289" s="180"/>
      <c r="AB289" s="180"/>
      <c r="AC289" s="180">
        <f t="shared" si="105"/>
        <v>165</v>
      </c>
      <c r="AD289" s="37">
        <v>0</v>
      </c>
      <c r="AE289" s="37">
        <v>165</v>
      </c>
      <c r="AF289" s="37">
        <v>0</v>
      </c>
      <c r="AH289" s="37">
        <v>0</v>
      </c>
      <c r="AJ289" s="37">
        <v>0</v>
      </c>
      <c r="AL289" s="37">
        <f t="shared" si="101"/>
        <v>0</v>
      </c>
      <c r="AM289" s="179">
        <f t="shared" si="106"/>
        <v>0</v>
      </c>
      <c r="AP289" s="37">
        <f t="shared" si="107"/>
        <v>0</v>
      </c>
      <c r="AS289" s="37">
        <f t="shared" si="108"/>
        <v>0</v>
      </c>
      <c r="AU289" s="37">
        <v>0</v>
      </c>
      <c r="AV289" s="37">
        <f t="shared" si="109"/>
        <v>0</v>
      </c>
      <c r="AX289" s="37">
        <v>0</v>
      </c>
      <c r="AY289" s="37">
        <v>1</v>
      </c>
      <c r="BE289" s="37">
        <v>0</v>
      </c>
      <c r="BS289" s="37">
        <f t="shared" si="110"/>
        <v>166</v>
      </c>
      <c r="BT289" s="37">
        <v>166</v>
      </c>
      <c r="BV289" s="37">
        <v>0</v>
      </c>
      <c r="BX289" s="37">
        <v>0</v>
      </c>
      <c r="BZ289" s="37">
        <v>0</v>
      </c>
      <c r="CH289" s="37">
        <f t="shared" si="111"/>
        <v>3</v>
      </c>
      <c r="CI289" s="37">
        <v>3</v>
      </c>
      <c r="CN289" s="37">
        <v>3587.7840000000001</v>
      </c>
      <c r="CT289" s="37">
        <v>40</v>
      </c>
      <c r="CV289" s="37">
        <v>0</v>
      </c>
      <c r="DB289" s="37">
        <v>0</v>
      </c>
      <c r="DD289" s="37">
        <v>0</v>
      </c>
      <c r="DE289" s="37">
        <f t="shared" si="112"/>
        <v>1</v>
      </c>
      <c r="DG289" s="37">
        <v>1</v>
      </c>
      <c r="DK289" s="37">
        <v>18</v>
      </c>
      <c r="DP289" s="37">
        <v>706.40549999999996</v>
      </c>
      <c r="DW289" s="37">
        <v>0</v>
      </c>
      <c r="DZ289" s="37">
        <v>1</v>
      </c>
      <c r="EE289" s="37">
        <v>5</v>
      </c>
      <c r="EK289" s="37">
        <v>5</v>
      </c>
      <c r="EL289" s="37">
        <f t="shared" si="113"/>
        <v>24</v>
      </c>
      <c r="EM289" s="37">
        <v>24</v>
      </c>
      <c r="EN289" s="37">
        <v>0</v>
      </c>
      <c r="EO289" s="37">
        <v>306.69347500000003</v>
      </c>
      <c r="EQ289" s="37">
        <v>14.451525000000004</v>
      </c>
      <c r="FE289" s="37">
        <v>1271.5299</v>
      </c>
      <c r="FG289" s="37">
        <v>141.28110000000001</v>
      </c>
      <c r="FI289" s="37"/>
      <c r="FU289" s="37">
        <v>332.42611764705902</v>
      </c>
      <c r="FW289" s="37">
        <v>4.25</v>
      </c>
      <c r="FY289" s="37">
        <v>617.26247999999998</v>
      </c>
      <c r="GE289" s="37">
        <v>68.584720000000004</v>
      </c>
      <c r="GH289" s="37">
        <v>171.46180000000001</v>
      </c>
      <c r="GQ289" s="183"/>
      <c r="GR289" s="184"/>
      <c r="GS289" s="184"/>
      <c r="GT289" s="184"/>
      <c r="GU289" s="184"/>
      <c r="GV289" s="184"/>
      <c r="GW289" s="184"/>
      <c r="GX289" s="184"/>
      <c r="GY289" s="184"/>
      <c r="GZ289" s="184"/>
      <c r="HA289" s="184"/>
      <c r="HB289" s="184"/>
      <c r="HC289" s="184"/>
      <c r="HD289" s="184"/>
      <c r="HE289" s="184"/>
      <c r="HF289" s="184"/>
      <c r="HG289" s="184"/>
      <c r="HH289" s="184"/>
      <c r="HU289" s="37">
        <v>238.55554782608701</v>
      </c>
      <c r="HV289" s="37">
        <v>59.638886956521702</v>
      </c>
      <c r="HW289" s="37">
        <v>2.8</v>
      </c>
      <c r="HX289" s="37">
        <v>2.8</v>
      </c>
      <c r="IB289" s="37">
        <v>0</v>
      </c>
      <c r="IR289" s="37">
        <v>0</v>
      </c>
      <c r="IT289" s="37">
        <v>0</v>
      </c>
      <c r="JT289" s="37">
        <v>0</v>
      </c>
      <c r="JW289" s="37">
        <v>0</v>
      </c>
      <c r="JZ289" s="37">
        <v>0</v>
      </c>
      <c r="KA289" s="37">
        <v>0</v>
      </c>
      <c r="KB289" s="37">
        <v>0</v>
      </c>
      <c r="KC289" s="37">
        <v>0</v>
      </c>
      <c r="KD289" s="37">
        <v>0</v>
      </c>
      <c r="KV289" s="37">
        <v>0</v>
      </c>
    </row>
    <row r="290" spans="1:308" ht="17.25" customHeight="1" x14ac:dyDescent="0.25">
      <c r="A290" s="17">
        <v>280</v>
      </c>
      <c r="B290" s="163" t="s">
        <v>300</v>
      </c>
      <c r="C290" s="169" t="s">
        <v>580</v>
      </c>
      <c r="D290" s="170">
        <v>7382604230</v>
      </c>
      <c r="E290" s="78">
        <f t="shared" si="98"/>
        <v>4638.9839999999995</v>
      </c>
      <c r="F290" s="78">
        <f t="shared" si="95"/>
        <v>772.81705499999998</v>
      </c>
      <c r="G290" s="78">
        <f t="shared" si="96"/>
        <v>0</v>
      </c>
      <c r="H290" s="78">
        <f t="shared" si="97"/>
        <v>81.074945</v>
      </c>
      <c r="I290" s="78">
        <f t="shared" si="99"/>
        <v>3785.0919999999996</v>
      </c>
      <c r="J290" s="37">
        <f t="shared" si="102"/>
        <v>0</v>
      </c>
      <c r="K290" s="37">
        <f>VLOOKUP($D290,'[2]Титул ДТ'!$B:$CT,12,0)</f>
        <v>0</v>
      </c>
      <c r="M290" s="37">
        <v>0</v>
      </c>
      <c r="U290" s="37">
        <v>0</v>
      </c>
      <c r="V290" s="180">
        <f t="shared" si="100"/>
        <v>0</v>
      </c>
      <c r="W290" s="180">
        <f t="shared" si="103"/>
        <v>0</v>
      </c>
      <c r="X290" s="180"/>
      <c r="Y290" s="180"/>
      <c r="Z290" s="180">
        <f t="shared" si="104"/>
        <v>0</v>
      </c>
      <c r="AA290" s="180"/>
      <c r="AB290" s="180"/>
      <c r="AC290" s="180">
        <f t="shared" si="105"/>
        <v>0</v>
      </c>
      <c r="AD290" s="37">
        <v>0</v>
      </c>
      <c r="AF290" s="37">
        <v>0</v>
      </c>
      <c r="AH290" s="37">
        <v>0</v>
      </c>
      <c r="AJ290" s="37">
        <v>0</v>
      </c>
      <c r="AL290" s="37">
        <f t="shared" si="101"/>
        <v>0</v>
      </c>
      <c r="AM290" s="179">
        <f t="shared" si="106"/>
        <v>0</v>
      </c>
      <c r="AP290" s="37">
        <f t="shared" si="107"/>
        <v>0</v>
      </c>
      <c r="AS290" s="37">
        <f t="shared" si="108"/>
        <v>0</v>
      </c>
      <c r="AT290" s="37">
        <v>0</v>
      </c>
      <c r="AV290" s="37">
        <f t="shared" si="109"/>
        <v>0</v>
      </c>
      <c r="AW290" s="37">
        <v>0</v>
      </c>
      <c r="AY290" s="37">
        <v>0</v>
      </c>
      <c r="BE290" s="37">
        <v>0</v>
      </c>
      <c r="BS290" s="37">
        <f t="shared" si="110"/>
        <v>0</v>
      </c>
      <c r="BT290" s="37">
        <v>0</v>
      </c>
      <c r="BV290" s="37">
        <v>0</v>
      </c>
      <c r="BX290" s="37">
        <v>0</v>
      </c>
      <c r="BZ290" s="37">
        <v>0</v>
      </c>
      <c r="CH290" s="37">
        <f t="shared" si="111"/>
        <v>0</v>
      </c>
      <c r="CI290" s="37">
        <v>0</v>
      </c>
      <c r="CN290" s="37">
        <v>3483.3449999999998</v>
      </c>
      <c r="CT290" s="37">
        <v>30</v>
      </c>
      <c r="CV290" s="37">
        <v>0</v>
      </c>
      <c r="DB290" s="37">
        <v>0</v>
      </c>
      <c r="DD290" s="37">
        <v>0</v>
      </c>
      <c r="DE290" s="37">
        <f t="shared" si="112"/>
        <v>1</v>
      </c>
      <c r="DG290" s="37">
        <v>1</v>
      </c>
      <c r="DK290" s="37">
        <v>18</v>
      </c>
      <c r="DP290" s="37">
        <v>387.72550000000001</v>
      </c>
      <c r="DW290" s="37">
        <v>0</v>
      </c>
      <c r="DZ290" s="37">
        <v>0</v>
      </c>
      <c r="EE290" s="37">
        <v>2</v>
      </c>
      <c r="EK290" s="37">
        <v>2</v>
      </c>
      <c r="EL290" s="37">
        <f t="shared" si="113"/>
        <v>6</v>
      </c>
      <c r="EM290" s="37">
        <v>6</v>
      </c>
      <c r="EN290" s="37">
        <v>0</v>
      </c>
      <c r="EO290" s="37">
        <v>74.911155000000008</v>
      </c>
      <c r="EQ290" s="37">
        <v>3.5298449999999999</v>
      </c>
      <c r="FE290" s="37">
        <v>697.90589999999997</v>
      </c>
      <c r="FG290" s="37">
        <v>77.545100000000005</v>
      </c>
      <c r="FI290" s="37"/>
      <c r="FU290" s="37">
        <v>221.557428571429</v>
      </c>
      <c r="FW290" s="37">
        <v>3.5</v>
      </c>
      <c r="GH290" s="37">
        <v>283.74700000000001</v>
      </c>
      <c r="GQ290" s="183"/>
      <c r="GR290" s="184"/>
      <c r="GS290" s="184"/>
      <c r="GT290" s="184"/>
      <c r="GU290" s="184"/>
      <c r="GV290" s="184"/>
      <c r="GW290" s="184"/>
      <c r="GX290" s="184"/>
      <c r="GY290" s="184"/>
      <c r="GZ290" s="184"/>
      <c r="HA290" s="184"/>
      <c r="HB290" s="184"/>
      <c r="HC290" s="184"/>
      <c r="HD290" s="184"/>
      <c r="HE290" s="184"/>
      <c r="HF290" s="184"/>
      <c r="HG290" s="184"/>
      <c r="HH290" s="184"/>
      <c r="HV290" s="37">
        <v>189.16466666666699</v>
      </c>
      <c r="HX290" s="37">
        <v>1.7</v>
      </c>
      <c r="IB290" s="37">
        <v>0</v>
      </c>
      <c r="IR290" s="37">
        <v>0</v>
      </c>
      <c r="IT290" s="37">
        <v>0</v>
      </c>
      <c r="JT290" s="37">
        <v>0</v>
      </c>
      <c r="JW290" s="37">
        <v>0</v>
      </c>
      <c r="JZ290" s="37">
        <v>0</v>
      </c>
      <c r="KA290" s="37">
        <v>0</v>
      </c>
      <c r="KB290" s="37">
        <v>0</v>
      </c>
      <c r="KC290" s="37">
        <v>0</v>
      </c>
      <c r="KD290" s="37">
        <v>0</v>
      </c>
      <c r="KV290" s="37">
        <v>0</v>
      </c>
    </row>
    <row r="291" spans="1:308" ht="17.25" customHeight="1" x14ac:dyDescent="0.25">
      <c r="A291" s="17">
        <v>281</v>
      </c>
      <c r="B291" s="163" t="s">
        <v>300</v>
      </c>
      <c r="C291" s="169" t="s">
        <v>581</v>
      </c>
      <c r="D291" s="170">
        <v>247693500</v>
      </c>
      <c r="E291" s="78">
        <f t="shared" si="98"/>
        <v>2770.1410000000001</v>
      </c>
      <c r="F291" s="78">
        <f t="shared" si="95"/>
        <v>486.01181000000003</v>
      </c>
      <c r="G291" s="78">
        <f t="shared" si="96"/>
        <v>0</v>
      </c>
      <c r="H291" s="78">
        <f t="shared" si="97"/>
        <v>149.11619000000002</v>
      </c>
      <c r="I291" s="78">
        <f t="shared" si="99"/>
        <v>2135.0129999999999</v>
      </c>
      <c r="J291" s="37">
        <f t="shared" si="102"/>
        <v>1</v>
      </c>
      <c r="K291" s="37">
        <f>VLOOKUP($D291,'[2]Титул ДТ'!$B:$CT,12,0)</f>
        <v>1</v>
      </c>
      <c r="M291" s="37">
        <v>0</v>
      </c>
      <c r="U291" s="37">
        <v>1</v>
      </c>
      <c r="V291" s="180">
        <f t="shared" si="100"/>
        <v>0</v>
      </c>
      <c r="W291" s="180">
        <f t="shared" si="103"/>
        <v>0</v>
      </c>
      <c r="X291" s="180"/>
      <c r="Y291" s="180"/>
      <c r="Z291" s="180">
        <f t="shared" si="104"/>
        <v>0</v>
      </c>
      <c r="AA291" s="180"/>
      <c r="AB291" s="180"/>
      <c r="AC291" s="180">
        <f t="shared" si="105"/>
        <v>0</v>
      </c>
      <c r="AD291" s="37">
        <v>0</v>
      </c>
      <c r="AF291" s="37">
        <v>0</v>
      </c>
      <c r="AH291" s="37">
        <v>101</v>
      </c>
      <c r="AJ291" s="37">
        <v>0</v>
      </c>
      <c r="AL291" s="37">
        <f t="shared" si="101"/>
        <v>0</v>
      </c>
      <c r="AM291" s="179">
        <f t="shared" si="106"/>
        <v>0</v>
      </c>
      <c r="AP291" s="37">
        <f t="shared" si="107"/>
        <v>0</v>
      </c>
      <c r="AS291" s="37">
        <f t="shared" si="108"/>
        <v>0</v>
      </c>
      <c r="AT291" s="37">
        <v>0</v>
      </c>
      <c r="AV291" s="37">
        <f t="shared" si="109"/>
        <v>0</v>
      </c>
      <c r="AW291" s="37">
        <v>0</v>
      </c>
      <c r="AY291" s="37">
        <v>0</v>
      </c>
      <c r="BE291" s="37">
        <v>0</v>
      </c>
      <c r="BS291" s="37">
        <f t="shared" si="110"/>
        <v>0</v>
      </c>
      <c r="BT291" s="37">
        <v>0</v>
      </c>
      <c r="BV291" s="37">
        <v>0</v>
      </c>
      <c r="BX291" s="37">
        <v>0</v>
      </c>
      <c r="BZ291" s="37">
        <v>0</v>
      </c>
      <c r="CH291" s="37">
        <f t="shared" si="111"/>
        <v>0</v>
      </c>
      <c r="CI291" s="37">
        <v>0</v>
      </c>
      <c r="CN291" s="37">
        <v>2058.7939999999999</v>
      </c>
      <c r="CT291" s="37">
        <v>30</v>
      </c>
      <c r="CV291" s="37">
        <v>0</v>
      </c>
      <c r="DB291" s="37">
        <v>0</v>
      </c>
      <c r="DD291" s="37">
        <v>0</v>
      </c>
      <c r="DE291" s="37">
        <f t="shared" si="112"/>
        <v>0</v>
      </c>
      <c r="DG291" s="37">
        <v>0</v>
      </c>
      <c r="DK291" s="37">
        <v>0</v>
      </c>
      <c r="DP291" s="37">
        <v>218.91300000000001</v>
      </c>
      <c r="DW291" s="37">
        <v>0</v>
      </c>
      <c r="DZ291" s="37">
        <v>1</v>
      </c>
      <c r="EE291" s="37">
        <v>0</v>
      </c>
      <c r="EK291" s="37">
        <v>0</v>
      </c>
      <c r="EL291" s="37">
        <f t="shared" si="113"/>
        <v>7</v>
      </c>
      <c r="EM291" s="37">
        <v>7</v>
      </c>
      <c r="EN291" s="37">
        <v>0</v>
      </c>
      <c r="EO291" s="37">
        <v>91.968410000000006</v>
      </c>
      <c r="EQ291" s="37">
        <v>4.3335900000000009</v>
      </c>
      <c r="FE291" s="37">
        <v>394.04340000000002</v>
      </c>
      <c r="FG291" s="37">
        <v>43.782600000000002</v>
      </c>
      <c r="FI291" s="37"/>
      <c r="FU291" s="37">
        <v>125.09314285714299</v>
      </c>
      <c r="FW291" s="37">
        <v>3.5</v>
      </c>
      <c r="GH291" s="37">
        <v>76.218999999999994</v>
      </c>
      <c r="GQ291" s="185"/>
      <c r="GR291" s="186"/>
      <c r="GS291" s="186"/>
      <c r="GT291" s="186"/>
      <c r="GU291" s="186"/>
      <c r="GV291" s="186"/>
      <c r="GW291" s="186"/>
      <c r="GX291" s="186"/>
      <c r="GY291" s="186"/>
      <c r="GZ291" s="186"/>
      <c r="HA291" s="186"/>
      <c r="HB291" s="186"/>
      <c r="HC291" s="186"/>
      <c r="HD291" s="186"/>
      <c r="HE291" s="186"/>
      <c r="HF291" s="186"/>
      <c r="HG291" s="186"/>
      <c r="HH291" s="186"/>
      <c r="HV291" s="37">
        <v>50.812666666666701</v>
      </c>
      <c r="HX291" s="37">
        <v>1.7</v>
      </c>
      <c r="IB291" s="37">
        <v>0</v>
      </c>
      <c r="IR291" s="37">
        <v>0</v>
      </c>
      <c r="IT291" s="37">
        <v>0</v>
      </c>
      <c r="JT291" s="37">
        <v>0</v>
      </c>
      <c r="JW291" s="37">
        <v>0</v>
      </c>
      <c r="JZ291" s="37">
        <v>0</v>
      </c>
      <c r="KA291" s="37">
        <v>0</v>
      </c>
      <c r="KB291" s="37">
        <v>0</v>
      </c>
      <c r="KC291" s="37">
        <v>0</v>
      </c>
      <c r="KD291" s="37">
        <v>0</v>
      </c>
      <c r="KV291" s="37">
        <v>0</v>
      </c>
    </row>
    <row r="292" spans="1:308" ht="17.25" customHeight="1" x14ac:dyDescent="0.25">
      <c r="A292" s="17">
        <v>282</v>
      </c>
      <c r="B292" s="163" t="s">
        <v>300</v>
      </c>
      <c r="C292" s="169" t="s">
        <v>582</v>
      </c>
      <c r="D292" s="170">
        <v>1430711338</v>
      </c>
      <c r="E292" s="78">
        <f t="shared" si="98"/>
        <v>20862.89</v>
      </c>
      <c r="F292" s="78">
        <f t="shared" si="95"/>
        <v>10687.17114</v>
      </c>
      <c r="G292" s="78">
        <f t="shared" si="96"/>
        <v>0</v>
      </c>
      <c r="H292" s="78">
        <f t="shared" si="97"/>
        <v>1250.4634599999999</v>
      </c>
      <c r="I292" s="78">
        <f t="shared" si="99"/>
        <v>8925.2554</v>
      </c>
      <c r="J292" s="37">
        <f t="shared" si="102"/>
        <v>16</v>
      </c>
      <c r="L292" s="37">
        <v>16</v>
      </c>
      <c r="M292" s="37">
        <v>0</v>
      </c>
      <c r="U292" s="37">
        <v>1</v>
      </c>
      <c r="V292" s="180">
        <f t="shared" si="100"/>
        <v>1737</v>
      </c>
      <c r="W292" s="180">
        <f t="shared" si="103"/>
        <v>0</v>
      </c>
      <c r="X292" s="180"/>
      <c r="Y292" s="180"/>
      <c r="Z292" s="180">
        <f t="shared" si="104"/>
        <v>0</v>
      </c>
      <c r="AA292" s="180"/>
      <c r="AB292" s="180"/>
      <c r="AC292" s="180">
        <f t="shared" si="105"/>
        <v>1737</v>
      </c>
      <c r="AD292" s="37">
        <v>0</v>
      </c>
      <c r="AE292" s="37">
        <v>1737</v>
      </c>
      <c r="AF292" s="37">
        <v>0</v>
      </c>
      <c r="AH292" s="37">
        <v>0</v>
      </c>
      <c r="AJ292" s="37">
        <v>0</v>
      </c>
      <c r="AL292" s="37">
        <f t="shared" si="101"/>
        <v>0</v>
      </c>
      <c r="AM292" s="179">
        <f t="shared" si="106"/>
        <v>0</v>
      </c>
      <c r="AP292" s="37">
        <f t="shared" si="107"/>
        <v>0</v>
      </c>
      <c r="AS292" s="37">
        <f t="shared" si="108"/>
        <v>0</v>
      </c>
      <c r="AU292" s="37">
        <v>0</v>
      </c>
      <c r="AV292" s="37">
        <f t="shared" si="109"/>
        <v>0</v>
      </c>
      <c r="AX292" s="37">
        <v>0</v>
      </c>
      <c r="AY292" s="37">
        <v>1</v>
      </c>
      <c r="BE292" s="37">
        <v>0</v>
      </c>
      <c r="BS292" s="37">
        <f t="shared" si="110"/>
        <v>63</v>
      </c>
      <c r="BT292" s="37">
        <v>63</v>
      </c>
      <c r="BV292" s="37">
        <v>0</v>
      </c>
      <c r="BX292" s="37">
        <v>0</v>
      </c>
      <c r="BZ292" s="37">
        <v>0</v>
      </c>
      <c r="CH292" s="37">
        <f t="shared" si="111"/>
        <v>4</v>
      </c>
      <c r="CI292" s="37">
        <v>4</v>
      </c>
      <c r="CN292" s="37">
        <v>6178.6080000000002</v>
      </c>
      <c r="CT292" s="37">
        <v>0</v>
      </c>
      <c r="CV292" s="37">
        <v>0</v>
      </c>
      <c r="DB292" s="37">
        <v>0</v>
      </c>
      <c r="DD292" s="37">
        <v>0</v>
      </c>
      <c r="DE292" s="37">
        <f t="shared" si="112"/>
        <v>2</v>
      </c>
      <c r="DG292" s="37">
        <v>2</v>
      </c>
      <c r="DK292" s="37">
        <v>18</v>
      </c>
      <c r="DP292" s="37">
        <v>3954.0225</v>
      </c>
      <c r="DW292" s="37">
        <v>0</v>
      </c>
      <c r="DZ292" s="37">
        <v>16</v>
      </c>
      <c r="EE292" s="37">
        <v>0</v>
      </c>
      <c r="EK292" s="37">
        <v>0</v>
      </c>
      <c r="EL292" s="37">
        <f t="shared" si="113"/>
        <v>0</v>
      </c>
      <c r="EM292" s="37">
        <v>0</v>
      </c>
      <c r="EN292" s="37">
        <v>0</v>
      </c>
      <c r="EO292" s="37">
        <v>0</v>
      </c>
      <c r="EQ292" s="37">
        <v>0</v>
      </c>
      <c r="FE292" s="37">
        <v>7117.2404999999999</v>
      </c>
      <c r="FG292" s="37">
        <v>790.80449999999996</v>
      </c>
      <c r="FI292" s="37"/>
      <c r="FU292" s="37">
        <v>914.22485549132898</v>
      </c>
      <c r="FW292" s="37">
        <v>8.65</v>
      </c>
      <c r="FY292" s="37">
        <v>3569.93064</v>
      </c>
      <c r="GE292" s="37">
        <v>396.65895999999998</v>
      </c>
      <c r="GH292" s="37">
        <v>991.64739999999995</v>
      </c>
      <c r="GQ292" s="183"/>
      <c r="GR292" s="184"/>
      <c r="GS292" s="184"/>
      <c r="GT292" s="184"/>
      <c r="GU292" s="184"/>
      <c r="GV292" s="184"/>
      <c r="GW292" s="184"/>
      <c r="GX292" s="184"/>
      <c r="GY292" s="184"/>
      <c r="GZ292" s="184"/>
      <c r="HA292" s="184"/>
      <c r="HB292" s="184"/>
      <c r="HC292" s="184"/>
      <c r="HD292" s="184"/>
      <c r="HE292" s="184"/>
      <c r="HF292" s="184"/>
      <c r="HG292" s="184"/>
      <c r="HH292" s="184"/>
      <c r="HU292" s="37">
        <v>1156.7773694954799</v>
      </c>
      <c r="HV292" s="37">
        <v>289.19434237386997</v>
      </c>
      <c r="HW292" s="37">
        <v>3</v>
      </c>
      <c r="HX292" s="37">
        <v>3</v>
      </c>
      <c r="IB292" s="37">
        <v>0</v>
      </c>
      <c r="IR292" s="37">
        <v>0</v>
      </c>
      <c r="IT292" s="37">
        <v>0</v>
      </c>
      <c r="JT292" s="37">
        <v>0</v>
      </c>
      <c r="JW292" s="37">
        <v>0</v>
      </c>
      <c r="JZ292" s="37">
        <v>0</v>
      </c>
      <c r="KA292" s="37">
        <v>0</v>
      </c>
      <c r="KB292" s="37">
        <v>0</v>
      </c>
      <c r="KC292" s="37">
        <v>0</v>
      </c>
      <c r="KD292" s="37">
        <v>0</v>
      </c>
      <c r="KV292" s="37">
        <v>0</v>
      </c>
    </row>
    <row r="293" spans="1:308" ht="17.25" customHeight="1" x14ac:dyDescent="0.25">
      <c r="A293" s="17">
        <v>283</v>
      </c>
      <c r="B293" s="163" t="s">
        <v>300</v>
      </c>
      <c r="C293" s="169" t="s">
        <v>583</v>
      </c>
      <c r="D293" s="170">
        <v>247693553</v>
      </c>
      <c r="E293" s="78">
        <f t="shared" si="98"/>
        <v>10140.172999999999</v>
      </c>
      <c r="F293" s="78">
        <f t="shared" si="95"/>
        <v>1223.66264</v>
      </c>
      <c r="G293" s="78">
        <f t="shared" si="96"/>
        <v>0</v>
      </c>
      <c r="H293" s="78">
        <f t="shared" si="97"/>
        <v>1021.77536</v>
      </c>
      <c r="I293" s="78">
        <f t="shared" si="99"/>
        <v>7894.7349999999997</v>
      </c>
      <c r="J293" s="37">
        <f t="shared" si="102"/>
        <v>1</v>
      </c>
      <c r="K293" s="37">
        <f>VLOOKUP($D293,'[2]Титул ДТ'!$B:$CT,12,0)</f>
        <v>1</v>
      </c>
      <c r="M293" s="37">
        <v>0</v>
      </c>
      <c r="U293" s="37">
        <v>1</v>
      </c>
      <c r="V293" s="180">
        <f t="shared" si="100"/>
        <v>296</v>
      </c>
      <c r="W293" s="180">
        <f t="shared" si="103"/>
        <v>0</v>
      </c>
      <c r="X293" s="180"/>
      <c r="Y293" s="180"/>
      <c r="Z293" s="180">
        <f t="shared" si="104"/>
        <v>0</v>
      </c>
      <c r="AA293" s="180"/>
      <c r="AB293" s="180"/>
      <c r="AC293" s="180">
        <f t="shared" si="105"/>
        <v>296</v>
      </c>
      <c r="AD293" s="37">
        <v>296</v>
      </c>
      <c r="AF293" s="37">
        <v>0</v>
      </c>
      <c r="AH293" s="37">
        <v>0</v>
      </c>
      <c r="AJ293" s="37">
        <v>0</v>
      </c>
      <c r="AL293" s="37">
        <f t="shared" si="101"/>
        <v>0</v>
      </c>
      <c r="AM293" s="179">
        <f t="shared" si="106"/>
        <v>0</v>
      </c>
      <c r="AP293" s="37">
        <f t="shared" si="107"/>
        <v>0</v>
      </c>
      <c r="AS293" s="37">
        <f t="shared" si="108"/>
        <v>0</v>
      </c>
      <c r="AT293" s="37">
        <v>0</v>
      </c>
      <c r="AV293" s="37">
        <f t="shared" si="109"/>
        <v>0</v>
      </c>
      <c r="AW293" s="37">
        <v>0</v>
      </c>
      <c r="AY293" s="37">
        <v>2</v>
      </c>
      <c r="BE293" s="37">
        <v>0</v>
      </c>
      <c r="BS293" s="37">
        <f t="shared" si="110"/>
        <v>608</v>
      </c>
      <c r="BT293" s="37">
        <v>608</v>
      </c>
      <c r="BV293" s="37">
        <v>0</v>
      </c>
      <c r="BX293" s="37">
        <v>0</v>
      </c>
      <c r="BZ293" s="37">
        <v>0</v>
      </c>
      <c r="CH293" s="37">
        <f t="shared" si="111"/>
        <v>4</v>
      </c>
      <c r="CI293" s="37">
        <v>4</v>
      </c>
      <c r="CN293" s="37">
        <v>7041.1859999999997</v>
      </c>
      <c r="CT293" s="37">
        <v>74</v>
      </c>
      <c r="CV293" s="37">
        <v>0</v>
      </c>
      <c r="DB293" s="37">
        <v>0</v>
      </c>
      <c r="DD293" s="37">
        <v>0</v>
      </c>
      <c r="DE293" s="37">
        <f t="shared" si="112"/>
        <v>0</v>
      </c>
      <c r="DG293" s="37">
        <v>0</v>
      </c>
      <c r="DK293" s="37">
        <v>0</v>
      </c>
      <c r="DP293" s="37">
        <v>521.91499999999996</v>
      </c>
      <c r="DW293" s="37">
        <v>0</v>
      </c>
      <c r="DZ293" s="37">
        <v>1</v>
      </c>
      <c r="EE293" s="37">
        <v>0</v>
      </c>
      <c r="EK293" s="37">
        <v>10</v>
      </c>
      <c r="EL293" s="37">
        <f t="shared" si="113"/>
        <v>23</v>
      </c>
      <c r="EM293" s="37">
        <v>23</v>
      </c>
      <c r="EN293" s="37">
        <v>0</v>
      </c>
      <c r="EO293" s="37">
        <v>284.21564000000001</v>
      </c>
      <c r="EQ293" s="37">
        <v>13.39236</v>
      </c>
      <c r="FE293" s="37">
        <v>939.447</v>
      </c>
      <c r="FG293" s="37">
        <v>104.383</v>
      </c>
      <c r="FI293" s="37"/>
      <c r="FU293" s="37">
        <v>298.237142857143</v>
      </c>
      <c r="FW293" s="37">
        <v>3.5</v>
      </c>
      <c r="GH293" s="37">
        <v>853.54899999999998</v>
      </c>
      <c r="GQ293" s="183"/>
      <c r="GR293" s="184"/>
      <c r="GS293" s="184"/>
      <c r="GT293" s="184"/>
      <c r="GU293" s="184"/>
      <c r="GV293" s="184"/>
      <c r="GW293" s="184"/>
      <c r="GX293" s="184"/>
      <c r="GY293" s="184"/>
      <c r="GZ293" s="184"/>
      <c r="HA293" s="184"/>
      <c r="HB293" s="184"/>
      <c r="HC293" s="184"/>
      <c r="HD293" s="184"/>
      <c r="HE293" s="184"/>
      <c r="HF293" s="184"/>
      <c r="HG293" s="184"/>
      <c r="HH293" s="184"/>
      <c r="HV293" s="37">
        <v>533.46812499999999</v>
      </c>
      <c r="HX293" s="37">
        <v>1.7</v>
      </c>
      <c r="IB293" s="37">
        <v>0</v>
      </c>
      <c r="IR293" s="37">
        <v>0</v>
      </c>
      <c r="IT293" s="37">
        <v>0</v>
      </c>
      <c r="JT293" s="37">
        <v>0</v>
      </c>
      <c r="JW293" s="37">
        <v>0</v>
      </c>
      <c r="JZ293" s="37">
        <v>0</v>
      </c>
      <c r="KA293" s="37">
        <v>0</v>
      </c>
      <c r="KB293" s="37">
        <v>0</v>
      </c>
      <c r="KC293" s="37">
        <v>0</v>
      </c>
      <c r="KD293" s="37">
        <v>0</v>
      </c>
      <c r="KV293" s="37">
        <v>0</v>
      </c>
    </row>
    <row r="294" spans="1:308" ht="17.25" customHeight="1" x14ac:dyDescent="0.25">
      <c r="A294" s="17">
        <v>284</v>
      </c>
      <c r="B294" s="163" t="s">
        <v>300</v>
      </c>
      <c r="C294" s="169" t="s">
        <v>584</v>
      </c>
      <c r="D294" s="170">
        <v>1055075876</v>
      </c>
      <c r="E294" s="78">
        <f t="shared" si="98"/>
        <v>23372.911</v>
      </c>
      <c r="F294" s="78">
        <f t="shared" si="95"/>
        <v>9391.6969600000011</v>
      </c>
      <c r="G294" s="78">
        <f t="shared" si="96"/>
        <v>0</v>
      </c>
      <c r="H294" s="78">
        <f t="shared" si="97"/>
        <v>770.86243999999999</v>
      </c>
      <c r="I294" s="78">
        <f t="shared" si="99"/>
        <v>13210.3516</v>
      </c>
      <c r="J294" s="37">
        <f t="shared" si="102"/>
        <v>3</v>
      </c>
      <c r="L294" s="37">
        <v>3</v>
      </c>
      <c r="M294" s="37">
        <v>0</v>
      </c>
      <c r="U294" s="37">
        <v>1</v>
      </c>
      <c r="V294" s="180">
        <f t="shared" si="100"/>
        <v>643</v>
      </c>
      <c r="W294" s="180">
        <f t="shared" si="103"/>
        <v>0</v>
      </c>
      <c r="X294" s="180"/>
      <c r="Y294" s="180"/>
      <c r="Z294" s="180">
        <f t="shared" si="104"/>
        <v>0</v>
      </c>
      <c r="AA294" s="180"/>
      <c r="AB294" s="180"/>
      <c r="AC294" s="180">
        <f t="shared" si="105"/>
        <v>643</v>
      </c>
      <c r="AD294" s="37">
        <v>0</v>
      </c>
      <c r="AE294" s="37">
        <v>643</v>
      </c>
      <c r="AF294" s="37">
        <v>0</v>
      </c>
      <c r="AH294" s="37">
        <v>0</v>
      </c>
      <c r="AJ294" s="37">
        <v>0</v>
      </c>
      <c r="AL294" s="37">
        <f t="shared" si="101"/>
        <v>0</v>
      </c>
      <c r="AM294" s="179">
        <f t="shared" si="106"/>
        <v>0</v>
      </c>
      <c r="AP294" s="37">
        <f t="shared" si="107"/>
        <v>0</v>
      </c>
      <c r="AS294" s="37">
        <f t="shared" si="108"/>
        <v>0</v>
      </c>
      <c r="AU294" s="37">
        <v>0</v>
      </c>
      <c r="AV294" s="37">
        <f t="shared" si="109"/>
        <v>0</v>
      </c>
      <c r="AX294" s="37">
        <v>0</v>
      </c>
      <c r="AY294" s="37">
        <v>0</v>
      </c>
      <c r="BE294" s="37">
        <v>0</v>
      </c>
      <c r="BS294" s="37">
        <f t="shared" si="110"/>
        <v>0</v>
      </c>
      <c r="BT294" s="37">
        <v>0</v>
      </c>
      <c r="BV294" s="37">
        <v>0</v>
      </c>
      <c r="BX294" s="37">
        <v>0</v>
      </c>
      <c r="BZ294" s="37">
        <v>0</v>
      </c>
      <c r="CH294" s="37">
        <f t="shared" si="111"/>
        <v>0</v>
      </c>
      <c r="CI294" s="37">
        <v>0</v>
      </c>
      <c r="CN294" s="37">
        <v>12198.870999999999</v>
      </c>
      <c r="CT294" s="37">
        <v>0</v>
      </c>
      <c r="CV294" s="37">
        <v>0</v>
      </c>
      <c r="DB294" s="37">
        <v>0</v>
      </c>
      <c r="DD294" s="37">
        <v>0</v>
      </c>
      <c r="DE294" s="37">
        <f t="shared" si="112"/>
        <v>2</v>
      </c>
      <c r="DG294" s="37">
        <v>2</v>
      </c>
      <c r="DK294" s="37">
        <v>18</v>
      </c>
      <c r="DP294" s="37">
        <v>2149.4684999999999</v>
      </c>
      <c r="DW294" s="37">
        <v>0</v>
      </c>
      <c r="DZ294" s="37">
        <v>3</v>
      </c>
      <c r="EE294" s="37">
        <v>18</v>
      </c>
      <c r="EK294" s="37">
        <v>18</v>
      </c>
      <c r="EL294" s="37">
        <f t="shared" si="113"/>
        <v>352</v>
      </c>
      <c r="EM294" s="37">
        <v>352</v>
      </c>
      <c r="EN294" s="37">
        <v>0</v>
      </c>
      <c r="EO294" s="37">
        <v>4260.9234999999999</v>
      </c>
      <c r="EQ294" s="37">
        <v>200.77650000000006</v>
      </c>
      <c r="FE294" s="37">
        <v>3869.0432999999998</v>
      </c>
      <c r="FG294" s="37">
        <v>429.89370000000002</v>
      </c>
      <c r="FI294" s="37"/>
      <c r="FU294" s="37">
        <v>716.48950000000002</v>
      </c>
      <c r="FW294" s="37">
        <v>6</v>
      </c>
      <c r="FY294" s="37">
        <v>1261.7301600000001</v>
      </c>
      <c r="GE294" s="37">
        <v>140.19224</v>
      </c>
      <c r="GH294" s="37">
        <v>350.48059999999998</v>
      </c>
      <c r="GQ294" s="183"/>
      <c r="GR294" s="184"/>
      <c r="GS294" s="184"/>
      <c r="GT294" s="184"/>
      <c r="GU294" s="184"/>
      <c r="GV294" s="184"/>
      <c r="GW294" s="184"/>
      <c r="GX294" s="184"/>
      <c r="GY294" s="184"/>
      <c r="GZ294" s="184"/>
      <c r="HA294" s="184"/>
      <c r="HB294" s="184"/>
      <c r="HC294" s="184"/>
      <c r="HD294" s="184"/>
      <c r="HE294" s="184"/>
      <c r="HF294" s="184"/>
      <c r="HG294" s="184"/>
      <c r="HH294" s="184"/>
      <c r="HU294" s="37">
        <v>486.77861111111099</v>
      </c>
      <c r="HV294" s="37">
        <v>121.694652777778</v>
      </c>
      <c r="HW294" s="37">
        <v>2.8</v>
      </c>
      <c r="HX294" s="37">
        <v>2.8</v>
      </c>
      <c r="IB294" s="37">
        <v>0</v>
      </c>
      <c r="IR294" s="37">
        <v>0</v>
      </c>
      <c r="IT294" s="37">
        <v>0</v>
      </c>
      <c r="JT294" s="37">
        <v>0</v>
      </c>
      <c r="JW294" s="37">
        <v>0</v>
      </c>
      <c r="JZ294" s="37">
        <v>0</v>
      </c>
      <c r="KA294" s="37">
        <v>0</v>
      </c>
      <c r="KB294" s="37">
        <v>0</v>
      </c>
      <c r="KC294" s="37">
        <v>0</v>
      </c>
      <c r="KD294" s="37">
        <v>0</v>
      </c>
      <c r="KV294" s="37">
        <v>0</v>
      </c>
    </row>
    <row r="295" spans="1:308" ht="17.25" customHeight="1" x14ac:dyDescent="0.25">
      <c r="A295" s="17">
        <v>285</v>
      </c>
      <c r="B295" s="163" t="s">
        <v>300</v>
      </c>
      <c r="C295" s="169" t="s">
        <v>585</v>
      </c>
      <c r="D295" s="170">
        <v>247693491</v>
      </c>
      <c r="E295" s="78">
        <f t="shared" si="98"/>
        <v>4621.0939999999991</v>
      </c>
      <c r="F295" s="78">
        <f t="shared" si="95"/>
        <v>768.64029999999991</v>
      </c>
      <c r="G295" s="78">
        <f t="shared" si="96"/>
        <v>0</v>
      </c>
      <c r="H295" s="78">
        <f t="shared" si="97"/>
        <v>820.52670000000001</v>
      </c>
      <c r="I295" s="78">
        <f t="shared" si="99"/>
        <v>3031.9269999999997</v>
      </c>
      <c r="J295" s="37">
        <f t="shared" si="102"/>
        <v>1</v>
      </c>
      <c r="K295" s="37">
        <f>VLOOKUP($D295,'[2]Титул ДТ'!$B:$CT,12,0)</f>
        <v>1</v>
      </c>
      <c r="M295" s="37">
        <v>0</v>
      </c>
      <c r="U295" s="37">
        <v>1</v>
      </c>
      <c r="V295" s="180">
        <f t="shared" si="100"/>
        <v>409</v>
      </c>
      <c r="W295" s="180">
        <f t="shared" si="103"/>
        <v>0</v>
      </c>
      <c r="X295" s="180"/>
      <c r="Y295" s="180"/>
      <c r="Z295" s="180">
        <f t="shared" si="104"/>
        <v>0</v>
      </c>
      <c r="AA295" s="180"/>
      <c r="AB295" s="180"/>
      <c r="AC295" s="180">
        <f t="shared" si="105"/>
        <v>409</v>
      </c>
      <c r="AD295" s="37">
        <v>409</v>
      </c>
      <c r="AF295" s="37">
        <v>0</v>
      </c>
      <c r="AH295" s="37">
        <v>0</v>
      </c>
      <c r="AJ295" s="37">
        <v>0</v>
      </c>
      <c r="AL295" s="37">
        <f t="shared" si="101"/>
        <v>7</v>
      </c>
      <c r="AM295" s="179">
        <f t="shared" si="106"/>
        <v>0</v>
      </c>
      <c r="AP295" s="37">
        <f t="shared" si="107"/>
        <v>0</v>
      </c>
      <c r="AS295" s="37">
        <f t="shared" si="108"/>
        <v>6</v>
      </c>
      <c r="AT295" s="37">
        <v>6</v>
      </c>
      <c r="AV295" s="37">
        <f t="shared" si="109"/>
        <v>1</v>
      </c>
      <c r="AW295" s="37">
        <v>1</v>
      </c>
      <c r="AY295" s="37">
        <v>1</v>
      </c>
      <c r="BE295" s="37">
        <v>0</v>
      </c>
      <c r="BS295" s="37">
        <f t="shared" si="110"/>
        <v>370</v>
      </c>
      <c r="BT295" s="37">
        <v>370</v>
      </c>
      <c r="BV295" s="37">
        <v>0</v>
      </c>
      <c r="BX295" s="37">
        <v>0</v>
      </c>
      <c r="BZ295" s="37">
        <v>0</v>
      </c>
      <c r="CH295" s="37">
        <f t="shared" si="111"/>
        <v>2</v>
      </c>
      <c r="CI295" s="37">
        <v>2</v>
      </c>
      <c r="CN295" s="37">
        <v>2048.6149999999998</v>
      </c>
      <c r="CT295" s="37">
        <v>26</v>
      </c>
      <c r="CV295" s="37">
        <v>0</v>
      </c>
      <c r="DB295" s="37">
        <v>0</v>
      </c>
      <c r="DD295" s="37">
        <v>0</v>
      </c>
      <c r="DE295" s="37">
        <f t="shared" si="112"/>
        <v>0</v>
      </c>
      <c r="DG295" s="37">
        <v>0</v>
      </c>
      <c r="DK295" s="37">
        <v>0</v>
      </c>
      <c r="DP295" s="37">
        <v>46.083500000000001</v>
      </c>
      <c r="DW295" s="37">
        <v>0</v>
      </c>
      <c r="DZ295" s="37">
        <v>1</v>
      </c>
      <c r="EE295" s="37">
        <v>2</v>
      </c>
      <c r="EK295" s="37">
        <v>2</v>
      </c>
      <c r="EL295" s="37">
        <f t="shared" si="113"/>
        <v>13</v>
      </c>
      <c r="EM295" s="37">
        <v>13</v>
      </c>
      <c r="EN295" s="37">
        <v>0</v>
      </c>
      <c r="EO295" s="37">
        <v>685.68999999999994</v>
      </c>
      <c r="EQ295" s="37">
        <v>32.31</v>
      </c>
      <c r="FE295" s="37">
        <v>82.950299999999999</v>
      </c>
      <c r="FG295" s="37">
        <v>9.2166999999999994</v>
      </c>
      <c r="FI295" s="37"/>
      <c r="FU295" s="37">
        <v>26.333428571428598</v>
      </c>
      <c r="FW295" s="37">
        <v>3.5</v>
      </c>
      <c r="GH295" s="37">
        <v>983.31200000000001</v>
      </c>
      <c r="GQ295" s="185"/>
      <c r="GR295" s="186"/>
      <c r="GS295" s="186"/>
      <c r="GT295" s="186"/>
      <c r="GU295" s="186"/>
      <c r="GV295" s="186"/>
      <c r="GW295" s="186"/>
      <c r="GX295" s="186"/>
      <c r="GY295" s="186"/>
      <c r="GZ295" s="186"/>
      <c r="HA295" s="186"/>
      <c r="HB295" s="186"/>
      <c r="HC295" s="186"/>
      <c r="HD295" s="186"/>
      <c r="HE295" s="186"/>
      <c r="HF295" s="186"/>
      <c r="HG295" s="186"/>
      <c r="HH295" s="186"/>
      <c r="HV295" s="37">
        <v>655.541333333333</v>
      </c>
      <c r="HX295" s="37">
        <v>1.7</v>
      </c>
      <c r="IB295" s="37">
        <v>0</v>
      </c>
      <c r="IR295" s="37">
        <v>0</v>
      </c>
      <c r="IT295" s="37">
        <v>0</v>
      </c>
      <c r="JT295" s="37">
        <v>0</v>
      </c>
      <c r="JW295" s="37">
        <v>0</v>
      </c>
      <c r="JZ295" s="37">
        <v>0</v>
      </c>
      <c r="KA295" s="37">
        <v>0</v>
      </c>
      <c r="KB295" s="37">
        <v>0</v>
      </c>
      <c r="KC295" s="37">
        <v>0</v>
      </c>
      <c r="KD295" s="37">
        <v>0</v>
      </c>
      <c r="KV295" s="37">
        <v>0</v>
      </c>
    </row>
    <row r="296" spans="1:308" ht="17.25" customHeight="1" x14ac:dyDescent="0.25">
      <c r="A296" s="17">
        <v>286</v>
      </c>
      <c r="B296" s="163" t="s">
        <v>300</v>
      </c>
      <c r="C296" s="169" t="s">
        <v>586</v>
      </c>
      <c r="D296" s="170">
        <v>247693458</v>
      </c>
      <c r="E296" s="78">
        <f t="shared" si="98"/>
        <v>2258.1480000000001</v>
      </c>
      <c r="F296" s="78">
        <f t="shared" si="95"/>
        <v>384.85226</v>
      </c>
      <c r="G296" s="78">
        <f t="shared" si="96"/>
        <v>0</v>
      </c>
      <c r="H296" s="78">
        <f t="shared" si="97"/>
        <v>74.112740000000002</v>
      </c>
      <c r="I296" s="78">
        <f t="shared" si="99"/>
        <v>1799.183</v>
      </c>
      <c r="J296" s="37">
        <f t="shared" si="102"/>
        <v>1</v>
      </c>
      <c r="K296" s="37">
        <f>VLOOKUP($D296,'[2]Титул ДТ'!$B:$CT,12,0)</f>
        <v>1</v>
      </c>
      <c r="M296" s="37">
        <v>0</v>
      </c>
      <c r="U296" s="37">
        <v>1</v>
      </c>
      <c r="V296" s="180">
        <f t="shared" si="100"/>
        <v>0</v>
      </c>
      <c r="W296" s="180">
        <f t="shared" si="103"/>
        <v>0</v>
      </c>
      <c r="X296" s="180"/>
      <c r="Y296" s="180"/>
      <c r="Z296" s="180">
        <f t="shared" si="104"/>
        <v>0</v>
      </c>
      <c r="AA296" s="180"/>
      <c r="AB296" s="180"/>
      <c r="AC296" s="180">
        <f t="shared" si="105"/>
        <v>0</v>
      </c>
      <c r="AD296" s="37">
        <v>0</v>
      </c>
      <c r="AF296" s="37">
        <v>39.200000000000003</v>
      </c>
      <c r="AH296" s="37">
        <v>0</v>
      </c>
      <c r="AJ296" s="37">
        <v>0</v>
      </c>
      <c r="AL296" s="37">
        <f t="shared" si="101"/>
        <v>0</v>
      </c>
      <c r="AM296" s="179">
        <f t="shared" si="106"/>
        <v>0</v>
      </c>
      <c r="AP296" s="37">
        <f t="shared" si="107"/>
        <v>0</v>
      </c>
      <c r="AS296" s="37">
        <f t="shared" si="108"/>
        <v>0</v>
      </c>
      <c r="AT296" s="37">
        <v>0</v>
      </c>
      <c r="AV296" s="37">
        <f t="shared" si="109"/>
        <v>0</v>
      </c>
      <c r="AW296" s="37">
        <v>0</v>
      </c>
      <c r="AY296" s="37">
        <v>0</v>
      </c>
      <c r="BE296" s="37">
        <v>0</v>
      </c>
      <c r="BS296" s="37">
        <f t="shared" si="110"/>
        <v>0</v>
      </c>
      <c r="BT296" s="37">
        <v>0</v>
      </c>
      <c r="BV296" s="37">
        <v>0</v>
      </c>
      <c r="BX296" s="37">
        <v>0</v>
      </c>
      <c r="BZ296" s="37">
        <v>0</v>
      </c>
      <c r="CH296" s="37">
        <f t="shared" si="111"/>
        <v>0</v>
      </c>
      <c r="CI296" s="37">
        <v>0</v>
      </c>
      <c r="CN296" s="37">
        <v>1715.6659999999999</v>
      </c>
      <c r="CT296" s="37">
        <v>30</v>
      </c>
      <c r="CV296" s="37">
        <v>0</v>
      </c>
      <c r="DB296" s="37">
        <v>0</v>
      </c>
      <c r="DD296" s="37">
        <v>0</v>
      </c>
      <c r="DE296" s="37">
        <f t="shared" si="112"/>
        <v>1</v>
      </c>
      <c r="DG296" s="37">
        <v>1</v>
      </c>
      <c r="DK296" s="37">
        <v>18</v>
      </c>
      <c r="DP296" s="37">
        <v>145.66650000000001</v>
      </c>
      <c r="DW296" s="37">
        <v>0</v>
      </c>
      <c r="DZ296" s="37">
        <v>1</v>
      </c>
      <c r="EE296" s="37">
        <v>0</v>
      </c>
      <c r="EK296" s="37">
        <v>0</v>
      </c>
      <c r="EL296" s="37">
        <f t="shared" si="113"/>
        <v>9</v>
      </c>
      <c r="EM296" s="37">
        <v>9</v>
      </c>
      <c r="EN296" s="37">
        <v>0</v>
      </c>
      <c r="EO296" s="37">
        <v>122.65255999999999</v>
      </c>
      <c r="EQ296" s="37">
        <v>5.779440000000001</v>
      </c>
      <c r="FE296" s="37">
        <v>262.19970000000001</v>
      </c>
      <c r="FG296" s="37">
        <v>29.133299999999998</v>
      </c>
      <c r="FI296" s="37"/>
      <c r="FU296" s="37">
        <v>83.238</v>
      </c>
      <c r="FW296" s="37">
        <v>3.5</v>
      </c>
      <c r="GH296" s="37">
        <v>65.516999999999996</v>
      </c>
      <c r="GQ296" s="183"/>
      <c r="GR296" s="184"/>
      <c r="GS296" s="184"/>
      <c r="GT296" s="184"/>
      <c r="GU296" s="184"/>
      <c r="GV296" s="184"/>
      <c r="GW296" s="184"/>
      <c r="GX296" s="184"/>
      <c r="GY296" s="184"/>
      <c r="GZ296" s="184"/>
      <c r="HA296" s="184"/>
      <c r="HB296" s="184"/>
      <c r="HC296" s="184"/>
      <c r="HD296" s="184"/>
      <c r="HE296" s="184"/>
      <c r="HF296" s="184"/>
      <c r="HG296" s="184"/>
      <c r="HH296" s="184"/>
      <c r="HV296" s="37">
        <v>43.677999999999997</v>
      </c>
      <c r="HX296" s="37">
        <v>1.7</v>
      </c>
      <c r="IB296" s="37">
        <v>0</v>
      </c>
      <c r="IR296" s="37">
        <v>0</v>
      </c>
      <c r="IT296" s="37">
        <v>0</v>
      </c>
      <c r="JT296" s="37">
        <v>0</v>
      </c>
      <c r="JW296" s="37">
        <v>0</v>
      </c>
      <c r="JZ296" s="37">
        <v>0</v>
      </c>
      <c r="KA296" s="37">
        <v>0</v>
      </c>
      <c r="KB296" s="37">
        <v>0</v>
      </c>
      <c r="KC296" s="37">
        <v>0</v>
      </c>
      <c r="KD296" s="37">
        <v>0</v>
      </c>
      <c r="KV296" s="37">
        <v>0</v>
      </c>
    </row>
    <row r="297" spans="1:308" ht="17.25" customHeight="1" x14ac:dyDescent="0.25">
      <c r="A297" s="17">
        <v>287</v>
      </c>
      <c r="B297" s="163" t="s">
        <v>300</v>
      </c>
      <c r="C297" s="169" t="s">
        <v>587</v>
      </c>
      <c r="D297" s="170">
        <v>247693932</v>
      </c>
      <c r="E297" s="78">
        <f t="shared" si="98"/>
        <v>5281.9859999999999</v>
      </c>
      <c r="F297" s="78">
        <f t="shared" si="95"/>
        <v>1234.643075</v>
      </c>
      <c r="G297" s="78">
        <f t="shared" si="96"/>
        <v>0</v>
      </c>
      <c r="H297" s="78">
        <f t="shared" si="97"/>
        <v>118.606925</v>
      </c>
      <c r="I297" s="78">
        <f t="shared" si="99"/>
        <v>3928.7359999999999</v>
      </c>
      <c r="J297" s="37">
        <f t="shared" si="102"/>
        <v>0</v>
      </c>
      <c r="K297" s="37">
        <f>VLOOKUP($D297,'[2]Титул ДТ'!$B:$CT,12,0)</f>
        <v>0</v>
      </c>
      <c r="M297" s="37">
        <v>0</v>
      </c>
      <c r="U297" s="37">
        <v>0</v>
      </c>
      <c r="V297" s="180">
        <f t="shared" si="100"/>
        <v>0</v>
      </c>
      <c r="W297" s="180">
        <f t="shared" si="103"/>
        <v>0</v>
      </c>
      <c r="X297" s="180"/>
      <c r="Y297" s="180"/>
      <c r="Z297" s="180">
        <f t="shared" si="104"/>
        <v>0</v>
      </c>
      <c r="AA297" s="180"/>
      <c r="AB297" s="180"/>
      <c r="AC297" s="180">
        <f t="shared" si="105"/>
        <v>0</v>
      </c>
      <c r="AD297" s="37">
        <v>0</v>
      </c>
      <c r="AF297" s="37">
        <v>0</v>
      </c>
      <c r="AH297" s="37">
        <v>0</v>
      </c>
      <c r="AJ297" s="37">
        <v>0</v>
      </c>
      <c r="AL297" s="37">
        <f t="shared" si="101"/>
        <v>0</v>
      </c>
      <c r="AM297" s="179">
        <f t="shared" si="106"/>
        <v>0</v>
      </c>
      <c r="AP297" s="37">
        <f t="shared" si="107"/>
        <v>0</v>
      </c>
      <c r="AS297" s="37">
        <f t="shared" si="108"/>
        <v>0</v>
      </c>
      <c r="AT297" s="37">
        <v>0</v>
      </c>
      <c r="AV297" s="37">
        <f t="shared" si="109"/>
        <v>0</v>
      </c>
      <c r="AW297" s="37">
        <v>0</v>
      </c>
      <c r="AY297" s="37">
        <v>0</v>
      </c>
      <c r="BE297" s="37">
        <v>0</v>
      </c>
      <c r="BS297" s="37">
        <f t="shared" si="110"/>
        <v>0</v>
      </c>
      <c r="BT297" s="37">
        <v>0</v>
      </c>
      <c r="BV297" s="37">
        <v>0</v>
      </c>
      <c r="BX297" s="37">
        <v>0</v>
      </c>
      <c r="BZ297" s="37">
        <v>0</v>
      </c>
      <c r="CH297" s="37">
        <f t="shared" si="111"/>
        <v>0</v>
      </c>
      <c r="CI297" s="37">
        <v>0</v>
      </c>
      <c r="CN297" s="37">
        <v>3460.2280000000001</v>
      </c>
      <c r="CT297" s="37">
        <v>50</v>
      </c>
      <c r="CV297" s="37">
        <v>0</v>
      </c>
      <c r="DB297" s="37">
        <v>0</v>
      </c>
      <c r="DD297" s="37">
        <v>0</v>
      </c>
      <c r="DE297" s="37">
        <f t="shared" si="112"/>
        <v>0</v>
      </c>
      <c r="DG297" s="37">
        <v>0</v>
      </c>
      <c r="DK297" s="37">
        <v>0</v>
      </c>
      <c r="DP297" s="37">
        <v>524.64250000000004</v>
      </c>
      <c r="DW297" s="37">
        <v>0</v>
      </c>
      <c r="DZ297" s="37">
        <v>0</v>
      </c>
      <c r="EE297" s="37">
        <v>5</v>
      </c>
      <c r="EK297" s="37">
        <v>6</v>
      </c>
      <c r="EL297" s="37">
        <f t="shared" si="113"/>
        <v>24</v>
      </c>
      <c r="EM297" s="37">
        <v>24</v>
      </c>
      <c r="EN297" s="37">
        <v>0</v>
      </c>
      <c r="EO297" s="37">
        <v>290.28657499999997</v>
      </c>
      <c r="EQ297" s="37">
        <v>13.678425000000001</v>
      </c>
      <c r="FE297" s="37">
        <v>944.35649999999998</v>
      </c>
      <c r="FG297" s="37">
        <v>104.9285</v>
      </c>
      <c r="FI297" s="37"/>
      <c r="FU297" s="37">
        <v>209.857</v>
      </c>
      <c r="FW297" s="37">
        <v>5</v>
      </c>
      <c r="GH297" s="37">
        <v>468.50799999999998</v>
      </c>
      <c r="GQ297" s="183"/>
      <c r="GR297" s="184"/>
      <c r="GS297" s="184"/>
      <c r="GT297" s="184"/>
      <c r="GU297" s="184"/>
      <c r="GV297" s="184"/>
      <c r="GW297" s="184"/>
      <c r="GX297" s="184"/>
      <c r="GY297" s="184"/>
      <c r="GZ297" s="184"/>
      <c r="HA297" s="184"/>
      <c r="HB297" s="184"/>
      <c r="HC297" s="184"/>
      <c r="HD297" s="184"/>
      <c r="HE297" s="184"/>
      <c r="HF297" s="184"/>
      <c r="HG297" s="184"/>
      <c r="HH297" s="184"/>
      <c r="HV297" s="37">
        <v>312.338666666667</v>
      </c>
      <c r="HX297" s="37">
        <v>1.7</v>
      </c>
      <c r="IB297" s="37">
        <v>0</v>
      </c>
      <c r="IR297" s="37">
        <v>0</v>
      </c>
      <c r="IT297" s="37">
        <v>0</v>
      </c>
      <c r="JT297" s="37">
        <v>0</v>
      </c>
      <c r="JW297" s="37">
        <v>0</v>
      </c>
      <c r="JZ297" s="37">
        <v>0</v>
      </c>
      <c r="KA297" s="37">
        <v>0</v>
      </c>
      <c r="KB297" s="37">
        <v>0</v>
      </c>
      <c r="KC297" s="37">
        <v>0</v>
      </c>
      <c r="KD297" s="37">
        <v>0</v>
      </c>
      <c r="KV297" s="37">
        <v>0</v>
      </c>
    </row>
    <row r="298" spans="1:308" ht="17.25" customHeight="1" x14ac:dyDescent="0.25">
      <c r="A298" s="17">
        <v>288</v>
      </c>
      <c r="B298" s="163" t="s">
        <v>300</v>
      </c>
      <c r="C298" s="169" t="s">
        <v>588</v>
      </c>
      <c r="D298" s="170">
        <v>247693965</v>
      </c>
      <c r="E298" s="78">
        <f t="shared" si="98"/>
        <v>12377.616000000002</v>
      </c>
      <c r="F298" s="78">
        <f t="shared" si="95"/>
        <v>2872.7881550000002</v>
      </c>
      <c r="G298" s="78">
        <f t="shared" si="96"/>
        <v>0</v>
      </c>
      <c r="H298" s="78">
        <f t="shared" si="97"/>
        <v>576.49484500000005</v>
      </c>
      <c r="I298" s="78">
        <f t="shared" si="99"/>
        <v>8928.3330000000005</v>
      </c>
      <c r="J298" s="37">
        <f t="shared" si="102"/>
        <v>2</v>
      </c>
      <c r="K298" s="37">
        <f>VLOOKUP($D298,'[2]Титул ДТ'!$B:$CT,12,0)</f>
        <v>2</v>
      </c>
      <c r="M298" s="37">
        <v>0</v>
      </c>
      <c r="U298" s="37">
        <v>1</v>
      </c>
      <c r="V298" s="180">
        <f t="shared" si="100"/>
        <v>0</v>
      </c>
      <c r="W298" s="180">
        <f t="shared" si="103"/>
        <v>0</v>
      </c>
      <c r="X298" s="180"/>
      <c r="Y298" s="180"/>
      <c r="Z298" s="180">
        <f t="shared" si="104"/>
        <v>0</v>
      </c>
      <c r="AA298" s="180"/>
      <c r="AB298" s="180"/>
      <c r="AC298" s="180">
        <f t="shared" si="105"/>
        <v>0</v>
      </c>
      <c r="AD298" s="37">
        <v>0</v>
      </c>
      <c r="AF298" s="37">
        <v>0</v>
      </c>
      <c r="AH298" s="37">
        <v>336</v>
      </c>
      <c r="AJ298" s="37">
        <v>0</v>
      </c>
      <c r="AL298" s="37">
        <f t="shared" si="101"/>
        <v>0</v>
      </c>
      <c r="AM298" s="179">
        <f t="shared" si="106"/>
        <v>0</v>
      </c>
      <c r="AP298" s="37">
        <f t="shared" si="107"/>
        <v>0</v>
      </c>
      <c r="AS298" s="37">
        <f t="shared" si="108"/>
        <v>0</v>
      </c>
      <c r="AT298" s="37">
        <v>0</v>
      </c>
      <c r="AV298" s="37">
        <f t="shared" si="109"/>
        <v>0</v>
      </c>
      <c r="AW298" s="37">
        <v>0</v>
      </c>
      <c r="AY298" s="37">
        <v>0</v>
      </c>
      <c r="BE298" s="37">
        <v>0</v>
      </c>
      <c r="BS298" s="37">
        <f t="shared" si="110"/>
        <v>0</v>
      </c>
      <c r="BT298" s="37">
        <v>0</v>
      </c>
      <c r="BV298" s="37">
        <v>0</v>
      </c>
      <c r="BX298" s="37">
        <v>0</v>
      </c>
      <c r="BZ298" s="37">
        <v>0</v>
      </c>
      <c r="CH298" s="37">
        <f t="shared" si="111"/>
        <v>0</v>
      </c>
      <c r="CI298" s="37">
        <v>0</v>
      </c>
      <c r="CN298" s="37">
        <v>8280.9230000000007</v>
      </c>
      <c r="CT298" s="37">
        <v>300</v>
      </c>
      <c r="CV298" s="37">
        <v>0</v>
      </c>
      <c r="DB298" s="37">
        <v>0</v>
      </c>
      <c r="DD298" s="37">
        <v>0</v>
      </c>
      <c r="DE298" s="37">
        <f t="shared" si="112"/>
        <v>0</v>
      </c>
      <c r="DG298" s="37">
        <v>0</v>
      </c>
      <c r="DK298" s="37">
        <v>0</v>
      </c>
      <c r="DP298" s="37">
        <v>912.70100000000002</v>
      </c>
      <c r="DW298" s="37">
        <v>0</v>
      </c>
      <c r="DZ298" s="37">
        <v>2</v>
      </c>
      <c r="EE298" s="37">
        <v>6</v>
      </c>
      <c r="EK298" s="37">
        <v>0</v>
      </c>
      <c r="EL298" s="37">
        <f t="shared" si="113"/>
        <v>80</v>
      </c>
      <c r="EM298" s="37">
        <v>80</v>
      </c>
      <c r="EN298" s="37">
        <v>0</v>
      </c>
      <c r="EO298" s="37">
        <v>1229.9263550000001</v>
      </c>
      <c r="EQ298" s="37">
        <v>57.954644999999999</v>
      </c>
      <c r="FE298" s="37">
        <v>1642.8617999999999</v>
      </c>
      <c r="FG298" s="37">
        <v>182.5402</v>
      </c>
      <c r="FI298" s="37"/>
      <c r="FU298" s="37">
        <v>456.35050000000001</v>
      </c>
      <c r="FW298" s="37">
        <v>4</v>
      </c>
      <c r="GH298" s="37">
        <v>647.41</v>
      </c>
      <c r="GQ298" s="183"/>
      <c r="GR298" s="184"/>
      <c r="GS298" s="184"/>
      <c r="GT298" s="184"/>
      <c r="GU298" s="184"/>
      <c r="GV298" s="184"/>
      <c r="GW298" s="184"/>
      <c r="GX298" s="184"/>
      <c r="GY298" s="184"/>
      <c r="GZ298" s="184"/>
      <c r="HA298" s="184"/>
      <c r="HB298" s="184"/>
      <c r="HC298" s="184"/>
      <c r="HD298" s="184"/>
      <c r="HE298" s="184"/>
      <c r="HF298" s="184"/>
      <c r="HG298" s="184"/>
      <c r="HH298" s="184"/>
      <c r="HV298" s="37">
        <v>415.767889908256</v>
      </c>
      <c r="HX298" s="37">
        <v>1.7</v>
      </c>
      <c r="IB298" s="37">
        <v>0</v>
      </c>
      <c r="IR298" s="37">
        <v>0</v>
      </c>
      <c r="IT298" s="37">
        <v>0</v>
      </c>
      <c r="JT298" s="37">
        <v>0</v>
      </c>
      <c r="JW298" s="37">
        <v>0</v>
      </c>
      <c r="JZ298" s="37">
        <v>0</v>
      </c>
      <c r="KA298" s="37">
        <v>0</v>
      </c>
      <c r="KB298" s="37">
        <v>0</v>
      </c>
      <c r="KC298" s="37">
        <v>0</v>
      </c>
      <c r="KD298" s="37">
        <v>0</v>
      </c>
      <c r="KV298" s="37">
        <v>0</v>
      </c>
    </row>
    <row r="299" spans="1:308" ht="17.25" customHeight="1" x14ac:dyDescent="0.25">
      <c r="A299" s="17">
        <v>289</v>
      </c>
      <c r="B299" s="163" t="s">
        <v>300</v>
      </c>
      <c r="C299" s="169" t="s">
        <v>589</v>
      </c>
      <c r="D299" s="170">
        <v>247693489</v>
      </c>
      <c r="E299" s="78">
        <f t="shared" si="98"/>
        <v>3349.145</v>
      </c>
      <c r="F299" s="78">
        <f t="shared" si="95"/>
        <v>344.72320500000001</v>
      </c>
      <c r="G299" s="78">
        <f t="shared" si="96"/>
        <v>0</v>
      </c>
      <c r="H299" s="78">
        <f t="shared" si="97"/>
        <v>63.764794999999999</v>
      </c>
      <c r="I299" s="78">
        <f t="shared" si="99"/>
        <v>2940.6570000000002</v>
      </c>
      <c r="J299" s="37">
        <f t="shared" si="102"/>
        <v>0</v>
      </c>
      <c r="K299" s="37">
        <f>VLOOKUP($D299,'[2]Титул ДТ'!$B:$CT,12,0)</f>
        <v>0</v>
      </c>
      <c r="M299" s="37">
        <v>0</v>
      </c>
      <c r="U299" s="37">
        <v>0</v>
      </c>
      <c r="V299" s="180">
        <f t="shared" si="100"/>
        <v>0</v>
      </c>
      <c r="W299" s="180">
        <f t="shared" si="103"/>
        <v>0</v>
      </c>
      <c r="X299" s="180"/>
      <c r="Y299" s="180"/>
      <c r="Z299" s="180">
        <f t="shared" si="104"/>
        <v>0</v>
      </c>
      <c r="AA299" s="180"/>
      <c r="AB299" s="180"/>
      <c r="AC299" s="180">
        <f t="shared" si="105"/>
        <v>0</v>
      </c>
      <c r="AD299" s="37">
        <v>0</v>
      </c>
      <c r="AF299" s="37">
        <v>0</v>
      </c>
      <c r="AH299" s="37">
        <v>0</v>
      </c>
      <c r="AJ299" s="37">
        <v>0</v>
      </c>
      <c r="AL299" s="37">
        <f t="shared" si="101"/>
        <v>0</v>
      </c>
      <c r="AM299" s="179">
        <f t="shared" si="106"/>
        <v>0</v>
      </c>
      <c r="AP299" s="37">
        <f t="shared" si="107"/>
        <v>0</v>
      </c>
      <c r="AS299" s="37">
        <f t="shared" si="108"/>
        <v>0</v>
      </c>
      <c r="AT299" s="37">
        <v>0</v>
      </c>
      <c r="AV299" s="37">
        <f t="shared" si="109"/>
        <v>0</v>
      </c>
      <c r="AW299" s="37">
        <v>0</v>
      </c>
      <c r="AY299" s="37">
        <v>1</v>
      </c>
      <c r="BE299" s="37">
        <v>40</v>
      </c>
      <c r="BS299" s="37">
        <f t="shared" si="110"/>
        <v>0</v>
      </c>
      <c r="BT299" s="37">
        <v>0</v>
      </c>
      <c r="BV299" s="37">
        <v>0</v>
      </c>
      <c r="BX299" s="37">
        <v>0</v>
      </c>
      <c r="BZ299" s="37">
        <v>0</v>
      </c>
      <c r="CH299" s="37">
        <f t="shared" si="111"/>
        <v>5</v>
      </c>
      <c r="CI299" s="37">
        <v>5</v>
      </c>
      <c r="CN299" s="37">
        <v>2763.9459999999999</v>
      </c>
      <c r="CT299" s="37">
        <v>50</v>
      </c>
      <c r="CV299" s="37">
        <v>0</v>
      </c>
      <c r="DB299" s="37">
        <v>0</v>
      </c>
      <c r="DD299" s="37">
        <v>0</v>
      </c>
      <c r="DE299" s="37">
        <f t="shared" si="112"/>
        <v>0</v>
      </c>
      <c r="DG299" s="37">
        <v>0</v>
      </c>
      <c r="DK299" s="37">
        <v>0</v>
      </c>
      <c r="DP299" s="37">
        <v>65.298500000000004</v>
      </c>
      <c r="DW299" s="37">
        <v>0</v>
      </c>
      <c r="DZ299" s="37">
        <v>0</v>
      </c>
      <c r="EE299" s="37">
        <v>0</v>
      </c>
      <c r="EK299" s="37">
        <v>2</v>
      </c>
      <c r="EL299" s="37">
        <f t="shared" si="113"/>
        <v>18</v>
      </c>
      <c r="EM299" s="37">
        <v>18</v>
      </c>
      <c r="EN299" s="37">
        <v>0</v>
      </c>
      <c r="EO299" s="37">
        <v>227.18590499999999</v>
      </c>
      <c r="EQ299" s="37">
        <v>10.705095</v>
      </c>
      <c r="FE299" s="37">
        <v>117.5373</v>
      </c>
      <c r="FG299" s="37">
        <v>13.059699999999999</v>
      </c>
      <c r="FI299" s="37"/>
      <c r="FU299" s="37">
        <v>37.313428571428602</v>
      </c>
      <c r="FW299" s="37">
        <v>3.5</v>
      </c>
      <c r="GH299" s="37">
        <v>176.71100000000001</v>
      </c>
      <c r="GQ299" s="185"/>
      <c r="GR299" s="186"/>
      <c r="GS299" s="186"/>
      <c r="GT299" s="186"/>
      <c r="GU299" s="186"/>
      <c r="GV299" s="186"/>
      <c r="GW299" s="186"/>
      <c r="GX299" s="186"/>
      <c r="GY299" s="186"/>
      <c r="GZ299" s="186"/>
      <c r="HA299" s="186"/>
      <c r="HB299" s="186"/>
      <c r="HC299" s="186"/>
      <c r="HD299" s="186"/>
      <c r="HE299" s="186"/>
      <c r="HF299" s="186"/>
      <c r="HG299" s="186"/>
      <c r="HH299" s="186"/>
      <c r="HV299" s="37">
        <v>100.977714285714</v>
      </c>
      <c r="HX299" s="37">
        <v>1.7</v>
      </c>
      <c r="IB299" s="37">
        <v>0</v>
      </c>
      <c r="IR299" s="37">
        <v>0</v>
      </c>
      <c r="IT299" s="37">
        <v>0</v>
      </c>
      <c r="JT299" s="37">
        <v>0</v>
      </c>
      <c r="JW299" s="37">
        <v>0</v>
      </c>
      <c r="JZ299" s="37">
        <v>0</v>
      </c>
      <c r="KA299" s="37">
        <v>0</v>
      </c>
      <c r="KB299" s="37">
        <v>0</v>
      </c>
      <c r="KC299" s="37">
        <v>0</v>
      </c>
      <c r="KD299" s="37">
        <v>0</v>
      </c>
      <c r="KV299" s="37">
        <v>0</v>
      </c>
    </row>
    <row r="300" spans="1:308" ht="17.25" customHeight="1" x14ac:dyDescent="0.25">
      <c r="A300" s="17">
        <v>290</v>
      </c>
      <c r="B300" s="163" t="s">
        <v>300</v>
      </c>
      <c r="C300" s="169" t="s">
        <v>590</v>
      </c>
      <c r="D300" s="170">
        <v>247693578</v>
      </c>
      <c r="E300" s="78">
        <f t="shared" si="98"/>
        <v>6958.9959999999992</v>
      </c>
      <c r="F300" s="78">
        <f t="shared" si="95"/>
        <v>1172.067325</v>
      </c>
      <c r="G300" s="78">
        <f t="shared" si="96"/>
        <v>0</v>
      </c>
      <c r="H300" s="78">
        <f t="shared" si="97"/>
        <v>600.89067499999999</v>
      </c>
      <c r="I300" s="78">
        <f t="shared" si="99"/>
        <v>5186.0379999999996</v>
      </c>
      <c r="J300" s="37">
        <f t="shared" si="102"/>
        <v>2</v>
      </c>
      <c r="K300" s="37">
        <f>VLOOKUP($D300,'[2]Титул ДТ'!$B:$CT,12,0)</f>
        <v>2</v>
      </c>
      <c r="M300" s="37">
        <v>0</v>
      </c>
      <c r="U300" s="37">
        <v>1</v>
      </c>
      <c r="V300" s="180">
        <f t="shared" si="100"/>
        <v>270</v>
      </c>
      <c r="W300" s="180">
        <f t="shared" si="103"/>
        <v>0</v>
      </c>
      <c r="X300" s="180"/>
      <c r="Y300" s="180"/>
      <c r="Z300" s="180">
        <f t="shared" si="104"/>
        <v>0</v>
      </c>
      <c r="AA300" s="180"/>
      <c r="AB300" s="180"/>
      <c r="AC300" s="180">
        <f t="shared" si="105"/>
        <v>270</v>
      </c>
      <c r="AD300" s="37">
        <v>270</v>
      </c>
      <c r="AF300" s="37">
        <v>24</v>
      </c>
      <c r="AH300" s="37">
        <v>0</v>
      </c>
      <c r="AJ300" s="37">
        <v>0</v>
      </c>
      <c r="AL300" s="37">
        <f t="shared" si="101"/>
        <v>6</v>
      </c>
      <c r="AM300" s="179">
        <f t="shared" si="106"/>
        <v>0</v>
      </c>
      <c r="AP300" s="37">
        <f t="shared" si="107"/>
        <v>0</v>
      </c>
      <c r="AS300" s="37">
        <f t="shared" si="108"/>
        <v>5</v>
      </c>
      <c r="AT300" s="37">
        <v>5</v>
      </c>
      <c r="AV300" s="37">
        <f t="shared" si="109"/>
        <v>1</v>
      </c>
      <c r="AW300" s="37">
        <v>1</v>
      </c>
      <c r="AY300" s="37">
        <v>2</v>
      </c>
      <c r="BE300" s="37">
        <v>0</v>
      </c>
      <c r="BS300" s="37">
        <f t="shared" si="110"/>
        <v>0</v>
      </c>
      <c r="BT300" s="37">
        <v>0</v>
      </c>
      <c r="BV300" s="37">
        <v>0</v>
      </c>
      <c r="BX300" s="37">
        <v>201</v>
      </c>
      <c r="BZ300" s="37">
        <v>0</v>
      </c>
      <c r="CH300" s="37">
        <f t="shared" si="111"/>
        <v>4</v>
      </c>
      <c r="CI300" s="37">
        <v>4</v>
      </c>
      <c r="CN300" s="37">
        <v>4708.3119999999999</v>
      </c>
      <c r="CT300" s="37">
        <v>63</v>
      </c>
      <c r="CV300" s="37">
        <v>0</v>
      </c>
      <c r="DB300" s="37">
        <v>0</v>
      </c>
      <c r="DD300" s="37">
        <v>0</v>
      </c>
      <c r="DE300" s="37">
        <f t="shared" si="112"/>
        <v>0</v>
      </c>
      <c r="DG300" s="37">
        <v>0</v>
      </c>
      <c r="DK300" s="37">
        <v>0</v>
      </c>
      <c r="DP300" s="37">
        <v>439.8415</v>
      </c>
      <c r="DW300" s="37">
        <v>0</v>
      </c>
      <c r="DZ300" s="37">
        <v>2</v>
      </c>
      <c r="EE300" s="37">
        <v>7</v>
      </c>
      <c r="EK300" s="37">
        <v>9</v>
      </c>
      <c r="EL300" s="37">
        <f t="shared" si="113"/>
        <v>30</v>
      </c>
      <c r="EM300" s="37">
        <v>30</v>
      </c>
      <c r="EN300" s="37">
        <v>0</v>
      </c>
      <c r="EO300" s="37">
        <v>380.35262499999999</v>
      </c>
      <c r="EQ300" s="37">
        <v>17.922375000000002</v>
      </c>
      <c r="FE300" s="37">
        <v>791.71469999999999</v>
      </c>
      <c r="FG300" s="37">
        <v>87.968299999999999</v>
      </c>
      <c r="FI300" s="37"/>
      <c r="FU300" s="37">
        <v>251.33799999999999</v>
      </c>
      <c r="FW300" s="37">
        <v>3.5</v>
      </c>
      <c r="GH300" s="37">
        <v>477.726</v>
      </c>
      <c r="GQ300" s="183"/>
      <c r="GR300" s="184"/>
      <c r="GS300" s="184"/>
      <c r="GT300" s="184"/>
      <c r="GU300" s="184"/>
      <c r="GV300" s="184"/>
      <c r="GW300" s="184"/>
      <c r="GX300" s="184"/>
      <c r="GY300" s="184"/>
      <c r="GZ300" s="184"/>
      <c r="HA300" s="184"/>
      <c r="HB300" s="184"/>
      <c r="HC300" s="184"/>
      <c r="HD300" s="184"/>
      <c r="HE300" s="184"/>
      <c r="HF300" s="184"/>
      <c r="HG300" s="184"/>
      <c r="HH300" s="184"/>
      <c r="HV300" s="37">
        <v>253.48726530612299</v>
      </c>
      <c r="HX300" s="37">
        <v>1.7</v>
      </c>
      <c r="IB300" s="37">
        <v>0</v>
      </c>
      <c r="IR300" s="37">
        <v>0</v>
      </c>
      <c r="IT300" s="37">
        <v>0</v>
      </c>
      <c r="JT300" s="37">
        <v>0</v>
      </c>
      <c r="JW300" s="37">
        <v>0</v>
      </c>
      <c r="JZ300" s="37">
        <v>0</v>
      </c>
      <c r="KA300" s="37">
        <v>0</v>
      </c>
      <c r="KB300" s="37">
        <v>0</v>
      </c>
      <c r="KC300" s="37">
        <v>0</v>
      </c>
      <c r="KD300" s="37">
        <v>0</v>
      </c>
      <c r="KV300" s="37">
        <v>0</v>
      </c>
    </row>
    <row r="301" spans="1:308" ht="17.25" customHeight="1" x14ac:dyDescent="0.25">
      <c r="A301" s="17">
        <v>291</v>
      </c>
      <c r="B301" s="163" t="s">
        <v>300</v>
      </c>
      <c r="C301" s="169" t="s">
        <v>591</v>
      </c>
      <c r="D301" s="170">
        <v>8608178158</v>
      </c>
      <c r="E301" s="78">
        <f t="shared" si="98"/>
        <v>1613.0320000000002</v>
      </c>
      <c r="F301" s="78">
        <f t="shared" si="95"/>
        <v>195.13260500000001</v>
      </c>
      <c r="G301" s="78">
        <f t="shared" si="96"/>
        <v>0</v>
      </c>
      <c r="H301" s="78">
        <f t="shared" si="97"/>
        <v>207.613395</v>
      </c>
      <c r="I301" s="78">
        <f t="shared" si="99"/>
        <v>1210.2860000000001</v>
      </c>
      <c r="J301" s="37">
        <f t="shared" si="102"/>
        <v>0</v>
      </c>
      <c r="K301" s="37">
        <f>VLOOKUP($D301,'[2]Титул ДТ'!$B:$CT,12,0)</f>
        <v>0</v>
      </c>
      <c r="M301" s="37">
        <v>0</v>
      </c>
      <c r="U301" s="37">
        <v>0</v>
      </c>
      <c r="V301" s="180">
        <f t="shared" si="100"/>
        <v>0</v>
      </c>
      <c r="W301" s="180">
        <f t="shared" si="103"/>
        <v>0</v>
      </c>
      <c r="X301" s="180"/>
      <c r="Y301" s="180"/>
      <c r="Z301" s="180">
        <f t="shared" si="104"/>
        <v>0</v>
      </c>
      <c r="AA301" s="180"/>
      <c r="AB301" s="180"/>
      <c r="AC301" s="180">
        <f t="shared" si="105"/>
        <v>0</v>
      </c>
      <c r="AD301" s="37">
        <v>0</v>
      </c>
      <c r="AF301" s="37">
        <v>0</v>
      </c>
      <c r="AH301" s="37">
        <v>0</v>
      </c>
      <c r="AJ301" s="37">
        <v>0</v>
      </c>
      <c r="AL301" s="37">
        <f t="shared" si="101"/>
        <v>0</v>
      </c>
      <c r="AM301" s="179">
        <f t="shared" si="106"/>
        <v>0</v>
      </c>
      <c r="AP301" s="37">
        <f t="shared" si="107"/>
        <v>0</v>
      </c>
      <c r="AS301" s="37">
        <f t="shared" si="108"/>
        <v>0</v>
      </c>
      <c r="AT301" s="37">
        <v>0</v>
      </c>
      <c r="AV301" s="37">
        <f t="shared" si="109"/>
        <v>0</v>
      </c>
      <c r="AW301" s="37">
        <v>0</v>
      </c>
      <c r="AY301" s="37">
        <v>1</v>
      </c>
      <c r="BE301" s="37">
        <v>0</v>
      </c>
      <c r="BS301" s="37">
        <f t="shared" si="110"/>
        <v>0</v>
      </c>
      <c r="BT301" s="37">
        <v>0</v>
      </c>
      <c r="BV301" s="37">
        <v>0</v>
      </c>
      <c r="BX301" s="37">
        <v>191</v>
      </c>
      <c r="BZ301" s="37">
        <v>0</v>
      </c>
      <c r="CH301" s="37">
        <f t="shared" si="111"/>
        <v>3</v>
      </c>
      <c r="CI301" s="37">
        <v>3</v>
      </c>
      <c r="CN301" s="37">
        <v>892.32299999999998</v>
      </c>
      <c r="CT301" s="37">
        <v>40</v>
      </c>
      <c r="CV301" s="37">
        <v>0</v>
      </c>
      <c r="DB301" s="37">
        <v>0</v>
      </c>
      <c r="DD301" s="37">
        <v>0</v>
      </c>
      <c r="DE301" s="37">
        <f t="shared" si="112"/>
        <v>0</v>
      </c>
      <c r="DG301" s="37">
        <v>0</v>
      </c>
      <c r="DK301" s="37">
        <v>0</v>
      </c>
      <c r="DP301" s="37">
        <v>64.407499999999999</v>
      </c>
      <c r="DW301" s="37">
        <v>0</v>
      </c>
      <c r="DZ301" s="37">
        <v>0</v>
      </c>
      <c r="EE301" s="37">
        <v>0</v>
      </c>
      <c r="EK301" s="37">
        <v>0</v>
      </c>
      <c r="EL301" s="37">
        <f t="shared" si="113"/>
        <v>6</v>
      </c>
      <c r="EM301" s="37">
        <v>6</v>
      </c>
      <c r="EN301" s="37">
        <v>0</v>
      </c>
      <c r="EO301" s="37">
        <v>79.199105000000003</v>
      </c>
      <c r="EQ301" s="37">
        <v>3.7318950000000015</v>
      </c>
      <c r="FE301" s="37">
        <v>115.9335</v>
      </c>
      <c r="FG301" s="37">
        <v>12.881500000000001</v>
      </c>
      <c r="FI301" s="37"/>
      <c r="FU301" s="37">
        <v>36.804285714285697</v>
      </c>
      <c r="FW301" s="37">
        <v>3.5</v>
      </c>
      <c r="GH301" s="37">
        <v>317.96300000000002</v>
      </c>
      <c r="GQ301" s="183"/>
      <c r="GR301" s="184"/>
      <c r="GS301" s="184"/>
      <c r="GT301" s="184"/>
      <c r="GU301" s="184"/>
      <c r="GV301" s="184"/>
      <c r="GW301" s="184"/>
      <c r="GX301" s="184"/>
      <c r="GY301" s="184"/>
      <c r="GZ301" s="184"/>
      <c r="HA301" s="184"/>
      <c r="HB301" s="184"/>
      <c r="HC301" s="184"/>
      <c r="HD301" s="184"/>
      <c r="HE301" s="184"/>
      <c r="HF301" s="184"/>
      <c r="HG301" s="184"/>
      <c r="HH301" s="184"/>
      <c r="HV301" s="37">
        <v>211.975333333333</v>
      </c>
      <c r="HX301" s="37">
        <v>1.7</v>
      </c>
      <c r="IB301" s="37">
        <v>0</v>
      </c>
      <c r="IR301" s="37">
        <v>0</v>
      </c>
      <c r="IT301" s="37">
        <v>0</v>
      </c>
      <c r="JT301" s="37">
        <v>0</v>
      </c>
      <c r="JW301" s="37">
        <v>0</v>
      </c>
      <c r="JZ301" s="37">
        <v>0</v>
      </c>
      <c r="KA301" s="37">
        <v>0</v>
      </c>
      <c r="KB301" s="37">
        <v>0</v>
      </c>
      <c r="KC301" s="37">
        <v>0</v>
      </c>
      <c r="KD301" s="37">
        <v>0</v>
      </c>
      <c r="KV301" s="37">
        <v>0</v>
      </c>
    </row>
    <row r="302" spans="1:308" ht="17.25" customHeight="1" x14ac:dyDescent="0.25">
      <c r="A302" s="17">
        <v>292</v>
      </c>
      <c r="B302" s="163" t="s">
        <v>300</v>
      </c>
      <c r="C302" s="169" t="s">
        <v>592</v>
      </c>
      <c r="D302" s="170">
        <v>247693796</v>
      </c>
      <c r="E302" s="78">
        <f t="shared" si="98"/>
        <v>22142.382999999998</v>
      </c>
      <c r="F302" s="78">
        <f t="shared" si="95"/>
        <v>5434.9565999999995</v>
      </c>
      <c r="G302" s="78">
        <f t="shared" si="96"/>
        <v>0</v>
      </c>
      <c r="H302" s="78">
        <f t="shared" si="97"/>
        <v>1363.1554000000001</v>
      </c>
      <c r="I302" s="78">
        <f t="shared" si="99"/>
        <v>15344.270999999999</v>
      </c>
      <c r="J302" s="37">
        <f t="shared" si="102"/>
        <v>2</v>
      </c>
      <c r="K302" s="37">
        <f>VLOOKUP($D302,'[2]Титул ДТ'!$B:$CT,12,0)</f>
        <v>2</v>
      </c>
      <c r="M302" s="37">
        <v>0</v>
      </c>
      <c r="U302" s="37">
        <v>1</v>
      </c>
      <c r="V302" s="180">
        <f t="shared" si="100"/>
        <v>444</v>
      </c>
      <c r="W302" s="180">
        <f t="shared" si="103"/>
        <v>0</v>
      </c>
      <c r="X302" s="180"/>
      <c r="Y302" s="180"/>
      <c r="Z302" s="180">
        <f t="shared" si="104"/>
        <v>0</v>
      </c>
      <c r="AA302" s="180"/>
      <c r="AB302" s="180"/>
      <c r="AC302" s="180">
        <f t="shared" si="105"/>
        <v>444</v>
      </c>
      <c r="AD302" s="37">
        <v>444</v>
      </c>
      <c r="AF302" s="37">
        <v>0</v>
      </c>
      <c r="AH302" s="37">
        <v>0</v>
      </c>
      <c r="AJ302" s="37">
        <v>0</v>
      </c>
      <c r="AL302" s="37">
        <f t="shared" si="101"/>
        <v>0</v>
      </c>
      <c r="AM302" s="179">
        <f t="shared" si="106"/>
        <v>0</v>
      </c>
      <c r="AP302" s="37">
        <f t="shared" si="107"/>
        <v>0</v>
      </c>
      <c r="AS302" s="37">
        <f t="shared" si="108"/>
        <v>0</v>
      </c>
      <c r="AT302" s="37">
        <v>0</v>
      </c>
      <c r="AV302" s="37">
        <f t="shared" si="109"/>
        <v>0</v>
      </c>
      <c r="AW302" s="37">
        <v>0</v>
      </c>
      <c r="AY302" s="37">
        <v>1</v>
      </c>
      <c r="BE302" s="37">
        <v>0</v>
      </c>
      <c r="BS302" s="37">
        <f t="shared" si="110"/>
        <v>458</v>
      </c>
      <c r="BT302" s="37">
        <v>458</v>
      </c>
      <c r="BV302" s="37">
        <v>0</v>
      </c>
      <c r="BX302" s="37">
        <v>0</v>
      </c>
      <c r="BZ302" s="37">
        <v>0</v>
      </c>
      <c r="CH302" s="37">
        <f t="shared" si="111"/>
        <v>3</v>
      </c>
      <c r="CI302" s="37">
        <v>3</v>
      </c>
      <c r="CN302" s="37">
        <v>14109.81</v>
      </c>
      <c r="CT302" s="37">
        <v>310</v>
      </c>
      <c r="CV302" s="37">
        <v>0</v>
      </c>
      <c r="DB302" s="37">
        <v>0</v>
      </c>
      <c r="DD302" s="37">
        <v>0</v>
      </c>
      <c r="DE302" s="37">
        <f t="shared" si="112"/>
        <v>1</v>
      </c>
      <c r="DG302" s="37">
        <v>1</v>
      </c>
      <c r="DK302" s="37">
        <v>18</v>
      </c>
      <c r="DP302" s="37">
        <v>1780.2760000000001</v>
      </c>
      <c r="DW302" s="37">
        <v>0</v>
      </c>
      <c r="DZ302" s="37">
        <v>2</v>
      </c>
      <c r="EE302" s="37">
        <v>5</v>
      </c>
      <c r="EK302" s="37">
        <v>9</v>
      </c>
      <c r="EL302" s="37">
        <f t="shared" si="113"/>
        <v>173</v>
      </c>
      <c r="EM302" s="37">
        <v>173</v>
      </c>
      <c r="EN302" s="37">
        <v>0</v>
      </c>
      <c r="EO302" s="37">
        <v>2230.4598000000001</v>
      </c>
      <c r="EQ302" s="37">
        <v>105.10020000000003</v>
      </c>
      <c r="FE302" s="37">
        <v>3204.4967999999999</v>
      </c>
      <c r="FG302" s="37">
        <v>356.05520000000001</v>
      </c>
      <c r="FI302" s="37"/>
      <c r="FU302" s="37">
        <v>890.13800000000003</v>
      </c>
      <c r="FW302" s="37">
        <v>4</v>
      </c>
      <c r="GH302" s="37">
        <v>1216.461</v>
      </c>
      <c r="GQ302" s="183"/>
      <c r="GR302" s="184"/>
      <c r="GS302" s="184"/>
      <c r="GT302" s="184"/>
      <c r="GU302" s="184"/>
      <c r="GV302" s="184"/>
      <c r="GW302" s="184"/>
      <c r="GX302" s="184"/>
      <c r="GY302" s="184"/>
      <c r="GZ302" s="184"/>
      <c r="HA302" s="184"/>
      <c r="HB302" s="184"/>
      <c r="HC302" s="184"/>
      <c r="HD302" s="184"/>
      <c r="HE302" s="184"/>
      <c r="HF302" s="184"/>
      <c r="HG302" s="184"/>
      <c r="HH302" s="184"/>
      <c r="HV302" s="37">
        <v>595.13747553816097</v>
      </c>
      <c r="HX302" s="37">
        <v>2</v>
      </c>
      <c r="IB302" s="37">
        <v>0</v>
      </c>
      <c r="IR302" s="37">
        <v>0</v>
      </c>
      <c r="IT302" s="37">
        <v>0</v>
      </c>
      <c r="JT302" s="37">
        <v>0</v>
      </c>
      <c r="JW302" s="37">
        <v>0</v>
      </c>
      <c r="JZ302" s="37">
        <v>0</v>
      </c>
      <c r="KA302" s="37">
        <v>0</v>
      </c>
      <c r="KB302" s="37">
        <v>0</v>
      </c>
      <c r="KC302" s="37">
        <v>0</v>
      </c>
      <c r="KD302" s="37">
        <v>0</v>
      </c>
      <c r="KV302" s="37">
        <v>0</v>
      </c>
    </row>
    <row r="303" spans="1:308" ht="17.25" customHeight="1" x14ac:dyDescent="0.25">
      <c r="A303" s="17">
        <v>293</v>
      </c>
      <c r="B303" s="163" t="s">
        <v>300</v>
      </c>
      <c r="C303" s="169" t="s">
        <v>593</v>
      </c>
      <c r="D303" s="170">
        <v>247693864</v>
      </c>
      <c r="E303" s="78">
        <f t="shared" si="98"/>
        <v>8990.5969999999998</v>
      </c>
      <c r="F303" s="78">
        <f t="shared" si="95"/>
        <v>3881.0908650000001</v>
      </c>
      <c r="G303" s="78">
        <f t="shared" si="96"/>
        <v>0</v>
      </c>
      <c r="H303" s="78">
        <f t="shared" si="97"/>
        <v>631.50813500000004</v>
      </c>
      <c r="I303" s="78">
        <f t="shared" si="99"/>
        <v>4477.9979999999996</v>
      </c>
      <c r="J303" s="37">
        <f t="shared" si="102"/>
        <v>1</v>
      </c>
      <c r="K303" s="37">
        <f>VLOOKUP($D303,'[2]Титул ДТ'!$B:$CT,12,0)</f>
        <v>1</v>
      </c>
      <c r="M303" s="37">
        <v>0</v>
      </c>
      <c r="U303" s="37">
        <v>1</v>
      </c>
      <c r="V303" s="180">
        <f t="shared" si="100"/>
        <v>192</v>
      </c>
      <c r="W303" s="180">
        <f t="shared" si="103"/>
        <v>0</v>
      </c>
      <c r="X303" s="180"/>
      <c r="Y303" s="180"/>
      <c r="Z303" s="180">
        <f t="shared" si="104"/>
        <v>0</v>
      </c>
      <c r="AA303" s="180"/>
      <c r="AB303" s="180"/>
      <c r="AC303" s="180">
        <f t="shared" si="105"/>
        <v>192</v>
      </c>
      <c r="AD303" s="37">
        <v>192</v>
      </c>
      <c r="AF303" s="37">
        <v>0</v>
      </c>
      <c r="AH303" s="37">
        <v>0</v>
      </c>
      <c r="AJ303" s="37">
        <v>0</v>
      </c>
      <c r="AL303" s="37">
        <f t="shared" si="101"/>
        <v>7</v>
      </c>
      <c r="AM303" s="179">
        <f t="shared" si="106"/>
        <v>0</v>
      </c>
      <c r="AP303" s="37">
        <f t="shared" si="107"/>
        <v>0</v>
      </c>
      <c r="AS303" s="37">
        <f t="shared" si="108"/>
        <v>6</v>
      </c>
      <c r="AT303" s="37">
        <v>6</v>
      </c>
      <c r="AV303" s="37">
        <f t="shared" si="109"/>
        <v>1</v>
      </c>
      <c r="AW303" s="37">
        <v>1</v>
      </c>
      <c r="AY303" s="37">
        <v>1</v>
      </c>
      <c r="BE303" s="37">
        <v>0</v>
      </c>
      <c r="BS303" s="37">
        <f t="shared" si="110"/>
        <v>89.5</v>
      </c>
      <c r="BT303" s="37">
        <v>89.5</v>
      </c>
      <c r="BV303" s="37">
        <v>0</v>
      </c>
      <c r="BX303" s="37">
        <v>0</v>
      </c>
      <c r="BZ303" s="37">
        <v>0</v>
      </c>
      <c r="CH303" s="37">
        <f t="shared" si="111"/>
        <v>3</v>
      </c>
      <c r="CI303" s="37">
        <v>3</v>
      </c>
      <c r="CN303" s="37">
        <v>3323.7849999999999</v>
      </c>
      <c r="CT303" s="37">
        <v>109</v>
      </c>
      <c r="CV303" s="37">
        <v>0</v>
      </c>
      <c r="DB303" s="37">
        <v>0</v>
      </c>
      <c r="DD303" s="37">
        <v>0</v>
      </c>
      <c r="DE303" s="37">
        <f t="shared" si="112"/>
        <v>2</v>
      </c>
      <c r="DG303" s="37">
        <v>2</v>
      </c>
      <c r="DK303" s="37">
        <v>18</v>
      </c>
      <c r="DP303" s="37">
        <v>1450.9880000000001</v>
      </c>
      <c r="DW303" s="37">
        <v>0</v>
      </c>
      <c r="DZ303" s="37">
        <v>1</v>
      </c>
      <c r="EE303" s="37">
        <v>5</v>
      </c>
      <c r="EK303" s="37">
        <v>5</v>
      </c>
      <c r="EL303" s="37">
        <f t="shared" si="113"/>
        <v>101</v>
      </c>
      <c r="EM303" s="37">
        <v>101</v>
      </c>
      <c r="EN303" s="37">
        <v>0</v>
      </c>
      <c r="EO303" s="37">
        <v>1269.312465</v>
      </c>
      <c r="EQ303" s="37">
        <v>59.810535000000016</v>
      </c>
      <c r="FE303" s="37">
        <v>2611.7784000000001</v>
      </c>
      <c r="FG303" s="37">
        <v>290.19760000000002</v>
      </c>
      <c r="FI303" s="37"/>
      <c r="FU303" s="37">
        <v>682.81788235294096</v>
      </c>
      <c r="FW303" s="37">
        <v>4.25</v>
      </c>
      <c r="GH303" s="37">
        <v>1136.213</v>
      </c>
      <c r="GQ303" s="185"/>
      <c r="GR303" s="186"/>
      <c r="GS303" s="186"/>
      <c r="GT303" s="186"/>
      <c r="GU303" s="186"/>
      <c r="GV303" s="186"/>
      <c r="GW303" s="186"/>
      <c r="GX303" s="186"/>
      <c r="GY303" s="186"/>
      <c r="GZ303" s="186"/>
      <c r="HA303" s="186"/>
      <c r="HB303" s="186"/>
      <c r="HC303" s="186"/>
      <c r="HD303" s="186"/>
      <c r="HE303" s="186"/>
      <c r="HF303" s="186"/>
      <c r="HG303" s="186"/>
      <c r="HH303" s="186"/>
      <c r="HV303" s="37">
        <v>626.87613793103401</v>
      </c>
      <c r="HX303" s="37">
        <v>1.7</v>
      </c>
      <c r="IB303" s="37">
        <v>0</v>
      </c>
      <c r="IR303" s="37">
        <v>0</v>
      </c>
      <c r="IT303" s="37">
        <v>0</v>
      </c>
      <c r="JT303" s="37">
        <v>0</v>
      </c>
      <c r="JW303" s="37">
        <v>0</v>
      </c>
      <c r="JZ303" s="37">
        <v>0</v>
      </c>
      <c r="KA303" s="37">
        <v>0</v>
      </c>
      <c r="KB303" s="37">
        <v>0</v>
      </c>
      <c r="KC303" s="37">
        <v>0</v>
      </c>
      <c r="KD303" s="37">
        <v>0</v>
      </c>
      <c r="KV303" s="37">
        <v>0</v>
      </c>
    </row>
    <row r="304" spans="1:308" ht="17.25" customHeight="1" x14ac:dyDescent="0.25">
      <c r="A304" s="17">
        <v>294</v>
      </c>
      <c r="B304" s="163" t="s">
        <v>300</v>
      </c>
      <c r="C304" s="169" t="s">
        <v>594</v>
      </c>
      <c r="D304" s="170">
        <v>247693761</v>
      </c>
      <c r="E304" s="78">
        <f t="shared" si="98"/>
        <v>18007.851000000002</v>
      </c>
      <c r="F304" s="78">
        <f t="shared" si="95"/>
        <v>7760.52</v>
      </c>
      <c r="G304" s="78">
        <f t="shared" si="96"/>
        <v>0</v>
      </c>
      <c r="H304" s="78">
        <f t="shared" si="97"/>
        <v>840.17599999999993</v>
      </c>
      <c r="I304" s="78">
        <f t="shared" si="99"/>
        <v>9407.1550000000007</v>
      </c>
      <c r="J304" s="37">
        <f t="shared" si="102"/>
        <v>4</v>
      </c>
      <c r="L304" s="37">
        <v>4</v>
      </c>
      <c r="M304" s="37">
        <v>0</v>
      </c>
      <c r="U304" s="37">
        <v>1</v>
      </c>
      <c r="V304" s="180">
        <f t="shared" si="100"/>
        <v>407</v>
      </c>
      <c r="W304" s="180">
        <f t="shared" si="103"/>
        <v>0</v>
      </c>
      <c r="X304" s="180"/>
      <c r="Y304" s="180"/>
      <c r="Z304" s="180">
        <f t="shared" si="104"/>
        <v>0</v>
      </c>
      <c r="AA304" s="180"/>
      <c r="AB304" s="180"/>
      <c r="AC304" s="180">
        <f t="shared" si="105"/>
        <v>407</v>
      </c>
      <c r="AD304" s="37">
        <v>0</v>
      </c>
      <c r="AE304" s="37">
        <v>407</v>
      </c>
      <c r="AF304" s="37">
        <v>0</v>
      </c>
      <c r="AH304" s="37">
        <v>0</v>
      </c>
      <c r="AI304" s="37">
        <v>197</v>
      </c>
      <c r="AJ304" s="37">
        <v>0</v>
      </c>
      <c r="AL304" s="37">
        <f t="shared" si="101"/>
        <v>0</v>
      </c>
      <c r="AM304" s="179">
        <f t="shared" si="106"/>
        <v>0</v>
      </c>
      <c r="AP304" s="37">
        <f t="shared" si="107"/>
        <v>0</v>
      </c>
      <c r="AS304" s="37">
        <f t="shared" si="108"/>
        <v>0</v>
      </c>
      <c r="AU304" s="37">
        <v>0</v>
      </c>
      <c r="AV304" s="37">
        <f t="shared" si="109"/>
        <v>0</v>
      </c>
      <c r="AX304" s="37">
        <v>0</v>
      </c>
      <c r="AY304" s="37">
        <v>1</v>
      </c>
      <c r="BE304" s="37">
        <v>0</v>
      </c>
      <c r="BS304" s="37">
        <f t="shared" si="110"/>
        <v>181</v>
      </c>
      <c r="BT304" s="37">
        <v>181</v>
      </c>
      <c r="BV304" s="37">
        <v>0</v>
      </c>
      <c r="BX304" s="37">
        <v>0</v>
      </c>
      <c r="BZ304" s="37">
        <v>0</v>
      </c>
      <c r="CH304" s="37">
        <f t="shared" si="111"/>
        <v>4</v>
      </c>
      <c r="CI304" s="37">
        <v>4</v>
      </c>
      <c r="CN304" s="37">
        <v>6487.1080000000002</v>
      </c>
      <c r="CT304" s="37">
        <v>10</v>
      </c>
      <c r="CV304" s="37">
        <v>0</v>
      </c>
      <c r="DB304" s="37">
        <v>0</v>
      </c>
      <c r="DD304" s="37">
        <v>0</v>
      </c>
      <c r="DE304" s="37">
        <f t="shared" si="112"/>
        <v>2</v>
      </c>
      <c r="DG304" s="37">
        <v>2</v>
      </c>
      <c r="DK304" s="37">
        <v>18</v>
      </c>
      <c r="DP304" s="37">
        <v>2548.0880000000002</v>
      </c>
      <c r="DW304" s="37">
        <v>0</v>
      </c>
      <c r="DZ304" s="37">
        <v>4</v>
      </c>
      <c r="EE304" s="37">
        <v>4</v>
      </c>
      <c r="EK304" s="37">
        <v>4</v>
      </c>
      <c r="EL304" s="37">
        <f t="shared" si="113"/>
        <v>283</v>
      </c>
      <c r="EM304" s="37">
        <v>283</v>
      </c>
      <c r="EN304" s="37">
        <v>0</v>
      </c>
      <c r="EO304" s="37">
        <v>3173.9616000000001</v>
      </c>
      <c r="EQ304" s="37">
        <v>149.55840000000001</v>
      </c>
      <c r="FE304" s="37">
        <v>4586.5583999999999</v>
      </c>
      <c r="FG304" s="37">
        <v>509.61759999999998</v>
      </c>
      <c r="FI304" s="37"/>
      <c r="FU304" s="37">
        <v>899.32517647058796</v>
      </c>
      <c r="FW304" s="37">
        <v>5.6666666666666696</v>
      </c>
      <c r="GH304" s="37">
        <v>2298.047</v>
      </c>
      <c r="GQ304" s="183"/>
      <c r="GR304" s="184"/>
      <c r="GS304" s="184"/>
      <c r="GT304" s="184"/>
      <c r="GU304" s="184"/>
      <c r="GV304" s="184"/>
      <c r="GW304" s="184"/>
      <c r="GX304" s="184"/>
      <c r="GY304" s="184"/>
      <c r="GZ304" s="184"/>
      <c r="HA304" s="184"/>
      <c r="HB304" s="184"/>
      <c r="HC304" s="184"/>
      <c r="HD304" s="184"/>
      <c r="HE304" s="184"/>
      <c r="HF304" s="184"/>
      <c r="HG304" s="184"/>
      <c r="HH304" s="184"/>
      <c r="HV304" s="37">
        <v>1313.1697142857099</v>
      </c>
      <c r="HX304" s="37">
        <v>1.7</v>
      </c>
      <c r="IB304" s="37">
        <v>0</v>
      </c>
      <c r="IR304" s="37">
        <v>0</v>
      </c>
      <c r="IT304" s="37">
        <v>0</v>
      </c>
      <c r="JT304" s="37">
        <v>0</v>
      </c>
      <c r="JW304" s="37">
        <v>0</v>
      </c>
      <c r="JZ304" s="37">
        <v>0</v>
      </c>
      <c r="KA304" s="37">
        <v>0</v>
      </c>
      <c r="KB304" s="37">
        <v>0</v>
      </c>
      <c r="KC304" s="37">
        <v>0</v>
      </c>
      <c r="KD304" s="37">
        <v>0</v>
      </c>
      <c r="KV304" s="37">
        <v>0</v>
      </c>
    </row>
    <row r="305" spans="1:308" ht="17.25" customHeight="1" x14ac:dyDescent="0.25">
      <c r="A305" s="17">
        <v>295</v>
      </c>
      <c r="B305" s="163" t="s">
        <v>300</v>
      </c>
      <c r="C305" s="169" t="s">
        <v>595</v>
      </c>
      <c r="D305" s="170">
        <v>1055031610</v>
      </c>
      <c r="E305" s="78">
        <f t="shared" si="98"/>
        <v>4080.46</v>
      </c>
      <c r="F305" s="78">
        <f t="shared" si="95"/>
        <v>174.41460000000001</v>
      </c>
      <c r="G305" s="78">
        <f t="shared" si="96"/>
        <v>0</v>
      </c>
      <c r="H305" s="78">
        <f t="shared" si="97"/>
        <v>220.3794</v>
      </c>
      <c r="I305" s="78">
        <f t="shared" si="99"/>
        <v>3685.6660000000002</v>
      </c>
      <c r="J305" s="37">
        <f t="shared" si="102"/>
        <v>1</v>
      </c>
      <c r="K305" s="37">
        <f>VLOOKUP($D305,'[2]Титул ДТ'!$B:$CT,12,0)</f>
        <v>1</v>
      </c>
      <c r="M305" s="37">
        <v>0</v>
      </c>
      <c r="U305" s="37">
        <v>1</v>
      </c>
      <c r="V305" s="180">
        <f t="shared" si="100"/>
        <v>201</v>
      </c>
      <c r="W305" s="180">
        <f t="shared" si="103"/>
        <v>0</v>
      </c>
      <c r="X305" s="180"/>
      <c r="Y305" s="180"/>
      <c r="Z305" s="180">
        <f t="shared" si="104"/>
        <v>0</v>
      </c>
      <c r="AA305" s="180"/>
      <c r="AB305" s="180"/>
      <c r="AC305" s="180">
        <f t="shared" si="105"/>
        <v>201</v>
      </c>
      <c r="AD305" s="37">
        <v>201</v>
      </c>
      <c r="AF305" s="37">
        <v>0</v>
      </c>
      <c r="AH305" s="37">
        <v>0</v>
      </c>
      <c r="AJ305" s="37">
        <v>0</v>
      </c>
      <c r="AL305" s="37">
        <f t="shared" si="101"/>
        <v>0</v>
      </c>
      <c r="AM305" s="179">
        <f t="shared" si="106"/>
        <v>0</v>
      </c>
      <c r="AP305" s="37">
        <f t="shared" si="107"/>
        <v>0</v>
      </c>
      <c r="AS305" s="37">
        <f t="shared" si="108"/>
        <v>0</v>
      </c>
      <c r="AT305" s="37">
        <v>0</v>
      </c>
      <c r="AV305" s="37">
        <f t="shared" si="109"/>
        <v>0</v>
      </c>
      <c r="AW305" s="37">
        <v>0</v>
      </c>
      <c r="AY305" s="37">
        <v>0</v>
      </c>
      <c r="BE305" s="37">
        <v>0</v>
      </c>
      <c r="BS305" s="37">
        <f t="shared" si="110"/>
        <v>0</v>
      </c>
      <c r="BT305" s="37">
        <v>0</v>
      </c>
      <c r="BV305" s="37">
        <v>0</v>
      </c>
      <c r="BX305" s="37">
        <v>0</v>
      </c>
      <c r="BZ305" s="37">
        <v>0</v>
      </c>
      <c r="CH305" s="37">
        <f t="shared" si="111"/>
        <v>0</v>
      </c>
      <c r="CI305" s="37">
        <v>0</v>
      </c>
      <c r="CN305" s="37">
        <v>3296.8910000000001</v>
      </c>
      <c r="CT305" s="37">
        <v>30</v>
      </c>
      <c r="CV305" s="37">
        <v>0</v>
      </c>
      <c r="DB305" s="37">
        <v>0</v>
      </c>
      <c r="DD305" s="37">
        <v>0</v>
      </c>
      <c r="DE305" s="37">
        <f t="shared" si="112"/>
        <v>0</v>
      </c>
      <c r="DG305" s="37">
        <v>0</v>
      </c>
      <c r="DK305" s="37">
        <v>0</v>
      </c>
      <c r="DP305" s="37">
        <v>96.897000000000006</v>
      </c>
      <c r="DW305" s="37">
        <v>0</v>
      </c>
      <c r="DZ305" s="37">
        <v>1</v>
      </c>
      <c r="EE305" s="37">
        <v>0</v>
      </c>
      <c r="EK305" s="37">
        <v>0</v>
      </c>
      <c r="EL305" s="37">
        <f t="shared" si="113"/>
        <v>0</v>
      </c>
      <c r="EM305" s="37">
        <v>0</v>
      </c>
      <c r="EN305" s="37">
        <v>0</v>
      </c>
      <c r="EO305" s="37">
        <v>0</v>
      </c>
      <c r="EQ305" s="37">
        <v>0</v>
      </c>
      <c r="FE305" s="37">
        <v>174.41460000000001</v>
      </c>
      <c r="FG305" s="37">
        <v>19.3794</v>
      </c>
      <c r="FI305" s="37"/>
      <c r="FU305" s="37">
        <v>48.448500000000003</v>
      </c>
      <c r="FW305" s="37">
        <v>4</v>
      </c>
      <c r="GH305" s="37">
        <v>388.77499999999998</v>
      </c>
      <c r="GQ305" s="183"/>
      <c r="GR305" s="184"/>
      <c r="GS305" s="184"/>
      <c r="GT305" s="184"/>
      <c r="GU305" s="184"/>
      <c r="GV305" s="184"/>
      <c r="GW305" s="184"/>
      <c r="GX305" s="184"/>
      <c r="GY305" s="184"/>
      <c r="GZ305" s="184"/>
      <c r="HA305" s="184"/>
      <c r="HB305" s="184"/>
      <c r="HC305" s="184"/>
      <c r="HD305" s="184"/>
      <c r="HE305" s="184"/>
      <c r="HF305" s="184"/>
      <c r="HG305" s="184"/>
      <c r="HH305" s="184"/>
      <c r="HV305" s="37">
        <v>259.183333333333</v>
      </c>
      <c r="HX305" s="37">
        <v>1.7</v>
      </c>
      <c r="IB305" s="37">
        <v>0</v>
      </c>
      <c r="IR305" s="37">
        <v>0</v>
      </c>
      <c r="IT305" s="37">
        <v>0</v>
      </c>
      <c r="JT305" s="37">
        <v>0</v>
      </c>
      <c r="JW305" s="37">
        <v>0</v>
      </c>
      <c r="JZ305" s="37">
        <v>0</v>
      </c>
      <c r="KA305" s="37">
        <v>0</v>
      </c>
      <c r="KB305" s="37">
        <v>0</v>
      </c>
      <c r="KC305" s="37">
        <v>0</v>
      </c>
      <c r="KD305" s="37">
        <v>0</v>
      </c>
      <c r="KV305" s="37">
        <v>0</v>
      </c>
    </row>
    <row r="306" spans="1:308" ht="17.25" customHeight="1" x14ac:dyDescent="0.25">
      <c r="A306" s="17">
        <v>296</v>
      </c>
      <c r="B306" s="163" t="s">
        <v>300</v>
      </c>
      <c r="C306" s="169" t="s">
        <v>596</v>
      </c>
      <c r="D306" s="170">
        <v>247693797</v>
      </c>
      <c r="E306" s="78">
        <f t="shared" si="98"/>
        <v>13867.592999999999</v>
      </c>
      <c r="F306" s="78">
        <f t="shared" si="95"/>
        <v>3243.2999100000002</v>
      </c>
      <c r="G306" s="78">
        <f t="shared" si="96"/>
        <v>0</v>
      </c>
      <c r="H306" s="78">
        <f t="shared" si="97"/>
        <v>597.88189</v>
      </c>
      <c r="I306" s="78">
        <f t="shared" si="99"/>
        <v>10026.411199999999</v>
      </c>
      <c r="J306" s="37">
        <f t="shared" si="102"/>
        <v>1</v>
      </c>
      <c r="K306" s="37">
        <f>VLOOKUP($D306,'[2]Титул ДТ'!$B:$CT,12,0)</f>
        <v>1</v>
      </c>
      <c r="M306" s="37">
        <v>0</v>
      </c>
      <c r="U306" s="37">
        <v>1</v>
      </c>
      <c r="V306" s="180">
        <f t="shared" si="100"/>
        <v>155</v>
      </c>
      <c r="W306" s="180">
        <f t="shared" si="103"/>
        <v>0</v>
      </c>
      <c r="X306" s="180"/>
      <c r="Y306" s="180"/>
      <c r="Z306" s="180">
        <f t="shared" si="104"/>
        <v>0</v>
      </c>
      <c r="AA306" s="180"/>
      <c r="AB306" s="180"/>
      <c r="AC306" s="180">
        <f t="shared" si="105"/>
        <v>155</v>
      </c>
      <c r="AD306" s="37">
        <v>155</v>
      </c>
      <c r="AF306" s="37">
        <v>0</v>
      </c>
      <c r="AH306" s="37">
        <v>0</v>
      </c>
      <c r="AJ306" s="37">
        <v>0</v>
      </c>
      <c r="AL306" s="37">
        <f t="shared" si="101"/>
        <v>0</v>
      </c>
      <c r="AM306" s="179">
        <f t="shared" si="106"/>
        <v>0</v>
      </c>
      <c r="AP306" s="37">
        <f t="shared" si="107"/>
        <v>0</v>
      </c>
      <c r="AS306" s="37">
        <f t="shared" si="108"/>
        <v>0</v>
      </c>
      <c r="AT306" s="37">
        <v>0</v>
      </c>
      <c r="AV306" s="37">
        <f t="shared" si="109"/>
        <v>0</v>
      </c>
      <c r="AW306" s="37">
        <v>0</v>
      </c>
      <c r="AY306" s="37">
        <v>1</v>
      </c>
      <c r="BE306" s="37">
        <v>0</v>
      </c>
      <c r="BS306" s="37">
        <f t="shared" si="110"/>
        <v>156</v>
      </c>
      <c r="BT306" s="37">
        <v>156</v>
      </c>
      <c r="BV306" s="37">
        <v>0</v>
      </c>
      <c r="BX306" s="37">
        <v>0</v>
      </c>
      <c r="BZ306" s="37">
        <v>0</v>
      </c>
      <c r="CH306" s="37">
        <f t="shared" si="111"/>
        <v>2</v>
      </c>
      <c r="CI306" s="37">
        <v>2</v>
      </c>
      <c r="CN306" s="37">
        <v>9823.3359999999993</v>
      </c>
      <c r="CT306" s="37">
        <v>35</v>
      </c>
      <c r="CV306" s="37">
        <v>0</v>
      </c>
      <c r="DB306" s="37">
        <v>0</v>
      </c>
      <c r="DD306" s="37">
        <v>0</v>
      </c>
      <c r="DE306" s="37">
        <f t="shared" si="112"/>
        <v>1</v>
      </c>
      <c r="DG306" s="37">
        <v>1</v>
      </c>
      <c r="DK306" s="37">
        <v>18</v>
      </c>
      <c r="DP306" s="37">
        <v>793.70150000000001</v>
      </c>
      <c r="DW306" s="37">
        <v>0</v>
      </c>
      <c r="DZ306" s="37">
        <v>1</v>
      </c>
      <c r="EE306" s="37">
        <v>9</v>
      </c>
      <c r="EK306" s="37">
        <v>6</v>
      </c>
      <c r="EL306" s="37">
        <f t="shared" si="113"/>
        <v>97</v>
      </c>
      <c r="EM306" s="37">
        <v>97</v>
      </c>
      <c r="EN306" s="37">
        <v>0</v>
      </c>
      <c r="EO306" s="37">
        <v>1148.3664900000001</v>
      </c>
      <c r="EQ306" s="37">
        <v>54.11151000000001</v>
      </c>
      <c r="FE306" s="37">
        <v>1428.6627000000001</v>
      </c>
      <c r="FG306" s="37">
        <v>158.74029999999999</v>
      </c>
      <c r="FI306" s="37"/>
      <c r="FU306" s="37">
        <v>288.61872727272703</v>
      </c>
      <c r="FW306" s="37">
        <v>5.5</v>
      </c>
      <c r="FY306" s="37">
        <v>666.27071999999998</v>
      </c>
      <c r="GE306" s="37">
        <v>74.030079999999998</v>
      </c>
      <c r="GH306" s="37">
        <v>185.0752</v>
      </c>
      <c r="GQ306" s="183"/>
      <c r="GR306" s="184"/>
      <c r="GS306" s="184"/>
      <c r="GT306" s="184"/>
      <c r="GU306" s="184"/>
      <c r="GV306" s="184"/>
      <c r="GW306" s="184"/>
      <c r="GX306" s="184"/>
      <c r="GY306" s="184"/>
      <c r="GZ306" s="184"/>
      <c r="HA306" s="184"/>
      <c r="HB306" s="184"/>
      <c r="HC306" s="184"/>
      <c r="HD306" s="184"/>
      <c r="HE306" s="184"/>
      <c r="HF306" s="184"/>
      <c r="HG306" s="184"/>
      <c r="HH306" s="184"/>
      <c r="HU306" s="37">
        <v>292.22399999999999</v>
      </c>
      <c r="HV306" s="37">
        <v>73.056000000000097</v>
      </c>
      <c r="HW306" s="37">
        <v>2.5714285714285698</v>
      </c>
      <c r="HX306" s="37">
        <v>2.5</v>
      </c>
      <c r="IB306" s="37">
        <v>0</v>
      </c>
      <c r="IR306" s="37">
        <v>0</v>
      </c>
      <c r="IT306" s="37">
        <v>0</v>
      </c>
      <c r="JT306" s="37">
        <v>0</v>
      </c>
      <c r="JW306" s="37">
        <v>0</v>
      </c>
      <c r="JZ306" s="37">
        <v>0</v>
      </c>
      <c r="KA306" s="37">
        <v>0</v>
      </c>
      <c r="KB306" s="37">
        <v>0</v>
      </c>
      <c r="KC306" s="37">
        <v>0</v>
      </c>
      <c r="KD306" s="37">
        <v>0</v>
      </c>
      <c r="KV306" s="37">
        <v>0</v>
      </c>
    </row>
    <row r="307" spans="1:308" ht="17.25" customHeight="1" x14ac:dyDescent="0.25">
      <c r="A307" s="17">
        <v>297</v>
      </c>
      <c r="B307" s="163" t="s">
        <v>300</v>
      </c>
      <c r="C307" s="169" t="s">
        <v>597</v>
      </c>
      <c r="D307" s="170">
        <v>8804751098</v>
      </c>
      <c r="E307" s="78">
        <f t="shared" si="98"/>
        <v>12688.620999999997</v>
      </c>
      <c r="F307" s="78">
        <f t="shared" si="95"/>
        <v>1461.2600849999999</v>
      </c>
      <c r="G307" s="78">
        <f t="shared" si="96"/>
        <v>0</v>
      </c>
      <c r="H307" s="78">
        <f t="shared" si="97"/>
        <v>113.35191500000001</v>
      </c>
      <c r="I307" s="78">
        <f t="shared" si="99"/>
        <v>11114.008999999998</v>
      </c>
      <c r="J307" s="37">
        <f t="shared" si="102"/>
        <v>1</v>
      </c>
      <c r="L307" s="37">
        <v>1</v>
      </c>
      <c r="M307" s="37">
        <v>0</v>
      </c>
      <c r="U307" s="37">
        <v>1</v>
      </c>
      <c r="V307" s="180">
        <f t="shared" si="100"/>
        <v>309</v>
      </c>
      <c r="W307" s="180">
        <f t="shared" si="103"/>
        <v>0</v>
      </c>
      <c r="X307" s="180"/>
      <c r="Y307" s="180"/>
      <c r="Z307" s="180">
        <f t="shared" si="104"/>
        <v>0</v>
      </c>
      <c r="AA307" s="180"/>
      <c r="AB307" s="180"/>
      <c r="AC307" s="180">
        <f t="shared" si="105"/>
        <v>309</v>
      </c>
      <c r="AD307" s="37">
        <v>0</v>
      </c>
      <c r="AE307" s="37">
        <v>309</v>
      </c>
      <c r="AF307" s="37">
        <v>0</v>
      </c>
      <c r="AH307" s="37">
        <v>0</v>
      </c>
      <c r="AJ307" s="37">
        <v>0</v>
      </c>
      <c r="AL307" s="37">
        <f t="shared" si="101"/>
        <v>0</v>
      </c>
      <c r="AM307" s="179">
        <f t="shared" si="106"/>
        <v>0</v>
      </c>
      <c r="AP307" s="37">
        <f t="shared" si="107"/>
        <v>0</v>
      </c>
      <c r="AS307" s="37">
        <f t="shared" si="108"/>
        <v>0</v>
      </c>
      <c r="AU307" s="37">
        <v>0</v>
      </c>
      <c r="AV307" s="37">
        <f t="shared" si="109"/>
        <v>0</v>
      </c>
      <c r="AX307" s="37">
        <v>0</v>
      </c>
      <c r="AY307" s="37">
        <v>0</v>
      </c>
      <c r="BE307" s="37">
        <v>0</v>
      </c>
      <c r="BS307" s="37">
        <f t="shared" si="110"/>
        <v>0</v>
      </c>
      <c r="BT307" s="37">
        <v>0</v>
      </c>
      <c r="BV307" s="37">
        <v>0</v>
      </c>
      <c r="BX307" s="37">
        <v>0</v>
      </c>
      <c r="BZ307" s="37">
        <v>0</v>
      </c>
      <c r="CH307" s="37">
        <f t="shared" si="111"/>
        <v>0</v>
      </c>
      <c r="CI307" s="37">
        <v>0</v>
      </c>
      <c r="CN307" s="37">
        <v>9816.8349999999991</v>
      </c>
      <c r="CT307" s="37">
        <v>0</v>
      </c>
      <c r="CV307" s="37">
        <v>0</v>
      </c>
      <c r="DB307" s="37">
        <v>0</v>
      </c>
      <c r="DD307" s="37">
        <v>0</v>
      </c>
      <c r="DE307" s="37">
        <f t="shared" si="112"/>
        <v>0</v>
      </c>
      <c r="DG307" s="37">
        <v>0</v>
      </c>
      <c r="DK307" s="37">
        <v>0</v>
      </c>
      <c r="DP307" s="37">
        <v>386.3125</v>
      </c>
      <c r="DW307" s="37">
        <v>0</v>
      </c>
      <c r="DZ307" s="37">
        <v>1</v>
      </c>
      <c r="EE307" s="37">
        <v>0</v>
      </c>
      <c r="EK307" s="37">
        <v>0</v>
      </c>
      <c r="EL307" s="37">
        <f t="shared" si="113"/>
        <v>58</v>
      </c>
      <c r="EM307" s="37">
        <v>58</v>
      </c>
      <c r="EN307" s="37">
        <v>0</v>
      </c>
      <c r="EO307" s="37">
        <v>765.89758499999994</v>
      </c>
      <c r="EQ307" s="37">
        <v>36.089415000000002</v>
      </c>
      <c r="FE307" s="37">
        <v>695.36249999999995</v>
      </c>
      <c r="FG307" s="37">
        <v>77.262500000000003</v>
      </c>
      <c r="FI307" s="37"/>
      <c r="FU307" s="37">
        <v>193.15625</v>
      </c>
      <c r="FW307" s="37">
        <v>4</v>
      </c>
      <c r="GH307" s="37">
        <v>988.17399999999998</v>
      </c>
      <c r="GQ307" s="185"/>
      <c r="GR307" s="186"/>
      <c r="GS307" s="186"/>
      <c r="GT307" s="186"/>
      <c r="GU307" s="186"/>
      <c r="GV307" s="186"/>
      <c r="GW307" s="186"/>
      <c r="GX307" s="186"/>
      <c r="GY307" s="186"/>
      <c r="GZ307" s="186"/>
      <c r="HA307" s="186"/>
      <c r="HB307" s="186"/>
      <c r="HC307" s="186"/>
      <c r="HD307" s="186"/>
      <c r="HE307" s="186"/>
      <c r="HF307" s="186"/>
      <c r="HG307" s="186"/>
      <c r="HH307" s="186"/>
      <c r="HV307" s="37">
        <v>564.67085714285702</v>
      </c>
      <c r="HX307" s="37">
        <v>1.7</v>
      </c>
      <c r="IB307" s="37">
        <v>0</v>
      </c>
      <c r="IR307" s="37">
        <v>0</v>
      </c>
      <c r="IT307" s="37">
        <v>0</v>
      </c>
      <c r="JT307" s="37">
        <v>0</v>
      </c>
      <c r="JW307" s="37">
        <v>0</v>
      </c>
      <c r="JZ307" s="37">
        <v>0</v>
      </c>
      <c r="KA307" s="37">
        <v>0</v>
      </c>
      <c r="KB307" s="37">
        <v>0</v>
      </c>
      <c r="KC307" s="37">
        <v>0</v>
      </c>
      <c r="KD307" s="37">
        <v>0</v>
      </c>
      <c r="KV307" s="37">
        <v>0</v>
      </c>
    </row>
    <row r="308" spans="1:308" ht="17.25" customHeight="1" x14ac:dyDescent="0.25">
      <c r="A308" s="17">
        <v>298</v>
      </c>
      <c r="B308" s="163" t="s">
        <v>300</v>
      </c>
      <c r="C308" s="169" t="s">
        <v>598</v>
      </c>
      <c r="D308" s="170">
        <v>247693788</v>
      </c>
      <c r="E308" s="78">
        <f t="shared" si="98"/>
        <v>9751.6959999999999</v>
      </c>
      <c r="F308" s="78">
        <f t="shared" si="95"/>
        <v>3247.45928</v>
      </c>
      <c r="G308" s="78">
        <f t="shared" si="96"/>
        <v>0</v>
      </c>
      <c r="H308" s="78">
        <f t="shared" si="97"/>
        <v>674.33132000000001</v>
      </c>
      <c r="I308" s="78">
        <f t="shared" si="99"/>
        <v>5829.9053999999996</v>
      </c>
      <c r="J308" s="37">
        <f t="shared" si="102"/>
        <v>1</v>
      </c>
      <c r="K308" s="37">
        <f>VLOOKUP($D308,'[2]Титул ДТ'!$B:$CT,12,0)</f>
        <v>1</v>
      </c>
      <c r="M308" s="37">
        <v>0</v>
      </c>
      <c r="U308" s="37">
        <v>1</v>
      </c>
      <c r="V308" s="180">
        <f t="shared" si="100"/>
        <v>237</v>
      </c>
      <c r="W308" s="180">
        <f t="shared" si="103"/>
        <v>0</v>
      </c>
      <c r="X308" s="180"/>
      <c r="Y308" s="180"/>
      <c r="Z308" s="180">
        <f t="shared" si="104"/>
        <v>0</v>
      </c>
      <c r="AA308" s="180"/>
      <c r="AB308" s="180"/>
      <c r="AC308" s="180">
        <f t="shared" si="105"/>
        <v>237</v>
      </c>
      <c r="AD308" s="37">
        <v>237</v>
      </c>
      <c r="AF308" s="37">
        <v>0</v>
      </c>
      <c r="AH308" s="37">
        <v>0</v>
      </c>
      <c r="AJ308" s="37">
        <v>0</v>
      </c>
      <c r="AL308" s="37">
        <f t="shared" si="101"/>
        <v>7</v>
      </c>
      <c r="AM308" s="179">
        <f t="shared" si="106"/>
        <v>0</v>
      </c>
      <c r="AP308" s="37">
        <f t="shared" si="107"/>
        <v>0</v>
      </c>
      <c r="AS308" s="37">
        <f t="shared" si="108"/>
        <v>6</v>
      </c>
      <c r="AT308" s="37">
        <v>6</v>
      </c>
      <c r="AV308" s="37">
        <f t="shared" si="109"/>
        <v>1</v>
      </c>
      <c r="AW308" s="37">
        <v>1</v>
      </c>
      <c r="AY308" s="37">
        <v>1</v>
      </c>
      <c r="BE308" s="37">
        <v>0</v>
      </c>
      <c r="BS308" s="37">
        <f t="shared" si="110"/>
        <v>134</v>
      </c>
      <c r="BT308" s="37">
        <v>134</v>
      </c>
      <c r="BV308" s="37">
        <v>0</v>
      </c>
      <c r="BX308" s="37">
        <v>0</v>
      </c>
      <c r="BZ308" s="37">
        <v>0</v>
      </c>
      <c r="CH308" s="37">
        <f t="shared" si="111"/>
        <v>5</v>
      </c>
      <c r="CI308" s="37">
        <v>5</v>
      </c>
      <c r="CN308" s="185">
        <v>5711.4939999999997</v>
      </c>
      <c r="CT308" s="37">
        <v>40</v>
      </c>
      <c r="CV308" s="37">
        <v>0</v>
      </c>
      <c r="DB308" s="37">
        <v>0</v>
      </c>
      <c r="DD308" s="37">
        <v>0</v>
      </c>
      <c r="DE308" s="37">
        <f t="shared" si="112"/>
        <v>1</v>
      </c>
      <c r="DG308" s="37">
        <v>1</v>
      </c>
      <c r="DK308" s="37">
        <v>18</v>
      </c>
      <c r="DP308" s="37">
        <v>1104.1385</v>
      </c>
      <c r="DW308" s="37">
        <v>0</v>
      </c>
      <c r="DZ308" s="37">
        <v>1</v>
      </c>
      <c r="EE308" s="37">
        <v>0</v>
      </c>
      <c r="EK308" s="37">
        <v>2</v>
      </c>
      <c r="EL308" s="37">
        <f t="shared" si="113"/>
        <v>74</v>
      </c>
      <c r="EM308" s="37">
        <v>74</v>
      </c>
      <c r="EN308" s="37">
        <v>0</v>
      </c>
      <c r="EO308" s="37">
        <v>898.52894000000003</v>
      </c>
      <c r="EQ308" s="37">
        <v>42.339060000000003</v>
      </c>
      <c r="FE308" s="37">
        <v>1987.4493</v>
      </c>
      <c r="FF308" s="185"/>
      <c r="FG308" s="37">
        <v>220.82769999999999</v>
      </c>
      <c r="FI308" s="37"/>
      <c r="FU308" s="37">
        <v>552.06925000000001</v>
      </c>
      <c r="FW308" s="37">
        <v>4</v>
      </c>
      <c r="FY308" s="37">
        <v>361.48104000000001</v>
      </c>
      <c r="GE308" s="37">
        <v>40.164560000000002</v>
      </c>
      <c r="GH308" s="37">
        <v>100.4114</v>
      </c>
      <c r="GI308" s="185"/>
      <c r="GQ308" s="183"/>
      <c r="GR308" s="184"/>
      <c r="GS308" s="184"/>
      <c r="GT308" s="184"/>
      <c r="GU308" s="184"/>
      <c r="GV308" s="184"/>
      <c r="GW308" s="184"/>
      <c r="GX308" s="184"/>
      <c r="GY308" s="184"/>
      <c r="GZ308" s="184"/>
      <c r="HA308" s="184"/>
      <c r="HB308" s="184"/>
      <c r="HC308" s="184"/>
      <c r="HD308" s="184"/>
      <c r="HE308" s="184"/>
      <c r="HF308" s="184"/>
      <c r="HG308" s="184"/>
      <c r="HH308" s="184"/>
      <c r="HU308" s="37">
        <v>117.864397291196</v>
      </c>
      <c r="HV308" s="37">
        <v>29.466099322799099</v>
      </c>
      <c r="HW308" s="37">
        <v>3</v>
      </c>
      <c r="HX308" s="37">
        <v>3</v>
      </c>
      <c r="IB308" s="37">
        <v>0</v>
      </c>
      <c r="IR308" s="37">
        <v>0</v>
      </c>
      <c r="IT308" s="37">
        <v>0</v>
      </c>
      <c r="JT308" s="37">
        <v>0</v>
      </c>
      <c r="JW308" s="37">
        <v>0</v>
      </c>
      <c r="JZ308" s="37">
        <v>0</v>
      </c>
      <c r="KA308" s="37">
        <v>0</v>
      </c>
      <c r="KB308" s="37">
        <v>0</v>
      </c>
      <c r="KC308" s="37">
        <v>0</v>
      </c>
      <c r="KD308" s="37">
        <v>0</v>
      </c>
      <c r="KV308" s="37">
        <v>0</v>
      </c>
    </row>
    <row r="309" spans="1:308" ht="17.25" customHeight="1" x14ac:dyDescent="0.25">
      <c r="A309" s="17">
        <v>299</v>
      </c>
      <c r="B309" s="163" t="s">
        <v>300</v>
      </c>
      <c r="C309" s="169" t="s">
        <v>599</v>
      </c>
      <c r="D309" s="170">
        <v>247693957</v>
      </c>
      <c r="E309" s="78">
        <f t="shared" si="98"/>
        <v>6105.1450000000004</v>
      </c>
      <c r="F309" s="78">
        <f t="shared" si="95"/>
        <v>1427.793895</v>
      </c>
      <c r="G309" s="78">
        <f t="shared" si="96"/>
        <v>0</v>
      </c>
      <c r="H309" s="78">
        <f t="shared" si="97"/>
        <v>257.94110499999999</v>
      </c>
      <c r="I309" s="78">
        <f t="shared" si="99"/>
        <v>4419.41</v>
      </c>
      <c r="J309" s="37">
        <f t="shared" si="102"/>
        <v>1</v>
      </c>
      <c r="K309" s="37">
        <f>VLOOKUP($D309,'[2]Титул ДТ'!$B:$CT,12,0)</f>
        <v>1</v>
      </c>
      <c r="M309" s="37">
        <v>0</v>
      </c>
      <c r="U309" s="37">
        <v>1</v>
      </c>
      <c r="V309" s="180">
        <f t="shared" si="100"/>
        <v>136</v>
      </c>
      <c r="W309" s="180">
        <f t="shared" si="103"/>
        <v>0</v>
      </c>
      <c r="X309" s="180"/>
      <c r="Y309" s="180"/>
      <c r="Z309" s="180">
        <f t="shared" si="104"/>
        <v>0</v>
      </c>
      <c r="AA309" s="180"/>
      <c r="AB309" s="180"/>
      <c r="AC309" s="180">
        <f t="shared" si="105"/>
        <v>136</v>
      </c>
      <c r="AD309" s="37">
        <v>136</v>
      </c>
      <c r="AF309" s="37">
        <v>0</v>
      </c>
      <c r="AH309" s="37">
        <v>0</v>
      </c>
      <c r="AJ309" s="37">
        <v>0</v>
      </c>
      <c r="AL309" s="37">
        <f t="shared" si="101"/>
        <v>5</v>
      </c>
      <c r="AM309" s="179">
        <f t="shared" si="106"/>
        <v>0</v>
      </c>
      <c r="AP309" s="37">
        <f t="shared" si="107"/>
        <v>0</v>
      </c>
      <c r="AS309" s="37">
        <f t="shared" si="108"/>
        <v>4</v>
      </c>
      <c r="AT309" s="37">
        <v>4</v>
      </c>
      <c r="AV309" s="37">
        <f t="shared" si="109"/>
        <v>1</v>
      </c>
      <c r="AW309" s="37">
        <v>1</v>
      </c>
      <c r="AY309" s="37">
        <v>0</v>
      </c>
      <c r="BE309" s="37">
        <v>0</v>
      </c>
      <c r="BS309" s="37">
        <f t="shared" si="110"/>
        <v>0</v>
      </c>
      <c r="BT309" s="37">
        <v>0</v>
      </c>
      <c r="BV309" s="37">
        <v>0</v>
      </c>
      <c r="BX309" s="37">
        <v>0</v>
      </c>
      <c r="BZ309" s="37">
        <v>0</v>
      </c>
      <c r="CH309" s="37">
        <f t="shared" si="111"/>
        <v>0</v>
      </c>
      <c r="CI309" s="37">
        <v>0</v>
      </c>
      <c r="CN309" s="183">
        <v>3935.924</v>
      </c>
      <c r="CT309" s="37">
        <v>50</v>
      </c>
      <c r="CV309" s="37">
        <v>0</v>
      </c>
      <c r="DB309" s="37">
        <v>0</v>
      </c>
      <c r="DD309" s="37">
        <v>0</v>
      </c>
      <c r="DE309" s="37">
        <f t="shared" si="112"/>
        <v>0</v>
      </c>
      <c r="DG309" s="37">
        <v>0</v>
      </c>
      <c r="DK309" s="37">
        <v>0</v>
      </c>
      <c r="DP309" s="37">
        <v>474.57299999999998</v>
      </c>
      <c r="DW309" s="37">
        <v>0</v>
      </c>
      <c r="DZ309" s="37">
        <v>1</v>
      </c>
      <c r="EE309" s="37">
        <v>4</v>
      </c>
      <c r="EK309" s="37">
        <v>8</v>
      </c>
      <c r="EL309" s="37">
        <f t="shared" si="113"/>
        <v>46</v>
      </c>
      <c r="EM309" s="37">
        <v>46</v>
      </c>
      <c r="EN309" s="37">
        <v>0</v>
      </c>
      <c r="EO309" s="37">
        <v>573.56249500000001</v>
      </c>
      <c r="EQ309" s="37">
        <v>27.026505000000007</v>
      </c>
      <c r="FE309" s="37">
        <v>854.23140000000001</v>
      </c>
      <c r="FF309" s="183"/>
      <c r="FG309" s="37">
        <v>94.914599999999993</v>
      </c>
      <c r="FI309" s="37"/>
      <c r="FU309" s="37">
        <v>189.82919999999999</v>
      </c>
      <c r="FW309" s="37">
        <v>5</v>
      </c>
      <c r="GH309" s="37">
        <v>483.48599999999999</v>
      </c>
      <c r="GI309" s="183"/>
      <c r="GQ309" s="183"/>
      <c r="GR309" s="184"/>
      <c r="GS309" s="184"/>
      <c r="GT309" s="184"/>
      <c r="GU309" s="184"/>
      <c r="GV309" s="184"/>
      <c r="GW309" s="184"/>
      <c r="GX309" s="184"/>
      <c r="GY309" s="184"/>
      <c r="GZ309" s="184"/>
      <c r="HA309" s="184"/>
      <c r="HB309" s="184"/>
      <c r="HC309" s="184"/>
      <c r="HD309" s="184"/>
      <c r="HE309" s="184"/>
      <c r="HF309" s="184"/>
      <c r="HG309" s="184"/>
      <c r="HH309" s="184"/>
      <c r="HV309" s="37">
        <v>251.41272000000001</v>
      </c>
      <c r="HX309" s="37">
        <v>1.7</v>
      </c>
      <c r="IB309" s="37">
        <v>0</v>
      </c>
      <c r="IR309" s="37">
        <v>0</v>
      </c>
      <c r="IT309" s="37">
        <v>0</v>
      </c>
      <c r="JT309" s="37">
        <v>0</v>
      </c>
      <c r="JW309" s="37">
        <v>0</v>
      </c>
      <c r="JZ309" s="37">
        <v>0</v>
      </c>
      <c r="KA309" s="37">
        <v>0</v>
      </c>
      <c r="KB309" s="37">
        <v>0</v>
      </c>
      <c r="KC309" s="37">
        <v>0</v>
      </c>
      <c r="KD309" s="37">
        <v>0</v>
      </c>
      <c r="KV309" s="37">
        <v>0</v>
      </c>
    </row>
    <row r="310" spans="1:308" ht="17.25" customHeight="1" x14ac:dyDescent="0.25">
      <c r="A310" s="17">
        <v>300</v>
      </c>
      <c r="B310" s="163" t="s">
        <v>300</v>
      </c>
      <c r="C310" s="169" t="s">
        <v>600</v>
      </c>
      <c r="D310" s="170">
        <v>247693759</v>
      </c>
      <c r="E310" s="78">
        <f t="shared" si="98"/>
        <v>12848.652000000002</v>
      </c>
      <c r="F310" s="78">
        <f t="shared" si="95"/>
        <v>2298.53602</v>
      </c>
      <c r="G310" s="78">
        <f t="shared" si="96"/>
        <v>0</v>
      </c>
      <c r="H310" s="78">
        <f t="shared" si="97"/>
        <v>740.90598</v>
      </c>
      <c r="I310" s="78">
        <f t="shared" si="99"/>
        <v>9809.2100000000009</v>
      </c>
      <c r="J310" s="37">
        <f t="shared" si="102"/>
        <v>1</v>
      </c>
      <c r="K310" s="37">
        <f>VLOOKUP($D310,'[2]Титул ДТ'!$B:$CT,12,0)</f>
        <v>1</v>
      </c>
      <c r="M310" s="37">
        <v>0</v>
      </c>
      <c r="U310" s="37">
        <v>1</v>
      </c>
      <c r="V310" s="180">
        <f t="shared" si="100"/>
        <v>390</v>
      </c>
      <c r="W310" s="180">
        <f t="shared" si="103"/>
        <v>0</v>
      </c>
      <c r="X310" s="180"/>
      <c r="Y310" s="180"/>
      <c r="Z310" s="180">
        <f t="shared" si="104"/>
        <v>0</v>
      </c>
      <c r="AA310" s="180"/>
      <c r="AB310" s="180"/>
      <c r="AC310" s="180">
        <f t="shared" si="105"/>
        <v>390</v>
      </c>
      <c r="AD310" s="37">
        <v>390</v>
      </c>
      <c r="AF310" s="37">
        <v>0</v>
      </c>
      <c r="AH310" s="37">
        <v>0</v>
      </c>
      <c r="AJ310" s="37">
        <v>0</v>
      </c>
      <c r="AL310" s="37">
        <f t="shared" si="101"/>
        <v>6</v>
      </c>
      <c r="AM310" s="179">
        <f t="shared" si="106"/>
        <v>0</v>
      </c>
      <c r="AP310" s="37">
        <f t="shared" si="107"/>
        <v>0</v>
      </c>
      <c r="AS310" s="37">
        <f t="shared" si="108"/>
        <v>5</v>
      </c>
      <c r="AT310" s="37">
        <v>5</v>
      </c>
      <c r="AV310" s="37">
        <f t="shared" si="109"/>
        <v>1</v>
      </c>
      <c r="AW310" s="37">
        <v>1</v>
      </c>
      <c r="AY310" s="37">
        <v>1</v>
      </c>
      <c r="BE310" s="37">
        <v>0</v>
      </c>
      <c r="BS310" s="37">
        <f t="shared" si="110"/>
        <v>150</v>
      </c>
      <c r="BT310" s="37">
        <v>150</v>
      </c>
      <c r="BV310" s="37">
        <v>0</v>
      </c>
      <c r="BX310" s="37">
        <v>0</v>
      </c>
      <c r="BZ310" s="37">
        <v>0</v>
      </c>
      <c r="CH310" s="37">
        <f t="shared" si="111"/>
        <v>4</v>
      </c>
      <c r="CI310" s="37">
        <v>4</v>
      </c>
      <c r="CN310" s="183">
        <v>9678.7260000000006</v>
      </c>
      <c r="CT310" s="37">
        <v>0</v>
      </c>
      <c r="CV310" s="37">
        <v>0</v>
      </c>
      <c r="DB310" s="37">
        <v>0</v>
      </c>
      <c r="DD310" s="37">
        <v>0</v>
      </c>
      <c r="DE310" s="37">
        <f t="shared" si="112"/>
        <v>0</v>
      </c>
      <c r="DG310" s="37">
        <v>0</v>
      </c>
      <c r="DK310" s="37">
        <v>0</v>
      </c>
      <c r="DP310" s="37">
        <v>542.95100000000002</v>
      </c>
      <c r="DW310" s="37">
        <v>0</v>
      </c>
      <c r="DZ310" s="37">
        <v>1</v>
      </c>
      <c r="EE310" s="37">
        <v>7</v>
      </c>
      <c r="EK310" s="37">
        <v>4</v>
      </c>
      <c r="EL310" s="37">
        <f t="shared" si="113"/>
        <v>68</v>
      </c>
      <c r="EM310" s="37">
        <v>68</v>
      </c>
      <c r="EN310" s="37">
        <v>0</v>
      </c>
      <c r="EO310" s="37">
        <v>851.48181999999997</v>
      </c>
      <c r="EQ310" s="37">
        <v>40.12218</v>
      </c>
      <c r="FE310" s="37">
        <v>977.31179999999995</v>
      </c>
      <c r="FF310" s="183"/>
      <c r="FG310" s="37">
        <v>108.5902</v>
      </c>
      <c r="FI310" s="37"/>
      <c r="FU310" s="37">
        <v>310.25771428571397</v>
      </c>
      <c r="FW310" s="37">
        <v>3.5</v>
      </c>
      <c r="FY310" s="37">
        <v>469.74239999999998</v>
      </c>
      <c r="GE310" s="37">
        <v>52.193600000000004</v>
      </c>
      <c r="GH310" s="37">
        <v>130.48400000000001</v>
      </c>
      <c r="GI310" s="183"/>
      <c r="GQ310" s="183"/>
      <c r="GR310" s="184"/>
      <c r="GS310" s="184"/>
      <c r="GT310" s="184"/>
      <c r="GU310" s="184"/>
      <c r="GV310" s="184"/>
      <c r="GW310" s="184"/>
      <c r="GX310" s="184"/>
      <c r="GY310" s="184"/>
      <c r="GZ310" s="184"/>
      <c r="HA310" s="184"/>
      <c r="HB310" s="184"/>
      <c r="HC310" s="184"/>
      <c r="HD310" s="184"/>
      <c r="HE310" s="184"/>
      <c r="HF310" s="184"/>
      <c r="HG310" s="184"/>
      <c r="HH310" s="184"/>
      <c r="HU310" s="37">
        <v>242.05727536231899</v>
      </c>
      <c r="HV310" s="37">
        <v>60.514318840579698</v>
      </c>
      <c r="HW310" s="37">
        <v>2.15625</v>
      </c>
      <c r="HX310" s="37">
        <v>2.1</v>
      </c>
      <c r="IB310" s="37">
        <v>0</v>
      </c>
      <c r="IR310" s="37">
        <v>0</v>
      </c>
      <c r="IT310" s="37">
        <v>0</v>
      </c>
      <c r="JT310" s="37">
        <v>0</v>
      </c>
      <c r="JW310" s="37">
        <v>0</v>
      </c>
      <c r="JZ310" s="37">
        <v>0</v>
      </c>
      <c r="KA310" s="37">
        <v>0</v>
      </c>
      <c r="KB310" s="37">
        <v>0</v>
      </c>
      <c r="KC310" s="37">
        <v>0</v>
      </c>
      <c r="KD310" s="37">
        <v>0</v>
      </c>
      <c r="KV310" s="37">
        <v>0</v>
      </c>
    </row>
    <row r="311" spans="1:308" ht="17.25" customHeight="1" x14ac:dyDescent="0.25">
      <c r="A311" s="17">
        <v>301</v>
      </c>
      <c r="B311" s="163" t="s">
        <v>300</v>
      </c>
      <c r="C311" s="169" t="s">
        <v>601</v>
      </c>
      <c r="D311" s="170">
        <v>247693740</v>
      </c>
      <c r="E311" s="78">
        <f t="shared" si="98"/>
        <v>17952.567999999999</v>
      </c>
      <c r="F311" s="78">
        <f t="shared" si="95"/>
        <v>4193.8035799999998</v>
      </c>
      <c r="G311" s="78">
        <f t="shared" si="96"/>
        <v>0</v>
      </c>
      <c r="H311" s="78">
        <f t="shared" si="97"/>
        <v>813.75362000000007</v>
      </c>
      <c r="I311" s="78">
        <f t="shared" si="99"/>
        <v>12945.0108</v>
      </c>
      <c r="J311" s="37">
        <f t="shared" si="102"/>
        <v>1</v>
      </c>
      <c r="K311" s="37">
        <f>VLOOKUP($D311,'[2]Титул ДТ'!$B:$CT,12,0)</f>
        <v>1</v>
      </c>
      <c r="M311" s="37">
        <v>0</v>
      </c>
      <c r="U311" s="37">
        <v>1</v>
      </c>
      <c r="V311" s="180">
        <f t="shared" si="100"/>
        <v>325</v>
      </c>
      <c r="W311" s="180">
        <f t="shared" si="103"/>
        <v>0</v>
      </c>
      <c r="X311" s="180"/>
      <c r="Y311" s="180"/>
      <c r="Z311" s="180">
        <f t="shared" si="104"/>
        <v>0</v>
      </c>
      <c r="AA311" s="180"/>
      <c r="AB311" s="180"/>
      <c r="AC311" s="180">
        <f t="shared" si="105"/>
        <v>325</v>
      </c>
      <c r="AD311" s="37">
        <v>325</v>
      </c>
      <c r="AF311" s="37">
        <v>0</v>
      </c>
      <c r="AH311" s="37">
        <v>0</v>
      </c>
      <c r="AJ311" s="37">
        <v>0</v>
      </c>
      <c r="AL311" s="37">
        <f t="shared" si="101"/>
        <v>5</v>
      </c>
      <c r="AM311" s="179">
        <f t="shared" si="106"/>
        <v>0</v>
      </c>
      <c r="AP311" s="37">
        <f t="shared" si="107"/>
        <v>0</v>
      </c>
      <c r="AS311" s="37">
        <f t="shared" si="108"/>
        <v>4</v>
      </c>
      <c r="AT311" s="37">
        <v>4</v>
      </c>
      <c r="AV311" s="37">
        <f t="shared" si="109"/>
        <v>1</v>
      </c>
      <c r="AW311" s="37">
        <v>1</v>
      </c>
      <c r="AY311" s="37">
        <v>2</v>
      </c>
      <c r="BE311" s="37">
        <v>0</v>
      </c>
      <c r="BS311" s="37">
        <f t="shared" si="110"/>
        <v>168.6</v>
      </c>
      <c r="BT311" s="37">
        <v>168.6</v>
      </c>
      <c r="BV311" s="37">
        <v>0</v>
      </c>
      <c r="BX311" s="37">
        <v>0</v>
      </c>
      <c r="BZ311" s="37">
        <v>0</v>
      </c>
      <c r="CH311" s="37">
        <f t="shared" si="111"/>
        <v>3</v>
      </c>
      <c r="CI311" s="37">
        <v>3</v>
      </c>
      <c r="CN311" s="183">
        <v>12744.6</v>
      </c>
      <c r="CT311" s="37">
        <v>0</v>
      </c>
      <c r="CV311" s="37">
        <v>0</v>
      </c>
      <c r="DB311" s="37">
        <v>0</v>
      </c>
      <c r="DD311" s="37">
        <v>0</v>
      </c>
      <c r="DE311" s="37">
        <f t="shared" si="112"/>
        <v>0</v>
      </c>
      <c r="DG311" s="37">
        <v>0</v>
      </c>
      <c r="DK311" s="37">
        <v>0</v>
      </c>
      <c r="DP311" s="37">
        <v>663.04700000000003</v>
      </c>
      <c r="DW311" s="37">
        <v>0</v>
      </c>
      <c r="DZ311" s="37">
        <v>1</v>
      </c>
      <c r="EE311" s="37">
        <v>3</v>
      </c>
      <c r="EK311" s="37">
        <v>7</v>
      </c>
      <c r="EL311" s="37">
        <f t="shared" si="113"/>
        <v>189</v>
      </c>
      <c r="EM311" s="37">
        <v>189</v>
      </c>
      <c r="EN311" s="37">
        <v>0</v>
      </c>
      <c r="EO311" s="37">
        <v>2278.8400999999999</v>
      </c>
      <c r="EQ311" s="37">
        <v>107.37990000000002</v>
      </c>
      <c r="FE311" s="37">
        <v>1193.4846</v>
      </c>
      <c r="FF311" s="183"/>
      <c r="FG311" s="37">
        <v>132.60939999999999</v>
      </c>
      <c r="FI311" s="37"/>
      <c r="FU311" s="37">
        <v>331.52350000000001</v>
      </c>
      <c r="FW311" s="37">
        <v>4</v>
      </c>
      <c r="FY311" s="37">
        <v>721.47888</v>
      </c>
      <c r="GE311" s="37">
        <v>80.164320000000004</v>
      </c>
      <c r="GH311" s="37">
        <v>200.41079999999999</v>
      </c>
      <c r="GI311" s="183"/>
      <c r="GQ311" s="185"/>
      <c r="GR311" s="186"/>
      <c r="GS311" s="186"/>
      <c r="GT311" s="186"/>
      <c r="GU311" s="186"/>
      <c r="GV311" s="186"/>
      <c r="GW311" s="186"/>
      <c r="GX311" s="186"/>
      <c r="GY311" s="186"/>
      <c r="GZ311" s="186"/>
      <c r="HA311" s="186"/>
      <c r="HB311" s="186"/>
      <c r="HC311" s="186"/>
      <c r="HD311" s="186"/>
      <c r="HE311" s="186"/>
      <c r="HF311" s="186"/>
      <c r="HG311" s="186"/>
      <c r="HH311" s="186"/>
      <c r="HU311" s="37">
        <v>305.38788571428603</v>
      </c>
      <c r="HV311" s="37">
        <v>76.346971428571393</v>
      </c>
      <c r="HW311" s="37">
        <v>2.6</v>
      </c>
      <c r="HX311" s="37">
        <v>1.9</v>
      </c>
      <c r="IB311" s="37">
        <v>0</v>
      </c>
      <c r="IR311" s="37">
        <v>0</v>
      </c>
      <c r="IT311" s="37">
        <v>0</v>
      </c>
      <c r="JT311" s="37">
        <v>0</v>
      </c>
      <c r="JW311" s="37">
        <v>0</v>
      </c>
      <c r="JZ311" s="37">
        <v>0</v>
      </c>
      <c r="KA311" s="37">
        <v>0</v>
      </c>
      <c r="KB311" s="37">
        <v>0</v>
      </c>
      <c r="KC311" s="37">
        <v>0</v>
      </c>
      <c r="KD311" s="37">
        <v>0</v>
      </c>
      <c r="KV311" s="37">
        <v>0</v>
      </c>
    </row>
    <row r="312" spans="1:308" ht="17.25" customHeight="1" x14ac:dyDescent="0.25">
      <c r="A312" s="17">
        <v>302</v>
      </c>
      <c r="B312" s="163" t="s">
        <v>300</v>
      </c>
      <c r="C312" s="169" t="s">
        <v>602</v>
      </c>
      <c r="D312" s="170">
        <v>247693550</v>
      </c>
      <c r="E312" s="78">
        <f t="shared" si="98"/>
        <v>7200.9340000000002</v>
      </c>
      <c r="F312" s="78">
        <f t="shared" si="95"/>
        <v>1956.756365</v>
      </c>
      <c r="G312" s="78">
        <f t="shared" si="96"/>
        <v>0</v>
      </c>
      <c r="H312" s="78">
        <f t="shared" si="97"/>
        <v>715.52063499999997</v>
      </c>
      <c r="I312" s="78">
        <f t="shared" si="99"/>
        <v>4528.6570000000002</v>
      </c>
      <c r="J312" s="37">
        <f t="shared" si="102"/>
        <v>2</v>
      </c>
      <c r="K312" s="37">
        <f>VLOOKUP($D312,'[2]Титул ДТ'!$B:$CT,12,0)</f>
        <v>2</v>
      </c>
      <c r="M312" s="37">
        <v>0</v>
      </c>
      <c r="U312" s="37">
        <v>1</v>
      </c>
      <c r="V312" s="180">
        <f t="shared" si="100"/>
        <v>0</v>
      </c>
      <c r="W312" s="180">
        <f t="shared" si="103"/>
        <v>0</v>
      </c>
      <c r="X312" s="180"/>
      <c r="Y312" s="180"/>
      <c r="Z312" s="180">
        <f t="shared" si="104"/>
        <v>0</v>
      </c>
      <c r="AA312" s="180"/>
      <c r="AB312" s="180"/>
      <c r="AC312" s="180">
        <f t="shared" si="105"/>
        <v>0</v>
      </c>
      <c r="AD312" s="37">
        <v>0</v>
      </c>
      <c r="AF312" s="37">
        <v>0</v>
      </c>
      <c r="AH312" s="37">
        <v>498.2</v>
      </c>
      <c r="AJ312" s="37">
        <v>0</v>
      </c>
      <c r="AL312" s="37">
        <f t="shared" si="101"/>
        <v>5</v>
      </c>
      <c r="AM312" s="179">
        <f t="shared" si="106"/>
        <v>0</v>
      </c>
      <c r="AP312" s="37">
        <f t="shared" si="107"/>
        <v>0</v>
      </c>
      <c r="AS312" s="37">
        <f t="shared" si="108"/>
        <v>4</v>
      </c>
      <c r="AT312" s="37">
        <v>4</v>
      </c>
      <c r="AV312" s="37">
        <f t="shared" si="109"/>
        <v>1</v>
      </c>
      <c r="AW312" s="37">
        <v>1</v>
      </c>
      <c r="AY312" s="37">
        <v>1</v>
      </c>
      <c r="BE312" s="37">
        <v>0</v>
      </c>
      <c r="BS312" s="37">
        <f t="shared" si="110"/>
        <v>0</v>
      </c>
      <c r="BT312" s="37">
        <v>0</v>
      </c>
      <c r="BV312" s="37">
        <v>0</v>
      </c>
      <c r="BX312" s="37">
        <v>46.2</v>
      </c>
      <c r="BZ312" s="37">
        <v>0</v>
      </c>
      <c r="CH312" s="37">
        <f t="shared" si="111"/>
        <v>5</v>
      </c>
      <c r="CI312" s="37">
        <v>5</v>
      </c>
      <c r="CN312" s="183">
        <v>3927.7150000000001</v>
      </c>
      <c r="CT312" s="37">
        <v>66</v>
      </c>
      <c r="CV312" s="37">
        <v>0</v>
      </c>
      <c r="DB312" s="37">
        <v>0</v>
      </c>
      <c r="DD312" s="37">
        <v>0</v>
      </c>
      <c r="DE312" s="37">
        <f t="shared" si="112"/>
        <v>0</v>
      </c>
      <c r="DG312" s="37">
        <v>0</v>
      </c>
      <c r="DK312" s="37">
        <v>0</v>
      </c>
      <c r="DP312" s="37">
        <v>685.14700000000005</v>
      </c>
      <c r="DW312" s="37">
        <v>0</v>
      </c>
      <c r="DZ312" s="37">
        <v>2</v>
      </c>
      <c r="EE312" s="37">
        <v>6</v>
      </c>
      <c r="EK312" s="37">
        <v>10</v>
      </c>
      <c r="EL312" s="37">
        <f t="shared" si="113"/>
        <v>57</v>
      </c>
      <c r="EM312" s="37">
        <v>57</v>
      </c>
      <c r="EN312" s="37">
        <v>0</v>
      </c>
      <c r="EO312" s="37">
        <v>723.49176499999999</v>
      </c>
      <c r="EQ312" s="37">
        <v>34.091235000000012</v>
      </c>
      <c r="FE312" s="37">
        <v>1233.2646</v>
      </c>
      <c r="FF312" s="183"/>
      <c r="FG312" s="37">
        <v>137.02940000000001</v>
      </c>
      <c r="FI312" s="37"/>
      <c r="FU312" s="37">
        <v>274.05880000000002</v>
      </c>
      <c r="FW312" s="37">
        <v>5</v>
      </c>
      <c r="GH312" s="37">
        <v>600.94200000000001</v>
      </c>
      <c r="GI312" s="183"/>
      <c r="GQ312" s="183"/>
      <c r="GR312" s="184"/>
      <c r="GS312" s="184"/>
      <c r="GT312" s="184"/>
      <c r="GU312" s="184"/>
      <c r="GV312" s="184"/>
      <c r="GW312" s="184"/>
      <c r="GX312" s="184"/>
      <c r="GY312" s="184"/>
      <c r="GZ312" s="184"/>
      <c r="HA312" s="184"/>
      <c r="HB312" s="184"/>
      <c r="HC312" s="184"/>
      <c r="HD312" s="184"/>
      <c r="HE312" s="184"/>
      <c r="HF312" s="184"/>
      <c r="HG312" s="184"/>
      <c r="HH312" s="184"/>
      <c r="HV312" s="37">
        <v>331.55420689655199</v>
      </c>
      <c r="HX312" s="37">
        <v>1.7</v>
      </c>
      <c r="IB312" s="37">
        <v>0</v>
      </c>
      <c r="IR312" s="37">
        <v>0</v>
      </c>
      <c r="IT312" s="37">
        <v>0</v>
      </c>
      <c r="JT312" s="37">
        <v>0</v>
      </c>
      <c r="JW312" s="37">
        <v>0</v>
      </c>
      <c r="JZ312" s="37">
        <v>0</v>
      </c>
      <c r="KA312" s="37">
        <v>0</v>
      </c>
      <c r="KB312" s="37">
        <v>0</v>
      </c>
      <c r="KC312" s="37">
        <v>0</v>
      </c>
      <c r="KD312" s="37">
        <v>0</v>
      </c>
      <c r="KV312" s="37">
        <v>0</v>
      </c>
    </row>
    <row r="313" spans="1:308" ht="17.25" customHeight="1" x14ac:dyDescent="0.25">
      <c r="A313" s="17">
        <v>303</v>
      </c>
      <c r="B313" s="163" t="s">
        <v>300</v>
      </c>
      <c r="C313" s="169" t="s">
        <v>603</v>
      </c>
      <c r="D313" s="170">
        <v>1055182210</v>
      </c>
      <c r="E313" s="78">
        <f t="shared" si="98"/>
        <v>30878.440000000002</v>
      </c>
      <c r="F313" s="78">
        <f t="shared" si="95"/>
        <v>7958.4285400000008</v>
      </c>
      <c r="G313" s="78">
        <f t="shared" si="96"/>
        <v>0</v>
      </c>
      <c r="H313" s="78">
        <f t="shared" si="97"/>
        <v>2059.4184599999999</v>
      </c>
      <c r="I313" s="78">
        <f t="shared" si="99"/>
        <v>20860.593000000001</v>
      </c>
      <c r="J313" s="37">
        <f t="shared" si="102"/>
        <v>9</v>
      </c>
      <c r="L313" s="37">
        <v>9</v>
      </c>
      <c r="M313" s="37">
        <v>0</v>
      </c>
      <c r="U313" s="37">
        <v>1</v>
      </c>
      <c r="V313" s="180">
        <f t="shared" si="100"/>
        <v>876</v>
      </c>
      <c r="W313" s="180">
        <f t="shared" si="103"/>
        <v>0</v>
      </c>
      <c r="X313" s="180"/>
      <c r="Y313" s="180"/>
      <c r="Z313" s="180">
        <f t="shared" si="104"/>
        <v>0</v>
      </c>
      <c r="AA313" s="180"/>
      <c r="AB313" s="180"/>
      <c r="AC313" s="180">
        <f t="shared" si="105"/>
        <v>876</v>
      </c>
      <c r="AD313" s="37">
        <v>438</v>
      </c>
      <c r="AE313" s="37">
        <v>438</v>
      </c>
      <c r="AF313" s="37">
        <v>0</v>
      </c>
      <c r="AG313" s="37">
        <v>1411.9</v>
      </c>
      <c r="AH313" s="37">
        <v>0</v>
      </c>
      <c r="AJ313" s="37">
        <v>0</v>
      </c>
      <c r="AL313" s="37">
        <f t="shared" si="101"/>
        <v>0</v>
      </c>
      <c r="AM313" s="179">
        <f t="shared" si="106"/>
        <v>0</v>
      </c>
      <c r="AP313" s="37">
        <f t="shared" si="107"/>
        <v>0</v>
      </c>
      <c r="AS313" s="37">
        <f t="shared" si="108"/>
        <v>0</v>
      </c>
      <c r="AU313" s="37">
        <v>0</v>
      </c>
      <c r="AV313" s="37">
        <f t="shared" si="109"/>
        <v>0</v>
      </c>
      <c r="AX313" s="37">
        <v>0</v>
      </c>
      <c r="AY313" s="37">
        <v>4</v>
      </c>
      <c r="BE313" s="37">
        <v>0</v>
      </c>
      <c r="BS313" s="37">
        <f t="shared" si="110"/>
        <v>378</v>
      </c>
      <c r="BT313" s="37">
        <v>378</v>
      </c>
      <c r="BV313" s="37">
        <v>543.79999999999995</v>
      </c>
      <c r="BX313" s="37">
        <v>0</v>
      </c>
      <c r="BZ313" s="37">
        <v>0</v>
      </c>
      <c r="CH313" s="37">
        <f t="shared" si="111"/>
        <v>3</v>
      </c>
      <c r="CI313" s="37">
        <v>3</v>
      </c>
      <c r="CN313" s="37">
        <v>12930</v>
      </c>
      <c r="CT313" s="37">
        <v>20</v>
      </c>
      <c r="CV313" s="37">
        <v>0</v>
      </c>
      <c r="DB313" s="37">
        <v>0</v>
      </c>
      <c r="DD313" s="37">
        <v>0</v>
      </c>
      <c r="DE313" s="37">
        <f t="shared" si="112"/>
        <v>2</v>
      </c>
      <c r="DG313" s="37">
        <v>2</v>
      </c>
      <c r="DK313" s="37">
        <v>18</v>
      </c>
      <c r="DP313" s="37">
        <v>2818.2395000000001</v>
      </c>
      <c r="DW313" s="37">
        <v>0</v>
      </c>
      <c r="DZ313" s="37">
        <v>9</v>
      </c>
      <c r="EE313" s="37">
        <v>0</v>
      </c>
      <c r="EK313" s="37">
        <v>0</v>
      </c>
      <c r="EL313" s="37">
        <f t="shared" si="113"/>
        <v>234</v>
      </c>
      <c r="EM313" s="37">
        <v>234</v>
      </c>
      <c r="EN313" s="37">
        <v>0</v>
      </c>
      <c r="EO313" s="37">
        <v>2885.59744</v>
      </c>
      <c r="EQ313" s="37">
        <v>135.97056000000003</v>
      </c>
      <c r="FE313" s="37">
        <v>5072.8311000000003</v>
      </c>
      <c r="FG313" s="37">
        <v>563.64790000000005</v>
      </c>
      <c r="FI313" s="37"/>
      <c r="FU313" s="37">
        <v>1127.2958000000001</v>
      </c>
      <c r="FW313" s="37">
        <v>5</v>
      </c>
      <c r="GH313" s="37">
        <v>6062.6930000000002</v>
      </c>
      <c r="GQ313" s="183"/>
      <c r="GR313" s="184"/>
      <c r="GS313" s="184"/>
      <c r="GT313" s="184"/>
      <c r="GU313" s="184"/>
      <c r="GV313" s="184"/>
      <c r="GW313" s="184"/>
      <c r="GX313" s="184"/>
      <c r="GY313" s="184"/>
      <c r="GZ313" s="184"/>
      <c r="HA313" s="184"/>
      <c r="HB313" s="184"/>
      <c r="HC313" s="184"/>
      <c r="HD313" s="184"/>
      <c r="HE313" s="184"/>
      <c r="HF313" s="184"/>
      <c r="HG313" s="184"/>
      <c r="HH313" s="184"/>
      <c r="HV313" s="37">
        <v>3810.8355999999999</v>
      </c>
      <c r="HX313" s="37">
        <v>1.7</v>
      </c>
      <c r="IB313" s="37">
        <v>0</v>
      </c>
      <c r="IR313" s="37">
        <v>0</v>
      </c>
      <c r="IT313" s="37">
        <v>0</v>
      </c>
      <c r="JT313" s="37">
        <v>0</v>
      </c>
      <c r="JW313" s="37">
        <v>0</v>
      </c>
      <c r="JZ313" s="37">
        <v>0</v>
      </c>
      <c r="KA313" s="37">
        <v>0</v>
      </c>
      <c r="KB313" s="37">
        <v>0</v>
      </c>
      <c r="KC313" s="37">
        <v>0</v>
      </c>
      <c r="KD313" s="37">
        <v>0</v>
      </c>
      <c r="KV313" s="37">
        <v>0</v>
      </c>
    </row>
    <row r="314" spans="1:308" ht="17.25" customHeight="1" x14ac:dyDescent="0.25">
      <c r="A314" s="17">
        <v>304</v>
      </c>
      <c r="B314" s="163" t="s">
        <v>300</v>
      </c>
      <c r="C314" s="169" t="s">
        <v>604</v>
      </c>
      <c r="D314" s="170">
        <v>247693737</v>
      </c>
      <c r="E314" s="78">
        <f t="shared" si="98"/>
        <v>16046.277</v>
      </c>
      <c r="F314" s="78">
        <f t="shared" si="95"/>
        <v>4135.1102950000004</v>
      </c>
      <c r="G314" s="78">
        <f t="shared" si="96"/>
        <v>0</v>
      </c>
      <c r="H314" s="78">
        <f t="shared" si="97"/>
        <v>1001.580705</v>
      </c>
      <c r="I314" s="78">
        <f t="shared" si="99"/>
        <v>10909.585999999999</v>
      </c>
      <c r="J314" s="37">
        <f t="shared" si="102"/>
        <v>2</v>
      </c>
      <c r="K314" s="37">
        <f>VLOOKUP($D314,'[2]Титул ДТ'!$B:$CT,12,0)</f>
        <v>2</v>
      </c>
      <c r="M314" s="37">
        <v>0</v>
      </c>
      <c r="U314" s="37">
        <v>1</v>
      </c>
      <c r="V314" s="180">
        <f t="shared" si="100"/>
        <v>377</v>
      </c>
      <c r="W314" s="180">
        <f t="shared" si="103"/>
        <v>0</v>
      </c>
      <c r="X314" s="180"/>
      <c r="Y314" s="180"/>
      <c r="Z314" s="180">
        <f t="shared" si="104"/>
        <v>0</v>
      </c>
      <c r="AA314" s="180"/>
      <c r="AB314" s="180"/>
      <c r="AC314" s="180">
        <f t="shared" si="105"/>
        <v>377</v>
      </c>
      <c r="AD314" s="37">
        <v>377</v>
      </c>
      <c r="AF314" s="37">
        <v>0</v>
      </c>
      <c r="AH314" s="37">
        <v>0</v>
      </c>
      <c r="AJ314" s="37">
        <v>0</v>
      </c>
      <c r="AL314" s="37">
        <f t="shared" si="101"/>
        <v>7</v>
      </c>
      <c r="AM314" s="179">
        <f t="shared" si="106"/>
        <v>0</v>
      </c>
      <c r="AP314" s="37">
        <f t="shared" si="107"/>
        <v>0</v>
      </c>
      <c r="AS314" s="37">
        <f t="shared" si="108"/>
        <v>6</v>
      </c>
      <c r="AT314" s="37">
        <v>6</v>
      </c>
      <c r="AV314" s="37">
        <f t="shared" si="109"/>
        <v>1</v>
      </c>
      <c r="AW314" s="37">
        <v>1</v>
      </c>
      <c r="AY314" s="37">
        <v>2</v>
      </c>
      <c r="BE314" s="37">
        <v>0</v>
      </c>
      <c r="BS314" s="37">
        <f t="shared" si="110"/>
        <v>291</v>
      </c>
      <c r="BT314" s="37">
        <v>291</v>
      </c>
      <c r="BV314" s="37">
        <v>0</v>
      </c>
      <c r="BX314" s="37">
        <v>0</v>
      </c>
      <c r="BZ314" s="37">
        <v>0</v>
      </c>
      <c r="CH314" s="37">
        <f t="shared" si="111"/>
        <v>5</v>
      </c>
      <c r="CI314" s="37">
        <v>5</v>
      </c>
      <c r="CN314" s="37">
        <v>9915.6419999999998</v>
      </c>
      <c r="CT314" s="37">
        <v>101</v>
      </c>
      <c r="CV314" s="37">
        <v>0</v>
      </c>
      <c r="DB314" s="37">
        <v>0</v>
      </c>
      <c r="DD314" s="37">
        <v>0</v>
      </c>
      <c r="DE314" s="37">
        <f t="shared" si="112"/>
        <v>1</v>
      </c>
      <c r="DG314" s="37">
        <v>1</v>
      </c>
      <c r="DK314" s="37">
        <v>18</v>
      </c>
      <c r="DP314" s="37">
        <v>1204.451</v>
      </c>
      <c r="DW314" s="37">
        <v>0</v>
      </c>
      <c r="DZ314" s="37">
        <v>2</v>
      </c>
      <c r="EE314" s="37">
        <v>5</v>
      </c>
      <c r="EK314" s="37">
        <v>6</v>
      </c>
      <c r="EL314" s="37">
        <f t="shared" si="113"/>
        <v>161</v>
      </c>
      <c r="EM314" s="37">
        <v>161</v>
      </c>
      <c r="EN314" s="37">
        <v>0</v>
      </c>
      <c r="EO314" s="37">
        <v>1967.098495</v>
      </c>
      <c r="EQ314" s="37">
        <v>92.690505000000002</v>
      </c>
      <c r="FE314" s="37">
        <v>2168.0118000000002</v>
      </c>
      <c r="FG314" s="37">
        <v>240.89019999999999</v>
      </c>
      <c r="FI314" s="37"/>
      <c r="FU314" s="37">
        <v>481.78039999999999</v>
      </c>
      <c r="FW314" s="37">
        <v>5</v>
      </c>
      <c r="GH314" s="37">
        <v>975.94399999999996</v>
      </c>
      <c r="GQ314" s="183"/>
      <c r="GR314" s="184"/>
      <c r="GS314" s="184"/>
      <c r="GT314" s="184"/>
      <c r="GU314" s="184"/>
      <c r="GV314" s="184"/>
      <c r="GW314" s="184"/>
      <c r="GX314" s="184"/>
      <c r="GY314" s="184"/>
      <c r="GZ314" s="184"/>
      <c r="HA314" s="184"/>
      <c r="HB314" s="184"/>
      <c r="HC314" s="184"/>
      <c r="HD314" s="184"/>
      <c r="HE314" s="184"/>
      <c r="HF314" s="184"/>
      <c r="HG314" s="184"/>
      <c r="HH314" s="184"/>
      <c r="HV314" s="37">
        <v>650.62933333333297</v>
      </c>
      <c r="HX314" s="37">
        <v>1.7</v>
      </c>
      <c r="IB314" s="37">
        <v>0</v>
      </c>
      <c r="IR314" s="37">
        <v>0</v>
      </c>
      <c r="IT314" s="37">
        <v>0</v>
      </c>
      <c r="JT314" s="37">
        <v>0</v>
      </c>
      <c r="JW314" s="37">
        <v>0</v>
      </c>
      <c r="JZ314" s="37">
        <v>0</v>
      </c>
      <c r="KA314" s="37">
        <v>0</v>
      </c>
      <c r="KB314" s="37">
        <v>0</v>
      </c>
      <c r="KC314" s="37">
        <v>0</v>
      </c>
      <c r="KD314" s="37">
        <v>0</v>
      </c>
      <c r="KV314" s="37">
        <v>0</v>
      </c>
    </row>
    <row r="315" spans="1:308" ht="17.25" customHeight="1" x14ac:dyDescent="0.25">
      <c r="A315" s="17">
        <v>305</v>
      </c>
      <c r="B315" s="163" t="s">
        <v>300</v>
      </c>
      <c r="C315" s="169" t="s">
        <v>605</v>
      </c>
      <c r="D315" s="170">
        <v>247693530</v>
      </c>
      <c r="E315" s="78">
        <f t="shared" si="98"/>
        <v>11139.334999999999</v>
      </c>
      <c r="F315" s="78">
        <f t="shared" si="95"/>
        <v>1495.587775</v>
      </c>
      <c r="G315" s="78">
        <f t="shared" si="96"/>
        <v>0</v>
      </c>
      <c r="H315" s="78">
        <f t="shared" si="97"/>
        <v>521.29522500000007</v>
      </c>
      <c r="I315" s="78">
        <f t="shared" si="99"/>
        <v>9122.4519999999993</v>
      </c>
      <c r="J315" s="37">
        <f t="shared" si="102"/>
        <v>1</v>
      </c>
      <c r="K315" s="37">
        <f>VLOOKUP($D315,'[2]Титул ДТ'!$B:$CT,12,0)</f>
        <v>1</v>
      </c>
      <c r="M315" s="37">
        <v>0</v>
      </c>
      <c r="U315" s="37">
        <v>1</v>
      </c>
      <c r="V315" s="180">
        <f t="shared" si="100"/>
        <v>207</v>
      </c>
      <c r="W315" s="180">
        <f t="shared" si="103"/>
        <v>0</v>
      </c>
      <c r="X315" s="180"/>
      <c r="Y315" s="180"/>
      <c r="Z315" s="180">
        <f t="shared" si="104"/>
        <v>0</v>
      </c>
      <c r="AA315" s="180"/>
      <c r="AB315" s="180"/>
      <c r="AC315" s="180">
        <f t="shared" si="105"/>
        <v>207</v>
      </c>
      <c r="AD315" s="37">
        <v>207</v>
      </c>
      <c r="AF315" s="37">
        <v>0</v>
      </c>
      <c r="AH315" s="37">
        <v>0</v>
      </c>
      <c r="AJ315" s="37">
        <v>0</v>
      </c>
      <c r="AL315" s="37">
        <f t="shared" si="101"/>
        <v>0</v>
      </c>
      <c r="AM315" s="179">
        <f t="shared" si="106"/>
        <v>0</v>
      </c>
      <c r="AP315" s="37">
        <f t="shared" si="107"/>
        <v>0</v>
      </c>
      <c r="AS315" s="37">
        <f t="shared" si="108"/>
        <v>0</v>
      </c>
      <c r="AT315" s="37">
        <v>0</v>
      </c>
      <c r="AV315" s="37">
        <f t="shared" si="109"/>
        <v>0</v>
      </c>
      <c r="AW315" s="37">
        <v>0</v>
      </c>
      <c r="AY315" s="37">
        <v>1</v>
      </c>
      <c r="BE315" s="37">
        <v>200</v>
      </c>
      <c r="BS315" s="37">
        <f t="shared" si="110"/>
        <v>0</v>
      </c>
      <c r="BT315" s="37">
        <v>0</v>
      </c>
      <c r="BV315" s="37">
        <v>0</v>
      </c>
      <c r="BX315" s="37">
        <v>0</v>
      </c>
      <c r="BZ315" s="37">
        <v>0</v>
      </c>
      <c r="CH315" s="37">
        <f t="shared" si="111"/>
        <v>3</v>
      </c>
      <c r="CI315" s="37">
        <v>3</v>
      </c>
      <c r="CN315" s="37">
        <v>8606.3119999999999</v>
      </c>
      <c r="CT315" s="37">
        <v>57</v>
      </c>
      <c r="CV315" s="37">
        <v>0</v>
      </c>
      <c r="DB315" s="37">
        <v>0</v>
      </c>
      <c r="DD315" s="37">
        <v>0</v>
      </c>
      <c r="DE315" s="37">
        <f t="shared" si="112"/>
        <v>0</v>
      </c>
      <c r="DG315" s="37">
        <v>0</v>
      </c>
      <c r="DK315" s="37">
        <v>0</v>
      </c>
      <c r="DP315" s="37">
        <v>380.459</v>
      </c>
      <c r="DW315" s="37">
        <v>0</v>
      </c>
      <c r="DZ315" s="37">
        <v>1</v>
      </c>
      <c r="EE315" s="37">
        <v>4</v>
      </c>
      <c r="EK315" s="37">
        <v>6</v>
      </c>
      <c r="EL315" s="37">
        <f t="shared" si="113"/>
        <v>67</v>
      </c>
      <c r="EM315" s="37">
        <v>67</v>
      </c>
      <c r="EN315" s="37">
        <v>0</v>
      </c>
      <c r="EO315" s="37">
        <v>810.76157499999999</v>
      </c>
      <c r="EQ315" s="37">
        <v>38.20342500000001</v>
      </c>
      <c r="FE315" s="37">
        <v>684.82619999999997</v>
      </c>
      <c r="FG315" s="37">
        <v>76.091800000000006</v>
      </c>
      <c r="FI315" s="37"/>
      <c r="FU315" s="37">
        <v>179.03952941176499</v>
      </c>
      <c r="FW315" s="37">
        <v>4.25</v>
      </c>
      <c r="GH315" s="37">
        <v>516.14</v>
      </c>
      <c r="GQ315" s="185"/>
      <c r="GR315" s="186"/>
      <c r="GS315" s="186"/>
      <c r="GT315" s="186"/>
      <c r="GU315" s="186"/>
      <c r="GV315" s="186"/>
      <c r="GW315" s="186"/>
      <c r="GX315" s="186"/>
      <c r="GY315" s="186"/>
      <c r="GZ315" s="186"/>
      <c r="HA315" s="186"/>
      <c r="HB315" s="186"/>
      <c r="HC315" s="186"/>
      <c r="HD315" s="186"/>
      <c r="HE315" s="186"/>
      <c r="HF315" s="186"/>
      <c r="HG315" s="186"/>
      <c r="HH315" s="186"/>
      <c r="HV315" s="37">
        <v>309.683999999999</v>
      </c>
      <c r="HX315" s="37">
        <v>1.7</v>
      </c>
      <c r="IB315" s="37">
        <v>0</v>
      </c>
      <c r="IR315" s="37">
        <v>0</v>
      </c>
      <c r="IT315" s="37">
        <v>0</v>
      </c>
      <c r="JT315" s="37">
        <v>0</v>
      </c>
      <c r="JW315" s="37">
        <v>0</v>
      </c>
      <c r="JZ315" s="37">
        <v>0</v>
      </c>
      <c r="KA315" s="37">
        <v>0</v>
      </c>
      <c r="KB315" s="37">
        <v>0</v>
      </c>
      <c r="KC315" s="37">
        <v>0</v>
      </c>
      <c r="KD315" s="37">
        <v>0</v>
      </c>
      <c r="KV315" s="37">
        <v>0</v>
      </c>
    </row>
    <row r="316" spans="1:308" ht="17.25" customHeight="1" x14ac:dyDescent="0.25">
      <c r="A316" s="17">
        <v>306</v>
      </c>
      <c r="B316" s="163" t="s">
        <v>300</v>
      </c>
      <c r="C316" s="169" t="s">
        <v>606</v>
      </c>
      <c r="D316" s="170">
        <v>247693750</v>
      </c>
      <c r="E316" s="78">
        <f t="shared" si="98"/>
        <v>8418.857</v>
      </c>
      <c r="F316" s="78">
        <f t="shared" si="95"/>
        <v>4012.0192649999999</v>
      </c>
      <c r="G316" s="78">
        <f t="shared" si="96"/>
        <v>0</v>
      </c>
      <c r="H316" s="78">
        <f t="shared" si="97"/>
        <v>1015.110735</v>
      </c>
      <c r="I316" s="78">
        <f t="shared" si="99"/>
        <v>3391.7269999999999</v>
      </c>
      <c r="J316" s="37">
        <f t="shared" si="102"/>
        <v>3</v>
      </c>
      <c r="K316" s="37">
        <f>VLOOKUP($D316,'[2]Титул ДТ'!$B:$CT,12,0)</f>
        <v>3</v>
      </c>
      <c r="M316" s="37">
        <v>0</v>
      </c>
      <c r="U316" s="37">
        <v>1</v>
      </c>
      <c r="V316" s="180">
        <f t="shared" si="100"/>
        <v>0</v>
      </c>
      <c r="W316" s="180">
        <f t="shared" si="103"/>
        <v>0</v>
      </c>
      <c r="X316" s="180"/>
      <c r="Y316" s="180"/>
      <c r="Z316" s="180">
        <f t="shared" si="104"/>
        <v>0</v>
      </c>
      <c r="AA316" s="180"/>
      <c r="AB316" s="180"/>
      <c r="AC316" s="180">
        <f t="shared" si="105"/>
        <v>0</v>
      </c>
      <c r="AD316" s="37">
        <v>0</v>
      </c>
      <c r="AF316" s="37">
        <v>549</v>
      </c>
      <c r="AH316" s="37">
        <v>0</v>
      </c>
      <c r="AJ316" s="37">
        <v>0</v>
      </c>
      <c r="AL316" s="37">
        <f t="shared" si="101"/>
        <v>7</v>
      </c>
      <c r="AM316" s="179">
        <f t="shared" si="106"/>
        <v>0</v>
      </c>
      <c r="AP316" s="37">
        <f t="shared" si="107"/>
        <v>0</v>
      </c>
      <c r="AS316" s="37">
        <f t="shared" si="108"/>
        <v>6</v>
      </c>
      <c r="AT316" s="37">
        <v>6</v>
      </c>
      <c r="AV316" s="37">
        <f t="shared" si="109"/>
        <v>1</v>
      </c>
      <c r="AW316" s="37">
        <v>1</v>
      </c>
      <c r="AY316" s="37">
        <v>1</v>
      </c>
      <c r="BE316" s="37">
        <v>0</v>
      </c>
      <c r="BS316" s="37">
        <f t="shared" si="110"/>
        <v>107</v>
      </c>
      <c r="BT316" s="37">
        <v>107</v>
      </c>
      <c r="BV316" s="37">
        <v>0</v>
      </c>
      <c r="BX316" s="37">
        <v>0</v>
      </c>
      <c r="BZ316" s="37">
        <v>0</v>
      </c>
      <c r="CH316" s="37">
        <f t="shared" si="111"/>
        <v>2</v>
      </c>
      <c r="CI316" s="37">
        <v>2</v>
      </c>
      <c r="CN316" s="37">
        <v>3202.79</v>
      </c>
      <c r="CT316" s="37">
        <v>55</v>
      </c>
      <c r="CV316" s="37">
        <v>0</v>
      </c>
      <c r="DB316" s="37">
        <v>0</v>
      </c>
      <c r="DD316" s="37">
        <v>0</v>
      </c>
      <c r="DE316" s="37">
        <f t="shared" si="112"/>
        <v>1</v>
      </c>
      <c r="DG316" s="37">
        <v>1</v>
      </c>
      <c r="DK316" s="37">
        <v>18</v>
      </c>
      <c r="DP316" s="37">
        <v>1134.5795000000001</v>
      </c>
      <c r="DW316" s="37">
        <v>0</v>
      </c>
      <c r="DZ316" s="37">
        <v>3</v>
      </c>
      <c r="EE316" s="37">
        <v>2</v>
      </c>
      <c r="EK316" s="37">
        <v>1</v>
      </c>
      <c r="EL316" s="37">
        <f t="shared" si="113"/>
        <v>108</v>
      </c>
      <c r="EM316" s="37">
        <v>108</v>
      </c>
      <c r="EN316" s="37">
        <v>0</v>
      </c>
      <c r="EO316" s="37">
        <v>1354.402965</v>
      </c>
      <c r="EQ316" s="37">
        <v>63.820035000000018</v>
      </c>
      <c r="FE316" s="37">
        <v>2042.2430999999999</v>
      </c>
      <c r="FG316" s="37">
        <v>226.91589999999999</v>
      </c>
      <c r="FI316" s="37"/>
      <c r="FU316" s="37">
        <v>533.91976470588202</v>
      </c>
      <c r="FW316" s="37">
        <v>4.25</v>
      </c>
      <c r="FY316" s="37">
        <v>615.3732</v>
      </c>
      <c r="GE316" s="37">
        <v>68.374799999999993</v>
      </c>
      <c r="GH316" s="37">
        <v>170.93700000000001</v>
      </c>
      <c r="GQ316" s="183"/>
      <c r="GR316" s="184"/>
      <c r="GS316" s="184"/>
      <c r="GT316" s="184"/>
      <c r="GU316" s="184"/>
      <c r="GV316" s="184"/>
      <c r="GW316" s="184"/>
      <c r="GX316" s="184"/>
      <c r="GY316" s="184"/>
      <c r="GZ316" s="184"/>
      <c r="HA316" s="184"/>
      <c r="HB316" s="184"/>
      <c r="HC316" s="184"/>
      <c r="HD316" s="184"/>
      <c r="HE316" s="184"/>
      <c r="HF316" s="184"/>
      <c r="HG316" s="184"/>
      <c r="HH316" s="184"/>
      <c r="HU316" s="37">
        <v>242.34106329113899</v>
      </c>
      <c r="HV316" s="37">
        <v>60.585265822784798</v>
      </c>
      <c r="HW316" s="37">
        <v>2.8</v>
      </c>
      <c r="HX316" s="37">
        <v>2.8</v>
      </c>
      <c r="IB316" s="37">
        <v>0</v>
      </c>
      <c r="IR316" s="37">
        <v>0</v>
      </c>
      <c r="IT316" s="37">
        <v>0</v>
      </c>
      <c r="JT316" s="37">
        <v>0</v>
      </c>
      <c r="JW316" s="37">
        <v>0</v>
      </c>
      <c r="JZ316" s="37">
        <v>0</v>
      </c>
      <c r="KA316" s="37">
        <v>0</v>
      </c>
      <c r="KB316" s="37">
        <v>0</v>
      </c>
      <c r="KC316" s="37">
        <v>0</v>
      </c>
      <c r="KD316" s="37">
        <v>0</v>
      </c>
      <c r="KV316" s="37">
        <v>0</v>
      </c>
    </row>
    <row r="317" spans="1:308" ht="17.25" customHeight="1" x14ac:dyDescent="0.25">
      <c r="A317" s="17">
        <v>307</v>
      </c>
      <c r="B317" s="163" t="s">
        <v>300</v>
      </c>
      <c r="C317" s="169" t="s">
        <v>607</v>
      </c>
      <c r="D317" s="170">
        <v>247693968</v>
      </c>
      <c r="E317" s="78">
        <f t="shared" si="98"/>
        <v>14227.138999999999</v>
      </c>
      <c r="F317" s="78">
        <f t="shared" si="95"/>
        <v>1974.01532</v>
      </c>
      <c r="G317" s="78">
        <f t="shared" si="96"/>
        <v>0</v>
      </c>
      <c r="H317" s="78">
        <f t="shared" si="97"/>
        <v>631.94767999999999</v>
      </c>
      <c r="I317" s="78">
        <f t="shared" si="99"/>
        <v>11621.175999999999</v>
      </c>
      <c r="J317" s="37">
        <f t="shared" si="102"/>
        <v>2</v>
      </c>
      <c r="K317" s="37">
        <f>VLOOKUP($D317,'[2]Титул ДТ'!$B:$CT,12,0)</f>
        <v>2</v>
      </c>
      <c r="M317" s="37">
        <v>0</v>
      </c>
      <c r="U317" s="37">
        <v>1</v>
      </c>
      <c r="V317" s="180">
        <f t="shared" si="100"/>
        <v>307</v>
      </c>
      <c r="W317" s="180">
        <f t="shared" si="103"/>
        <v>0</v>
      </c>
      <c r="X317" s="180"/>
      <c r="Y317" s="180"/>
      <c r="Z317" s="180">
        <f t="shared" si="104"/>
        <v>0</v>
      </c>
      <c r="AA317" s="180"/>
      <c r="AB317" s="180"/>
      <c r="AC317" s="180">
        <f t="shared" si="105"/>
        <v>307</v>
      </c>
      <c r="AD317" s="37">
        <v>307</v>
      </c>
      <c r="AF317" s="37">
        <v>10.8</v>
      </c>
      <c r="AH317" s="37">
        <v>0</v>
      </c>
      <c r="AJ317" s="37">
        <v>0</v>
      </c>
      <c r="AL317" s="37">
        <f t="shared" si="101"/>
        <v>8</v>
      </c>
      <c r="AM317" s="179">
        <f t="shared" si="106"/>
        <v>0</v>
      </c>
      <c r="AP317" s="37">
        <f t="shared" si="107"/>
        <v>0</v>
      </c>
      <c r="AS317" s="37">
        <f t="shared" si="108"/>
        <v>7</v>
      </c>
      <c r="AT317" s="37">
        <v>7</v>
      </c>
      <c r="AV317" s="37">
        <f t="shared" si="109"/>
        <v>1</v>
      </c>
      <c r="AW317" s="37">
        <v>1</v>
      </c>
      <c r="AY317" s="37">
        <v>1</v>
      </c>
      <c r="BE317" s="37">
        <v>0</v>
      </c>
      <c r="BS317" s="37">
        <f t="shared" si="110"/>
        <v>166</v>
      </c>
      <c r="BT317" s="37">
        <v>166</v>
      </c>
      <c r="BV317" s="37">
        <v>0</v>
      </c>
      <c r="BX317" s="37">
        <v>0</v>
      </c>
      <c r="BZ317" s="37">
        <v>0</v>
      </c>
      <c r="CH317" s="37">
        <f t="shared" si="111"/>
        <v>4</v>
      </c>
      <c r="CI317" s="37">
        <v>4</v>
      </c>
      <c r="CN317" s="37">
        <v>10500.162</v>
      </c>
      <c r="CT317" s="37">
        <v>292</v>
      </c>
      <c r="CV317" s="37">
        <v>0</v>
      </c>
      <c r="DB317" s="37">
        <v>0</v>
      </c>
      <c r="DD317" s="37">
        <v>0</v>
      </c>
      <c r="DE317" s="37">
        <f t="shared" si="112"/>
        <v>1</v>
      </c>
      <c r="DG317" s="37">
        <v>1</v>
      </c>
      <c r="DK317" s="37">
        <v>18</v>
      </c>
      <c r="DP317" s="37">
        <v>478.6395</v>
      </c>
      <c r="DW317" s="37">
        <v>0</v>
      </c>
      <c r="DZ317" s="37">
        <v>2</v>
      </c>
      <c r="EE317" s="37">
        <v>7</v>
      </c>
      <c r="EK317" s="37">
        <v>8</v>
      </c>
      <c r="EL317" s="37">
        <f t="shared" si="113"/>
        <v>88</v>
      </c>
      <c r="EM317" s="37">
        <v>88</v>
      </c>
      <c r="EN317" s="37">
        <v>0</v>
      </c>
      <c r="EO317" s="37">
        <v>1112.4642199999998</v>
      </c>
      <c r="EQ317" s="37">
        <v>52.419780000000003</v>
      </c>
      <c r="FE317" s="37">
        <v>861.55110000000002</v>
      </c>
      <c r="FF317" s="185"/>
      <c r="FG317" s="37">
        <v>95.727900000000005</v>
      </c>
      <c r="FI317" s="37"/>
      <c r="FU317" s="37">
        <v>273.50828571428599</v>
      </c>
      <c r="FW317" s="37">
        <v>3.5</v>
      </c>
      <c r="GH317" s="37">
        <v>1103.0139999999999</v>
      </c>
      <c r="GQ317" s="183"/>
      <c r="GR317" s="184"/>
      <c r="GS317" s="184"/>
      <c r="GT317" s="184"/>
      <c r="GU317" s="184"/>
      <c r="GV317" s="184"/>
      <c r="GW317" s="184"/>
      <c r="GX317" s="184"/>
      <c r="GY317" s="184"/>
      <c r="GZ317" s="184"/>
      <c r="HA317" s="184"/>
      <c r="HB317" s="184"/>
      <c r="HC317" s="184"/>
      <c r="HD317" s="184"/>
      <c r="HE317" s="184"/>
      <c r="HF317" s="184"/>
      <c r="HG317" s="184"/>
      <c r="HH317" s="184"/>
      <c r="HV317" s="37">
        <v>591.86117073170794</v>
      </c>
      <c r="HX317" s="37">
        <v>1.7</v>
      </c>
      <c r="IB317" s="37">
        <v>0</v>
      </c>
      <c r="IR317" s="37">
        <v>0</v>
      </c>
      <c r="IT317" s="37">
        <v>0</v>
      </c>
      <c r="JT317" s="37">
        <v>0</v>
      </c>
      <c r="JW317" s="37">
        <v>0</v>
      </c>
      <c r="JZ317" s="37">
        <v>0</v>
      </c>
      <c r="KA317" s="37">
        <v>0</v>
      </c>
      <c r="KB317" s="37">
        <v>0</v>
      </c>
      <c r="KC317" s="37">
        <v>0</v>
      </c>
      <c r="KD317" s="37">
        <v>0</v>
      </c>
      <c r="KV317" s="37">
        <v>0</v>
      </c>
    </row>
    <row r="318" spans="1:308" ht="17.25" customHeight="1" x14ac:dyDescent="0.25">
      <c r="A318" s="17">
        <v>308</v>
      </c>
      <c r="B318" s="163" t="s">
        <v>300</v>
      </c>
      <c r="C318" s="169" t="s">
        <v>608</v>
      </c>
      <c r="D318" s="170">
        <v>247694099</v>
      </c>
      <c r="E318" s="78">
        <f t="shared" si="98"/>
        <v>16908.279000000002</v>
      </c>
      <c r="F318" s="78">
        <f t="shared" si="95"/>
        <v>7166.874785</v>
      </c>
      <c r="G318" s="78">
        <f t="shared" si="96"/>
        <v>0</v>
      </c>
      <c r="H318" s="78">
        <f t="shared" si="97"/>
        <v>2214.3592149999999</v>
      </c>
      <c r="I318" s="78">
        <f t="shared" si="99"/>
        <v>7527.0450000000001</v>
      </c>
      <c r="J318" s="37">
        <f t="shared" si="102"/>
        <v>5</v>
      </c>
      <c r="K318" s="37">
        <f>VLOOKUP($D318,'[2]Титул ДТ'!$B:$CT,12,0)</f>
        <v>5</v>
      </c>
      <c r="M318" s="37">
        <v>0</v>
      </c>
      <c r="U318" s="37">
        <v>1</v>
      </c>
      <c r="V318" s="180">
        <f t="shared" si="100"/>
        <v>852.5</v>
      </c>
      <c r="W318" s="180">
        <f t="shared" si="103"/>
        <v>0</v>
      </c>
      <c r="X318" s="180"/>
      <c r="Y318" s="180"/>
      <c r="Z318" s="180">
        <f t="shared" si="104"/>
        <v>0</v>
      </c>
      <c r="AA318" s="180"/>
      <c r="AB318" s="180"/>
      <c r="AC318" s="180">
        <f t="shared" si="105"/>
        <v>852.5</v>
      </c>
      <c r="AD318" s="37">
        <v>852.5</v>
      </c>
      <c r="AF318" s="37">
        <v>0</v>
      </c>
      <c r="AH318" s="37">
        <v>0</v>
      </c>
      <c r="AJ318" s="37">
        <v>0</v>
      </c>
      <c r="AL318" s="37">
        <f t="shared" si="101"/>
        <v>18</v>
      </c>
      <c r="AM318" s="179">
        <f t="shared" si="106"/>
        <v>0</v>
      </c>
      <c r="AP318" s="37">
        <f t="shared" si="107"/>
        <v>0</v>
      </c>
      <c r="AS318" s="37">
        <f t="shared" si="108"/>
        <v>17</v>
      </c>
      <c r="AT318" s="37">
        <v>17</v>
      </c>
      <c r="AV318" s="37">
        <f t="shared" si="109"/>
        <v>1</v>
      </c>
      <c r="AW318" s="37">
        <v>1</v>
      </c>
      <c r="AY318" s="37">
        <v>3</v>
      </c>
      <c r="BE318" s="37">
        <v>0</v>
      </c>
      <c r="BS318" s="37">
        <f t="shared" si="110"/>
        <v>760.8</v>
      </c>
      <c r="BT318" s="37">
        <v>760.8</v>
      </c>
      <c r="BV318" s="37">
        <v>0</v>
      </c>
      <c r="BX318" s="37">
        <v>0</v>
      </c>
      <c r="BZ318" s="37">
        <v>0</v>
      </c>
      <c r="CH318" s="37">
        <f t="shared" si="111"/>
        <v>5</v>
      </c>
      <c r="CI318" s="37">
        <v>5</v>
      </c>
      <c r="CN318" s="37">
        <v>3906.011</v>
      </c>
      <c r="CT318" s="37">
        <v>76</v>
      </c>
      <c r="CV318" s="37">
        <v>0</v>
      </c>
      <c r="DB318" s="37">
        <v>0</v>
      </c>
      <c r="DD318" s="37">
        <v>0</v>
      </c>
      <c r="DE318" s="37">
        <f t="shared" si="112"/>
        <v>3</v>
      </c>
      <c r="DG318" s="37">
        <v>3</v>
      </c>
      <c r="DK318" s="37">
        <v>18</v>
      </c>
      <c r="DP318" s="37">
        <v>2286.3834999999999</v>
      </c>
      <c r="DW318" s="37">
        <v>0</v>
      </c>
      <c r="DZ318" s="37">
        <v>5</v>
      </c>
      <c r="EE318" s="37">
        <v>4</v>
      </c>
      <c r="EK318" s="37">
        <v>12</v>
      </c>
      <c r="EL318" s="37">
        <f t="shared" si="113"/>
        <v>249</v>
      </c>
      <c r="EM318" s="37">
        <v>249</v>
      </c>
      <c r="EN318" s="37">
        <v>0</v>
      </c>
      <c r="EO318" s="37">
        <v>3051.384485</v>
      </c>
      <c r="EQ318" s="37">
        <v>143.78251500000005</v>
      </c>
      <c r="FE318" s="37">
        <v>4115.4903000000004</v>
      </c>
      <c r="FF318" s="183"/>
      <c r="FG318" s="37">
        <v>457.27670000000001</v>
      </c>
      <c r="FI318" s="37"/>
      <c r="FU318" s="37">
        <v>914.55340000000001</v>
      </c>
      <c r="FW318" s="37">
        <v>5</v>
      </c>
      <c r="GH318" s="37">
        <v>3603.0340000000001</v>
      </c>
      <c r="GQ318" s="183"/>
      <c r="GR318" s="184"/>
      <c r="GS318" s="184"/>
      <c r="GT318" s="184"/>
      <c r="GU318" s="184"/>
      <c r="GV318" s="184"/>
      <c r="GW318" s="184"/>
      <c r="GX318" s="184"/>
      <c r="GY318" s="184"/>
      <c r="GZ318" s="184"/>
      <c r="HA318" s="184"/>
      <c r="HB318" s="184"/>
      <c r="HC318" s="184"/>
      <c r="HD318" s="184"/>
      <c r="HE318" s="184"/>
      <c r="HF318" s="184"/>
      <c r="HG318" s="184"/>
      <c r="HH318" s="184"/>
      <c r="HV318" s="37">
        <v>2017.69904</v>
      </c>
      <c r="HX318" s="37">
        <v>1.7</v>
      </c>
      <c r="IB318" s="37">
        <v>0</v>
      </c>
      <c r="IR318" s="37">
        <v>0</v>
      </c>
      <c r="IT318" s="37">
        <v>0</v>
      </c>
      <c r="JT318" s="37">
        <v>0</v>
      </c>
      <c r="JW318" s="37">
        <v>0</v>
      </c>
      <c r="JZ318" s="37">
        <v>0</v>
      </c>
      <c r="KA318" s="37">
        <v>0</v>
      </c>
      <c r="KB318" s="37">
        <v>0</v>
      </c>
      <c r="KC318" s="37">
        <v>0</v>
      </c>
      <c r="KD318" s="37">
        <v>0</v>
      </c>
      <c r="KV318" s="37">
        <v>0</v>
      </c>
    </row>
    <row r="319" spans="1:308" ht="17.25" customHeight="1" x14ac:dyDescent="0.25">
      <c r="A319" s="17">
        <v>309</v>
      </c>
      <c r="B319" s="163" t="s">
        <v>300</v>
      </c>
      <c r="C319" s="169" t="s">
        <v>609</v>
      </c>
      <c r="D319" s="170">
        <v>247693934</v>
      </c>
      <c r="E319" s="78">
        <f t="shared" si="98"/>
        <v>12863.456000000002</v>
      </c>
      <c r="F319" s="78">
        <f t="shared" si="95"/>
        <v>2715.0501850000001</v>
      </c>
      <c r="G319" s="78">
        <f t="shared" si="96"/>
        <v>0</v>
      </c>
      <c r="H319" s="78">
        <f t="shared" si="97"/>
        <v>415.31181500000002</v>
      </c>
      <c r="I319" s="78">
        <f t="shared" si="99"/>
        <v>9733.094000000001</v>
      </c>
      <c r="J319" s="37">
        <f t="shared" si="102"/>
        <v>1</v>
      </c>
      <c r="K319" s="37">
        <f>VLOOKUP($D319,'[2]Титул ДТ'!$B:$CT,12,0)</f>
        <v>1</v>
      </c>
      <c r="M319" s="37">
        <v>0</v>
      </c>
      <c r="U319" s="37">
        <v>1</v>
      </c>
      <c r="V319" s="180">
        <f t="shared" si="100"/>
        <v>199</v>
      </c>
      <c r="W319" s="180">
        <f t="shared" si="103"/>
        <v>0</v>
      </c>
      <c r="X319" s="180"/>
      <c r="Y319" s="180"/>
      <c r="Z319" s="180">
        <f t="shared" si="104"/>
        <v>0</v>
      </c>
      <c r="AA319" s="180"/>
      <c r="AB319" s="180"/>
      <c r="AC319" s="180">
        <f t="shared" si="105"/>
        <v>199</v>
      </c>
      <c r="AD319" s="37">
        <v>199</v>
      </c>
      <c r="AF319" s="37">
        <v>0</v>
      </c>
      <c r="AH319" s="37">
        <v>0</v>
      </c>
      <c r="AJ319" s="37">
        <v>0</v>
      </c>
      <c r="AL319" s="37">
        <f t="shared" si="101"/>
        <v>0</v>
      </c>
      <c r="AM319" s="179">
        <f t="shared" si="106"/>
        <v>0</v>
      </c>
      <c r="AP319" s="37">
        <f t="shared" si="107"/>
        <v>0</v>
      </c>
      <c r="AS319" s="37">
        <f t="shared" si="108"/>
        <v>0</v>
      </c>
      <c r="AT319" s="37">
        <v>0</v>
      </c>
      <c r="AV319" s="37">
        <f t="shared" si="109"/>
        <v>0</v>
      </c>
      <c r="AW319" s="37">
        <v>0</v>
      </c>
      <c r="AY319" s="37">
        <v>0</v>
      </c>
      <c r="BE319" s="37">
        <v>0</v>
      </c>
      <c r="BS319" s="37">
        <f t="shared" si="110"/>
        <v>0</v>
      </c>
      <c r="BT319" s="37">
        <v>0</v>
      </c>
      <c r="BV319" s="37">
        <v>0</v>
      </c>
      <c r="BX319" s="37">
        <v>0</v>
      </c>
      <c r="BZ319" s="37">
        <v>0</v>
      </c>
      <c r="CH319" s="37">
        <f t="shared" si="111"/>
        <v>0</v>
      </c>
      <c r="CI319" s="37">
        <v>0</v>
      </c>
      <c r="CN319" s="37">
        <v>9193.2540000000008</v>
      </c>
      <c r="CT319" s="37">
        <v>145</v>
      </c>
      <c r="CV319" s="37">
        <v>0</v>
      </c>
      <c r="DB319" s="37">
        <v>0</v>
      </c>
      <c r="DD319" s="37">
        <v>0</v>
      </c>
      <c r="DE319" s="37">
        <f t="shared" si="112"/>
        <v>2</v>
      </c>
      <c r="DG319" s="37">
        <v>2</v>
      </c>
      <c r="DK319" s="37">
        <v>18</v>
      </c>
      <c r="DP319" s="37">
        <v>767.27750000000003</v>
      </c>
      <c r="DW319" s="37">
        <v>0</v>
      </c>
      <c r="DZ319" s="37">
        <v>1</v>
      </c>
      <c r="EE319" s="37">
        <v>3</v>
      </c>
      <c r="EK319" s="37">
        <v>8</v>
      </c>
      <c r="EL319" s="37">
        <f t="shared" si="113"/>
        <v>104</v>
      </c>
      <c r="EM319" s="37">
        <v>104</v>
      </c>
      <c r="EN319" s="37">
        <v>0</v>
      </c>
      <c r="EO319" s="37">
        <v>1333.950685</v>
      </c>
      <c r="EQ319" s="37">
        <v>62.856315000000023</v>
      </c>
      <c r="FE319" s="37">
        <v>1381.0995</v>
      </c>
      <c r="FG319" s="37">
        <v>153.4555</v>
      </c>
      <c r="FI319" s="37"/>
      <c r="FU319" s="37">
        <v>306.911</v>
      </c>
      <c r="FW319" s="37">
        <v>5</v>
      </c>
      <c r="GH319" s="37">
        <v>521.84</v>
      </c>
      <c r="GQ319" s="185"/>
      <c r="GR319" s="186"/>
      <c r="GS319" s="186"/>
      <c r="GT319" s="186"/>
      <c r="GU319" s="186"/>
      <c r="GV319" s="186"/>
      <c r="GW319" s="186"/>
      <c r="GX319" s="186"/>
      <c r="GY319" s="186"/>
      <c r="GZ319" s="186"/>
      <c r="HA319" s="186"/>
      <c r="HB319" s="186"/>
      <c r="HC319" s="186"/>
      <c r="HD319" s="186"/>
      <c r="HE319" s="186"/>
      <c r="HF319" s="186"/>
      <c r="HG319" s="186"/>
      <c r="HH319" s="186"/>
      <c r="HV319" s="37">
        <v>271.35680000000002</v>
      </c>
      <c r="HX319" s="37">
        <v>1.7</v>
      </c>
      <c r="IB319" s="37">
        <v>0</v>
      </c>
      <c r="IR319" s="37">
        <v>0</v>
      </c>
      <c r="IT319" s="37">
        <v>0</v>
      </c>
      <c r="JT319" s="37">
        <v>0</v>
      </c>
      <c r="JW319" s="37">
        <v>0</v>
      </c>
      <c r="JZ319" s="37">
        <v>0</v>
      </c>
      <c r="KA319" s="37">
        <v>0</v>
      </c>
      <c r="KB319" s="37">
        <v>0</v>
      </c>
      <c r="KC319" s="37">
        <v>0</v>
      </c>
      <c r="KD319" s="37">
        <v>0</v>
      </c>
      <c r="KV319" s="37">
        <v>0</v>
      </c>
    </row>
    <row r="320" spans="1:308" ht="17.25" customHeight="1" x14ac:dyDescent="0.25">
      <c r="A320" s="17">
        <v>310</v>
      </c>
      <c r="B320" s="163" t="s">
        <v>300</v>
      </c>
      <c r="C320" s="169" t="s">
        <v>610</v>
      </c>
      <c r="D320" s="170">
        <v>247694045</v>
      </c>
      <c r="E320" s="78">
        <f t="shared" si="98"/>
        <v>18049.006000000001</v>
      </c>
      <c r="F320" s="78">
        <f t="shared" si="95"/>
        <v>3061.2101250000001</v>
      </c>
      <c r="G320" s="78">
        <f t="shared" si="96"/>
        <v>0</v>
      </c>
      <c r="H320" s="78">
        <f t="shared" si="97"/>
        <v>897.21487500000001</v>
      </c>
      <c r="I320" s="78">
        <f t="shared" si="99"/>
        <v>14090.581</v>
      </c>
      <c r="J320" s="37">
        <f t="shared" si="102"/>
        <v>1</v>
      </c>
      <c r="K320" s="37">
        <f>VLOOKUP($D320,'[2]Титул ДТ'!$B:$CT,12,0)</f>
        <v>1</v>
      </c>
      <c r="M320" s="37">
        <v>0</v>
      </c>
      <c r="U320" s="37">
        <v>1</v>
      </c>
      <c r="V320" s="180">
        <f t="shared" si="100"/>
        <v>327</v>
      </c>
      <c r="W320" s="180">
        <f t="shared" si="103"/>
        <v>0</v>
      </c>
      <c r="X320" s="180"/>
      <c r="Y320" s="180"/>
      <c r="Z320" s="180">
        <f t="shared" si="104"/>
        <v>0</v>
      </c>
      <c r="AA320" s="180"/>
      <c r="AB320" s="180"/>
      <c r="AC320" s="180">
        <f t="shared" si="105"/>
        <v>327</v>
      </c>
      <c r="AD320" s="37">
        <v>327</v>
      </c>
      <c r="AF320" s="37">
        <v>0</v>
      </c>
      <c r="AH320" s="37">
        <v>0</v>
      </c>
      <c r="AJ320" s="37">
        <v>0</v>
      </c>
      <c r="AL320" s="37">
        <f t="shared" si="101"/>
        <v>6</v>
      </c>
      <c r="AM320" s="179">
        <f t="shared" si="106"/>
        <v>0</v>
      </c>
      <c r="AP320" s="37">
        <f t="shared" si="107"/>
        <v>0</v>
      </c>
      <c r="AS320" s="37">
        <f t="shared" si="108"/>
        <v>5</v>
      </c>
      <c r="AT320" s="37">
        <v>5</v>
      </c>
      <c r="AV320" s="37">
        <f t="shared" si="109"/>
        <v>1</v>
      </c>
      <c r="AW320" s="37">
        <v>1</v>
      </c>
      <c r="AY320" s="37">
        <v>3</v>
      </c>
      <c r="BE320" s="37">
        <v>0</v>
      </c>
      <c r="BS320" s="37">
        <f t="shared" si="110"/>
        <v>321</v>
      </c>
      <c r="BT320" s="37">
        <v>321</v>
      </c>
      <c r="BV320" s="37">
        <v>0</v>
      </c>
      <c r="BX320" s="37">
        <v>0</v>
      </c>
      <c r="BZ320" s="37">
        <v>0</v>
      </c>
      <c r="CH320" s="37">
        <f t="shared" si="111"/>
        <v>5</v>
      </c>
      <c r="CI320" s="37">
        <v>5</v>
      </c>
      <c r="CN320" s="37">
        <v>12916.813</v>
      </c>
      <c r="CT320" s="37">
        <v>411</v>
      </c>
      <c r="CV320" s="37">
        <v>0</v>
      </c>
      <c r="DB320" s="37">
        <v>0</v>
      </c>
      <c r="DD320" s="37">
        <v>0</v>
      </c>
      <c r="DE320" s="37">
        <f t="shared" si="112"/>
        <v>1</v>
      </c>
      <c r="DG320" s="37">
        <v>1</v>
      </c>
      <c r="DK320" s="37">
        <v>18</v>
      </c>
      <c r="DP320" s="37">
        <v>911.32500000000005</v>
      </c>
      <c r="DW320" s="37">
        <v>0</v>
      </c>
      <c r="DZ320" s="37">
        <v>1</v>
      </c>
      <c r="EE320" s="37">
        <v>16</v>
      </c>
      <c r="EK320" s="37">
        <v>8</v>
      </c>
      <c r="EL320" s="37">
        <f t="shared" si="113"/>
        <v>114</v>
      </c>
      <c r="EM320" s="37">
        <v>114</v>
      </c>
      <c r="EN320" s="37">
        <v>0</v>
      </c>
      <c r="EO320" s="37">
        <v>1420.8251250000001</v>
      </c>
      <c r="EQ320" s="37">
        <v>66.94987500000002</v>
      </c>
      <c r="FE320" s="37">
        <v>1640.385</v>
      </c>
      <c r="FG320" s="37">
        <v>182.26499999999999</v>
      </c>
      <c r="FI320" s="37"/>
      <c r="FU320" s="37">
        <v>364.53</v>
      </c>
      <c r="FW320" s="37">
        <v>5</v>
      </c>
      <c r="GH320" s="37">
        <v>1155.768</v>
      </c>
      <c r="GQ320" s="183"/>
      <c r="GR320" s="184"/>
      <c r="GS320" s="184"/>
      <c r="GT320" s="184"/>
      <c r="GU320" s="184"/>
      <c r="GV320" s="184"/>
      <c r="GW320" s="184"/>
      <c r="GX320" s="184"/>
      <c r="GY320" s="184"/>
      <c r="GZ320" s="184"/>
      <c r="HA320" s="184"/>
      <c r="HB320" s="184"/>
      <c r="HC320" s="184"/>
      <c r="HD320" s="184"/>
      <c r="HE320" s="184"/>
      <c r="HF320" s="184"/>
      <c r="HG320" s="184"/>
      <c r="HH320" s="184"/>
      <c r="HV320" s="37">
        <v>653.26017391304299</v>
      </c>
      <c r="HX320" s="37">
        <v>1.7</v>
      </c>
      <c r="IB320" s="37">
        <v>0</v>
      </c>
      <c r="IR320" s="37">
        <v>0</v>
      </c>
      <c r="IT320" s="37">
        <v>0</v>
      </c>
      <c r="JT320" s="37">
        <v>0</v>
      </c>
      <c r="JW320" s="37">
        <v>0</v>
      </c>
      <c r="JZ320" s="37">
        <v>0</v>
      </c>
      <c r="KA320" s="37">
        <v>0</v>
      </c>
      <c r="KB320" s="37">
        <v>0</v>
      </c>
      <c r="KC320" s="37">
        <v>0</v>
      </c>
      <c r="KD320" s="37">
        <v>0</v>
      </c>
      <c r="KV320" s="37">
        <v>0</v>
      </c>
    </row>
    <row r="321" spans="1:308" ht="17.25" customHeight="1" x14ac:dyDescent="0.25">
      <c r="A321" s="17">
        <v>311</v>
      </c>
      <c r="B321" s="163" t="s">
        <v>300</v>
      </c>
      <c r="C321" s="169" t="s">
        <v>611</v>
      </c>
      <c r="D321" s="170">
        <v>247693561</v>
      </c>
      <c r="E321" s="78">
        <f t="shared" si="98"/>
        <v>7693.0369999999994</v>
      </c>
      <c r="F321" s="78">
        <f t="shared" si="95"/>
        <v>1557.1788549999999</v>
      </c>
      <c r="G321" s="78">
        <f t="shared" si="96"/>
        <v>0</v>
      </c>
      <c r="H321" s="78">
        <f t="shared" si="97"/>
        <v>154.71214499999999</v>
      </c>
      <c r="I321" s="78">
        <f t="shared" si="99"/>
        <v>5981.1459999999997</v>
      </c>
      <c r="J321" s="37">
        <f t="shared" si="102"/>
        <v>1</v>
      </c>
      <c r="L321" s="37">
        <v>1</v>
      </c>
      <c r="M321" s="37">
        <v>0</v>
      </c>
      <c r="U321" s="37">
        <v>1</v>
      </c>
      <c r="V321" s="180">
        <f t="shared" si="100"/>
        <v>329</v>
      </c>
      <c r="W321" s="180">
        <f t="shared" si="103"/>
        <v>0</v>
      </c>
      <c r="X321" s="180"/>
      <c r="Y321" s="180"/>
      <c r="Z321" s="180">
        <f t="shared" si="104"/>
        <v>0</v>
      </c>
      <c r="AA321" s="180"/>
      <c r="AB321" s="180"/>
      <c r="AC321" s="180">
        <f t="shared" si="105"/>
        <v>329</v>
      </c>
      <c r="AD321" s="37">
        <v>0</v>
      </c>
      <c r="AE321" s="37">
        <v>329</v>
      </c>
      <c r="AF321" s="37">
        <v>0</v>
      </c>
      <c r="AH321" s="37">
        <v>0</v>
      </c>
      <c r="AJ321" s="37">
        <v>0</v>
      </c>
      <c r="AL321" s="37">
        <f t="shared" si="101"/>
        <v>0</v>
      </c>
      <c r="AM321" s="179">
        <f t="shared" si="106"/>
        <v>0</v>
      </c>
      <c r="AP321" s="37">
        <f t="shared" si="107"/>
        <v>0</v>
      </c>
      <c r="AS321" s="37">
        <f t="shared" si="108"/>
        <v>0</v>
      </c>
      <c r="AU321" s="37">
        <v>0</v>
      </c>
      <c r="AV321" s="37">
        <f t="shared" si="109"/>
        <v>0</v>
      </c>
      <c r="AX321" s="37">
        <v>0</v>
      </c>
      <c r="AY321" s="37">
        <v>0</v>
      </c>
      <c r="BE321" s="37">
        <v>0</v>
      </c>
      <c r="BS321" s="37">
        <f t="shared" si="110"/>
        <v>0</v>
      </c>
      <c r="BT321" s="37">
        <v>0</v>
      </c>
      <c r="BV321" s="37">
        <v>0</v>
      </c>
      <c r="BX321" s="37">
        <v>0</v>
      </c>
      <c r="BZ321" s="37">
        <v>0</v>
      </c>
      <c r="CH321" s="37">
        <f t="shared" si="111"/>
        <v>0</v>
      </c>
      <c r="CI321" s="37">
        <v>0</v>
      </c>
      <c r="CN321" s="37">
        <v>4772.268</v>
      </c>
      <c r="CT321" s="37">
        <v>30</v>
      </c>
      <c r="CV321" s="37">
        <v>0</v>
      </c>
      <c r="DB321" s="37">
        <v>0</v>
      </c>
      <c r="DD321" s="37">
        <v>0</v>
      </c>
      <c r="DE321" s="37">
        <f t="shared" si="112"/>
        <v>0</v>
      </c>
      <c r="DG321" s="37">
        <v>0</v>
      </c>
      <c r="DK321" s="37">
        <v>0</v>
      </c>
      <c r="DP321" s="37">
        <v>706.15499999999997</v>
      </c>
      <c r="DW321" s="37">
        <v>0</v>
      </c>
      <c r="DZ321" s="37">
        <v>1</v>
      </c>
      <c r="EE321" s="37">
        <v>2</v>
      </c>
      <c r="EK321" s="37">
        <v>2</v>
      </c>
      <c r="EL321" s="37">
        <f t="shared" si="113"/>
        <v>23</v>
      </c>
      <c r="EM321" s="37">
        <v>23</v>
      </c>
      <c r="EN321" s="37">
        <v>0</v>
      </c>
      <c r="EO321" s="37">
        <v>286.09985499999999</v>
      </c>
      <c r="EQ321" s="37">
        <v>13.481145000000001</v>
      </c>
      <c r="FE321" s="37">
        <v>1271.079</v>
      </c>
      <c r="FG321" s="37">
        <v>141.23099999999999</v>
      </c>
      <c r="FI321" s="37"/>
      <c r="FU321" s="37">
        <v>403.51714285714303</v>
      </c>
      <c r="FW321" s="37">
        <v>3.5</v>
      </c>
      <c r="GH321" s="37">
        <v>879.87800000000004</v>
      </c>
      <c r="GQ321" s="183"/>
      <c r="GR321" s="184"/>
      <c r="GS321" s="184"/>
      <c r="GT321" s="184"/>
      <c r="GU321" s="184"/>
      <c r="GV321" s="184"/>
      <c r="GW321" s="184"/>
      <c r="GX321" s="184"/>
      <c r="GY321" s="184"/>
      <c r="GZ321" s="184"/>
      <c r="HA321" s="184"/>
      <c r="HB321" s="184"/>
      <c r="HC321" s="184"/>
      <c r="HD321" s="184"/>
      <c r="HE321" s="184"/>
      <c r="HF321" s="184"/>
      <c r="HG321" s="184"/>
      <c r="HH321" s="184"/>
      <c r="HV321" s="37">
        <v>586.58533333333298</v>
      </c>
      <c r="HX321" s="37">
        <v>1.7</v>
      </c>
      <c r="IB321" s="37">
        <v>0</v>
      </c>
      <c r="IR321" s="37">
        <v>0</v>
      </c>
      <c r="IT321" s="37">
        <v>0</v>
      </c>
      <c r="JT321" s="37">
        <v>0</v>
      </c>
      <c r="JW321" s="37">
        <v>0</v>
      </c>
      <c r="JZ321" s="37">
        <v>0</v>
      </c>
      <c r="KA321" s="37">
        <v>0</v>
      </c>
      <c r="KB321" s="37">
        <v>0</v>
      </c>
      <c r="KC321" s="37">
        <v>0</v>
      </c>
      <c r="KD321" s="37">
        <v>0</v>
      </c>
      <c r="KV321" s="37">
        <v>0</v>
      </c>
    </row>
    <row r="322" spans="1:308" ht="17.25" customHeight="1" x14ac:dyDescent="0.25">
      <c r="A322" s="17">
        <v>312</v>
      </c>
      <c r="B322" s="163" t="s">
        <v>300</v>
      </c>
      <c r="C322" s="169" t="s">
        <v>612</v>
      </c>
      <c r="D322" s="170">
        <v>247693520</v>
      </c>
      <c r="E322" s="78">
        <f t="shared" si="98"/>
        <v>8029.15</v>
      </c>
      <c r="F322" s="78">
        <f t="shared" si="95"/>
        <v>2285.0669749999997</v>
      </c>
      <c r="G322" s="78">
        <f t="shared" si="96"/>
        <v>0</v>
      </c>
      <c r="H322" s="78">
        <f t="shared" si="97"/>
        <v>380.76602500000001</v>
      </c>
      <c r="I322" s="78">
        <f t="shared" si="99"/>
        <v>5363.317</v>
      </c>
      <c r="J322" s="37">
        <f t="shared" si="102"/>
        <v>0</v>
      </c>
      <c r="K322" s="37">
        <f>VLOOKUP($D322,'[2]Титул ДТ'!$B:$CT,12,0)</f>
        <v>0</v>
      </c>
      <c r="M322" s="37">
        <v>0</v>
      </c>
      <c r="U322" s="37">
        <v>0</v>
      </c>
      <c r="V322" s="180">
        <f t="shared" si="100"/>
        <v>0</v>
      </c>
      <c r="W322" s="180">
        <f t="shared" si="103"/>
        <v>0</v>
      </c>
      <c r="X322" s="180"/>
      <c r="Y322" s="180"/>
      <c r="Z322" s="180">
        <f t="shared" si="104"/>
        <v>0</v>
      </c>
      <c r="AA322" s="180"/>
      <c r="AB322" s="180"/>
      <c r="AC322" s="180">
        <f t="shared" si="105"/>
        <v>0</v>
      </c>
      <c r="AD322" s="37">
        <v>0</v>
      </c>
      <c r="AF322" s="37">
        <v>0</v>
      </c>
      <c r="AH322" s="37">
        <v>0</v>
      </c>
      <c r="AJ322" s="37">
        <v>0</v>
      </c>
      <c r="AL322" s="37">
        <f t="shared" si="101"/>
        <v>0</v>
      </c>
      <c r="AM322" s="179">
        <f t="shared" si="106"/>
        <v>0</v>
      </c>
      <c r="AP322" s="37">
        <f t="shared" si="107"/>
        <v>0</v>
      </c>
      <c r="AS322" s="37">
        <f t="shared" si="108"/>
        <v>0</v>
      </c>
      <c r="AT322" s="37">
        <v>0</v>
      </c>
      <c r="AV322" s="37">
        <f t="shared" si="109"/>
        <v>0</v>
      </c>
      <c r="AW322" s="37">
        <v>0</v>
      </c>
      <c r="AY322" s="37">
        <v>1</v>
      </c>
      <c r="BE322" s="37">
        <v>0</v>
      </c>
      <c r="BS322" s="37">
        <f t="shared" si="110"/>
        <v>191</v>
      </c>
      <c r="BT322" s="37">
        <v>191</v>
      </c>
      <c r="BV322" s="37">
        <v>0</v>
      </c>
      <c r="BX322" s="37">
        <v>0</v>
      </c>
      <c r="BZ322" s="37">
        <v>0</v>
      </c>
      <c r="CH322" s="37">
        <f t="shared" si="111"/>
        <v>5</v>
      </c>
      <c r="CI322" s="37">
        <v>5</v>
      </c>
      <c r="CN322" s="37">
        <v>5253.1229999999996</v>
      </c>
      <c r="CT322" s="37">
        <v>206</v>
      </c>
      <c r="CV322" s="37">
        <v>0</v>
      </c>
      <c r="DB322" s="37">
        <v>0</v>
      </c>
      <c r="DD322" s="37">
        <v>0</v>
      </c>
      <c r="DE322" s="37">
        <f t="shared" si="112"/>
        <v>0</v>
      </c>
      <c r="DG322" s="37">
        <v>0</v>
      </c>
      <c r="DK322" s="37">
        <v>0</v>
      </c>
      <c r="DP322" s="37">
        <v>492.32600000000002</v>
      </c>
      <c r="DW322" s="37">
        <v>0</v>
      </c>
      <c r="DZ322" s="37">
        <v>0</v>
      </c>
      <c r="EE322" s="37">
        <v>0</v>
      </c>
      <c r="EK322" s="37">
        <v>11</v>
      </c>
      <c r="EL322" s="37">
        <f t="shared" si="113"/>
        <v>78</v>
      </c>
      <c r="EM322" s="37">
        <v>78</v>
      </c>
      <c r="EN322" s="37">
        <v>0</v>
      </c>
      <c r="EO322" s="37">
        <v>1002.181775</v>
      </c>
      <c r="EQ322" s="37">
        <v>47.223225000000014</v>
      </c>
      <c r="FE322" s="37">
        <v>886.18679999999995</v>
      </c>
      <c r="FG322" s="37">
        <v>98.465199999999996</v>
      </c>
      <c r="FI322" s="37"/>
      <c r="FU322" s="37">
        <v>196.93039999999999</v>
      </c>
      <c r="FW322" s="37">
        <v>5</v>
      </c>
      <c r="FY322" s="37">
        <v>396.69839999999999</v>
      </c>
      <c r="GE322" s="37">
        <v>44.077599999999997</v>
      </c>
      <c r="GH322" s="37">
        <v>110.194</v>
      </c>
      <c r="GQ322" s="183"/>
      <c r="GR322" s="184"/>
      <c r="GS322" s="184"/>
      <c r="GT322" s="184"/>
      <c r="GU322" s="184"/>
      <c r="GV322" s="184"/>
      <c r="GW322" s="184"/>
      <c r="GX322" s="184"/>
      <c r="GY322" s="184"/>
      <c r="GZ322" s="184"/>
      <c r="HA322" s="184"/>
      <c r="HB322" s="184"/>
      <c r="HC322" s="184"/>
      <c r="HD322" s="184"/>
      <c r="HE322" s="184"/>
      <c r="HF322" s="184"/>
      <c r="HG322" s="184"/>
      <c r="HH322" s="184"/>
      <c r="HU322" s="37">
        <v>164.556373333333</v>
      </c>
      <c r="HV322" s="37">
        <v>41.1390933333333</v>
      </c>
      <c r="HW322" s="37">
        <v>2.6</v>
      </c>
      <c r="HX322" s="37">
        <v>1.9</v>
      </c>
      <c r="IB322" s="37">
        <v>0</v>
      </c>
      <c r="IR322" s="37">
        <v>0</v>
      </c>
      <c r="IT322" s="37">
        <v>0</v>
      </c>
      <c r="JT322" s="37">
        <v>0</v>
      </c>
      <c r="JW322" s="37">
        <v>0</v>
      </c>
      <c r="JZ322" s="37">
        <v>0</v>
      </c>
      <c r="KA322" s="37">
        <v>0</v>
      </c>
      <c r="KB322" s="37">
        <v>0</v>
      </c>
      <c r="KC322" s="37">
        <v>0</v>
      </c>
      <c r="KD322" s="37">
        <v>0</v>
      </c>
      <c r="KV322" s="37">
        <v>0</v>
      </c>
    </row>
    <row r="323" spans="1:308" ht="17.25" customHeight="1" x14ac:dyDescent="0.25">
      <c r="A323" s="17">
        <v>313</v>
      </c>
      <c r="B323" s="163" t="s">
        <v>300</v>
      </c>
      <c r="C323" s="169" t="s">
        <v>613</v>
      </c>
      <c r="D323" s="170">
        <v>1055182027</v>
      </c>
      <c r="E323" s="78">
        <f t="shared" si="98"/>
        <v>6009.9139999999998</v>
      </c>
      <c r="F323" s="78">
        <f t="shared" si="95"/>
        <v>1568.6929049999999</v>
      </c>
      <c r="G323" s="78">
        <f t="shared" si="96"/>
        <v>0</v>
      </c>
      <c r="H323" s="78">
        <f t="shared" si="97"/>
        <v>154.07809499999999</v>
      </c>
      <c r="I323" s="78">
        <f t="shared" si="99"/>
        <v>4287.143</v>
      </c>
      <c r="J323" s="37">
        <f t="shared" si="102"/>
        <v>0</v>
      </c>
      <c r="K323" s="37">
        <f>VLOOKUP($D323,'[2]Титул ДТ'!$B:$CT,12,0)</f>
        <v>0</v>
      </c>
      <c r="M323" s="37">
        <v>0</v>
      </c>
      <c r="U323" s="37">
        <v>0</v>
      </c>
      <c r="V323" s="180">
        <f t="shared" si="100"/>
        <v>0</v>
      </c>
      <c r="W323" s="180">
        <f t="shared" si="103"/>
        <v>0</v>
      </c>
      <c r="X323" s="180"/>
      <c r="Y323" s="180"/>
      <c r="Z323" s="180">
        <f t="shared" si="104"/>
        <v>0</v>
      </c>
      <c r="AA323" s="180"/>
      <c r="AB323" s="180"/>
      <c r="AC323" s="180">
        <f t="shared" si="105"/>
        <v>0</v>
      </c>
      <c r="AD323" s="37">
        <v>0</v>
      </c>
      <c r="AF323" s="37">
        <v>0</v>
      </c>
      <c r="AH323" s="37">
        <v>0</v>
      </c>
      <c r="AJ323" s="37">
        <v>0</v>
      </c>
      <c r="AL323" s="37">
        <f t="shared" si="101"/>
        <v>0</v>
      </c>
      <c r="AM323" s="179">
        <f t="shared" si="106"/>
        <v>0</v>
      </c>
      <c r="AP323" s="37">
        <f t="shared" si="107"/>
        <v>0</v>
      </c>
      <c r="AS323" s="37">
        <f t="shared" si="108"/>
        <v>0</v>
      </c>
      <c r="AT323" s="37">
        <v>0</v>
      </c>
      <c r="AV323" s="37">
        <f t="shared" si="109"/>
        <v>0</v>
      </c>
      <c r="AW323" s="37">
        <v>0</v>
      </c>
      <c r="AY323" s="37">
        <v>0</v>
      </c>
      <c r="BE323" s="37">
        <v>0</v>
      </c>
      <c r="BS323" s="37">
        <f t="shared" si="110"/>
        <v>0</v>
      </c>
      <c r="BT323" s="37">
        <v>0</v>
      </c>
      <c r="BV323" s="37">
        <v>0</v>
      </c>
      <c r="BX323" s="37">
        <v>0</v>
      </c>
      <c r="BZ323" s="37">
        <v>0</v>
      </c>
      <c r="CH323" s="37">
        <f t="shared" si="111"/>
        <v>0</v>
      </c>
      <c r="CI323" s="37">
        <v>0</v>
      </c>
      <c r="CN323" s="37">
        <v>3602.3009999999999</v>
      </c>
      <c r="CT323" s="37">
        <v>0</v>
      </c>
      <c r="CV323" s="37">
        <v>0</v>
      </c>
      <c r="DB323" s="37">
        <v>0</v>
      </c>
      <c r="DD323" s="37">
        <v>0</v>
      </c>
      <c r="DE323" s="37">
        <f t="shared" si="112"/>
        <v>0</v>
      </c>
      <c r="DG323" s="37">
        <v>0</v>
      </c>
      <c r="DK323" s="37">
        <v>0</v>
      </c>
      <c r="DP323" s="37">
        <v>695.94</v>
      </c>
      <c r="DW323" s="37">
        <v>0</v>
      </c>
      <c r="DZ323" s="37">
        <v>0</v>
      </c>
      <c r="EE323" s="37">
        <v>0</v>
      </c>
      <c r="EK323" s="37">
        <v>0</v>
      </c>
      <c r="EL323" s="37">
        <f t="shared" si="113"/>
        <v>26</v>
      </c>
      <c r="EM323" s="37">
        <v>26</v>
      </c>
      <c r="EN323" s="37">
        <v>0</v>
      </c>
      <c r="EO323" s="37">
        <v>316.00090499999999</v>
      </c>
      <c r="EQ323" s="37">
        <v>14.890095000000002</v>
      </c>
      <c r="FE323" s="37">
        <v>1252.692</v>
      </c>
      <c r="FG323" s="37">
        <v>139.18799999999999</v>
      </c>
      <c r="FI323" s="37"/>
      <c r="FU323" s="37">
        <v>231.98</v>
      </c>
      <c r="FW323" s="37">
        <v>6</v>
      </c>
      <c r="GH323" s="37">
        <v>684.84199999999998</v>
      </c>
      <c r="GQ323" s="185"/>
      <c r="GR323" s="186"/>
      <c r="GS323" s="186"/>
      <c r="GT323" s="186"/>
      <c r="GU323" s="186"/>
      <c r="GV323" s="186"/>
      <c r="GW323" s="186"/>
      <c r="GX323" s="186"/>
      <c r="GY323" s="186"/>
      <c r="GZ323" s="186"/>
      <c r="HA323" s="186"/>
      <c r="HB323" s="186"/>
      <c r="HC323" s="186"/>
      <c r="HD323" s="186"/>
      <c r="HE323" s="186"/>
      <c r="HF323" s="186"/>
      <c r="HG323" s="186"/>
      <c r="HH323" s="186"/>
      <c r="HV323" s="37">
        <v>456.56133333333298</v>
      </c>
      <c r="HX323" s="37">
        <v>1.7</v>
      </c>
      <c r="IB323" s="37">
        <v>0</v>
      </c>
      <c r="IR323" s="37">
        <v>0</v>
      </c>
      <c r="IT323" s="37">
        <v>0</v>
      </c>
      <c r="JT323" s="37">
        <v>0</v>
      </c>
      <c r="JW323" s="37">
        <v>0</v>
      </c>
      <c r="JZ323" s="37">
        <v>0</v>
      </c>
      <c r="KA323" s="37">
        <v>0</v>
      </c>
      <c r="KB323" s="37">
        <v>0</v>
      </c>
      <c r="KC323" s="37">
        <v>0</v>
      </c>
      <c r="KD323" s="37">
        <v>0</v>
      </c>
      <c r="KV323" s="37">
        <v>0</v>
      </c>
    </row>
    <row r="324" spans="1:308" ht="17.25" customHeight="1" x14ac:dyDescent="0.25">
      <c r="A324" s="17">
        <v>314</v>
      </c>
      <c r="B324" s="163" t="s">
        <v>300</v>
      </c>
      <c r="C324" s="169" t="s">
        <v>614</v>
      </c>
      <c r="D324" s="170">
        <v>247693533</v>
      </c>
      <c r="E324" s="78">
        <f t="shared" si="98"/>
        <v>2207.8050000000003</v>
      </c>
      <c r="F324" s="78">
        <f t="shared" si="95"/>
        <v>1260.0898750000001</v>
      </c>
      <c r="G324" s="78">
        <f t="shared" si="96"/>
        <v>0</v>
      </c>
      <c r="H324" s="78">
        <f t="shared" si="97"/>
        <v>101.56712500000002</v>
      </c>
      <c r="I324" s="78">
        <f t="shared" si="99"/>
        <v>846.14800000000002</v>
      </c>
      <c r="J324" s="37">
        <f t="shared" si="102"/>
        <v>0</v>
      </c>
      <c r="K324" s="37">
        <f>VLOOKUP($D324,'[2]Титул ДТ'!$B:$CT,12,0)</f>
        <v>0</v>
      </c>
      <c r="M324" s="37">
        <v>0</v>
      </c>
      <c r="U324" s="37">
        <v>0</v>
      </c>
      <c r="V324" s="180">
        <f t="shared" si="100"/>
        <v>0</v>
      </c>
      <c r="W324" s="180">
        <f t="shared" si="103"/>
        <v>0</v>
      </c>
      <c r="X324" s="180"/>
      <c r="Y324" s="180"/>
      <c r="Z324" s="180">
        <f t="shared" si="104"/>
        <v>0</v>
      </c>
      <c r="AA324" s="180"/>
      <c r="AB324" s="180"/>
      <c r="AC324" s="180">
        <f t="shared" si="105"/>
        <v>0</v>
      </c>
      <c r="AD324" s="37">
        <v>0</v>
      </c>
      <c r="AF324" s="37">
        <v>0</v>
      </c>
      <c r="AH324" s="37">
        <v>0</v>
      </c>
      <c r="AJ324" s="37">
        <v>0</v>
      </c>
      <c r="AL324" s="37">
        <f t="shared" si="101"/>
        <v>0</v>
      </c>
      <c r="AM324" s="179">
        <f t="shared" si="106"/>
        <v>0</v>
      </c>
      <c r="AP324" s="37">
        <f t="shared" si="107"/>
        <v>0</v>
      </c>
      <c r="AS324" s="37">
        <f t="shared" si="108"/>
        <v>0</v>
      </c>
      <c r="AT324" s="37">
        <v>0</v>
      </c>
      <c r="AV324" s="37">
        <f t="shared" si="109"/>
        <v>0</v>
      </c>
      <c r="AW324" s="37">
        <v>0</v>
      </c>
      <c r="AY324" s="37">
        <v>0</v>
      </c>
      <c r="BE324" s="37">
        <v>0</v>
      </c>
      <c r="BS324" s="37">
        <f t="shared" si="110"/>
        <v>0</v>
      </c>
      <c r="BT324" s="37">
        <v>0</v>
      </c>
      <c r="BV324" s="37">
        <v>0</v>
      </c>
      <c r="BX324" s="37">
        <v>0</v>
      </c>
      <c r="BZ324" s="37">
        <v>0</v>
      </c>
      <c r="CH324" s="37">
        <f t="shared" si="111"/>
        <v>0</v>
      </c>
      <c r="CI324" s="37">
        <v>0</v>
      </c>
      <c r="CN324" s="37">
        <v>737.52200000000005</v>
      </c>
      <c r="CT324" s="37">
        <v>0</v>
      </c>
      <c r="CV324" s="37">
        <v>0</v>
      </c>
      <c r="DB324" s="37">
        <v>0</v>
      </c>
      <c r="DD324" s="37">
        <v>0</v>
      </c>
      <c r="DE324" s="37">
        <f t="shared" si="112"/>
        <v>0</v>
      </c>
      <c r="DG324" s="37">
        <v>0</v>
      </c>
      <c r="DK324" s="37">
        <v>0</v>
      </c>
      <c r="DP324" s="37">
        <v>366.29599999999999</v>
      </c>
      <c r="DW324" s="37">
        <v>0</v>
      </c>
      <c r="DZ324" s="37">
        <v>0</v>
      </c>
      <c r="EE324" s="37">
        <v>1</v>
      </c>
      <c r="EK324" s="37">
        <v>1</v>
      </c>
      <c r="EL324" s="37">
        <f t="shared" si="113"/>
        <v>49</v>
      </c>
      <c r="EM324" s="37">
        <v>49</v>
      </c>
      <c r="EN324" s="37">
        <v>0</v>
      </c>
      <c r="EO324" s="37">
        <v>600.75707499999999</v>
      </c>
      <c r="EQ324" s="37">
        <v>28.307925000000012</v>
      </c>
      <c r="FE324" s="37">
        <v>659.33280000000002</v>
      </c>
      <c r="FG324" s="37">
        <v>73.259200000000007</v>
      </c>
      <c r="FI324" s="37"/>
      <c r="FU324" s="37">
        <v>146.51840000000001</v>
      </c>
      <c r="FW324" s="37">
        <v>5</v>
      </c>
      <c r="GH324" s="37">
        <v>108.626</v>
      </c>
      <c r="GQ324" s="183"/>
      <c r="GR324" s="184"/>
      <c r="GS324" s="184"/>
      <c r="GT324" s="184"/>
      <c r="GU324" s="184"/>
      <c r="GV324" s="184"/>
      <c r="GW324" s="184"/>
      <c r="GX324" s="184"/>
      <c r="GY324" s="184"/>
      <c r="GZ324" s="184"/>
      <c r="HA324" s="184"/>
      <c r="HB324" s="184"/>
      <c r="HC324" s="184"/>
      <c r="HD324" s="184"/>
      <c r="HE324" s="184"/>
      <c r="HF324" s="184"/>
      <c r="HG324" s="184"/>
      <c r="HH324" s="184"/>
      <c r="HV324" s="37">
        <v>65.175599999999903</v>
      </c>
      <c r="HX324" s="37">
        <v>1.7</v>
      </c>
      <c r="IB324" s="37">
        <v>0</v>
      </c>
      <c r="IR324" s="37">
        <v>0</v>
      </c>
      <c r="IT324" s="37">
        <v>0</v>
      </c>
      <c r="JT324" s="37">
        <v>0</v>
      </c>
      <c r="JW324" s="37">
        <v>0</v>
      </c>
      <c r="JZ324" s="37">
        <v>0</v>
      </c>
      <c r="KA324" s="37">
        <v>0</v>
      </c>
      <c r="KB324" s="37">
        <v>0</v>
      </c>
      <c r="KC324" s="37">
        <v>0</v>
      </c>
      <c r="KD324" s="37">
        <v>0</v>
      </c>
      <c r="KV324" s="37">
        <v>0</v>
      </c>
    </row>
    <row r="325" spans="1:308" ht="17.25" customHeight="1" x14ac:dyDescent="0.25">
      <c r="A325" s="17">
        <v>315</v>
      </c>
      <c r="B325" s="163" t="s">
        <v>300</v>
      </c>
      <c r="C325" s="169" t="s">
        <v>615</v>
      </c>
      <c r="D325" s="170">
        <v>247693546</v>
      </c>
      <c r="E325" s="78">
        <f t="shared" si="98"/>
        <v>13685.849</v>
      </c>
      <c r="F325" s="78">
        <f t="shared" si="95"/>
        <v>2771.3608949999998</v>
      </c>
      <c r="G325" s="78">
        <f t="shared" si="96"/>
        <v>0</v>
      </c>
      <c r="H325" s="78">
        <f t="shared" si="97"/>
        <v>1867.611905</v>
      </c>
      <c r="I325" s="78">
        <f t="shared" si="99"/>
        <v>9046.8762000000006</v>
      </c>
      <c r="J325" s="37">
        <f t="shared" si="102"/>
        <v>1</v>
      </c>
      <c r="K325" s="37">
        <f>VLOOKUP($D325,'[2]Титул ДТ'!$B:$CT,12,0)</f>
        <v>1</v>
      </c>
      <c r="M325" s="37">
        <v>0</v>
      </c>
      <c r="U325" s="37">
        <v>1</v>
      </c>
      <c r="V325" s="180">
        <f t="shared" si="100"/>
        <v>333</v>
      </c>
      <c r="W325" s="180">
        <f t="shared" si="103"/>
        <v>0</v>
      </c>
      <c r="X325" s="180"/>
      <c r="Y325" s="180"/>
      <c r="Z325" s="180">
        <f t="shared" si="104"/>
        <v>0</v>
      </c>
      <c r="AA325" s="180"/>
      <c r="AB325" s="180"/>
      <c r="AC325" s="180">
        <f t="shared" si="105"/>
        <v>333</v>
      </c>
      <c r="AD325" s="37">
        <v>333</v>
      </c>
      <c r="AF325" s="37">
        <v>0</v>
      </c>
      <c r="AH325" s="37">
        <v>0</v>
      </c>
      <c r="AJ325" s="37">
        <v>0</v>
      </c>
      <c r="AL325" s="37">
        <f t="shared" si="101"/>
        <v>0</v>
      </c>
      <c r="AM325" s="179">
        <f t="shared" si="106"/>
        <v>0</v>
      </c>
      <c r="AP325" s="37">
        <f t="shared" si="107"/>
        <v>0</v>
      </c>
      <c r="AS325" s="37">
        <f t="shared" si="108"/>
        <v>0</v>
      </c>
      <c r="AT325" s="37">
        <v>0</v>
      </c>
      <c r="AV325" s="37">
        <f t="shared" si="109"/>
        <v>0</v>
      </c>
      <c r="AW325" s="37">
        <v>0</v>
      </c>
      <c r="AY325" s="37">
        <v>2</v>
      </c>
      <c r="BE325" s="37">
        <v>0</v>
      </c>
      <c r="BS325" s="37">
        <f t="shared" si="110"/>
        <v>1281</v>
      </c>
      <c r="BT325" s="37">
        <v>1281</v>
      </c>
      <c r="BV325" s="37">
        <v>0</v>
      </c>
      <c r="BX325" s="37">
        <v>0</v>
      </c>
      <c r="BZ325" s="37">
        <v>0</v>
      </c>
      <c r="CH325" s="37">
        <f t="shared" si="111"/>
        <v>3</v>
      </c>
      <c r="CI325" s="37">
        <v>3</v>
      </c>
      <c r="CN325" s="37">
        <v>8822.5660000000007</v>
      </c>
      <c r="CT325" s="37">
        <v>59</v>
      </c>
      <c r="CV325" s="37">
        <v>0</v>
      </c>
      <c r="DB325" s="37">
        <v>0</v>
      </c>
      <c r="DD325" s="37">
        <v>0</v>
      </c>
      <c r="DE325" s="37">
        <f t="shared" si="112"/>
        <v>2</v>
      </c>
      <c r="DG325" s="37">
        <v>2</v>
      </c>
      <c r="DK325" s="37">
        <v>18</v>
      </c>
      <c r="DP325" s="37">
        <v>655.45349999999996</v>
      </c>
      <c r="DW325" s="37">
        <v>0</v>
      </c>
      <c r="DZ325" s="37">
        <v>1</v>
      </c>
      <c r="EE325" s="37">
        <v>10</v>
      </c>
      <c r="EK325" s="37">
        <v>6</v>
      </c>
      <c r="EL325" s="37">
        <f t="shared" si="113"/>
        <v>68</v>
      </c>
      <c r="EM325" s="37">
        <v>68</v>
      </c>
      <c r="EN325" s="37">
        <v>0</v>
      </c>
      <c r="EO325" s="37">
        <v>848.82787500000006</v>
      </c>
      <c r="EQ325" s="37">
        <v>39.997124999999997</v>
      </c>
      <c r="FE325" s="37">
        <v>1179.8163</v>
      </c>
      <c r="FG325" s="37">
        <v>131.0907</v>
      </c>
      <c r="FI325" s="37"/>
      <c r="FU325" s="37">
        <v>262.1814</v>
      </c>
      <c r="FW325" s="37">
        <v>5</v>
      </c>
      <c r="FY325" s="37">
        <v>742.71672000000001</v>
      </c>
      <c r="GE325" s="37">
        <v>82.524079999999998</v>
      </c>
      <c r="GH325" s="37">
        <v>206.31020000000001</v>
      </c>
      <c r="GQ325" s="183"/>
      <c r="GR325" s="184"/>
      <c r="GS325" s="184"/>
      <c r="GT325" s="184"/>
      <c r="GU325" s="184"/>
      <c r="GV325" s="184"/>
      <c r="GW325" s="184"/>
      <c r="GX325" s="184"/>
      <c r="GY325" s="184"/>
      <c r="GZ325" s="184"/>
      <c r="HA325" s="184"/>
      <c r="HB325" s="184"/>
      <c r="HC325" s="184"/>
      <c r="HD325" s="184"/>
      <c r="HE325" s="184"/>
      <c r="HF325" s="184"/>
      <c r="HG325" s="184"/>
      <c r="HH325" s="184"/>
      <c r="HU325" s="37">
        <v>206.31020000000001</v>
      </c>
      <c r="HV325" s="37">
        <v>51.577550000000002</v>
      </c>
      <c r="HW325" s="37">
        <v>4</v>
      </c>
      <c r="HX325" s="37">
        <v>4</v>
      </c>
      <c r="IB325" s="37">
        <v>0</v>
      </c>
      <c r="IR325" s="37">
        <v>0</v>
      </c>
      <c r="IT325" s="37">
        <v>0</v>
      </c>
      <c r="JT325" s="37">
        <v>0</v>
      </c>
      <c r="JW325" s="37">
        <v>0</v>
      </c>
      <c r="JZ325" s="37">
        <v>0</v>
      </c>
      <c r="KA325" s="37">
        <v>0</v>
      </c>
      <c r="KB325" s="37">
        <v>0</v>
      </c>
      <c r="KC325" s="37">
        <v>0</v>
      </c>
      <c r="KD325" s="37">
        <v>0</v>
      </c>
      <c r="KV325" s="37">
        <v>0</v>
      </c>
    </row>
    <row r="326" spans="1:308" ht="17.25" customHeight="1" x14ac:dyDescent="0.25">
      <c r="A326" s="17">
        <v>316</v>
      </c>
      <c r="B326" s="163" t="s">
        <v>300</v>
      </c>
      <c r="C326" s="169" t="s">
        <v>616</v>
      </c>
      <c r="D326" s="170">
        <v>247693809</v>
      </c>
      <c r="E326" s="78">
        <f t="shared" si="98"/>
        <v>15582.764999999999</v>
      </c>
      <c r="F326" s="78">
        <f t="shared" si="95"/>
        <v>6335.0914149999999</v>
      </c>
      <c r="G326" s="78">
        <f t="shared" si="96"/>
        <v>0</v>
      </c>
      <c r="H326" s="78">
        <f t="shared" si="97"/>
        <v>1178.5365850000001</v>
      </c>
      <c r="I326" s="78">
        <f t="shared" si="99"/>
        <v>8069.1370000000006</v>
      </c>
      <c r="J326" s="37">
        <f t="shared" si="102"/>
        <v>3</v>
      </c>
      <c r="K326" s="37">
        <f>VLOOKUP($D326,'[2]Титул ДТ'!$B:$CT,12,0)</f>
        <v>3</v>
      </c>
      <c r="M326" s="37">
        <v>0</v>
      </c>
      <c r="U326" s="37">
        <v>1</v>
      </c>
      <c r="V326" s="180">
        <f t="shared" si="100"/>
        <v>364.9</v>
      </c>
      <c r="W326" s="180">
        <f t="shared" si="103"/>
        <v>0</v>
      </c>
      <c r="X326" s="180"/>
      <c r="Y326" s="180"/>
      <c r="Z326" s="180">
        <f t="shared" si="104"/>
        <v>0</v>
      </c>
      <c r="AA326" s="180"/>
      <c r="AB326" s="180"/>
      <c r="AC326" s="180">
        <f t="shared" si="105"/>
        <v>364.9</v>
      </c>
      <c r="AD326" s="37">
        <v>364.9</v>
      </c>
      <c r="AF326" s="37">
        <v>40.799999999999997</v>
      </c>
      <c r="AH326" s="37">
        <v>0</v>
      </c>
      <c r="AJ326" s="37">
        <v>0</v>
      </c>
      <c r="AL326" s="37">
        <f t="shared" si="101"/>
        <v>7</v>
      </c>
      <c r="AM326" s="179">
        <f t="shared" si="106"/>
        <v>0</v>
      </c>
      <c r="AP326" s="37">
        <f t="shared" si="107"/>
        <v>0</v>
      </c>
      <c r="AS326" s="37">
        <f t="shared" si="108"/>
        <v>6</v>
      </c>
      <c r="AT326" s="37">
        <v>6</v>
      </c>
      <c r="AV326" s="37">
        <f t="shared" si="109"/>
        <v>1</v>
      </c>
      <c r="AW326" s="37">
        <v>1</v>
      </c>
      <c r="AY326" s="37">
        <v>1</v>
      </c>
      <c r="BE326" s="37">
        <v>0</v>
      </c>
      <c r="BS326" s="37">
        <f t="shared" si="110"/>
        <v>226</v>
      </c>
      <c r="BT326" s="37">
        <v>226</v>
      </c>
      <c r="BV326" s="37">
        <v>0</v>
      </c>
      <c r="BX326" s="37">
        <v>0</v>
      </c>
      <c r="BZ326" s="37">
        <v>0</v>
      </c>
      <c r="CH326" s="37">
        <f t="shared" si="111"/>
        <v>5</v>
      </c>
      <c r="CI326" s="37">
        <v>5</v>
      </c>
      <c r="CN326" s="37">
        <v>6663.0280000000002</v>
      </c>
      <c r="CT326" s="37">
        <v>141</v>
      </c>
      <c r="CV326" s="37">
        <v>0</v>
      </c>
      <c r="DB326" s="37">
        <v>0</v>
      </c>
      <c r="DD326" s="37">
        <v>0</v>
      </c>
      <c r="DE326" s="37">
        <f t="shared" si="112"/>
        <v>0</v>
      </c>
      <c r="DG326" s="37">
        <v>0</v>
      </c>
      <c r="DK326" s="37">
        <v>0</v>
      </c>
      <c r="DP326" s="37">
        <v>2155.9074999999998</v>
      </c>
      <c r="DW326" s="37">
        <v>0</v>
      </c>
      <c r="DZ326" s="37">
        <v>3</v>
      </c>
      <c r="EE326" s="37">
        <v>2</v>
      </c>
      <c r="EK326" s="37">
        <v>7</v>
      </c>
      <c r="EL326" s="37">
        <f t="shared" si="113"/>
        <v>200</v>
      </c>
      <c r="EM326" s="37">
        <v>200</v>
      </c>
      <c r="EN326" s="37">
        <v>0</v>
      </c>
      <c r="EO326" s="37">
        <v>2454.457915</v>
      </c>
      <c r="EQ326" s="37">
        <v>115.65508500000004</v>
      </c>
      <c r="FE326" s="37">
        <v>3880.6334999999999</v>
      </c>
      <c r="FG326" s="37">
        <v>431.18150000000003</v>
      </c>
      <c r="FI326" s="37"/>
      <c r="FU326" s="37">
        <v>862.36300000000006</v>
      </c>
      <c r="FW326" s="37">
        <v>5</v>
      </c>
      <c r="GH326" s="37">
        <v>1406.1089999999999</v>
      </c>
      <c r="GQ326" s="183"/>
      <c r="GR326" s="184"/>
      <c r="GS326" s="184"/>
      <c r="GT326" s="184"/>
      <c r="GU326" s="184"/>
      <c r="GV326" s="184"/>
      <c r="GW326" s="184"/>
      <c r="GX326" s="184"/>
      <c r="GY326" s="184"/>
      <c r="GZ326" s="184"/>
      <c r="HA326" s="184"/>
      <c r="HB326" s="184"/>
      <c r="HC326" s="184"/>
      <c r="HD326" s="184"/>
      <c r="HE326" s="184"/>
      <c r="HF326" s="184"/>
      <c r="HG326" s="184"/>
      <c r="HH326" s="184"/>
      <c r="HV326" s="37">
        <v>894.79663636363705</v>
      </c>
      <c r="HX326" s="37">
        <v>1.7</v>
      </c>
      <c r="IB326" s="37">
        <v>0</v>
      </c>
      <c r="IR326" s="37">
        <v>0</v>
      </c>
      <c r="IT326" s="37">
        <v>0</v>
      </c>
      <c r="JT326" s="37">
        <v>0</v>
      </c>
      <c r="JW326" s="37">
        <v>0</v>
      </c>
      <c r="JZ326" s="37">
        <v>0</v>
      </c>
      <c r="KA326" s="37">
        <v>0</v>
      </c>
      <c r="KB326" s="37">
        <v>0</v>
      </c>
      <c r="KC326" s="37">
        <v>0</v>
      </c>
      <c r="KD326" s="37">
        <v>0</v>
      </c>
      <c r="KV326" s="37">
        <v>0</v>
      </c>
    </row>
    <row r="327" spans="1:308" ht="17.25" customHeight="1" x14ac:dyDescent="0.25">
      <c r="A327" s="17">
        <v>317</v>
      </c>
      <c r="B327" s="163" t="s">
        <v>300</v>
      </c>
      <c r="C327" s="169" t="s">
        <v>617</v>
      </c>
      <c r="D327" s="170">
        <v>247694100</v>
      </c>
      <c r="E327" s="78">
        <f t="shared" si="98"/>
        <v>11127.224999999999</v>
      </c>
      <c r="F327" s="78">
        <f t="shared" si="95"/>
        <v>3655.3683099999998</v>
      </c>
      <c r="G327" s="78">
        <f t="shared" si="96"/>
        <v>0</v>
      </c>
      <c r="H327" s="78">
        <f t="shared" si="97"/>
        <v>697.06668999999999</v>
      </c>
      <c r="I327" s="78">
        <f t="shared" si="99"/>
        <v>6774.79</v>
      </c>
      <c r="J327" s="37">
        <f t="shared" si="102"/>
        <v>2</v>
      </c>
      <c r="K327" s="37">
        <f>VLOOKUP($D327,'[2]Титул ДТ'!$B:$CT,12,0)</f>
        <v>2</v>
      </c>
      <c r="M327" s="37">
        <v>0</v>
      </c>
      <c r="U327" s="37">
        <v>1</v>
      </c>
      <c r="V327" s="180">
        <f t="shared" si="100"/>
        <v>320</v>
      </c>
      <c r="W327" s="180">
        <f t="shared" si="103"/>
        <v>0</v>
      </c>
      <c r="X327" s="180"/>
      <c r="Y327" s="180"/>
      <c r="Z327" s="180">
        <f t="shared" si="104"/>
        <v>0</v>
      </c>
      <c r="AA327" s="180"/>
      <c r="AB327" s="180"/>
      <c r="AC327" s="180">
        <f t="shared" si="105"/>
        <v>320</v>
      </c>
      <c r="AD327" s="37">
        <v>320</v>
      </c>
      <c r="AF327" s="37">
        <v>0</v>
      </c>
      <c r="AH327" s="37">
        <v>0</v>
      </c>
      <c r="AJ327" s="37">
        <v>0</v>
      </c>
      <c r="AL327" s="37">
        <f t="shared" si="101"/>
        <v>0</v>
      </c>
      <c r="AM327" s="179">
        <f t="shared" si="106"/>
        <v>0</v>
      </c>
      <c r="AP327" s="37">
        <f t="shared" si="107"/>
        <v>0</v>
      </c>
      <c r="AS327" s="37">
        <f t="shared" si="108"/>
        <v>0</v>
      </c>
      <c r="AT327" s="37">
        <v>0</v>
      </c>
      <c r="AV327" s="37">
        <f t="shared" si="109"/>
        <v>0</v>
      </c>
      <c r="AW327" s="37">
        <v>0</v>
      </c>
      <c r="AY327" s="37">
        <v>0</v>
      </c>
      <c r="BE327" s="37">
        <v>0</v>
      </c>
      <c r="BS327" s="37">
        <f t="shared" si="110"/>
        <v>0</v>
      </c>
      <c r="BT327" s="37">
        <v>0</v>
      </c>
      <c r="BV327" s="37">
        <v>0</v>
      </c>
      <c r="BX327" s="37">
        <v>0</v>
      </c>
      <c r="BZ327" s="37">
        <v>0</v>
      </c>
      <c r="CH327" s="37">
        <f t="shared" si="111"/>
        <v>0</v>
      </c>
      <c r="CI327" s="37">
        <v>0</v>
      </c>
      <c r="CN327" s="37">
        <v>5524.68</v>
      </c>
      <c r="CT327" s="37">
        <v>81</v>
      </c>
      <c r="CV327" s="37">
        <v>0</v>
      </c>
      <c r="DB327" s="37">
        <v>0</v>
      </c>
      <c r="DD327" s="37">
        <v>0</v>
      </c>
      <c r="DE327" s="37">
        <f t="shared" si="112"/>
        <v>1</v>
      </c>
      <c r="DG327" s="37">
        <v>1</v>
      </c>
      <c r="DK327" s="37">
        <v>18</v>
      </c>
      <c r="DP327" s="37">
        <v>1778.2465</v>
      </c>
      <c r="DW327" s="37">
        <v>0</v>
      </c>
      <c r="DZ327" s="37">
        <v>2</v>
      </c>
      <c r="EE327" s="37">
        <v>3</v>
      </c>
      <c r="EK327" s="37">
        <v>9</v>
      </c>
      <c r="EL327" s="37">
        <f t="shared" si="113"/>
        <v>37</v>
      </c>
      <c r="EM327" s="37">
        <v>37</v>
      </c>
      <c r="EN327" s="37">
        <v>0</v>
      </c>
      <c r="EO327" s="37">
        <v>454.52461</v>
      </c>
      <c r="EQ327" s="37">
        <v>21.417390000000005</v>
      </c>
      <c r="FE327" s="37">
        <v>3200.8436999999999</v>
      </c>
      <c r="FG327" s="37">
        <v>355.64929999999998</v>
      </c>
      <c r="FI327" s="37"/>
      <c r="FU327" s="37">
        <v>711.29859999999996</v>
      </c>
      <c r="FW327" s="37">
        <v>5</v>
      </c>
      <c r="GH327" s="37">
        <v>1232.1099999999999</v>
      </c>
      <c r="GQ327" s="185"/>
      <c r="GR327" s="186"/>
      <c r="GS327" s="186"/>
      <c r="GT327" s="186"/>
      <c r="GU327" s="186"/>
      <c r="GV327" s="186"/>
      <c r="GW327" s="186"/>
      <c r="GX327" s="186"/>
      <c r="GY327" s="186"/>
      <c r="GZ327" s="186"/>
      <c r="HA327" s="186"/>
      <c r="HB327" s="186"/>
      <c r="HC327" s="186"/>
      <c r="HD327" s="186"/>
      <c r="HE327" s="186"/>
      <c r="HF327" s="186"/>
      <c r="HG327" s="186"/>
      <c r="HH327" s="186"/>
      <c r="HV327" s="37">
        <v>821.40666666666698</v>
      </c>
      <c r="HX327" s="37">
        <v>1.7</v>
      </c>
      <c r="IB327" s="37">
        <v>0</v>
      </c>
      <c r="IR327" s="37">
        <v>0</v>
      </c>
      <c r="IT327" s="37">
        <v>0</v>
      </c>
      <c r="JT327" s="37">
        <v>0</v>
      </c>
      <c r="JW327" s="37">
        <v>0</v>
      </c>
      <c r="JZ327" s="37">
        <v>0</v>
      </c>
      <c r="KA327" s="37">
        <v>0</v>
      </c>
      <c r="KB327" s="37">
        <v>0</v>
      </c>
      <c r="KC327" s="37">
        <v>0</v>
      </c>
      <c r="KD327" s="37">
        <v>0</v>
      </c>
      <c r="KV327" s="37">
        <v>0</v>
      </c>
    </row>
    <row r="328" spans="1:308" ht="17.25" customHeight="1" x14ac:dyDescent="0.25">
      <c r="A328" s="17">
        <v>318</v>
      </c>
      <c r="B328" s="163" t="s">
        <v>300</v>
      </c>
      <c r="C328" s="169" t="s">
        <v>618</v>
      </c>
      <c r="D328" s="170">
        <v>247693544</v>
      </c>
      <c r="E328" s="78">
        <f t="shared" si="98"/>
        <v>7491.9359999999997</v>
      </c>
      <c r="F328" s="78">
        <f t="shared" si="95"/>
        <v>867.362345</v>
      </c>
      <c r="G328" s="78">
        <f t="shared" si="96"/>
        <v>0</v>
      </c>
      <c r="H328" s="78">
        <f t="shared" si="97"/>
        <v>540.62465500000008</v>
      </c>
      <c r="I328" s="78">
        <f t="shared" si="99"/>
        <v>6083.9489999999996</v>
      </c>
      <c r="J328" s="37">
        <f t="shared" si="102"/>
        <v>1</v>
      </c>
      <c r="K328" s="37">
        <f>VLOOKUP($D328,'[2]Титул ДТ'!$B:$CT,12,0)</f>
        <v>1</v>
      </c>
      <c r="M328" s="37">
        <v>0</v>
      </c>
      <c r="U328" s="37">
        <v>1</v>
      </c>
      <c r="V328" s="180">
        <f t="shared" si="100"/>
        <v>275</v>
      </c>
      <c r="W328" s="180">
        <f t="shared" si="103"/>
        <v>0</v>
      </c>
      <c r="X328" s="180"/>
      <c r="Y328" s="180"/>
      <c r="Z328" s="180">
        <f t="shared" si="104"/>
        <v>0</v>
      </c>
      <c r="AA328" s="180"/>
      <c r="AB328" s="180"/>
      <c r="AC328" s="180">
        <f t="shared" si="105"/>
        <v>275</v>
      </c>
      <c r="AD328" s="37">
        <v>275</v>
      </c>
      <c r="AF328" s="37">
        <v>0</v>
      </c>
      <c r="AH328" s="37">
        <v>0</v>
      </c>
      <c r="AJ328" s="37">
        <v>0</v>
      </c>
      <c r="AL328" s="37">
        <f t="shared" si="101"/>
        <v>0</v>
      </c>
      <c r="AM328" s="179">
        <f t="shared" si="106"/>
        <v>0</v>
      </c>
      <c r="AP328" s="37">
        <f t="shared" si="107"/>
        <v>0</v>
      </c>
      <c r="AS328" s="37">
        <f t="shared" si="108"/>
        <v>0</v>
      </c>
      <c r="AT328" s="37">
        <v>0</v>
      </c>
      <c r="AV328" s="37">
        <f t="shared" si="109"/>
        <v>0</v>
      </c>
      <c r="AW328" s="37">
        <v>0</v>
      </c>
      <c r="AY328" s="37">
        <v>1</v>
      </c>
      <c r="BE328" s="37">
        <v>0</v>
      </c>
      <c r="BS328" s="37">
        <f t="shared" si="110"/>
        <v>0</v>
      </c>
      <c r="BT328" s="37">
        <v>0</v>
      </c>
      <c r="BV328" s="37">
        <v>0</v>
      </c>
      <c r="BX328" s="37">
        <v>182</v>
      </c>
      <c r="BZ328" s="37">
        <v>0</v>
      </c>
      <c r="CH328" s="37">
        <f t="shared" si="111"/>
        <v>2</v>
      </c>
      <c r="CI328" s="37">
        <v>2</v>
      </c>
      <c r="CN328" s="37">
        <v>5763.0349999999999</v>
      </c>
      <c r="CT328" s="37">
        <v>11</v>
      </c>
      <c r="CV328" s="37">
        <v>0</v>
      </c>
      <c r="DB328" s="37">
        <v>0</v>
      </c>
      <c r="DD328" s="37">
        <v>0</v>
      </c>
      <c r="DE328" s="37">
        <f t="shared" si="112"/>
        <v>0</v>
      </c>
      <c r="DG328" s="37">
        <v>0</v>
      </c>
      <c r="DK328" s="37">
        <v>0</v>
      </c>
      <c r="DP328" s="37">
        <v>371.18400000000003</v>
      </c>
      <c r="DW328" s="37">
        <v>0</v>
      </c>
      <c r="DZ328" s="37">
        <v>1</v>
      </c>
      <c r="EE328" s="37">
        <v>0</v>
      </c>
      <c r="EK328" s="37">
        <v>0</v>
      </c>
      <c r="EL328" s="37">
        <f t="shared" si="113"/>
        <v>15</v>
      </c>
      <c r="EM328" s="37">
        <v>15</v>
      </c>
      <c r="EN328" s="37">
        <v>0</v>
      </c>
      <c r="EO328" s="37">
        <v>199.23114500000003</v>
      </c>
      <c r="EQ328" s="37">
        <v>9.3878550000000018</v>
      </c>
      <c r="FE328" s="37">
        <v>668.13120000000004</v>
      </c>
      <c r="FG328" s="37">
        <v>74.236800000000002</v>
      </c>
      <c r="FI328" s="37"/>
      <c r="FU328" s="37">
        <v>212.10514285714299</v>
      </c>
      <c r="FW328" s="37">
        <v>3.5</v>
      </c>
      <c r="GH328" s="37">
        <v>320.91399999999999</v>
      </c>
      <c r="GQ328" s="183"/>
      <c r="GR328" s="184"/>
      <c r="GS328" s="184"/>
      <c r="GT328" s="184"/>
      <c r="GU328" s="184"/>
      <c r="GV328" s="184"/>
      <c r="GW328" s="184"/>
      <c r="GX328" s="184"/>
      <c r="GY328" s="184"/>
      <c r="GZ328" s="184"/>
      <c r="HA328" s="184"/>
      <c r="HB328" s="184"/>
      <c r="HC328" s="184"/>
      <c r="HD328" s="184"/>
      <c r="HE328" s="184"/>
      <c r="HF328" s="184"/>
      <c r="HG328" s="184"/>
      <c r="HH328" s="184"/>
      <c r="HV328" s="37">
        <v>213.94266666666701</v>
      </c>
      <c r="HX328" s="37">
        <v>1.7</v>
      </c>
      <c r="IB328" s="37">
        <v>0</v>
      </c>
      <c r="IR328" s="37">
        <v>0</v>
      </c>
      <c r="IT328" s="37">
        <v>0</v>
      </c>
      <c r="JT328" s="37">
        <v>0</v>
      </c>
      <c r="JW328" s="37">
        <v>0</v>
      </c>
      <c r="JZ328" s="37">
        <v>0</v>
      </c>
      <c r="KA328" s="37">
        <v>0</v>
      </c>
      <c r="KB328" s="37">
        <v>0</v>
      </c>
      <c r="KC328" s="37">
        <v>0</v>
      </c>
      <c r="KD328" s="37">
        <v>0</v>
      </c>
      <c r="KV328" s="37">
        <v>0</v>
      </c>
    </row>
    <row r="329" spans="1:308" ht="17.25" customHeight="1" x14ac:dyDescent="0.25">
      <c r="A329" s="17">
        <v>319</v>
      </c>
      <c r="B329" s="163" t="s">
        <v>300</v>
      </c>
      <c r="C329" s="169" t="s">
        <v>619</v>
      </c>
      <c r="D329" s="170">
        <v>247694060</v>
      </c>
      <c r="E329" s="78">
        <f t="shared" si="98"/>
        <v>19317.918000000001</v>
      </c>
      <c r="F329" s="78">
        <f t="shared" si="95"/>
        <v>4765.0181900000007</v>
      </c>
      <c r="G329" s="78">
        <f t="shared" si="96"/>
        <v>0</v>
      </c>
      <c r="H329" s="78">
        <f t="shared" si="97"/>
        <v>1350.5168100000001</v>
      </c>
      <c r="I329" s="78">
        <f t="shared" si="99"/>
        <v>13202.383000000002</v>
      </c>
      <c r="J329" s="37">
        <f t="shared" si="102"/>
        <v>1</v>
      </c>
      <c r="K329" s="37">
        <f>VLOOKUP($D329,'[2]Титул ДТ'!$B:$CT,12,0)</f>
        <v>1</v>
      </c>
      <c r="M329" s="37">
        <v>0</v>
      </c>
      <c r="U329" s="37">
        <v>1</v>
      </c>
      <c r="V329" s="180">
        <f t="shared" si="100"/>
        <v>544</v>
      </c>
      <c r="W329" s="180">
        <f t="shared" si="103"/>
        <v>0</v>
      </c>
      <c r="X329" s="180"/>
      <c r="Y329" s="180"/>
      <c r="Z329" s="180">
        <f t="shared" si="104"/>
        <v>0</v>
      </c>
      <c r="AA329" s="180"/>
      <c r="AB329" s="180"/>
      <c r="AC329" s="180">
        <f t="shared" si="105"/>
        <v>544</v>
      </c>
      <c r="AD329" s="37">
        <v>544</v>
      </c>
      <c r="AF329" s="37">
        <v>0</v>
      </c>
      <c r="AH329" s="37">
        <v>0</v>
      </c>
      <c r="AJ329" s="37">
        <v>0</v>
      </c>
      <c r="AL329" s="37">
        <f t="shared" si="101"/>
        <v>0</v>
      </c>
      <c r="AM329" s="179">
        <f t="shared" si="106"/>
        <v>0</v>
      </c>
      <c r="AP329" s="37">
        <f t="shared" si="107"/>
        <v>0</v>
      </c>
      <c r="AS329" s="37">
        <f t="shared" si="108"/>
        <v>0</v>
      </c>
      <c r="AT329" s="37">
        <v>0</v>
      </c>
      <c r="AV329" s="37">
        <f t="shared" si="109"/>
        <v>0</v>
      </c>
      <c r="AW329" s="37">
        <v>0</v>
      </c>
      <c r="AY329" s="37">
        <v>1</v>
      </c>
      <c r="BE329" s="37">
        <v>0</v>
      </c>
      <c r="BS329" s="37">
        <f t="shared" si="110"/>
        <v>417</v>
      </c>
      <c r="BT329" s="37">
        <v>417</v>
      </c>
      <c r="BV329" s="37">
        <v>0</v>
      </c>
      <c r="BX329" s="37">
        <v>0</v>
      </c>
      <c r="BZ329" s="37">
        <v>0</v>
      </c>
      <c r="CH329" s="37">
        <f t="shared" si="111"/>
        <v>3</v>
      </c>
      <c r="CI329" s="37">
        <v>3</v>
      </c>
      <c r="CN329" s="37">
        <v>10881.129000000001</v>
      </c>
      <c r="CT329" s="37">
        <v>1015</v>
      </c>
      <c r="CV329" s="37">
        <v>0</v>
      </c>
      <c r="DB329" s="37">
        <v>0</v>
      </c>
      <c r="DD329" s="37">
        <v>0</v>
      </c>
      <c r="DE329" s="37">
        <f t="shared" si="112"/>
        <v>1</v>
      </c>
      <c r="DG329" s="37">
        <v>1</v>
      </c>
      <c r="DK329" s="37">
        <v>18</v>
      </c>
      <c r="DP329" s="37">
        <v>1432.3885</v>
      </c>
      <c r="DW329" s="37">
        <v>0</v>
      </c>
      <c r="DZ329" s="37">
        <v>1</v>
      </c>
      <c r="EE329" s="37">
        <v>15</v>
      </c>
      <c r="EK329" s="37">
        <v>14</v>
      </c>
      <c r="EL329" s="37">
        <f t="shared" si="113"/>
        <v>185</v>
      </c>
      <c r="EM329" s="37">
        <v>185</v>
      </c>
      <c r="EN329" s="37">
        <v>0</v>
      </c>
      <c r="EO329" s="37">
        <v>2186.7188900000001</v>
      </c>
      <c r="EQ329" s="37">
        <v>103.03911000000002</v>
      </c>
      <c r="FE329" s="37">
        <v>2578.2993000000001</v>
      </c>
      <c r="FG329" s="37">
        <v>286.47770000000003</v>
      </c>
      <c r="FI329" s="37"/>
      <c r="FU329" s="37">
        <v>636.61711111111094</v>
      </c>
      <c r="FW329" s="37">
        <v>4.5</v>
      </c>
      <c r="GH329" s="37">
        <v>2303.2539999999999</v>
      </c>
      <c r="GI329" s="185"/>
      <c r="GQ329" s="183"/>
      <c r="GR329" s="184"/>
      <c r="GS329" s="184"/>
      <c r="GT329" s="184"/>
      <c r="GU329" s="184"/>
      <c r="GV329" s="184"/>
      <c r="GW329" s="184"/>
      <c r="GX329" s="184"/>
      <c r="GY329" s="184"/>
      <c r="GZ329" s="184"/>
      <c r="HA329" s="184"/>
      <c r="HB329" s="184"/>
      <c r="HC329" s="184"/>
      <c r="HD329" s="184"/>
      <c r="HE329" s="184"/>
      <c r="HF329" s="184"/>
      <c r="HG329" s="184"/>
      <c r="HH329" s="184"/>
      <c r="HV329" s="37">
        <v>1535.5026666666699</v>
      </c>
      <c r="HX329" s="37">
        <v>1.7</v>
      </c>
      <c r="IB329" s="37">
        <v>0</v>
      </c>
      <c r="IR329" s="37">
        <v>0</v>
      </c>
      <c r="IT329" s="37">
        <v>0</v>
      </c>
      <c r="JT329" s="37">
        <v>0</v>
      </c>
      <c r="JW329" s="37">
        <v>0</v>
      </c>
      <c r="JZ329" s="37">
        <v>0</v>
      </c>
      <c r="KA329" s="37">
        <v>0</v>
      </c>
      <c r="KB329" s="37">
        <v>0</v>
      </c>
      <c r="KC329" s="37">
        <v>0</v>
      </c>
      <c r="KD329" s="37">
        <v>0</v>
      </c>
      <c r="KV329" s="37">
        <v>0</v>
      </c>
    </row>
    <row r="330" spans="1:308" ht="17.25" customHeight="1" x14ac:dyDescent="0.25">
      <c r="A330" s="17">
        <v>320</v>
      </c>
      <c r="B330" s="163" t="s">
        <v>300</v>
      </c>
      <c r="C330" s="169" t="s">
        <v>620</v>
      </c>
      <c r="D330" s="170">
        <v>247693637</v>
      </c>
      <c r="E330" s="78">
        <f t="shared" si="98"/>
        <v>9669.8580000000002</v>
      </c>
      <c r="F330" s="78">
        <f t="shared" ref="F330:F393" si="114">SUM(M330,Q330,BC330,BG330,DH330,DL330,EO330,ES330,FE330,FI330,FY330,FZ330,GA330,GK330,GL330,GM330,HY330,IC330,IX330,JB330,LS330,LW330,KF330,LH330)</f>
        <v>4309.6950399999996</v>
      </c>
      <c r="G330" s="78">
        <f t="shared" ref="G330:G393" si="115">SUM(N330,R330,BD330,BH330,DI330,DM330,EP330,ET330,FF330,FJ330,GB330,GC330,GD330,GN330,GO330,GP330,HZ330,ID330,IY330,JC330,LT330,LX330,KH330,LJ330)</f>
        <v>0</v>
      </c>
      <c r="H330" s="78">
        <f t="shared" ref="H330:H393" si="116">SUM(O330,S330,AF330,AH330,AJ330,BE330,BI330,BV330,BX330,BZ330,CM330,CO330,CQ330,CK330,GW330,GX330,GY330,HC330,HD330,DJ330,DN330,EQ330,EU330,FG330,FK330,GE330,GF330,GG330,GQ330,GR330,GS330,IA330,IE330,IZ330,JD330,JF330,JH330,JJ330,JL330,LU330,LY330,MA330,MC330,ME330,MG330,HE330,HI330,HJ330,HK330,HO330,HP330,HQ330,IG330,II330,IK330,IM330,IO330,JN330,MI330,MK330,EW330,EY330,FA330,FC330,JR330,FM330,FO330,FQ330,FS330,JP330+X330+AA330+AD330+BN330+BQ330+BT330+KJ330+KR330+KW330+KY330+LA330+LD330+LL330,CW330,DA330,KN330)</f>
        <v>428.74536000000001</v>
      </c>
      <c r="I330" s="78">
        <f t="shared" si="99"/>
        <v>4931.4175999999998</v>
      </c>
      <c r="J330" s="37">
        <f t="shared" si="102"/>
        <v>7</v>
      </c>
      <c r="L330" s="37">
        <v>7</v>
      </c>
      <c r="M330" s="37">
        <v>0</v>
      </c>
      <c r="U330" s="37">
        <v>1</v>
      </c>
      <c r="V330" s="180">
        <f t="shared" si="100"/>
        <v>605</v>
      </c>
      <c r="W330" s="180">
        <f t="shared" si="103"/>
        <v>0</v>
      </c>
      <c r="X330" s="180"/>
      <c r="Y330" s="180"/>
      <c r="Z330" s="180">
        <f t="shared" si="104"/>
        <v>0</v>
      </c>
      <c r="AA330" s="180"/>
      <c r="AB330" s="180"/>
      <c r="AC330" s="180">
        <f t="shared" si="105"/>
        <v>605</v>
      </c>
      <c r="AD330" s="37">
        <v>0</v>
      </c>
      <c r="AE330" s="37">
        <v>605</v>
      </c>
      <c r="AF330" s="37">
        <v>0</v>
      </c>
      <c r="AH330" s="37">
        <v>0</v>
      </c>
      <c r="AJ330" s="37">
        <v>0</v>
      </c>
      <c r="AL330" s="37">
        <f t="shared" si="101"/>
        <v>0</v>
      </c>
      <c r="AM330" s="179">
        <f t="shared" si="106"/>
        <v>0</v>
      </c>
      <c r="AP330" s="37">
        <f t="shared" si="107"/>
        <v>0</v>
      </c>
      <c r="AS330" s="37">
        <f t="shared" si="108"/>
        <v>0</v>
      </c>
      <c r="AU330" s="37">
        <v>0</v>
      </c>
      <c r="AV330" s="37">
        <f t="shared" si="109"/>
        <v>0</v>
      </c>
      <c r="AX330" s="37">
        <v>0</v>
      </c>
      <c r="AY330" s="37">
        <v>0</v>
      </c>
      <c r="BE330" s="37">
        <v>0</v>
      </c>
      <c r="BS330" s="37">
        <f t="shared" si="110"/>
        <v>0</v>
      </c>
      <c r="BT330" s="37">
        <v>0</v>
      </c>
      <c r="BV330" s="37">
        <v>0</v>
      </c>
      <c r="BX330" s="37">
        <v>0</v>
      </c>
      <c r="BZ330" s="37">
        <v>0</v>
      </c>
      <c r="CH330" s="37">
        <f t="shared" si="111"/>
        <v>0</v>
      </c>
      <c r="CI330" s="37">
        <v>0</v>
      </c>
      <c r="CN330" s="37">
        <v>3960.56</v>
      </c>
      <c r="CT330" s="37">
        <v>0</v>
      </c>
      <c r="CV330" s="37">
        <v>0</v>
      </c>
      <c r="DB330" s="37">
        <v>0</v>
      </c>
      <c r="DD330" s="37">
        <v>0</v>
      </c>
      <c r="DE330" s="37">
        <f t="shared" si="112"/>
        <v>1</v>
      </c>
      <c r="DG330" s="37">
        <v>1</v>
      </c>
      <c r="DK330" s="37">
        <v>18</v>
      </c>
      <c r="DP330" s="37">
        <v>1263.5170000000001</v>
      </c>
      <c r="DW330" s="37">
        <v>0</v>
      </c>
      <c r="DZ330" s="37">
        <v>7</v>
      </c>
      <c r="EE330" s="37">
        <v>6</v>
      </c>
      <c r="EK330" s="37">
        <v>6</v>
      </c>
      <c r="EL330" s="37">
        <f t="shared" si="113"/>
        <v>63</v>
      </c>
      <c r="EM330" s="37">
        <v>63</v>
      </c>
      <c r="EN330" s="37">
        <v>0</v>
      </c>
      <c r="EO330" s="37">
        <v>783.07708000000002</v>
      </c>
      <c r="EQ330" s="37">
        <v>36.898920000000004</v>
      </c>
      <c r="FE330" s="37">
        <v>2274.3305999999998</v>
      </c>
      <c r="FG330" s="37">
        <v>252.70339999999999</v>
      </c>
      <c r="FI330" s="37"/>
      <c r="FU330" s="37">
        <v>421.17233333333297</v>
      </c>
      <c r="FW330" s="37">
        <v>6</v>
      </c>
      <c r="FY330" s="37">
        <v>1252.28736</v>
      </c>
      <c r="GE330" s="37">
        <v>139.14304000000001</v>
      </c>
      <c r="GH330" s="37">
        <v>347.85759999999999</v>
      </c>
      <c r="GI330" s="183"/>
      <c r="GQ330" s="183"/>
      <c r="GR330" s="184"/>
      <c r="GS330" s="184"/>
      <c r="GT330" s="184"/>
      <c r="GU330" s="184"/>
      <c r="GV330" s="184"/>
      <c r="GW330" s="184"/>
      <c r="GX330" s="184"/>
      <c r="GY330" s="184"/>
      <c r="GZ330" s="184"/>
      <c r="HA330" s="184"/>
      <c r="HB330" s="184"/>
      <c r="HC330" s="184"/>
      <c r="HD330" s="184"/>
      <c r="HE330" s="184"/>
      <c r="HF330" s="184"/>
      <c r="HG330" s="184"/>
      <c r="HH330" s="184"/>
      <c r="HU330" s="37">
        <v>642.19864615384495</v>
      </c>
      <c r="HV330" s="37">
        <v>160.54966153846101</v>
      </c>
      <c r="HW330" s="37">
        <v>2.1666666666666701</v>
      </c>
      <c r="HX330" s="37">
        <v>2.1</v>
      </c>
      <c r="IB330" s="37">
        <v>0</v>
      </c>
      <c r="IR330" s="37">
        <v>0</v>
      </c>
      <c r="IT330" s="37">
        <v>0</v>
      </c>
      <c r="JT330" s="37">
        <v>0</v>
      </c>
      <c r="JW330" s="37">
        <v>0</v>
      </c>
      <c r="JZ330" s="37">
        <v>0</v>
      </c>
      <c r="KA330" s="37">
        <v>0</v>
      </c>
      <c r="KB330" s="37">
        <v>0</v>
      </c>
      <c r="KC330" s="37">
        <v>0</v>
      </c>
      <c r="KD330" s="37">
        <v>0</v>
      </c>
      <c r="KV330" s="37">
        <v>0</v>
      </c>
    </row>
    <row r="331" spans="1:308" ht="17.25" customHeight="1" x14ac:dyDescent="0.25">
      <c r="A331" s="17">
        <v>321</v>
      </c>
      <c r="B331" s="163" t="s">
        <v>300</v>
      </c>
      <c r="C331" s="169" t="s">
        <v>621</v>
      </c>
      <c r="D331" s="170">
        <v>247693502</v>
      </c>
      <c r="E331" s="78">
        <f t="shared" ref="E331:E394" si="117">SUM(F331,G331,H331,I331)</f>
        <v>7862.7</v>
      </c>
      <c r="F331" s="78">
        <f t="shared" si="114"/>
        <v>983.00652500000001</v>
      </c>
      <c r="G331" s="78">
        <f t="shared" si="115"/>
        <v>0</v>
      </c>
      <c r="H331" s="78">
        <f t="shared" si="116"/>
        <v>298.17747499999996</v>
      </c>
      <c r="I331" s="78">
        <f t="shared" ref="I331:I394" si="118">SUM(P331,T331,Y331,AB331,AE331,AG331,AI331,AK331,BF331,BJ331,BO331,BR331,BU331,BW331,BY331,CA331,CL331,CN331,CP331,CR331,CX331,DB331,DK331,DO331,ER331,EV331,EX331,EZ331,FB331,FD331,FH331,FL331,FN331,FP331,FR331,FT331,GH331:GJ331,GT331:GV331,GZ331:HB331,HF331:HH331,HL331:HN331,HR331:HT331,IB331,IF331,IH331,IJ331,IL331,IN331,IP331,JA331,JE331,JG331,JI331,JK331,JM443,JM331,JO331,JQ331,JS331,KL331,KT331,KX331,KZ331,LB331,LF331,LN331,LV331,LZ331,MB331,MD331,MF331,MH331,MJ331,ML331,KP331)</f>
        <v>6581.5159999999996</v>
      </c>
      <c r="J331" s="37">
        <f t="shared" si="102"/>
        <v>1</v>
      </c>
      <c r="K331" s="37">
        <f>VLOOKUP($D331,'[2]Титул ДТ'!$B:$CT,12,0)</f>
        <v>1</v>
      </c>
      <c r="M331" s="37">
        <v>0</v>
      </c>
      <c r="U331" s="37">
        <v>1</v>
      </c>
      <c r="V331" s="180">
        <f t="shared" ref="V331:V394" si="119">SUM(W331,Z331,AC331)</f>
        <v>0</v>
      </c>
      <c r="W331" s="180">
        <f t="shared" si="103"/>
        <v>0</v>
      </c>
      <c r="X331" s="180"/>
      <c r="Y331" s="180"/>
      <c r="Z331" s="180">
        <f t="shared" si="104"/>
        <v>0</v>
      </c>
      <c r="AA331" s="180"/>
      <c r="AB331" s="180"/>
      <c r="AC331" s="180">
        <f t="shared" si="105"/>
        <v>0</v>
      </c>
      <c r="AD331" s="37">
        <v>0</v>
      </c>
      <c r="AF331" s="37">
        <v>0</v>
      </c>
      <c r="AH331" s="37">
        <v>192</v>
      </c>
      <c r="AJ331" s="37">
        <v>0</v>
      </c>
      <c r="AL331" s="37">
        <f t="shared" ref="AL331:AL394" si="120">AM331+AP331+AS331+AV331</f>
        <v>0</v>
      </c>
      <c r="AM331" s="179">
        <f t="shared" si="106"/>
        <v>0</v>
      </c>
      <c r="AP331" s="37">
        <f t="shared" si="107"/>
        <v>0</v>
      </c>
      <c r="AS331" s="37">
        <f t="shared" si="108"/>
        <v>0</v>
      </c>
      <c r="AT331" s="37">
        <v>0</v>
      </c>
      <c r="AV331" s="37">
        <f t="shared" si="109"/>
        <v>0</v>
      </c>
      <c r="AW331" s="37">
        <v>0</v>
      </c>
      <c r="AY331" s="37">
        <v>0</v>
      </c>
      <c r="BE331" s="37">
        <v>0</v>
      </c>
      <c r="BS331" s="37">
        <f t="shared" si="110"/>
        <v>0</v>
      </c>
      <c r="BT331" s="37">
        <v>0</v>
      </c>
      <c r="BV331" s="37">
        <v>0</v>
      </c>
      <c r="BX331" s="37">
        <v>0</v>
      </c>
      <c r="BZ331" s="37">
        <v>0</v>
      </c>
      <c r="CH331" s="37">
        <f t="shared" si="111"/>
        <v>0</v>
      </c>
      <c r="CI331" s="37">
        <v>0</v>
      </c>
      <c r="CN331" s="37">
        <v>6441.451</v>
      </c>
      <c r="CT331" s="37">
        <v>20</v>
      </c>
      <c r="CV331" s="37">
        <v>0</v>
      </c>
      <c r="DB331" s="37">
        <v>0</v>
      </c>
      <c r="DD331" s="37">
        <v>44</v>
      </c>
      <c r="DE331" s="37">
        <f t="shared" si="112"/>
        <v>1</v>
      </c>
      <c r="DG331" s="37">
        <v>1</v>
      </c>
      <c r="DK331" s="37">
        <v>18</v>
      </c>
      <c r="DP331" s="37">
        <v>519.67449999999997</v>
      </c>
      <c r="DW331" s="37">
        <v>0</v>
      </c>
      <c r="DZ331" s="37">
        <v>1</v>
      </c>
      <c r="EE331" s="37">
        <v>0</v>
      </c>
      <c r="EK331" s="37">
        <v>10</v>
      </c>
      <c r="EL331" s="37">
        <f t="shared" si="113"/>
        <v>4</v>
      </c>
      <c r="EM331" s="37">
        <v>4</v>
      </c>
      <c r="EN331" s="37">
        <v>0</v>
      </c>
      <c r="EO331" s="37">
        <v>47.592424999999999</v>
      </c>
      <c r="EQ331" s="37">
        <v>2.2425750000000004</v>
      </c>
      <c r="FE331" s="37">
        <v>935.41409999999996</v>
      </c>
      <c r="FG331" s="37">
        <v>103.9349</v>
      </c>
      <c r="FI331" s="37"/>
      <c r="FU331" s="37">
        <v>207.8698</v>
      </c>
      <c r="FW331" s="37">
        <v>5</v>
      </c>
      <c r="GH331" s="37">
        <v>122.065</v>
      </c>
      <c r="GI331" s="183"/>
      <c r="GQ331" s="185"/>
      <c r="GR331" s="186"/>
      <c r="GS331" s="186"/>
      <c r="GT331" s="186"/>
      <c r="GU331" s="186"/>
      <c r="GV331" s="186"/>
      <c r="GW331" s="186"/>
      <c r="GX331" s="186"/>
      <c r="GY331" s="186"/>
      <c r="GZ331" s="186"/>
      <c r="HA331" s="186"/>
      <c r="HB331" s="186"/>
      <c r="HC331" s="186"/>
      <c r="HD331" s="186"/>
      <c r="HE331" s="186"/>
      <c r="HF331" s="186"/>
      <c r="HG331" s="186"/>
      <c r="HH331" s="186"/>
      <c r="HV331" s="37">
        <v>62.597435897435901</v>
      </c>
      <c r="HX331" s="37">
        <v>1.7</v>
      </c>
      <c r="IB331" s="37">
        <v>0</v>
      </c>
      <c r="IR331" s="37">
        <v>0</v>
      </c>
      <c r="IT331" s="37">
        <v>0</v>
      </c>
      <c r="JT331" s="37">
        <v>0</v>
      </c>
      <c r="JW331" s="37">
        <v>0</v>
      </c>
      <c r="JZ331" s="37">
        <v>0</v>
      </c>
      <c r="KA331" s="37">
        <v>0</v>
      </c>
      <c r="KB331" s="37">
        <v>0</v>
      </c>
      <c r="KC331" s="37">
        <v>0</v>
      </c>
      <c r="KD331" s="37">
        <v>0</v>
      </c>
      <c r="KV331" s="37">
        <v>0</v>
      </c>
    </row>
    <row r="332" spans="1:308" ht="17.25" customHeight="1" x14ac:dyDescent="0.25">
      <c r="A332" s="17">
        <v>322</v>
      </c>
      <c r="B332" s="163" t="s">
        <v>300</v>
      </c>
      <c r="C332" s="169" t="s">
        <v>622</v>
      </c>
      <c r="D332" s="170">
        <v>8628481978</v>
      </c>
      <c r="E332" s="78">
        <f t="shared" si="117"/>
        <v>6769.817</v>
      </c>
      <c r="F332" s="78">
        <f t="shared" si="114"/>
        <v>0</v>
      </c>
      <c r="G332" s="78">
        <f t="shared" si="115"/>
        <v>0</v>
      </c>
      <c r="H332" s="78">
        <f t="shared" si="116"/>
        <v>0</v>
      </c>
      <c r="I332" s="78">
        <f t="shared" si="118"/>
        <v>6769.817</v>
      </c>
      <c r="J332" s="37">
        <f t="shared" ref="J332:J395" si="121">K332+L332</f>
        <v>0</v>
      </c>
      <c r="K332" s="37">
        <f>VLOOKUP($D332,'[2]Титул ДТ'!$B:$CT,12,0)</f>
        <v>0</v>
      </c>
      <c r="M332" s="37">
        <v>0</v>
      </c>
      <c r="U332" s="37">
        <v>0</v>
      </c>
      <c r="V332" s="180">
        <f t="shared" si="119"/>
        <v>0</v>
      </c>
      <c r="W332" s="180">
        <f t="shared" ref="W332:W395" si="122">X332+Y332</f>
        <v>0</v>
      </c>
      <c r="X332" s="180"/>
      <c r="Y332" s="180"/>
      <c r="Z332" s="180">
        <f t="shared" ref="Z332:Z395" si="123">AA332+AB332</f>
        <v>0</v>
      </c>
      <c r="AA332" s="180"/>
      <c r="AB332" s="180"/>
      <c r="AC332" s="180">
        <f t="shared" ref="AC332:AC395" si="124">AD332+AE332</f>
        <v>0</v>
      </c>
      <c r="AD332" s="37">
        <v>0</v>
      </c>
      <c r="AF332" s="37">
        <v>0</v>
      </c>
      <c r="AH332" s="37">
        <v>0</v>
      </c>
      <c r="AJ332" s="37">
        <v>0</v>
      </c>
      <c r="AL332" s="37">
        <f t="shared" si="120"/>
        <v>0</v>
      </c>
      <c r="AM332" s="179">
        <f t="shared" ref="AM332:AM395" si="125">AN332+AO332</f>
        <v>0</v>
      </c>
      <c r="AP332" s="37">
        <f t="shared" ref="AP332:AP395" si="126">AQ332+AR332</f>
        <v>0</v>
      </c>
      <c r="AS332" s="37">
        <f t="shared" ref="AS332:AS395" si="127">AT332+AU332</f>
        <v>0</v>
      </c>
      <c r="AT332" s="37">
        <v>0</v>
      </c>
      <c r="AV332" s="37">
        <f t="shared" ref="AV332:AV395" si="128">AW332+AX332</f>
        <v>0</v>
      </c>
      <c r="AW332" s="37">
        <v>0</v>
      </c>
      <c r="AY332" s="37">
        <v>0</v>
      </c>
      <c r="BE332" s="37">
        <v>0</v>
      </c>
      <c r="BS332" s="37">
        <f t="shared" ref="BS332:BS395" si="129">BT332+BU332</f>
        <v>0</v>
      </c>
      <c r="BT332" s="37">
        <v>0</v>
      </c>
      <c r="BV332" s="37">
        <v>0</v>
      </c>
      <c r="BX332" s="37">
        <v>0</v>
      </c>
      <c r="BZ332" s="37">
        <v>0</v>
      </c>
      <c r="CH332" s="37">
        <f t="shared" ref="CH332:CH395" si="130">CI332+CJ332</f>
        <v>0</v>
      </c>
      <c r="CI332" s="37">
        <v>0</v>
      </c>
      <c r="CN332" s="185">
        <v>5795.8980000000001</v>
      </c>
      <c r="CT332" s="37">
        <v>100</v>
      </c>
      <c r="CV332" s="37">
        <v>0</v>
      </c>
      <c r="DB332" s="37">
        <v>0</v>
      </c>
      <c r="DD332" s="37">
        <v>0</v>
      </c>
      <c r="DE332" s="37">
        <f t="shared" ref="DE332:DE395" si="131">DF332+DG332</f>
        <v>0</v>
      </c>
      <c r="DG332" s="37">
        <v>0</v>
      </c>
      <c r="DK332" s="37">
        <v>0</v>
      </c>
      <c r="DP332" s="37">
        <v>55</v>
      </c>
      <c r="DW332" s="37">
        <v>0</v>
      </c>
      <c r="DZ332" s="37">
        <v>0</v>
      </c>
      <c r="EE332" s="37">
        <v>0</v>
      </c>
      <c r="EK332" s="37">
        <v>0</v>
      </c>
      <c r="EL332" s="37">
        <f t="shared" ref="EL332:EL395" si="132">EM332+EN332</f>
        <v>0</v>
      </c>
      <c r="EM332" s="37">
        <v>0</v>
      </c>
      <c r="EN332" s="37">
        <v>0</v>
      </c>
      <c r="EO332" s="37">
        <v>0</v>
      </c>
      <c r="EQ332" s="37">
        <v>0</v>
      </c>
      <c r="FE332" s="37">
        <v>0</v>
      </c>
      <c r="FI332" s="37"/>
      <c r="FW332" s="37">
        <v>0</v>
      </c>
      <c r="GH332" s="37">
        <v>973.91899999999998</v>
      </c>
      <c r="GI332" s="183"/>
      <c r="GQ332" s="183"/>
      <c r="GR332" s="184"/>
      <c r="GS332" s="184"/>
      <c r="GT332" s="184"/>
      <c r="GU332" s="184"/>
      <c r="GV332" s="184"/>
      <c r="GW332" s="184"/>
      <c r="GX332" s="184"/>
      <c r="GY332" s="184"/>
      <c r="GZ332" s="184"/>
      <c r="HA332" s="184"/>
      <c r="HB332" s="184"/>
      <c r="HC332" s="184"/>
      <c r="HD332" s="184"/>
      <c r="HE332" s="184"/>
      <c r="HF332" s="184"/>
      <c r="HG332" s="184"/>
      <c r="HH332" s="184"/>
      <c r="HV332" s="37">
        <v>649.27933333333306</v>
      </c>
      <c r="HX332" s="37">
        <v>1.7</v>
      </c>
      <c r="IB332" s="37">
        <v>0</v>
      </c>
      <c r="IR332" s="37">
        <v>0</v>
      </c>
      <c r="IT332" s="37">
        <v>0</v>
      </c>
      <c r="JT332" s="37">
        <v>0</v>
      </c>
      <c r="JW332" s="37">
        <v>0</v>
      </c>
      <c r="JZ332" s="37">
        <v>0</v>
      </c>
      <c r="KA332" s="37">
        <v>0</v>
      </c>
      <c r="KB332" s="37">
        <v>0</v>
      </c>
      <c r="KC332" s="37">
        <v>0</v>
      </c>
      <c r="KD332" s="37">
        <v>0</v>
      </c>
      <c r="KV332" s="37">
        <v>0</v>
      </c>
    </row>
    <row r="333" spans="1:308" ht="17.25" customHeight="1" x14ac:dyDescent="0.25">
      <c r="A333" s="17">
        <v>323</v>
      </c>
      <c r="B333" s="163" t="s">
        <v>300</v>
      </c>
      <c r="C333" s="169" t="s">
        <v>623</v>
      </c>
      <c r="D333" s="170">
        <v>247693893</v>
      </c>
      <c r="E333" s="78">
        <f t="shared" si="117"/>
        <v>16003.967000000001</v>
      </c>
      <c r="F333" s="78">
        <f t="shared" si="114"/>
        <v>4461.815415</v>
      </c>
      <c r="G333" s="78">
        <f t="shared" si="115"/>
        <v>0</v>
      </c>
      <c r="H333" s="78">
        <f t="shared" si="116"/>
        <v>954.37658499999998</v>
      </c>
      <c r="I333" s="78">
        <f t="shared" si="118"/>
        <v>10587.775</v>
      </c>
      <c r="J333" s="37">
        <f t="shared" si="121"/>
        <v>3</v>
      </c>
      <c r="K333" s="37">
        <f>VLOOKUP($D333,'[2]Титул ДТ'!$B:$CT,12,0)</f>
        <v>3</v>
      </c>
      <c r="M333" s="37">
        <v>0</v>
      </c>
      <c r="U333" s="37">
        <v>1</v>
      </c>
      <c r="V333" s="180">
        <f t="shared" si="119"/>
        <v>442.6</v>
      </c>
      <c r="W333" s="180">
        <f t="shared" si="122"/>
        <v>0</v>
      </c>
      <c r="X333" s="180"/>
      <c r="Y333" s="180"/>
      <c r="Z333" s="180">
        <f t="shared" si="123"/>
        <v>0</v>
      </c>
      <c r="AA333" s="180"/>
      <c r="AB333" s="180"/>
      <c r="AC333" s="180">
        <f t="shared" si="124"/>
        <v>442.6</v>
      </c>
      <c r="AD333" s="37">
        <v>442.6</v>
      </c>
      <c r="AF333" s="37">
        <v>0</v>
      </c>
      <c r="AH333" s="37">
        <v>0</v>
      </c>
      <c r="AJ333" s="37">
        <v>0</v>
      </c>
      <c r="AL333" s="37">
        <f t="shared" si="120"/>
        <v>0</v>
      </c>
      <c r="AM333" s="179">
        <f t="shared" si="125"/>
        <v>0</v>
      </c>
      <c r="AP333" s="37">
        <f t="shared" si="126"/>
        <v>0</v>
      </c>
      <c r="AS333" s="37">
        <f t="shared" si="127"/>
        <v>0</v>
      </c>
      <c r="AT333" s="37">
        <v>0</v>
      </c>
      <c r="AV333" s="37">
        <f t="shared" si="128"/>
        <v>0</v>
      </c>
      <c r="AW333" s="37">
        <v>0</v>
      </c>
      <c r="AY333" s="37">
        <v>1</v>
      </c>
      <c r="BE333" s="37">
        <v>0</v>
      </c>
      <c r="BS333" s="37">
        <f t="shared" si="129"/>
        <v>134</v>
      </c>
      <c r="BT333" s="37">
        <v>134</v>
      </c>
      <c r="BV333" s="37">
        <v>0</v>
      </c>
      <c r="BX333" s="37">
        <v>0</v>
      </c>
      <c r="BZ333" s="37">
        <v>0</v>
      </c>
      <c r="CH333" s="37">
        <f t="shared" si="130"/>
        <v>5</v>
      </c>
      <c r="CI333" s="37">
        <v>5</v>
      </c>
      <c r="CN333" s="183">
        <v>9478.402</v>
      </c>
      <c r="CT333" s="37">
        <v>160</v>
      </c>
      <c r="CV333" s="37">
        <v>0</v>
      </c>
      <c r="DB333" s="37">
        <v>0</v>
      </c>
      <c r="DD333" s="37">
        <v>0</v>
      </c>
      <c r="DE333" s="37">
        <f t="shared" si="131"/>
        <v>0</v>
      </c>
      <c r="DG333" s="37">
        <v>0</v>
      </c>
      <c r="DK333" s="37">
        <v>0</v>
      </c>
      <c r="DP333" s="37">
        <v>1454.4994999999999</v>
      </c>
      <c r="DW333" s="37">
        <v>0</v>
      </c>
      <c r="DZ333" s="37">
        <v>3</v>
      </c>
      <c r="EE333" s="37">
        <v>2</v>
      </c>
      <c r="EK333" s="37">
        <v>14</v>
      </c>
      <c r="EL333" s="37">
        <f t="shared" si="132"/>
        <v>148</v>
      </c>
      <c r="EM333" s="37">
        <v>148</v>
      </c>
      <c r="EN333" s="37">
        <v>0</v>
      </c>
      <c r="EO333" s="37">
        <v>1843.7163150000001</v>
      </c>
      <c r="EQ333" s="37">
        <v>86.876685000000009</v>
      </c>
      <c r="FE333" s="37">
        <v>2618.0990999999999</v>
      </c>
      <c r="FG333" s="37">
        <v>290.8999</v>
      </c>
      <c r="FI333" s="37"/>
      <c r="FU333" s="37">
        <v>646.44422222222204</v>
      </c>
      <c r="FW333" s="37">
        <v>4.5</v>
      </c>
      <c r="GH333" s="37">
        <v>1109.373</v>
      </c>
      <c r="GQ333" s="183"/>
      <c r="GR333" s="184"/>
      <c r="GS333" s="184"/>
      <c r="GT333" s="184"/>
      <c r="GU333" s="184"/>
      <c r="GV333" s="184"/>
      <c r="GW333" s="184"/>
      <c r="GX333" s="184"/>
      <c r="GY333" s="184"/>
      <c r="GZ333" s="184"/>
      <c r="HA333" s="184"/>
      <c r="HB333" s="184"/>
      <c r="HC333" s="184"/>
      <c r="HD333" s="184"/>
      <c r="HE333" s="184"/>
      <c r="HF333" s="184"/>
      <c r="HG333" s="184"/>
      <c r="HH333" s="184"/>
      <c r="HV333" s="37">
        <v>605.11254545454699</v>
      </c>
      <c r="HX333" s="37">
        <v>1.7</v>
      </c>
      <c r="IB333" s="37">
        <v>0</v>
      </c>
      <c r="IR333" s="37">
        <v>0</v>
      </c>
      <c r="IT333" s="37">
        <v>0</v>
      </c>
      <c r="JT333" s="37">
        <v>0</v>
      </c>
      <c r="JW333" s="37">
        <v>0</v>
      </c>
      <c r="JZ333" s="37">
        <v>0</v>
      </c>
      <c r="KA333" s="37">
        <v>0</v>
      </c>
      <c r="KB333" s="37">
        <v>0</v>
      </c>
      <c r="KC333" s="37">
        <v>0</v>
      </c>
      <c r="KD333" s="37">
        <v>0</v>
      </c>
      <c r="KV333" s="37">
        <v>0</v>
      </c>
    </row>
    <row r="334" spans="1:308" ht="17.25" customHeight="1" x14ac:dyDescent="0.25">
      <c r="A334" s="17">
        <v>324</v>
      </c>
      <c r="B334" s="163" t="s">
        <v>300</v>
      </c>
      <c r="C334" s="169" t="s">
        <v>624</v>
      </c>
      <c r="D334" s="170">
        <v>247693902</v>
      </c>
      <c r="E334" s="78">
        <f t="shared" si="117"/>
        <v>15211.388999999999</v>
      </c>
      <c r="F334" s="78">
        <f t="shared" si="114"/>
        <v>3077.8555200000001</v>
      </c>
      <c r="G334" s="78">
        <f t="shared" si="115"/>
        <v>0</v>
      </c>
      <c r="H334" s="78">
        <f t="shared" si="116"/>
        <v>1030.5014799999999</v>
      </c>
      <c r="I334" s="78">
        <f t="shared" si="118"/>
        <v>11103.031999999999</v>
      </c>
      <c r="J334" s="37">
        <f t="shared" si="121"/>
        <v>1</v>
      </c>
      <c r="K334" s="37">
        <f>VLOOKUP($D334,'[2]Титул ДТ'!$B:$CT,12,0)</f>
        <v>1</v>
      </c>
      <c r="M334" s="37">
        <v>0</v>
      </c>
      <c r="U334" s="37">
        <v>1</v>
      </c>
      <c r="V334" s="180">
        <f t="shared" si="119"/>
        <v>391</v>
      </c>
      <c r="W334" s="180">
        <f t="shared" si="122"/>
        <v>0</v>
      </c>
      <c r="X334" s="180"/>
      <c r="Y334" s="180"/>
      <c r="Z334" s="180">
        <f t="shared" si="123"/>
        <v>0</v>
      </c>
      <c r="AA334" s="180"/>
      <c r="AB334" s="180"/>
      <c r="AC334" s="180">
        <f t="shared" si="124"/>
        <v>391</v>
      </c>
      <c r="AD334" s="37">
        <v>391</v>
      </c>
      <c r="AF334" s="37">
        <v>0</v>
      </c>
      <c r="AH334" s="37">
        <v>0</v>
      </c>
      <c r="AJ334" s="37">
        <v>0</v>
      </c>
      <c r="AL334" s="37">
        <f t="shared" si="120"/>
        <v>0</v>
      </c>
      <c r="AM334" s="179">
        <f t="shared" si="125"/>
        <v>0</v>
      </c>
      <c r="AP334" s="37">
        <f t="shared" si="126"/>
        <v>0</v>
      </c>
      <c r="AS334" s="37">
        <f t="shared" si="127"/>
        <v>0</v>
      </c>
      <c r="AT334" s="37">
        <v>0</v>
      </c>
      <c r="AV334" s="37">
        <f t="shared" si="128"/>
        <v>0</v>
      </c>
      <c r="AW334" s="37">
        <v>0</v>
      </c>
      <c r="AY334" s="37">
        <v>1</v>
      </c>
      <c r="BE334" s="37">
        <v>0</v>
      </c>
      <c r="BS334" s="37">
        <f t="shared" si="129"/>
        <v>175</v>
      </c>
      <c r="BT334" s="37">
        <v>175</v>
      </c>
      <c r="BV334" s="37">
        <v>0</v>
      </c>
      <c r="BX334" s="37">
        <v>0</v>
      </c>
      <c r="BZ334" s="37">
        <v>0</v>
      </c>
      <c r="CH334" s="37">
        <f t="shared" si="130"/>
        <v>3</v>
      </c>
      <c r="CI334" s="37">
        <v>3</v>
      </c>
      <c r="CN334" s="183">
        <v>10244.602999999999</v>
      </c>
      <c r="CT334" s="37">
        <v>50</v>
      </c>
      <c r="CV334" s="37">
        <v>0</v>
      </c>
      <c r="DB334" s="37">
        <v>0</v>
      </c>
      <c r="DD334" s="37">
        <v>0</v>
      </c>
      <c r="DE334" s="37">
        <f t="shared" si="131"/>
        <v>0</v>
      </c>
      <c r="DG334" s="37">
        <v>0</v>
      </c>
      <c r="DK334" s="37">
        <v>0</v>
      </c>
      <c r="DP334" s="37">
        <v>1350.5405000000001</v>
      </c>
      <c r="DW334" s="37">
        <v>0</v>
      </c>
      <c r="DZ334" s="37">
        <v>1</v>
      </c>
      <c r="EE334" s="37">
        <v>6</v>
      </c>
      <c r="EK334" s="37">
        <v>15</v>
      </c>
      <c r="EL334" s="37">
        <f t="shared" si="132"/>
        <v>41</v>
      </c>
      <c r="EM334" s="37">
        <v>41</v>
      </c>
      <c r="EN334" s="37">
        <v>0</v>
      </c>
      <c r="EO334" s="37">
        <v>646.88262000000009</v>
      </c>
      <c r="EQ334" s="37">
        <v>30.481380000000001</v>
      </c>
      <c r="FE334" s="37">
        <v>2430.9729000000002</v>
      </c>
      <c r="FG334" s="37">
        <v>270.10809999999998</v>
      </c>
      <c r="FI334" s="37"/>
      <c r="FU334" s="37">
        <v>675.27025000000003</v>
      </c>
      <c r="FW334" s="37">
        <v>4</v>
      </c>
      <c r="GE334" s="37">
        <v>163.91200000000001</v>
      </c>
      <c r="GQ334" s="183"/>
      <c r="GR334" s="184"/>
      <c r="GS334" s="184"/>
      <c r="GT334" s="184"/>
      <c r="GU334" s="184"/>
      <c r="GV334" s="184"/>
      <c r="GW334" s="184"/>
      <c r="GX334" s="184"/>
      <c r="GY334" s="184"/>
      <c r="GZ334" s="184"/>
      <c r="HA334" s="184"/>
      <c r="HB334" s="184"/>
      <c r="HC334" s="184"/>
      <c r="HD334" s="184"/>
      <c r="HE334" s="184"/>
      <c r="HF334" s="184"/>
      <c r="HG334" s="184"/>
      <c r="HH334" s="184"/>
      <c r="HU334" s="37">
        <v>109.274666666667</v>
      </c>
      <c r="HV334" s="37">
        <v>0</v>
      </c>
      <c r="HW334" s="37">
        <v>1.8</v>
      </c>
      <c r="HX334" s="37">
        <v>0</v>
      </c>
      <c r="IB334" s="37">
        <v>858.42899999999997</v>
      </c>
      <c r="IR334" s="37">
        <v>451.804736842105</v>
      </c>
      <c r="IT334" s="37">
        <v>1.9</v>
      </c>
      <c r="JT334" s="37">
        <v>0</v>
      </c>
      <c r="JW334" s="37">
        <v>0</v>
      </c>
      <c r="JZ334" s="37">
        <v>0</v>
      </c>
      <c r="KA334" s="37">
        <v>0</v>
      </c>
      <c r="KB334" s="37">
        <v>0</v>
      </c>
      <c r="KC334" s="37">
        <v>0</v>
      </c>
      <c r="KD334" s="37">
        <v>0</v>
      </c>
      <c r="KV334" s="37">
        <v>0</v>
      </c>
    </row>
    <row r="335" spans="1:308" ht="17.25" customHeight="1" x14ac:dyDescent="0.25">
      <c r="A335" s="17">
        <v>325</v>
      </c>
      <c r="B335" s="163" t="s">
        <v>300</v>
      </c>
      <c r="C335" s="169" t="s">
        <v>625</v>
      </c>
      <c r="D335" s="170">
        <v>247693992</v>
      </c>
      <c r="E335" s="78">
        <f t="shared" si="117"/>
        <v>10791.585000000001</v>
      </c>
      <c r="F335" s="78">
        <f t="shared" si="114"/>
        <v>3255.7385949999998</v>
      </c>
      <c r="G335" s="78">
        <f t="shared" si="115"/>
        <v>0</v>
      </c>
      <c r="H335" s="78">
        <f t="shared" si="116"/>
        <v>320.80740500000002</v>
      </c>
      <c r="I335" s="78">
        <f t="shared" si="118"/>
        <v>7215.0390000000007</v>
      </c>
      <c r="J335" s="37">
        <f t="shared" si="121"/>
        <v>0</v>
      </c>
      <c r="K335" s="37">
        <f>VLOOKUP($D335,'[2]Титул ДТ'!$B:$CT,12,0)</f>
        <v>0</v>
      </c>
      <c r="M335" s="37">
        <v>0</v>
      </c>
      <c r="U335" s="37">
        <v>0</v>
      </c>
      <c r="V335" s="180">
        <f t="shared" si="119"/>
        <v>0</v>
      </c>
      <c r="W335" s="180">
        <f t="shared" si="122"/>
        <v>0</v>
      </c>
      <c r="X335" s="180"/>
      <c r="Y335" s="180"/>
      <c r="Z335" s="180">
        <f t="shared" si="123"/>
        <v>0</v>
      </c>
      <c r="AA335" s="180"/>
      <c r="AB335" s="180"/>
      <c r="AC335" s="180">
        <f t="shared" si="124"/>
        <v>0</v>
      </c>
      <c r="AD335" s="37">
        <v>0</v>
      </c>
      <c r="AF335" s="37">
        <v>0</v>
      </c>
      <c r="AH335" s="37">
        <v>0</v>
      </c>
      <c r="AJ335" s="37">
        <v>0</v>
      </c>
      <c r="AL335" s="37">
        <f t="shared" si="120"/>
        <v>0</v>
      </c>
      <c r="AM335" s="179">
        <f t="shared" si="125"/>
        <v>0</v>
      </c>
      <c r="AP335" s="37">
        <f t="shared" si="126"/>
        <v>0</v>
      </c>
      <c r="AS335" s="37">
        <f t="shared" si="127"/>
        <v>0</v>
      </c>
      <c r="AT335" s="37">
        <v>0</v>
      </c>
      <c r="AV335" s="37">
        <f t="shared" si="128"/>
        <v>0</v>
      </c>
      <c r="AW335" s="37">
        <v>0</v>
      </c>
      <c r="AY335" s="37">
        <v>0</v>
      </c>
      <c r="BE335" s="37">
        <v>0</v>
      </c>
      <c r="BS335" s="37">
        <f t="shared" si="129"/>
        <v>0</v>
      </c>
      <c r="BT335" s="37">
        <v>0</v>
      </c>
      <c r="BV335" s="37">
        <v>0</v>
      </c>
      <c r="BX335" s="37">
        <v>0</v>
      </c>
      <c r="BZ335" s="37">
        <v>0</v>
      </c>
      <c r="CH335" s="37">
        <f t="shared" si="130"/>
        <v>0</v>
      </c>
      <c r="CI335" s="37">
        <v>0</v>
      </c>
      <c r="CN335" s="183">
        <v>7086.8540000000003</v>
      </c>
      <c r="CT335" s="37">
        <v>39</v>
      </c>
      <c r="CV335" s="37">
        <v>0</v>
      </c>
      <c r="DB335" s="37">
        <v>0</v>
      </c>
      <c r="DD335" s="37">
        <v>0</v>
      </c>
      <c r="DE335" s="37">
        <f t="shared" si="131"/>
        <v>1</v>
      </c>
      <c r="DG335" s="37">
        <v>1</v>
      </c>
      <c r="DK335" s="37">
        <v>18</v>
      </c>
      <c r="DP335" s="37">
        <v>1232.9285</v>
      </c>
      <c r="DW335" s="37">
        <v>0</v>
      </c>
      <c r="DZ335" s="37">
        <v>0</v>
      </c>
      <c r="EE335" s="37">
        <v>0</v>
      </c>
      <c r="EK335" s="37">
        <v>0</v>
      </c>
      <c r="EL335" s="37">
        <f t="shared" si="132"/>
        <v>50</v>
      </c>
      <c r="EM335" s="37">
        <v>50</v>
      </c>
      <c r="EN335" s="37">
        <v>0</v>
      </c>
      <c r="EO335" s="37">
        <v>639.80129499999998</v>
      </c>
      <c r="EQ335" s="37">
        <v>30.147705000000002</v>
      </c>
      <c r="FE335" s="37">
        <v>2219.2712999999999</v>
      </c>
      <c r="FG335" s="37">
        <v>246.5857</v>
      </c>
      <c r="FI335" s="37"/>
      <c r="FU335" s="37">
        <v>493.17140000000001</v>
      </c>
      <c r="FW335" s="37">
        <v>5</v>
      </c>
      <c r="FY335" s="37">
        <v>396.666</v>
      </c>
      <c r="GE335" s="37">
        <v>44.073999999999998</v>
      </c>
      <c r="GH335" s="37">
        <v>110.185</v>
      </c>
      <c r="GQ335" s="185"/>
      <c r="GR335" s="186"/>
      <c r="GS335" s="186"/>
      <c r="GT335" s="186"/>
      <c r="GU335" s="186"/>
      <c r="GV335" s="186"/>
      <c r="GW335" s="186"/>
      <c r="GX335" s="186"/>
      <c r="GY335" s="186"/>
      <c r="GZ335" s="186"/>
      <c r="HA335" s="186"/>
      <c r="HB335" s="186"/>
      <c r="HC335" s="186"/>
      <c r="HD335" s="186"/>
      <c r="HE335" s="186"/>
      <c r="HF335" s="186"/>
      <c r="HG335" s="186"/>
      <c r="HH335" s="186"/>
      <c r="HU335" s="37">
        <v>211.05859154929499</v>
      </c>
      <c r="HV335" s="37">
        <v>52.764647887323903</v>
      </c>
      <c r="HW335" s="37">
        <v>2.0882352941176499</v>
      </c>
      <c r="HX335" s="37">
        <v>2</v>
      </c>
      <c r="IB335" s="37">
        <v>0</v>
      </c>
      <c r="IR335" s="37">
        <v>0</v>
      </c>
      <c r="IT335" s="37">
        <v>0</v>
      </c>
      <c r="JT335" s="37">
        <v>0</v>
      </c>
      <c r="JW335" s="37">
        <v>0</v>
      </c>
      <c r="JZ335" s="37">
        <v>0</v>
      </c>
      <c r="KA335" s="37">
        <v>0</v>
      </c>
      <c r="KB335" s="37">
        <v>0</v>
      </c>
      <c r="KC335" s="37">
        <v>0</v>
      </c>
      <c r="KD335" s="37">
        <v>0</v>
      </c>
      <c r="KV335" s="37">
        <v>0</v>
      </c>
    </row>
    <row r="336" spans="1:308" ht="17.25" customHeight="1" x14ac:dyDescent="0.25">
      <c r="A336" s="17">
        <v>326</v>
      </c>
      <c r="B336" s="163" t="s">
        <v>300</v>
      </c>
      <c r="C336" s="169" t="s">
        <v>626</v>
      </c>
      <c r="D336" s="170">
        <v>247694070</v>
      </c>
      <c r="E336" s="78">
        <f t="shared" si="117"/>
        <v>8159.3329999999996</v>
      </c>
      <c r="F336" s="78">
        <f t="shared" si="114"/>
        <v>2373.781395</v>
      </c>
      <c r="G336" s="78">
        <f t="shared" si="115"/>
        <v>0</v>
      </c>
      <c r="H336" s="78">
        <f t="shared" si="116"/>
        <v>728.642605</v>
      </c>
      <c r="I336" s="78">
        <f t="shared" si="118"/>
        <v>5056.9089999999997</v>
      </c>
      <c r="J336" s="37">
        <f t="shared" si="121"/>
        <v>1</v>
      </c>
      <c r="K336" s="37">
        <f>VLOOKUP($D336,'[2]Титул ДТ'!$B:$CT,12,0)</f>
        <v>1</v>
      </c>
      <c r="M336" s="37">
        <v>0</v>
      </c>
      <c r="U336" s="37">
        <v>1</v>
      </c>
      <c r="V336" s="180">
        <f t="shared" si="119"/>
        <v>239</v>
      </c>
      <c r="W336" s="180">
        <f t="shared" si="122"/>
        <v>0</v>
      </c>
      <c r="X336" s="180"/>
      <c r="Y336" s="180"/>
      <c r="Z336" s="180">
        <f t="shared" si="123"/>
        <v>0</v>
      </c>
      <c r="AA336" s="180"/>
      <c r="AB336" s="180"/>
      <c r="AC336" s="180">
        <f t="shared" si="124"/>
        <v>239</v>
      </c>
      <c r="AD336" s="37">
        <v>239</v>
      </c>
      <c r="AF336" s="37">
        <v>0</v>
      </c>
      <c r="AH336" s="37">
        <v>0</v>
      </c>
      <c r="AJ336" s="37">
        <v>0</v>
      </c>
      <c r="AL336" s="37">
        <f t="shared" si="120"/>
        <v>0</v>
      </c>
      <c r="AM336" s="179">
        <f t="shared" si="125"/>
        <v>0</v>
      </c>
      <c r="AP336" s="37">
        <f t="shared" si="126"/>
        <v>0</v>
      </c>
      <c r="AS336" s="37">
        <f t="shared" si="127"/>
        <v>0</v>
      </c>
      <c r="AT336" s="37">
        <v>0</v>
      </c>
      <c r="AV336" s="37">
        <f t="shared" si="128"/>
        <v>0</v>
      </c>
      <c r="AW336" s="37">
        <v>0</v>
      </c>
      <c r="AY336" s="37">
        <v>1</v>
      </c>
      <c r="BE336" s="37">
        <v>0</v>
      </c>
      <c r="BS336" s="37">
        <f t="shared" si="129"/>
        <v>274</v>
      </c>
      <c r="BT336" s="37">
        <v>274</v>
      </c>
      <c r="BV336" s="37">
        <v>0</v>
      </c>
      <c r="BX336" s="37">
        <v>0</v>
      </c>
      <c r="BZ336" s="37">
        <v>0</v>
      </c>
      <c r="CH336" s="37">
        <f t="shared" si="130"/>
        <v>2</v>
      </c>
      <c r="CI336" s="37">
        <v>2</v>
      </c>
      <c r="CN336" s="183">
        <v>4472.9459999999999</v>
      </c>
      <c r="CT336" s="37">
        <v>168</v>
      </c>
      <c r="CV336" s="37">
        <v>0</v>
      </c>
      <c r="DB336" s="37">
        <v>0</v>
      </c>
      <c r="DD336" s="37">
        <v>0</v>
      </c>
      <c r="DE336" s="37">
        <f t="shared" si="131"/>
        <v>1</v>
      </c>
      <c r="DG336" s="37">
        <v>1</v>
      </c>
      <c r="DK336" s="37">
        <v>18</v>
      </c>
      <c r="DP336" s="37">
        <v>901.07749999999999</v>
      </c>
      <c r="DW336" s="37">
        <v>0</v>
      </c>
      <c r="DZ336" s="37">
        <v>1</v>
      </c>
      <c r="EE336" s="37">
        <v>2</v>
      </c>
      <c r="EK336" s="37">
        <v>2</v>
      </c>
      <c r="EL336" s="37">
        <f t="shared" si="132"/>
        <v>60</v>
      </c>
      <c r="EM336" s="37">
        <v>60</v>
      </c>
      <c r="EN336" s="37">
        <v>0</v>
      </c>
      <c r="EO336" s="37">
        <v>751.84189499999991</v>
      </c>
      <c r="EQ336" s="37">
        <v>35.427105000000012</v>
      </c>
      <c r="FE336" s="37">
        <v>1621.9395</v>
      </c>
      <c r="FG336" s="37">
        <v>180.21549999999999</v>
      </c>
      <c r="FI336" s="37"/>
      <c r="FU336" s="37">
        <v>360.43099999999998</v>
      </c>
      <c r="FW336" s="37">
        <v>5</v>
      </c>
      <c r="GH336" s="37">
        <v>565.96299999999997</v>
      </c>
      <c r="GQ336" s="183"/>
      <c r="GR336" s="184"/>
      <c r="GS336" s="184"/>
      <c r="GT336" s="184"/>
      <c r="GU336" s="184"/>
      <c r="GV336" s="184"/>
      <c r="GW336" s="184"/>
      <c r="GX336" s="184"/>
      <c r="GY336" s="184"/>
      <c r="GZ336" s="184"/>
      <c r="HA336" s="184"/>
      <c r="HB336" s="184"/>
      <c r="HC336" s="184"/>
      <c r="HD336" s="184"/>
      <c r="HE336" s="184"/>
      <c r="HF336" s="184"/>
      <c r="HG336" s="184"/>
      <c r="HH336" s="184"/>
      <c r="HV336" s="37">
        <v>377.30866666666702</v>
      </c>
      <c r="HX336" s="37">
        <v>1.7</v>
      </c>
      <c r="IB336" s="37">
        <v>0</v>
      </c>
      <c r="IR336" s="37">
        <v>0</v>
      </c>
      <c r="IT336" s="37">
        <v>0</v>
      </c>
      <c r="JT336" s="37">
        <v>0</v>
      </c>
      <c r="JW336" s="37">
        <v>0</v>
      </c>
      <c r="JZ336" s="37">
        <v>0</v>
      </c>
      <c r="KA336" s="37">
        <v>0</v>
      </c>
      <c r="KB336" s="37">
        <v>0</v>
      </c>
      <c r="KC336" s="37">
        <v>0</v>
      </c>
      <c r="KD336" s="37">
        <v>0</v>
      </c>
      <c r="KV336" s="37">
        <v>0</v>
      </c>
    </row>
    <row r="337" spans="1:308" ht="17.25" customHeight="1" x14ac:dyDescent="0.25">
      <c r="A337" s="17">
        <v>327</v>
      </c>
      <c r="B337" s="163" t="s">
        <v>300</v>
      </c>
      <c r="C337" s="169" t="s">
        <v>627</v>
      </c>
      <c r="D337" s="170">
        <v>247694028</v>
      </c>
      <c r="E337" s="78">
        <f t="shared" si="117"/>
        <v>6405.3530000000001</v>
      </c>
      <c r="F337" s="78">
        <f t="shared" si="114"/>
        <v>2463.7747650000001</v>
      </c>
      <c r="G337" s="78">
        <f t="shared" si="115"/>
        <v>0</v>
      </c>
      <c r="H337" s="78">
        <f t="shared" si="116"/>
        <v>754.92423499999995</v>
      </c>
      <c r="I337" s="78">
        <f t="shared" si="118"/>
        <v>3186.654</v>
      </c>
      <c r="J337" s="37">
        <f t="shared" si="121"/>
        <v>2</v>
      </c>
      <c r="K337" s="37">
        <f>VLOOKUP($D337,'[2]Титул ДТ'!$B:$CT,12,0)</f>
        <v>2</v>
      </c>
      <c r="M337" s="37">
        <v>0</v>
      </c>
      <c r="U337" s="37">
        <v>1</v>
      </c>
      <c r="V337" s="180">
        <f t="shared" si="119"/>
        <v>170</v>
      </c>
      <c r="W337" s="180">
        <f t="shared" si="122"/>
        <v>0</v>
      </c>
      <c r="X337" s="180"/>
      <c r="Y337" s="180"/>
      <c r="Z337" s="180">
        <f t="shared" si="123"/>
        <v>0</v>
      </c>
      <c r="AA337" s="180"/>
      <c r="AB337" s="180"/>
      <c r="AC337" s="180">
        <f t="shared" si="124"/>
        <v>170</v>
      </c>
      <c r="AD337" s="37">
        <v>170</v>
      </c>
      <c r="AF337" s="37">
        <v>16.399999999999999</v>
      </c>
      <c r="AH337" s="37">
        <v>0</v>
      </c>
      <c r="AJ337" s="37">
        <v>0</v>
      </c>
      <c r="AL337" s="37">
        <f t="shared" si="120"/>
        <v>6</v>
      </c>
      <c r="AM337" s="179">
        <f t="shared" si="125"/>
        <v>0</v>
      </c>
      <c r="AP337" s="37">
        <f t="shared" si="126"/>
        <v>0</v>
      </c>
      <c r="AS337" s="37">
        <f t="shared" si="127"/>
        <v>5</v>
      </c>
      <c r="AT337" s="37">
        <v>5</v>
      </c>
      <c r="AV337" s="37">
        <f t="shared" si="128"/>
        <v>1</v>
      </c>
      <c r="AW337" s="37">
        <v>1</v>
      </c>
      <c r="AY337" s="37">
        <v>2</v>
      </c>
      <c r="BE337" s="37">
        <v>160</v>
      </c>
      <c r="BS337" s="37">
        <f t="shared" si="129"/>
        <v>213</v>
      </c>
      <c r="BT337" s="37">
        <v>213</v>
      </c>
      <c r="BV337" s="37">
        <v>0</v>
      </c>
      <c r="BX337" s="37">
        <v>0</v>
      </c>
      <c r="BZ337" s="37">
        <v>0</v>
      </c>
      <c r="CH337" s="37">
        <f t="shared" si="130"/>
        <v>5</v>
      </c>
      <c r="CI337" s="37">
        <v>5</v>
      </c>
      <c r="CN337" s="183">
        <v>2297.4470000000001</v>
      </c>
      <c r="CT337" s="37">
        <v>70</v>
      </c>
      <c r="CV337" s="37">
        <v>0</v>
      </c>
      <c r="DB337" s="37">
        <v>0</v>
      </c>
      <c r="DD337" s="37">
        <v>0</v>
      </c>
      <c r="DE337" s="37">
        <f t="shared" si="131"/>
        <v>1</v>
      </c>
      <c r="DG337" s="37">
        <v>1</v>
      </c>
      <c r="DK337" s="37">
        <v>18</v>
      </c>
      <c r="DP337" s="37">
        <v>689.59799999999996</v>
      </c>
      <c r="DW337" s="37">
        <v>0</v>
      </c>
      <c r="DZ337" s="37">
        <v>2</v>
      </c>
      <c r="EE337" s="37">
        <v>3</v>
      </c>
      <c r="EK337" s="37">
        <v>4</v>
      </c>
      <c r="EL337" s="37">
        <f t="shared" si="132"/>
        <v>98</v>
      </c>
      <c r="EM337" s="37">
        <v>98</v>
      </c>
      <c r="EN337" s="37">
        <v>0</v>
      </c>
      <c r="EO337" s="37">
        <v>1222.4983649999999</v>
      </c>
      <c r="EQ337" s="37">
        <v>57.604635000000002</v>
      </c>
      <c r="FE337" s="37">
        <v>1241.2764</v>
      </c>
      <c r="FG337" s="37">
        <v>137.9196</v>
      </c>
      <c r="FI337" s="37"/>
      <c r="FU337" s="37">
        <v>275.83920000000001</v>
      </c>
      <c r="FW337" s="37">
        <v>5</v>
      </c>
      <c r="GH337" s="37">
        <v>871.20699999999999</v>
      </c>
      <c r="GQ337" s="183"/>
      <c r="GR337" s="184"/>
      <c r="GS337" s="184"/>
      <c r="GT337" s="184"/>
      <c r="GU337" s="184"/>
      <c r="GV337" s="184"/>
      <c r="GW337" s="184"/>
      <c r="GX337" s="184"/>
      <c r="GY337" s="184"/>
      <c r="GZ337" s="184"/>
      <c r="HA337" s="184"/>
      <c r="HB337" s="184"/>
      <c r="HC337" s="184"/>
      <c r="HD337" s="184"/>
      <c r="HE337" s="184"/>
      <c r="HF337" s="184"/>
      <c r="HG337" s="184"/>
      <c r="HH337" s="184"/>
      <c r="HV337" s="37">
        <v>536.12738461538504</v>
      </c>
      <c r="HX337" s="37">
        <v>1.7</v>
      </c>
      <c r="IB337" s="37">
        <v>0</v>
      </c>
      <c r="IR337" s="37">
        <v>0</v>
      </c>
      <c r="IT337" s="37">
        <v>0</v>
      </c>
      <c r="JT337" s="37">
        <v>0</v>
      </c>
      <c r="JW337" s="37">
        <v>0</v>
      </c>
      <c r="JZ337" s="37">
        <v>0</v>
      </c>
      <c r="KA337" s="37">
        <v>0</v>
      </c>
      <c r="KB337" s="37">
        <v>0</v>
      </c>
      <c r="KC337" s="37">
        <v>0</v>
      </c>
      <c r="KD337" s="37">
        <v>0</v>
      </c>
      <c r="KV337" s="37">
        <v>0</v>
      </c>
    </row>
    <row r="338" spans="1:308" ht="17.25" customHeight="1" x14ac:dyDescent="0.25">
      <c r="A338" s="17">
        <v>328</v>
      </c>
      <c r="B338" s="163" t="s">
        <v>300</v>
      </c>
      <c r="C338" s="169" t="s">
        <v>628</v>
      </c>
      <c r="D338" s="170">
        <v>247693642</v>
      </c>
      <c r="E338" s="78">
        <f t="shared" si="117"/>
        <v>12591.638999999999</v>
      </c>
      <c r="F338" s="78">
        <f t="shared" si="114"/>
        <v>4317.9575599999998</v>
      </c>
      <c r="G338" s="78">
        <f t="shared" si="115"/>
        <v>0</v>
      </c>
      <c r="H338" s="78">
        <f t="shared" si="116"/>
        <v>1056.8154400000001</v>
      </c>
      <c r="I338" s="78">
        <f t="shared" si="118"/>
        <v>7216.866</v>
      </c>
      <c r="J338" s="37">
        <f t="shared" si="121"/>
        <v>4</v>
      </c>
      <c r="L338" s="37">
        <v>4</v>
      </c>
      <c r="M338" s="37">
        <v>0</v>
      </c>
      <c r="U338" s="37">
        <v>1</v>
      </c>
      <c r="V338" s="180">
        <f t="shared" si="119"/>
        <v>400</v>
      </c>
      <c r="W338" s="180">
        <f t="shared" si="122"/>
        <v>0</v>
      </c>
      <c r="X338" s="180"/>
      <c r="Y338" s="180"/>
      <c r="Z338" s="180">
        <f t="shared" si="123"/>
        <v>0</v>
      </c>
      <c r="AA338" s="180"/>
      <c r="AB338" s="180"/>
      <c r="AC338" s="180">
        <f t="shared" si="124"/>
        <v>400</v>
      </c>
      <c r="AD338" s="37">
        <v>0</v>
      </c>
      <c r="AE338" s="37">
        <v>400</v>
      </c>
      <c r="AF338" s="37">
        <v>0</v>
      </c>
      <c r="AH338" s="37">
        <v>0</v>
      </c>
      <c r="AJ338" s="37">
        <v>0</v>
      </c>
      <c r="AL338" s="37">
        <f t="shared" si="120"/>
        <v>0</v>
      </c>
      <c r="AM338" s="179">
        <f t="shared" si="125"/>
        <v>0</v>
      </c>
      <c r="AP338" s="37">
        <f t="shared" si="126"/>
        <v>0</v>
      </c>
      <c r="AS338" s="37">
        <f t="shared" si="127"/>
        <v>0</v>
      </c>
      <c r="AU338" s="37">
        <v>0</v>
      </c>
      <c r="AV338" s="37">
        <f t="shared" si="128"/>
        <v>0</v>
      </c>
      <c r="AX338" s="37">
        <v>0</v>
      </c>
      <c r="AY338" s="37">
        <v>4</v>
      </c>
      <c r="BE338" s="37">
        <v>0</v>
      </c>
      <c r="BS338" s="37">
        <f t="shared" si="129"/>
        <v>650</v>
      </c>
      <c r="BT338" s="37">
        <v>650</v>
      </c>
      <c r="BV338" s="37">
        <v>0</v>
      </c>
      <c r="BX338" s="37">
        <v>0</v>
      </c>
      <c r="BZ338" s="37">
        <v>0</v>
      </c>
      <c r="CH338" s="37">
        <f t="shared" si="130"/>
        <v>2</v>
      </c>
      <c r="CI338" s="37">
        <v>2</v>
      </c>
      <c r="CN338" s="183">
        <v>4442.0410000000002</v>
      </c>
      <c r="CT338" s="37">
        <v>0</v>
      </c>
      <c r="CV338" s="37">
        <v>0</v>
      </c>
      <c r="DB338" s="37">
        <v>0</v>
      </c>
      <c r="DD338" s="37">
        <v>0</v>
      </c>
      <c r="DE338" s="37">
        <f t="shared" si="131"/>
        <v>1</v>
      </c>
      <c r="DG338" s="37">
        <v>1</v>
      </c>
      <c r="DK338" s="37">
        <v>18</v>
      </c>
      <c r="DP338" s="37">
        <v>1765.4604999999999</v>
      </c>
      <c r="DW338" s="37">
        <v>0</v>
      </c>
      <c r="DZ338" s="37">
        <v>4</v>
      </c>
      <c r="EE338" s="37">
        <v>7</v>
      </c>
      <c r="EK338" s="37">
        <v>7</v>
      </c>
      <c r="EL338" s="37">
        <f t="shared" si="132"/>
        <v>89</v>
      </c>
      <c r="EM338" s="37">
        <v>89</v>
      </c>
      <c r="EN338" s="37">
        <v>0</v>
      </c>
      <c r="EO338" s="37">
        <v>1140.1286599999999</v>
      </c>
      <c r="EQ338" s="37">
        <v>53.723340000000007</v>
      </c>
      <c r="FE338" s="37">
        <v>3177.8289</v>
      </c>
      <c r="FG338" s="37">
        <v>353.09210000000002</v>
      </c>
      <c r="FI338" s="37"/>
      <c r="FU338" s="37">
        <v>588.48683333333304</v>
      </c>
      <c r="FW338" s="37">
        <v>6</v>
      </c>
      <c r="GH338" s="37">
        <v>2356.8249999999998</v>
      </c>
      <c r="GQ338" s="183"/>
      <c r="GR338" s="184"/>
      <c r="GS338" s="184"/>
      <c r="GT338" s="184"/>
      <c r="GU338" s="184"/>
      <c r="GV338" s="184"/>
      <c r="GW338" s="184"/>
      <c r="GX338" s="184"/>
      <c r="GY338" s="184"/>
      <c r="GZ338" s="184"/>
      <c r="HA338" s="184"/>
      <c r="HB338" s="184"/>
      <c r="HC338" s="184"/>
      <c r="HD338" s="184"/>
      <c r="HE338" s="184"/>
      <c r="HF338" s="184"/>
      <c r="HG338" s="184"/>
      <c r="HH338" s="184"/>
      <c r="HV338" s="37">
        <v>1571.2166666666701</v>
      </c>
      <c r="HX338" s="37">
        <v>1.7</v>
      </c>
      <c r="IB338" s="37">
        <v>0</v>
      </c>
      <c r="IR338" s="37">
        <v>0</v>
      </c>
      <c r="IT338" s="37">
        <v>0</v>
      </c>
      <c r="JT338" s="37">
        <v>0</v>
      </c>
      <c r="JW338" s="37">
        <v>0</v>
      </c>
      <c r="JZ338" s="37">
        <v>0</v>
      </c>
      <c r="KA338" s="37">
        <v>0</v>
      </c>
      <c r="KB338" s="37">
        <v>0</v>
      </c>
      <c r="KC338" s="37">
        <v>0</v>
      </c>
      <c r="KD338" s="37">
        <v>0</v>
      </c>
      <c r="KV338" s="37">
        <v>0</v>
      </c>
    </row>
    <row r="339" spans="1:308" ht="17.25" customHeight="1" x14ac:dyDescent="0.25">
      <c r="A339" s="17">
        <v>329</v>
      </c>
      <c r="B339" s="163" t="s">
        <v>300</v>
      </c>
      <c r="C339" s="169" t="s">
        <v>629</v>
      </c>
      <c r="D339" s="170">
        <v>247693435</v>
      </c>
      <c r="E339" s="78">
        <f t="shared" si="117"/>
        <v>13782.816999999999</v>
      </c>
      <c r="F339" s="78">
        <f t="shared" si="114"/>
        <v>5835.6633650000003</v>
      </c>
      <c r="G339" s="78">
        <f t="shared" si="115"/>
        <v>0</v>
      </c>
      <c r="H339" s="78">
        <f t="shared" si="116"/>
        <v>1096.0784349999999</v>
      </c>
      <c r="I339" s="78">
        <f t="shared" si="118"/>
        <v>6851.0752000000002</v>
      </c>
      <c r="J339" s="37">
        <f t="shared" si="121"/>
        <v>4</v>
      </c>
      <c r="K339" s="37">
        <f>VLOOKUP($D339,'[2]Титул ДТ'!$B:$CT,12,0)</f>
        <v>4</v>
      </c>
      <c r="M339" s="37">
        <v>0</v>
      </c>
      <c r="U339" s="37">
        <v>1</v>
      </c>
      <c r="V339" s="180">
        <f t="shared" si="119"/>
        <v>329</v>
      </c>
      <c r="W339" s="180">
        <f t="shared" si="122"/>
        <v>0</v>
      </c>
      <c r="X339" s="180"/>
      <c r="Y339" s="180"/>
      <c r="Z339" s="180">
        <f t="shared" si="123"/>
        <v>0</v>
      </c>
      <c r="AA339" s="180"/>
      <c r="AB339" s="180"/>
      <c r="AC339" s="180">
        <f t="shared" si="124"/>
        <v>329</v>
      </c>
      <c r="AD339" s="37">
        <v>329</v>
      </c>
      <c r="AF339" s="37">
        <v>60.3</v>
      </c>
      <c r="AH339" s="37">
        <v>0</v>
      </c>
      <c r="AJ339" s="37">
        <v>0</v>
      </c>
      <c r="AL339" s="37">
        <f t="shared" si="120"/>
        <v>0</v>
      </c>
      <c r="AM339" s="179">
        <f t="shared" si="125"/>
        <v>0</v>
      </c>
      <c r="AP339" s="37">
        <f t="shared" si="126"/>
        <v>0</v>
      </c>
      <c r="AS339" s="37">
        <f t="shared" si="127"/>
        <v>0</v>
      </c>
      <c r="AT339" s="37">
        <v>0</v>
      </c>
      <c r="AV339" s="37">
        <f t="shared" si="128"/>
        <v>0</v>
      </c>
      <c r="AW339" s="37">
        <v>0</v>
      </c>
      <c r="AY339" s="37">
        <v>2</v>
      </c>
      <c r="BE339" s="37">
        <v>0</v>
      </c>
      <c r="BS339" s="37">
        <f t="shared" si="129"/>
        <v>165.9</v>
      </c>
      <c r="BT339" s="37">
        <v>165.9</v>
      </c>
      <c r="BV339" s="37">
        <v>0</v>
      </c>
      <c r="BX339" s="37">
        <v>0</v>
      </c>
      <c r="BZ339" s="37">
        <v>0</v>
      </c>
      <c r="CH339" s="37">
        <f t="shared" si="130"/>
        <v>3</v>
      </c>
      <c r="CI339" s="37">
        <v>3</v>
      </c>
      <c r="CN339" s="37">
        <v>6238.384</v>
      </c>
      <c r="CT339" s="37">
        <v>40</v>
      </c>
      <c r="CV339" s="37">
        <v>0</v>
      </c>
      <c r="DB339" s="37">
        <v>0</v>
      </c>
      <c r="DD339" s="37">
        <v>0</v>
      </c>
      <c r="DE339" s="37">
        <f t="shared" si="131"/>
        <v>0</v>
      </c>
      <c r="DG339" s="37">
        <v>0</v>
      </c>
      <c r="DK339" s="37">
        <v>0</v>
      </c>
      <c r="DP339" s="37">
        <v>1083.1089999999999</v>
      </c>
      <c r="DW339" s="37">
        <v>0</v>
      </c>
      <c r="DZ339" s="37">
        <v>4</v>
      </c>
      <c r="EE339" s="37">
        <v>5</v>
      </c>
      <c r="EK339" s="37">
        <v>5</v>
      </c>
      <c r="EL339" s="37">
        <f t="shared" si="132"/>
        <v>138</v>
      </c>
      <c r="EM339" s="37">
        <v>138</v>
      </c>
      <c r="EN339" s="37">
        <v>0</v>
      </c>
      <c r="EO339" s="37">
        <v>1680.3788450000002</v>
      </c>
      <c r="EQ339" s="37">
        <v>79.180155000000013</v>
      </c>
      <c r="FE339" s="37">
        <v>1949.5962</v>
      </c>
      <c r="FF339" s="185"/>
      <c r="FG339" s="37">
        <v>216.62180000000001</v>
      </c>
      <c r="FI339" s="37"/>
      <c r="FU339" s="37">
        <v>541.55449999999996</v>
      </c>
      <c r="FW339" s="37">
        <v>4</v>
      </c>
      <c r="FY339" s="37">
        <v>2205.6883200000002</v>
      </c>
      <c r="GE339" s="37">
        <v>245.07648</v>
      </c>
      <c r="GH339" s="37">
        <v>612.69119999999998</v>
      </c>
      <c r="GQ339" s="185"/>
      <c r="GR339" s="186"/>
      <c r="GS339" s="186"/>
      <c r="GT339" s="186"/>
      <c r="GU339" s="186"/>
      <c r="GV339" s="186"/>
      <c r="GW339" s="186"/>
      <c r="GX339" s="186"/>
      <c r="GY339" s="186"/>
      <c r="GZ339" s="186"/>
      <c r="HA339" s="186"/>
      <c r="HB339" s="186"/>
      <c r="HC339" s="186"/>
      <c r="HD339" s="186"/>
      <c r="HE339" s="186"/>
      <c r="HF339" s="186"/>
      <c r="HG339" s="186"/>
      <c r="HH339" s="186"/>
      <c r="HU339" s="37">
        <v>658.41442388059704</v>
      </c>
      <c r="HV339" s="37">
        <v>164.603605970149</v>
      </c>
      <c r="HW339" s="37">
        <v>3.6</v>
      </c>
      <c r="HX339" s="37">
        <v>3.6</v>
      </c>
      <c r="IB339" s="37">
        <v>0</v>
      </c>
      <c r="IR339" s="37">
        <v>0</v>
      </c>
      <c r="IT339" s="37">
        <v>0</v>
      </c>
      <c r="JT339" s="37">
        <v>0</v>
      </c>
      <c r="JW339" s="37">
        <v>0</v>
      </c>
      <c r="JZ339" s="37">
        <v>0</v>
      </c>
      <c r="KA339" s="37">
        <v>0</v>
      </c>
      <c r="KB339" s="37">
        <v>0</v>
      </c>
      <c r="KC339" s="37">
        <v>0</v>
      </c>
      <c r="KD339" s="37">
        <v>0</v>
      </c>
      <c r="KV339" s="37">
        <v>0</v>
      </c>
    </row>
    <row r="340" spans="1:308" ht="17.25" customHeight="1" x14ac:dyDescent="0.25">
      <c r="A340" s="17">
        <v>330</v>
      </c>
      <c r="B340" s="163" t="s">
        <v>300</v>
      </c>
      <c r="C340" s="169" t="s">
        <v>630</v>
      </c>
      <c r="D340" s="170">
        <v>247694103</v>
      </c>
      <c r="E340" s="78">
        <f t="shared" si="117"/>
        <v>6462.5810000000001</v>
      </c>
      <c r="F340" s="78">
        <f t="shared" si="114"/>
        <v>2946.5857500000002</v>
      </c>
      <c r="G340" s="78">
        <f t="shared" si="115"/>
        <v>0</v>
      </c>
      <c r="H340" s="78">
        <f t="shared" si="116"/>
        <v>531.13284999999996</v>
      </c>
      <c r="I340" s="78">
        <f t="shared" si="118"/>
        <v>2984.8624</v>
      </c>
      <c r="J340" s="37">
        <f t="shared" si="121"/>
        <v>1</v>
      </c>
      <c r="K340" s="37">
        <f>VLOOKUP($D340,'[2]Титул ДТ'!$B:$CT,12,0)</f>
        <v>1</v>
      </c>
      <c r="M340" s="37">
        <v>0</v>
      </c>
      <c r="U340" s="37">
        <v>1</v>
      </c>
      <c r="V340" s="180">
        <f t="shared" si="119"/>
        <v>269</v>
      </c>
      <c r="W340" s="180">
        <f t="shared" si="122"/>
        <v>0</v>
      </c>
      <c r="X340" s="180"/>
      <c r="Y340" s="180"/>
      <c r="Z340" s="180">
        <f t="shared" si="123"/>
        <v>0</v>
      </c>
      <c r="AA340" s="180"/>
      <c r="AB340" s="180"/>
      <c r="AC340" s="180">
        <f t="shared" si="124"/>
        <v>269</v>
      </c>
      <c r="AD340" s="37">
        <v>269</v>
      </c>
      <c r="AF340" s="37">
        <v>0</v>
      </c>
      <c r="AH340" s="37">
        <v>0</v>
      </c>
      <c r="AJ340" s="37">
        <v>0</v>
      </c>
      <c r="AL340" s="37">
        <f t="shared" si="120"/>
        <v>0</v>
      </c>
      <c r="AM340" s="179">
        <f t="shared" si="125"/>
        <v>0</v>
      </c>
      <c r="AP340" s="37">
        <f t="shared" si="126"/>
        <v>0</v>
      </c>
      <c r="AS340" s="37">
        <f t="shared" si="127"/>
        <v>0</v>
      </c>
      <c r="AT340" s="37">
        <v>0</v>
      </c>
      <c r="AV340" s="37">
        <f t="shared" si="128"/>
        <v>0</v>
      </c>
      <c r="AW340" s="37">
        <v>0</v>
      </c>
      <c r="AY340" s="37">
        <v>0</v>
      </c>
      <c r="BE340" s="37">
        <v>0</v>
      </c>
      <c r="BS340" s="37">
        <f t="shared" si="129"/>
        <v>0</v>
      </c>
      <c r="BT340" s="37">
        <v>0</v>
      </c>
      <c r="BV340" s="37">
        <v>0</v>
      </c>
      <c r="BX340" s="37">
        <v>0</v>
      </c>
      <c r="BZ340" s="37">
        <v>0</v>
      </c>
      <c r="CH340" s="37">
        <f t="shared" si="130"/>
        <v>0</v>
      </c>
      <c r="CI340" s="37">
        <v>0</v>
      </c>
      <c r="CN340" s="37">
        <v>2820.364</v>
      </c>
      <c r="CT340" s="37">
        <v>47</v>
      </c>
      <c r="CV340" s="37">
        <v>0</v>
      </c>
      <c r="DB340" s="37">
        <v>0</v>
      </c>
      <c r="DD340" s="37">
        <v>0</v>
      </c>
      <c r="DE340" s="37">
        <f t="shared" si="131"/>
        <v>1</v>
      </c>
      <c r="DG340" s="37">
        <v>1</v>
      </c>
      <c r="DK340" s="37">
        <v>18</v>
      </c>
      <c r="DP340" s="37">
        <v>777.37149999999997</v>
      </c>
      <c r="DW340" s="37">
        <v>0</v>
      </c>
      <c r="DZ340" s="37">
        <v>1</v>
      </c>
      <c r="EE340" s="37">
        <v>0</v>
      </c>
      <c r="EK340" s="37">
        <v>0</v>
      </c>
      <c r="EL340" s="37">
        <f t="shared" si="132"/>
        <v>83</v>
      </c>
      <c r="EM340" s="37">
        <v>83</v>
      </c>
      <c r="EN340" s="37">
        <v>0</v>
      </c>
      <c r="EO340" s="37">
        <v>1019.92281</v>
      </c>
      <c r="EQ340" s="37">
        <v>48.059190000000015</v>
      </c>
      <c r="FE340" s="37">
        <v>1399.2687000000001</v>
      </c>
      <c r="FF340" s="183"/>
      <c r="FG340" s="37">
        <v>155.4743</v>
      </c>
      <c r="FI340" s="37"/>
      <c r="FU340" s="37">
        <v>310.9486</v>
      </c>
      <c r="FW340" s="37">
        <v>5</v>
      </c>
      <c r="FY340" s="37">
        <v>527.39423999999997</v>
      </c>
      <c r="GE340" s="37">
        <v>58.599359999999997</v>
      </c>
      <c r="GH340" s="37">
        <v>146.4984</v>
      </c>
      <c r="GQ340" s="183"/>
      <c r="GR340" s="184"/>
      <c r="GS340" s="184"/>
      <c r="GT340" s="184"/>
      <c r="GU340" s="184"/>
      <c r="GV340" s="184"/>
      <c r="GW340" s="184"/>
      <c r="GX340" s="184"/>
      <c r="GY340" s="184"/>
      <c r="GZ340" s="184"/>
      <c r="HA340" s="184"/>
      <c r="HB340" s="184"/>
      <c r="HC340" s="184"/>
      <c r="HD340" s="184"/>
      <c r="HE340" s="184"/>
      <c r="HF340" s="184"/>
      <c r="HG340" s="184"/>
      <c r="HH340" s="184"/>
      <c r="HU340" s="37">
        <v>277.01515636363598</v>
      </c>
      <c r="HV340" s="37">
        <v>69.253789090908995</v>
      </c>
      <c r="HW340" s="37">
        <v>2.1153846153846199</v>
      </c>
      <c r="HX340" s="37">
        <v>2.1</v>
      </c>
      <c r="IB340" s="37">
        <v>0</v>
      </c>
      <c r="IR340" s="37">
        <v>0</v>
      </c>
      <c r="IT340" s="37">
        <v>0</v>
      </c>
      <c r="JT340" s="37">
        <v>0</v>
      </c>
      <c r="JW340" s="37">
        <v>0</v>
      </c>
      <c r="JZ340" s="37">
        <v>0</v>
      </c>
      <c r="KA340" s="37">
        <v>0</v>
      </c>
      <c r="KB340" s="37">
        <v>0</v>
      </c>
      <c r="KC340" s="37">
        <v>0</v>
      </c>
      <c r="KD340" s="37">
        <v>0</v>
      </c>
      <c r="KV340" s="37">
        <v>0</v>
      </c>
    </row>
    <row r="341" spans="1:308" ht="17.25" customHeight="1" x14ac:dyDescent="0.25">
      <c r="A341" s="17">
        <v>331</v>
      </c>
      <c r="B341" s="163" t="s">
        <v>300</v>
      </c>
      <c r="C341" s="169" t="s">
        <v>631</v>
      </c>
      <c r="D341" s="170">
        <v>247693452</v>
      </c>
      <c r="E341" s="78">
        <f t="shared" si="117"/>
        <v>9110.9809999999998</v>
      </c>
      <c r="F341" s="78">
        <f t="shared" si="114"/>
        <v>2813.93786</v>
      </c>
      <c r="G341" s="78">
        <f t="shared" si="115"/>
        <v>0</v>
      </c>
      <c r="H341" s="78">
        <f t="shared" si="116"/>
        <v>1064.1511399999999</v>
      </c>
      <c r="I341" s="78">
        <f t="shared" si="118"/>
        <v>5232.8919999999998</v>
      </c>
      <c r="J341" s="37">
        <f t="shared" si="121"/>
        <v>1</v>
      </c>
      <c r="K341" s="37">
        <f>VLOOKUP($D341,'[2]Титул ДТ'!$B:$CT,12,0)</f>
        <v>1</v>
      </c>
      <c r="M341" s="37">
        <v>0</v>
      </c>
      <c r="U341" s="37">
        <v>1</v>
      </c>
      <c r="V341" s="180">
        <f t="shared" si="119"/>
        <v>378</v>
      </c>
      <c r="W341" s="180">
        <f t="shared" si="122"/>
        <v>0</v>
      </c>
      <c r="X341" s="180"/>
      <c r="Y341" s="180"/>
      <c r="Z341" s="180">
        <f t="shared" si="123"/>
        <v>0</v>
      </c>
      <c r="AA341" s="180"/>
      <c r="AB341" s="180"/>
      <c r="AC341" s="180">
        <f t="shared" si="124"/>
        <v>378</v>
      </c>
      <c r="AD341" s="37">
        <v>378</v>
      </c>
      <c r="AF341" s="37">
        <v>0</v>
      </c>
      <c r="AH341" s="37">
        <v>0</v>
      </c>
      <c r="AJ341" s="37">
        <v>0</v>
      </c>
      <c r="AL341" s="37">
        <f t="shared" si="120"/>
        <v>0</v>
      </c>
      <c r="AM341" s="179">
        <f t="shared" si="125"/>
        <v>0</v>
      </c>
      <c r="AP341" s="37">
        <f t="shared" si="126"/>
        <v>0</v>
      </c>
      <c r="AS341" s="37">
        <f t="shared" si="127"/>
        <v>0</v>
      </c>
      <c r="AT341" s="37">
        <v>0</v>
      </c>
      <c r="AV341" s="37">
        <f t="shared" si="128"/>
        <v>0</v>
      </c>
      <c r="AW341" s="37">
        <v>0</v>
      </c>
      <c r="AY341" s="37">
        <v>1</v>
      </c>
      <c r="BE341" s="37">
        <v>0</v>
      </c>
      <c r="BS341" s="37">
        <f t="shared" si="129"/>
        <v>426</v>
      </c>
      <c r="BT341" s="37">
        <v>426</v>
      </c>
      <c r="BV341" s="37">
        <v>0</v>
      </c>
      <c r="BX341" s="37">
        <v>0</v>
      </c>
      <c r="BZ341" s="37">
        <v>0</v>
      </c>
      <c r="CH341" s="37">
        <f t="shared" si="130"/>
        <v>4</v>
      </c>
      <c r="CI341" s="37">
        <v>4</v>
      </c>
      <c r="CN341" s="37">
        <v>4977.6409999999996</v>
      </c>
      <c r="CT341" s="37">
        <v>31</v>
      </c>
      <c r="CV341" s="37">
        <v>0</v>
      </c>
      <c r="DB341" s="37">
        <v>0</v>
      </c>
      <c r="DD341" s="37">
        <v>0</v>
      </c>
      <c r="DE341" s="37">
        <f t="shared" si="131"/>
        <v>0</v>
      </c>
      <c r="DG341" s="37">
        <v>0</v>
      </c>
      <c r="DK341" s="37">
        <v>0</v>
      </c>
      <c r="DP341" s="37">
        <v>1107.4285</v>
      </c>
      <c r="DW341" s="37">
        <v>0</v>
      </c>
      <c r="DZ341" s="37">
        <v>1</v>
      </c>
      <c r="EE341" s="37">
        <v>8</v>
      </c>
      <c r="EK341" s="37">
        <v>2</v>
      </c>
      <c r="EL341" s="37">
        <f t="shared" si="132"/>
        <v>59</v>
      </c>
      <c r="EM341" s="37">
        <v>59</v>
      </c>
      <c r="EN341" s="37">
        <v>0</v>
      </c>
      <c r="EO341" s="37">
        <v>820.56656000000009</v>
      </c>
      <c r="EQ341" s="37">
        <v>38.665440000000004</v>
      </c>
      <c r="FE341" s="37">
        <v>1993.3713</v>
      </c>
      <c r="FF341" s="183"/>
      <c r="FG341" s="37">
        <v>221.48570000000001</v>
      </c>
      <c r="FI341" s="37"/>
      <c r="FU341" s="37">
        <v>442.97140000000002</v>
      </c>
      <c r="FW341" s="37">
        <v>5</v>
      </c>
      <c r="GH341" s="37">
        <v>255.251</v>
      </c>
      <c r="GQ341" s="183"/>
      <c r="GR341" s="184"/>
      <c r="GS341" s="184"/>
      <c r="GT341" s="184"/>
      <c r="GU341" s="184"/>
      <c r="GV341" s="184"/>
      <c r="GW341" s="184"/>
      <c r="GX341" s="184"/>
      <c r="GY341" s="184"/>
      <c r="GZ341" s="184"/>
      <c r="HA341" s="184"/>
      <c r="HB341" s="184"/>
      <c r="HC341" s="184"/>
      <c r="HD341" s="184"/>
      <c r="HE341" s="184"/>
      <c r="HF341" s="184"/>
      <c r="HG341" s="184"/>
      <c r="HH341" s="184"/>
      <c r="HV341" s="37">
        <v>132.35237037037001</v>
      </c>
      <c r="HX341" s="37">
        <v>1.7</v>
      </c>
      <c r="IB341" s="37">
        <v>0</v>
      </c>
      <c r="IR341" s="37">
        <v>0</v>
      </c>
      <c r="IT341" s="37">
        <v>0</v>
      </c>
      <c r="JT341" s="37">
        <v>0</v>
      </c>
      <c r="JW341" s="37">
        <v>0</v>
      </c>
      <c r="JZ341" s="37">
        <v>0</v>
      </c>
      <c r="KA341" s="37">
        <v>0</v>
      </c>
      <c r="KB341" s="37">
        <v>0</v>
      </c>
      <c r="KC341" s="37">
        <v>0</v>
      </c>
      <c r="KD341" s="37">
        <v>0</v>
      </c>
      <c r="KV341" s="37">
        <v>0</v>
      </c>
    </row>
    <row r="342" spans="1:308" ht="17.25" customHeight="1" x14ac:dyDescent="0.25">
      <c r="A342" s="17">
        <v>332</v>
      </c>
      <c r="B342" s="163" t="s">
        <v>300</v>
      </c>
      <c r="C342" s="169" t="s">
        <v>632</v>
      </c>
      <c r="D342" s="170">
        <v>247693705</v>
      </c>
      <c r="E342" s="78">
        <f t="shared" si="117"/>
        <v>6893.8090000000002</v>
      </c>
      <c r="F342" s="78">
        <f t="shared" si="114"/>
        <v>2636.937625</v>
      </c>
      <c r="G342" s="78">
        <f t="shared" si="115"/>
        <v>0</v>
      </c>
      <c r="H342" s="78">
        <f t="shared" si="116"/>
        <v>269.871375</v>
      </c>
      <c r="I342" s="78">
        <f t="shared" si="118"/>
        <v>3987</v>
      </c>
      <c r="J342" s="37">
        <f t="shared" si="121"/>
        <v>0</v>
      </c>
      <c r="K342" s="37">
        <f>VLOOKUP($D342,'[2]Титул ДТ'!$B:$CT,12,0)</f>
        <v>0</v>
      </c>
      <c r="M342" s="37">
        <v>0</v>
      </c>
      <c r="U342" s="37">
        <v>0</v>
      </c>
      <c r="V342" s="180">
        <f t="shared" si="119"/>
        <v>0</v>
      </c>
      <c r="W342" s="180">
        <f t="shared" si="122"/>
        <v>0</v>
      </c>
      <c r="X342" s="180"/>
      <c r="Y342" s="180"/>
      <c r="Z342" s="180">
        <f t="shared" si="123"/>
        <v>0</v>
      </c>
      <c r="AA342" s="180"/>
      <c r="AB342" s="180"/>
      <c r="AC342" s="180">
        <f t="shared" si="124"/>
        <v>0</v>
      </c>
      <c r="AD342" s="37">
        <v>0</v>
      </c>
      <c r="AF342" s="37">
        <v>0</v>
      </c>
      <c r="AH342" s="37">
        <v>0</v>
      </c>
      <c r="AJ342" s="37">
        <v>0</v>
      </c>
      <c r="AL342" s="37">
        <f t="shared" si="120"/>
        <v>0</v>
      </c>
      <c r="AM342" s="179">
        <f t="shared" si="125"/>
        <v>0</v>
      </c>
      <c r="AP342" s="37">
        <f t="shared" si="126"/>
        <v>0</v>
      </c>
      <c r="AS342" s="37">
        <f t="shared" si="127"/>
        <v>0</v>
      </c>
      <c r="AT342" s="37">
        <v>0</v>
      </c>
      <c r="AV342" s="37">
        <f t="shared" si="128"/>
        <v>0</v>
      </c>
      <c r="AW342" s="37">
        <v>0</v>
      </c>
      <c r="AY342" s="37">
        <v>0</v>
      </c>
      <c r="BE342" s="37">
        <v>0</v>
      </c>
      <c r="BS342" s="37">
        <f t="shared" si="129"/>
        <v>0</v>
      </c>
      <c r="BT342" s="37">
        <v>0</v>
      </c>
      <c r="BV342" s="37">
        <v>0</v>
      </c>
      <c r="BX342" s="37">
        <v>0</v>
      </c>
      <c r="BZ342" s="37">
        <v>0</v>
      </c>
      <c r="CH342" s="37">
        <f t="shared" si="130"/>
        <v>0</v>
      </c>
      <c r="CI342" s="37">
        <v>0</v>
      </c>
      <c r="CN342" s="185">
        <v>2318.8519999999999</v>
      </c>
      <c r="CT342" s="37">
        <v>50</v>
      </c>
      <c r="CV342" s="37">
        <v>0</v>
      </c>
      <c r="DB342" s="37">
        <v>0</v>
      </c>
      <c r="DD342" s="37">
        <v>0</v>
      </c>
      <c r="DE342" s="37">
        <f t="shared" si="131"/>
        <v>0</v>
      </c>
      <c r="DG342" s="37">
        <v>0</v>
      </c>
      <c r="DK342" s="37">
        <v>0</v>
      </c>
      <c r="DP342" s="37">
        <v>1264.2270000000001</v>
      </c>
      <c r="DW342" s="37">
        <v>0</v>
      </c>
      <c r="DZ342" s="37">
        <v>0</v>
      </c>
      <c r="EE342" s="37">
        <v>0</v>
      </c>
      <c r="EK342" s="37">
        <v>2</v>
      </c>
      <c r="EL342" s="37">
        <f t="shared" si="132"/>
        <v>28</v>
      </c>
      <c r="EM342" s="37">
        <v>28</v>
      </c>
      <c r="EN342" s="37">
        <v>0</v>
      </c>
      <c r="EO342" s="37">
        <v>361.329025</v>
      </c>
      <c r="EQ342" s="37">
        <v>17.025975000000003</v>
      </c>
      <c r="FE342" s="37">
        <v>2275.6086</v>
      </c>
      <c r="FF342" s="185"/>
      <c r="FG342" s="37">
        <v>252.84540000000001</v>
      </c>
      <c r="FI342" s="37"/>
      <c r="FU342" s="37">
        <v>561.87866666666696</v>
      </c>
      <c r="FW342" s="37">
        <v>4.5</v>
      </c>
      <c r="GH342" s="37">
        <v>1668.1479999999999</v>
      </c>
      <c r="GQ342" s="183"/>
      <c r="GR342" s="184"/>
      <c r="GS342" s="184"/>
      <c r="GT342" s="184"/>
      <c r="GU342" s="184"/>
      <c r="GV342" s="184"/>
      <c r="GW342" s="184"/>
      <c r="GX342" s="184"/>
      <c r="GY342" s="184"/>
      <c r="GZ342" s="184"/>
      <c r="HA342" s="184"/>
      <c r="HB342" s="184"/>
      <c r="HC342" s="184"/>
      <c r="HD342" s="184"/>
      <c r="HE342" s="184"/>
      <c r="HF342" s="184"/>
      <c r="HG342" s="184"/>
      <c r="HH342" s="184"/>
      <c r="HV342" s="37">
        <v>889.67893333333302</v>
      </c>
      <c r="HX342" s="37">
        <v>1.7</v>
      </c>
      <c r="IB342" s="37">
        <v>0</v>
      </c>
      <c r="IR342" s="37">
        <v>0</v>
      </c>
      <c r="IT342" s="37">
        <v>0</v>
      </c>
      <c r="JT342" s="37">
        <v>0</v>
      </c>
      <c r="JW342" s="37">
        <v>0</v>
      </c>
      <c r="JZ342" s="37">
        <v>0</v>
      </c>
      <c r="KA342" s="37">
        <v>0</v>
      </c>
      <c r="KB342" s="37">
        <v>0</v>
      </c>
      <c r="KC342" s="37">
        <v>0</v>
      </c>
      <c r="KD342" s="37">
        <v>0</v>
      </c>
      <c r="KV342" s="37">
        <v>0</v>
      </c>
    </row>
    <row r="343" spans="1:308" ht="17.25" customHeight="1" x14ac:dyDescent="0.25">
      <c r="A343" s="17">
        <v>333</v>
      </c>
      <c r="B343" s="163" t="s">
        <v>300</v>
      </c>
      <c r="C343" s="169" t="s">
        <v>633</v>
      </c>
      <c r="D343" s="170">
        <v>1055182352</v>
      </c>
      <c r="E343" s="78">
        <f t="shared" si="117"/>
        <v>6789.7999999999993</v>
      </c>
      <c r="F343" s="78">
        <f t="shared" si="114"/>
        <v>2513.5982549999999</v>
      </c>
      <c r="G343" s="78">
        <f t="shared" si="115"/>
        <v>0</v>
      </c>
      <c r="H343" s="78">
        <f t="shared" si="116"/>
        <v>252.168745</v>
      </c>
      <c r="I343" s="78">
        <f t="shared" si="118"/>
        <v>4024.0329999999999</v>
      </c>
      <c r="J343" s="37">
        <f t="shared" si="121"/>
        <v>0</v>
      </c>
      <c r="K343" s="37">
        <f>VLOOKUP($D343,'[2]Титул ДТ'!$B:$CT,12,0)</f>
        <v>0</v>
      </c>
      <c r="M343" s="37">
        <v>0</v>
      </c>
      <c r="U343" s="37">
        <v>0</v>
      </c>
      <c r="V343" s="180">
        <f t="shared" si="119"/>
        <v>0</v>
      </c>
      <c r="W343" s="180">
        <f t="shared" si="122"/>
        <v>0</v>
      </c>
      <c r="X343" s="180"/>
      <c r="Y343" s="180"/>
      <c r="Z343" s="180">
        <f t="shared" si="123"/>
        <v>0</v>
      </c>
      <c r="AA343" s="180"/>
      <c r="AB343" s="180"/>
      <c r="AC343" s="180">
        <f t="shared" si="124"/>
        <v>0</v>
      </c>
      <c r="AD343" s="37">
        <v>0</v>
      </c>
      <c r="AF343" s="37">
        <v>0</v>
      </c>
      <c r="AH343" s="37">
        <v>0</v>
      </c>
      <c r="AJ343" s="37">
        <v>0</v>
      </c>
      <c r="AL343" s="37">
        <f t="shared" si="120"/>
        <v>0</v>
      </c>
      <c r="AM343" s="179">
        <f t="shared" si="125"/>
        <v>0</v>
      </c>
      <c r="AP343" s="37">
        <f t="shared" si="126"/>
        <v>0</v>
      </c>
      <c r="AS343" s="37">
        <f t="shared" si="127"/>
        <v>0</v>
      </c>
      <c r="AT343" s="37">
        <v>0</v>
      </c>
      <c r="AV343" s="37">
        <f t="shared" si="128"/>
        <v>0</v>
      </c>
      <c r="AW343" s="37">
        <v>0</v>
      </c>
      <c r="AY343" s="37">
        <v>0</v>
      </c>
      <c r="BE343" s="37">
        <v>0</v>
      </c>
      <c r="BS343" s="37">
        <f t="shared" si="129"/>
        <v>0</v>
      </c>
      <c r="BT343" s="37">
        <v>0</v>
      </c>
      <c r="BV343" s="37">
        <v>0</v>
      </c>
      <c r="BX343" s="37">
        <v>0</v>
      </c>
      <c r="BZ343" s="37">
        <v>0</v>
      </c>
      <c r="CH343" s="37">
        <f t="shared" si="130"/>
        <v>0</v>
      </c>
      <c r="CI343" s="37">
        <v>0</v>
      </c>
      <c r="CN343" s="183">
        <v>2816.8989999999999</v>
      </c>
      <c r="CT343" s="37">
        <v>50</v>
      </c>
      <c r="CV343" s="37">
        <v>0</v>
      </c>
      <c r="DB343" s="37">
        <v>0</v>
      </c>
      <c r="DD343" s="37">
        <v>0</v>
      </c>
      <c r="DE343" s="37">
        <f t="shared" si="131"/>
        <v>0</v>
      </c>
      <c r="DG343" s="37">
        <v>0</v>
      </c>
      <c r="DK343" s="37">
        <v>0</v>
      </c>
      <c r="DP343" s="37">
        <v>1160.9929999999999</v>
      </c>
      <c r="DW343" s="37">
        <v>0</v>
      </c>
      <c r="DZ343" s="37">
        <v>0</v>
      </c>
      <c r="EE343" s="37">
        <v>2</v>
      </c>
      <c r="EK343" s="37">
        <v>2</v>
      </c>
      <c r="EL343" s="37">
        <f t="shared" si="132"/>
        <v>34</v>
      </c>
      <c r="EM343" s="37">
        <v>34</v>
      </c>
      <c r="EN343" s="37">
        <v>0</v>
      </c>
      <c r="EO343" s="37">
        <v>423.81085499999995</v>
      </c>
      <c r="EQ343" s="37">
        <v>19.970145000000002</v>
      </c>
      <c r="FE343" s="37">
        <v>2089.7874000000002</v>
      </c>
      <c r="FF343" s="183"/>
      <c r="FG343" s="37">
        <v>232.1986</v>
      </c>
      <c r="FI343" s="37"/>
      <c r="FU343" s="37">
        <v>464.3972</v>
      </c>
      <c r="FW343" s="37">
        <v>5</v>
      </c>
      <c r="GH343" s="37">
        <v>1207.134</v>
      </c>
      <c r="GQ343" s="185"/>
      <c r="GR343" s="186"/>
      <c r="GS343" s="186"/>
      <c r="GT343" s="186"/>
      <c r="GU343" s="186"/>
      <c r="GV343" s="186"/>
      <c r="GW343" s="186"/>
      <c r="GX343" s="186"/>
      <c r="GY343" s="186"/>
      <c r="GZ343" s="186"/>
      <c r="HA343" s="186"/>
      <c r="HB343" s="186"/>
      <c r="HC343" s="186"/>
      <c r="HD343" s="186"/>
      <c r="HE343" s="186"/>
      <c r="HF343" s="186"/>
      <c r="HG343" s="186"/>
      <c r="HH343" s="186"/>
      <c r="HV343" s="37">
        <v>670.63</v>
      </c>
      <c r="HX343" s="37">
        <v>1.7</v>
      </c>
      <c r="IB343" s="37">
        <v>0</v>
      </c>
      <c r="IR343" s="37">
        <v>0</v>
      </c>
      <c r="IT343" s="37">
        <v>0</v>
      </c>
      <c r="JT343" s="37">
        <v>0</v>
      </c>
      <c r="JW343" s="37">
        <v>0</v>
      </c>
      <c r="JZ343" s="37">
        <v>0</v>
      </c>
      <c r="KA343" s="37">
        <v>0</v>
      </c>
      <c r="KB343" s="37">
        <v>0</v>
      </c>
      <c r="KC343" s="37">
        <v>0</v>
      </c>
      <c r="KD343" s="37">
        <v>0</v>
      </c>
      <c r="KV343" s="37">
        <v>0</v>
      </c>
    </row>
    <row r="344" spans="1:308" ht="17.25" customHeight="1" x14ac:dyDescent="0.25">
      <c r="A344" s="17">
        <v>334</v>
      </c>
      <c r="B344" s="163" t="s">
        <v>300</v>
      </c>
      <c r="C344" s="169" t="s">
        <v>634</v>
      </c>
      <c r="D344" s="170">
        <v>247693476</v>
      </c>
      <c r="E344" s="78">
        <f t="shared" si="117"/>
        <v>20677.680999999997</v>
      </c>
      <c r="F344" s="78">
        <f t="shared" si="114"/>
        <v>2446.9808600000001</v>
      </c>
      <c r="G344" s="78">
        <f t="shared" si="115"/>
        <v>0</v>
      </c>
      <c r="H344" s="78">
        <f t="shared" si="116"/>
        <v>1092.1041399999999</v>
      </c>
      <c r="I344" s="78">
        <f t="shared" si="118"/>
        <v>17138.595999999998</v>
      </c>
      <c r="J344" s="37">
        <f t="shared" si="121"/>
        <v>2</v>
      </c>
      <c r="K344" s="37">
        <f>VLOOKUP($D344,'[2]Титул ДТ'!$B:$CT,12,0)</f>
        <v>2</v>
      </c>
      <c r="M344" s="37">
        <v>0</v>
      </c>
      <c r="U344" s="37">
        <v>1</v>
      </c>
      <c r="V344" s="180">
        <f t="shared" si="119"/>
        <v>515</v>
      </c>
      <c r="W344" s="180">
        <f t="shared" si="122"/>
        <v>0</v>
      </c>
      <c r="X344" s="180"/>
      <c r="Y344" s="180"/>
      <c r="Z344" s="180">
        <f t="shared" si="123"/>
        <v>0</v>
      </c>
      <c r="AA344" s="180"/>
      <c r="AB344" s="180"/>
      <c r="AC344" s="180">
        <f t="shared" si="124"/>
        <v>515</v>
      </c>
      <c r="AD344" s="37">
        <v>515</v>
      </c>
      <c r="AF344" s="37">
        <v>40</v>
      </c>
      <c r="AH344" s="37">
        <v>0</v>
      </c>
      <c r="AJ344" s="37">
        <v>0</v>
      </c>
      <c r="AL344" s="37">
        <f t="shared" si="120"/>
        <v>0</v>
      </c>
      <c r="AM344" s="179">
        <f t="shared" si="125"/>
        <v>0</v>
      </c>
      <c r="AP344" s="37">
        <f t="shared" si="126"/>
        <v>0</v>
      </c>
      <c r="AS344" s="37">
        <f t="shared" si="127"/>
        <v>0</v>
      </c>
      <c r="AT344" s="37">
        <v>0</v>
      </c>
      <c r="AV344" s="37">
        <f t="shared" si="128"/>
        <v>0</v>
      </c>
      <c r="AW344" s="37">
        <v>0</v>
      </c>
      <c r="AY344" s="37">
        <v>0</v>
      </c>
      <c r="BE344" s="37">
        <v>0</v>
      </c>
      <c r="BS344" s="37">
        <f t="shared" si="129"/>
        <v>0</v>
      </c>
      <c r="BT344" s="37">
        <v>0</v>
      </c>
      <c r="BV344" s="37">
        <v>0</v>
      </c>
      <c r="BX344" s="37">
        <v>0</v>
      </c>
      <c r="BZ344" s="37">
        <v>0</v>
      </c>
      <c r="CH344" s="37">
        <f t="shared" si="130"/>
        <v>0</v>
      </c>
      <c r="CI344" s="37">
        <v>0</v>
      </c>
      <c r="CN344" s="183">
        <v>17004.46</v>
      </c>
      <c r="CT344" s="37">
        <v>36</v>
      </c>
      <c r="CV344" s="37">
        <v>0</v>
      </c>
      <c r="DB344" s="37">
        <v>0</v>
      </c>
      <c r="DD344" s="37">
        <v>92</v>
      </c>
      <c r="DE344" s="37">
        <f t="shared" si="131"/>
        <v>0</v>
      </c>
      <c r="DG344" s="37">
        <v>0</v>
      </c>
      <c r="DK344" s="37">
        <v>0</v>
      </c>
      <c r="DP344" s="37">
        <v>1165.8064999999999</v>
      </c>
      <c r="DW344" s="37">
        <v>0</v>
      </c>
      <c r="DZ344" s="37">
        <v>2</v>
      </c>
      <c r="EE344" s="37">
        <v>8</v>
      </c>
      <c r="EK344" s="37">
        <v>1</v>
      </c>
      <c r="EL344" s="37">
        <f t="shared" si="132"/>
        <v>27</v>
      </c>
      <c r="EM344" s="37">
        <v>27</v>
      </c>
      <c r="EN344" s="37">
        <v>0</v>
      </c>
      <c r="EO344" s="37">
        <v>348.52915999999999</v>
      </c>
      <c r="EQ344" s="37">
        <v>16.422840000000001</v>
      </c>
      <c r="FE344" s="37">
        <v>2098.4517000000001</v>
      </c>
      <c r="FF344" s="183"/>
      <c r="FG344" s="37">
        <v>233.16130000000001</v>
      </c>
      <c r="FI344" s="37"/>
      <c r="FU344" s="37">
        <v>666.17514285714299</v>
      </c>
      <c r="FW344" s="37">
        <v>3.5</v>
      </c>
      <c r="GE344" s="37">
        <v>287.52</v>
      </c>
      <c r="GQ344" s="183"/>
      <c r="GR344" s="184"/>
      <c r="GS344" s="184"/>
      <c r="GT344" s="184"/>
      <c r="GU344" s="184"/>
      <c r="GV344" s="184"/>
      <c r="GW344" s="184"/>
      <c r="GX344" s="184"/>
      <c r="GY344" s="184"/>
      <c r="GZ344" s="184"/>
      <c r="HA344" s="184"/>
      <c r="HB344" s="184"/>
      <c r="HC344" s="184"/>
      <c r="HD344" s="184"/>
      <c r="HE344" s="184"/>
      <c r="HF344" s="184"/>
      <c r="HG344" s="184"/>
      <c r="HH344" s="184"/>
      <c r="HU344" s="37">
        <v>191.68</v>
      </c>
      <c r="HV344" s="37">
        <v>0</v>
      </c>
      <c r="HW344" s="37">
        <v>1.8</v>
      </c>
      <c r="HX344" s="37">
        <v>0</v>
      </c>
      <c r="IB344" s="37">
        <v>134.136</v>
      </c>
      <c r="IR344" s="37">
        <v>100</v>
      </c>
      <c r="IT344" s="37">
        <v>1.3</v>
      </c>
      <c r="JT344" s="37">
        <v>0</v>
      </c>
      <c r="JW344" s="37">
        <v>0</v>
      </c>
      <c r="JZ344" s="37">
        <v>0</v>
      </c>
      <c r="KA344" s="37">
        <v>0</v>
      </c>
      <c r="KB344" s="37">
        <v>0</v>
      </c>
      <c r="KC344" s="37">
        <v>0</v>
      </c>
      <c r="KD344" s="37">
        <v>0</v>
      </c>
      <c r="KV344" s="37">
        <v>0</v>
      </c>
    </row>
    <row r="345" spans="1:308" ht="17.25" customHeight="1" x14ac:dyDescent="0.25">
      <c r="A345" s="17">
        <v>335</v>
      </c>
      <c r="B345" s="163" t="s">
        <v>300</v>
      </c>
      <c r="C345" s="169" t="s">
        <v>635</v>
      </c>
      <c r="D345" s="170">
        <v>247694013</v>
      </c>
      <c r="E345" s="78">
        <f t="shared" si="117"/>
        <v>13872.174999999999</v>
      </c>
      <c r="F345" s="78">
        <f t="shared" si="114"/>
        <v>2971.7134099999998</v>
      </c>
      <c r="G345" s="78">
        <f t="shared" si="115"/>
        <v>0</v>
      </c>
      <c r="H345" s="78">
        <f t="shared" si="116"/>
        <v>954.96758999999997</v>
      </c>
      <c r="I345" s="78">
        <f t="shared" si="118"/>
        <v>9945.4940000000006</v>
      </c>
      <c r="J345" s="37">
        <f t="shared" si="121"/>
        <v>2</v>
      </c>
      <c r="K345" s="37">
        <f>VLOOKUP($D345,'[2]Титул ДТ'!$B:$CT,12,0)</f>
        <v>2</v>
      </c>
      <c r="M345" s="37">
        <v>0</v>
      </c>
      <c r="U345" s="37">
        <v>1</v>
      </c>
      <c r="V345" s="180">
        <f t="shared" si="119"/>
        <v>481</v>
      </c>
      <c r="W345" s="180">
        <f t="shared" si="122"/>
        <v>0</v>
      </c>
      <c r="X345" s="180"/>
      <c r="Y345" s="180"/>
      <c r="Z345" s="180">
        <f t="shared" si="123"/>
        <v>0</v>
      </c>
      <c r="AA345" s="180"/>
      <c r="AB345" s="180"/>
      <c r="AC345" s="180">
        <f t="shared" si="124"/>
        <v>481</v>
      </c>
      <c r="AD345" s="37">
        <v>481</v>
      </c>
      <c r="AF345" s="37">
        <v>0</v>
      </c>
      <c r="AH345" s="37">
        <v>0</v>
      </c>
      <c r="AJ345" s="37">
        <v>0</v>
      </c>
      <c r="AL345" s="37">
        <f t="shared" si="120"/>
        <v>0</v>
      </c>
      <c r="AM345" s="179">
        <f t="shared" si="125"/>
        <v>0</v>
      </c>
      <c r="AP345" s="37">
        <f t="shared" si="126"/>
        <v>0</v>
      </c>
      <c r="AS345" s="37">
        <f t="shared" si="127"/>
        <v>0</v>
      </c>
      <c r="AT345" s="37">
        <v>0</v>
      </c>
      <c r="AV345" s="37">
        <f t="shared" si="128"/>
        <v>0</v>
      </c>
      <c r="AW345" s="37">
        <v>0</v>
      </c>
      <c r="AY345" s="37">
        <v>2</v>
      </c>
      <c r="BE345" s="37">
        <v>0</v>
      </c>
      <c r="BS345" s="37">
        <f t="shared" si="129"/>
        <v>242</v>
      </c>
      <c r="BT345" s="37">
        <v>242</v>
      </c>
      <c r="BV345" s="37">
        <v>0</v>
      </c>
      <c r="BX345" s="37">
        <v>0</v>
      </c>
      <c r="BZ345" s="37">
        <v>0</v>
      </c>
      <c r="CH345" s="37">
        <f t="shared" si="130"/>
        <v>3</v>
      </c>
      <c r="CI345" s="37">
        <v>3</v>
      </c>
      <c r="CN345" s="37">
        <v>9273.7620000000006</v>
      </c>
      <c r="CT345" s="37">
        <v>197</v>
      </c>
      <c r="CV345" s="37">
        <v>0</v>
      </c>
      <c r="DB345" s="37">
        <v>0</v>
      </c>
      <c r="DD345" s="37">
        <v>0</v>
      </c>
      <c r="DE345" s="37">
        <f t="shared" si="131"/>
        <v>0</v>
      </c>
      <c r="DG345" s="37">
        <v>0</v>
      </c>
      <c r="DK345" s="37">
        <v>0</v>
      </c>
      <c r="DP345" s="37">
        <v>798.19949999999994</v>
      </c>
      <c r="DW345" s="37">
        <v>0</v>
      </c>
      <c r="DZ345" s="37">
        <v>2</v>
      </c>
      <c r="EE345" s="37">
        <v>10</v>
      </c>
      <c r="EK345" s="37">
        <v>10</v>
      </c>
      <c r="EL345" s="37">
        <f t="shared" si="132"/>
        <v>124</v>
      </c>
      <c r="EM345" s="37">
        <v>124</v>
      </c>
      <c r="EN345" s="37">
        <v>0</v>
      </c>
      <c r="EO345" s="37">
        <v>1534.9543099999999</v>
      </c>
      <c r="EQ345" s="37">
        <v>72.327690000000018</v>
      </c>
      <c r="FE345" s="37">
        <v>1436.7591</v>
      </c>
      <c r="FF345" s="183"/>
      <c r="FG345" s="37">
        <v>159.63990000000001</v>
      </c>
      <c r="FI345" s="37"/>
      <c r="FU345" s="37">
        <v>319.27980000000002</v>
      </c>
      <c r="FW345" s="37">
        <v>5</v>
      </c>
      <c r="GH345" s="37">
        <v>671.73199999999997</v>
      </c>
      <c r="GQ345" s="183"/>
      <c r="GR345" s="184"/>
      <c r="GS345" s="184"/>
      <c r="GT345" s="184"/>
      <c r="GU345" s="184"/>
      <c r="GV345" s="184"/>
      <c r="GW345" s="184"/>
      <c r="GX345" s="184"/>
      <c r="GY345" s="184"/>
      <c r="GZ345" s="184"/>
      <c r="HA345" s="184"/>
      <c r="HB345" s="184"/>
      <c r="HC345" s="184"/>
      <c r="HD345" s="184"/>
      <c r="HE345" s="184"/>
      <c r="HF345" s="184"/>
      <c r="HG345" s="184"/>
      <c r="HH345" s="184"/>
      <c r="HV345" s="37">
        <v>434.65011764705798</v>
      </c>
      <c r="HX345" s="37">
        <v>1.7</v>
      </c>
      <c r="IB345" s="37">
        <v>0</v>
      </c>
      <c r="IR345" s="37">
        <v>0</v>
      </c>
      <c r="IT345" s="37">
        <v>0</v>
      </c>
      <c r="JT345" s="37">
        <v>0</v>
      </c>
      <c r="JW345" s="37">
        <v>0</v>
      </c>
      <c r="JZ345" s="37">
        <v>0</v>
      </c>
      <c r="KA345" s="37">
        <v>0</v>
      </c>
      <c r="KB345" s="37">
        <v>0</v>
      </c>
      <c r="KC345" s="37">
        <v>0</v>
      </c>
      <c r="KD345" s="37">
        <v>0</v>
      </c>
      <c r="KV345" s="37">
        <v>0</v>
      </c>
    </row>
    <row r="346" spans="1:308" ht="17.25" customHeight="1" x14ac:dyDescent="0.25">
      <c r="A346" s="17">
        <v>336</v>
      </c>
      <c r="B346" s="163" t="s">
        <v>300</v>
      </c>
      <c r="C346" s="169" t="s">
        <v>636</v>
      </c>
      <c r="D346" s="170">
        <v>247693798</v>
      </c>
      <c r="E346" s="78">
        <f t="shared" si="117"/>
        <v>18691.186999999998</v>
      </c>
      <c r="F346" s="78">
        <f t="shared" si="114"/>
        <v>6444.26883</v>
      </c>
      <c r="G346" s="78">
        <f t="shared" si="115"/>
        <v>0</v>
      </c>
      <c r="H346" s="78">
        <f t="shared" si="116"/>
        <v>1040.9371699999999</v>
      </c>
      <c r="I346" s="78">
        <f t="shared" si="118"/>
        <v>11205.981</v>
      </c>
      <c r="J346" s="37">
        <f t="shared" si="121"/>
        <v>1</v>
      </c>
      <c r="K346" s="37">
        <f>VLOOKUP($D346,'[2]Титул ДТ'!$B:$CT,12,0)</f>
        <v>1</v>
      </c>
      <c r="M346" s="37">
        <v>0</v>
      </c>
      <c r="U346" s="37">
        <v>1</v>
      </c>
      <c r="V346" s="180">
        <f t="shared" si="119"/>
        <v>256</v>
      </c>
      <c r="W346" s="180">
        <f t="shared" si="122"/>
        <v>0</v>
      </c>
      <c r="X346" s="180"/>
      <c r="Y346" s="180"/>
      <c r="Z346" s="180">
        <f t="shared" si="123"/>
        <v>0</v>
      </c>
      <c r="AA346" s="180"/>
      <c r="AB346" s="180"/>
      <c r="AC346" s="180">
        <f t="shared" si="124"/>
        <v>256</v>
      </c>
      <c r="AD346" s="37">
        <v>256</v>
      </c>
      <c r="AF346" s="37">
        <v>0</v>
      </c>
      <c r="AH346" s="37">
        <v>0</v>
      </c>
      <c r="AJ346" s="37">
        <v>0</v>
      </c>
      <c r="AL346" s="37">
        <f t="shared" si="120"/>
        <v>5</v>
      </c>
      <c r="AM346" s="179">
        <f t="shared" si="125"/>
        <v>0</v>
      </c>
      <c r="AP346" s="37">
        <f t="shared" si="126"/>
        <v>0</v>
      </c>
      <c r="AS346" s="37">
        <f t="shared" si="127"/>
        <v>4</v>
      </c>
      <c r="AT346" s="37">
        <v>4</v>
      </c>
      <c r="AV346" s="37">
        <f t="shared" si="128"/>
        <v>1</v>
      </c>
      <c r="AW346" s="37">
        <v>1</v>
      </c>
      <c r="AY346" s="37">
        <v>2</v>
      </c>
      <c r="BE346" s="37">
        <v>0</v>
      </c>
      <c r="BS346" s="37">
        <f t="shared" si="129"/>
        <v>167.2</v>
      </c>
      <c r="BT346" s="37">
        <v>167.2</v>
      </c>
      <c r="BV346" s="37">
        <v>0</v>
      </c>
      <c r="BX346" s="37">
        <v>0</v>
      </c>
      <c r="BZ346" s="37">
        <v>0</v>
      </c>
      <c r="CH346" s="37">
        <f t="shared" si="130"/>
        <v>4</v>
      </c>
      <c r="CI346" s="37">
        <v>4</v>
      </c>
      <c r="CN346" s="37">
        <v>8650.3919999999998</v>
      </c>
      <c r="CT346" s="37">
        <v>250</v>
      </c>
      <c r="CV346" s="37">
        <v>0</v>
      </c>
      <c r="DB346" s="37">
        <v>0</v>
      </c>
      <c r="DD346" s="37">
        <v>0</v>
      </c>
      <c r="DE346" s="37">
        <f t="shared" si="131"/>
        <v>2</v>
      </c>
      <c r="DG346" s="37">
        <v>2</v>
      </c>
      <c r="DK346" s="37">
        <v>18</v>
      </c>
      <c r="DP346" s="37">
        <v>2726.79</v>
      </c>
      <c r="DW346" s="37">
        <v>0</v>
      </c>
      <c r="DZ346" s="37">
        <v>1</v>
      </c>
      <c r="EE346" s="37">
        <v>4</v>
      </c>
      <c r="EK346" s="37">
        <v>11</v>
      </c>
      <c r="EL346" s="37">
        <f t="shared" si="132"/>
        <v>123</v>
      </c>
      <c r="EM346" s="37">
        <v>123</v>
      </c>
      <c r="EN346" s="37">
        <v>0</v>
      </c>
      <c r="EO346" s="37">
        <v>1536.04683</v>
      </c>
      <c r="EQ346" s="37">
        <v>72.379170000000016</v>
      </c>
      <c r="FE346" s="37">
        <v>4908.2219999999998</v>
      </c>
      <c r="FF346" s="183"/>
      <c r="FG346" s="37">
        <v>545.35799999999995</v>
      </c>
      <c r="FI346" s="37"/>
      <c r="FU346" s="37">
        <v>940.27241379310396</v>
      </c>
      <c r="FW346" s="37">
        <v>5.8</v>
      </c>
      <c r="GH346" s="37">
        <v>2537.5889999999999</v>
      </c>
      <c r="GQ346" s="183"/>
      <c r="GR346" s="184"/>
      <c r="GS346" s="184"/>
      <c r="GT346" s="184"/>
      <c r="GU346" s="184"/>
      <c r="GV346" s="184"/>
      <c r="GW346" s="184"/>
      <c r="GX346" s="184"/>
      <c r="GY346" s="184"/>
      <c r="GZ346" s="184"/>
      <c r="HA346" s="184"/>
      <c r="HB346" s="184"/>
      <c r="HC346" s="184"/>
      <c r="HD346" s="184"/>
      <c r="HE346" s="184"/>
      <c r="HF346" s="184"/>
      <c r="HG346" s="184"/>
      <c r="HH346" s="184"/>
      <c r="HV346" s="37">
        <v>1614.8293636363701</v>
      </c>
      <c r="HX346" s="37">
        <v>1.7</v>
      </c>
      <c r="IB346" s="37">
        <v>0</v>
      </c>
      <c r="IR346" s="37">
        <v>0</v>
      </c>
      <c r="IT346" s="37">
        <v>0</v>
      </c>
      <c r="JT346" s="37">
        <v>0</v>
      </c>
      <c r="JW346" s="37">
        <v>0</v>
      </c>
      <c r="JZ346" s="37">
        <v>0</v>
      </c>
      <c r="KA346" s="37">
        <v>0</v>
      </c>
      <c r="KB346" s="37">
        <v>0</v>
      </c>
      <c r="KC346" s="37">
        <v>0</v>
      </c>
      <c r="KD346" s="37">
        <v>0</v>
      </c>
      <c r="KV346" s="37">
        <v>0</v>
      </c>
    </row>
    <row r="347" spans="1:308" ht="17.25" customHeight="1" x14ac:dyDescent="0.25">
      <c r="A347" s="17">
        <v>337</v>
      </c>
      <c r="B347" s="163" t="s">
        <v>300</v>
      </c>
      <c r="C347" s="169" t="s">
        <v>637</v>
      </c>
      <c r="D347" s="170">
        <v>247693887</v>
      </c>
      <c r="E347" s="78">
        <f t="shared" si="117"/>
        <v>18091.595999999998</v>
      </c>
      <c r="F347" s="78">
        <f t="shared" si="114"/>
        <v>4636.57575</v>
      </c>
      <c r="G347" s="78">
        <f t="shared" si="115"/>
        <v>0</v>
      </c>
      <c r="H347" s="78">
        <f t="shared" si="116"/>
        <v>978.53225000000009</v>
      </c>
      <c r="I347" s="78">
        <f t="shared" si="118"/>
        <v>12476.487999999999</v>
      </c>
      <c r="J347" s="37">
        <f t="shared" si="121"/>
        <v>1</v>
      </c>
      <c r="K347" s="37">
        <f>VLOOKUP($D347,'[2]Титул ДТ'!$B:$CT,12,0)</f>
        <v>1</v>
      </c>
      <c r="M347" s="37">
        <v>0</v>
      </c>
      <c r="U347" s="37">
        <v>1</v>
      </c>
      <c r="V347" s="180">
        <f t="shared" si="119"/>
        <v>289</v>
      </c>
      <c r="W347" s="180">
        <f t="shared" si="122"/>
        <v>0</v>
      </c>
      <c r="X347" s="180"/>
      <c r="Y347" s="180"/>
      <c r="Z347" s="180">
        <f t="shared" si="123"/>
        <v>0</v>
      </c>
      <c r="AA347" s="180"/>
      <c r="AB347" s="180"/>
      <c r="AC347" s="180">
        <f t="shared" si="124"/>
        <v>289</v>
      </c>
      <c r="AD347" s="37">
        <v>289</v>
      </c>
      <c r="AF347" s="37">
        <v>0</v>
      </c>
      <c r="AH347" s="37">
        <v>0</v>
      </c>
      <c r="AJ347" s="37">
        <v>0</v>
      </c>
      <c r="AL347" s="37">
        <f t="shared" si="120"/>
        <v>0</v>
      </c>
      <c r="AM347" s="179">
        <f t="shared" si="125"/>
        <v>0</v>
      </c>
      <c r="AP347" s="37">
        <f t="shared" si="126"/>
        <v>0</v>
      </c>
      <c r="AS347" s="37">
        <f t="shared" si="127"/>
        <v>0</v>
      </c>
      <c r="AT347" s="37">
        <v>0</v>
      </c>
      <c r="AV347" s="37">
        <f t="shared" si="128"/>
        <v>0</v>
      </c>
      <c r="AW347" s="37">
        <v>0</v>
      </c>
      <c r="AY347" s="37">
        <v>1</v>
      </c>
      <c r="BE347" s="37">
        <v>0</v>
      </c>
      <c r="BS347" s="37">
        <f t="shared" si="129"/>
        <v>310</v>
      </c>
      <c r="BT347" s="37">
        <v>310</v>
      </c>
      <c r="BV347" s="37">
        <v>0</v>
      </c>
      <c r="BX347" s="37">
        <v>0</v>
      </c>
      <c r="BZ347" s="37">
        <v>0</v>
      </c>
      <c r="CH347" s="37">
        <f t="shared" si="130"/>
        <v>4</v>
      </c>
      <c r="CI347" s="37">
        <v>4</v>
      </c>
      <c r="CN347" s="37">
        <v>11401.536</v>
      </c>
      <c r="CT347" s="37">
        <v>298</v>
      </c>
      <c r="CV347" s="37">
        <v>0</v>
      </c>
      <c r="DB347" s="37">
        <v>0</v>
      </c>
      <c r="DD347" s="37">
        <v>0</v>
      </c>
      <c r="DE347" s="37">
        <f t="shared" si="131"/>
        <v>1</v>
      </c>
      <c r="DG347" s="37">
        <v>1</v>
      </c>
      <c r="DK347" s="37">
        <v>18</v>
      </c>
      <c r="DP347" s="37">
        <v>1398.249</v>
      </c>
      <c r="DW347" s="37">
        <v>0</v>
      </c>
      <c r="DZ347" s="37">
        <v>1</v>
      </c>
      <c r="EE347" s="37">
        <v>1</v>
      </c>
      <c r="EK347" s="37">
        <v>4</v>
      </c>
      <c r="EL347" s="37">
        <f t="shared" si="132"/>
        <v>171</v>
      </c>
      <c r="EM347" s="37">
        <v>171</v>
      </c>
      <c r="EN347" s="37">
        <v>0</v>
      </c>
      <c r="EO347" s="37">
        <v>2119.7275500000001</v>
      </c>
      <c r="EQ347" s="37">
        <v>99.882450000000034</v>
      </c>
      <c r="FE347" s="37">
        <v>2516.8481999999999</v>
      </c>
      <c r="FF347" s="183"/>
      <c r="FG347" s="37">
        <v>279.64980000000003</v>
      </c>
      <c r="FI347" s="37"/>
      <c r="FU347" s="37">
        <v>559.29960000000005</v>
      </c>
      <c r="FW347" s="37">
        <v>5</v>
      </c>
      <c r="GH347" s="37">
        <v>1056.952</v>
      </c>
      <c r="GQ347" s="185"/>
      <c r="GR347" s="186"/>
      <c r="GS347" s="186"/>
      <c r="GT347" s="186"/>
      <c r="GU347" s="186"/>
      <c r="GV347" s="186"/>
      <c r="GW347" s="186"/>
      <c r="GX347" s="186"/>
      <c r="GY347" s="186"/>
      <c r="GZ347" s="186"/>
      <c r="HA347" s="186"/>
      <c r="HB347" s="186"/>
      <c r="HC347" s="186"/>
      <c r="HD347" s="186"/>
      <c r="HE347" s="186"/>
      <c r="HF347" s="186"/>
      <c r="HG347" s="186"/>
      <c r="HH347" s="186"/>
      <c r="HV347" s="37">
        <v>656.03917241379304</v>
      </c>
      <c r="HX347" s="37">
        <v>1.7</v>
      </c>
      <c r="IB347" s="37">
        <v>0</v>
      </c>
      <c r="IR347" s="37">
        <v>0</v>
      </c>
      <c r="IT347" s="37">
        <v>0</v>
      </c>
      <c r="JT347" s="37">
        <v>0</v>
      </c>
      <c r="JW347" s="37">
        <v>0</v>
      </c>
      <c r="JZ347" s="37">
        <v>0</v>
      </c>
      <c r="KA347" s="37">
        <v>0</v>
      </c>
      <c r="KB347" s="37">
        <v>0</v>
      </c>
      <c r="KC347" s="37">
        <v>0</v>
      </c>
      <c r="KD347" s="37">
        <v>0</v>
      </c>
      <c r="KV347" s="37">
        <v>0</v>
      </c>
    </row>
    <row r="348" spans="1:308" ht="17.25" customHeight="1" x14ac:dyDescent="0.25">
      <c r="A348" s="17">
        <v>338</v>
      </c>
      <c r="B348" s="163" t="s">
        <v>300</v>
      </c>
      <c r="C348" s="169" t="s">
        <v>638</v>
      </c>
      <c r="D348" s="170">
        <v>247693709</v>
      </c>
      <c r="E348" s="78">
        <f t="shared" si="117"/>
        <v>22315.556</v>
      </c>
      <c r="F348" s="78">
        <f t="shared" si="114"/>
        <v>5886.1954750000004</v>
      </c>
      <c r="G348" s="78">
        <f t="shared" si="115"/>
        <v>0</v>
      </c>
      <c r="H348" s="78">
        <f t="shared" si="116"/>
        <v>1280.2025250000002</v>
      </c>
      <c r="I348" s="78">
        <f t="shared" si="118"/>
        <v>15149.157999999999</v>
      </c>
      <c r="J348" s="37">
        <f t="shared" si="121"/>
        <v>2</v>
      </c>
      <c r="K348" s="37">
        <f>VLOOKUP($D348,'[2]Титул ДТ'!$B:$CT,12,0)</f>
        <v>2</v>
      </c>
      <c r="M348" s="37">
        <v>0</v>
      </c>
      <c r="U348" s="37">
        <v>1</v>
      </c>
      <c r="V348" s="180">
        <f t="shared" si="119"/>
        <v>250</v>
      </c>
      <c r="W348" s="180">
        <f t="shared" si="122"/>
        <v>0</v>
      </c>
      <c r="X348" s="180"/>
      <c r="Y348" s="180"/>
      <c r="Z348" s="180">
        <f t="shared" si="123"/>
        <v>0</v>
      </c>
      <c r="AA348" s="180"/>
      <c r="AB348" s="180"/>
      <c r="AC348" s="180">
        <f t="shared" si="124"/>
        <v>250</v>
      </c>
      <c r="AD348" s="37">
        <v>250</v>
      </c>
      <c r="AF348" s="37">
        <v>34</v>
      </c>
      <c r="AH348" s="37">
        <v>0</v>
      </c>
      <c r="AJ348" s="37">
        <v>0</v>
      </c>
      <c r="AL348" s="37">
        <f t="shared" si="120"/>
        <v>12</v>
      </c>
      <c r="AM348" s="179">
        <f t="shared" si="125"/>
        <v>0</v>
      </c>
      <c r="AP348" s="37">
        <f t="shared" si="126"/>
        <v>0</v>
      </c>
      <c r="AS348" s="37">
        <f t="shared" si="127"/>
        <v>11</v>
      </c>
      <c r="AT348" s="37">
        <v>11</v>
      </c>
      <c r="AV348" s="37">
        <f t="shared" si="128"/>
        <v>1</v>
      </c>
      <c r="AW348" s="37">
        <v>1</v>
      </c>
      <c r="AY348" s="37">
        <v>1</v>
      </c>
      <c r="BE348" s="37">
        <v>0</v>
      </c>
      <c r="BS348" s="37">
        <f t="shared" si="129"/>
        <v>442</v>
      </c>
      <c r="BT348" s="37">
        <v>442</v>
      </c>
      <c r="BV348" s="37">
        <v>0</v>
      </c>
      <c r="BX348" s="37">
        <v>0</v>
      </c>
      <c r="BZ348" s="37">
        <v>0</v>
      </c>
      <c r="CH348" s="37">
        <f t="shared" si="130"/>
        <v>2</v>
      </c>
      <c r="CI348" s="37">
        <v>2</v>
      </c>
      <c r="CN348" s="37">
        <v>14385.939</v>
      </c>
      <c r="CT348" s="37">
        <v>356</v>
      </c>
      <c r="CV348" s="37">
        <v>0</v>
      </c>
      <c r="DB348" s="37">
        <v>0</v>
      </c>
      <c r="DD348" s="37">
        <v>0</v>
      </c>
      <c r="DE348" s="37">
        <f t="shared" si="131"/>
        <v>1</v>
      </c>
      <c r="DG348" s="37">
        <v>1</v>
      </c>
      <c r="DK348" s="37">
        <v>18</v>
      </c>
      <c r="DP348" s="37">
        <v>2403.4965000000002</v>
      </c>
      <c r="DW348" s="37">
        <v>0</v>
      </c>
      <c r="DZ348" s="37">
        <v>2</v>
      </c>
      <c r="EE348" s="37">
        <v>13</v>
      </c>
      <c r="EK348" s="37">
        <v>10</v>
      </c>
      <c r="EL348" s="37">
        <f t="shared" si="132"/>
        <v>124</v>
      </c>
      <c r="EM348" s="37">
        <v>124</v>
      </c>
      <c r="EN348" s="37">
        <v>0</v>
      </c>
      <c r="EO348" s="37">
        <v>1559.901775</v>
      </c>
      <c r="EQ348" s="37">
        <v>73.503225000000015</v>
      </c>
      <c r="FE348" s="37">
        <v>4326.2937000000002</v>
      </c>
      <c r="FF348" s="183"/>
      <c r="FG348" s="37">
        <v>480.69929999999999</v>
      </c>
      <c r="FI348" s="37"/>
      <c r="FU348" s="37">
        <v>961.39859999999999</v>
      </c>
      <c r="FW348" s="37">
        <v>5</v>
      </c>
      <c r="GH348" s="37">
        <v>745.21900000000005</v>
      </c>
      <c r="GQ348" s="183"/>
      <c r="GR348" s="184"/>
      <c r="GS348" s="184"/>
      <c r="GT348" s="184"/>
      <c r="GU348" s="184"/>
      <c r="GV348" s="184"/>
      <c r="GW348" s="184"/>
      <c r="GX348" s="184"/>
      <c r="GY348" s="184"/>
      <c r="GZ348" s="184"/>
      <c r="HA348" s="184"/>
      <c r="HB348" s="184"/>
      <c r="HC348" s="184"/>
      <c r="HD348" s="184"/>
      <c r="HE348" s="184"/>
      <c r="HF348" s="184"/>
      <c r="HG348" s="184"/>
      <c r="HH348" s="184"/>
      <c r="HV348" s="37">
        <v>414.01055555555598</v>
      </c>
      <c r="HX348" s="37">
        <v>1.7</v>
      </c>
      <c r="IB348" s="37">
        <v>0</v>
      </c>
      <c r="IR348" s="37">
        <v>0</v>
      </c>
      <c r="IT348" s="37">
        <v>0</v>
      </c>
      <c r="JT348" s="37">
        <v>0</v>
      </c>
      <c r="JW348" s="37">
        <v>0</v>
      </c>
      <c r="JZ348" s="37">
        <v>0</v>
      </c>
      <c r="KA348" s="37">
        <v>0</v>
      </c>
      <c r="KB348" s="37">
        <v>0</v>
      </c>
      <c r="KC348" s="37">
        <v>0</v>
      </c>
      <c r="KD348" s="37">
        <v>0</v>
      </c>
      <c r="KV348" s="37">
        <v>0</v>
      </c>
    </row>
    <row r="349" spans="1:308" ht="17.25" customHeight="1" x14ac:dyDescent="0.25">
      <c r="A349" s="17">
        <v>339</v>
      </c>
      <c r="B349" s="163" t="s">
        <v>300</v>
      </c>
      <c r="C349" s="169" t="s">
        <v>639</v>
      </c>
      <c r="D349" s="170">
        <v>247693835</v>
      </c>
      <c r="E349" s="78">
        <f t="shared" si="117"/>
        <v>12189.576999999999</v>
      </c>
      <c r="F349" s="78">
        <f t="shared" si="114"/>
        <v>3184.0109549999997</v>
      </c>
      <c r="G349" s="78">
        <f t="shared" si="115"/>
        <v>0</v>
      </c>
      <c r="H349" s="78">
        <f t="shared" si="116"/>
        <v>714.01404500000001</v>
      </c>
      <c r="I349" s="78">
        <f t="shared" si="118"/>
        <v>8291.5519999999997</v>
      </c>
      <c r="J349" s="37">
        <f t="shared" si="121"/>
        <v>1</v>
      </c>
      <c r="K349" s="37">
        <f>VLOOKUP($D349,'[2]Титул ДТ'!$B:$CT,12,0)</f>
        <v>1</v>
      </c>
      <c r="M349" s="37">
        <v>0</v>
      </c>
      <c r="U349" s="37">
        <v>1</v>
      </c>
      <c r="V349" s="180">
        <f t="shared" si="119"/>
        <v>318</v>
      </c>
      <c r="W349" s="180">
        <f t="shared" si="122"/>
        <v>0</v>
      </c>
      <c r="X349" s="180"/>
      <c r="Y349" s="180"/>
      <c r="Z349" s="180">
        <f t="shared" si="123"/>
        <v>0</v>
      </c>
      <c r="AA349" s="180"/>
      <c r="AB349" s="180"/>
      <c r="AC349" s="180">
        <f t="shared" si="124"/>
        <v>318</v>
      </c>
      <c r="AD349" s="37">
        <v>318</v>
      </c>
      <c r="AF349" s="37">
        <v>0</v>
      </c>
      <c r="AH349" s="37">
        <v>0</v>
      </c>
      <c r="AJ349" s="37">
        <v>0</v>
      </c>
      <c r="AL349" s="37">
        <f t="shared" si="120"/>
        <v>9</v>
      </c>
      <c r="AM349" s="179">
        <f t="shared" si="125"/>
        <v>0</v>
      </c>
      <c r="AP349" s="37">
        <f t="shared" si="126"/>
        <v>0</v>
      </c>
      <c r="AS349" s="37">
        <f t="shared" si="127"/>
        <v>8</v>
      </c>
      <c r="AT349" s="37">
        <v>8</v>
      </c>
      <c r="AV349" s="37">
        <f t="shared" si="128"/>
        <v>1</v>
      </c>
      <c r="AW349" s="37">
        <v>1</v>
      </c>
      <c r="AY349" s="37">
        <v>1</v>
      </c>
      <c r="BE349" s="37">
        <v>0</v>
      </c>
      <c r="BS349" s="37">
        <f t="shared" si="129"/>
        <v>110</v>
      </c>
      <c r="BT349" s="37">
        <v>110</v>
      </c>
      <c r="BV349" s="37">
        <v>0</v>
      </c>
      <c r="BX349" s="37">
        <v>0</v>
      </c>
      <c r="BZ349" s="37">
        <v>0</v>
      </c>
      <c r="CH349" s="37">
        <f t="shared" si="130"/>
        <v>2</v>
      </c>
      <c r="CI349" s="37">
        <v>2</v>
      </c>
      <c r="CN349" s="37">
        <v>7817.1819999999998</v>
      </c>
      <c r="CT349" s="37">
        <v>80</v>
      </c>
      <c r="CV349" s="37">
        <v>0</v>
      </c>
      <c r="DB349" s="37">
        <v>0</v>
      </c>
      <c r="DD349" s="37">
        <v>0</v>
      </c>
      <c r="DE349" s="37">
        <f t="shared" si="131"/>
        <v>0</v>
      </c>
      <c r="DG349" s="37">
        <v>0</v>
      </c>
      <c r="DK349" s="37">
        <v>0</v>
      </c>
      <c r="DP349" s="37">
        <v>1180.5719999999999</v>
      </c>
      <c r="DW349" s="37">
        <v>0</v>
      </c>
      <c r="DZ349" s="37">
        <v>1</v>
      </c>
      <c r="EE349" s="37">
        <v>3</v>
      </c>
      <c r="EK349" s="37">
        <v>9</v>
      </c>
      <c r="EL349" s="37">
        <f t="shared" si="132"/>
        <v>83</v>
      </c>
      <c r="EM349" s="37">
        <v>83</v>
      </c>
      <c r="EN349" s="37">
        <v>0</v>
      </c>
      <c r="EO349" s="37">
        <v>1058.9813550000001</v>
      </c>
      <c r="EQ349" s="37">
        <v>49.899645000000007</v>
      </c>
      <c r="FE349" s="37">
        <v>2125.0295999999998</v>
      </c>
      <c r="FF349" s="183"/>
      <c r="FG349" s="37">
        <v>236.11439999999999</v>
      </c>
      <c r="FI349" s="37"/>
      <c r="FU349" s="37">
        <v>674.61257142857096</v>
      </c>
      <c r="FW349" s="37">
        <v>3.5</v>
      </c>
      <c r="GH349" s="37">
        <v>474.37</v>
      </c>
      <c r="GQ349" s="183"/>
      <c r="GR349" s="184"/>
      <c r="GS349" s="184"/>
      <c r="GT349" s="184"/>
      <c r="GU349" s="184"/>
      <c r="GV349" s="184"/>
      <c r="GW349" s="184"/>
      <c r="GX349" s="184"/>
      <c r="GY349" s="184"/>
      <c r="GZ349" s="184"/>
      <c r="HA349" s="184"/>
      <c r="HB349" s="184"/>
      <c r="HC349" s="184"/>
      <c r="HD349" s="184"/>
      <c r="HE349" s="184"/>
      <c r="HF349" s="184"/>
      <c r="HG349" s="184"/>
      <c r="HH349" s="184"/>
      <c r="HV349" s="37">
        <v>237.185</v>
      </c>
      <c r="HX349" s="37">
        <v>2</v>
      </c>
      <c r="IB349" s="37">
        <v>0</v>
      </c>
      <c r="IR349" s="37">
        <v>0</v>
      </c>
      <c r="IT349" s="37">
        <v>0</v>
      </c>
      <c r="JT349" s="37">
        <v>0</v>
      </c>
      <c r="JW349" s="37">
        <v>0</v>
      </c>
      <c r="JZ349" s="37">
        <v>0</v>
      </c>
      <c r="KA349" s="37">
        <v>0</v>
      </c>
      <c r="KB349" s="37">
        <v>0</v>
      </c>
      <c r="KC349" s="37">
        <v>0</v>
      </c>
      <c r="KD349" s="37">
        <v>0</v>
      </c>
      <c r="KV349" s="37">
        <v>0</v>
      </c>
    </row>
    <row r="350" spans="1:308" ht="17.25" customHeight="1" x14ac:dyDescent="0.25">
      <c r="A350" s="17">
        <v>340</v>
      </c>
      <c r="B350" s="163" t="s">
        <v>300</v>
      </c>
      <c r="C350" s="169" t="s">
        <v>640</v>
      </c>
      <c r="D350" s="170">
        <v>247693967</v>
      </c>
      <c r="E350" s="78">
        <f t="shared" si="117"/>
        <v>12555.433000000001</v>
      </c>
      <c r="F350" s="78">
        <f t="shared" si="114"/>
        <v>2226.4909900000002</v>
      </c>
      <c r="G350" s="78">
        <f t="shared" si="115"/>
        <v>0</v>
      </c>
      <c r="H350" s="78">
        <f t="shared" si="116"/>
        <v>212.24301</v>
      </c>
      <c r="I350" s="78">
        <f t="shared" si="118"/>
        <v>10116.699000000001</v>
      </c>
      <c r="J350" s="37">
        <f t="shared" si="121"/>
        <v>0</v>
      </c>
      <c r="K350" s="37">
        <f>VLOOKUP($D350,'[2]Титул ДТ'!$B:$CT,12,0)</f>
        <v>0</v>
      </c>
      <c r="M350" s="37">
        <v>0</v>
      </c>
      <c r="U350" s="37">
        <v>0</v>
      </c>
      <c r="V350" s="180">
        <f t="shared" si="119"/>
        <v>0</v>
      </c>
      <c r="W350" s="180">
        <f t="shared" si="122"/>
        <v>0</v>
      </c>
      <c r="X350" s="180"/>
      <c r="Y350" s="180"/>
      <c r="Z350" s="180">
        <f t="shared" si="123"/>
        <v>0</v>
      </c>
      <c r="AA350" s="180"/>
      <c r="AB350" s="180"/>
      <c r="AC350" s="180">
        <f t="shared" si="124"/>
        <v>0</v>
      </c>
      <c r="AD350" s="37">
        <v>0</v>
      </c>
      <c r="AF350" s="37">
        <v>0</v>
      </c>
      <c r="AH350" s="37">
        <v>0</v>
      </c>
      <c r="AJ350" s="37">
        <v>0</v>
      </c>
      <c r="AL350" s="37">
        <f t="shared" si="120"/>
        <v>0</v>
      </c>
      <c r="AM350" s="179">
        <f t="shared" si="125"/>
        <v>0</v>
      </c>
      <c r="AP350" s="37">
        <f t="shared" si="126"/>
        <v>0</v>
      </c>
      <c r="AS350" s="37">
        <f t="shared" si="127"/>
        <v>0</v>
      </c>
      <c r="AT350" s="37">
        <v>0</v>
      </c>
      <c r="AV350" s="37">
        <f t="shared" si="128"/>
        <v>0</v>
      </c>
      <c r="AW350" s="37">
        <v>0</v>
      </c>
      <c r="AY350" s="37">
        <v>0</v>
      </c>
      <c r="BE350" s="37">
        <v>0</v>
      </c>
      <c r="BS350" s="37">
        <f t="shared" si="129"/>
        <v>0</v>
      </c>
      <c r="BT350" s="37">
        <v>0</v>
      </c>
      <c r="BV350" s="37">
        <v>0</v>
      </c>
      <c r="BX350" s="37">
        <v>0</v>
      </c>
      <c r="BZ350" s="37">
        <v>0</v>
      </c>
      <c r="CH350" s="37">
        <f t="shared" si="130"/>
        <v>0</v>
      </c>
      <c r="CI350" s="37">
        <v>0</v>
      </c>
      <c r="CN350" s="37">
        <v>9284.6550000000007</v>
      </c>
      <c r="CT350" s="37">
        <v>42</v>
      </c>
      <c r="CV350" s="37">
        <v>0</v>
      </c>
      <c r="DB350" s="37">
        <v>0</v>
      </c>
      <c r="DD350" s="37">
        <v>0</v>
      </c>
      <c r="DE350" s="37">
        <f t="shared" si="131"/>
        <v>1</v>
      </c>
      <c r="DG350" s="37">
        <v>1</v>
      </c>
      <c r="DK350" s="37">
        <v>18</v>
      </c>
      <c r="DP350" s="37">
        <v>931.81799999999998</v>
      </c>
      <c r="DW350" s="37">
        <v>0</v>
      </c>
      <c r="DZ350" s="37">
        <v>0</v>
      </c>
      <c r="EE350" s="37">
        <v>4</v>
      </c>
      <c r="EK350" s="37">
        <v>6</v>
      </c>
      <c r="EL350" s="37">
        <f t="shared" si="132"/>
        <v>44</v>
      </c>
      <c r="EM350" s="37">
        <v>44</v>
      </c>
      <c r="EN350" s="37">
        <v>0</v>
      </c>
      <c r="EO350" s="37">
        <v>549.21858999999995</v>
      </c>
      <c r="EQ350" s="37">
        <v>25.879410000000007</v>
      </c>
      <c r="FE350" s="37">
        <v>1677.2724000000001</v>
      </c>
      <c r="FF350" s="183"/>
      <c r="FG350" s="37">
        <v>186.36359999999999</v>
      </c>
      <c r="FI350" s="37"/>
      <c r="FU350" s="37">
        <v>372.72719999999998</v>
      </c>
      <c r="FW350" s="37">
        <v>5</v>
      </c>
      <c r="GH350" s="37">
        <v>814.04399999999998</v>
      </c>
      <c r="GQ350" s="183"/>
      <c r="GR350" s="184"/>
      <c r="GS350" s="184"/>
      <c r="GT350" s="184"/>
      <c r="GU350" s="184"/>
      <c r="GV350" s="184"/>
      <c r="GW350" s="184"/>
      <c r="GX350" s="184"/>
      <c r="GY350" s="184"/>
      <c r="GZ350" s="184"/>
      <c r="HA350" s="184"/>
      <c r="HB350" s="184"/>
      <c r="HC350" s="184"/>
      <c r="HD350" s="184"/>
      <c r="HE350" s="184"/>
      <c r="HF350" s="184"/>
      <c r="HG350" s="184"/>
      <c r="HH350" s="184"/>
      <c r="HV350" s="37">
        <v>434.15679999999998</v>
      </c>
      <c r="HX350" s="37">
        <v>1.7</v>
      </c>
      <c r="IB350" s="37">
        <v>0</v>
      </c>
      <c r="IR350" s="37">
        <v>0</v>
      </c>
      <c r="IT350" s="37">
        <v>0</v>
      </c>
      <c r="JT350" s="37">
        <v>0</v>
      </c>
      <c r="JW350" s="37">
        <v>0</v>
      </c>
      <c r="JZ350" s="37">
        <v>0</v>
      </c>
      <c r="KA350" s="37">
        <v>0</v>
      </c>
      <c r="KB350" s="37">
        <v>0</v>
      </c>
      <c r="KC350" s="37">
        <v>0</v>
      </c>
      <c r="KD350" s="37">
        <v>0</v>
      </c>
      <c r="KV350" s="37">
        <v>0</v>
      </c>
    </row>
    <row r="351" spans="1:308" ht="17.25" customHeight="1" x14ac:dyDescent="0.25">
      <c r="A351" s="17">
        <v>341</v>
      </c>
      <c r="B351" s="163" t="s">
        <v>300</v>
      </c>
      <c r="C351" s="169" t="s">
        <v>641</v>
      </c>
      <c r="D351" s="170">
        <v>247693545</v>
      </c>
      <c r="E351" s="78">
        <f t="shared" si="117"/>
        <v>4547.1229999999996</v>
      </c>
      <c r="F351" s="78">
        <f t="shared" si="114"/>
        <v>826.07484499999998</v>
      </c>
      <c r="G351" s="78">
        <f t="shared" si="115"/>
        <v>0</v>
      </c>
      <c r="H351" s="78">
        <f t="shared" si="116"/>
        <v>280.10515500000002</v>
      </c>
      <c r="I351" s="78">
        <f t="shared" si="118"/>
        <v>3440.9429999999998</v>
      </c>
      <c r="J351" s="37">
        <f t="shared" si="121"/>
        <v>1</v>
      </c>
      <c r="K351" s="37">
        <f>VLOOKUP($D351,'[2]Титул ДТ'!$B:$CT,12,0)</f>
        <v>1</v>
      </c>
      <c r="M351" s="37">
        <v>0</v>
      </c>
      <c r="U351" s="37">
        <v>1</v>
      </c>
      <c r="V351" s="180">
        <f t="shared" si="119"/>
        <v>0</v>
      </c>
      <c r="W351" s="180">
        <f t="shared" si="122"/>
        <v>0</v>
      </c>
      <c r="X351" s="180"/>
      <c r="Y351" s="180"/>
      <c r="Z351" s="180">
        <f t="shared" si="123"/>
        <v>0</v>
      </c>
      <c r="AA351" s="180"/>
      <c r="AB351" s="180"/>
      <c r="AC351" s="180">
        <f t="shared" si="124"/>
        <v>0</v>
      </c>
      <c r="AD351" s="37">
        <v>0</v>
      </c>
      <c r="AF351" s="37">
        <v>0</v>
      </c>
      <c r="AH351" s="37">
        <v>199</v>
      </c>
      <c r="AJ351" s="37">
        <v>0</v>
      </c>
      <c r="AL351" s="37">
        <f t="shared" si="120"/>
        <v>0</v>
      </c>
      <c r="AM351" s="179">
        <f t="shared" si="125"/>
        <v>0</v>
      </c>
      <c r="AP351" s="37">
        <f t="shared" si="126"/>
        <v>0</v>
      </c>
      <c r="AS351" s="37">
        <f t="shared" si="127"/>
        <v>0</v>
      </c>
      <c r="AT351" s="37">
        <v>0</v>
      </c>
      <c r="AV351" s="37">
        <f t="shared" si="128"/>
        <v>0</v>
      </c>
      <c r="AW351" s="37">
        <v>0</v>
      </c>
      <c r="AY351" s="37">
        <v>0</v>
      </c>
      <c r="BE351" s="37">
        <v>0</v>
      </c>
      <c r="BS351" s="37">
        <f t="shared" si="129"/>
        <v>0</v>
      </c>
      <c r="BT351" s="37">
        <v>0</v>
      </c>
      <c r="BV351" s="37">
        <v>0</v>
      </c>
      <c r="BX351" s="37">
        <v>0</v>
      </c>
      <c r="BZ351" s="37">
        <v>0</v>
      </c>
      <c r="CH351" s="37">
        <f t="shared" si="130"/>
        <v>0</v>
      </c>
      <c r="CI351" s="37">
        <v>0</v>
      </c>
      <c r="CN351" s="37">
        <v>3393.9589999999998</v>
      </c>
      <c r="CT351" s="37">
        <v>500</v>
      </c>
      <c r="CV351" s="37">
        <v>0</v>
      </c>
      <c r="DB351" s="37">
        <v>0</v>
      </c>
      <c r="DD351" s="37">
        <v>0</v>
      </c>
      <c r="DE351" s="37">
        <f t="shared" si="131"/>
        <v>0</v>
      </c>
      <c r="DG351" s="37">
        <v>0</v>
      </c>
      <c r="DK351" s="37">
        <v>0</v>
      </c>
      <c r="DP351" s="37">
        <v>366.20049999999998</v>
      </c>
      <c r="DW351" s="37">
        <v>0</v>
      </c>
      <c r="DZ351" s="37">
        <v>1</v>
      </c>
      <c r="EE351" s="37">
        <v>0</v>
      </c>
      <c r="EK351" s="37">
        <v>0</v>
      </c>
      <c r="EL351" s="37">
        <f t="shared" si="132"/>
        <v>13</v>
      </c>
      <c r="EM351" s="37">
        <v>13</v>
      </c>
      <c r="EN351" s="37">
        <v>0</v>
      </c>
      <c r="EO351" s="37">
        <v>166.91394500000001</v>
      </c>
      <c r="EQ351" s="37">
        <v>7.8650550000000017</v>
      </c>
      <c r="FE351" s="37">
        <v>659.16089999999997</v>
      </c>
      <c r="FF351" s="183"/>
      <c r="FG351" s="37">
        <v>73.240099999999998</v>
      </c>
      <c r="FI351" s="37"/>
      <c r="FU351" s="37">
        <v>209.25742857142899</v>
      </c>
      <c r="FW351" s="37">
        <v>3.5</v>
      </c>
      <c r="GH351" s="37">
        <v>46.984000000000002</v>
      </c>
      <c r="GQ351" s="185"/>
      <c r="GR351" s="186"/>
      <c r="GS351" s="186"/>
      <c r="GT351" s="186"/>
      <c r="GU351" s="186"/>
      <c r="GV351" s="186"/>
      <c r="GW351" s="186"/>
      <c r="GX351" s="186"/>
      <c r="GY351" s="186"/>
      <c r="GZ351" s="186"/>
      <c r="HA351" s="186"/>
      <c r="HB351" s="186"/>
      <c r="HC351" s="186"/>
      <c r="HD351" s="186"/>
      <c r="HE351" s="186"/>
      <c r="HF351" s="186"/>
      <c r="HG351" s="186"/>
      <c r="HH351" s="186"/>
      <c r="HV351" s="37">
        <v>31.322666666666699</v>
      </c>
      <c r="HX351" s="37">
        <v>1.7</v>
      </c>
      <c r="IB351" s="37">
        <v>0</v>
      </c>
      <c r="IR351" s="37">
        <v>0</v>
      </c>
      <c r="IT351" s="37">
        <v>0</v>
      </c>
      <c r="JT351" s="37">
        <v>0</v>
      </c>
      <c r="JW351" s="37">
        <v>0</v>
      </c>
      <c r="JZ351" s="37">
        <v>0</v>
      </c>
      <c r="KA351" s="37">
        <v>0</v>
      </c>
      <c r="KB351" s="37">
        <v>0</v>
      </c>
      <c r="KC351" s="37">
        <v>0</v>
      </c>
      <c r="KD351" s="37">
        <v>0</v>
      </c>
      <c r="KV351" s="37">
        <v>0</v>
      </c>
    </row>
    <row r="352" spans="1:308" ht="17.25" customHeight="1" x14ac:dyDescent="0.25">
      <c r="A352" s="17">
        <v>342</v>
      </c>
      <c r="B352" s="163" t="s">
        <v>300</v>
      </c>
      <c r="C352" s="169" t="s">
        <v>642</v>
      </c>
      <c r="D352" s="170">
        <v>1430744058</v>
      </c>
      <c r="E352" s="78">
        <f t="shared" si="117"/>
        <v>26699.307000000001</v>
      </c>
      <c r="F352" s="78">
        <f t="shared" si="114"/>
        <v>6772.4273400000002</v>
      </c>
      <c r="G352" s="78">
        <f t="shared" si="115"/>
        <v>0</v>
      </c>
      <c r="H352" s="78">
        <f t="shared" si="116"/>
        <v>1386.92066</v>
      </c>
      <c r="I352" s="78">
        <f t="shared" si="118"/>
        <v>18539.958999999999</v>
      </c>
      <c r="J352" s="37">
        <f t="shared" si="121"/>
        <v>5</v>
      </c>
      <c r="L352" s="37">
        <v>5</v>
      </c>
      <c r="M352" s="37">
        <v>0</v>
      </c>
      <c r="U352" s="37">
        <v>1</v>
      </c>
      <c r="V352" s="180">
        <f t="shared" si="119"/>
        <v>450</v>
      </c>
      <c r="W352" s="180">
        <f t="shared" si="122"/>
        <v>0</v>
      </c>
      <c r="X352" s="180"/>
      <c r="Y352" s="180"/>
      <c r="Z352" s="180">
        <f t="shared" si="123"/>
        <v>0</v>
      </c>
      <c r="AA352" s="180"/>
      <c r="AB352" s="180"/>
      <c r="AC352" s="180">
        <f t="shared" si="124"/>
        <v>450</v>
      </c>
      <c r="AD352" s="37">
        <v>0</v>
      </c>
      <c r="AE352" s="37">
        <v>450</v>
      </c>
      <c r="AF352" s="37">
        <v>0</v>
      </c>
      <c r="AH352" s="37">
        <v>0</v>
      </c>
      <c r="AJ352" s="37">
        <v>0</v>
      </c>
      <c r="AL352" s="37">
        <f t="shared" si="120"/>
        <v>0</v>
      </c>
      <c r="AM352" s="179">
        <f t="shared" si="125"/>
        <v>0</v>
      </c>
      <c r="AP352" s="37">
        <f t="shared" si="126"/>
        <v>0</v>
      </c>
      <c r="AS352" s="37">
        <f t="shared" si="127"/>
        <v>0</v>
      </c>
      <c r="AU352" s="37">
        <v>0</v>
      </c>
      <c r="AV352" s="37">
        <f t="shared" si="128"/>
        <v>0</v>
      </c>
      <c r="AX352" s="37">
        <v>0</v>
      </c>
      <c r="AY352" s="37">
        <v>6</v>
      </c>
      <c r="BE352" s="37">
        <v>0</v>
      </c>
      <c r="BS352" s="37">
        <f t="shared" si="129"/>
        <v>800</v>
      </c>
      <c r="BT352" s="37">
        <v>800</v>
      </c>
      <c r="BV352" s="37">
        <v>0</v>
      </c>
      <c r="BX352" s="37">
        <v>0</v>
      </c>
      <c r="BZ352" s="37">
        <v>0</v>
      </c>
      <c r="CH352" s="37">
        <f t="shared" si="130"/>
        <v>4</v>
      </c>
      <c r="CI352" s="37">
        <v>4</v>
      </c>
      <c r="CN352" s="37">
        <v>12272</v>
      </c>
      <c r="CT352" s="37">
        <v>0</v>
      </c>
      <c r="CV352" s="37">
        <v>0</v>
      </c>
      <c r="DB352" s="37">
        <v>0</v>
      </c>
      <c r="DD352" s="37">
        <v>0</v>
      </c>
      <c r="DE352" s="37">
        <f t="shared" si="131"/>
        <v>2</v>
      </c>
      <c r="DG352" s="37">
        <v>2</v>
      </c>
      <c r="DK352" s="37">
        <v>18</v>
      </c>
      <c r="DP352" s="37">
        <v>2325</v>
      </c>
      <c r="DW352" s="37">
        <v>0</v>
      </c>
      <c r="DZ352" s="37">
        <v>5</v>
      </c>
      <c r="EE352" s="37">
        <v>15</v>
      </c>
      <c r="EK352" s="37">
        <v>10</v>
      </c>
      <c r="EL352" s="37">
        <f t="shared" si="132"/>
        <v>207</v>
      </c>
      <c r="EM352" s="37">
        <v>207</v>
      </c>
      <c r="EN352" s="37">
        <v>0</v>
      </c>
      <c r="EO352" s="37">
        <v>2587.4273400000002</v>
      </c>
      <c r="EQ352" s="37">
        <v>121.92066</v>
      </c>
      <c r="FE352" s="37">
        <v>4185</v>
      </c>
      <c r="FF352" s="183"/>
      <c r="FG352" s="37">
        <v>465</v>
      </c>
      <c r="FI352" s="37"/>
      <c r="FU352" s="37">
        <v>930</v>
      </c>
      <c r="FW352" s="37">
        <v>5</v>
      </c>
      <c r="GH352" s="37">
        <v>5799.9589999999998</v>
      </c>
      <c r="GQ352" s="183"/>
      <c r="GR352" s="184"/>
      <c r="GS352" s="184"/>
      <c r="GT352" s="184"/>
      <c r="GU352" s="184"/>
      <c r="GV352" s="184"/>
      <c r="GW352" s="184"/>
      <c r="GX352" s="184"/>
      <c r="GY352" s="184"/>
      <c r="GZ352" s="184"/>
      <c r="HA352" s="184"/>
      <c r="HB352" s="184"/>
      <c r="HC352" s="184"/>
      <c r="HD352" s="184"/>
      <c r="HE352" s="184"/>
      <c r="HF352" s="184"/>
      <c r="HG352" s="184"/>
      <c r="HH352" s="184"/>
      <c r="HV352" s="37">
        <v>3866.6393333333299</v>
      </c>
      <c r="HX352" s="37">
        <v>1.7</v>
      </c>
      <c r="IB352" s="37">
        <v>0</v>
      </c>
      <c r="IR352" s="37">
        <v>0</v>
      </c>
      <c r="IT352" s="37">
        <v>0</v>
      </c>
      <c r="JT352" s="37">
        <v>0</v>
      </c>
      <c r="JW352" s="37">
        <v>0</v>
      </c>
      <c r="JZ352" s="37">
        <v>0</v>
      </c>
      <c r="KA352" s="37">
        <v>0</v>
      </c>
      <c r="KB352" s="37">
        <v>0</v>
      </c>
      <c r="KC352" s="37">
        <v>0</v>
      </c>
      <c r="KD352" s="37">
        <v>0</v>
      </c>
      <c r="KV352" s="37">
        <v>0</v>
      </c>
    </row>
    <row r="353" spans="1:308" ht="17.25" customHeight="1" x14ac:dyDescent="0.25">
      <c r="A353" s="17">
        <v>343</v>
      </c>
      <c r="B353" s="163" t="s">
        <v>300</v>
      </c>
      <c r="C353" s="169" t="s">
        <v>643</v>
      </c>
      <c r="D353" s="170">
        <v>247694008</v>
      </c>
      <c r="E353" s="78">
        <f t="shared" si="117"/>
        <v>19451.629000000001</v>
      </c>
      <c r="F353" s="78">
        <f t="shared" si="114"/>
        <v>6852.8104600000006</v>
      </c>
      <c r="G353" s="78">
        <f t="shared" si="115"/>
        <v>0</v>
      </c>
      <c r="H353" s="78">
        <f t="shared" si="116"/>
        <v>1298.2535400000002</v>
      </c>
      <c r="I353" s="78">
        <f t="shared" si="118"/>
        <v>11300.565000000001</v>
      </c>
      <c r="J353" s="37">
        <f t="shared" si="121"/>
        <v>4</v>
      </c>
      <c r="K353" s="37">
        <f>VLOOKUP($D353,'[2]Титул ДТ'!$B:$CT,12,0)</f>
        <v>4</v>
      </c>
      <c r="M353" s="37">
        <v>0</v>
      </c>
      <c r="U353" s="37">
        <v>1</v>
      </c>
      <c r="V353" s="180">
        <f t="shared" si="119"/>
        <v>317</v>
      </c>
      <c r="W353" s="180">
        <f t="shared" si="122"/>
        <v>0</v>
      </c>
      <c r="X353" s="180"/>
      <c r="Y353" s="180"/>
      <c r="Z353" s="180">
        <f t="shared" si="123"/>
        <v>0</v>
      </c>
      <c r="AA353" s="180"/>
      <c r="AB353" s="180"/>
      <c r="AC353" s="180">
        <f t="shared" si="124"/>
        <v>317</v>
      </c>
      <c r="AD353" s="37">
        <v>317</v>
      </c>
      <c r="AF353" s="37">
        <v>41.4</v>
      </c>
      <c r="AH353" s="37">
        <v>54.6</v>
      </c>
      <c r="AJ353" s="37">
        <v>0</v>
      </c>
      <c r="AL353" s="37">
        <f t="shared" si="120"/>
        <v>8</v>
      </c>
      <c r="AM353" s="179">
        <f t="shared" si="125"/>
        <v>0</v>
      </c>
      <c r="AP353" s="37">
        <f t="shared" si="126"/>
        <v>0</v>
      </c>
      <c r="AS353" s="37">
        <f t="shared" si="127"/>
        <v>7</v>
      </c>
      <c r="AT353" s="37">
        <v>7</v>
      </c>
      <c r="AV353" s="37">
        <f t="shared" si="128"/>
        <v>1</v>
      </c>
      <c r="AW353" s="37">
        <v>1</v>
      </c>
      <c r="AY353" s="37">
        <v>1</v>
      </c>
      <c r="BE353" s="37">
        <v>0</v>
      </c>
      <c r="BS353" s="37">
        <f t="shared" si="129"/>
        <v>210</v>
      </c>
      <c r="BT353" s="37">
        <v>210</v>
      </c>
      <c r="BV353" s="37">
        <v>0</v>
      </c>
      <c r="BX353" s="37">
        <v>0</v>
      </c>
      <c r="BZ353" s="37">
        <v>0</v>
      </c>
      <c r="CH353" s="37">
        <f t="shared" si="130"/>
        <v>3</v>
      </c>
      <c r="CI353" s="37">
        <v>3</v>
      </c>
      <c r="CN353" s="37">
        <v>10881.252</v>
      </c>
      <c r="CT353" s="37">
        <v>54</v>
      </c>
      <c r="CV353" s="37">
        <v>0</v>
      </c>
      <c r="DB353" s="37">
        <v>0</v>
      </c>
      <c r="DD353" s="37">
        <v>0</v>
      </c>
      <c r="DE353" s="37">
        <f t="shared" si="131"/>
        <v>1</v>
      </c>
      <c r="DG353" s="37">
        <v>1</v>
      </c>
      <c r="DK353" s="37">
        <v>18</v>
      </c>
      <c r="DP353" s="37">
        <v>2256.38</v>
      </c>
      <c r="DW353" s="37">
        <v>0</v>
      </c>
      <c r="DZ353" s="37">
        <v>4</v>
      </c>
      <c r="EE353" s="37">
        <v>2</v>
      </c>
      <c r="EK353" s="37">
        <v>7</v>
      </c>
      <c r="EL353" s="37">
        <f t="shared" si="132"/>
        <v>106</v>
      </c>
      <c r="EM353" s="37">
        <v>106</v>
      </c>
      <c r="EN353" s="37">
        <v>0</v>
      </c>
      <c r="EO353" s="37">
        <v>1346.5996600000001</v>
      </c>
      <c r="EQ353" s="37">
        <v>63.452340000000021</v>
      </c>
      <c r="FE353" s="37">
        <v>4061.4839999999999</v>
      </c>
      <c r="FF353" s="183"/>
      <c r="FG353" s="37">
        <v>451.27600000000001</v>
      </c>
      <c r="FI353" s="37"/>
      <c r="FU353" s="37">
        <v>694.27076923076902</v>
      </c>
      <c r="FW353" s="37">
        <v>6.5</v>
      </c>
      <c r="FY353" s="37">
        <v>1444.7267999999999</v>
      </c>
      <c r="GE353" s="37">
        <v>160.52520000000001</v>
      </c>
      <c r="GH353" s="37">
        <v>401.31299999999999</v>
      </c>
      <c r="GQ353" s="183"/>
      <c r="GR353" s="184"/>
      <c r="GS353" s="184"/>
      <c r="GT353" s="184"/>
      <c r="GU353" s="184"/>
      <c r="GV353" s="184"/>
      <c r="GW353" s="184"/>
      <c r="GX353" s="184"/>
      <c r="GY353" s="184"/>
      <c r="GZ353" s="184"/>
      <c r="HA353" s="184"/>
      <c r="HB353" s="184"/>
      <c r="HC353" s="184"/>
      <c r="HD353" s="184"/>
      <c r="HE353" s="184"/>
      <c r="HF353" s="184"/>
      <c r="HG353" s="184"/>
      <c r="HH353" s="184"/>
      <c r="HU353" s="37">
        <v>566.55952941176497</v>
      </c>
      <c r="HV353" s="37">
        <v>141.63988235294099</v>
      </c>
      <c r="HW353" s="37">
        <v>2.8</v>
      </c>
      <c r="HX353" s="37">
        <v>2.8</v>
      </c>
      <c r="IB353" s="37">
        <v>0</v>
      </c>
      <c r="IR353" s="37">
        <v>0</v>
      </c>
      <c r="IT353" s="37">
        <v>0</v>
      </c>
      <c r="JT353" s="37">
        <v>0</v>
      </c>
      <c r="JW353" s="37">
        <v>0</v>
      </c>
      <c r="JZ353" s="37">
        <v>0</v>
      </c>
      <c r="KA353" s="37">
        <v>0</v>
      </c>
      <c r="KB353" s="37">
        <v>0</v>
      </c>
      <c r="KC353" s="37">
        <v>0</v>
      </c>
      <c r="KD353" s="37">
        <v>0</v>
      </c>
      <c r="KV353" s="37">
        <v>0</v>
      </c>
    </row>
    <row r="354" spans="1:308" ht="17.25" customHeight="1" x14ac:dyDescent="0.25">
      <c r="A354" s="17">
        <v>344</v>
      </c>
      <c r="B354" s="163" t="s">
        <v>300</v>
      </c>
      <c r="C354" s="169" t="s">
        <v>644</v>
      </c>
      <c r="D354" s="170">
        <v>247693634</v>
      </c>
      <c r="E354" s="78">
        <f t="shared" si="117"/>
        <v>16389.2</v>
      </c>
      <c r="F354" s="78">
        <f t="shared" si="114"/>
        <v>4780.8457550000003</v>
      </c>
      <c r="G354" s="78">
        <f t="shared" si="115"/>
        <v>0</v>
      </c>
      <c r="H354" s="78">
        <f t="shared" si="116"/>
        <v>2594.1182450000001</v>
      </c>
      <c r="I354" s="78">
        <f t="shared" si="118"/>
        <v>9014.2360000000008</v>
      </c>
      <c r="J354" s="37">
        <f t="shared" si="121"/>
        <v>6</v>
      </c>
      <c r="L354" s="37">
        <v>6</v>
      </c>
      <c r="M354" s="37">
        <v>0</v>
      </c>
      <c r="U354" s="37">
        <v>1</v>
      </c>
      <c r="V354" s="180">
        <f t="shared" si="119"/>
        <v>310</v>
      </c>
      <c r="W354" s="180">
        <f t="shared" si="122"/>
        <v>0</v>
      </c>
      <c r="X354" s="180"/>
      <c r="Y354" s="180"/>
      <c r="Z354" s="180">
        <f t="shared" si="123"/>
        <v>0</v>
      </c>
      <c r="AA354" s="180"/>
      <c r="AB354" s="180"/>
      <c r="AC354" s="180">
        <f t="shared" si="124"/>
        <v>310</v>
      </c>
      <c r="AD354" s="37">
        <v>0</v>
      </c>
      <c r="AE354" s="37">
        <v>310</v>
      </c>
      <c r="AF354" s="37">
        <v>0</v>
      </c>
      <c r="AH354" s="37">
        <v>0</v>
      </c>
      <c r="AJ354" s="37">
        <v>0</v>
      </c>
      <c r="AL354" s="37">
        <f t="shared" si="120"/>
        <v>0</v>
      </c>
      <c r="AM354" s="179">
        <f t="shared" si="125"/>
        <v>0</v>
      </c>
      <c r="AP354" s="37">
        <f t="shared" si="126"/>
        <v>0</v>
      </c>
      <c r="AS354" s="37">
        <f t="shared" si="127"/>
        <v>0</v>
      </c>
      <c r="AU354" s="37">
        <v>0</v>
      </c>
      <c r="AV354" s="37">
        <f t="shared" si="128"/>
        <v>0</v>
      </c>
      <c r="AX354" s="37">
        <v>0</v>
      </c>
      <c r="AY354" s="37">
        <v>8</v>
      </c>
      <c r="BE354" s="37">
        <v>30</v>
      </c>
      <c r="BS354" s="37">
        <f t="shared" si="129"/>
        <v>2110</v>
      </c>
      <c r="BT354" s="37">
        <v>2110</v>
      </c>
      <c r="BV354" s="37">
        <v>0</v>
      </c>
      <c r="BX354" s="37">
        <v>0</v>
      </c>
      <c r="BZ354" s="37">
        <v>0</v>
      </c>
      <c r="CH354" s="37">
        <f t="shared" si="130"/>
        <v>4</v>
      </c>
      <c r="CI354" s="37">
        <v>4</v>
      </c>
      <c r="CN354" s="37">
        <v>4966.241</v>
      </c>
      <c r="CT354" s="37">
        <v>0</v>
      </c>
      <c r="CV354" s="37">
        <v>0</v>
      </c>
      <c r="DB354" s="37">
        <v>0</v>
      </c>
      <c r="DD354" s="37">
        <v>0</v>
      </c>
      <c r="DE354" s="37">
        <f t="shared" si="131"/>
        <v>2</v>
      </c>
      <c r="DG354" s="37">
        <v>2</v>
      </c>
      <c r="DK354" s="37">
        <v>18</v>
      </c>
      <c r="DP354" s="37">
        <v>1986.7715000000001</v>
      </c>
      <c r="DW354" s="37">
        <v>0</v>
      </c>
      <c r="DZ354" s="37">
        <v>6</v>
      </c>
      <c r="EE354" s="37">
        <v>7</v>
      </c>
      <c r="EK354" s="37">
        <v>7</v>
      </c>
      <c r="EL354" s="37">
        <f t="shared" si="132"/>
        <v>97</v>
      </c>
      <c r="EM354" s="37">
        <v>97</v>
      </c>
      <c r="EN354" s="37">
        <v>0</v>
      </c>
      <c r="EO354" s="37">
        <v>1204.6570550000001</v>
      </c>
      <c r="EQ354" s="37">
        <v>56.763945000000007</v>
      </c>
      <c r="FE354" s="37">
        <v>3576.1887000000002</v>
      </c>
      <c r="FG354" s="37">
        <v>397.35430000000002</v>
      </c>
      <c r="FI354" s="37"/>
      <c r="FU354" s="37">
        <v>662.25716666666699</v>
      </c>
      <c r="FW354" s="37">
        <v>6</v>
      </c>
      <c r="GH354" s="37">
        <v>3719.9949999999999</v>
      </c>
      <c r="GQ354" s="183"/>
      <c r="GR354" s="184"/>
      <c r="GS354" s="184"/>
      <c r="GT354" s="184"/>
      <c r="GU354" s="184"/>
      <c r="GV354" s="184"/>
      <c r="GW354" s="184"/>
      <c r="GX354" s="184"/>
      <c r="GY354" s="184"/>
      <c r="GZ354" s="184"/>
      <c r="HA354" s="184"/>
      <c r="HB354" s="184"/>
      <c r="HC354" s="184"/>
      <c r="HD354" s="184"/>
      <c r="HE354" s="184"/>
      <c r="HF354" s="184"/>
      <c r="HG354" s="184"/>
      <c r="HH354" s="184"/>
      <c r="HV354" s="37">
        <v>2479.9966666666701</v>
      </c>
      <c r="HX354" s="37">
        <v>1.7</v>
      </c>
      <c r="IB354" s="37">
        <v>0</v>
      </c>
      <c r="IR354" s="37">
        <v>0</v>
      </c>
      <c r="IT354" s="37">
        <v>0</v>
      </c>
      <c r="JT354" s="37">
        <v>0</v>
      </c>
      <c r="JW354" s="37">
        <v>0</v>
      </c>
      <c r="JZ354" s="37">
        <v>0</v>
      </c>
      <c r="KA354" s="37">
        <v>0</v>
      </c>
      <c r="KB354" s="37">
        <v>0</v>
      </c>
      <c r="KC354" s="37">
        <v>0</v>
      </c>
      <c r="KD354" s="37">
        <v>0</v>
      </c>
      <c r="KV354" s="37">
        <v>0</v>
      </c>
    </row>
    <row r="355" spans="1:308" ht="17.25" customHeight="1" x14ac:dyDescent="0.25">
      <c r="A355" s="17">
        <v>345</v>
      </c>
      <c r="B355" s="163" t="s">
        <v>300</v>
      </c>
      <c r="C355" s="169" t="s">
        <v>645</v>
      </c>
      <c r="D355" s="170">
        <v>247693776</v>
      </c>
      <c r="E355" s="78">
        <f t="shared" si="117"/>
        <v>29337.954000000002</v>
      </c>
      <c r="F355" s="78">
        <f t="shared" si="114"/>
        <v>5003.1850000000004</v>
      </c>
      <c r="G355" s="78">
        <f t="shared" si="115"/>
        <v>0</v>
      </c>
      <c r="H355" s="78">
        <f t="shared" si="116"/>
        <v>899.49800000000005</v>
      </c>
      <c r="I355" s="78">
        <f t="shared" si="118"/>
        <v>23435.271000000001</v>
      </c>
      <c r="J355" s="37">
        <f t="shared" si="121"/>
        <v>2</v>
      </c>
      <c r="K355" s="37">
        <f>VLOOKUP($D355,'[2]Титул ДТ'!$B:$CT,12,0)</f>
        <v>2</v>
      </c>
      <c r="M355" s="37">
        <v>0</v>
      </c>
      <c r="U355" s="37">
        <v>1</v>
      </c>
      <c r="V355" s="180">
        <f t="shared" si="119"/>
        <v>297</v>
      </c>
      <c r="W355" s="180">
        <f t="shared" si="122"/>
        <v>0</v>
      </c>
      <c r="X355" s="180"/>
      <c r="Y355" s="180"/>
      <c r="Z355" s="180">
        <f t="shared" si="123"/>
        <v>0</v>
      </c>
      <c r="AA355" s="180"/>
      <c r="AB355" s="180"/>
      <c r="AC355" s="180">
        <f t="shared" si="124"/>
        <v>297</v>
      </c>
      <c r="AD355" s="37">
        <v>297</v>
      </c>
      <c r="AF355" s="37">
        <v>8.6999999999999993</v>
      </c>
      <c r="AH355" s="37">
        <v>0</v>
      </c>
      <c r="AJ355" s="37">
        <v>0</v>
      </c>
      <c r="AL355" s="37">
        <f t="shared" si="120"/>
        <v>8</v>
      </c>
      <c r="AM355" s="179">
        <f t="shared" si="125"/>
        <v>0</v>
      </c>
      <c r="AP355" s="37">
        <f t="shared" si="126"/>
        <v>0</v>
      </c>
      <c r="AS355" s="37">
        <f t="shared" si="127"/>
        <v>7</v>
      </c>
      <c r="AT355" s="37">
        <v>7</v>
      </c>
      <c r="AV355" s="37">
        <f t="shared" si="128"/>
        <v>1</v>
      </c>
      <c r="AW355" s="37">
        <v>1</v>
      </c>
      <c r="AY355" s="37">
        <v>1</v>
      </c>
      <c r="BE355" s="37">
        <v>0</v>
      </c>
      <c r="BS355" s="37">
        <f t="shared" si="129"/>
        <v>202</v>
      </c>
      <c r="BT355" s="37">
        <v>202</v>
      </c>
      <c r="BV355" s="37">
        <v>0</v>
      </c>
      <c r="BX355" s="37">
        <v>0</v>
      </c>
      <c r="BZ355" s="37">
        <v>0</v>
      </c>
      <c r="CH355" s="37">
        <f t="shared" si="130"/>
        <v>4</v>
      </c>
      <c r="CI355" s="37">
        <v>4</v>
      </c>
      <c r="CN355" s="185">
        <v>21220.543000000001</v>
      </c>
      <c r="CT355" s="37">
        <v>244</v>
      </c>
      <c r="CV355" s="37">
        <v>0</v>
      </c>
      <c r="DB355" s="37">
        <v>0</v>
      </c>
      <c r="DD355" s="37">
        <v>0</v>
      </c>
      <c r="DE355" s="37">
        <f t="shared" si="131"/>
        <v>1</v>
      </c>
      <c r="DG355" s="37">
        <v>1</v>
      </c>
      <c r="DK355" s="37">
        <v>18</v>
      </c>
      <c r="DP355" s="37">
        <v>1354.7615000000001</v>
      </c>
      <c r="DW355" s="37">
        <v>0</v>
      </c>
      <c r="DZ355" s="37">
        <v>2</v>
      </c>
      <c r="EE355" s="37">
        <v>20</v>
      </c>
      <c r="EK355" s="37">
        <v>25</v>
      </c>
      <c r="EL355" s="37">
        <f t="shared" si="132"/>
        <v>209</v>
      </c>
      <c r="EM355" s="37">
        <v>209</v>
      </c>
      <c r="EN355" s="37">
        <v>0</v>
      </c>
      <c r="EO355" s="37">
        <v>2564.6143000000002</v>
      </c>
      <c r="EQ355" s="37">
        <v>120.84570000000002</v>
      </c>
      <c r="FE355" s="37">
        <v>2438.5707000000002</v>
      </c>
      <c r="FG355" s="37">
        <v>270.95229999999998</v>
      </c>
      <c r="FI355" s="37"/>
      <c r="FU355" s="37">
        <v>713.03236842105298</v>
      </c>
      <c r="FW355" s="37">
        <v>3.8</v>
      </c>
      <c r="GH355" s="37">
        <v>2196.7280000000001</v>
      </c>
      <c r="GQ355" s="185"/>
      <c r="GR355" s="186"/>
      <c r="GS355" s="186"/>
      <c r="GT355" s="186"/>
      <c r="GU355" s="186"/>
      <c r="GV355" s="186"/>
      <c r="GW355" s="186"/>
      <c r="GX355" s="186"/>
      <c r="GY355" s="186"/>
      <c r="GZ355" s="186"/>
      <c r="HA355" s="186"/>
      <c r="HB355" s="186"/>
      <c r="HC355" s="186"/>
      <c r="HD355" s="186"/>
      <c r="HE355" s="186"/>
      <c r="HF355" s="186"/>
      <c r="HG355" s="186"/>
      <c r="HH355" s="186"/>
      <c r="HV355" s="37">
        <v>1464.4853333333299</v>
      </c>
      <c r="HX355" s="37">
        <v>1.7</v>
      </c>
      <c r="IB355" s="37">
        <v>0</v>
      </c>
      <c r="IR355" s="37">
        <v>0</v>
      </c>
      <c r="IT355" s="37">
        <v>0</v>
      </c>
      <c r="JT355" s="37">
        <v>0</v>
      </c>
      <c r="JW355" s="37">
        <v>0</v>
      </c>
      <c r="JZ355" s="37">
        <v>0</v>
      </c>
      <c r="KA355" s="37">
        <v>0</v>
      </c>
      <c r="KB355" s="37">
        <v>0</v>
      </c>
      <c r="KC355" s="37">
        <v>0</v>
      </c>
      <c r="KD355" s="37">
        <v>0</v>
      </c>
      <c r="KV355" s="37">
        <v>0</v>
      </c>
    </row>
    <row r="356" spans="1:308" ht="17.25" customHeight="1" x14ac:dyDescent="0.25">
      <c r="A356" s="17">
        <v>346</v>
      </c>
      <c r="B356" s="163" t="s">
        <v>300</v>
      </c>
      <c r="C356" s="169" t="s">
        <v>646</v>
      </c>
      <c r="D356" s="170">
        <v>247693486</v>
      </c>
      <c r="E356" s="78">
        <f t="shared" si="117"/>
        <v>15021.431999999999</v>
      </c>
      <c r="F356" s="78">
        <f t="shared" si="114"/>
        <v>1337.9211</v>
      </c>
      <c r="G356" s="78">
        <f t="shared" si="115"/>
        <v>0</v>
      </c>
      <c r="H356" s="78">
        <f t="shared" si="116"/>
        <v>362.21890000000002</v>
      </c>
      <c r="I356" s="78">
        <f t="shared" si="118"/>
        <v>13321.291999999999</v>
      </c>
      <c r="J356" s="37">
        <f t="shared" si="121"/>
        <v>2</v>
      </c>
      <c r="K356" s="37">
        <f>VLOOKUP($D356,'[2]Титул ДТ'!$B:$CT,12,0)</f>
        <v>2</v>
      </c>
      <c r="M356" s="37">
        <v>0</v>
      </c>
      <c r="U356" s="37">
        <v>1</v>
      </c>
      <c r="V356" s="180">
        <f t="shared" si="119"/>
        <v>0</v>
      </c>
      <c r="W356" s="180">
        <f t="shared" si="122"/>
        <v>0</v>
      </c>
      <c r="X356" s="180"/>
      <c r="Y356" s="180"/>
      <c r="Z356" s="180">
        <f t="shared" si="123"/>
        <v>0</v>
      </c>
      <c r="AA356" s="180"/>
      <c r="AB356" s="180"/>
      <c r="AC356" s="180">
        <f t="shared" si="124"/>
        <v>0</v>
      </c>
      <c r="AD356" s="37">
        <v>0</v>
      </c>
      <c r="AF356" s="37">
        <v>0</v>
      </c>
      <c r="AH356" s="37">
        <v>232.8</v>
      </c>
      <c r="AJ356" s="37">
        <v>0</v>
      </c>
      <c r="AL356" s="37">
        <f t="shared" si="120"/>
        <v>6</v>
      </c>
      <c r="AM356" s="179">
        <f t="shared" si="125"/>
        <v>0</v>
      </c>
      <c r="AP356" s="37">
        <f t="shared" si="126"/>
        <v>0</v>
      </c>
      <c r="AS356" s="37">
        <f t="shared" si="127"/>
        <v>5</v>
      </c>
      <c r="AT356" s="37">
        <v>5</v>
      </c>
      <c r="AV356" s="37">
        <f t="shared" si="128"/>
        <v>1</v>
      </c>
      <c r="AW356" s="37">
        <v>1</v>
      </c>
      <c r="AY356" s="37">
        <v>0</v>
      </c>
      <c r="BE356" s="37">
        <v>0</v>
      </c>
      <c r="BS356" s="37">
        <f t="shared" si="129"/>
        <v>0</v>
      </c>
      <c r="BT356" s="37">
        <v>0</v>
      </c>
      <c r="BV356" s="37">
        <v>0</v>
      </c>
      <c r="BX356" s="37">
        <v>0</v>
      </c>
      <c r="BZ356" s="37">
        <v>0</v>
      </c>
      <c r="CH356" s="37">
        <f t="shared" si="130"/>
        <v>0</v>
      </c>
      <c r="CI356" s="37">
        <v>0</v>
      </c>
      <c r="CN356" s="183">
        <v>12568.237999999999</v>
      </c>
      <c r="CT356" s="37">
        <v>98</v>
      </c>
      <c r="CV356" s="37">
        <v>0</v>
      </c>
      <c r="DB356" s="37">
        <v>0</v>
      </c>
      <c r="DD356" s="37">
        <v>0</v>
      </c>
      <c r="DE356" s="37">
        <f t="shared" si="131"/>
        <v>1</v>
      </c>
      <c r="DG356" s="37">
        <v>1</v>
      </c>
      <c r="DK356" s="37">
        <v>18</v>
      </c>
      <c r="DP356" s="37">
        <v>576.26</v>
      </c>
      <c r="DW356" s="37">
        <v>0</v>
      </c>
      <c r="DZ356" s="37">
        <v>2</v>
      </c>
      <c r="EE356" s="37">
        <v>0</v>
      </c>
      <c r="EK356" s="37">
        <v>20</v>
      </c>
      <c r="EL356" s="37">
        <f t="shared" si="132"/>
        <v>24</v>
      </c>
      <c r="EM356" s="37">
        <v>24</v>
      </c>
      <c r="EN356" s="37">
        <v>0</v>
      </c>
      <c r="EO356" s="37">
        <v>300.65309999999999</v>
      </c>
      <c r="EQ356" s="37">
        <v>14.166899999999998</v>
      </c>
      <c r="FE356" s="37">
        <v>1037.268</v>
      </c>
      <c r="FG356" s="37">
        <v>115.252</v>
      </c>
      <c r="FI356" s="37"/>
      <c r="FU356" s="37">
        <v>329.29142857142898</v>
      </c>
      <c r="FW356" s="37">
        <v>3.5</v>
      </c>
      <c r="GH356" s="37">
        <v>735.05399999999997</v>
      </c>
      <c r="GQ356" s="183"/>
      <c r="GR356" s="184"/>
      <c r="GS356" s="184"/>
      <c r="GT356" s="184"/>
      <c r="GU356" s="184"/>
      <c r="GV356" s="184"/>
      <c r="GW356" s="184"/>
      <c r="GX356" s="184"/>
      <c r="GY356" s="184"/>
      <c r="GZ356" s="184"/>
      <c r="HA356" s="184"/>
      <c r="HB356" s="184"/>
      <c r="HC356" s="184"/>
      <c r="HD356" s="184"/>
      <c r="HE356" s="184"/>
      <c r="HF356" s="184"/>
      <c r="HG356" s="184"/>
      <c r="HH356" s="184"/>
      <c r="HV356" s="37">
        <v>373.01247761194003</v>
      </c>
      <c r="HX356" s="37">
        <v>1.7</v>
      </c>
      <c r="IB356" s="37">
        <v>0</v>
      </c>
      <c r="IR356" s="37">
        <v>0</v>
      </c>
      <c r="IT356" s="37">
        <v>0</v>
      </c>
      <c r="JT356" s="37">
        <v>0</v>
      </c>
      <c r="JW356" s="37">
        <v>0</v>
      </c>
      <c r="JZ356" s="37">
        <v>0</v>
      </c>
      <c r="KA356" s="37">
        <v>0</v>
      </c>
      <c r="KB356" s="37">
        <v>0</v>
      </c>
      <c r="KC356" s="37">
        <v>0</v>
      </c>
      <c r="KD356" s="37">
        <v>0</v>
      </c>
      <c r="KV356" s="37">
        <v>0</v>
      </c>
    </row>
    <row r="357" spans="1:308" ht="17.25" customHeight="1" x14ac:dyDescent="0.25">
      <c r="A357" s="17">
        <v>347</v>
      </c>
      <c r="B357" s="163" t="s">
        <v>300</v>
      </c>
      <c r="C357" s="169" t="s">
        <v>647</v>
      </c>
      <c r="D357" s="170">
        <v>247693467</v>
      </c>
      <c r="E357" s="78">
        <f t="shared" si="117"/>
        <v>19551.082000000002</v>
      </c>
      <c r="F357" s="78">
        <f t="shared" si="114"/>
        <v>4342.0528400000003</v>
      </c>
      <c r="G357" s="78">
        <f t="shared" si="115"/>
        <v>0</v>
      </c>
      <c r="H357" s="78">
        <f t="shared" si="116"/>
        <v>1335.62916</v>
      </c>
      <c r="I357" s="78">
        <f t="shared" si="118"/>
        <v>13873.4</v>
      </c>
      <c r="J357" s="37">
        <f t="shared" si="121"/>
        <v>1</v>
      </c>
      <c r="K357" s="37">
        <f>VLOOKUP($D357,'[2]Титул ДТ'!$B:$CT,12,0)</f>
        <v>1</v>
      </c>
      <c r="M357" s="37">
        <v>0</v>
      </c>
      <c r="U357" s="37">
        <v>1</v>
      </c>
      <c r="V357" s="180">
        <f t="shared" si="119"/>
        <v>327</v>
      </c>
      <c r="W357" s="180">
        <f t="shared" si="122"/>
        <v>0</v>
      </c>
      <c r="X357" s="180"/>
      <c r="Y357" s="180"/>
      <c r="Z357" s="180">
        <f t="shared" si="123"/>
        <v>0</v>
      </c>
      <c r="AA357" s="180"/>
      <c r="AB357" s="180"/>
      <c r="AC357" s="180">
        <f t="shared" si="124"/>
        <v>327</v>
      </c>
      <c r="AD357" s="37">
        <v>327</v>
      </c>
      <c r="AF357" s="37">
        <v>0</v>
      </c>
      <c r="AH357" s="37">
        <v>0</v>
      </c>
      <c r="AJ357" s="37">
        <v>0</v>
      </c>
      <c r="AL357" s="37">
        <f t="shared" si="120"/>
        <v>7</v>
      </c>
      <c r="AM357" s="179">
        <f t="shared" si="125"/>
        <v>0</v>
      </c>
      <c r="AP357" s="37">
        <f t="shared" si="126"/>
        <v>0</v>
      </c>
      <c r="AS357" s="37">
        <f t="shared" si="127"/>
        <v>6</v>
      </c>
      <c r="AT357" s="37">
        <v>6</v>
      </c>
      <c r="AV357" s="37">
        <f t="shared" si="128"/>
        <v>1</v>
      </c>
      <c r="AW357" s="37">
        <v>1</v>
      </c>
      <c r="AY357" s="37">
        <v>2</v>
      </c>
      <c r="BE357" s="37">
        <v>0</v>
      </c>
      <c r="BS357" s="37">
        <f t="shared" si="129"/>
        <v>207</v>
      </c>
      <c r="BT357" s="37">
        <v>207</v>
      </c>
      <c r="BV357" s="37">
        <v>0</v>
      </c>
      <c r="BX357" s="37">
        <v>400</v>
      </c>
      <c r="BZ357" s="37">
        <v>0</v>
      </c>
      <c r="CH357" s="37">
        <f t="shared" si="130"/>
        <v>4</v>
      </c>
      <c r="CI357" s="37">
        <v>4</v>
      </c>
      <c r="CN357" s="183">
        <v>12092.852999999999</v>
      </c>
      <c r="CT357" s="37">
        <v>444</v>
      </c>
      <c r="CV357" s="37">
        <v>0</v>
      </c>
      <c r="DB357" s="37">
        <v>0</v>
      </c>
      <c r="DD357" s="37">
        <v>0</v>
      </c>
      <c r="DE357" s="37">
        <f t="shared" si="131"/>
        <v>0</v>
      </c>
      <c r="DG357" s="37">
        <v>0</v>
      </c>
      <c r="DK357" s="37">
        <v>0</v>
      </c>
      <c r="DP357" s="37">
        <v>1710.577</v>
      </c>
      <c r="DW357" s="37">
        <v>0</v>
      </c>
      <c r="DZ357" s="37">
        <v>1</v>
      </c>
      <c r="EE357" s="37">
        <v>0</v>
      </c>
      <c r="EK357" s="37">
        <v>25</v>
      </c>
      <c r="EL357" s="37">
        <f t="shared" si="132"/>
        <v>101</v>
      </c>
      <c r="EM357" s="37">
        <v>101</v>
      </c>
      <c r="EN357" s="37">
        <v>0</v>
      </c>
      <c r="EO357" s="37">
        <v>1263.01424</v>
      </c>
      <c r="EQ357" s="37">
        <v>59.513760000000019</v>
      </c>
      <c r="FE357" s="37">
        <v>3079.0385999999999</v>
      </c>
      <c r="FG357" s="37">
        <v>342.11540000000002</v>
      </c>
      <c r="FI357" s="37"/>
      <c r="FU357" s="37">
        <v>684.23080000000004</v>
      </c>
      <c r="FW357" s="37">
        <v>5</v>
      </c>
      <c r="GH357" s="37">
        <v>1780.547</v>
      </c>
      <c r="GQ357" s="183"/>
      <c r="GR357" s="184"/>
      <c r="GS357" s="184"/>
      <c r="GT357" s="184"/>
      <c r="GU357" s="184"/>
      <c r="GV357" s="184"/>
      <c r="GW357" s="184"/>
      <c r="GX357" s="184"/>
      <c r="GY357" s="184"/>
      <c r="GZ357" s="184"/>
      <c r="HA357" s="184"/>
      <c r="HB357" s="184"/>
      <c r="HC357" s="184"/>
      <c r="HD357" s="184"/>
      <c r="HE357" s="184"/>
      <c r="HF357" s="184"/>
      <c r="HG357" s="184"/>
      <c r="HH357" s="184"/>
      <c r="HV357" s="37">
        <v>1187.0313333333299</v>
      </c>
      <c r="HX357" s="37">
        <v>1.7</v>
      </c>
      <c r="IB357" s="37">
        <v>0</v>
      </c>
      <c r="IR357" s="37">
        <v>0</v>
      </c>
      <c r="IT357" s="37">
        <v>0</v>
      </c>
      <c r="JT357" s="37">
        <v>0</v>
      </c>
      <c r="JW357" s="37">
        <v>0</v>
      </c>
      <c r="JZ357" s="37">
        <v>0</v>
      </c>
      <c r="KA357" s="37">
        <v>0</v>
      </c>
      <c r="KB357" s="37">
        <v>0</v>
      </c>
      <c r="KC357" s="37">
        <v>0</v>
      </c>
      <c r="KD357" s="37">
        <v>0</v>
      </c>
      <c r="KV357" s="37">
        <v>0</v>
      </c>
    </row>
    <row r="358" spans="1:308" ht="17.25" customHeight="1" x14ac:dyDescent="0.25">
      <c r="A358" s="17">
        <v>348</v>
      </c>
      <c r="B358" s="163" t="s">
        <v>300</v>
      </c>
      <c r="C358" s="169" t="s">
        <v>648</v>
      </c>
      <c r="D358" s="170">
        <v>247693659</v>
      </c>
      <c r="E358" s="78">
        <f t="shared" si="117"/>
        <v>13604.436999999998</v>
      </c>
      <c r="F358" s="78">
        <f t="shared" si="114"/>
        <v>2382.2053099999998</v>
      </c>
      <c r="G358" s="78">
        <f t="shared" si="115"/>
        <v>0</v>
      </c>
      <c r="H358" s="78">
        <f t="shared" si="116"/>
        <v>1808.64669</v>
      </c>
      <c r="I358" s="78">
        <f t="shared" si="118"/>
        <v>9413.5849999999991</v>
      </c>
      <c r="J358" s="37">
        <f t="shared" si="121"/>
        <v>2</v>
      </c>
      <c r="K358" s="37">
        <f>VLOOKUP($D358,'[2]Титул ДТ'!$B:$CT,12,0)</f>
        <v>2</v>
      </c>
      <c r="M358" s="37">
        <v>0</v>
      </c>
      <c r="U358" s="37">
        <v>1</v>
      </c>
      <c r="V358" s="180">
        <f t="shared" si="119"/>
        <v>605</v>
      </c>
      <c r="W358" s="180">
        <f t="shared" si="122"/>
        <v>0</v>
      </c>
      <c r="X358" s="180"/>
      <c r="Y358" s="180"/>
      <c r="Z358" s="180">
        <f t="shared" si="123"/>
        <v>0</v>
      </c>
      <c r="AA358" s="180"/>
      <c r="AB358" s="180"/>
      <c r="AC358" s="180">
        <f t="shared" si="124"/>
        <v>605</v>
      </c>
      <c r="AD358" s="37">
        <v>605</v>
      </c>
      <c r="AF358" s="37">
        <v>0</v>
      </c>
      <c r="AH358" s="37">
        <v>555</v>
      </c>
      <c r="AJ358" s="37">
        <v>0</v>
      </c>
      <c r="AL358" s="37">
        <f t="shared" si="120"/>
        <v>31</v>
      </c>
      <c r="AM358" s="179">
        <f t="shared" si="125"/>
        <v>0</v>
      </c>
      <c r="AP358" s="37">
        <f t="shared" si="126"/>
        <v>0</v>
      </c>
      <c r="AS358" s="37">
        <f t="shared" si="127"/>
        <v>30</v>
      </c>
      <c r="AT358" s="37">
        <v>30</v>
      </c>
      <c r="AV358" s="37">
        <f t="shared" si="128"/>
        <v>1</v>
      </c>
      <c r="AW358" s="37">
        <v>1</v>
      </c>
      <c r="AY358" s="37">
        <v>0</v>
      </c>
      <c r="BE358" s="37">
        <v>0</v>
      </c>
      <c r="BS358" s="37">
        <f t="shared" si="129"/>
        <v>0</v>
      </c>
      <c r="BT358" s="37">
        <v>0</v>
      </c>
      <c r="BV358" s="37">
        <v>0</v>
      </c>
      <c r="BX358" s="37">
        <v>0</v>
      </c>
      <c r="BZ358" s="37">
        <v>0</v>
      </c>
      <c r="CH358" s="37">
        <f t="shared" si="130"/>
        <v>0</v>
      </c>
      <c r="CI358" s="37">
        <v>0</v>
      </c>
      <c r="CN358" s="183">
        <v>9403.8209999999999</v>
      </c>
      <c r="CT358" s="37">
        <v>46</v>
      </c>
      <c r="CV358" s="37">
        <v>0</v>
      </c>
      <c r="DB358" s="37">
        <v>0</v>
      </c>
      <c r="DD358" s="37">
        <v>0</v>
      </c>
      <c r="DE358" s="37">
        <f t="shared" si="131"/>
        <v>0</v>
      </c>
      <c r="DG358" s="37">
        <v>0</v>
      </c>
      <c r="DK358" s="37">
        <v>0</v>
      </c>
      <c r="DP358" s="37">
        <v>1040.4480000000001</v>
      </c>
      <c r="DW358" s="37">
        <v>0</v>
      </c>
      <c r="DZ358" s="37">
        <v>2</v>
      </c>
      <c r="EE358" s="37">
        <v>2</v>
      </c>
      <c r="EK358" s="37">
        <v>4</v>
      </c>
      <c r="EL358" s="37">
        <f t="shared" si="132"/>
        <v>39</v>
      </c>
      <c r="EM358" s="37">
        <v>39</v>
      </c>
      <c r="EN358" s="37">
        <v>0</v>
      </c>
      <c r="EO358" s="37">
        <v>509.39891</v>
      </c>
      <c r="EQ358" s="37">
        <v>24.00309</v>
      </c>
      <c r="FE358" s="37">
        <v>1872.8063999999999</v>
      </c>
      <c r="FG358" s="37">
        <v>208.08959999999999</v>
      </c>
      <c r="FI358" s="37"/>
      <c r="FU358" s="37">
        <v>416.17919999999998</v>
      </c>
      <c r="FW358" s="37">
        <v>5</v>
      </c>
      <c r="GE358" s="37">
        <v>416.55399999999997</v>
      </c>
      <c r="GQ358" s="183"/>
      <c r="GR358" s="184"/>
      <c r="GS358" s="184"/>
      <c r="GT358" s="184"/>
      <c r="GU358" s="184"/>
      <c r="GV358" s="184"/>
      <c r="GW358" s="184"/>
      <c r="GX358" s="184"/>
      <c r="GY358" s="184"/>
      <c r="GZ358" s="184"/>
      <c r="HA358" s="184"/>
      <c r="HB358" s="184"/>
      <c r="HC358" s="184"/>
      <c r="HD358" s="184"/>
      <c r="HE358" s="184"/>
      <c r="HF358" s="184"/>
      <c r="HG358" s="184"/>
      <c r="HH358" s="184"/>
      <c r="HU358" s="37">
        <v>208.27699999999999</v>
      </c>
      <c r="HV358" s="37">
        <v>0</v>
      </c>
      <c r="HW358" s="37">
        <v>2</v>
      </c>
      <c r="HX358" s="37">
        <v>2</v>
      </c>
      <c r="IB358" s="37">
        <v>9.7639999999999993</v>
      </c>
      <c r="IR358" s="37">
        <v>4.8819999999999997</v>
      </c>
      <c r="IT358" s="37">
        <v>2</v>
      </c>
      <c r="JT358" s="37">
        <v>0</v>
      </c>
      <c r="JW358" s="37">
        <v>0</v>
      </c>
      <c r="JZ358" s="37">
        <v>0</v>
      </c>
      <c r="KA358" s="37">
        <v>0</v>
      </c>
      <c r="KB358" s="37">
        <v>0</v>
      </c>
      <c r="KC358" s="37">
        <v>0</v>
      </c>
      <c r="KD358" s="37">
        <v>0</v>
      </c>
      <c r="KV358" s="37">
        <v>0</v>
      </c>
    </row>
    <row r="359" spans="1:308" ht="17.25" customHeight="1" x14ac:dyDescent="0.25">
      <c r="A359" s="17">
        <v>349</v>
      </c>
      <c r="B359" s="163" t="s">
        <v>300</v>
      </c>
      <c r="C359" s="169" t="s">
        <v>649</v>
      </c>
      <c r="D359" s="170">
        <v>260569968</v>
      </c>
      <c r="E359" s="78">
        <f t="shared" si="117"/>
        <v>23240.254999999997</v>
      </c>
      <c r="F359" s="78">
        <f t="shared" si="114"/>
        <v>7688.4073099999996</v>
      </c>
      <c r="G359" s="78">
        <f t="shared" si="115"/>
        <v>0</v>
      </c>
      <c r="H359" s="78">
        <f t="shared" si="116"/>
        <v>1346.6356900000001</v>
      </c>
      <c r="I359" s="78">
        <f t="shared" si="118"/>
        <v>14205.212</v>
      </c>
      <c r="J359" s="37">
        <f t="shared" si="121"/>
        <v>1</v>
      </c>
      <c r="L359" s="37">
        <v>1</v>
      </c>
      <c r="M359" s="37">
        <v>0</v>
      </c>
      <c r="U359" s="37">
        <v>1</v>
      </c>
      <c r="V359" s="180">
        <f t="shared" si="119"/>
        <v>618</v>
      </c>
      <c r="W359" s="180">
        <f t="shared" si="122"/>
        <v>0</v>
      </c>
      <c r="X359" s="180"/>
      <c r="Y359" s="180"/>
      <c r="Z359" s="180">
        <f t="shared" si="123"/>
        <v>0</v>
      </c>
      <c r="AA359" s="180"/>
      <c r="AB359" s="180"/>
      <c r="AC359" s="180">
        <f t="shared" si="124"/>
        <v>618</v>
      </c>
      <c r="AD359" s="37">
        <v>0</v>
      </c>
      <c r="AE359" s="37">
        <v>618</v>
      </c>
      <c r="AF359" s="37">
        <v>0</v>
      </c>
      <c r="AH359" s="37">
        <v>0</v>
      </c>
      <c r="AJ359" s="37">
        <v>0</v>
      </c>
      <c r="AL359" s="37">
        <f t="shared" si="120"/>
        <v>0</v>
      </c>
      <c r="AM359" s="179">
        <f t="shared" si="125"/>
        <v>0</v>
      </c>
      <c r="AP359" s="37">
        <f t="shared" si="126"/>
        <v>0</v>
      </c>
      <c r="AS359" s="37">
        <f t="shared" si="127"/>
        <v>0</v>
      </c>
      <c r="AU359" s="37">
        <v>0</v>
      </c>
      <c r="AV359" s="37">
        <f t="shared" si="128"/>
        <v>0</v>
      </c>
      <c r="AX359" s="37">
        <v>0</v>
      </c>
      <c r="AY359" s="37">
        <v>2</v>
      </c>
      <c r="BE359" s="37">
        <v>301</v>
      </c>
      <c r="BS359" s="37">
        <f t="shared" si="129"/>
        <v>325</v>
      </c>
      <c r="BT359" s="37">
        <v>325</v>
      </c>
      <c r="BV359" s="37">
        <v>0</v>
      </c>
      <c r="BX359" s="37">
        <v>0</v>
      </c>
      <c r="BZ359" s="37">
        <v>0</v>
      </c>
      <c r="CH359" s="37">
        <f t="shared" si="130"/>
        <v>4</v>
      </c>
      <c r="CI359" s="37">
        <v>4</v>
      </c>
      <c r="CN359" s="37">
        <v>10858.004999999999</v>
      </c>
      <c r="CT359" s="37">
        <v>50</v>
      </c>
      <c r="CV359" s="37">
        <v>0</v>
      </c>
      <c r="DB359" s="37">
        <v>0</v>
      </c>
      <c r="DD359" s="37">
        <v>0</v>
      </c>
      <c r="DE359" s="37">
        <f t="shared" si="131"/>
        <v>3</v>
      </c>
      <c r="DG359" s="37">
        <v>3</v>
      </c>
      <c r="DK359" s="37">
        <v>18</v>
      </c>
      <c r="DP359" s="37">
        <v>3111.1705000000002</v>
      </c>
      <c r="DW359" s="37">
        <v>0</v>
      </c>
      <c r="DZ359" s="37">
        <v>1</v>
      </c>
      <c r="EE359" s="37">
        <v>0</v>
      </c>
      <c r="EK359" s="37">
        <v>13</v>
      </c>
      <c r="EL359" s="37">
        <f t="shared" si="132"/>
        <v>173</v>
      </c>
      <c r="EM359" s="37">
        <v>173</v>
      </c>
      <c r="EN359" s="37">
        <v>0</v>
      </c>
      <c r="EO359" s="37">
        <v>2088.3004099999998</v>
      </c>
      <c r="EQ359" s="37">
        <v>98.401589999999999</v>
      </c>
      <c r="FE359" s="37">
        <v>5600.1068999999998</v>
      </c>
      <c r="FG359" s="37">
        <v>622.23410000000001</v>
      </c>
      <c r="FI359" s="37"/>
      <c r="FU359" s="37">
        <v>1244.4682</v>
      </c>
      <c r="FW359" s="37">
        <v>5</v>
      </c>
      <c r="GH359" s="37">
        <v>2711.2069999999999</v>
      </c>
      <c r="GQ359" s="185"/>
      <c r="GR359" s="186"/>
      <c r="GS359" s="186"/>
      <c r="GT359" s="186"/>
      <c r="GU359" s="186"/>
      <c r="GV359" s="186"/>
      <c r="GW359" s="186"/>
      <c r="GX359" s="186"/>
      <c r="GY359" s="186"/>
      <c r="GZ359" s="186"/>
      <c r="HA359" s="186"/>
      <c r="HB359" s="186"/>
      <c r="HC359" s="186"/>
      <c r="HD359" s="186"/>
      <c r="HE359" s="186"/>
      <c r="HF359" s="186"/>
      <c r="HG359" s="186"/>
      <c r="HH359" s="186"/>
      <c r="HV359" s="37">
        <v>1807.47133333333</v>
      </c>
      <c r="HX359" s="37">
        <v>1.7</v>
      </c>
      <c r="IB359" s="37">
        <v>0</v>
      </c>
      <c r="IR359" s="37">
        <v>0</v>
      </c>
      <c r="IT359" s="37">
        <v>0</v>
      </c>
      <c r="JT359" s="37">
        <v>0</v>
      </c>
      <c r="JW359" s="37">
        <v>0</v>
      </c>
      <c r="JZ359" s="37">
        <v>0</v>
      </c>
      <c r="KA359" s="37">
        <v>0</v>
      </c>
      <c r="KB359" s="37">
        <v>0</v>
      </c>
      <c r="KC359" s="37">
        <v>0</v>
      </c>
      <c r="KD359" s="37">
        <v>0</v>
      </c>
      <c r="KV359" s="37">
        <v>0</v>
      </c>
    </row>
    <row r="360" spans="1:308" ht="17.25" customHeight="1" x14ac:dyDescent="0.25">
      <c r="A360" s="17">
        <v>350</v>
      </c>
      <c r="B360" s="163" t="s">
        <v>300</v>
      </c>
      <c r="C360" s="169" t="s">
        <v>650</v>
      </c>
      <c r="D360" s="170">
        <v>247693485</v>
      </c>
      <c r="E360" s="78">
        <f t="shared" si="117"/>
        <v>13006.484</v>
      </c>
      <c r="F360" s="78">
        <f t="shared" si="114"/>
        <v>1433.1282199999998</v>
      </c>
      <c r="G360" s="78">
        <f t="shared" si="115"/>
        <v>0</v>
      </c>
      <c r="H360" s="78">
        <f t="shared" si="116"/>
        <v>541.60177999999996</v>
      </c>
      <c r="I360" s="78">
        <f t="shared" si="118"/>
        <v>11031.754000000001</v>
      </c>
      <c r="J360" s="37">
        <f t="shared" si="121"/>
        <v>1</v>
      </c>
      <c r="K360" s="37">
        <f>VLOOKUP($D360,'[2]Титул ДТ'!$B:$CT,12,0)</f>
        <v>1</v>
      </c>
      <c r="M360" s="37">
        <v>0</v>
      </c>
      <c r="U360" s="37">
        <v>1</v>
      </c>
      <c r="V360" s="180">
        <f t="shared" si="119"/>
        <v>399</v>
      </c>
      <c r="W360" s="180">
        <f t="shared" si="122"/>
        <v>0</v>
      </c>
      <c r="X360" s="180"/>
      <c r="Y360" s="180"/>
      <c r="Z360" s="180">
        <f t="shared" si="123"/>
        <v>0</v>
      </c>
      <c r="AA360" s="180"/>
      <c r="AB360" s="180"/>
      <c r="AC360" s="180">
        <f t="shared" si="124"/>
        <v>399</v>
      </c>
      <c r="AD360" s="37">
        <v>399</v>
      </c>
      <c r="AF360" s="37">
        <v>0</v>
      </c>
      <c r="AH360" s="37">
        <v>0</v>
      </c>
      <c r="AJ360" s="37">
        <v>0</v>
      </c>
      <c r="AL360" s="37">
        <f t="shared" si="120"/>
        <v>4</v>
      </c>
      <c r="AM360" s="179">
        <f t="shared" si="125"/>
        <v>0</v>
      </c>
      <c r="AP360" s="37">
        <f t="shared" si="126"/>
        <v>0</v>
      </c>
      <c r="AS360" s="37">
        <f t="shared" si="127"/>
        <v>3</v>
      </c>
      <c r="AT360" s="37">
        <v>3</v>
      </c>
      <c r="AV360" s="37">
        <f t="shared" si="128"/>
        <v>1</v>
      </c>
      <c r="AW360" s="37">
        <v>1</v>
      </c>
      <c r="AY360" s="37">
        <v>0</v>
      </c>
      <c r="BE360" s="37">
        <v>0</v>
      </c>
      <c r="BS360" s="37">
        <f t="shared" si="129"/>
        <v>0</v>
      </c>
      <c r="BT360" s="37">
        <v>0</v>
      </c>
      <c r="BV360" s="37">
        <v>0</v>
      </c>
      <c r="BX360" s="37">
        <v>0</v>
      </c>
      <c r="BZ360" s="37">
        <v>0</v>
      </c>
      <c r="CH360" s="37">
        <f t="shared" si="130"/>
        <v>0</v>
      </c>
      <c r="CI360" s="37">
        <v>0</v>
      </c>
      <c r="CN360" s="37">
        <v>10353.554</v>
      </c>
      <c r="CT360" s="37">
        <v>114</v>
      </c>
      <c r="CV360" s="37">
        <v>0</v>
      </c>
      <c r="DB360" s="37">
        <v>0</v>
      </c>
      <c r="DD360" s="37">
        <v>0</v>
      </c>
      <c r="DE360" s="37">
        <f t="shared" si="131"/>
        <v>1</v>
      </c>
      <c r="DG360" s="37">
        <v>1</v>
      </c>
      <c r="DK360" s="37">
        <v>18</v>
      </c>
      <c r="DP360" s="37">
        <v>651.76300000000003</v>
      </c>
      <c r="DW360" s="37">
        <v>0</v>
      </c>
      <c r="DZ360" s="37">
        <v>1</v>
      </c>
      <c r="EE360" s="37">
        <v>0</v>
      </c>
      <c r="EK360" s="37">
        <v>10</v>
      </c>
      <c r="EL360" s="37">
        <f t="shared" si="132"/>
        <v>19</v>
      </c>
      <c r="EM360" s="37">
        <v>19</v>
      </c>
      <c r="EN360" s="37">
        <v>0</v>
      </c>
      <c r="EO360" s="37">
        <v>259.95481999999998</v>
      </c>
      <c r="EQ360" s="37">
        <v>12.249180000000003</v>
      </c>
      <c r="FE360" s="37">
        <v>1173.1733999999999</v>
      </c>
      <c r="FG360" s="37">
        <v>130.3526</v>
      </c>
      <c r="FI360" s="37"/>
      <c r="FU360" s="37">
        <v>260.70519999999999</v>
      </c>
      <c r="FW360" s="37">
        <v>5</v>
      </c>
      <c r="GH360" s="37">
        <v>660.2</v>
      </c>
      <c r="GQ360" s="183"/>
      <c r="GR360" s="184"/>
      <c r="GS360" s="184"/>
      <c r="GT360" s="184"/>
      <c r="GU360" s="184"/>
      <c r="GV360" s="184"/>
      <c r="GW360" s="184"/>
      <c r="GX360" s="184"/>
      <c r="GY360" s="184"/>
      <c r="GZ360" s="184"/>
      <c r="HA360" s="184"/>
      <c r="HB360" s="184"/>
      <c r="HC360" s="184"/>
      <c r="HD360" s="184"/>
      <c r="HE360" s="184"/>
      <c r="HF360" s="184"/>
      <c r="HG360" s="184"/>
      <c r="HH360" s="184"/>
      <c r="HV360" s="37">
        <v>338.564102564103</v>
      </c>
      <c r="HX360" s="37">
        <v>1.7</v>
      </c>
      <c r="IB360" s="37">
        <v>0</v>
      </c>
      <c r="IR360" s="37">
        <v>0</v>
      </c>
      <c r="IT360" s="37">
        <v>0</v>
      </c>
      <c r="JT360" s="37">
        <v>0</v>
      </c>
      <c r="JW360" s="37">
        <v>0</v>
      </c>
      <c r="JZ360" s="37">
        <v>0</v>
      </c>
      <c r="KA360" s="37">
        <v>0</v>
      </c>
      <c r="KB360" s="37">
        <v>0</v>
      </c>
      <c r="KC360" s="37">
        <v>0</v>
      </c>
      <c r="KD360" s="37">
        <v>0</v>
      </c>
      <c r="KV360" s="37">
        <v>0</v>
      </c>
    </row>
    <row r="361" spans="1:308" ht="17.25" customHeight="1" x14ac:dyDescent="0.25">
      <c r="A361" s="17">
        <v>351</v>
      </c>
      <c r="B361" s="163" t="s">
        <v>300</v>
      </c>
      <c r="C361" s="169" t="s">
        <v>651</v>
      </c>
      <c r="D361" s="170">
        <v>247693481</v>
      </c>
      <c r="E361" s="78">
        <f t="shared" si="117"/>
        <v>19025.694</v>
      </c>
      <c r="F361" s="78">
        <f t="shared" si="114"/>
        <v>3860.7551699999999</v>
      </c>
      <c r="G361" s="78">
        <f t="shared" si="115"/>
        <v>0</v>
      </c>
      <c r="H361" s="78">
        <f t="shared" si="116"/>
        <v>1518.25083</v>
      </c>
      <c r="I361" s="78">
        <f t="shared" si="118"/>
        <v>13646.688</v>
      </c>
      <c r="J361" s="37">
        <f t="shared" si="121"/>
        <v>2</v>
      </c>
      <c r="K361" s="37">
        <f>VLOOKUP($D361,'[2]Титул ДТ'!$B:$CT,12,0)</f>
        <v>2</v>
      </c>
      <c r="M361" s="37">
        <v>0</v>
      </c>
      <c r="U361" s="37">
        <v>1</v>
      </c>
      <c r="V361" s="180">
        <f t="shared" si="119"/>
        <v>330</v>
      </c>
      <c r="W361" s="180">
        <f t="shared" si="122"/>
        <v>0</v>
      </c>
      <c r="X361" s="180"/>
      <c r="Y361" s="180"/>
      <c r="Z361" s="180">
        <f t="shared" si="123"/>
        <v>0</v>
      </c>
      <c r="AA361" s="180"/>
      <c r="AB361" s="180"/>
      <c r="AC361" s="180">
        <f t="shared" si="124"/>
        <v>330</v>
      </c>
      <c r="AD361" s="37">
        <v>330</v>
      </c>
      <c r="AF361" s="37">
        <v>247</v>
      </c>
      <c r="AH361" s="37">
        <v>0</v>
      </c>
      <c r="AJ361" s="37">
        <v>0</v>
      </c>
      <c r="AL361" s="37">
        <f t="shared" si="120"/>
        <v>4</v>
      </c>
      <c r="AM361" s="179">
        <f t="shared" si="125"/>
        <v>0</v>
      </c>
      <c r="AP361" s="37">
        <f t="shared" si="126"/>
        <v>0</v>
      </c>
      <c r="AS361" s="37">
        <f t="shared" si="127"/>
        <v>3</v>
      </c>
      <c r="AT361" s="37">
        <v>3</v>
      </c>
      <c r="AV361" s="37">
        <f t="shared" si="128"/>
        <v>1</v>
      </c>
      <c r="AW361" s="37">
        <v>1</v>
      </c>
      <c r="AY361" s="37">
        <v>3</v>
      </c>
      <c r="BE361" s="37">
        <v>0</v>
      </c>
      <c r="BS361" s="37">
        <f t="shared" si="129"/>
        <v>534</v>
      </c>
      <c r="BT361" s="37">
        <v>534</v>
      </c>
      <c r="BV361" s="37">
        <v>0</v>
      </c>
      <c r="BX361" s="37">
        <v>91.2</v>
      </c>
      <c r="BZ361" s="37">
        <v>0</v>
      </c>
      <c r="CH361" s="37">
        <f t="shared" si="130"/>
        <v>3</v>
      </c>
      <c r="CI361" s="37">
        <v>3</v>
      </c>
      <c r="CN361" s="37">
        <v>12678.308999999999</v>
      </c>
      <c r="CT361" s="37">
        <v>50</v>
      </c>
      <c r="CV361" s="37">
        <v>0</v>
      </c>
      <c r="DB361" s="37">
        <v>0</v>
      </c>
      <c r="DD361" s="37">
        <v>0</v>
      </c>
      <c r="DE361" s="37">
        <f t="shared" si="131"/>
        <v>1</v>
      </c>
      <c r="DG361" s="37">
        <v>1</v>
      </c>
      <c r="DK361" s="37">
        <v>18</v>
      </c>
      <c r="DP361" s="37">
        <v>1164.4960000000001</v>
      </c>
      <c r="DW361" s="37">
        <v>0</v>
      </c>
      <c r="DZ361" s="37">
        <v>2</v>
      </c>
      <c r="EE361" s="37">
        <v>8</v>
      </c>
      <c r="EK361" s="37">
        <v>8</v>
      </c>
      <c r="EL361" s="37">
        <f t="shared" si="132"/>
        <v>142</v>
      </c>
      <c r="EM361" s="37">
        <v>142</v>
      </c>
      <c r="EN361" s="37">
        <v>0</v>
      </c>
      <c r="EO361" s="37">
        <v>1764.66237</v>
      </c>
      <c r="EQ361" s="37">
        <v>83.151630000000011</v>
      </c>
      <c r="FE361" s="37">
        <v>2096.0927999999999</v>
      </c>
      <c r="FG361" s="37">
        <v>232.89920000000001</v>
      </c>
      <c r="FI361" s="37"/>
      <c r="FU361" s="37">
        <v>665.426285714286</v>
      </c>
      <c r="FW361" s="37">
        <v>3.5</v>
      </c>
      <c r="GH361" s="37">
        <v>950.37900000000002</v>
      </c>
      <c r="GQ361" s="183"/>
      <c r="GR361" s="184"/>
      <c r="GS361" s="184"/>
      <c r="GT361" s="184"/>
      <c r="GU361" s="184"/>
      <c r="GV361" s="184"/>
      <c r="GW361" s="184"/>
      <c r="GX361" s="184"/>
      <c r="GY361" s="184"/>
      <c r="GZ361" s="184"/>
      <c r="HA361" s="184"/>
      <c r="HB361" s="184"/>
      <c r="HC361" s="184"/>
      <c r="HD361" s="184"/>
      <c r="HE361" s="184"/>
      <c r="HF361" s="184"/>
      <c r="HG361" s="184"/>
      <c r="HH361" s="184"/>
      <c r="HV361" s="37">
        <v>633.58600000000001</v>
      </c>
      <c r="HX361" s="37">
        <v>1.7</v>
      </c>
      <c r="IB361" s="37">
        <v>0</v>
      </c>
      <c r="IR361" s="37">
        <v>0</v>
      </c>
      <c r="IT361" s="37">
        <v>0</v>
      </c>
      <c r="JT361" s="37">
        <v>0</v>
      </c>
      <c r="JW361" s="37">
        <v>0</v>
      </c>
      <c r="JZ361" s="37">
        <v>0</v>
      </c>
      <c r="KA361" s="37">
        <v>0</v>
      </c>
      <c r="KB361" s="37">
        <v>0</v>
      </c>
      <c r="KC361" s="37">
        <v>0</v>
      </c>
      <c r="KD361" s="37">
        <v>0</v>
      </c>
      <c r="KV361" s="37">
        <v>0</v>
      </c>
    </row>
    <row r="362" spans="1:308" ht="17.25" customHeight="1" x14ac:dyDescent="0.25">
      <c r="A362" s="17">
        <v>352</v>
      </c>
      <c r="B362" s="163" t="s">
        <v>300</v>
      </c>
      <c r="C362" s="169" t="s">
        <v>652</v>
      </c>
      <c r="D362" s="170">
        <v>247693575</v>
      </c>
      <c r="E362" s="78">
        <f t="shared" si="117"/>
        <v>4279.8980000000001</v>
      </c>
      <c r="F362" s="78">
        <f t="shared" si="114"/>
        <v>413.94283999999999</v>
      </c>
      <c r="G362" s="78">
        <f t="shared" si="115"/>
        <v>0</v>
      </c>
      <c r="H362" s="78">
        <f t="shared" si="116"/>
        <v>157.50515999999999</v>
      </c>
      <c r="I362" s="78">
        <f t="shared" si="118"/>
        <v>3708.45</v>
      </c>
      <c r="J362" s="37">
        <f t="shared" si="121"/>
        <v>1</v>
      </c>
      <c r="K362" s="37">
        <f>VLOOKUP($D362,'[2]Титул ДТ'!$B:$CT,12,0)</f>
        <v>1</v>
      </c>
      <c r="M362" s="37">
        <v>0</v>
      </c>
      <c r="U362" s="37">
        <v>1</v>
      </c>
      <c r="V362" s="180">
        <f t="shared" si="119"/>
        <v>138</v>
      </c>
      <c r="W362" s="180">
        <f t="shared" si="122"/>
        <v>0</v>
      </c>
      <c r="X362" s="180"/>
      <c r="Y362" s="180"/>
      <c r="Z362" s="180">
        <f t="shared" si="123"/>
        <v>0</v>
      </c>
      <c r="AA362" s="180"/>
      <c r="AB362" s="180"/>
      <c r="AC362" s="180">
        <f t="shared" si="124"/>
        <v>138</v>
      </c>
      <c r="AD362" s="37">
        <v>138</v>
      </c>
      <c r="AF362" s="37">
        <v>0</v>
      </c>
      <c r="AH362" s="37">
        <v>0</v>
      </c>
      <c r="AJ362" s="37">
        <v>0</v>
      </c>
      <c r="AL362" s="37">
        <f t="shared" si="120"/>
        <v>8</v>
      </c>
      <c r="AM362" s="179">
        <f t="shared" si="125"/>
        <v>0</v>
      </c>
      <c r="AP362" s="37">
        <f t="shared" si="126"/>
        <v>0</v>
      </c>
      <c r="AS362" s="37">
        <f t="shared" si="127"/>
        <v>7</v>
      </c>
      <c r="AT362" s="37">
        <v>7</v>
      </c>
      <c r="AV362" s="37">
        <f t="shared" si="128"/>
        <v>1</v>
      </c>
      <c r="AW362" s="37">
        <v>1</v>
      </c>
      <c r="AY362" s="37">
        <v>0</v>
      </c>
      <c r="BE362" s="37">
        <v>0</v>
      </c>
      <c r="BS362" s="37">
        <f t="shared" si="129"/>
        <v>0</v>
      </c>
      <c r="BT362" s="37">
        <v>0</v>
      </c>
      <c r="BV362" s="37">
        <v>0</v>
      </c>
      <c r="BX362" s="37">
        <v>0</v>
      </c>
      <c r="BZ362" s="37">
        <v>0</v>
      </c>
      <c r="CH362" s="37">
        <f t="shared" si="130"/>
        <v>0</v>
      </c>
      <c r="CI362" s="37">
        <v>0</v>
      </c>
      <c r="CN362" s="37">
        <v>3053.9319999999998</v>
      </c>
      <c r="CT362" s="37">
        <v>70</v>
      </c>
      <c r="CV362" s="37">
        <v>0</v>
      </c>
      <c r="DB362" s="37">
        <v>0</v>
      </c>
      <c r="DD362" s="37">
        <v>0</v>
      </c>
      <c r="DE362" s="37">
        <f t="shared" si="131"/>
        <v>0</v>
      </c>
      <c r="DG362" s="37">
        <v>0</v>
      </c>
      <c r="DK362" s="37">
        <v>0</v>
      </c>
      <c r="DP362" s="37">
        <v>55</v>
      </c>
      <c r="DW362" s="37">
        <v>0</v>
      </c>
      <c r="DZ362" s="37">
        <v>1</v>
      </c>
      <c r="EE362" s="37">
        <v>6</v>
      </c>
      <c r="EK362" s="37">
        <v>8</v>
      </c>
      <c r="EL362" s="37">
        <f t="shared" si="132"/>
        <v>33</v>
      </c>
      <c r="EM362" s="37">
        <v>33</v>
      </c>
      <c r="EN362" s="37">
        <v>0</v>
      </c>
      <c r="EO362" s="37">
        <v>413.94283999999999</v>
      </c>
      <c r="EQ362" s="37">
        <v>19.505160000000004</v>
      </c>
      <c r="FE362" s="37">
        <v>0</v>
      </c>
      <c r="FI362" s="37"/>
      <c r="FW362" s="37">
        <v>0</v>
      </c>
      <c r="GH362" s="37">
        <v>654.51800000000003</v>
      </c>
      <c r="GQ362" s="183"/>
      <c r="GR362" s="184"/>
      <c r="GS362" s="184"/>
      <c r="GT362" s="184"/>
      <c r="GU362" s="184"/>
      <c r="GV362" s="184"/>
      <c r="GW362" s="184"/>
      <c r="GX362" s="184"/>
      <c r="GY362" s="184"/>
      <c r="GZ362" s="184"/>
      <c r="HA362" s="184"/>
      <c r="HB362" s="184"/>
      <c r="HC362" s="184"/>
      <c r="HD362" s="184"/>
      <c r="HE362" s="184"/>
      <c r="HF362" s="184"/>
      <c r="HG362" s="184"/>
      <c r="HH362" s="184"/>
      <c r="HV362" s="37">
        <v>436.34533333333297</v>
      </c>
      <c r="HX362" s="37">
        <v>1.7</v>
      </c>
      <c r="IB362" s="37">
        <v>0</v>
      </c>
      <c r="IR362" s="37">
        <v>0</v>
      </c>
      <c r="IT362" s="37">
        <v>0</v>
      </c>
      <c r="JT362" s="37">
        <v>0</v>
      </c>
      <c r="JW362" s="37">
        <v>0</v>
      </c>
      <c r="JZ362" s="37">
        <v>0</v>
      </c>
      <c r="KA362" s="37">
        <v>0</v>
      </c>
      <c r="KB362" s="37">
        <v>0</v>
      </c>
      <c r="KC362" s="37">
        <v>0</v>
      </c>
      <c r="KD362" s="37">
        <v>0</v>
      </c>
      <c r="KV362" s="37">
        <v>0</v>
      </c>
    </row>
    <row r="363" spans="1:308" ht="17.25" customHeight="1" x14ac:dyDescent="0.25">
      <c r="A363" s="17">
        <v>353</v>
      </c>
      <c r="B363" s="163" t="s">
        <v>300</v>
      </c>
      <c r="C363" s="169" t="s">
        <v>653</v>
      </c>
      <c r="D363" s="170">
        <v>247693741</v>
      </c>
      <c r="E363" s="78">
        <f t="shared" si="117"/>
        <v>16422.298000000003</v>
      </c>
      <c r="F363" s="78">
        <f t="shared" si="114"/>
        <v>3708.47226</v>
      </c>
      <c r="G363" s="78">
        <f t="shared" si="115"/>
        <v>0</v>
      </c>
      <c r="H363" s="78">
        <f t="shared" si="116"/>
        <v>454.74374</v>
      </c>
      <c r="I363" s="78">
        <f t="shared" si="118"/>
        <v>12259.082</v>
      </c>
      <c r="J363" s="37">
        <f t="shared" si="121"/>
        <v>1</v>
      </c>
      <c r="K363" s="37">
        <f>VLOOKUP($D363,'[2]Титул ДТ'!$B:$CT,12,0)</f>
        <v>1</v>
      </c>
      <c r="M363" s="37">
        <v>0</v>
      </c>
      <c r="U363" s="37">
        <v>1</v>
      </c>
      <c r="V363" s="180">
        <f t="shared" si="119"/>
        <v>153</v>
      </c>
      <c r="W363" s="180">
        <f t="shared" si="122"/>
        <v>0</v>
      </c>
      <c r="X363" s="180"/>
      <c r="Y363" s="180"/>
      <c r="Z363" s="180">
        <f t="shared" si="123"/>
        <v>0</v>
      </c>
      <c r="AA363" s="180"/>
      <c r="AB363" s="180"/>
      <c r="AC363" s="180">
        <f t="shared" si="124"/>
        <v>153</v>
      </c>
      <c r="AD363" s="37">
        <v>153</v>
      </c>
      <c r="AF363" s="37">
        <v>0</v>
      </c>
      <c r="AH363" s="37">
        <v>0</v>
      </c>
      <c r="AJ363" s="37">
        <v>0</v>
      </c>
      <c r="AL363" s="37">
        <f t="shared" si="120"/>
        <v>0</v>
      </c>
      <c r="AM363" s="179">
        <f t="shared" si="125"/>
        <v>0</v>
      </c>
      <c r="AP363" s="37">
        <f t="shared" si="126"/>
        <v>0</v>
      </c>
      <c r="AS363" s="37">
        <f t="shared" si="127"/>
        <v>0</v>
      </c>
      <c r="AT363" s="37">
        <v>0</v>
      </c>
      <c r="AV363" s="37">
        <f t="shared" si="128"/>
        <v>0</v>
      </c>
      <c r="AW363" s="37">
        <v>0</v>
      </c>
      <c r="AY363" s="37">
        <v>0</v>
      </c>
      <c r="BE363" s="37">
        <v>0</v>
      </c>
      <c r="BS363" s="37">
        <f t="shared" si="129"/>
        <v>0</v>
      </c>
      <c r="BT363" s="37">
        <v>0</v>
      </c>
      <c r="BV363" s="37">
        <v>0</v>
      </c>
      <c r="BX363" s="37">
        <v>0</v>
      </c>
      <c r="BZ363" s="37">
        <v>0</v>
      </c>
      <c r="CH363" s="37">
        <f t="shared" si="130"/>
        <v>0</v>
      </c>
      <c r="CI363" s="37">
        <v>0</v>
      </c>
      <c r="CN363" s="185">
        <v>11481.51</v>
      </c>
      <c r="CT363" s="37">
        <v>110</v>
      </c>
      <c r="CV363" s="37">
        <v>0</v>
      </c>
      <c r="DB363" s="37">
        <v>0</v>
      </c>
      <c r="DD363" s="37">
        <v>0</v>
      </c>
      <c r="DE363" s="37">
        <f t="shared" si="131"/>
        <v>2</v>
      </c>
      <c r="DG363" s="37">
        <v>2</v>
      </c>
      <c r="DK363" s="37">
        <v>18</v>
      </c>
      <c r="DP363" s="37">
        <v>1102.5820000000001</v>
      </c>
      <c r="DW363" s="37">
        <v>0</v>
      </c>
      <c r="DZ363" s="37">
        <v>1</v>
      </c>
      <c r="EE363" s="37">
        <v>5</v>
      </c>
      <c r="EK363" s="37">
        <v>5</v>
      </c>
      <c r="EL363" s="37">
        <f t="shared" si="132"/>
        <v>142</v>
      </c>
      <c r="EM363" s="37">
        <v>142</v>
      </c>
      <c r="EN363" s="37">
        <v>0</v>
      </c>
      <c r="EO363" s="37">
        <v>1723.82466</v>
      </c>
      <c r="EQ363" s="37">
        <v>81.227339999999998</v>
      </c>
      <c r="FE363" s="37">
        <v>1984.6476</v>
      </c>
      <c r="FG363" s="37">
        <v>220.5164</v>
      </c>
      <c r="FI363" s="37"/>
      <c r="FU363" s="37">
        <v>441.03280000000001</v>
      </c>
      <c r="FW363" s="37">
        <v>5</v>
      </c>
      <c r="GH363" s="37">
        <v>759.572</v>
      </c>
      <c r="GQ363" s="185"/>
      <c r="GR363" s="186"/>
      <c r="GS363" s="186"/>
      <c r="GT363" s="186"/>
      <c r="GU363" s="186"/>
      <c r="GV363" s="186"/>
      <c r="GW363" s="186"/>
      <c r="GX363" s="186"/>
      <c r="GY363" s="186"/>
      <c r="GZ363" s="186"/>
      <c r="HA363" s="186"/>
      <c r="HB363" s="186"/>
      <c r="HC363" s="186"/>
      <c r="HD363" s="186"/>
      <c r="HE363" s="186"/>
      <c r="HF363" s="186"/>
      <c r="HG363" s="186"/>
      <c r="HH363" s="186"/>
      <c r="HV363" s="37">
        <v>506.38133333333298</v>
      </c>
      <c r="HX363" s="37">
        <v>1.7</v>
      </c>
      <c r="IB363" s="37">
        <v>0</v>
      </c>
      <c r="IR363" s="37">
        <v>0</v>
      </c>
      <c r="IT363" s="37">
        <v>0</v>
      </c>
      <c r="JT363" s="37">
        <v>0</v>
      </c>
      <c r="JW363" s="37">
        <v>0</v>
      </c>
      <c r="JZ363" s="37">
        <v>0</v>
      </c>
      <c r="KA363" s="37">
        <v>0</v>
      </c>
      <c r="KB363" s="37">
        <v>0</v>
      </c>
      <c r="KC363" s="37">
        <v>0</v>
      </c>
      <c r="KD363" s="37">
        <v>0</v>
      </c>
      <c r="KV363" s="37">
        <v>0</v>
      </c>
    </row>
    <row r="364" spans="1:308" ht="17.25" customHeight="1" x14ac:dyDescent="0.25">
      <c r="A364" s="17">
        <v>354</v>
      </c>
      <c r="B364" s="163" t="s">
        <v>300</v>
      </c>
      <c r="C364" s="169" t="s">
        <v>654</v>
      </c>
      <c r="D364" s="170">
        <v>5462970474</v>
      </c>
      <c r="E364" s="78">
        <f t="shared" si="117"/>
        <v>7682.0739999999996</v>
      </c>
      <c r="F364" s="78">
        <f t="shared" si="114"/>
        <v>4241.7995499999997</v>
      </c>
      <c r="G364" s="78">
        <f t="shared" si="115"/>
        <v>0</v>
      </c>
      <c r="H364" s="78">
        <f t="shared" si="116"/>
        <v>653.80965000000003</v>
      </c>
      <c r="I364" s="78">
        <f t="shared" si="118"/>
        <v>2786.4647999999997</v>
      </c>
      <c r="J364" s="37">
        <f t="shared" si="121"/>
        <v>1</v>
      </c>
      <c r="L364" s="37">
        <v>1</v>
      </c>
      <c r="M364" s="37">
        <v>0</v>
      </c>
      <c r="U364" s="37">
        <v>1</v>
      </c>
      <c r="V364" s="180">
        <f t="shared" si="119"/>
        <v>384</v>
      </c>
      <c r="W364" s="180">
        <f t="shared" si="122"/>
        <v>0</v>
      </c>
      <c r="X364" s="180"/>
      <c r="Y364" s="180"/>
      <c r="Z364" s="180">
        <f t="shared" si="123"/>
        <v>0</v>
      </c>
      <c r="AA364" s="180"/>
      <c r="AB364" s="180"/>
      <c r="AC364" s="180">
        <f t="shared" si="124"/>
        <v>384</v>
      </c>
      <c r="AD364" s="37">
        <v>0</v>
      </c>
      <c r="AE364" s="37">
        <v>384</v>
      </c>
      <c r="AF364" s="37">
        <v>0</v>
      </c>
      <c r="AH364" s="37">
        <v>0</v>
      </c>
      <c r="AJ364" s="37">
        <v>0</v>
      </c>
      <c r="AL364" s="37">
        <f t="shared" si="120"/>
        <v>0</v>
      </c>
      <c r="AM364" s="179">
        <f t="shared" si="125"/>
        <v>0</v>
      </c>
      <c r="AP364" s="37">
        <f t="shared" si="126"/>
        <v>0</v>
      </c>
      <c r="AS364" s="37">
        <f t="shared" si="127"/>
        <v>0</v>
      </c>
      <c r="AU364" s="37">
        <v>0</v>
      </c>
      <c r="AV364" s="37">
        <f t="shared" si="128"/>
        <v>0</v>
      </c>
      <c r="AX364" s="37">
        <v>0</v>
      </c>
      <c r="AY364" s="37">
        <v>1</v>
      </c>
      <c r="BE364" s="37">
        <v>0</v>
      </c>
      <c r="BS364" s="37">
        <f t="shared" si="129"/>
        <v>290</v>
      </c>
      <c r="BT364" s="37">
        <v>290</v>
      </c>
      <c r="BV364" s="37">
        <v>0</v>
      </c>
      <c r="BX364" s="37">
        <v>0</v>
      </c>
      <c r="BZ364" s="37">
        <v>0</v>
      </c>
      <c r="CH364" s="37">
        <f t="shared" si="130"/>
        <v>5</v>
      </c>
      <c r="CI364" s="37">
        <v>5</v>
      </c>
      <c r="CN364" s="183">
        <v>2038.799</v>
      </c>
      <c r="CT364" s="37">
        <v>0</v>
      </c>
      <c r="CV364" s="37">
        <v>0</v>
      </c>
      <c r="DB364" s="37">
        <v>0</v>
      </c>
      <c r="DD364" s="37">
        <v>0</v>
      </c>
      <c r="DE364" s="37">
        <f t="shared" si="131"/>
        <v>0</v>
      </c>
      <c r="DG364" s="37">
        <v>0</v>
      </c>
      <c r="DK364" s="37">
        <v>0</v>
      </c>
      <c r="DP364" s="37">
        <v>695.91600000000005</v>
      </c>
      <c r="DW364" s="37">
        <v>0</v>
      </c>
      <c r="DZ364" s="37">
        <v>1</v>
      </c>
      <c r="EE364" s="37">
        <v>4</v>
      </c>
      <c r="EK364" s="37">
        <v>4</v>
      </c>
      <c r="EL364" s="37">
        <f t="shared" si="132"/>
        <v>140</v>
      </c>
      <c r="EM364" s="37">
        <v>140</v>
      </c>
      <c r="EN364" s="37">
        <v>0</v>
      </c>
      <c r="EO364" s="37">
        <v>1679.9538700000001</v>
      </c>
      <c r="EQ364" s="37">
        <v>79.160130000000009</v>
      </c>
      <c r="FE364" s="37">
        <v>1252.6487999999999</v>
      </c>
      <c r="FG364" s="37">
        <v>139.1832</v>
      </c>
      <c r="FI364" s="37"/>
      <c r="FU364" s="37">
        <v>278.3664</v>
      </c>
      <c r="FW364" s="37">
        <v>5</v>
      </c>
      <c r="FY364" s="37">
        <v>1309.19688</v>
      </c>
      <c r="GE364" s="37">
        <v>145.46632</v>
      </c>
      <c r="GH364" s="37">
        <v>363.66579999999999</v>
      </c>
      <c r="GQ364" s="183"/>
      <c r="GR364" s="184"/>
      <c r="GS364" s="184"/>
      <c r="GT364" s="184"/>
      <c r="GU364" s="184"/>
      <c r="GV364" s="184"/>
      <c r="GW364" s="184"/>
      <c r="GX364" s="184"/>
      <c r="GY364" s="184"/>
      <c r="GZ364" s="184"/>
      <c r="HA364" s="184"/>
      <c r="HB364" s="184"/>
      <c r="HC364" s="184"/>
      <c r="HD364" s="184"/>
      <c r="HE364" s="184"/>
      <c r="HF364" s="184"/>
      <c r="HG364" s="184"/>
      <c r="HH364" s="184"/>
      <c r="HU364" s="37">
        <v>323.25848888888902</v>
      </c>
      <c r="HV364" s="37">
        <v>80.814622222222198</v>
      </c>
      <c r="HW364" s="37">
        <v>4.5</v>
      </c>
      <c r="HX364" s="37">
        <v>4.5</v>
      </c>
      <c r="IB364" s="37">
        <v>0</v>
      </c>
      <c r="IR364" s="37">
        <v>0</v>
      </c>
      <c r="IT364" s="37">
        <v>0</v>
      </c>
      <c r="JT364" s="37">
        <v>0</v>
      </c>
      <c r="JW364" s="37">
        <v>0</v>
      </c>
      <c r="JZ364" s="37">
        <v>0</v>
      </c>
      <c r="KA364" s="37">
        <v>0</v>
      </c>
      <c r="KB364" s="37">
        <v>0</v>
      </c>
      <c r="KC364" s="37">
        <v>0</v>
      </c>
      <c r="KD364" s="37">
        <v>0</v>
      </c>
      <c r="KV364" s="37">
        <v>0</v>
      </c>
    </row>
    <row r="365" spans="1:308" ht="17.25" customHeight="1" x14ac:dyDescent="0.25">
      <c r="A365" s="17">
        <v>355</v>
      </c>
      <c r="B365" s="163" t="s">
        <v>300</v>
      </c>
      <c r="C365" s="169" t="s">
        <v>655</v>
      </c>
      <c r="D365" s="170">
        <v>247693927</v>
      </c>
      <c r="E365" s="78">
        <f t="shared" si="117"/>
        <v>14696.237000000001</v>
      </c>
      <c r="F365" s="78">
        <f t="shared" si="114"/>
        <v>4230.7109199999995</v>
      </c>
      <c r="G365" s="78">
        <f t="shared" si="115"/>
        <v>0</v>
      </c>
      <c r="H365" s="78">
        <f t="shared" si="116"/>
        <v>633.07808</v>
      </c>
      <c r="I365" s="78">
        <f t="shared" si="118"/>
        <v>9832.4480000000003</v>
      </c>
      <c r="J365" s="37">
        <f t="shared" si="121"/>
        <v>1</v>
      </c>
      <c r="K365" s="37">
        <f>VLOOKUP($D365,'[2]Титул ДТ'!$B:$CT,12,0)</f>
        <v>1</v>
      </c>
      <c r="M365" s="37">
        <v>0</v>
      </c>
      <c r="U365" s="37">
        <v>1</v>
      </c>
      <c r="V365" s="180">
        <f t="shared" si="119"/>
        <v>281</v>
      </c>
      <c r="W365" s="180">
        <f t="shared" si="122"/>
        <v>0</v>
      </c>
      <c r="X365" s="180"/>
      <c r="Y365" s="180"/>
      <c r="Z365" s="180">
        <f t="shared" si="123"/>
        <v>0</v>
      </c>
      <c r="AA365" s="180"/>
      <c r="AB365" s="180"/>
      <c r="AC365" s="180">
        <f t="shared" si="124"/>
        <v>281</v>
      </c>
      <c r="AD365" s="37">
        <v>281</v>
      </c>
      <c r="AF365" s="37">
        <v>0</v>
      </c>
      <c r="AH365" s="37">
        <v>0</v>
      </c>
      <c r="AJ365" s="37">
        <v>0</v>
      </c>
      <c r="AL365" s="37">
        <f t="shared" si="120"/>
        <v>0</v>
      </c>
      <c r="AM365" s="179">
        <f t="shared" si="125"/>
        <v>0</v>
      </c>
      <c r="AP365" s="37">
        <f t="shared" si="126"/>
        <v>0</v>
      </c>
      <c r="AS365" s="37">
        <f t="shared" si="127"/>
        <v>0</v>
      </c>
      <c r="AT365" s="37">
        <v>0</v>
      </c>
      <c r="AV365" s="37">
        <f t="shared" si="128"/>
        <v>0</v>
      </c>
      <c r="AW365" s="37">
        <v>0</v>
      </c>
      <c r="AY365" s="37">
        <v>0</v>
      </c>
      <c r="BE365" s="37">
        <v>0</v>
      </c>
      <c r="BS365" s="37">
        <f t="shared" si="129"/>
        <v>0</v>
      </c>
      <c r="BT365" s="37">
        <v>0</v>
      </c>
      <c r="BV365" s="37">
        <v>0</v>
      </c>
      <c r="BX365" s="37">
        <v>0</v>
      </c>
      <c r="BZ365" s="37">
        <v>0</v>
      </c>
      <c r="CH365" s="37">
        <f t="shared" si="130"/>
        <v>0</v>
      </c>
      <c r="CI365" s="37">
        <v>0</v>
      </c>
      <c r="CN365" s="183">
        <v>8841.0810000000001</v>
      </c>
      <c r="CT365" s="37">
        <v>193</v>
      </c>
      <c r="CV365" s="37">
        <v>0</v>
      </c>
      <c r="DB365" s="37">
        <v>0</v>
      </c>
      <c r="DD365" s="37">
        <v>0</v>
      </c>
      <c r="DE365" s="37">
        <f t="shared" si="131"/>
        <v>0</v>
      </c>
      <c r="DG365" s="37">
        <v>0</v>
      </c>
      <c r="DK365" s="37">
        <v>0</v>
      </c>
      <c r="DP365" s="37">
        <v>1325.9324999999999</v>
      </c>
      <c r="DW365" s="37">
        <v>0</v>
      </c>
      <c r="DZ365" s="37">
        <v>1</v>
      </c>
      <c r="EE365" s="37">
        <v>2</v>
      </c>
      <c r="EK365" s="37">
        <v>10</v>
      </c>
      <c r="EL365" s="37">
        <f t="shared" si="132"/>
        <v>145</v>
      </c>
      <c r="EM365" s="37">
        <v>145</v>
      </c>
      <c r="EN365" s="37">
        <v>0</v>
      </c>
      <c r="EO365" s="37">
        <v>1844.03242</v>
      </c>
      <c r="EQ365" s="37">
        <v>86.891580000000005</v>
      </c>
      <c r="FE365" s="37">
        <v>2386.6785</v>
      </c>
      <c r="FG365" s="37">
        <v>265.18650000000002</v>
      </c>
      <c r="FI365" s="37"/>
      <c r="FU365" s="37">
        <v>589.30333333333294</v>
      </c>
      <c r="FW365" s="37">
        <v>4.5</v>
      </c>
      <c r="GH365" s="37">
        <v>991.36699999999996</v>
      </c>
      <c r="GQ365" s="183"/>
      <c r="GR365" s="184"/>
      <c r="GS365" s="184"/>
      <c r="GT365" s="184"/>
      <c r="GU365" s="184"/>
      <c r="GV365" s="184"/>
      <c r="GW365" s="184"/>
      <c r="GX365" s="184"/>
      <c r="GY365" s="184"/>
      <c r="GZ365" s="184"/>
      <c r="HA365" s="184"/>
      <c r="HB365" s="184"/>
      <c r="HC365" s="184"/>
      <c r="HD365" s="184"/>
      <c r="HE365" s="184"/>
      <c r="HF365" s="184"/>
      <c r="HG365" s="184"/>
      <c r="HH365" s="184"/>
      <c r="HV365" s="37">
        <v>572.78982222222203</v>
      </c>
      <c r="HX365" s="37">
        <v>1.7</v>
      </c>
      <c r="IB365" s="37">
        <v>0</v>
      </c>
      <c r="IR365" s="37">
        <v>0</v>
      </c>
      <c r="IT365" s="37">
        <v>0</v>
      </c>
      <c r="JT365" s="37">
        <v>0</v>
      </c>
      <c r="JW365" s="37">
        <v>0</v>
      </c>
      <c r="JZ365" s="37">
        <v>0</v>
      </c>
      <c r="KA365" s="37">
        <v>0</v>
      </c>
      <c r="KB365" s="37">
        <v>0</v>
      </c>
      <c r="KC365" s="37">
        <v>0</v>
      </c>
      <c r="KD365" s="37">
        <v>0</v>
      </c>
      <c r="KV365" s="37">
        <v>0</v>
      </c>
    </row>
    <row r="366" spans="1:308" ht="17.25" customHeight="1" x14ac:dyDescent="0.25">
      <c r="A366" s="17">
        <v>356</v>
      </c>
      <c r="B366" s="163" t="s">
        <v>300</v>
      </c>
      <c r="C366" s="169" t="s">
        <v>656</v>
      </c>
      <c r="D366" s="170">
        <v>1430771058</v>
      </c>
      <c r="E366" s="78">
        <f t="shared" si="117"/>
        <v>39471.228999999999</v>
      </c>
      <c r="F366" s="78">
        <f t="shared" si="114"/>
        <v>12575.366125</v>
      </c>
      <c r="G366" s="78">
        <f t="shared" si="115"/>
        <v>0</v>
      </c>
      <c r="H366" s="78">
        <f t="shared" si="116"/>
        <v>3391.7598749999997</v>
      </c>
      <c r="I366" s="78">
        <f t="shared" si="118"/>
        <v>23504.102999999999</v>
      </c>
      <c r="J366" s="37">
        <f t="shared" si="121"/>
        <v>7</v>
      </c>
      <c r="L366" s="37">
        <v>7</v>
      </c>
      <c r="M366" s="37">
        <v>0</v>
      </c>
      <c r="U366" s="37">
        <v>1</v>
      </c>
      <c r="V366" s="180">
        <f t="shared" si="119"/>
        <v>1497.3</v>
      </c>
      <c r="W366" s="180">
        <f t="shared" si="122"/>
        <v>0</v>
      </c>
      <c r="X366" s="180"/>
      <c r="Y366" s="180"/>
      <c r="Z366" s="180">
        <f t="shared" si="123"/>
        <v>0</v>
      </c>
      <c r="AA366" s="180"/>
      <c r="AB366" s="180"/>
      <c r="AC366" s="180">
        <f t="shared" si="124"/>
        <v>1497.3</v>
      </c>
      <c r="AD366" s="37">
        <v>0</v>
      </c>
      <c r="AE366" s="37">
        <v>1497.3</v>
      </c>
      <c r="AF366" s="37">
        <v>0</v>
      </c>
      <c r="AH366" s="37">
        <v>0</v>
      </c>
      <c r="AJ366" s="37">
        <v>0</v>
      </c>
      <c r="AL366" s="37">
        <f t="shared" si="120"/>
        <v>0</v>
      </c>
      <c r="AM366" s="179">
        <f t="shared" si="125"/>
        <v>0</v>
      </c>
      <c r="AP366" s="37">
        <f t="shared" si="126"/>
        <v>0</v>
      </c>
      <c r="AS366" s="37">
        <f t="shared" si="127"/>
        <v>0</v>
      </c>
      <c r="AU366" s="37">
        <v>0</v>
      </c>
      <c r="AV366" s="37">
        <f t="shared" si="128"/>
        <v>0</v>
      </c>
      <c r="AX366" s="37">
        <v>0</v>
      </c>
      <c r="AY366" s="37">
        <v>4</v>
      </c>
      <c r="BE366" s="37">
        <v>0</v>
      </c>
      <c r="BS366" s="37">
        <f t="shared" si="129"/>
        <v>1129.5</v>
      </c>
      <c r="BT366" s="37">
        <v>1129.5</v>
      </c>
      <c r="BV366" s="37">
        <v>0</v>
      </c>
      <c r="BX366" s="37">
        <v>0</v>
      </c>
      <c r="BZ366" s="37">
        <v>0</v>
      </c>
      <c r="CH366" s="37">
        <f t="shared" si="130"/>
        <v>2</v>
      </c>
      <c r="CI366" s="37">
        <v>2</v>
      </c>
      <c r="CN366" s="183">
        <v>12349.803</v>
      </c>
      <c r="CT366" s="37">
        <v>10</v>
      </c>
      <c r="CV366" s="37">
        <v>0</v>
      </c>
      <c r="DB366" s="37">
        <v>0</v>
      </c>
      <c r="DD366" s="37">
        <v>0</v>
      </c>
      <c r="DE366" s="37">
        <f t="shared" si="131"/>
        <v>4</v>
      </c>
      <c r="DG366" s="37">
        <v>4</v>
      </c>
      <c r="DK366" s="37">
        <v>157</v>
      </c>
      <c r="DP366" s="37">
        <v>5111.0155000000004</v>
      </c>
      <c r="DW366" s="37">
        <v>0</v>
      </c>
      <c r="DZ366" s="37">
        <v>7</v>
      </c>
      <c r="EE366" s="37">
        <v>4</v>
      </c>
      <c r="EK366" s="37">
        <v>4</v>
      </c>
      <c r="EL366" s="37">
        <f t="shared" si="132"/>
        <v>269</v>
      </c>
      <c r="EM366" s="37">
        <v>269</v>
      </c>
      <c r="EN366" s="37">
        <v>0</v>
      </c>
      <c r="EO366" s="37">
        <v>3375.5382249999998</v>
      </c>
      <c r="EQ366" s="37">
        <v>159.05677500000002</v>
      </c>
      <c r="FE366" s="37">
        <v>9199.8279000000002</v>
      </c>
      <c r="FG366" s="37">
        <v>1022.2030999999999</v>
      </c>
      <c r="FI366" s="37"/>
      <c r="FU366" s="37">
        <v>2044.4061999999999</v>
      </c>
      <c r="FW366" s="37">
        <v>5</v>
      </c>
      <c r="GE366" s="37">
        <v>1081</v>
      </c>
      <c r="GH366" s="37">
        <v>9500</v>
      </c>
      <c r="GQ366" s="183"/>
      <c r="GR366" s="184"/>
      <c r="GS366" s="184"/>
      <c r="GT366" s="184"/>
      <c r="GU366" s="184"/>
      <c r="GV366" s="184"/>
      <c r="GW366" s="184"/>
      <c r="GX366" s="184"/>
      <c r="GY366" s="184"/>
      <c r="GZ366" s="184"/>
      <c r="HA366" s="184"/>
      <c r="HB366" s="184"/>
      <c r="HC366" s="184"/>
      <c r="HD366" s="184"/>
      <c r="HE366" s="184"/>
      <c r="HF366" s="184"/>
      <c r="HG366" s="184"/>
      <c r="HH366" s="184"/>
      <c r="HU366" s="37">
        <v>637.96721311475596</v>
      </c>
      <c r="HV366" s="37">
        <v>5606.5573770491901</v>
      </c>
      <c r="HW366" s="37">
        <v>1.69444444444444</v>
      </c>
      <c r="HX366" s="37">
        <v>1.7</v>
      </c>
      <c r="IB366" s="37">
        <v>0</v>
      </c>
      <c r="IR366" s="37">
        <v>0</v>
      </c>
      <c r="IT366" s="37">
        <v>0</v>
      </c>
      <c r="JT366" s="37">
        <v>0</v>
      </c>
      <c r="JW366" s="37">
        <v>0</v>
      </c>
      <c r="JZ366" s="37">
        <v>0</v>
      </c>
      <c r="KA366" s="37">
        <v>0</v>
      </c>
      <c r="KB366" s="37">
        <v>0</v>
      </c>
      <c r="KC366" s="37">
        <v>0</v>
      </c>
      <c r="KD366" s="37">
        <v>0</v>
      </c>
      <c r="KV366" s="37">
        <v>0</v>
      </c>
    </row>
    <row r="367" spans="1:308" ht="17.25" customHeight="1" x14ac:dyDescent="0.25">
      <c r="A367" s="17">
        <v>357</v>
      </c>
      <c r="B367" s="163" t="s">
        <v>300</v>
      </c>
      <c r="C367" s="169" t="s">
        <v>657</v>
      </c>
      <c r="D367" s="170">
        <v>247693742</v>
      </c>
      <c r="E367" s="78">
        <f t="shared" si="117"/>
        <v>10123.824000000001</v>
      </c>
      <c r="F367" s="78">
        <f t="shared" si="114"/>
        <v>2219.5369599999999</v>
      </c>
      <c r="G367" s="78">
        <f t="shared" si="115"/>
        <v>0</v>
      </c>
      <c r="H367" s="78">
        <f t="shared" si="116"/>
        <v>540.73203999999998</v>
      </c>
      <c r="I367" s="78">
        <f t="shared" si="118"/>
        <v>7363.5550000000003</v>
      </c>
      <c r="J367" s="37">
        <f t="shared" si="121"/>
        <v>1</v>
      </c>
      <c r="K367" s="37">
        <f>VLOOKUP($D367,'[2]Титул ДТ'!$B:$CT,12,0)</f>
        <v>1</v>
      </c>
      <c r="M367" s="37">
        <v>0</v>
      </c>
      <c r="U367" s="37">
        <v>1</v>
      </c>
      <c r="V367" s="180">
        <f t="shared" si="119"/>
        <v>0</v>
      </c>
      <c r="W367" s="180">
        <f t="shared" si="122"/>
        <v>0</v>
      </c>
      <c r="X367" s="180"/>
      <c r="Y367" s="180"/>
      <c r="Z367" s="180">
        <f t="shared" si="123"/>
        <v>0</v>
      </c>
      <c r="AA367" s="180"/>
      <c r="AB367" s="180"/>
      <c r="AC367" s="180">
        <f t="shared" si="124"/>
        <v>0</v>
      </c>
      <c r="AD367" s="37">
        <v>0</v>
      </c>
      <c r="AF367" s="37">
        <v>0</v>
      </c>
      <c r="AH367" s="37">
        <v>328</v>
      </c>
      <c r="AJ367" s="37">
        <v>0</v>
      </c>
      <c r="AL367" s="37">
        <f t="shared" si="120"/>
        <v>0</v>
      </c>
      <c r="AM367" s="179">
        <f t="shared" si="125"/>
        <v>0</v>
      </c>
      <c r="AP367" s="37">
        <f t="shared" si="126"/>
        <v>0</v>
      </c>
      <c r="AS367" s="37">
        <f t="shared" si="127"/>
        <v>0</v>
      </c>
      <c r="AT367" s="37">
        <v>0</v>
      </c>
      <c r="AV367" s="37">
        <f t="shared" si="128"/>
        <v>0</v>
      </c>
      <c r="AW367" s="37">
        <v>0</v>
      </c>
      <c r="AY367" s="37">
        <v>0</v>
      </c>
      <c r="BE367" s="37">
        <v>0</v>
      </c>
      <c r="BS367" s="37">
        <f t="shared" si="129"/>
        <v>0</v>
      </c>
      <c r="BT367" s="37">
        <v>0</v>
      </c>
      <c r="BV367" s="37">
        <v>0</v>
      </c>
      <c r="BX367" s="37">
        <v>0</v>
      </c>
      <c r="BZ367" s="37">
        <v>0</v>
      </c>
      <c r="CH367" s="37">
        <f t="shared" si="130"/>
        <v>0</v>
      </c>
      <c r="CI367" s="37">
        <v>0</v>
      </c>
      <c r="CN367" s="183">
        <v>6831.5010000000002</v>
      </c>
      <c r="CT367" s="37">
        <v>150</v>
      </c>
      <c r="CV367" s="37">
        <v>0</v>
      </c>
      <c r="DB367" s="37">
        <v>0</v>
      </c>
      <c r="DD367" s="37">
        <v>0</v>
      </c>
      <c r="DE367" s="37">
        <f t="shared" si="131"/>
        <v>0</v>
      </c>
      <c r="DG367" s="37">
        <v>0</v>
      </c>
      <c r="DK367" s="37">
        <v>0</v>
      </c>
      <c r="DP367" s="37">
        <v>938.9085</v>
      </c>
      <c r="DW367" s="37">
        <v>0</v>
      </c>
      <c r="DZ367" s="37">
        <v>1</v>
      </c>
      <c r="EE367" s="37">
        <v>1</v>
      </c>
      <c r="EK367" s="37">
        <v>4</v>
      </c>
      <c r="EL367" s="37">
        <f t="shared" si="132"/>
        <v>41</v>
      </c>
      <c r="EM367" s="37">
        <v>41</v>
      </c>
      <c r="EN367" s="37">
        <v>0</v>
      </c>
      <c r="EO367" s="37">
        <v>529.50166000000002</v>
      </c>
      <c r="EQ367" s="37">
        <v>24.950340000000004</v>
      </c>
      <c r="FE367" s="37">
        <v>1690.0353</v>
      </c>
      <c r="FG367" s="37">
        <v>187.7817</v>
      </c>
      <c r="FI367" s="37"/>
      <c r="FU367" s="37">
        <v>441.839294117647</v>
      </c>
      <c r="FW367" s="37">
        <v>4.25</v>
      </c>
      <c r="GH367" s="37">
        <v>532.05399999999997</v>
      </c>
      <c r="GQ367" s="185"/>
      <c r="GR367" s="186"/>
      <c r="GS367" s="186"/>
      <c r="GT367" s="186"/>
      <c r="GU367" s="186"/>
      <c r="GV367" s="186"/>
      <c r="GW367" s="186"/>
      <c r="GX367" s="186"/>
      <c r="GY367" s="186"/>
      <c r="GZ367" s="186"/>
      <c r="HA367" s="186"/>
      <c r="HB367" s="186"/>
      <c r="HC367" s="186"/>
      <c r="HD367" s="186"/>
      <c r="HE367" s="186"/>
      <c r="HF367" s="186"/>
      <c r="HG367" s="186"/>
      <c r="HH367" s="186"/>
      <c r="HV367" s="37">
        <v>354.70266666666703</v>
      </c>
      <c r="HX367" s="37">
        <v>1.7</v>
      </c>
      <c r="IB367" s="37">
        <v>0</v>
      </c>
      <c r="IR367" s="37">
        <v>0</v>
      </c>
      <c r="IT367" s="37">
        <v>0</v>
      </c>
      <c r="JT367" s="37">
        <v>0</v>
      </c>
      <c r="JW367" s="37">
        <v>0</v>
      </c>
      <c r="JZ367" s="37">
        <v>0</v>
      </c>
      <c r="KA367" s="37">
        <v>0</v>
      </c>
      <c r="KB367" s="37">
        <v>0</v>
      </c>
      <c r="KC367" s="37">
        <v>0</v>
      </c>
      <c r="KD367" s="37">
        <v>0</v>
      </c>
      <c r="KV367" s="37">
        <v>0</v>
      </c>
    </row>
    <row r="368" spans="1:308" ht="17.25" customHeight="1" x14ac:dyDescent="0.25">
      <c r="A368" s="17">
        <v>358</v>
      </c>
      <c r="B368" s="163" t="s">
        <v>300</v>
      </c>
      <c r="C368" s="169" t="s">
        <v>658</v>
      </c>
      <c r="D368" s="170">
        <v>247693509</v>
      </c>
      <c r="E368" s="78">
        <f t="shared" si="117"/>
        <v>9504.3040000000001</v>
      </c>
      <c r="F368" s="78">
        <f t="shared" si="114"/>
        <v>1820.9797349999999</v>
      </c>
      <c r="G368" s="78">
        <f t="shared" si="115"/>
        <v>0</v>
      </c>
      <c r="H368" s="78">
        <f t="shared" si="116"/>
        <v>681.39426500000002</v>
      </c>
      <c r="I368" s="78">
        <f t="shared" si="118"/>
        <v>7001.9299999999994</v>
      </c>
      <c r="J368" s="37">
        <f t="shared" si="121"/>
        <v>1</v>
      </c>
      <c r="K368" s="37">
        <f>VLOOKUP($D368,'[2]Титул ДТ'!$B:$CT,12,0)</f>
        <v>1</v>
      </c>
      <c r="M368" s="37">
        <v>0</v>
      </c>
      <c r="U368" s="37">
        <v>1</v>
      </c>
      <c r="V368" s="180">
        <f t="shared" si="119"/>
        <v>358</v>
      </c>
      <c r="W368" s="180">
        <f t="shared" si="122"/>
        <v>0</v>
      </c>
      <c r="X368" s="180"/>
      <c r="Y368" s="180"/>
      <c r="Z368" s="180">
        <f t="shared" si="123"/>
        <v>0</v>
      </c>
      <c r="AA368" s="180"/>
      <c r="AB368" s="180"/>
      <c r="AC368" s="180">
        <f t="shared" si="124"/>
        <v>358</v>
      </c>
      <c r="AD368" s="37">
        <v>358</v>
      </c>
      <c r="AF368" s="37">
        <v>0</v>
      </c>
      <c r="AH368" s="37">
        <v>0</v>
      </c>
      <c r="AJ368" s="37">
        <v>0</v>
      </c>
      <c r="AL368" s="37">
        <f t="shared" si="120"/>
        <v>0</v>
      </c>
      <c r="AM368" s="179">
        <f t="shared" si="125"/>
        <v>0</v>
      </c>
      <c r="AP368" s="37">
        <f t="shared" si="126"/>
        <v>0</v>
      </c>
      <c r="AS368" s="37">
        <f t="shared" si="127"/>
        <v>0</v>
      </c>
      <c r="AT368" s="37">
        <v>0</v>
      </c>
      <c r="AV368" s="37">
        <f t="shared" si="128"/>
        <v>0</v>
      </c>
      <c r="AW368" s="37">
        <v>0</v>
      </c>
      <c r="AY368" s="37">
        <v>1</v>
      </c>
      <c r="BE368" s="37">
        <v>0</v>
      </c>
      <c r="BS368" s="37">
        <f t="shared" si="129"/>
        <v>146</v>
      </c>
      <c r="BT368" s="37">
        <v>146</v>
      </c>
      <c r="BV368" s="37">
        <v>0</v>
      </c>
      <c r="BX368" s="37">
        <v>0</v>
      </c>
      <c r="BZ368" s="37">
        <v>0</v>
      </c>
      <c r="CH368" s="37">
        <f t="shared" si="130"/>
        <v>4</v>
      </c>
      <c r="CI368" s="37">
        <v>4</v>
      </c>
      <c r="CN368" s="183">
        <v>6834.7129999999997</v>
      </c>
      <c r="CT368" s="37">
        <v>50</v>
      </c>
      <c r="CV368" s="37">
        <v>0</v>
      </c>
      <c r="DB368" s="37">
        <v>0</v>
      </c>
      <c r="DD368" s="37">
        <v>0</v>
      </c>
      <c r="DE368" s="37">
        <f t="shared" si="131"/>
        <v>1</v>
      </c>
      <c r="DG368" s="37">
        <v>1</v>
      </c>
      <c r="DK368" s="37">
        <v>18</v>
      </c>
      <c r="DP368" s="37">
        <v>795.1585</v>
      </c>
      <c r="DW368" s="37">
        <v>0</v>
      </c>
      <c r="DZ368" s="37">
        <v>1</v>
      </c>
      <c r="EE368" s="37">
        <v>0</v>
      </c>
      <c r="EK368" s="37">
        <v>0</v>
      </c>
      <c r="EL368" s="37">
        <f t="shared" si="132"/>
        <v>30</v>
      </c>
      <c r="EM368" s="37">
        <v>30</v>
      </c>
      <c r="EN368" s="37">
        <v>0</v>
      </c>
      <c r="EO368" s="37">
        <v>389.694435</v>
      </c>
      <c r="EQ368" s="37">
        <v>18.362565000000004</v>
      </c>
      <c r="FE368" s="37">
        <v>1431.2853</v>
      </c>
      <c r="FG368" s="37">
        <v>159.0317</v>
      </c>
      <c r="FI368" s="37"/>
      <c r="FU368" s="37">
        <v>454.37628571428598</v>
      </c>
      <c r="FW368" s="37">
        <v>3.5</v>
      </c>
      <c r="GH368" s="37">
        <v>149.21700000000001</v>
      </c>
      <c r="GQ368" s="183"/>
      <c r="GR368" s="184"/>
      <c r="GS368" s="184"/>
      <c r="GT368" s="184"/>
      <c r="GU368" s="184"/>
      <c r="GV368" s="184"/>
      <c r="GW368" s="184"/>
      <c r="GX368" s="184"/>
      <c r="GY368" s="184"/>
      <c r="GZ368" s="184"/>
      <c r="HA368" s="184"/>
      <c r="HB368" s="184"/>
      <c r="HC368" s="184"/>
      <c r="HD368" s="184"/>
      <c r="HE368" s="184"/>
      <c r="HF368" s="184"/>
      <c r="HG368" s="184"/>
      <c r="HH368" s="184"/>
      <c r="HV368" s="37">
        <v>99.477999999999994</v>
      </c>
      <c r="HX368" s="37">
        <v>1.7</v>
      </c>
      <c r="IB368" s="37">
        <v>0</v>
      </c>
      <c r="IR368" s="37">
        <v>0</v>
      </c>
      <c r="IT368" s="37">
        <v>0</v>
      </c>
      <c r="JT368" s="37">
        <v>0</v>
      </c>
      <c r="JW368" s="37">
        <v>0</v>
      </c>
      <c r="JZ368" s="37">
        <v>0</v>
      </c>
      <c r="KA368" s="37">
        <v>0</v>
      </c>
      <c r="KB368" s="37">
        <v>0</v>
      </c>
      <c r="KC368" s="37">
        <v>0</v>
      </c>
      <c r="KD368" s="37">
        <v>0</v>
      </c>
      <c r="KV368" s="37">
        <v>0</v>
      </c>
    </row>
    <row r="369" spans="1:308" ht="17.25" customHeight="1" x14ac:dyDescent="0.25">
      <c r="A369" s="17">
        <v>359</v>
      </c>
      <c r="B369" s="163" t="s">
        <v>300</v>
      </c>
      <c r="C369" s="169" t="s">
        <v>659</v>
      </c>
      <c r="D369" s="170">
        <v>1055182287</v>
      </c>
      <c r="E369" s="78">
        <f t="shared" si="117"/>
        <v>27196.201000000001</v>
      </c>
      <c r="F369" s="78">
        <f t="shared" si="114"/>
        <v>5033.0599199999997</v>
      </c>
      <c r="G369" s="78">
        <f t="shared" si="115"/>
        <v>0</v>
      </c>
      <c r="H369" s="78">
        <f t="shared" si="116"/>
        <v>816.71607999999992</v>
      </c>
      <c r="I369" s="78">
        <f t="shared" si="118"/>
        <v>21346.424999999999</v>
      </c>
      <c r="J369" s="37">
        <f t="shared" si="121"/>
        <v>1</v>
      </c>
      <c r="K369" s="37">
        <f>VLOOKUP($D369,'[2]Титул ДТ'!$B:$CT,12,0)</f>
        <v>1</v>
      </c>
      <c r="M369" s="37">
        <v>0</v>
      </c>
      <c r="U369" s="37">
        <v>1</v>
      </c>
      <c r="V369" s="180">
        <f t="shared" si="119"/>
        <v>171</v>
      </c>
      <c r="W369" s="180">
        <f t="shared" si="122"/>
        <v>0</v>
      </c>
      <c r="X369" s="180"/>
      <c r="Y369" s="180"/>
      <c r="Z369" s="180">
        <f t="shared" si="123"/>
        <v>0</v>
      </c>
      <c r="AA369" s="180"/>
      <c r="AB369" s="180"/>
      <c r="AC369" s="180">
        <f t="shared" si="124"/>
        <v>171</v>
      </c>
      <c r="AD369" s="37">
        <v>171</v>
      </c>
      <c r="AF369" s="37">
        <v>0</v>
      </c>
      <c r="AH369" s="37">
        <v>0</v>
      </c>
      <c r="AJ369" s="37">
        <v>0</v>
      </c>
      <c r="AL369" s="37">
        <f t="shared" si="120"/>
        <v>0</v>
      </c>
      <c r="AM369" s="179">
        <f t="shared" si="125"/>
        <v>0</v>
      </c>
      <c r="AP369" s="37">
        <f t="shared" si="126"/>
        <v>0</v>
      </c>
      <c r="AS369" s="37">
        <f t="shared" si="127"/>
        <v>0</v>
      </c>
      <c r="AT369" s="37">
        <v>0</v>
      </c>
      <c r="AV369" s="37">
        <f t="shared" si="128"/>
        <v>0</v>
      </c>
      <c r="AW369" s="37">
        <v>0</v>
      </c>
      <c r="AY369" s="37">
        <v>1</v>
      </c>
      <c r="BE369" s="37">
        <v>0</v>
      </c>
      <c r="BS369" s="37">
        <f t="shared" si="129"/>
        <v>173</v>
      </c>
      <c r="BT369" s="37">
        <v>173</v>
      </c>
      <c r="BV369" s="37">
        <v>0</v>
      </c>
      <c r="BX369" s="37">
        <v>0</v>
      </c>
      <c r="BZ369" s="37">
        <v>0</v>
      </c>
      <c r="CH369" s="37">
        <f t="shared" si="130"/>
        <v>2</v>
      </c>
      <c r="CI369" s="37">
        <v>2</v>
      </c>
      <c r="CN369" s="37">
        <v>20145.54</v>
      </c>
      <c r="CT369" s="37">
        <v>150</v>
      </c>
      <c r="CV369" s="37">
        <v>0</v>
      </c>
      <c r="DB369" s="37">
        <v>0</v>
      </c>
      <c r="DD369" s="37">
        <v>0</v>
      </c>
      <c r="DE369" s="37">
        <f t="shared" si="131"/>
        <v>0</v>
      </c>
      <c r="DG369" s="37">
        <v>0</v>
      </c>
      <c r="DK369" s="37">
        <v>0</v>
      </c>
      <c r="DP369" s="37">
        <v>2045.056</v>
      </c>
      <c r="DW369" s="37">
        <v>0</v>
      </c>
      <c r="DZ369" s="37">
        <v>1</v>
      </c>
      <c r="EE369" s="37">
        <v>0</v>
      </c>
      <c r="EK369" s="37">
        <v>0</v>
      </c>
      <c r="EL369" s="37">
        <f t="shared" si="132"/>
        <v>109</v>
      </c>
      <c r="EM369" s="37">
        <v>109</v>
      </c>
      <c r="EN369" s="37">
        <v>0</v>
      </c>
      <c r="EO369" s="37">
        <v>1351.95912</v>
      </c>
      <c r="EQ369" s="37">
        <v>63.704880000000003</v>
      </c>
      <c r="FE369" s="37">
        <v>3681.1008000000002</v>
      </c>
      <c r="FG369" s="37">
        <v>409.01119999999997</v>
      </c>
      <c r="FI369" s="37"/>
      <c r="FU369" s="37">
        <v>829.877797101449</v>
      </c>
      <c r="FW369" s="37">
        <v>4.9285714285714297</v>
      </c>
      <c r="GH369" s="37">
        <v>1200.885</v>
      </c>
      <c r="GQ369" s="183"/>
      <c r="GR369" s="184"/>
      <c r="GS369" s="184"/>
      <c r="GT369" s="184"/>
      <c r="GU369" s="184"/>
      <c r="GV369" s="184"/>
      <c r="GW369" s="184"/>
      <c r="GX369" s="184"/>
      <c r="GY369" s="184"/>
      <c r="GZ369" s="184"/>
      <c r="HA369" s="184"/>
      <c r="HB369" s="184"/>
      <c r="HC369" s="184"/>
      <c r="HD369" s="184"/>
      <c r="HE369" s="184"/>
      <c r="HF369" s="184"/>
      <c r="HG369" s="184"/>
      <c r="HH369" s="184"/>
      <c r="HV369" s="37">
        <v>718.47820512820601</v>
      </c>
      <c r="HX369" s="37">
        <v>1.7</v>
      </c>
      <c r="IB369" s="37">
        <v>0</v>
      </c>
      <c r="IR369" s="37">
        <v>0</v>
      </c>
      <c r="IT369" s="37">
        <v>0</v>
      </c>
      <c r="JT369" s="37">
        <v>0</v>
      </c>
      <c r="JW369" s="37">
        <v>0</v>
      </c>
      <c r="JZ369" s="37">
        <v>0</v>
      </c>
      <c r="KA369" s="37">
        <v>0</v>
      </c>
      <c r="KB369" s="37">
        <v>0</v>
      </c>
      <c r="KC369" s="37">
        <v>0</v>
      </c>
      <c r="KD369" s="37">
        <v>0</v>
      </c>
      <c r="KV369" s="37">
        <v>0</v>
      </c>
    </row>
    <row r="370" spans="1:308" ht="17.25" customHeight="1" x14ac:dyDescent="0.25">
      <c r="A370" s="17">
        <v>360</v>
      </c>
      <c r="B370" s="163" t="s">
        <v>300</v>
      </c>
      <c r="C370" s="169" t="s">
        <v>660</v>
      </c>
      <c r="D370" s="170">
        <v>247693649</v>
      </c>
      <c r="E370" s="78">
        <f t="shared" si="117"/>
        <v>18911.839</v>
      </c>
      <c r="F370" s="78">
        <f t="shared" si="114"/>
        <v>4570.7603250000002</v>
      </c>
      <c r="G370" s="78">
        <f t="shared" si="115"/>
        <v>0</v>
      </c>
      <c r="H370" s="78">
        <f t="shared" si="116"/>
        <v>3935.0936750000001</v>
      </c>
      <c r="I370" s="78">
        <f t="shared" si="118"/>
        <v>10405.985000000001</v>
      </c>
      <c r="J370" s="37">
        <f t="shared" si="121"/>
        <v>1</v>
      </c>
      <c r="L370" s="37">
        <v>1</v>
      </c>
      <c r="M370" s="37">
        <v>0</v>
      </c>
      <c r="U370" s="37">
        <v>1</v>
      </c>
      <c r="V370" s="180">
        <f t="shared" si="119"/>
        <v>1050</v>
      </c>
      <c r="W370" s="180">
        <f t="shared" si="122"/>
        <v>0</v>
      </c>
      <c r="X370" s="180"/>
      <c r="Y370" s="180"/>
      <c r="Z370" s="180">
        <f t="shared" si="123"/>
        <v>0</v>
      </c>
      <c r="AA370" s="180"/>
      <c r="AB370" s="180"/>
      <c r="AC370" s="180">
        <f t="shared" si="124"/>
        <v>1050</v>
      </c>
      <c r="AD370" s="37">
        <v>0</v>
      </c>
      <c r="AE370" s="37">
        <v>1050</v>
      </c>
      <c r="AF370" s="37">
        <v>0</v>
      </c>
      <c r="AH370" s="37">
        <v>0</v>
      </c>
      <c r="AJ370" s="37">
        <v>0</v>
      </c>
      <c r="AL370" s="37">
        <f t="shared" si="120"/>
        <v>12</v>
      </c>
      <c r="AM370" s="179">
        <f t="shared" si="125"/>
        <v>0</v>
      </c>
      <c r="AP370" s="37">
        <f t="shared" si="126"/>
        <v>0</v>
      </c>
      <c r="AS370" s="37">
        <f t="shared" si="127"/>
        <v>11</v>
      </c>
      <c r="AU370" s="37">
        <v>11</v>
      </c>
      <c r="AV370" s="37">
        <f t="shared" si="128"/>
        <v>1</v>
      </c>
      <c r="AX370" s="37">
        <v>1</v>
      </c>
      <c r="AY370" s="37">
        <v>6</v>
      </c>
      <c r="BE370" s="37">
        <v>0</v>
      </c>
      <c r="BS370" s="37">
        <f t="shared" si="129"/>
        <v>3510</v>
      </c>
      <c r="BT370" s="37">
        <v>3510</v>
      </c>
      <c r="BV370" s="37">
        <v>0</v>
      </c>
      <c r="BX370" s="37">
        <v>0</v>
      </c>
      <c r="BZ370" s="37">
        <v>0</v>
      </c>
      <c r="CH370" s="37">
        <f t="shared" si="130"/>
        <v>3</v>
      </c>
      <c r="CI370" s="37">
        <v>3</v>
      </c>
      <c r="CN370" s="37">
        <v>3963.6959999999999</v>
      </c>
      <c r="CT370" s="37">
        <v>0</v>
      </c>
      <c r="CV370" s="37">
        <v>0</v>
      </c>
      <c r="DB370" s="37">
        <v>0</v>
      </c>
      <c r="DD370" s="37">
        <v>0</v>
      </c>
      <c r="DE370" s="37">
        <f t="shared" si="131"/>
        <v>2</v>
      </c>
      <c r="DG370" s="37">
        <v>2</v>
      </c>
      <c r="DK370" s="37">
        <v>18</v>
      </c>
      <c r="DP370" s="37">
        <v>1820.7294999999999</v>
      </c>
      <c r="DW370" s="37">
        <v>0</v>
      </c>
      <c r="DZ370" s="37">
        <v>1</v>
      </c>
      <c r="EE370" s="37">
        <v>4</v>
      </c>
      <c r="EK370" s="37">
        <v>4</v>
      </c>
      <c r="EL370" s="37">
        <f t="shared" si="132"/>
        <v>104</v>
      </c>
      <c r="EM370" s="37">
        <v>104</v>
      </c>
      <c r="EN370" s="37">
        <v>0</v>
      </c>
      <c r="EO370" s="37">
        <v>1293.4472250000001</v>
      </c>
      <c r="EQ370" s="37">
        <v>60.947775000000007</v>
      </c>
      <c r="FE370" s="37">
        <v>3277.3130999999998</v>
      </c>
      <c r="FG370" s="37">
        <v>364.14589999999998</v>
      </c>
      <c r="FI370" s="37"/>
      <c r="FU370" s="37">
        <v>606.90983333333304</v>
      </c>
      <c r="FW370" s="37">
        <v>6</v>
      </c>
      <c r="GH370" s="37">
        <v>5374.2889999999998</v>
      </c>
      <c r="GQ370" s="183"/>
      <c r="GR370" s="184"/>
      <c r="GS370" s="184"/>
      <c r="GT370" s="184"/>
      <c r="GU370" s="184"/>
      <c r="GV370" s="184"/>
      <c r="GW370" s="184"/>
      <c r="GX370" s="184"/>
      <c r="GY370" s="184"/>
      <c r="GZ370" s="184"/>
      <c r="HA370" s="184"/>
      <c r="HB370" s="184"/>
      <c r="HC370" s="184"/>
      <c r="HD370" s="184"/>
      <c r="HE370" s="184"/>
      <c r="HF370" s="184"/>
      <c r="HG370" s="184"/>
      <c r="HH370" s="184"/>
      <c r="HV370" s="37">
        <v>3582.8593333333301</v>
      </c>
      <c r="HX370" s="37">
        <v>1.7</v>
      </c>
      <c r="IB370" s="37">
        <v>0</v>
      </c>
      <c r="IR370" s="37">
        <v>0</v>
      </c>
      <c r="IT370" s="37">
        <v>0</v>
      </c>
      <c r="JT370" s="37">
        <v>0</v>
      </c>
      <c r="JW370" s="37">
        <v>0</v>
      </c>
      <c r="JZ370" s="37">
        <v>0</v>
      </c>
      <c r="KA370" s="37">
        <v>0</v>
      </c>
      <c r="KB370" s="37">
        <v>0</v>
      </c>
      <c r="KC370" s="37">
        <v>0</v>
      </c>
      <c r="KD370" s="37">
        <v>0</v>
      </c>
      <c r="KV370" s="37">
        <v>0</v>
      </c>
    </row>
    <row r="371" spans="1:308" ht="17.25" customHeight="1" x14ac:dyDescent="0.25">
      <c r="A371" s="17">
        <v>361</v>
      </c>
      <c r="B371" s="163" t="s">
        <v>300</v>
      </c>
      <c r="C371" s="169" t="s">
        <v>661</v>
      </c>
      <c r="D371" s="170">
        <v>247693827</v>
      </c>
      <c r="E371" s="78">
        <f t="shared" si="117"/>
        <v>32846.083000000006</v>
      </c>
      <c r="F371" s="78">
        <f t="shared" si="114"/>
        <v>7469.5760300000002</v>
      </c>
      <c r="G371" s="78">
        <f t="shared" si="115"/>
        <v>0</v>
      </c>
      <c r="H371" s="78">
        <f t="shared" si="116"/>
        <v>1389.0969700000001</v>
      </c>
      <c r="I371" s="78">
        <f t="shared" si="118"/>
        <v>23987.410000000003</v>
      </c>
      <c r="J371" s="37">
        <f t="shared" si="121"/>
        <v>3</v>
      </c>
      <c r="K371" s="37">
        <f>VLOOKUP($D371,'[2]Титул ДТ'!$B:$CT,12,0)</f>
        <v>3</v>
      </c>
      <c r="M371" s="37">
        <v>0</v>
      </c>
      <c r="U371" s="37">
        <v>1</v>
      </c>
      <c r="V371" s="180">
        <f t="shared" si="119"/>
        <v>381</v>
      </c>
      <c r="W371" s="180">
        <f t="shared" si="122"/>
        <v>0</v>
      </c>
      <c r="X371" s="180"/>
      <c r="Y371" s="180"/>
      <c r="Z371" s="180">
        <f t="shared" si="123"/>
        <v>0</v>
      </c>
      <c r="AA371" s="180"/>
      <c r="AB371" s="180"/>
      <c r="AC371" s="180">
        <f t="shared" si="124"/>
        <v>381</v>
      </c>
      <c r="AD371" s="37">
        <v>381</v>
      </c>
      <c r="AF371" s="37">
        <v>0</v>
      </c>
      <c r="AH371" s="37">
        <v>49.1</v>
      </c>
      <c r="AJ371" s="37">
        <v>0</v>
      </c>
      <c r="AL371" s="37">
        <f t="shared" si="120"/>
        <v>0</v>
      </c>
      <c r="AM371" s="179">
        <f t="shared" si="125"/>
        <v>0</v>
      </c>
      <c r="AP371" s="37">
        <f t="shared" si="126"/>
        <v>0</v>
      </c>
      <c r="AS371" s="37">
        <f t="shared" si="127"/>
        <v>0</v>
      </c>
      <c r="AT371" s="37">
        <v>0</v>
      </c>
      <c r="AV371" s="37">
        <f t="shared" si="128"/>
        <v>0</v>
      </c>
      <c r="AW371" s="37">
        <v>0</v>
      </c>
      <c r="AY371" s="37">
        <v>3</v>
      </c>
      <c r="BE371" s="37">
        <v>0</v>
      </c>
      <c r="BS371" s="37">
        <f t="shared" si="129"/>
        <v>124</v>
      </c>
      <c r="BT371" s="37">
        <v>124</v>
      </c>
      <c r="BV371" s="37">
        <v>0</v>
      </c>
      <c r="BX371" s="37">
        <v>199.5</v>
      </c>
      <c r="BZ371" s="37">
        <v>0</v>
      </c>
      <c r="CH371" s="37">
        <f t="shared" si="130"/>
        <v>4</v>
      </c>
      <c r="CI371" s="37">
        <v>4</v>
      </c>
      <c r="CN371" s="37">
        <v>22049.062000000002</v>
      </c>
      <c r="CT371" s="37">
        <v>193</v>
      </c>
      <c r="CV371" s="37">
        <v>0</v>
      </c>
      <c r="DB371" s="37">
        <v>0</v>
      </c>
      <c r="DD371" s="37">
        <v>0</v>
      </c>
      <c r="DE371" s="37">
        <f t="shared" si="131"/>
        <v>2</v>
      </c>
      <c r="DG371" s="37">
        <v>2</v>
      </c>
      <c r="DK371" s="37">
        <v>18</v>
      </c>
      <c r="DP371" s="37">
        <v>2461.5335</v>
      </c>
      <c r="DW371" s="37">
        <v>0</v>
      </c>
      <c r="DZ371" s="37">
        <v>3</v>
      </c>
      <c r="EE371" s="37">
        <v>9</v>
      </c>
      <c r="EK371" s="37">
        <v>15</v>
      </c>
      <c r="EL371" s="37">
        <f t="shared" si="132"/>
        <v>235</v>
      </c>
      <c r="EM371" s="37">
        <v>235</v>
      </c>
      <c r="EN371" s="37">
        <v>0</v>
      </c>
      <c r="EO371" s="37">
        <v>3038.8157300000003</v>
      </c>
      <c r="EQ371" s="37">
        <v>143.19027</v>
      </c>
      <c r="FE371" s="37">
        <v>4430.7602999999999</v>
      </c>
      <c r="FG371" s="37">
        <v>492.30669999999998</v>
      </c>
      <c r="FI371" s="37"/>
      <c r="FU371" s="37">
        <v>984.61339999999996</v>
      </c>
      <c r="FW371" s="37">
        <v>5</v>
      </c>
      <c r="GH371" s="37">
        <v>1920.348</v>
      </c>
      <c r="GQ371" s="185"/>
      <c r="GR371" s="186"/>
      <c r="GS371" s="186"/>
      <c r="GT371" s="186"/>
      <c r="GU371" s="186"/>
      <c r="GV371" s="186"/>
      <c r="GW371" s="186"/>
      <c r="GX371" s="186"/>
      <c r="GY371" s="186"/>
      <c r="GZ371" s="186"/>
      <c r="HA371" s="186"/>
      <c r="HB371" s="186"/>
      <c r="HC371" s="186"/>
      <c r="HD371" s="186"/>
      <c r="HE371" s="186"/>
      <c r="HF371" s="186"/>
      <c r="HG371" s="186"/>
      <c r="HH371" s="186"/>
      <c r="HV371" s="37">
        <v>1010.70947368421</v>
      </c>
      <c r="HX371" s="37">
        <v>1.7</v>
      </c>
      <c r="IB371" s="37">
        <v>0</v>
      </c>
      <c r="IR371" s="37">
        <v>0</v>
      </c>
      <c r="IT371" s="37">
        <v>0</v>
      </c>
      <c r="JT371" s="37">
        <v>0</v>
      </c>
      <c r="JW371" s="37">
        <v>0</v>
      </c>
      <c r="JZ371" s="37">
        <v>0</v>
      </c>
      <c r="KA371" s="37">
        <v>0</v>
      </c>
      <c r="KB371" s="37">
        <v>0</v>
      </c>
      <c r="KC371" s="37">
        <v>0</v>
      </c>
      <c r="KD371" s="37">
        <v>0</v>
      </c>
      <c r="KV371" s="37">
        <v>0</v>
      </c>
    </row>
    <row r="372" spans="1:308" ht="17.25" customHeight="1" x14ac:dyDescent="0.25">
      <c r="A372" s="17">
        <v>362</v>
      </c>
      <c r="B372" s="163" t="s">
        <v>300</v>
      </c>
      <c r="C372" s="169" t="s">
        <v>662</v>
      </c>
      <c r="D372" s="170">
        <v>247693573</v>
      </c>
      <c r="E372" s="78">
        <f t="shared" si="117"/>
        <v>12959</v>
      </c>
      <c r="F372" s="78">
        <f t="shared" si="114"/>
        <v>1259.7573600000001</v>
      </c>
      <c r="G372" s="78">
        <f t="shared" si="115"/>
        <v>0</v>
      </c>
      <c r="H372" s="78">
        <f t="shared" si="116"/>
        <v>139.97304</v>
      </c>
      <c r="I372" s="78">
        <f t="shared" si="118"/>
        <v>11559.2696</v>
      </c>
      <c r="J372" s="37">
        <f t="shared" si="121"/>
        <v>3</v>
      </c>
      <c r="L372" s="37">
        <v>3</v>
      </c>
      <c r="M372" s="37">
        <v>0</v>
      </c>
      <c r="U372" s="37">
        <v>1</v>
      </c>
      <c r="V372" s="180">
        <f t="shared" si="119"/>
        <v>432</v>
      </c>
      <c r="W372" s="180">
        <f t="shared" si="122"/>
        <v>0</v>
      </c>
      <c r="X372" s="180"/>
      <c r="Y372" s="180"/>
      <c r="Z372" s="180">
        <f t="shared" si="123"/>
        <v>0</v>
      </c>
      <c r="AA372" s="180"/>
      <c r="AB372" s="180"/>
      <c r="AC372" s="180">
        <f t="shared" si="124"/>
        <v>432</v>
      </c>
      <c r="AD372" s="37">
        <v>0</v>
      </c>
      <c r="AE372" s="37">
        <v>432</v>
      </c>
      <c r="AF372" s="37">
        <v>0</v>
      </c>
      <c r="AH372" s="37">
        <v>0</v>
      </c>
      <c r="AJ372" s="37">
        <v>0</v>
      </c>
      <c r="AL372" s="37">
        <f t="shared" si="120"/>
        <v>7</v>
      </c>
      <c r="AM372" s="179">
        <f t="shared" si="125"/>
        <v>0</v>
      </c>
      <c r="AP372" s="37">
        <f t="shared" si="126"/>
        <v>0</v>
      </c>
      <c r="AS372" s="37">
        <f t="shared" si="127"/>
        <v>6</v>
      </c>
      <c r="AU372" s="37">
        <v>6</v>
      </c>
      <c r="AV372" s="37">
        <f t="shared" si="128"/>
        <v>1</v>
      </c>
      <c r="AX372" s="37">
        <v>1</v>
      </c>
      <c r="AY372" s="37">
        <v>0</v>
      </c>
      <c r="BE372" s="37">
        <v>0</v>
      </c>
      <c r="BS372" s="37">
        <f t="shared" si="129"/>
        <v>0</v>
      </c>
      <c r="BT372" s="37">
        <v>0</v>
      </c>
      <c r="BV372" s="37">
        <v>0</v>
      </c>
      <c r="BX372" s="37">
        <v>0</v>
      </c>
      <c r="BZ372" s="37">
        <v>0</v>
      </c>
      <c r="CH372" s="37">
        <f t="shared" si="130"/>
        <v>0</v>
      </c>
      <c r="CI372" s="37">
        <v>0</v>
      </c>
      <c r="CN372" s="185">
        <v>10777.337</v>
      </c>
      <c r="CT372" s="37">
        <v>0</v>
      </c>
      <c r="CV372" s="37">
        <v>0</v>
      </c>
      <c r="DB372" s="37">
        <v>0</v>
      </c>
      <c r="DD372" s="37">
        <v>0</v>
      </c>
      <c r="DE372" s="37">
        <f t="shared" si="131"/>
        <v>0</v>
      </c>
      <c r="DG372" s="37">
        <v>0</v>
      </c>
      <c r="DK372" s="37">
        <v>0</v>
      </c>
      <c r="DP372" s="37">
        <v>250</v>
      </c>
      <c r="DW372" s="37">
        <v>0</v>
      </c>
      <c r="DZ372" s="37">
        <v>3</v>
      </c>
      <c r="EE372" s="37">
        <v>19</v>
      </c>
      <c r="EK372" s="37">
        <v>25</v>
      </c>
      <c r="EL372" s="37">
        <f t="shared" si="132"/>
        <v>0</v>
      </c>
      <c r="EM372" s="37">
        <v>0</v>
      </c>
      <c r="EN372" s="37">
        <v>0</v>
      </c>
      <c r="EO372" s="37">
        <v>0</v>
      </c>
      <c r="EQ372" s="37">
        <v>0</v>
      </c>
      <c r="FE372" s="37">
        <v>0</v>
      </c>
      <c r="FI372" s="37"/>
      <c r="FW372" s="37">
        <v>0</v>
      </c>
      <c r="FY372" s="37">
        <v>1259.7573600000001</v>
      </c>
      <c r="GE372" s="37">
        <v>139.97304</v>
      </c>
      <c r="GH372" s="37">
        <v>349.93259999999998</v>
      </c>
      <c r="GQ372" s="183"/>
      <c r="GR372" s="184"/>
      <c r="GS372" s="184"/>
      <c r="GT372" s="184"/>
      <c r="GU372" s="184"/>
      <c r="GV372" s="184"/>
      <c r="GW372" s="184"/>
      <c r="GX372" s="184"/>
      <c r="GY372" s="184"/>
      <c r="GZ372" s="184"/>
      <c r="HA372" s="184"/>
      <c r="HB372" s="184"/>
      <c r="HC372" s="184"/>
      <c r="HD372" s="184"/>
      <c r="HE372" s="184"/>
      <c r="HF372" s="184"/>
      <c r="HG372" s="184"/>
      <c r="HH372" s="184"/>
      <c r="HU372" s="37">
        <v>352.68797480314998</v>
      </c>
      <c r="HV372" s="37">
        <v>88.171993700787397</v>
      </c>
      <c r="HW372" s="37">
        <v>3.6</v>
      </c>
      <c r="HX372" s="37">
        <v>3.6</v>
      </c>
      <c r="IB372" s="37">
        <v>0</v>
      </c>
      <c r="IR372" s="37">
        <v>0</v>
      </c>
      <c r="IT372" s="37">
        <v>0</v>
      </c>
      <c r="JT372" s="37">
        <v>0</v>
      </c>
      <c r="JW372" s="37">
        <v>0</v>
      </c>
      <c r="JZ372" s="37">
        <v>0</v>
      </c>
      <c r="KA372" s="37">
        <v>0</v>
      </c>
      <c r="KB372" s="37">
        <v>0</v>
      </c>
      <c r="KC372" s="37">
        <v>0</v>
      </c>
      <c r="KD372" s="37">
        <v>0</v>
      </c>
      <c r="KV372" s="37">
        <v>0</v>
      </c>
    </row>
    <row r="373" spans="1:308" ht="17.25" customHeight="1" x14ac:dyDescent="0.25">
      <c r="A373" s="17">
        <v>363</v>
      </c>
      <c r="B373" s="163" t="s">
        <v>300</v>
      </c>
      <c r="C373" s="169" t="s">
        <v>663</v>
      </c>
      <c r="D373" s="170">
        <v>247693880</v>
      </c>
      <c r="E373" s="78">
        <f t="shared" si="117"/>
        <v>13951.253000000001</v>
      </c>
      <c r="F373" s="78">
        <f t="shared" si="114"/>
        <v>4683.8115799999996</v>
      </c>
      <c r="G373" s="78">
        <f t="shared" si="115"/>
        <v>0</v>
      </c>
      <c r="H373" s="78">
        <f t="shared" si="116"/>
        <v>784.91481999999996</v>
      </c>
      <c r="I373" s="78">
        <f t="shared" si="118"/>
        <v>8482.5266000000011</v>
      </c>
      <c r="J373" s="37">
        <f t="shared" si="121"/>
        <v>2</v>
      </c>
      <c r="K373" s="37">
        <f>VLOOKUP($D373,'[2]Титул ДТ'!$B:$CT,12,0)</f>
        <v>2</v>
      </c>
      <c r="M373" s="37">
        <v>0</v>
      </c>
      <c r="U373" s="37">
        <v>1</v>
      </c>
      <c r="V373" s="180">
        <f t="shared" si="119"/>
        <v>201</v>
      </c>
      <c r="W373" s="180">
        <f t="shared" si="122"/>
        <v>0</v>
      </c>
      <c r="X373" s="180"/>
      <c r="Y373" s="180"/>
      <c r="Z373" s="180">
        <f t="shared" si="123"/>
        <v>0</v>
      </c>
      <c r="AA373" s="180"/>
      <c r="AB373" s="180"/>
      <c r="AC373" s="180">
        <f t="shared" si="124"/>
        <v>201</v>
      </c>
      <c r="AD373" s="37">
        <v>201</v>
      </c>
      <c r="AF373" s="37">
        <v>10.4</v>
      </c>
      <c r="AH373" s="37">
        <v>0</v>
      </c>
      <c r="AJ373" s="37">
        <v>0</v>
      </c>
      <c r="AL373" s="37">
        <f t="shared" si="120"/>
        <v>7</v>
      </c>
      <c r="AM373" s="179">
        <f t="shared" si="125"/>
        <v>0</v>
      </c>
      <c r="AP373" s="37">
        <f t="shared" si="126"/>
        <v>0</v>
      </c>
      <c r="AS373" s="37">
        <f t="shared" si="127"/>
        <v>6</v>
      </c>
      <c r="AT373" s="37">
        <v>6</v>
      </c>
      <c r="AV373" s="37">
        <f t="shared" si="128"/>
        <v>1</v>
      </c>
      <c r="AW373" s="37">
        <v>1</v>
      </c>
      <c r="AY373" s="37">
        <v>1</v>
      </c>
      <c r="BE373" s="37">
        <v>0</v>
      </c>
      <c r="BS373" s="37">
        <f t="shared" si="129"/>
        <v>135</v>
      </c>
      <c r="BT373" s="37">
        <v>135</v>
      </c>
      <c r="BV373" s="37">
        <v>0</v>
      </c>
      <c r="BX373" s="37">
        <v>0</v>
      </c>
      <c r="BZ373" s="37">
        <v>0</v>
      </c>
      <c r="CH373" s="37">
        <f t="shared" si="130"/>
        <v>2</v>
      </c>
      <c r="CI373" s="37">
        <v>2</v>
      </c>
      <c r="CN373" s="183">
        <v>8210.8060000000005</v>
      </c>
      <c r="CT373" s="37">
        <v>163</v>
      </c>
      <c r="CV373" s="37">
        <v>0</v>
      </c>
      <c r="DB373" s="37">
        <v>0</v>
      </c>
      <c r="DD373" s="37">
        <v>0</v>
      </c>
      <c r="DE373" s="37">
        <f t="shared" si="131"/>
        <v>1</v>
      </c>
      <c r="DG373" s="37">
        <v>1</v>
      </c>
      <c r="DK373" s="37">
        <v>18</v>
      </c>
      <c r="DP373" s="37">
        <v>1383.56</v>
      </c>
      <c r="DW373" s="37">
        <v>0</v>
      </c>
      <c r="DZ373" s="37">
        <v>2</v>
      </c>
      <c r="EE373" s="37">
        <v>2</v>
      </c>
      <c r="EK373" s="37">
        <v>6</v>
      </c>
      <c r="EL373" s="37">
        <f t="shared" si="132"/>
        <v>101</v>
      </c>
      <c r="EM373" s="37">
        <v>101</v>
      </c>
      <c r="EN373" s="37">
        <v>0</v>
      </c>
      <c r="EO373" s="37">
        <v>1280.0094199999999</v>
      </c>
      <c r="EQ373" s="37">
        <v>60.314580000000007</v>
      </c>
      <c r="FE373" s="37">
        <v>2490.4079999999999</v>
      </c>
      <c r="FG373" s="37">
        <v>276.71199999999999</v>
      </c>
      <c r="FI373" s="37"/>
      <c r="FU373" s="37">
        <v>790.60571428571404</v>
      </c>
      <c r="FW373" s="37">
        <v>3.5</v>
      </c>
      <c r="FY373" s="37">
        <v>913.39416000000006</v>
      </c>
      <c r="GE373" s="37">
        <v>101.48824</v>
      </c>
      <c r="GH373" s="37">
        <v>253.72059999999999</v>
      </c>
      <c r="GI373" s="185"/>
      <c r="GQ373" s="183"/>
      <c r="GR373" s="184"/>
      <c r="GS373" s="184"/>
      <c r="GT373" s="184"/>
      <c r="GU373" s="184"/>
      <c r="GV373" s="184"/>
      <c r="GW373" s="184"/>
      <c r="GX373" s="184"/>
      <c r="GY373" s="184"/>
      <c r="GZ373" s="184"/>
      <c r="HA373" s="184"/>
      <c r="HB373" s="184"/>
      <c r="HC373" s="184"/>
      <c r="HD373" s="184"/>
      <c r="HE373" s="184"/>
      <c r="HF373" s="184"/>
      <c r="HG373" s="184"/>
      <c r="HH373" s="184"/>
      <c r="HU373" s="37">
        <v>405.95296000000002</v>
      </c>
      <c r="HV373" s="37">
        <v>101.48824</v>
      </c>
      <c r="HW373" s="37">
        <v>2.5714285714285698</v>
      </c>
      <c r="HX373" s="37">
        <v>2.5</v>
      </c>
      <c r="IB373" s="37">
        <v>0</v>
      </c>
      <c r="IR373" s="37">
        <v>0</v>
      </c>
      <c r="IT373" s="37">
        <v>0</v>
      </c>
      <c r="JT373" s="37">
        <v>0</v>
      </c>
      <c r="JW373" s="37">
        <v>0</v>
      </c>
      <c r="JZ373" s="37">
        <v>0</v>
      </c>
      <c r="KA373" s="37">
        <v>0</v>
      </c>
      <c r="KB373" s="37">
        <v>0</v>
      </c>
      <c r="KC373" s="37">
        <v>0</v>
      </c>
      <c r="KD373" s="37">
        <v>0</v>
      </c>
      <c r="KV373" s="37">
        <v>0</v>
      </c>
    </row>
    <row r="374" spans="1:308" ht="17.25" customHeight="1" x14ac:dyDescent="0.25">
      <c r="A374" s="17">
        <v>364</v>
      </c>
      <c r="B374" s="163" t="s">
        <v>300</v>
      </c>
      <c r="C374" s="169" t="s">
        <v>664</v>
      </c>
      <c r="D374" s="170">
        <v>8688388778</v>
      </c>
      <c r="E374" s="78">
        <f t="shared" si="117"/>
        <v>2942.3379999999997</v>
      </c>
      <c r="F374" s="78">
        <f t="shared" si="114"/>
        <v>1140.4827299999999</v>
      </c>
      <c r="G374" s="78">
        <f t="shared" si="115"/>
        <v>0</v>
      </c>
      <c r="H374" s="78">
        <f t="shared" si="116"/>
        <v>95.09787</v>
      </c>
      <c r="I374" s="78">
        <f t="shared" si="118"/>
        <v>1706.7574</v>
      </c>
      <c r="J374" s="37">
        <f t="shared" si="121"/>
        <v>0</v>
      </c>
      <c r="K374" s="37">
        <f>VLOOKUP($D374,'[2]Титул ДТ'!$B:$CT,12,0)</f>
        <v>0</v>
      </c>
      <c r="M374" s="37">
        <v>0</v>
      </c>
      <c r="U374" s="37">
        <v>0</v>
      </c>
      <c r="V374" s="180">
        <f t="shared" si="119"/>
        <v>0</v>
      </c>
      <c r="W374" s="180">
        <f t="shared" si="122"/>
        <v>0</v>
      </c>
      <c r="X374" s="180"/>
      <c r="Y374" s="180"/>
      <c r="Z374" s="180">
        <f t="shared" si="123"/>
        <v>0</v>
      </c>
      <c r="AA374" s="180"/>
      <c r="AB374" s="180"/>
      <c r="AC374" s="180">
        <f t="shared" si="124"/>
        <v>0</v>
      </c>
      <c r="AD374" s="37">
        <v>0</v>
      </c>
      <c r="AF374" s="37">
        <v>0</v>
      </c>
      <c r="AH374" s="37">
        <v>0</v>
      </c>
      <c r="AJ374" s="37">
        <v>0</v>
      </c>
      <c r="AL374" s="37">
        <f t="shared" si="120"/>
        <v>0</v>
      </c>
      <c r="AM374" s="179">
        <f t="shared" si="125"/>
        <v>0</v>
      </c>
      <c r="AP374" s="37">
        <f t="shared" si="126"/>
        <v>0</v>
      </c>
      <c r="AS374" s="37">
        <f t="shared" si="127"/>
        <v>0</v>
      </c>
      <c r="AT374" s="37">
        <v>0</v>
      </c>
      <c r="AV374" s="37">
        <f t="shared" si="128"/>
        <v>0</v>
      </c>
      <c r="AW374" s="37">
        <v>0</v>
      </c>
      <c r="AY374" s="37">
        <v>0</v>
      </c>
      <c r="BE374" s="37">
        <v>0</v>
      </c>
      <c r="BS374" s="37">
        <f t="shared" si="129"/>
        <v>0</v>
      </c>
      <c r="BT374" s="37">
        <v>0</v>
      </c>
      <c r="BV374" s="37">
        <v>0</v>
      </c>
      <c r="BX374" s="37">
        <v>0</v>
      </c>
      <c r="BZ374" s="37">
        <v>0</v>
      </c>
      <c r="CH374" s="37">
        <f t="shared" si="130"/>
        <v>0</v>
      </c>
      <c r="CI374" s="37">
        <v>0</v>
      </c>
      <c r="CN374" s="183">
        <v>1649.231</v>
      </c>
      <c r="CT374" s="37">
        <v>0</v>
      </c>
      <c r="CV374" s="37">
        <v>0</v>
      </c>
      <c r="DB374" s="37">
        <v>0</v>
      </c>
      <c r="DD374" s="37">
        <v>0</v>
      </c>
      <c r="DE374" s="37">
        <f t="shared" si="131"/>
        <v>0</v>
      </c>
      <c r="DG374" s="37">
        <v>0</v>
      </c>
      <c r="DK374" s="37">
        <v>0</v>
      </c>
      <c r="DP374" s="37">
        <v>244.0085</v>
      </c>
      <c r="DW374" s="37">
        <v>0</v>
      </c>
      <c r="DZ374" s="37">
        <v>0</v>
      </c>
      <c r="EE374" s="37">
        <v>0</v>
      </c>
      <c r="EK374" s="37">
        <v>0</v>
      </c>
      <c r="EL374" s="37">
        <f t="shared" si="132"/>
        <v>40</v>
      </c>
      <c r="EM374" s="37">
        <v>40</v>
      </c>
      <c r="EN374" s="37">
        <v>0</v>
      </c>
      <c r="EO374" s="37">
        <v>494.17238999999995</v>
      </c>
      <c r="EQ374" s="37">
        <v>23.285610000000005</v>
      </c>
      <c r="FE374" s="37">
        <v>439.21530000000001</v>
      </c>
      <c r="FG374" s="37">
        <v>48.801699999999997</v>
      </c>
      <c r="FI374" s="37"/>
      <c r="FU374" s="37">
        <v>97.603399999999993</v>
      </c>
      <c r="FW374" s="37">
        <v>5</v>
      </c>
      <c r="FY374" s="37">
        <v>207.09504000000001</v>
      </c>
      <c r="GE374" s="37">
        <v>23.010560000000002</v>
      </c>
      <c r="GH374" s="37">
        <v>57.526400000000002</v>
      </c>
      <c r="GI374" s="183"/>
      <c r="GQ374" s="183"/>
      <c r="GR374" s="184"/>
      <c r="GS374" s="184"/>
      <c r="GT374" s="184"/>
      <c r="GU374" s="184"/>
      <c r="GV374" s="184"/>
      <c r="GW374" s="184"/>
      <c r="GX374" s="184"/>
      <c r="GY374" s="184"/>
      <c r="GZ374" s="184"/>
      <c r="HA374" s="184"/>
      <c r="HB374" s="184"/>
      <c r="HC374" s="184"/>
      <c r="HD374" s="184"/>
      <c r="HE374" s="184"/>
      <c r="HF374" s="184"/>
      <c r="HG374" s="184"/>
      <c r="HH374" s="184"/>
      <c r="HU374" s="37">
        <v>57.526400000000002</v>
      </c>
      <c r="HV374" s="37">
        <v>14.381600000000001</v>
      </c>
      <c r="HW374" s="37">
        <v>4</v>
      </c>
      <c r="HX374" s="37">
        <v>4</v>
      </c>
      <c r="IB374" s="37">
        <v>0</v>
      </c>
      <c r="IR374" s="37">
        <v>0</v>
      </c>
      <c r="IT374" s="37">
        <v>0</v>
      </c>
      <c r="JT374" s="37">
        <v>0</v>
      </c>
      <c r="JW374" s="37">
        <v>0</v>
      </c>
      <c r="JZ374" s="37">
        <v>0</v>
      </c>
      <c r="KA374" s="37">
        <v>0</v>
      </c>
      <c r="KB374" s="37">
        <v>0</v>
      </c>
      <c r="KC374" s="37">
        <v>0</v>
      </c>
      <c r="KD374" s="37">
        <v>0</v>
      </c>
      <c r="KV374" s="37">
        <v>0</v>
      </c>
    </row>
    <row r="375" spans="1:308" ht="17.25" customHeight="1" x14ac:dyDescent="0.25">
      <c r="A375" s="17">
        <v>365</v>
      </c>
      <c r="B375" s="163" t="s">
        <v>300</v>
      </c>
      <c r="C375" s="169" t="s">
        <v>665</v>
      </c>
      <c r="D375" s="170">
        <v>8701251978</v>
      </c>
      <c r="E375" s="78">
        <f t="shared" si="117"/>
        <v>4132.0929999999998</v>
      </c>
      <c r="F375" s="78">
        <f t="shared" si="114"/>
        <v>1456.487515</v>
      </c>
      <c r="G375" s="78">
        <f t="shared" si="115"/>
        <v>0</v>
      </c>
      <c r="H375" s="78">
        <f t="shared" si="116"/>
        <v>98.172685000000001</v>
      </c>
      <c r="I375" s="78">
        <f t="shared" si="118"/>
        <v>2577.4328</v>
      </c>
      <c r="J375" s="37">
        <f t="shared" si="121"/>
        <v>0</v>
      </c>
      <c r="K375" s="37">
        <f>VLOOKUP($D375,'[2]Титул ДТ'!$B:$CT,12,0)</f>
        <v>0</v>
      </c>
      <c r="M375" s="37">
        <v>0</v>
      </c>
      <c r="U375" s="37">
        <v>0</v>
      </c>
      <c r="V375" s="180">
        <f t="shared" si="119"/>
        <v>0</v>
      </c>
      <c r="W375" s="180">
        <f t="shared" si="122"/>
        <v>0</v>
      </c>
      <c r="X375" s="180"/>
      <c r="Y375" s="180"/>
      <c r="Z375" s="180">
        <f t="shared" si="123"/>
        <v>0</v>
      </c>
      <c r="AA375" s="180"/>
      <c r="AB375" s="180"/>
      <c r="AC375" s="180">
        <f t="shared" si="124"/>
        <v>0</v>
      </c>
      <c r="AD375" s="37">
        <v>0</v>
      </c>
      <c r="AF375" s="37">
        <v>0</v>
      </c>
      <c r="AH375" s="37">
        <v>0</v>
      </c>
      <c r="AJ375" s="37">
        <v>0</v>
      </c>
      <c r="AL375" s="37">
        <f t="shared" si="120"/>
        <v>0</v>
      </c>
      <c r="AM375" s="179">
        <f t="shared" si="125"/>
        <v>0</v>
      </c>
      <c r="AP375" s="37">
        <f t="shared" si="126"/>
        <v>0</v>
      </c>
      <c r="AS375" s="37">
        <f t="shared" si="127"/>
        <v>0</v>
      </c>
      <c r="AT375" s="37">
        <v>0</v>
      </c>
      <c r="AV375" s="37">
        <f t="shared" si="128"/>
        <v>0</v>
      </c>
      <c r="AW375" s="37">
        <v>0</v>
      </c>
      <c r="AY375" s="37">
        <v>0</v>
      </c>
      <c r="BE375" s="37">
        <v>0</v>
      </c>
      <c r="BS375" s="37">
        <f t="shared" si="129"/>
        <v>0</v>
      </c>
      <c r="BT375" s="37">
        <v>0</v>
      </c>
      <c r="BV375" s="37">
        <v>0</v>
      </c>
      <c r="BX375" s="37">
        <v>0</v>
      </c>
      <c r="BZ375" s="37">
        <v>0</v>
      </c>
      <c r="CH375" s="37">
        <f t="shared" si="130"/>
        <v>0</v>
      </c>
      <c r="CI375" s="37">
        <v>0</v>
      </c>
      <c r="CN375" s="183">
        <v>2449.192</v>
      </c>
      <c r="CT375" s="37">
        <v>0</v>
      </c>
      <c r="CV375" s="37">
        <v>0</v>
      </c>
      <c r="DB375" s="37">
        <v>0</v>
      </c>
      <c r="DD375" s="37">
        <v>0</v>
      </c>
      <c r="DE375" s="37">
        <f t="shared" si="131"/>
        <v>0</v>
      </c>
      <c r="DG375" s="37">
        <v>0</v>
      </c>
      <c r="DK375" s="37">
        <v>0</v>
      </c>
      <c r="DP375" s="37">
        <v>55</v>
      </c>
      <c r="DW375" s="37">
        <v>0</v>
      </c>
      <c r="DZ375" s="37">
        <v>0</v>
      </c>
      <c r="EE375" s="37">
        <v>0</v>
      </c>
      <c r="EK375" s="37">
        <v>0</v>
      </c>
      <c r="EL375" s="37">
        <f t="shared" si="132"/>
        <v>81</v>
      </c>
      <c r="EM375" s="37">
        <v>81</v>
      </c>
      <c r="EN375" s="37">
        <v>0</v>
      </c>
      <c r="EO375" s="37">
        <v>994.82063500000004</v>
      </c>
      <c r="EQ375" s="37">
        <v>46.876365000000007</v>
      </c>
      <c r="FE375" s="37">
        <v>0</v>
      </c>
      <c r="FI375" s="37"/>
      <c r="FW375" s="37">
        <v>0</v>
      </c>
      <c r="FY375" s="37">
        <v>461.66687999999999</v>
      </c>
      <c r="GE375" s="37">
        <v>51.296320000000001</v>
      </c>
      <c r="GH375" s="37">
        <v>128.24080000000001</v>
      </c>
      <c r="GI375" s="183"/>
      <c r="GQ375" s="185"/>
      <c r="GR375" s="186"/>
      <c r="GS375" s="186"/>
      <c r="GT375" s="186"/>
      <c r="GU375" s="186"/>
      <c r="GV375" s="186"/>
      <c r="GW375" s="186"/>
      <c r="GX375" s="186"/>
      <c r="GY375" s="186"/>
      <c r="GZ375" s="186"/>
      <c r="HA375" s="186"/>
      <c r="HB375" s="186"/>
      <c r="HC375" s="186"/>
      <c r="HD375" s="186"/>
      <c r="HE375" s="186"/>
      <c r="HF375" s="186"/>
      <c r="HG375" s="186"/>
      <c r="HH375" s="186"/>
      <c r="HU375" s="37">
        <v>246.22233600000001</v>
      </c>
      <c r="HV375" s="37">
        <v>61.555584000000103</v>
      </c>
      <c r="HW375" s="37">
        <v>2.0833333333333299</v>
      </c>
      <c r="HX375" s="37">
        <v>2</v>
      </c>
      <c r="IB375" s="37">
        <v>0</v>
      </c>
      <c r="IR375" s="37">
        <v>0</v>
      </c>
      <c r="IT375" s="37">
        <v>0</v>
      </c>
      <c r="JT375" s="37">
        <v>0</v>
      </c>
      <c r="JW375" s="37">
        <v>0</v>
      </c>
      <c r="JZ375" s="37">
        <v>0</v>
      </c>
      <c r="KA375" s="37">
        <v>0</v>
      </c>
      <c r="KB375" s="37">
        <v>0</v>
      </c>
      <c r="KC375" s="37">
        <v>0</v>
      </c>
      <c r="KD375" s="37">
        <v>0</v>
      </c>
      <c r="KV375" s="37">
        <v>0</v>
      </c>
    </row>
    <row r="376" spans="1:308" ht="17.25" customHeight="1" x14ac:dyDescent="0.25">
      <c r="A376" s="17">
        <v>366</v>
      </c>
      <c r="B376" s="163" t="s">
        <v>300</v>
      </c>
      <c r="C376" s="169" t="s">
        <v>666</v>
      </c>
      <c r="D376" s="170">
        <v>275812899</v>
      </c>
      <c r="E376" s="78">
        <f t="shared" si="117"/>
        <v>10933.41</v>
      </c>
      <c r="F376" s="78">
        <f t="shared" si="114"/>
        <v>4025.044785</v>
      </c>
      <c r="G376" s="78">
        <f t="shared" si="115"/>
        <v>0</v>
      </c>
      <c r="H376" s="78">
        <f t="shared" si="116"/>
        <v>935.98821500000008</v>
      </c>
      <c r="I376" s="78">
        <f t="shared" si="118"/>
        <v>5972.3769999999995</v>
      </c>
      <c r="J376" s="37">
        <f t="shared" si="121"/>
        <v>1</v>
      </c>
      <c r="K376" s="37">
        <f>VLOOKUP($D376,'[2]Титул ДТ'!$B:$CT,12,0)</f>
        <v>1</v>
      </c>
      <c r="O376" s="37">
        <v>510</v>
      </c>
      <c r="U376" s="37">
        <v>0</v>
      </c>
      <c r="V376" s="180">
        <f t="shared" si="119"/>
        <v>0</v>
      </c>
      <c r="W376" s="180">
        <f t="shared" si="122"/>
        <v>0</v>
      </c>
      <c r="X376" s="180"/>
      <c r="Y376" s="180"/>
      <c r="Z376" s="180">
        <f t="shared" si="123"/>
        <v>0</v>
      </c>
      <c r="AA376" s="180"/>
      <c r="AB376" s="180"/>
      <c r="AC376" s="180">
        <f t="shared" si="124"/>
        <v>0</v>
      </c>
      <c r="AD376" s="37">
        <v>0</v>
      </c>
      <c r="AF376" s="37">
        <v>0</v>
      </c>
      <c r="AH376" s="37">
        <v>0</v>
      </c>
      <c r="AJ376" s="37">
        <v>0</v>
      </c>
      <c r="AL376" s="37">
        <f t="shared" si="120"/>
        <v>0</v>
      </c>
      <c r="AM376" s="179">
        <f t="shared" si="125"/>
        <v>0</v>
      </c>
      <c r="AP376" s="37">
        <f t="shared" si="126"/>
        <v>0</v>
      </c>
      <c r="AS376" s="37">
        <f t="shared" si="127"/>
        <v>0</v>
      </c>
      <c r="AT376" s="37">
        <v>0</v>
      </c>
      <c r="AV376" s="37">
        <f t="shared" si="128"/>
        <v>0</v>
      </c>
      <c r="AW376" s="37">
        <v>0</v>
      </c>
      <c r="AY376" s="37">
        <v>0</v>
      </c>
      <c r="BE376" s="37">
        <v>0</v>
      </c>
      <c r="BS376" s="37">
        <f t="shared" si="129"/>
        <v>0</v>
      </c>
      <c r="BT376" s="37">
        <v>0</v>
      </c>
      <c r="BV376" s="37">
        <v>0</v>
      </c>
      <c r="BX376" s="37">
        <v>0</v>
      </c>
      <c r="BZ376" s="37">
        <v>0</v>
      </c>
      <c r="CH376" s="37">
        <f t="shared" si="130"/>
        <v>0</v>
      </c>
      <c r="CI376" s="37">
        <v>0</v>
      </c>
      <c r="CN376" s="183">
        <v>4313.8819999999996</v>
      </c>
      <c r="CT376" s="37">
        <v>0</v>
      </c>
      <c r="CV376" s="37">
        <v>0</v>
      </c>
      <c r="DB376" s="37">
        <v>0</v>
      </c>
      <c r="DD376" s="37">
        <v>0</v>
      </c>
      <c r="DE376" s="37">
        <f t="shared" si="131"/>
        <v>0</v>
      </c>
      <c r="DG376" s="37">
        <v>0</v>
      </c>
      <c r="DK376" s="37">
        <v>0</v>
      </c>
      <c r="DP376" s="37">
        <v>2051.7429999999999</v>
      </c>
      <c r="DW376" s="37">
        <v>0</v>
      </c>
      <c r="DZ376" s="37">
        <v>1</v>
      </c>
      <c r="EE376" s="37">
        <v>20</v>
      </c>
      <c r="EK376" s="37">
        <v>34</v>
      </c>
      <c r="EL376" s="37">
        <f t="shared" si="132"/>
        <v>26</v>
      </c>
      <c r="EM376" s="37">
        <v>26</v>
      </c>
      <c r="EN376" s="37">
        <v>0</v>
      </c>
      <c r="EO376" s="37">
        <v>331.90738499999998</v>
      </c>
      <c r="EQ376" s="37">
        <v>15.639614999999999</v>
      </c>
      <c r="FE376" s="37">
        <v>3693.1374000000001</v>
      </c>
      <c r="FG376" s="37">
        <v>410.34859999999998</v>
      </c>
      <c r="FI376" s="37"/>
      <c r="FU376" s="37">
        <v>820.69719999999995</v>
      </c>
      <c r="FW376" s="37">
        <v>5</v>
      </c>
      <c r="GH376" s="37">
        <v>1658.4949999999999</v>
      </c>
      <c r="GI376" s="183"/>
      <c r="GQ376" s="183"/>
      <c r="GR376" s="184"/>
      <c r="GS376" s="184"/>
      <c r="GT376" s="184"/>
      <c r="GU376" s="184"/>
      <c r="GV376" s="184"/>
      <c r="GW376" s="184"/>
      <c r="GX376" s="184"/>
      <c r="GY376" s="184"/>
      <c r="GZ376" s="184"/>
      <c r="HA376" s="184"/>
      <c r="HB376" s="184"/>
      <c r="HC376" s="184"/>
      <c r="HD376" s="184"/>
      <c r="HE376" s="184"/>
      <c r="HF376" s="184"/>
      <c r="HG376" s="184"/>
      <c r="HH376" s="184"/>
      <c r="HV376" s="37">
        <v>1143.78965517241</v>
      </c>
      <c r="HX376" s="37">
        <v>1.7</v>
      </c>
      <c r="IB376" s="37">
        <v>0</v>
      </c>
      <c r="IR376" s="37">
        <v>0</v>
      </c>
      <c r="IT376" s="37">
        <v>0</v>
      </c>
      <c r="JT376" s="37">
        <v>0</v>
      </c>
      <c r="JW376" s="37">
        <v>0</v>
      </c>
      <c r="JZ376" s="37">
        <v>0</v>
      </c>
      <c r="KA376" s="37">
        <v>0</v>
      </c>
      <c r="KB376" s="37">
        <v>0</v>
      </c>
      <c r="KC376" s="37">
        <v>0</v>
      </c>
      <c r="KD376" s="37">
        <v>0</v>
      </c>
      <c r="KV376" s="37">
        <v>0</v>
      </c>
    </row>
    <row r="377" spans="1:308" ht="17.25" customHeight="1" x14ac:dyDescent="0.25">
      <c r="A377" s="17">
        <v>367</v>
      </c>
      <c r="B377" s="163" t="s">
        <v>300</v>
      </c>
      <c r="C377" s="169" t="s">
        <v>667</v>
      </c>
      <c r="D377" s="170">
        <v>8816563298</v>
      </c>
      <c r="E377" s="78">
        <f t="shared" si="117"/>
        <v>2521.8150000000001</v>
      </c>
      <c r="F377" s="78">
        <f t="shared" si="114"/>
        <v>0</v>
      </c>
      <c r="G377" s="78">
        <f t="shared" si="115"/>
        <v>0</v>
      </c>
      <c r="H377" s="78">
        <f t="shared" si="116"/>
        <v>388</v>
      </c>
      <c r="I377" s="78">
        <f t="shared" si="118"/>
        <v>2133.8150000000001</v>
      </c>
      <c r="J377" s="37">
        <f t="shared" si="121"/>
        <v>1</v>
      </c>
      <c r="K377" s="37">
        <f>VLOOKUP($D377,'[2]Титул ДТ'!$B:$CT,12,0)</f>
        <v>1</v>
      </c>
      <c r="M377" s="37">
        <v>0</v>
      </c>
      <c r="U377" s="37">
        <v>1</v>
      </c>
      <c r="V377" s="180">
        <f t="shared" si="119"/>
        <v>388</v>
      </c>
      <c r="W377" s="180">
        <f t="shared" si="122"/>
        <v>0</v>
      </c>
      <c r="X377" s="180"/>
      <c r="Y377" s="180"/>
      <c r="Z377" s="180">
        <f t="shared" si="123"/>
        <v>0</v>
      </c>
      <c r="AA377" s="180"/>
      <c r="AB377" s="180"/>
      <c r="AC377" s="180">
        <f t="shared" si="124"/>
        <v>388</v>
      </c>
      <c r="AD377" s="37">
        <v>388</v>
      </c>
      <c r="AF377" s="37">
        <v>0</v>
      </c>
      <c r="AH377" s="37">
        <v>0</v>
      </c>
      <c r="AJ377" s="37">
        <v>0</v>
      </c>
      <c r="AL377" s="37">
        <f t="shared" si="120"/>
        <v>0</v>
      </c>
      <c r="AM377" s="179">
        <f t="shared" si="125"/>
        <v>0</v>
      </c>
      <c r="AP377" s="37">
        <f t="shared" si="126"/>
        <v>0</v>
      </c>
      <c r="AS377" s="37">
        <f t="shared" si="127"/>
        <v>0</v>
      </c>
      <c r="AT377" s="37">
        <v>0</v>
      </c>
      <c r="AV377" s="37">
        <f t="shared" si="128"/>
        <v>0</v>
      </c>
      <c r="AW377" s="37">
        <v>0</v>
      </c>
      <c r="AY377" s="37">
        <v>0</v>
      </c>
      <c r="BE377" s="37">
        <v>0</v>
      </c>
      <c r="BS377" s="37">
        <f t="shared" si="129"/>
        <v>0</v>
      </c>
      <c r="BT377" s="37">
        <v>0</v>
      </c>
      <c r="BV377" s="37">
        <v>0</v>
      </c>
      <c r="BX377" s="37">
        <v>0</v>
      </c>
      <c r="BZ377" s="37">
        <v>0</v>
      </c>
      <c r="CH377" s="37">
        <f t="shared" si="130"/>
        <v>0</v>
      </c>
      <c r="CI377" s="37">
        <v>0</v>
      </c>
      <c r="CN377" s="183">
        <v>2035.47</v>
      </c>
      <c r="CT377" s="37">
        <v>0</v>
      </c>
      <c r="CV377" s="37">
        <v>0</v>
      </c>
      <c r="DB377" s="37">
        <v>0</v>
      </c>
      <c r="DD377" s="37">
        <v>0</v>
      </c>
      <c r="DE377" s="37">
        <f t="shared" si="131"/>
        <v>0</v>
      </c>
      <c r="DG377" s="37">
        <v>0</v>
      </c>
      <c r="DK377" s="37">
        <v>0</v>
      </c>
      <c r="DP377" s="37">
        <v>55</v>
      </c>
      <c r="DW377" s="37">
        <v>0</v>
      </c>
      <c r="DZ377" s="37">
        <v>1</v>
      </c>
      <c r="EE377" s="37">
        <v>0</v>
      </c>
      <c r="EK377" s="37">
        <v>0</v>
      </c>
      <c r="EL377" s="37">
        <f t="shared" si="132"/>
        <v>0</v>
      </c>
      <c r="EM377" s="37">
        <v>0</v>
      </c>
      <c r="EN377" s="37">
        <v>0</v>
      </c>
      <c r="EO377" s="37">
        <v>0</v>
      </c>
      <c r="EQ377" s="37">
        <v>0</v>
      </c>
      <c r="FE377" s="37">
        <v>0</v>
      </c>
      <c r="FF377" s="185"/>
      <c r="FI377" s="37"/>
      <c r="FW377" s="37">
        <v>0</v>
      </c>
      <c r="GH377" s="37">
        <v>98.344999999999999</v>
      </c>
      <c r="GI377" s="183"/>
      <c r="GQ377" s="183"/>
      <c r="GR377" s="184"/>
      <c r="GS377" s="184"/>
      <c r="GT377" s="184"/>
      <c r="GU377" s="184"/>
      <c r="GV377" s="184"/>
      <c r="GW377" s="184"/>
      <c r="GX377" s="184"/>
      <c r="GY377" s="184"/>
      <c r="GZ377" s="184"/>
      <c r="HA377" s="184"/>
      <c r="HB377" s="184"/>
      <c r="HC377" s="184"/>
      <c r="HD377" s="184"/>
      <c r="HE377" s="184"/>
      <c r="HF377" s="184"/>
      <c r="HG377" s="184"/>
      <c r="HH377" s="184"/>
      <c r="HV377" s="37">
        <v>65.563333333333304</v>
      </c>
      <c r="HX377" s="37">
        <v>1.7</v>
      </c>
      <c r="IB377" s="37">
        <v>0</v>
      </c>
      <c r="IR377" s="37">
        <v>0</v>
      </c>
      <c r="IT377" s="37">
        <v>0</v>
      </c>
      <c r="JT377" s="37">
        <v>0</v>
      </c>
      <c r="JW377" s="37">
        <v>0</v>
      </c>
      <c r="JZ377" s="37">
        <v>0</v>
      </c>
      <c r="KA377" s="37">
        <v>0</v>
      </c>
      <c r="KB377" s="37">
        <v>0</v>
      </c>
      <c r="KC377" s="37">
        <v>0</v>
      </c>
      <c r="KD377" s="37">
        <v>0</v>
      </c>
      <c r="KV377" s="37">
        <v>0</v>
      </c>
    </row>
    <row r="378" spans="1:308" ht="17.25" customHeight="1" x14ac:dyDescent="0.25">
      <c r="A378" s="17">
        <v>368</v>
      </c>
      <c r="B378" s="163" t="s">
        <v>300</v>
      </c>
      <c r="C378" s="169" t="s">
        <v>668</v>
      </c>
      <c r="D378" s="170">
        <v>247693456</v>
      </c>
      <c r="E378" s="78">
        <f t="shared" si="117"/>
        <v>17302.529000000002</v>
      </c>
      <c r="F378" s="78">
        <f t="shared" si="114"/>
        <v>4898.8077800000001</v>
      </c>
      <c r="G378" s="78">
        <f t="shared" si="115"/>
        <v>0</v>
      </c>
      <c r="H378" s="78">
        <f t="shared" si="116"/>
        <v>682.62722000000008</v>
      </c>
      <c r="I378" s="78">
        <f t="shared" si="118"/>
        <v>11721.094000000001</v>
      </c>
      <c r="J378" s="37">
        <f t="shared" si="121"/>
        <v>1</v>
      </c>
      <c r="K378" s="37">
        <f>VLOOKUP($D378,'[2]Титул ДТ'!$B:$CT,12,0)</f>
        <v>1</v>
      </c>
      <c r="M378" s="37">
        <v>0</v>
      </c>
      <c r="U378" s="37">
        <v>1</v>
      </c>
      <c r="V378" s="180">
        <f t="shared" si="119"/>
        <v>230</v>
      </c>
      <c r="W378" s="180">
        <f t="shared" si="122"/>
        <v>0</v>
      </c>
      <c r="X378" s="180"/>
      <c r="Y378" s="180"/>
      <c r="Z378" s="180">
        <f t="shared" si="123"/>
        <v>0</v>
      </c>
      <c r="AA378" s="180"/>
      <c r="AB378" s="180"/>
      <c r="AC378" s="180">
        <f t="shared" si="124"/>
        <v>230</v>
      </c>
      <c r="AD378" s="37">
        <v>230</v>
      </c>
      <c r="AF378" s="37">
        <v>0</v>
      </c>
      <c r="AH378" s="37">
        <v>0</v>
      </c>
      <c r="AJ378" s="37">
        <v>0</v>
      </c>
      <c r="AL378" s="37">
        <f t="shared" si="120"/>
        <v>0</v>
      </c>
      <c r="AM378" s="179">
        <f t="shared" si="125"/>
        <v>0</v>
      </c>
      <c r="AP378" s="37">
        <f t="shared" si="126"/>
        <v>0</v>
      </c>
      <c r="AS378" s="37">
        <f t="shared" si="127"/>
        <v>0</v>
      </c>
      <c r="AT378" s="37">
        <v>0</v>
      </c>
      <c r="AV378" s="37">
        <f t="shared" si="128"/>
        <v>0</v>
      </c>
      <c r="AW378" s="37">
        <v>0</v>
      </c>
      <c r="AY378" s="37">
        <v>0</v>
      </c>
      <c r="BE378" s="37">
        <v>0</v>
      </c>
      <c r="BS378" s="37">
        <f t="shared" si="129"/>
        <v>0</v>
      </c>
      <c r="BT378" s="37">
        <v>0</v>
      </c>
      <c r="BV378" s="37">
        <v>0</v>
      </c>
      <c r="BX378" s="37">
        <v>0</v>
      </c>
      <c r="BZ378" s="37">
        <v>0</v>
      </c>
      <c r="CH378" s="37">
        <f t="shared" si="130"/>
        <v>0</v>
      </c>
      <c r="CI378" s="37">
        <v>0</v>
      </c>
      <c r="CN378" s="183">
        <v>10550.528</v>
      </c>
      <c r="CT378" s="37">
        <v>317</v>
      </c>
      <c r="CV378" s="37">
        <v>0</v>
      </c>
      <c r="DB378" s="37">
        <v>0</v>
      </c>
      <c r="DD378" s="37">
        <v>0</v>
      </c>
      <c r="DE378" s="37">
        <f t="shared" si="131"/>
        <v>1</v>
      </c>
      <c r="DG378" s="37">
        <v>1</v>
      </c>
      <c r="DK378" s="37">
        <v>18</v>
      </c>
      <c r="DP378" s="37">
        <v>1925.5695000000001</v>
      </c>
      <c r="DW378" s="37">
        <v>0</v>
      </c>
      <c r="DZ378" s="37">
        <v>1</v>
      </c>
      <c r="EE378" s="37">
        <v>5</v>
      </c>
      <c r="EK378" s="37">
        <v>10</v>
      </c>
      <c r="EL378" s="37">
        <f t="shared" si="132"/>
        <v>115</v>
      </c>
      <c r="EM378" s="37">
        <v>115</v>
      </c>
      <c r="EN378" s="37">
        <v>0</v>
      </c>
      <c r="EO378" s="37">
        <v>1432.78268</v>
      </c>
      <c r="EQ378" s="37">
        <v>67.513320000000022</v>
      </c>
      <c r="FE378" s="37">
        <v>3466.0250999999998</v>
      </c>
      <c r="FF378" s="183"/>
      <c r="FG378" s="37">
        <v>385.1139</v>
      </c>
      <c r="FI378" s="37"/>
      <c r="FU378" s="37">
        <v>770.2278</v>
      </c>
      <c r="FW378" s="37">
        <v>5</v>
      </c>
      <c r="GH378" s="37">
        <v>1152.566</v>
      </c>
      <c r="GI378" s="183"/>
      <c r="GQ378" s="183"/>
      <c r="GR378" s="184"/>
      <c r="GS378" s="184"/>
      <c r="GT378" s="184"/>
      <c r="GU378" s="184"/>
      <c r="GV378" s="184"/>
      <c r="GW378" s="184"/>
      <c r="GX378" s="184"/>
      <c r="GY378" s="184"/>
      <c r="GZ378" s="184"/>
      <c r="HA378" s="184"/>
      <c r="HB378" s="184"/>
      <c r="HC378" s="184"/>
      <c r="HD378" s="184"/>
      <c r="HE378" s="184"/>
      <c r="HF378" s="184"/>
      <c r="HG378" s="184"/>
      <c r="HH378" s="184"/>
      <c r="HV378" s="37">
        <v>645.43695999999795</v>
      </c>
      <c r="HX378" s="37">
        <v>1.7</v>
      </c>
      <c r="IB378" s="37">
        <v>0</v>
      </c>
      <c r="IR378" s="37">
        <v>0</v>
      </c>
      <c r="IT378" s="37">
        <v>0</v>
      </c>
      <c r="JT378" s="37">
        <v>0</v>
      </c>
      <c r="JW378" s="37">
        <v>0</v>
      </c>
      <c r="JZ378" s="37">
        <v>0</v>
      </c>
      <c r="KA378" s="37">
        <v>0</v>
      </c>
      <c r="KB378" s="37">
        <v>0</v>
      </c>
      <c r="KC378" s="37">
        <v>0</v>
      </c>
      <c r="KD378" s="37">
        <v>0</v>
      </c>
      <c r="KV378" s="37">
        <v>0</v>
      </c>
    </row>
    <row r="379" spans="1:308" ht="17.25" customHeight="1" x14ac:dyDescent="0.25">
      <c r="A379" s="17">
        <v>369</v>
      </c>
      <c r="B379" s="163" t="s">
        <v>300</v>
      </c>
      <c r="C379" s="169" t="s">
        <v>669</v>
      </c>
      <c r="D379" s="170">
        <v>247693666</v>
      </c>
      <c r="E379" s="78">
        <f t="shared" si="117"/>
        <v>4910.8279999999995</v>
      </c>
      <c r="F379" s="78">
        <f t="shared" si="114"/>
        <v>453.99937999999997</v>
      </c>
      <c r="G379" s="78">
        <f t="shared" si="115"/>
        <v>0</v>
      </c>
      <c r="H379" s="78">
        <f t="shared" si="116"/>
        <v>901.84762000000001</v>
      </c>
      <c r="I379" s="78">
        <f t="shared" si="118"/>
        <v>3554.9809999999998</v>
      </c>
      <c r="J379" s="37">
        <f t="shared" si="121"/>
        <v>1</v>
      </c>
      <c r="K379" s="37">
        <f>VLOOKUP($D379,'[2]Титул ДТ'!$B:$CT,12,0)</f>
        <v>1</v>
      </c>
      <c r="M379" s="37">
        <v>0</v>
      </c>
      <c r="U379" s="37">
        <v>1</v>
      </c>
      <c r="V379" s="180">
        <f t="shared" si="119"/>
        <v>277</v>
      </c>
      <c r="W379" s="180">
        <f t="shared" si="122"/>
        <v>0</v>
      </c>
      <c r="X379" s="180"/>
      <c r="Y379" s="180"/>
      <c r="Z379" s="180">
        <f t="shared" si="123"/>
        <v>0</v>
      </c>
      <c r="AA379" s="180"/>
      <c r="AB379" s="180"/>
      <c r="AC379" s="180">
        <f t="shared" si="124"/>
        <v>277</v>
      </c>
      <c r="AD379" s="37">
        <v>277</v>
      </c>
      <c r="AF379" s="37">
        <v>0</v>
      </c>
      <c r="AH379" s="37">
        <v>0</v>
      </c>
      <c r="AJ379" s="37">
        <v>0</v>
      </c>
      <c r="AL379" s="37">
        <f t="shared" si="120"/>
        <v>7</v>
      </c>
      <c r="AM379" s="179">
        <f t="shared" si="125"/>
        <v>0</v>
      </c>
      <c r="AP379" s="37">
        <f t="shared" si="126"/>
        <v>0</v>
      </c>
      <c r="AS379" s="37">
        <f t="shared" si="127"/>
        <v>6</v>
      </c>
      <c r="AT379" s="37">
        <v>6</v>
      </c>
      <c r="AV379" s="37">
        <f t="shared" si="128"/>
        <v>1</v>
      </c>
      <c r="AW379" s="37">
        <v>1</v>
      </c>
      <c r="AY379" s="37">
        <v>1</v>
      </c>
      <c r="BE379" s="37">
        <v>0</v>
      </c>
      <c r="BS379" s="37">
        <f t="shared" si="129"/>
        <v>578</v>
      </c>
      <c r="BT379" s="37">
        <v>578</v>
      </c>
      <c r="BV379" s="37">
        <v>0</v>
      </c>
      <c r="BX379" s="37">
        <v>0</v>
      </c>
      <c r="BZ379" s="37">
        <v>0</v>
      </c>
      <c r="CH379" s="37">
        <f t="shared" si="130"/>
        <v>5</v>
      </c>
      <c r="CI379" s="37">
        <v>5</v>
      </c>
      <c r="CN379" s="183">
        <v>3425.5619999999999</v>
      </c>
      <c r="CT379" s="37">
        <v>149</v>
      </c>
      <c r="CV379" s="37">
        <v>0</v>
      </c>
      <c r="DB379" s="37">
        <v>0</v>
      </c>
      <c r="DD379" s="37">
        <v>0</v>
      </c>
      <c r="DE379" s="37">
        <f t="shared" si="131"/>
        <v>0</v>
      </c>
      <c r="DG379" s="37">
        <v>0</v>
      </c>
      <c r="DK379" s="37">
        <v>0</v>
      </c>
      <c r="DP379" s="37">
        <v>220.99549999999999</v>
      </c>
      <c r="DW379" s="37">
        <v>0</v>
      </c>
      <c r="DZ379" s="37">
        <v>1</v>
      </c>
      <c r="EE379" s="37">
        <v>3</v>
      </c>
      <c r="EK379" s="37">
        <v>7</v>
      </c>
      <c r="EL379" s="37">
        <f t="shared" si="132"/>
        <v>4</v>
      </c>
      <c r="EM379" s="37">
        <v>4</v>
      </c>
      <c r="EN379" s="37">
        <v>0</v>
      </c>
      <c r="EO379" s="37">
        <v>56.207479999999997</v>
      </c>
      <c r="EQ379" s="37">
        <v>2.6485200000000004</v>
      </c>
      <c r="FE379" s="37">
        <v>397.7919</v>
      </c>
      <c r="FF379" s="183"/>
      <c r="FG379" s="37">
        <v>44.199100000000001</v>
      </c>
      <c r="FI379" s="37"/>
      <c r="FU379" s="37">
        <v>147.33033333333299</v>
      </c>
      <c r="FW379" s="37">
        <v>3</v>
      </c>
      <c r="GE379" s="37">
        <v>0</v>
      </c>
      <c r="GI379" s="183"/>
      <c r="GQ379" s="185"/>
      <c r="GR379" s="186"/>
      <c r="GS379" s="186"/>
      <c r="GT379" s="186"/>
      <c r="GU379" s="186"/>
      <c r="GV379" s="186"/>
      <c r="GW379" s="186"/>
      <c r="GX379" s="186"/>
      <c r="GY379" s="186"/>
      <c r="GZ379" s="186"/>
      <c r="HA379" s="186"/>
      <c r="HB379" s="186"/>
      <c r="HC379" s="186"/>
      <c r="HD379" s="186"/>
      <c r="HE379" s="186"/>
      <c r="HF379" s="186"/>
      <c r="HG379" s="186"/>
      <c r="HH379" s="186"/>
      <c r="HX379" s="37">
        <v>0</v>
      </c>
      <c r="IB379" s="37">
        <v>129.41900000000001</v>
      </c>
      <c r="IR379" s="37">
        <v>64.709500000000006</v>
      </c>
      <c r="IT379" s="37">
        <v>2</v>
      </c>
      <c r="JT379" s="37">
        <v>0</v>
      </c>
      <c r="JW379" s="37">
        <v>0</v>
      </c>
      <c r="JZ379" s="37">
        <v>0</v>
      </c>
      <c r="KA379" s="37">
        <v>0</v>
      </c>
      <c r="KB379" s="37">
        <v>0</v>
      </c>
      <c r="KC379" s="37">
        <v>0</v>
      </c>
      <c r="KD379" s="37">
        <v>0</v>
      </c>
      <c r="KV379" s="37">
        <v>0</v>
      </c>
    </row>
    <row r="380" spans="1:308" ht="17.25" customHeight="1" x14ac:dyDescent="0.25">
      <c r="A380" s="17">
        <v>370</v>
      </c>
      <c r="B380" s="163" t="s">
        <v>300</v>
      </c>
      <c r="C380" s="169" t="s">
        <v>670</v>
      </c>
      <c r="D380" s="170">
        <v>247693802</v>
      </c>
      <c r="E380" s="78">
        <f t="shared" si="117"/>
        <v>26904.739000000001</v>
      </c>
      <c r="F380" s="78">
        <f t="shared" si="114"/>
        <v>10269.81799</v>
      </c>
      <c r="G380" s="78">
        <f t="shared" si="115"/>
        <v>0</v>
      </c>
      <c r="H380" s="78">
        <f t="shared" si="116"/>
        <v>1741.2610099999997</v>
      </c>
      <c r="I380" s="78">
        <f t="shared" si="118"/>
        <v>14893.66</v>
      </c>
      <c r="J380" s="37">
        <f t="shared" si="121"/>
        <v>3</v>
      </c>
      <c r="K380" s="37">
        <f>VLOOKUP($D380,'[2]Титул ДТ'!$B:$CT,12,0)</f>
        <v>3</v>
      </c>
      <c r="M380" s="37">
        <v>0</v>
      </c>
      <c r="U380" s="37">
        <v>1</v>
      </c>
      <c r="V380" s="180">
        <f t="shared" si="119"/>
        <v>232</v>
      </c>
      <c r="W380" s="180">
        <f t="shared" si="122"/>
        <v>0</v>
      </c>
      <c r="X380" s="180"/>
      <c r="Y380" s="180"/>
      <c r="Z380" s="180">
        <f t="shared" si="123"/>
        <v>0</v>
      </c>
      <c r="AA380" s="180"/>
      <c r="AB380" s="180"/>
      <c r="AC380" s="180">
        <f t="shared" si="124"/>
        <v>232</v>
      </c>
      <c r="AD380" s="37">
        <v>232</v>
      </c>
      <c r="AF380" s="37">
        <v>0</v>
      </c>
      <c r="AH380" s="37">
        <v>140</v>
      </c>
      <c r="AJ380" s="37">
        <v>0</v>
      </c>
      <c r="AL380" s="37">
        <f t="shared" si="120"/>
        <v>15</v>
      </c>
      <c r="AM380" s="179">
        <f t="shared" si="125"/>
        <v>0</v>
      </c>
      <c r="AP380" s="37">
        <f t="shared" si="126"/>
        <v>0</v>
      </c>
      <c r="AS380" s="37">
        <f t="shared" si="127"/>
        <v>14</v>
      </c>
      <c r="AT380" s="37">
        <v>14</v>
      </c>
      <c r="AV380" s="37">
        <f t="shared" si="128"/>
        <v>1</v>
      </c>
      <c r="AW380" s="37">
        <v>1</v>
      </c>
      <c r="AY380" s="37">
        <v>3</v>
      </c>
      <c r="BE380" s="37">
        <v>0</v>
      </c>
      <c r="BS380" s="37">
        <f t="shared" si="129"/>
        <v>221.1</v>
      </c>
      <c r="BT380" s="37">
        <v>221.1</v>
      </c>
      <c r="BV380" s="37">
        <v>0</v>
      </c>
      <c r="BX380" s="37">
        <v>223</v>
      </c>
      <c r="BZ380" s="37">
        <v>0</v>
      </c>
      <c r="CH380" s="37">
        <f t="shared" si="130"/>
        <v>3</v>
      </c>
      <c r="CI380" s="37">
        <v>3</v>
      </c>
      <c r="CN380" s="183">
        <v>13683.037</v>
      </c>
      <c r="CT380" s="37">
        <v>173</v>
      </c>
      <c r="CV380" s="37">
        <v>0</v>
      </c>
      <c r="DB380" s="37">
        <v>0</v>
      </c>
      <c r="DD380" s="37">
        <v>0</v>
      </c>
      <c r="DE380" s="37">
        <f t="shared" si="131"/>
        <v>0</v>
      </c>
      <c r="DG380" s="37">
        <v>0</v>
      </c>
      <c r="DK380" s="37">
        <v>0</v>
      </c>
      <c r="DP380" s="37">
        <v>3617.5189999999998</v>
      </c>
      <c r="DW380" s="37">
        <v>0</v>
      </c>
      <c r="DZ380" s="37">
        <v>3</v>
      </c>
      <c r="EE380" s="37">
        <v>4</v>
      </c>
      <c r="EK380" s="37">
        <v>4</v>
      </c>
      <c r="EL380" s="37">
        <f t="shared" si="132"/>
        <v>274</v>
      </c>
      <c r="EM380" s="37">
        <v>274</v>
      </c>
      <c r="EN380" s="37">
        <v>0</v>
      </c>
      <c r="EO380" s="37">
        <v>3374.39509</v>
      </c>
      <c r="EQ380" s="37">
        <v>159.00290999999999</v>
      </c>
      <c r="FE380" s="37">
        <v>6511.5342000000001</v>
      </c>
      <c r="FG380" s="37">
        <v>723.50379999999996</v>
      </c>
      <c r="FI380" s="37"/>
      <c r="FU380" s="37">
        <v>1447.0075999999999</v>
      </c>
      <c r="FW380" s="37">
        <v>5</v>
      </c>
      <c r="FY380" s="37">
        <v>383.88869999999997</v>
      </c>
      <c r="GE380" s="37">
        <v>42.654299999999999</v>
      </c>
      <c r="GI380" s="183"/>
      <c r="GQ380" s="183"/>
      <c r="GR380" s="184"/>
      <c r="GS380" s="184"/>
      <c r="GT380" s="184"/>
      <c r="GU380" s="184"/>
      <c r="GV380" s="184"/>
      <c r="GW380" s="184"/>
      <c r="GX380" s="184"/>
      <c r="GY380" s="184"/>
      <c r="GZ380" s="184"/>
      <c r="HA380" s="184"/>
      <c r="HB380" s="184"/>
      <c r="HC380" s="184"/>
      <c r="HD380" s="184"/>
      <c r="HE380" s="184"/>
      <c r="HF380" s="184"/>
      <c r="HG380" s="184"/>
      <c r="HH380" s="184"/>
      <c r="HU380" s="37">
        <v>157.978888888889</v>
      </c>
      <c r="HV380" s="37">
        <v>0</v>
      </c>
      <c r="HW380" s="37">
        <v>2.7</v>
      </c>
      <c r="HX380" s="37">
        <v>2.7</v>
      </c>
      <c r="IB380" s="37">
        <v>1210.623</v>
      </c>
      <c r="IR380" s="37">
        <v>807.08199999999999</v>
      </c>
      <c r="IT380" s="37">
        <v>1.5</v>
      </c>
      <c r="JT380" s="37">
        <v>0</v>
      </c>
      <c r="JW380" s="37">
        <v>0</v>
      </c>
      <c r="JZ380" s="37">
        <v>0</v>
      </c>
      <c r="KA380" s="37">
        <v>0</v>
      </c>
      <c r="KB380" s="37">
        <v>0</v>
      </c>
      <c r="KC380" s="37">
        <v>0</v>
      </c>
      <c r="KD380" s="37">
        <v>0</v>
      </c>
      <c r="KV380" s="37">
        <v>0</v>
      </c>
    </row>
    <row r="381" spans="1:308" ht="17.25" customHeight="1" x14ac:dyDescent="0.25">
      <c r="A381" s="17">
        <v>371</v>
      </c>
      <c r="B381" s="163" t="s">
        <v>300</v>
      </c>
      <c r="C381" s="169" t="s">
        <v>671</v>
      </c>
      <c r="D381" s="170">
        <v>247693823</v>
      </c>
      <c r="E381" s="78">
        <f t="shared" si="117"/>
        <v>21981.86</v>
      </c>
      <c r="F381" s="78">
        <f t="shared" si="114"/>
        <v>10081.569035</v>
      </c>
      <c r="G381" s="78">
        <f t="shared" si="115"/>
        <v>0</v>
      </c>
      <c r="H381" s="78">
        <f t="shared" si="116"/>
        <v>1992.1959650000001</v>
      </c>
      <c r="I381" s="78">
        <f t="shared" si="118"/>
        <v>9908.0949999999993</v>
      </c>
      <c r="J381" s="37">
        <f t="shared" si="121"/>
        <v>2</v>
      </c>
      <c r="K381" s="37">
        <f>VLOOKUP($D381,'[2]Титул ДТ'!$B:$CT,12,0)</f>
        <v>2</v>
      </c>
      <c r="M381" s="37">
        <v>0</v>
      </c>
      <c r="U381" s="37">
        <v>1</v>
      </c>
      <c r="V381" s="180">
        <f t="shared" si="119"/>
        <v>460</v>
      </c>
      <c r="W381" s="180">
        <f t="shared" si="122"/>
        <v>0</v>
      </c>
      <c r="X381" s="180"/>
      <c r="Y381" s="180"/>
      <c r="Z381" s="180">
        <f t="shared" si="123"/>
        <v>0</v>
      </c>
      <c r="AA381" s="180"/>
      <c r="AB381" s="180"/>
      <c r="AC381" s="180">
        <f t="shared" si="124"/>
        <v>460</v>
      </c>
      <c r="AD381" s="37">
        <v>460</v>
      </c>
      <c r="AF381" s="37">
        <v>0</v>
      </c>
      <c r="AH381" s="37">
        <v>0</v>
      </c>
      <c r="AJ381" s="37">
        <v>0</v>
      </c>
      <c r="AL381" s="37">
        <f t="shared" si="120"/>
        <v>0</v>
      </c>
      <c r="AM381" s="179">
        <f t="shared" si="125"/>
        <v>0</v>
      </c>
      <c r="AP381" s="37">
        <f t="shared" si="126"/>
        <v>0</v>
      </c>
      <c r="AS381" s="37">
        <f t="shared" si="127"/>
        <v>0</v>
      </c>
      <c r="AT381" s="37">
        <v>0</v>
      </c>
      <c r="AV381" s="37">
        <f t="shared" si="128"/>
        <v>0</v>
      </c>
      <c r="AW381" s="37">
        <v>0</v>
      </c>
      <c r="AY381" s="37">
        <v>3</v>
      </c>
      <c r="BE381" s="37">
        <v>0</v>
      </c>
      <c r="BS381" s="37">
        <f t="shared" si="129"/>
        <v>668</v>
      </c>
      <c r="BT381" s="37">
        <v>668</v>
      </c>
      <c r="BV381" s="37">
        <v>0</v>
      </c>
      <c r="BX381" s="37">
        <v>0</v>
      </c>
      <c r="BZ381" s="37">
        <v>0</v>
      </c>
      <c r="CH381" s="37">
        <f t="shared" si="130"/>
        <v>3</v>
      </c>
      <c r="CI381" s="37">
        <v>3</v>
      </c>
      <c r="CN381" s="183">
        <v>7779.5749999999998</v>
      </c>
      <c r="CT381" s="37">
        <v>103</v>
      </c>
      <c r="CV381" s="37">
        <v>0</v>
      </c>
      <c r="DB381" s="37">
        <v>0</v>
      </c>
      <c r="DD381" s="37">
        <v>0</v>
      </c>
      <c r="DE381" s="37">
        <f t="shared" si="131"/>
        <v>0</v>
      </c>
      <c r="DG381" s="37">
        <v>0</v>
      </c>
      <c r="DK381" s="37">
        <v>0</v>
      </c>
      <c r="DP381" s="37">
        <v>3378.5140000000001</v>
      </c>
      <c r="DW381" s="37">
        <v>0</v>
      </c>
      <c r="DZ381" s="37">
        <v>2</v>
      </c>
      <c r="EE381" s="37">
        <v>0</v>
      </c>
      <c r="EK381" s="37">
        <v>4</v>
      </c>
      <c r="EL381" s="37">
        <f t="shared" si="132"/>
        <v>323</v>
      </c>
      <c r="EM381" s="37">
        <v>323</v>
      </c>
      <c r="EN381" s="37">
        <v>0</v>
      </c>
      <c r="EO381" s="37">
        <v>4000.2438349999998</v>
      </c>
      <c r="EQ381" s="37">
        <v>188.49316500000003</v>
      </c>
      <c r="FE381" s="37">
        <v>6081.3252000000002</v>
      </c>
      <c r="FG381" s="37">
        <v>675.70280000000002</v>
      </c>
      <c r="FI381" s="37"/>
      <c r="FU381" s="37">
        <v>1212.7998974359</v>
      </c>
      <c r="FW381" s="37">
        <v>5.5714285714285703</v>
      </c>
      <c r="GE381" s="37">
        <v>0</v>
      </c>
      <c r="GI381" s="183"/>
      <c r="GQ381" s="183"/>
      <c r="GR381" s="184"/>
      <c r="GS381" s="184"/>
      <c r="GT381" s="184"/>
      <c r="GU381" s="184"/>
      <c r="GV381" s="184"/>
      <c r="GW381" s="184"/>
      <c r="GX381" s="184"/>
      <c r="GY381" s="184"/>
      <c r="GZ381" s="184"/>
      <c r="HA381" s="184"/>
      <c r="HB381" s="184"/>
      <c r="HC381" s="184"/>
      <c r="HD381" s="184"/>
      <c r="HE381" s="184"/>
      <c r="HF381" s="184"/>
      <c r="HG381" s="184"/>
      <c r="HH381" s="184"/>
      <c r="HX381" s="37">
        <v>0</v>
      </c>
      <c r="IB381" s="37">
        <v>2128.52</v>
      </c>
      <c r="IR381" s="37">
        <v>1064.26</v>
      </c>
      <c r="IT381" s="37">
        <v>2</v>
      </c>
      <c r="JT381" s="37">
        <v>0</v>
      </c>
      <c r="JW381" s="37">
        <v>0</v>
      </c>
      <c r="JZ381" s="37">
        <v>0</v>
      </c>
      <c r="KA381" s="37">
        <v>0</v>
      </c>
      <c r="KB381" s="37">
        <v>0</v>
      </c>
      <c r="KC381" s="37">
        <v>0</v>
      </c>
      <c r="KD381" s="37">
        <v>0</v>
      </c>
      <c r="KV381" s="37">
        <v>0</v>
      </c>
    </row>
    <row r="382" spans="1:308" ht="17.25" customHeight="1" x14ac:dyDescent="0.25">
      <c r="A382" s="17">
        <v>372</v>
      </c>
      <c r="B382" s="163" t="s">
        <v>300</v>
      </c>
      <c r="C382" s="169" t="s">
        <v>672</v>
      </c>
      <c r="D382" s="170">
        <v>247693834</v>
      </c>
      <c r="E382" s="78">
        <f t="shared" si="117"/>
        <v>17577.796000000002</v>
      </c>
      <c r="F382" s="78">
        <f t="shared" si="114"/>
        <v>5183.8599899999999</v>
      </c>
      <c r="G382" s="78">
        <f t="shared" si="115"/>
        <v>0</v>
      </c>
      <c r="H382" s="78">
        <f t="shared" si="116"/>
        <v>2206.2150099999999</v>
      </c>
      <c r="I382" s="78">
        <f t="shared" si="118"/>
        <v>10187.721000000001</v>
      </c>
      <c r="J382" s="37">
        <f t="shared" si="121"/>
        <v>1</v>
      </c>
      <c r="K382" s="37">
        <f>VLOOKUP($D382,'[2]Титул ДТ'!$B:$CT,12,0)</f>
        <v>1</v>
      </c>
      <c r="M382" s="37">
        <v>0</v>
      </c>
      <c r="U382" s="37">
        <v>1</v>
      </c>
      <c r="V382" s="180">
        <f t="shared" si="119"/>
        <v>561</v>
      </c>
      <c r="W382" s="180">
        <f t="shared" si="122"/>
        <v>0</v>
      </c>
      <c r="X382" s="180"/>
      <c r="Y382" s="180"/>
      <c r="Z382" s="180">
        <f t="shared" si="123"/>
        <v>0</v>
      </c>
      <c r="AA382" s="180"/>
      <c r="AB382" s="180"/>
      <c r="AC382" s="180">
        <f t="shared" si="124"/>
        <v>561</v>
      </c>
      <c r="AD382" s="37">
        <v>561</v>
      </c>
      <c r="AF382" s="37">
        <v>0</v>
      </c>
      <c r="AH382" s="37">
        <v>0</v>
      </c>
      <c r="AJ382" s="37">
        <v>0</v>
      </c>
      <c r="AL382" s="37">
        <f t="shared" si="120"/>
        <v>0</v>
      </c>
      <c r="AM382" s="179">
        <f t="shared" si="125"/>
        <v>0</v>
      </c>
      <c r="AP382" s="37">
        <f t="shared" si="126"/>
        <v>0</v>
      </c>
      <c r="AS382" s="37">
        <f t="shared" si="127"/>
        <v>0</v>
      </c>
      <c r="AT382" s="37">
        <v>0</v>
      </c>
      <c r="AV382" s="37">
        <f t="shared" si="128"/>
        <v>0</v>
      </c>
      <c r="AW382" s="37">
        <v>0</v>
      </c>
      <c r="AY382" s="37">
        <v>1</v>
      </c>
      <c r="BE382" s="37">
        <v>0</v>
      </c>
      <c r="BS382" s="37">
        <f t="shared" si="129"/>
        <v>272</v>
      </c>
      <c r="BT382" s="37">
        <v>272</v>
      </c>
      <c r="BV382" s="37">
        <v>0</v>
      </c>
      <c r="BX382" s="37">
        <v>0</v>
      </c>
      <c r="BZ382" s="37">
        <v>0</v>
      </c>
      <c r="CH382" s="37">
        <f t="shared" si="130"/>
        <v>4</v>
      </c>
      <c r="CI382" s="37">
        <v>4</v>
      </c>
      <c r="CN382" s="37">
        <v>7918.6580000000004</v>
      </c>
      <c r="CT382" s="37">
        <v>223</v>
      </c>
      <c r="CV382" s="37">
        <v>0</v>
      </c>
      <c r="DB382" s="37">
        <v>0</v>
      </c>
      <c r="DD382" s="37">
        <v>40</v>
      </c>
      <c r="DE382" s="37">
        <f t="shared" si="131"/>
        <v>1</v>
      </c>
      <c r="DG382" s="37">
        <v>1</v>
      </c>
      <c r="DK382" s="37">
        <v>18</v>
      </c>
      <c r="DP382" s="37">
        <v>1998.8615</v>
      </c>
      <c r="DW382" s="37">
        <v>0</v>
      </c>
      <c r="DZ382" s="37">
        <v>1</v>
      </c>
      <c r="EE382" s="37">
        <v>3</v>
      </c>
      <c r="EK382" s="37">
        <v>8</v>
      </c>
      <c r="EL382" s="37">
        <f t="shared" si="132"/>
        <v>276</v>
      </c>
      <c r="EM382" s="37">
        <v>276</v>
      </c>
      <c r="EN382" s="37">
        <v>0</v>
      </c>
      <c r="EO382" s="37">
        <v>1585.9092900000001</v>
      </c>
      <c r="EQ382" s="37">
        <v>74.728710000000007</v>
      </c>
      <c r="FE382" s="37">
        <v>3597.9506999999999</v>
      </c>
      <c r="FG382" s="37">
        <v>399.77229999999997</v>
      </c>
      <c r="FI382" s="37"/>
      <c r="FU382" s="37">
        <v>1080.4656756756799</v>
      </c>
      <c r="FW382" s="37">
        <v>3.7</v>
      </c>
      <c r="GE382" s="37">
        <v>898.71400000000006</v>
      </c>
      <c r="GQ382" s="183"/>
      <c r="GR382" s="184"/>
      <c r="GS382" s="184"/>
      <c r="GT382" s="184"/>
      <c r="GU382" s="184"/>
      <c r="GV382" s="184"/>
      <c r="GW382" s="184"/>
      <c r="GX382" s="184"/>
      <c r="GY382" s="184"/>
      <c r="GZ382" s="184"/>
      <c r="HA382" s="184"/>
      <c r="HB382" s="184"/>
      <c r="HC382" s="184"/>
      <c r="HD382" s="184"/>
      <c r="HE382" s="184"/>
      <c r="HF382" s="184"/>
      <c r="HG382" s="184"/>
      <c r="HH382" s="184"/>
      <c r="HU382" s="37">
        <v>627.00976744186198</v>
      </c>
      <c r="HV382" s="37">
        <v>0</v>
      </c>
      <c r="HW382" s="37">
        <v>1.8</v>
      </c>
      <c r="HX382" s="37">
        <v>0</v>
      </c>
      <c r="IB382" s="37">
        <v>2251.0630000000001</v>
      </c>
      <c r="IR382" s="37">
        <v>750.35433333333299</v>
      </c>
      <c r="IT382" s="37">
        <v>3</v>
      </c>
      <c r="JT382" s="37">
        <v>0</v>
      </c>
      <c r="JW382" s="37">
        <v>0</v>
      </c>
      <c r="JZ382" s="37">
        <v>0</v>
      </c>
      <c r="KA382" s="37">
        <v>0</v>
      </c>
      <c r="KB382" s="37">
        <v>0</v>
      </c>
      <c r="KC382" s="37">
        <v>0</v>
      </c>
      <c r="KD382" s="37">
        <v>0</v>
      </c>
      <c r="KV382" s="37">
        <v>0</v>
      </c>
    </row>
    <row r="383" spans="1:308" ht="17.25" customHeight="1" x14ac:dyDescent="0.25">
      <c r="A383" s="17">
        <v>373</v>
      </c>
      <c r="B383" s="163" t="s">
        <v>300</v>
      </c>
      <c r="C383" s="169" t="s">
        <v>673</v>
      </c>
      <c r="D383" s="170">
        <v>247693867</v>
      </c>
      <c r="E383" s="78">
        <f t="shared" si="117"/>
        <v>14190.006000000001</v>
      </c>
      <c r="F383" s="78">
        <f t="shared" si="114"/>
        <v>810.65940000000001</v>
      </c>
      <c r="G383" s="78">
        <f t="shared" si="115"/>
        <v>0</v>
      </c>
      <c r="H383" s="78">
        <f t="shared" si="116"/>
        <v>1137.1716000000001</v>
      </c>
      <c r="I383" s="78">
        <f t="shared" si="118"/>
        <v>12242.175000000001</v>
      </c>
      <c r="J383" s="37">
        <f t="shared" si="121"/>
        <v>1</v>
      </c>
      <c r="K383" s="37">
        <f>VLOOKUP($D383,'[2]Титул ДТ'!$B:$CT,12,0)</f>
        <v>1</v>
      </c>
      <c r="M383" s="37">
        <v>0</v>
      </c>
      <c r="U383" s="37">
        <v>1</v>
      </c>
      <c r="V383" s="180">
        <f t="shared" si="119"/>
        <v>183</v>
      </c>
      <c r="W383" s="180">
        <f t="shared" si="122"/>
        <v>0</v>
      </c>
      <c r="X383" s="180"/>
      <c r="Y383" s="180"/>
      <c r="Z383" s="180">
        <f t="shared" si="123"/>
        <v>0</v>
      </c>
      <c r="AA383" s="180"/>
      <c r="AB383" s="180"/>
      <c r="AC383" s="180">
        <f t="shared" si="124"/>
        <v>183</v>
      </c>
      <c r="AD383" s="37">
        <v>183</v>
      </c>
      <c r="AF383" s="37">
        <v>0</v>
      </c>
      <c r="AH383" s="37">
        <v>0</v>
      </c>
      <c r="AJ383" s="37">
        <v>0</v>
      </c>
      <c r="AL383" s="37">
        <f t="shared" si="120"/>
        <v>7</v>
      </c>
      <c r="AM383" s="179">
        <f t="shared" si="125"/>
        <v>0</v>
      </c>
      <c r="AP383" s="37">
        <f t="shared" si="126"/>
        <v>0</v>
      </c>
      <c r="AS383" s="37">
        <f t="shared" si="127"/>
        <v>6</v>
      </c>
      <c r="AT383" s="37">
        <v>6</v>
      </c>
      <c r="AV383" s="37">
        <f t="shared" si="128"/>
        <v>1</v>
      </c>
      <c r="AW383" s="37">
        <v>1</v>
      </c>
      <c r="AY383" s="37">
        <v>1</v>
      </c>
      <c r="BE383" s="37">
        <v>0</v>
      </c>
      <c r="BS383" s="37">
        <f t="shared" si="129"/>
        <v>166</v>
      </c>
      <c r="BT383" s="37">
        <v>166</v>
      </c>
      <c r="BV383" s="37">
        <v>0</v>
      </c>
      <c r="BX383" s="37">
        <v>0</v>
      </c>
      <c r="BZ383" s="37">
        <v>0</v>
      </c>
      <c r="CH383" s="37">
        <f t="shared" si="130"/>
        <v>5</v>
      </c>
      <c r="CI383" s="37">
        <v>5</v>
      </c>
      <c r="CN383" s="37">
        <v>12097.566000000001</v>
      </c>
      <c r="CT383" s="37">
        <v>47</v>
      </c>
      <c r="CV383" s="37">
        <v>0</v>
      </c>
      <c r="DB383" s="37">
        <v>0</v>
      </c>
      <c r="DD383" s="37">
        <v>0</v>
      </c>
      <c r="DE383" s="37">
        <f t="shared" si="131"/>
        <v>0</v>
      </c>
      <c r="DG383" s="37">
        <v>0</v>
      </c>
      <c r="DK383" s="37">
        <v>0</v>
      </c>
      <c r="DP383" s="37">
        <v>349.964</v>
      </c>
      <c r="DW383" s="37">
        <v>0</v>
      </c>
      <c r="DZ383" s="37">
        <v>1</v>
      </c>
      <c r="EE383" s="37">
        <v>14</v>
      </c>
      <c r="EK383" s="37">
        <v>12</v>
      </c>
      <c r="EL383" s="37">
        <f t="shared" si="132"/>
        <v>14</v>
      </c>
      <c r="EM383" s="37">
        <v>14</v>
      </c>
      <c r="EN383" s="37">
        <v>0</v>
      </c>
      <c r="EO383" s="37">
        <v>180.7242</v>
      </c>
      <c r="EQ383" s="37">
        <v>8.5158000000000023</v>
      </c>
      <c r="FE383" s="37">
        <v>629.93520000000001</v>
      </c>
      <c r="FG383" s="37">
        <v>69.992800000000003</v>
      </c>
      <c r="FI383" s="37"/>
      <c r="FU383" s="37">
        <v>233.309333333333</v>
      </c>
      <c r="FW383" s="37">
        <v>3</v>
      </c>
      <c r="GE383" s="37">
        <v>709.66300000000001</v>
      </c>
      <c r="GQ383" s="185"/>
      <c r="GR383" s="186"/>
      <c r="GS383" s="186"/>
      <c r="GT383" s="186"/>
      <c r="GU383" s="186"/>
      <c r="GV383" s="186"/>
      <c r="GW383" s="186"/>
      <c r="GX383" s="186"/>
      <c r="GY383" s="186"/>
      <c r="GZ383" s="186"/>
      <c r="HA383" s="186"/>
      <c r="HB383" s="186"/>
      <c r="HC383" s="186"/>
      <c r="HD383" s="186"/>
      <c r="HE383" s="186"/>
      <c r="HF383" s="186"/>
      <c r="HG383" s="186"/>
      <c r="HH383" s="186"/>
      <c r="HU383" s="37">
        <v>373.50684210526299</v>
      </c>
      <c r="HV383" s="37">
        <v>0</v>
      </c>
      <c r="HW383" s="37">
        <v>1.8</v>
      </c>
      <c r="HX383" s="37">
        <v>0</v>
      </c>
      <c r="IB383" s="37">
        <v>144.60900000000001</v>
      </c>
      <c r="IR383" s="37">
        <v>76.11</v>
      </c>
      <c r="IT383" s="37">
        <v>1.9</v>
      </c>
      <c r="JT383" s="37">
        <v>0</v>
      </c>
      <c r="JW383" s="37">
        <v>0</v>
      </c>
      <c r="JZ383" s="37">
        <v>0</v>
      </c>
      <c r="KA383" s="37">
        <v>0</v>
      </c>
      <c r="KB383" s="37">
        <v>0</v>
      </c>
      <c r="KC383" s="37">
        <v>0</v>
      </c>
      <c r="KD383" s="37">
        <v>0</v>
      </c>
      <c r="KV383" s="37">
        <v>0</v>
      </c>
    </row>
    <row r="384" spans="1:308" ht="17.25" customHeight="1" x14ac:dyDescent="0.25">
      <c r="A384" s="17">
        <v>374</v>
      </c>
      <c r="B384" s="163" t="s">
        <v>300</v>
      </c>
      <c r="C384" s="169" t="s">
        <v>674</v>
      </c>
      <c r="D384" s="170">
        <v>247693911</v>
      </c>
      <c r="E384" s="78">
        <f t="shared" si="117"/>
        <v>26939.069</v>
      </c>
      <c r="F384" s="78">
        <f t="shared" si="114"/>
        <v>5971.3394349999999</v>
      </c>
      <c r="G384" s="78">
        <f t="shared" si="115"/>
        <v>0</v>
      </c>
      <c r="H384" s="78">
        <f t="shared" si="116"/>
        <v>1556.4235650000001</v>
      </c>
      <c r="I384" s="78">
        <f t="shared" si="118"/>
        <v>19411.306</v>
      </c>
      <c r="J384" s="37">
        <f t="shared" si="121"/>
        <v>3</v>
      </c>
      <c r="K384" s="37">
        <f>VLOOKUP($D384,'[2]Титул ДТ'!$B:$CT,12,0)</f>
        <v>3</v>
      </c>
      <c r="M384" s="37">
        <v>0</v>
      </c>
      <c r="U384" s="37">
        <v>1</v>
      </c>
      <c r="V384" s="180">
        <f t="shared" si="119"/>
        <v>736</v>
      </c>
      <c r="W384" s="180">
        <f t="shared" si="122"/>
        <v>0</v>
      </c>
      <c r="X384" s="180"/>
      <c r="Y384" s="180"/>
      <c r="Z384" s="180">
        <f t="shared" si="123"/>
        <v>0</v>
      </c>
      <c r="AA384" s="180"/>
      <c r="AB384" s="180"/>
      <c r="AC384" s="180">
        <f t="shared" si="124"/>
        <v>736</v>
      </c>
      <c r="AD384" s="37">
        <v>736</v>
      </c>
      <c r="AF384" s="37">
        <v>0</v>
      </c>
      <c r="AH384" s="37">
        <v>0</v>
      </c>
      <c r="AJ384" s="37">
        <v>0</v>
      </c>
      <c r="AL384" s="37">
        <f t="shared" si="120"/>
        <v>19</v>
      </c>
      <c r="AM384" s="179">
        <f t="shared" si="125"/>
        <v>0</v>
      </c>
      <c r="AP384" s="37">
        <f t="shared" si="126"/>
        <v>0</v>
      </c>
      <c r="AS384" s="37">
        <f t="shared" si="127"/>
        <v>18</v>
      </c>
      <c r="AT384" s="37">
        <v>18</v>
      </c>
      <c r="AV384" s="37">
        <f t="shared" si="128"/>
        <v>1</v>
      </c>
      <c r="AW384" s="37">
        <v>1</v>
      </c>
      <c r="AY384" s="37">
        <v>2</v>
      </c>
      <c r="BE384" s="37">
        <v>0</v>
      </c>
      <c r="BS384" s="37">
        <f t="shared" si="129"/>
        <v>294</v>
      </c>
      <c r="BT384" s="37">
        <v>294</v>
      </c>
      <c r="BV384" s="37">
        <v>0</v>
      </c>
      <c r="BX384" s="37">
        <v>0</v>
      </c>
      <c r="BZ384" s="37">
        <v>0</v>
      </c>
      <c r="CH384" s="37">
        <f t="shared" si="130"/>
        <v>4</v>
      </c>
      <c r="CI384" s="37">
        <v>4</v>
      </c>
      <c r="CN384" s="37">
        <v>17557.363000000001</v>
      </c>
      <c r="CT384" s="37">
        <v>220</v>
      </c>
      <c r="CV384" s="37">
        <v>0</v>
      </c>
      <c r="DB384" s="37">
        <v>0</v>
      </c>
      <c r="DD384" s="37">
        <v>0</v>
      </c>
      <c r="DE384" s="37">
        <f t="shared" si="131"/>
        <v>3</v>
      </c>
      <c r="DG384" s="37">
        <v>3</v>
      </c>
      <c r="DK384" s="37">
        <v>18</v>
      </c>
      <c r="DP384" s="37">
        <v>2127.4929999999999</v>
      </c>
      <c r="DW384" s="37">
        <v>0</v>
      </c>
      <c r="DZ384" s="37">
        <v>3</v>
      </c>
      <c r="EE384" s="37">
        <v>3</v>
      </c>
      <c r="EK384" s="37">
        <v>10</v>
      </c>
      <c r="EL384" s="37">
        <f t="shared" si="132"/>
        <v>168</v>
      </c>
      <c r="EM384" s="37">
        <v>168</v>
      </c>
      <c r="EN384" s="37">
        <v>0</v>
      </c>
      <c r="EO384" s="37">
        <v>2141.8520349999999</v>
      </c>
      <c r="EQ384" s="37">
        <v>100.92496500000001</v>
      </c>
      <c r="FE384" s="37">
        <v>3829.4874</v>
      </c>
      <c r="FG384" s="37">
        <v>425.49860000000001</v>
      </c>
      <c r="FI384" s="37"/>
      <c r="FU384" s="37">
        <v>850.99720000000002</v>
      </c>
      <c r="FW384" s="37">
        <v>5</v>
      </c>
      <c r="GE384" s="37">
        <v>0</v>
      </c>
      <c r="GQ384" s="183"/>
      <c r="GR384" s="184"/>
      <c r="GS384" s="184"/>
      <c r="GT384" s="184"/>
      <c r="GU384" s="184"/>
      <c r="GV384" s="184"/>
      <c r="GW384" s="184"/>
      <c r="GX384" s="184"/>
      <c r="GY384" s="184"/>
      <c r="GZ384" s="184"/>
      <c r="HA384" s="184"/>
      <c r="HB384" s="184"/>
      <c r="HC384" s="184"/>
      <c r="HD384" s="184"/>
      <c r="HE384" s="184"/>
      <c r="HF384" s="184"/>
      <c r="HG384" s="184"/>
      <c r="HH384" s="184"/>
      <c r="HX384" s="37">
        <v>0</v>
      </c>
      <c r="IB384" s="37">
        <v>1835.943</v>
      </c>
      <c r="IR384" s="37">
        <v>1223.962</v>
      </c>
      <c r="IT384" s="37">
        <v>1.5</v>
      </c>
      <c r="JT384" s="37">
        <v>0</v>
      </c>
      <c r="JW384" s="37">
        <v>0</v>
      </c>
      <c r="JZ384" s="37">
        <v>0</v>
      </c>
      <c r="KA384" s="37">
        <v>0</v>
      </c>
      <c r="KB384" s="37">
        <v>0</v>
      </c>
      <c r="KC384" s="37">
        <v>0</v>
      </c>
      <c r="KD384" s="37">
        <v>0</v>
      </c>
      <c r="KV384" s="37">
        <v>0</v>
      </c>
    </row>
    <row r="385" spans="1:308" ht="17.25" customHeight="1" x14ac:dyDescent="0.25">
      <c r="A385" s="17">
        <v>375</v>
      </c>
      <c r="B385" s="163" t="s">
        <v>300</v>
      </c>
      <c r="C385" s="169" t="s">
        <v>675</v>
      </c>
      <c r="D385" s="170">
        <v>1055182568</v>
      </c>
      <c r="E385" s="78">
        <f t="shared" si="117"/>
        <v>8575.844000000001</v>
      </c>
      <c r="F385" s="78">
        <f t="shared" si="114"/>
        <v>1822.341535</v>
      </c>
      <c r="G385" s="78">
        <f t="shared" si="115"/>
        <v>0</v>
      </c>
      <c r="H385" s="78">
        <f t="shared" si="116"/>
        <v>134.50746500000002</v>
      </c>
      <c r="I385" s="78">
        <f t="shared" si="118"/>
        <v>6618.9949999999999</v>
      </c>
      <c r="J385" s="37">
        <f t="shared" si="121"/>
        <v>0</v>
      </c>
      <c r="K385" s="37">
        <f>VLOOKUP($D385,'[2]Титул ДТ'!$B:$CT,12,0)</f>
        <v>0</v>
      </c>
      <c r="M385" s="37">
        <v>0</v>
      </c>
      <c r="U385" s="37">
        <v>0</v>
      </c>
      <c r="V385" s="180">
        <f t="shared" si="119"/>
        <v>0</v>
      </c>
      <c r="W385" s="180">
        <f t="shared" si="122"/>
        <v>0</v>
      </c>
      <c r="X385" s="180"/>
      <c r="Y385" s="180"/>
      <c r="Z385" s="180">
        <f t="shared" si="123"/>
        <v>0</v>
      </c>
      <c r="AA385" s="180"/>
      <c r="AB385" s="180"/>
      <c r="AC385" s="180">
        <f t="shared" si="124"/>
        <v>0</v>
      </c>
      <c r="AD385" s="37">
        <v>0</v>
      </c>
      <c r="AF385" s="37">
        <v>0</v>
      </c>
      <c r="AH385" s="37">
        <v>0</v>
      </c>
      <c r="AJ385" s="37">
        <v>0</v>
      </c>
      <c r="AL385" s="37">
        <f t="shared" si="120"/>
        <v>0</v>
      </c>
      <c r="AM385" s="179">
        <f t="shared" si="125"/>
        <v>0</v>
      </c>
      <c r="AP385" s="37">
        <f t="shared" si="126"/>
        <v>0</v>
      </c>
      <c r="AS385" s="37">
        <f t="shared" si="127"/>
        <v>0</v>
      </c>
      <c r="AT385" s="37">
        <v>0</v>
      </c>
      <c r="AV385" s="37">
        <f t="shared" si="128"/>
        <v>0</v>
      </c>
      <c r="AW385" s="37">
        <v>0</v>
      </c>
      <c r="AY385" s="37">
        <v>0</v>
      </c>
      <c r="BE385" s="37">
        <v>0</v>
      </c>
      <c r="BS385" s="37">
        <f t="shared" si="129"/>
        <v>0</v>
      </c>
      <c r="BT385" s="37">
        <v>0</v>
      </c>
      <c r="BV385" s="37">
        <v>0</v>
      </c>
      <c r="BX385" s="37">
        <v>0</v>
      </c>
      <c r="BZ385" s="37">
        <v>0</v>
      </c>
      <c r="CH385" s="37">
        <f t="shared" si="130"/>
        <v>0</v>
      </c>
      <c r="CI385" s="37">
        <v>0</v>
      </c>
      <c r="CN385" s="37">
        <v>6282.3339999999998</v>
      </c>
      <c r="CT385" s="37">
        <v>29</v>
      </c>
      <c r="CV385" s="37">
        <v>0</v>
      </c>
      <c r="DB385" s="37">
        <v>0</v>
      </c>
      <c r="DD385" s="37">
        <v>0</v>
      </c>
      <c r="DE385" s="37">
        <f t="shared" si="131"/>
        <v>1</v>
      </c>
      <c r="DG385" s="37">
        <v>1</v>
      </c>
      <c r="DK385" s="37">
        <v>18</v>
      </c>
      <c r="DP385" s="37">
        <v>422.26600000000002</v>
      </c>
      <c r="DW385" s="37">
        <v>0</v>
      </c>
      <c r="DZ385" s="37">
        <v>0</v>
      </c>
      <c r="EE385" s="37">
        <v>0</v>
      </c>
      <c r="EK385" s="37">
        <v>0</v>
      </c>
      <c r="EL385" s="37">
        <f t="shared" si="132"/>
        <v>84</v>
      </c>
      <c r="EM385" s="37">
        <v>84</v>
      </c>
      <c r="EN385" s="37">
        <v>0</v>
      </c>
      <c r="EO385" s="37">
        <v>1062.262735</v>
      </c>
      <c r="EQ385" s="37">
        <v>50.054265000000015</v>
      </c>
      <c r="FE385" s="37">
        <v>760.0788</v>
      </c>
      <c r="FG385" s="37">
        <v>84.453199999999995</v>
      </c>
      <c r="FI385" s="37"/>
      <c r="FU385" s="37">
        <v>281.51066666666702</v>
      </c>
      <c r="FW385" s="37">
        <v>3</v>
      </c>
      <c r="GH385" s="37">
        <v>318.661</v>
      </c>
      <c r="GQ385" s="183"/>
      <c r="GR385" s="184"/>
      <c r="GS385" s="184"/>
      <c r="GT385" s="184"/>
      <c r="GU385" s="184"/>
      <c r="GV385" s="184"/>
      <c r="GW385" s="184"/>
      <c r="GX385" s="184"/>
      <c r="GY385" s="184"/>
      <c r="GZ385" s="184"/>
      <c r="HA385" s="184"/>
      <c r="HB385" s="184"/>
      <c r="HC385" s="184"/>
      <c r="HD385" s="184"/>
      <c r="HE385" s="184"/>
      <c r="HF385" s="184"/>
      <c r="HG385" s="184"/>
      <c r="HH385" s="184"/>
      <c r="HV385" s="37">
        <v>167.71631578947401</v>
      </c>
      <c r="HX385" s="37">
        <v>1.7</v>
      </c>
      <c r="IB385" s="37">
        <v>0</v>
      </c>
      <c r="IR385" s="37">
        <v>0</v>
      </c>
      <c r="IT385" s="37">
        <v>0</v>
      </c>
      <c r="JT385" s="37">
        <v>0</v>
      </c>
      <c r="JW385" s="37">
        <v>0</v>
      </c>
      <c r="JZ385" s="37">
        <v>0</v>
      </c>
      <c r="KA385" s="37">
        <v>0</v>
      </c>
      <c r="KB385" s="37">
        <v>0</v>
      </c>
      <c r="KC385" s="37">
        <v>0</v>
      </c>
      <c r="KD385" s="37">
        <v>0</v>
      </c>
      <c r="KV385" s="37">
        <v>0</v>
      </c>
    </row>
    <row r="386" spans="1:308" ht="17.25" customHeight="1" x14ac:dyDescent="0.25">
      <c r="A386" s="17">
        <v>376</v>
      </c>
      <c r="B386" s="163" t="s">
        <v>300</v>
      </c>
      <c r="C386" s="169" t="s">
        <v>676</v>
      </c>
      <c r="D386" s="170">
        <v>247694109</v>
      </c>
      <c r="E386" s="78">
        <f t="shared" si="117"/>
        <v>10525.166000000001</v>
      </c>
      <c r="F386" s="78">
        <f t="shared" si="114"/>
        <v>2423.7620000000002</v>
      </c>
      <c r="G386" s="78">
        <f t="shared" si="115"/>
        <v>0</v>
      </c>
      <c r="H386" s="78">
        <f t="shared" si="116"/>
        <v>933.73800000000006</v>
      </c>
      <c r="I386" s="78">
        <f t="shared" si="118"/>
        <v>7167.6660000000002</v>
      </c>
      <c r="J386" s="37">
        <f t="shared" si="121"/>
        <v>1</v>
      </c>
      <c r="K386" s="37">
        <f>VLOOKUP($D386,'[2]Титул ДТ'!$B:$CT,12,0)</f>
        <v>1</v>
      </c>
      <c r="M386" s="37">
        <v>0</v>
      </c>
      <c r="U386" s="37">
        <v>1</v>
      </c>
      <c r="V386" s="180">
        <f t="shared" si="119"/>
        <v>268</v>
      </c>
      <c r="W386" s="180">
        <f t="shared" si="122"/>
        <v>0</v>
      </c>
      <c r="X386" s="180"/>
      <c r="Y386" s="180"/>
      <c r="Z386" s="180">
        <f t="shared" si="123"/>
        <v>0</v>
      </c>
      <c r="AA386" s="180"/>
      <c r="AB386" s="180"/>
      <c r="AC386" s="180">
        <f t="shared" si="124"/>
        <v>268</v>
      </c>
      <c r="AD386" s="37">
        <v>268</v>
      </c>
      <c r="AF386" s="37">
        <v>0</v>
      </c>
      <c r="AH386" s="37">
        <v>0</v>
      </c>
      <c r="AJ386" s="37">
        <v>0</v>
      </c>
      <c r="AL386" s="37">
        <f t="shared" si="120"/>
        <v>0</v>
      </c>
      <c r="AM386" s="179">
        <f t="shared" si="125"/>
        <v>0</v>
      </c>
      <c r="AP386" s="37">
        <f t="shared" si="126"/>
        <v>0</v>
      </c>
      <c r="AS386" s="37">
        <f t="shared" si="127"/>
        <v>0</v>
      </c>
      <c r="AT386" s="37">
        <v>0</v>
      </c>
      <c r="AV386" s="37">
        <f t="shared" si="128"/>
        <v>0</v>
      </c>
      <c r="AW386" s="37">
        <v>0</v>
      </c>
      <c r="AY386" s="37">
        <v>1</v>
      </c>
      <c r="BE386" s="37">
        <v>0</v>
      </c>
      <c r="BS386" s="37">
        <f t="shared" si="129"/>
        <v>444</v>
      </c>
      <c r="BT386" s="37">
        <v>444</v>
      </c>
      <c r="BV386" s="37">
        <v>0</v>
      </c>
      <c r="BX386" s="37">
        <v>0</v>
      </c>
      <c r="BZ386" s="37">
        <v>0</v>
      </c>
      <c r="CH386" s="37">
        <f t="shared" si="130"/>
        <v>3</v>
      </c>
      <c r="CI386" s="37">
        <v>3</v>
      </c>
      <c r="CN386" s="37">
        <v>6166.52</v>
      </c>
      <c r="CT386" s="37">
        <v>80</v>
      </c>
      <c r="CV386" s="37">
        <v>0</v>
      </c>
      <c r="DB386" s="37">
        <v>0</v>
      </c>
      <c r="DD386" s="37">
        <v>0</v>
      </c>
      <c r="DE386" s="37">
        <f t="shared" si="131"/>
        <v>1</v>
      </c>
      <c r="DG386" s="37">
        <v>1</v>
      </c>
      <c r="DK386" s="37">
        <v>18</v>
      </c>
      <c r="DP386" s="37">
        <v>933.55</v>
      </c>
      <c r="DW386" s="37">
        <v>0</v>
      </c>
      <c r="DZ386" s="37">
        <v>1</v>
      </c>
      <c r="EE386" s="37">
        <v>12</v>
      </c>
      <c r="EK386" s="37">
        <v>12</v>
      </c>
      <c r="EL386" s="37">
        <f t="shared" si="132"/>
        <v>58</v>
      </c>
      <c r="EM386" s="37">
        <v>58</v>
      </c>
      <c r="EN386" s="37">
        <v>0</v>
      </c>
      <c r="EO386" s="37">
        <v>743.37199999999996</v>
      </c>
      <c r="EQ386" s="37">
        <v>35.028000000000006</v>
      </c>
      <c r="FE386" s="37">
        <v>1680.39</v>
      </c>
      <c r="FG386" s="37">
        <v>186.71</v>
      </c>
      <c r="FI386" s="37"/>
      <c r="FU386" s="37">
        <v>373.42</v>
      </c>
      <c r="FW386" s="37">
        <v>5</v>
      </c>
      <c r="GE386" s="37">
        <v>0</v>
      </c>
      <c r="GQ386" s="183"/>
      <c r="GR386" s="184"/>
      <c r="GS386" s="184"/>
      <c r="GT386" s="184"/>
      <c r="GU386" s="184"/>
      <c r="GV386" s="184"/>
      <c r="GW386" s="184"/>
      <c r="GX386" s="184"/>
      <c r="GY386" s="184"/>
      <c r="GZ386" s="184"/>
      <c r="HA386" s="184"/>
      <c r="HB386" s="184"/>
      <c r="HC386" s="184"/>
      <c r="HD386" s="184"/>
      <c r="HE386" s="184"/>
      <c r="HF386" s="184"/>
      <c r="HG386" s="184"/>
      <c r="HH386" s="184"/>
      <c r="HX386" s="37">
        <v>0</v>
      </c>
      <c r="IB386" s="37">
        <v>983.14599999999996</v>
      </c>
      <c r="IR386" s="37">
        <v>655.43066666666698</v>
      </c>
      <c r="IT386" s="37">
        <v>1.5</v>
      </c>
      <c r="JT386" s="37">
        <v>0</v>
      </c>
      <c r="JW386" s="37">
        <v>0</v>
      </c>
      <c r="JZ386" s="37">
        <v>0</v>
      </c>
      <c r="KA386" s="37">
        <v>0</v>
      </c>
      <c r="KB386" s="37">
        <v>0</v>
      </c>
      <c r="KC386" s="37">
        <v>0</v>
      </c>
      <c r="KD386" s="37">
        <v>0</v>
      </c>
      <c r="KV386" s="37">
        <v>0</v>
      </c>
    </row>
    <row r="387" spans="1:308" ht="17.25" customHeight="1" x14ac:dyDescent="0.25">
      <c r="A387" s="17">
        <v>377</v>
      </c>
      <c r="B387" s="166" t="s">
        <v>300</v>
      </c>
      <c r="C387" s="174" t="s">
        <v>677</v>
      </c>
      <c r="D387" s="175">
        <v>1055516731</v>
      </c>
      <c r="E387" s="78">
        <f t="shared" si="117"/>
        <v>16135.378000000001</v>
      </c>
      <c r="F387" s="78">
        <f t="shared" si="114"/>
        <v>3044.84</v>
      </c>
      <c r="G387" s="78">
        <f t="shared" si="115"/>
        <v>0</v>
      </c>
      <c r="H387" s="78">
        <f t="shared" si="116"/>
        <v>2961.7159999999999</v>
      </c>
      <c r="I387" s="78">
        <f t="shared" si="118"/>
        <v>10128.822</v>
      </c>
      <c r="J387" s="37">
        <v>2</v>
      </c>
      <c r="K387" s="37">
        <v>2</v>
      </c>
      <c r="M387" s="37">
        <v>0</v>
      </c>
      <c r="U387" s="37">
        <v>1</v>
      </c>
      <c r="V387" s="180">
        <v>263</v>
      </c>
      <c r="W387" s="180">
        <v>0</v>
      </c>
      <c r="X387" s="180"/>
      <c r="Y387" s="180"/>
      <c r="Z387" s="180">
        <v>0</v>
      </c>
      <c r="AA387" s="180"/>
      <c r="AB387" s="180"/>
      <c r="AC387" s="180">
        <v>263</v>
      </c>
      <c r="AD387" s="37">
        <v>263</v>
      </c>
      <c r="AF387" s="37">
        <v>0</v>
      </c>
      <c r="AH387" s="37">
        <v>331</v>
      </c>
      <c r="AJ387" s="37">
        <v>0</v>
      </c>
      <c r="AL387" s="37">
        <v>0</v>
      </c>
      <c r="AM387" s="179">
        <v>0</v>
      </c>
      <c r="AP387" s="37">
        <v>0</v>
      </c>
      <c r="AS387" s="37">
        <v>0</v>
      </c>
      <c r="AT387" s="37">
        <v>0</v>
      </c>
      <c r="AV387" s="37">
        <f t="shared" si="128"/>
        <v>0</v>
      </c>
      <c r="AW387" s="37">
        <v>0</v>
      </c>
      <c r="AY387" s="37">
        <v>1</v>
      </c>
      <c r="BE387" s="37">
        <v>0</v>
      </c>
      <c r="BS387" s="37">
        <f t="shared" si="129"/>
        <v>165</v>
      </c>
      <c r="BT387" s="37">
        <v>165</v>
      </c>
      <c r="BV387" s="37">
        <v>0</v>
      </c>
      <c r="BX387" s="37">
        <v>0</v>
      </c>
      <c r="BZ387" s="37">
        <v>0</v>
      </c>
      <c r="CH387" s="37">
        <f t="shared" si="130"/>
        <v>3</v>
      </c>
      <c r="CI387" s="37">
        <v>3</v>
      </c>
      <c r="CN387" s="37">
        <v>10019.406999999999</v>
      </c>
      <c r="CT387" s="37">
        <v>120</v>
      </c>
      <c r="CV387" s="37">
        <v>0</v>
      </c>
      <c r="DB387" s="37">
        <v>0</v>
      </c>
      <c r="DD387" s="37">
        <v>0</v>
      </c>
      <c r="DE387" s="37">
        <v>8</v>
      </c>
      <c r="DG387" s="37">
        <v>8</v>
      </c>
      <c r="DK387" s="37">
        <v>18</v>
      </c>
      <c r="DP387" s="37">
        <v>860.20150000000001</v>
      </c>
      <c r="DW387" s="37">
        <v>0</v>
      </c>
      <c r="DZ387" s="37">
        <v>2</v>
      </c>
      <c r="EE387" s="37">
        <v>2</v>
      </c>
      <c r="EK387" s="37">
        <v>2</v>
      </c>
      <c r="EL387" s="37">
        <f t="shared" si="132"/>
        <v>99</v>
      </c>
      <c r="EM387" s="37">
        <v>99</v>
      </c>
      <c r="EN387" s="37">
        <v>0</v>
      </c>
      <c r="EO387" s="37">
        <v>1324.4369999999999</v>
      </c>
      <c r="EQ387" s="37">
        <v>0</v>
      </c>
      <c r="FE387" s="37">
        <v>1720.403</v>
      </c>
      <c r="FI387" s="37"/>
      <c r="FU387" s="37">
        <v>430.10075000000001</v>
      </c>
      <c r="FW387" s="37">
        <v>4</v>
      </c>
      <c r="GI387" s="37">
        <v>90</v>
      </c>
      <c r="GL387" s="37">
        <v>0</v>
      </c>
      <c r="GN387" s="37">
        <v>0</v>
      </c>
      <c r="GQ387" s="185"/>
      <c r="GR387" s="186">
        <v>2200.8409999999999</v>
      </c>
      <c r="GS387" s="186"/>
      <c r="GT387" s="186"/>
      <c r="GU387" s="186"/>
      <c r="GV387" s="186"/>
      <c r="GW387" s="186"/>
      <c r="GX387" s="186"/>
      <c r="GY387" s="186"/>
      <c r="GZ387" s="186"/>
      <c r="HA387" s="186"/>
      <c r="HB387" s="186"/>
      <c r="HC387" s="186"/>
      <c r="HD387" s="186"/>
      <c r="HE387" s="186"/>
      <c r="HF387" s="186"/>
      <c r="HG387" s="186"/>
      <c r="HH387" s="186">
        <v>1.415</v>
      </c>
      <c r="HJ387" s="37">
        <v>1.875</v>
      </c>
      <c r="HU387" s="37">
        <v>1200</v>
      </c>
      <c r="HV387" s="37">
        <v>50</v>
      </c>
      <c r="HW387" s="37">
        <v>1.6</v>
      </c>
      <c r="HX387" s="37">
        <v>1.5</v>
      </c>
      <c r="IJ387" s="37">
        <v>0</v>
      </c>
      <c r="IM387" s="37">
        <v>0</v>
      </c>
      <c r="IP387" s="37">
        <v>0</v>
      </c>
      <c r="IQ387" s="37">
        <v>0</v>
      </c>
      <c r="IR387" s="37">
        <v>0</v>
      </c>
      <c r="IS387" s="37">
        <v>0</v>
      </c>
      <c r="IT387" s="37">
        <v>0</v>
      </c>
      <c r="JL387" s="37">
        <v>0</v>
      </c>
    </row>
    <row r="388" spans="1:308" ht="17.25" customHeight="1" x14ac:dyDescent="0.25">
      <c r="A388" s="17">
        <v>378</v>
      </c>
      <c r="B388" s="163" t="s">
        <v>300</v>
      </c>
      <c r="C388" s="169" t="s">
        <v>678</v>
      </c>
      <c r="D388" s="170">
        <v>247693720</v>
      </c>
      <c r="E388" s="78">
        <f t="shared" si="117"/>
        <v>22126.918999999998</v>
      </c>
      <c r="F388" s="78">
        <f t="shared" si="114"/>
        <v>0</v>
      </c>
      <c r="G388" s="78">
        <f t="shared" si="115"/>
        <v>1832.2649999999999</v>
      </c>
      <c r="H388" s="78">
        <f t="shared" si="116"/>
        <v>0</v>
      </c>
      <c r="I388" s="78">
        <f t="shared" si="118"/>
        <v>20294.653999999999</v>
      </c>
      <c r="J388" s="37">
        <f t="shared" si="121"/>
        <v>1</v>
      </c>
      <c r="L388" s="37">
        <v>1</v>
      </c>
      <c r="N388" s="37">
        <v>0</v>
      </c>
      <c r="U388" s="37">
        <v>1</v>
      </c>
      <c r="V388" s="180">
        <f t="shared" si="119"/>
        <v>300</v>
      </c>
      <c r="W388" s="180">
        <f t="shared" si="122"/>
        <v>0</v>
      </c>
      <c r="X388" s="180"/>
      <c r="Y388" s="180"/>
      <c r="Z388" s="180">
        <f t="shared" si="123"/>
        <v>0</v>
      </c>
      <c r="AA388" s="180"/>
      <c r="AB388" s="180"/>
      <c r="AC388" s="180">
        <f t="shared" si="124"/>
        <v>300</v>
      </c>
      <c r="AE388" s="37">
        <v>300</v>
      </c>
      <c r="AG388" s="37">
        <v>0</v>
      </c>
      <c r="AI388" s="37">
        <v>0</v>
      </c>
      <c r="AK388" s="37">
        <v>0</v>
      </c>
      <c r="AL388" s="37">
        <f t="shared" si="120"/>
        <v>6</v>
      </c>
      <c r="AM388" s="179">
        <f t="shared" si="125"/>
        <v>0</v>
      </c>
      <c r="AP388" s="37">
        <f t="shared" si="126"/>
        <v>0</v>
      </c>
      <c r="AS388" s="37">
        <f t="shared" si="127"/>
        <v>5</v>
      </c>
      <c r="AU388" s="37">
        <v>5</v>
      </c>
      <c r="AV388" s="37">
        <f t="shared" si="128"/>
        <v>1</v>
      </c>
      <c r="AX388" s="37">
        <v>1</v>
      </c>
      <c r="AZ388" s="37">
        <v>1</v>
      </c>
      <c r="BF388" s="37">
        <v>0</v>
      </c>
      <c r="BS388" s="37">
        <f t="shared" si="129"/>
        <v>80</v>
      </c>
      <c r="BU388" s="37">
        <v>80</v>
      </c>
      <c r="BW388" s="37">
        <v>0</v>
      </c>
      <c r="BY388" s="37">
        <v>0</v>
      </c>
      <c r="CA388" s="37">
        <v>0</v>
      </c>
      <c r="CH388" s="37">
        <f t="shared" si="130"/>
        <v>2</v>
      </c>
      <c r="CJ388" s="37">
        <v>2</v>
      </c>
      <c r="CN388" s="37">
        <v>18789.155999999999</v>
      </c>
      <c r="CT388" s="37">
        <v>70</v>
      </c>
      <c r="CV388" s="37">
        <v>1</v>
      </c>
      <c r="CX388" s="37">
        <v>6</v>
      </c>
      <c r="DB388" s="37">
        <v>0</v>
      </c>
      <c r="DD388" s="37">
        <v>0</v>
      </c>
      <c r="DE388" s="37">
        <f t="shared" si="131"/>
        <v>1</v>
      </c>
      <c r="DG388" s="37">
        <v>1</v>
      </c>
      <c r="DK388" s="37">
        <v>18</v>
      </c>
      <c r="DQ388" s="37">
        <f>FF388/2</f>
        <v>598.72199999999998</v>
      </c>
      <c r="DW388" s="37">
        <v>0</v>
      </c>
      <c r="DZ388" s="37">
        <v>1</v>
      </c>
      <c r="EE388" s="37">
        <v>5</v>
      </c>
      <c r="EK388" s="37">
        <v>5</v>
      </c>
      <c r="EL388" s="37">
        <f t="shared" si="132"/>
        <v>38</v>
      </c>
      <c r="EN388" s="37">
        <v>38</v>
      </c>
      <c r="EP388" s="37">
        <v>634.82100000000003</v>
      </c>
      <c r="FF388" s="37">
        <v>1197.444</v>
      </c>
      <c r="FI388" s="37"/>
      <c r="FV388" s="37">
        <v>298.2</v>
      </c>
      <c r="FX388" s="37">
        <v>4</v>
      </c>
      <c r="GH388" s="37">
        <v>1101.498</v>
      </c>
      <c r="GQ388" s="183"/>
      <c r="GR388" s="184"/>
      <c r="GS388" s="184"/>
      <c r="GT388" s="184"/>
      <c r="GU388" s="184"/>
      <c r="GV388" s="184"/>
      <c r="GW388" s="184"/>
      <c r="GX388" s="184"/>
      <c r="GY388" s="184"/>
      <c r="GZ388" s="184"/>
      <c r="HA388" s="184"/>
      <c r="HB388" s="184"/>
      <c r="HC388" s="184"/>
      <c r="HD388" s="184"/>
      <c r="HE388" s="184"/>
      <c r="HF388" s="184"/>
      <c r="HG388" s="184"/>
      <c r="HH388" s="184"/>
      <c r="HV388" s="37">
        <v>734.33199999999999</v>
      </c>
      <c r="HX388" s="37">
        <v>1.7</v>
      </c>
      <c r="IB388" s="37">
        <v>0</v>
      </c>
      <c r="IR388" s="37">
        <v>0</v>
      </c>
      <c r="IT388" s="37">
        <v>0</v>
      </c>
      <c r="JT388" s="37">
        <v>0</v>
      </c>
      <c r="JW388" s="37">
        <v>0</v>
      </c>
      <c r="JZ388" s="37">
        <v>0</v>
      </c>
      <c r="KA388" s="37">
        <v>0</v>
      </c>
      <c r="KB388" s="37">
        <v>0</v>
      </c>
      <c r="KC388" s="37">
        <v>0</v>
      </c>
      <c r="KD388" s="37">
        <v>0</v>
      </c>
      <c r="KV388" s="37">
        <v>0</v>
      </c>
    </row>
    <row r="389" spans="1:308" ht="17.25" customHeight="1" x14ac:dyDescent="0.25">
      <c r="A389" s="17">
        <v>379</v>
      </c>
      <c r="B389" s="163" t="s">
        <v>300</v>
      </c>
      <c r="C389" s="169" t="s">
        <v>679</v>
      </c>
      <c r="D389" s="170">
        <v>247693734</v>
      </c>
      <c r="E389" s="78">
        <f t="shared" si="117"/>
        <v>17840.626</v>
      </c>
      <c r="F389" s="78">
        <f t="shared" si="114"/>
        <v>0</v>
      </c>
      <c r="G389" s="78">
        <f t="shared" si="115"/>
        <v>4017.4340000000002</v>
      </c>
      <c r="H389" s="78">
        <f t="shared" si="116"/>
        <v>0</v>
      </c>
      <c r="I389" s="78">
        <f t="shared" si="118"/>
        <v>13823.192000000001</v>
      </c>
      <c r="J389" s="37">
        <f t="shared" si="121"/>
        <v>1</v>
      </c>
      <c r="L389" s="37">
        <v>1</v>
      </c>
      <c r="N389" s="37">
        <v>0</v>
      </c>
      <c r="U389" s="37">
        <v>1</v>
      </c>
      <c r="V389" s="180">
        <f t="shared" si="119"/>
        <v>100</v>
      </c>
      <c r="W389" s="180">
        <f t="shared" si="122"/>
        <v>0</v>
      </c>
      <c r="X389" s="180"/>
      <c r="Y389" s="180"/>
      <c r="Z389" s="180">
        <f t="shared" si="123"/>
        <v>0</v>
      </c>
      <c r="AA389" s="180"/>
      <c r="AB389" s="180"/>
      <c r="AC389" s="180">
        <f t="shared" si="124"/>
        <v>100</v>
      </c>
      <c r="AE389" s="37">
        <v>100</v>
      </c>
      <c r="AG389" s="37">
        <v>0</v>
      </c>
      <c r="AI389" s="37">
        <v>0</v>
      </c>
      <c r="AK389" s="37">
        <v>0</v>
      </c>
      <c r="AL389" s="37">
        <f t="shared" si="120"/>
        <v>0</v>
      </c>
      <c r="AM389" s="179">
        <f t="shared" si="125"/>
        <v>0</v>
      </c>
      <c r="AP389" s="37">
        <f t="shared" si="126"/>
        <v>0</v>
      </c>
      <c r="AS389" s="37">
        <f t="shared" si="127"/>
        <v>0</v>
      </c>
      <c r="AU389" s="37">
        <v>0</v>
      </c>
      <c r="AV389" s="37">
        <f t="shared" si="128"/>
        <v>0</v>
      </c>
      <c r="AX389" s="37">
        <v>0</v>
      </c>
      <c r="AZ389" s="37">
        <v>1</v>
      </c>
      <c r="BF389" s="37">
        <v>0</v>
      </c>
      <c r="BS389" s="37">
        <f t="shared" si="129"/>
        <v>100</v>
      </c>
      <c r="BU389" s="37">
        <v>100</v>
      </c>
      <c r="BW389" s="37">
        <v>0</v>
      </c>
      <c r="BY389" s="37">
        <v>0</v>
      </c>
      <c r="CA389" s="37">
        <v>0</v>
      </c>
      <c r="CH389" s="37">
        <f t="shared" si="130"/>
        <v>3</v>
      </c>
      <c r="CJ389" s="37">
        <v>3</v>
      </c>
      <c r="CN389" s="37">
        <v>12540.967000000001</v>
      </c>
      <c r="CT389" s="37">
        <v>150</v>
      </c>
      <c r="CV389" s="37">
        <v>2</v>
      </c>
      <c r="CX389" s="37">
        <v>10</v>
      </c>
      <c r="DB389" s="37">
        <v>0</v>
      </c>
      <c r="DD389" s="37">
        <v>0</v>
      </c>
      <c r="DE389" s="37">
        <f t="shared" si="131"/>
        <v>0</v>
      </c>
      <c r="DG389" s="37">
        <v>0</v>
      </c>
      <c r="DK389" s="37">
        <v>0</v>
      </c>
      <c r="DQ389" s="37">
        <f t="shared" ref="DQ389:DQ452" si="133">FF389/2</f>
        <v>919.34849999999994</v>
      </c>
      <c r="DW389" s="37">
        <v>0</v>
      </c>
      <c r="DZ389" s="37">
        <v>1</v>
      </c>
      <c r="EE389" s="37">
        <v>3</v>
      </c>
      <c r="EK389" s="37">
        <v>2</v>
      </c>
      <c r="EL389" s="37">
        <f t="shared" si="132"/>
        <v>182</v>
      </c>
      <c r="EN389" s="37">
        <v>182</v>
      </c>
      <c r="EP389" s="37">
        <v>2178.7370000000001</v>
      </c>
      <c r="FF389" s="37">
        <v>1838.6969999999999</v>
      </c>
      <c r="FI389" s="37"/>
      <c r="FV389" s="37">
        <v>441.4</v>
      </c>
      <c r="FX389" s="37">
        <v>4</v>
      </c>
      <c r="GH389" s="37">
        <v>1072.2249999999999</v>
      </c>
      <c r="GQ389" s="183"/>
      <c r="GR389" s="184"/>
      <c r="GS389" s="184"/>
      <c r="GT389" s="184"/>
      <c r="GU389" s="184"/>
      <c r="GV389" s="184"/>
      <c r="GW389" s="184"/>
      <c r="GX389" s="184"/>
      <c r="GY389" s="184"/>
      <c r="GZ389" s="184"/>
      <c r="HA389" s="184"/>
      <c r="HB389" s="184"/>
      <c r="HC389" s="184"/>
      <c r="HD389" s="184"/>
      <c r="HE389" s="184"/>
      <c r="HF389" s="184"/>
      <c r="HG389" s="184"/>
      <c r="HH389" s="184"/>
      <c r="HV389" s="37">
        <v>546.62450980392202</v>
      </c>
      <c r="HX389" s="37">
        <v>1.7</v>
      </c>
      <c r="IB389" s="37">
        <v>0</v>
      </c>
      <c r="IR389" s="37">
        <v>0</v>
      </c>
      <c r="IT389" s="37">
        <v>0</v>
      </c>
      <c r="JT389" s="37">
        <v>0</v>
      </c>
      <c r="JW389" s="37">
        <v>0</v>
      </c>
      <c r="JZ389" s="37">
        <v>0</v>
      </c>
      <c r="KA389" s="37">
        <v>0</v>
      </c>
      <c r="KB389" s="37">
        <v>0</v>
      </c>
      <c r="KC389" s="37">
        <v>0</v>
      </c>
      <c r="KD389" s="37">
        <v>0</v>
      </c>
      <c r="KV389" s="37">
        <v>0</v>
      </c>
    </row>
    <row r="390" spans="1:308" ht="17.25" customHeight="1" x14ac:dyDescent="0.25">
      <c r="A390" s="17">
        <v>380</v>
      </c>
      <c r="B390" s="163" t="s">
        <v>300</v>
      </c>
      <c r="C390" s="169" t="s">
        <v>680</v>
      </c>
      <c r="D390" s="170">
        <v>247694073</v>
      </c>
      <c r="E390" s="78">
        <f t="shared" si="117"/>
        <v>10374.249</v>
      </c>
      <c r="F390" s="78">
        <f t="shared" si="114"/>
        <v>0</v>
      </c>
      <c r="G390" s="78">
        <f t="shared" si="115"/>
        <v>5789.0609999999997</v>
      </c>
      <c r="H390" s="78">
        <f t="shared" si="116"/>
        <v>0</v>
      </c>
      <c r="I390" s="78">
        <f t="shared" si="118"/>
        <v>4585.1880000000001</v>
      </c>
      <c r="J390" s="37">
        <f t="shared" si="121"/>
        <v>2</v>
      </c>
      <c r="L390" s="37">
        <v>2</v>
      </c>
      <c r="N390" s="37">
        <v>0</v>
      </c>
      <c r="U390" s="37">
        <v>1</v>
      </c>
      <c r="V390" s="180">
        <f t="shared" si="119"/>
        <v>518</v>
      </c>
      <c r="W390" s="180">
        <f t="shared" si="122"/>
        <v>0</v>
      </c>
      <c r="X390" s="180"/>
      <c r="Y390" s="180"/>
      <c r="Z390" s="180">
        <f t="shared" si="123"/>
        <v>0</v>
      </c>
      <c r="AA390" s="180"/>
      <c r="AB390" s="180"/>
      <c r="AC390" s="180">
        <f t="shared" si="124"/>
        <v>518</v>
      </c>
      <c r="AE390" s="37">
        <v>518</v>
      </c>
      <c r="AG390" s="37">
        <v>0</v>
      </c>
      <c r="AI390" s="37">
        <v>0</v>
      </c>
      <c r="AK390" s="37">
        <v>0</v>
      </c>
      <c r="AL390" s="37">
        <f t="shared" si="120"/>
        <v>0</v>
      </c>
      <c r="AM390" s="179">
        <f t="shared" si="125"/>
        <v>0</v>
      </c>
      <c r="AP390" s="37">
        <f t="shared" si="126"/>
        <v>0</v>
      </c>
      <c r="AS390" s="37">
        <f t="shared" si="127"/>
        <v>0</v>
      </c>
      <c r="AU390" s="37">
        <v>0</v>
      </c>
      <c r="AV390" s="37">
        <f t="shared" si="128"/>
        <v>0</v>
      </c>
      <c r="AX390" s="37">
        <v>0</v>
      </c>
      <c r="AZ390" s="37">
        <v>1</v>
      </c>
      <c r="BF390" s="37">
        <v>0</v>
      </c>
      <c r="BS390" s="37">
        <f t="shared" si="129"/>
        <v>320</v>
      </c>
      <c r="BU390" s="37">
        <v>320</v>
      </c>
      <c r="BW390" s="37">
        <v>0</v>
      </c>
      <c r="BY390" s="37">
        <v>0</v>
      </c>
      <c r="CA390" s="37">
        <v>0</v>
      </c>
      <c r="CH390" s="37">
        <f t="shared" si="130"/>
        <v>2</v>
      </c>
      <c r="CJ390" s="37">
        <v>2</v>
      </c>
      <c r="CN390" s="37">
        <v>2123.2950000000001</v>
      </c>
      <c r="CT390" s="37">
        <v>9</v>
      </c>
      <c r="CV390" s="37">
        <v>1</v>
      </c>
      <c r="CX390" s="37">
        <v>8</v>
      </c>
      <c r="DB390" s="37">
        <v>0</v>
      </c>
      <c r="DD390" s="37">
        <v>17</v>
      </c>
      <c r="DE390" s="37">
        <f t="shared" si="131"/>
        <v>1</v>
      </c>
      <c r="DG390" s="37">
        <v>1</v>
      </c>
      <c r="DK390" s="37">
        <v>18</v>
      </c>
      <c r="DQ390" s="37">
        <f t="shared" si="133"/>
        <v>1186.4395</v>
      </c>
      <c r="DW390" s="37">
        <v>0</v>
      </c>
      <c r="DZ390" s="37">
        <v>2</v>
      </c>
      <c r="EE390" s="37">
        <v>15</v>
      </c>
      <c r="EK390" s="37">
        <v>13</v>
      </c>
      <c r="EL390" s="37">
        <f t="shared" si="132"/>
        <v>277</v>
      </c>
      <c r="EN390" s="37">
        <v>277</v>
      </c>
      <c r="EP390" s="37">
        <v>3416.1819999999998</v>
      </c>
      <c r="FF390" s="37">
        <v>2372.8789999999999</v>
      </c>
      <c r="FI390" s="37"/>
      <c r="FV390" s="37">
        <v>350</v>
      </c>
      <c r="FX390" s="37">
        <v>6</v>
      </c>
      <c r="GH390" s="37">
        <v>1597.893</v>
      </c>
      <c r="GQ390" s="183"/>
      <c r="GR390" s="184"/>
      <c r="GS390" s="184"/>
      <c r="GT390" s="184"/>
      <c r="GU390" s="184"/>
      <c r="GV390" s="184"/>
      <c r="GW390" s="184"/>
      <c r="GX390" s="184"/>
      <c r="GY390" s="184"/>
      <c r="GZ390" s="184"/>
      <c r="HA390" s="184"/>
      <c r="HB390" s="184"/>
      <c r="HC390" s="184"/>
      <c r="HD390" s="184"/>
      <c r="HE390" s="184"/>
      <c r="HF390" s="184"/>
      <c r="HG390" s="184"/>
      <c r="HH390" s="184"/>
      <c r="HV390" s="37">
        <v>1141.3521428571401</v>
      </c>
      <c r="HX390" s="37">
        <v>1.7</v>
      </c>
      <c r="IB390" s="37">
        <v>0</v>
      </c>
      <c r="IR390" s="37">
        <v>0</v>
      </c>
      <c r="IT390" s="37">
        <v>0</v>
      </c>
      <c r="JT390" s="37">
        <v>0</v>
      </c>
      <c r="JW390" s="37">
        <v>0</v>
      </c>
      <c r="JZ390" s="37">
        <v>0</v>
      </c>
      <c r="KA390" s="37">
        <v>0</v>
      </c>
      <c r="KB390" s="37">
        <v>0</v>
      </c>
      <c r="KC390" s="37">
        <v>0</v>
      </c>
      <c r="KD390" s="37">
        <v>0</v>
      </c>
      <c r="KV390" s="37">
        <v>0</v>
      </c>
    </row>
    <row r="391" spans="1:308" ht="17.25" customHeight="1" x14ac:dyDescent="0.25">
      <c r="A391" s="17">
        <v>381</v>
      </c>
      <c r="B391" s="163" t="s">
        <v>300</v>
      </c>
      <c r="C391" s="169" t="s">
        <v>681</v>
      </c>
      <c r="D391" s="170">
        <v>247693704</v>
      </c>
      <c r="E391" s="78">
        <f t="shared" si="117"/>
        <v>9541.5339999999997</v>
      </c>
      <c r="F391" s="78">
        <f t="shared" si="114"/>
        <v>0</v>
      </c>
      <c r="G391" s="78">
        <f t="shared" si="115"/>
        <v>3923.596</v>
      </c>
      <c r="H391" s="78">
        <f t="shared" si="116"/>
        <v>0</v>
      </c>
      <c r="I391" s="78">
        <f t="shared" si="118"/>
        <v>5617.9380000000001</v>
      </c>
      <c r="J391" s="37">
        <f t="shared" si="121"/>
        <v>1</v>
      </c>
      <c r="K391" s="37">
        <f>VLOOKUP($D391,'[2]Титул ДТ'!$B:$CT,12,0)</f>
        <v>1</v>
      </c>
      <c r="N391" s="37">
        <v>0</v>
      </c>
      <c r="U391" s="37">
        <v>1</v>
      </c>
      <c r="V391" s="180">
        <f t="shared" si="119"/>
        <v>0</v>
      </c>
      <c r="W391" s="180">
        <f t="shared" si="122"/>
        <v>0</v>
      </c>
      <c r="X391" s="180"/>
      <c r="Y391" s="180"/>
      <c r="Z391" s="180">
        <f t="shared" si="123"/>
        <v>0</v>
      </c>
      <c r="AA391" s="180"/>
      <c r="AB391" s="180"/>
      <c r="AC391" s="180">
        <f t="shared" si="124"/>
        <v>0</v>
      </c>
      <c r="AE391" s="37">
        <v>0</v>
      </c>
      <c r="AG391" s="37">
        <v>0</v>
      </c>
      <c r="AI391" s="37">
        <v>220</v>
      </c>
      <c r="AK391" s="37">
        <v>0</v>
      </c>
      <c r="AL391" s="37">
        <f t="shared" si="120"/>
        <v>0</v>
      </c>
      <c r="AM391" s="179">
        <f t="shared" si="125"/>
        <v>0</v>
      </c>
      <c r="AP391" s="37">
        <f t="shared" si="126"/>
        <v>0</v>
      </c>
      <c r="AS391" s="37">
        <f t="shared" si="127"/>
        <v>0</v>
      </c>
      <c r="AU391" s="37">
        <v>0</v>
      </c>
      <c r="AV391" s="37">
        <f t="shared" si="128"/>
        <v>0</v>
      </c>
      <c r="AX391" s="37">
        <v>0</v>
      </c>
      <c r="AZ391" s="37">
        <v>0</v>
      </c>
      <c r="BF391" s="37">
        <v>0</v>
      </c>
      <c r="BS391" s="37">
        <f t="shared" si="129"/>
        <v>0</v>
      </c>
      <c r="BU391" s="37">
        <v>0</v>
      </c>
      <c r="BW391" s="37">
        <v>0</v>
      </c>
      <c r="BY391" s="37">
        <v>0</v>
      </c>
      <c r="CA391" s="37">
        <v>0</v>
      </c>
      <c r="CH391" s="37">
        <f t="shared" si="130"/>
        <v>0</v>
      </c>
      <c r="CJ391" s="37">
        <v>0</v>
      </c>
      <c r="CN391" s="37">
        <v>4501.5010000000002</v>
      </c>
      <c r="CT391" s="37">
        <v>320</v>
      </c>
      <c r="CV391" s="37">
        <v>1</v>
      </c>
      <c r="CX391" s="37">
        <v>6</v>
      </c>
      <c r="DB391" s="37">
        <v>0</v>
      </c>
      <c r="DD391" s="37">
        <v>0</v>
      </c>
      <c r="DE391" s="37">
        <f t="shared" si="131"/>
        <v>0</v>
      </c>
      <c r="DG391" s="37">
        <v>0</v>
      </c>
      <c r="DK391" s="37">
        <v>0</v>
      </c>
      <c r="DQ391" s="37">
        <f t="shared" si="133"/>
        <v>1849.836</v>
      </c>
      <c r="DW391" s="37">
        <v>0</v>
      </c>
      <c r="DZ391" s="37">
        <v>1</v>
      </c>
      <c r="EE391" s="37">
        <v>1</v>
      </c>
      <c r="EK391" s="37">
        <v>4</v>
      </c>
      <c r="EL391" s="37">
        <f t="shared" si="132"/>
        <v>19</v>
      </c>
      <c r="EN391" s="37">
        <v>19</v>
      </c>
      <c r="EP391" s="37">
        <v>223.92400000000001</v>
      </c>
      <c r="FF391" s="37">
        <v>3699.672</v>
      </c>
      <c r="FI391" s="37"/>
      <c r="FV391" s="37">
        <v>542</v>
      </c>
      <c r="FX391" s="37">
        <v>5.3</v>
      </c>
      <c r="GH391" s="37">
        <v>890.43700000000001</v>
      </c>
      <c r="GQ391" s="185"/>
      <c r="GR391" s="186"/>
      <c r="GS391" s="186"/>
      <c r="GT391" s="186"/>
      <c r="GU391" s="186"/>
      <c r="GV391" s="186"/>
      <c r="GW391" s="186"/>
      <c r="GX391" s="186"/>
      <c r="GY391" s="186"/>
      <c r="GZ391" s="186"/>
      <c r="HA391" s="186"/>
      <c r="HB391" s="186"/>
      <c r="HC391" s="186"/>
      <c r="HD391" s="186"/>
      <c r="HE391" s="186"/>
      <c r="HF391" s="186"/>
      <c r="HG391" s="186"/>
      <c r="HH391" s="186"/>
      <c r="HV391" s="37">
        <v>669.50150375939802</v>
      </c>
      <c r="HX391" s="37">
        <v>1.7</v>
      </c>
      <c r="IB391" s="37">
        <v>0</v>
      </c>
      <c r="IR391" s="37">
        <v>0</v>
      </c>
      <c r="IT391" s="37">
        <v>0</v>
      </c>
      <c r="JT391" s="37">
        <v>0</v>
      </c>
      <c r="JW391" s="37">
        <v>0</v>
      </c>
      <c r="JZ391" s="37">
        <v>0</v>
      </c>
      <c r="KA391" s="37">
        <v>0</v>
      </c>
      <c r="KB391" s="37">
        <v>0</v>
      </c>
      <c r="KC391" s="37">
        <v>0</v>
      </c>
      <c r="KD391" s="37">
        <v>0</v>
      </c>
      <c r="KV391" s="37">
        <v>0</v>
      </c>
    </row>
    <row r="392" spans="1:308" ht="17.25" customHeight="1" x14ac:dyDescent="0.25">
      <c r="A392" s="17">
        <v>382</v>
      </c>
      <c r="B392" s="163" t="s">
        <v>300</v>
      </c>
      <c r="C392" s="169" t="s">
        <v>682</v>
      </c>
      <c r="D392" s="170">
        <v>1055516727</v>
      </c>
      <c r="E392" s="78">
        <f t="shared" si="117"/>
        <v>12841.960999999999</v>
      </c>
      <c r="F392" s="78">
        <f t="shared" si="114"/>
        <v>0</v>
      </c>
      <c r="G392" s="78">
        <f t="shared" si="115"/>
        <v>3670.8530000000001</v>
      </c>
      <c r="H392" s="78">
        <f t="shared" si="116"/>
        <v>0</v>
      </c>
      <c r="I392" s="78">
        <f t="shared" si="118"/>
        <v>9171.1080000000002</v>
      </c>
      <c r="J392" s="37">
        <f t="shared" si="121"/>
        <v>1</v>
      </c>
      <c r="L392" s="37">
        <v>1</v>
      </c>
      <c r="N392" s="37">
        <v>0</v>
      </c>
      <c r="U392" s="37">
        <v>1</v>
      </c>
      <c r="V392" s="180">
        <f t="shared" si="119"/>
        <v>200</v>
      </c>
      <c r="W392" s="180">
        <f t="shared" si="122"/>
        <v>0</v>
      </c>
      <c r="X392" s="180"/>
      <c r="Y392" s="180"/>
      <c r="Z392" s="180">
        <f t="shared" si="123"/>
        <v>0</v>
      </c>
      <c r="AA392" s="180"/>
      <c r="AB392" s="180"/>
      <c r="AC392" s="180">
        <f t="shared" si="124"/>
        <v>200</v>
      </c>
      <c r="AE392" s="37">
        <v>200</v>
      </c>
      <c r="AG392" s="37">
        <v>0</v>
      </c>
      <c r="AI392" s="37">
        <v>0</v>
      </c>
      <c r="AK392" s="37">
        <v>0</v>
      </c>
      <c r="AL392" s="37">
        <f t="shared" si="120"/>
        <v>0</v>
      </c>
      <c r="AM392" s="179">
        <f t="shared" si="125"/>
        <v>0</v>
      </c>
      <c r="AP392" s="37">
        <f t="shared" si="126"/>
        <v>0</v>
      </c>
      <c r="AS392" s="37">
        <f t="shared" si="127"/>
        <v>0</v>
      </c>
      <c r="AU392" s="37">
        <v>0</v>
      </c>
      <c r="AV392" s="37">
        <f t="shared" si="128"/>
        <v>0</v>
      </c>
      <c r="AX392" s="37">
        <v>0</v>
      </c>
      <c r="AZ392" s="37">
        <v>1</v>
      </c>
      <c r="BF392" s="37">
        <v>0</v>
      </c>
      <c r="BS392" s="37">
        <f t="shared" si="129"/>
        <v>100</v>
      </c>
      <c r="BU392" s="37">
        <v>100</v>
      </c>
      <c r="BW392" s="37">
        <v>0</v>
      </c>
      <c r="BY392" s="37">
        <v>0</v>
      </c>
      <c r="CA392" s="37">
        <v>0</v>
      </c>
      <c r="CH392" s="37">
        <f t="shared" si="130"/>
        <v>3</v>
      </c>
      <c r="CJ392" s="37">
        <v>3</v>
      </c>
      <c r="CN392" s="37">
        <v>6538.31</v>
      </c>
      <c r="CT392" s="37">
        <v>67</v>
      </c>
      <c r="CV392" s="37">
        <v>1</v>
      </c>
      <c r="CX392" s="37">
        <v>6</v>
      </c>
      <c r="DB392" s="37">
        <v>0</v>
      </c>
      <c r="DD392" s="37">
        <v>17</v>
      </c>
      <c r="DE392" s="37">
        <f t="shared" si="131"/>
        <v>1</v>
      </c>
      <c r="DG392" s="37">
        <v>1</v>
      </c>
      <c r="DK392" s="37">
        <v>18</v>
      </c>
      <c r="DQ392" s="37">
        <f t="shared" si="133"/>
        <v>1179.2925</v>
      </c>
      <c r="DW392" s="37">
        <v>0</v>
      </c>
      <c r="DZ392" s="37">
        <v>1</v>
      </c>
      <c r="EE392" s="37">
        <v>2</v>
      </c>
      <c r="EK392" s="37">
        <v>2</v>
      </c>
      <c r="EL392" s="37">
        <f t="shared" si="132"/>
        <v>104</v>
      </c>
      <c r="EN392" s="37">
        <v>104</v>
      </c>
      <c r="EP392" s="37">
        <v>1312.268</v>
      </c>
      <c r="FF392" s="37">
        <v>2358.585</v>
      </c>
      <c r="FI392" s="37"/>
      <c r="FV392" s="37">
        <v>390</v>
      </c>
      <c r="FX392" s="37">
        <v>5.5</v>
      </c>
      <c r="GH392" s="37">
        <v>2308.7979999999998</v>
      </c>
      <c r="GQ392" s="183"/>
      <c r="GR392" s="184"/>
      <c r="GS392" s="184"/>
      <c r="GT392" s="184"/>
      <c r="GU392" s="184"/>
      <c r="GV392" s="184"/>
      <c r="GW392" s="184"/>
      <c r="GX392" s="184"/>
      <c r="GY392" s="184"/>
      <c r="GZ392" s="184"/>
      <c r="HA392" s="184"/>
      <c r="HB392" s="184"/>
      <c r="HC392" s="184"/>
      <c r="HD392" s="184"/>
      <c r="HE392" s="184"/>
      <c r="HF392" s="184"/>
      <c r="HG392" s="184"/>
      <c r="HH392" s="184"/>
      <c r="HV392" s="37">
        <v>1154.3989999999999</v>
      </c>
      <c r="HX392" s="37">
        <v>2</v>
      </c>
      <c r="IB392" s="37">
        <v>0</v>
      </c>
      <c r="IR392" s="37">
        <v>0</v>
      </c>
      <c r="IT392" s="37">
        <v>0</v>
      </c>
      <c r="JT392" s="37">
        <v>0</v>
      </c>
      <c r="JW392" s="37">
        <v>0</v>
      </c>
      <c r="JZ392" s="37">
        <v>0</v>
      </c>
      <c r="KA392" s="37">
        <v>0</v>
      </c>
      <c r="KB392" s="37">
        <v>0</v>
      </c>
      <c r="KC392" s="37">
        <v>0</v>
      </c>
      <c r="KD392" s="37">
        <v>0</v>
      </c>
      <c r="KV392" s="37">
        <v>0</v>
      </c>
    </row>
    <row r="393" spans="1:308" ht="17.25" customHeight="1" x14ac:dyDescent="0.25">
      <c r="A393" s="17">
        <v>383</v>
      </c>
      <c r="B393" s="163" t="s">
        <v>300</v>
      </c>
      <c r="C393" s="169" t="s">
        <v>683</v>
      </c>
      <c r="D393" s="170">
        <v>1055182639</v>
      </c>
      <c r="E393" s="78">
        <f t="shared" si="117"/>
        <v>18151.182999999997</v>
      </c>
      <c r="F393" s="78">
        <f t="shared" si="114"/>
        <v>0</v>
      </c>
      <c r="G393" s="78">
        <f t="shared" si="115"/>
        <v>8792.2474000000002</v>
      </c>
      <c r="H393" s="78">
        <f t="shared" si="116"/>
        <v>0</v>
      </c>
      <c r="I393" s="78">
        <f t="shared" si="118"/>
        <v>9358.9355999999989</v>
      </c>
      <c r="J393" s="37">
        <f t="shared" si="121"/>
        <v>6</v>
      </c>
      <c r="L393" s="37">
        <v>6</v>
      </c>
      <c r="N393" s="37">
        <v>0</v>
      </c>
      <c r="U393" s="37">
        <v>1</v>
      </c>
      <c r="V393" s="180">
        <f t="shared" si="119"/>
        <v>1184</v>
      </c>
      <c r="W393" s="180">
        <f t="shared" si="122"/>
        <v>0</v>
      </c>
      <c r="X393" s="180"/>
      <c r="Y393" s="180"/>
      <c r="Z393" s="180">
        <f t="shared" si="123"/>
        <v>0</v>
      </c>
      <c r="AA393" s="180"/>
      <c r="AB393" s="180"/>
      <c r="AC393" s="180">
        <f t="shared" si="124"/>
        <v>1184</v>
      </c>
      <c r="AE393" s="37">
        <v>1184</v>
      </c>
      <c r="AG393" s="37">
        <v>414</v>
      </c>
      <c r="AI393" s="37">
        <v>0</v>
      </c>
      <c r="AK393" s="37">
        <v>0</v>
      </c>
      <c r="AL393" s="37">
        <f t="shared" si="120"/>
        <v>0</v>
      </c>
      <c r="AM393" s="179">
        <f t="shared" si="125"/>
        <v>0</v>
      </c>
      <c r="AP393" s="37">
        <f t="shared" si="126"/>
        <v>0</v>
      </c>
      <c r="AS393" s="37">
        <f t="shared" si="127"/>
        <v>0</v>
      </c>
      <c r="AU393" s="37">
        <v>0</v>
      </c>
      <c r="AV393" s="37">
        <f t="shared" si="128"/>
        <v>0</v>
      </c>
      <c r="AX393" s="37">
        <v>0</v>
      </c>
      <c r="AZ393" s="37">
        <v>3</v>
      </c>
      <c r="BF393" s="37">
        <v>0</v>
      </c>
      <c r="BS393" s="37">
        <f t="shared" si="129"/>
        <v>691</v>
      </c>
      <c r="BU393" s="37">
        <v>691</v>
      </c>
      <c r="BW393" s="37">
        <v>0</v>
      </c>
      <c r="BY393" s="37">
        <v>0</v>
      </c>
      <c r="CA393" s="37">
        <v>0</v>
      </c>
      <c r="CH393" s="37">
        <f t="shared" si="130"/>
        <v>3</v>
      </c>
      <c r="CJ393" s="37">
        <v>3</v>
      </c>
      <c r="CN393" s="37">
        <v>6480.5680000000002</v>
      </c>
      <c r="CT393" s="37">
        <v>11</v>
      </c>
      <c r="CV393" s="37">
        <v>0</v>
      </c>
      <c r="DB393" s="37">
        <v>0</v>
      </c>
      <c r="DD393" s="37">
        <v>0</v>
      </c>
      <c r="DE393" s="37">
        <f t="shared" si="131"/>
        <v>3</v>
      </c>
      <c r="DG393" s="37">
        <v>3</v>
      </c>
      <c r="DK393" s="37">
        <v>18</v>
      </c>
      <c r="DQ393" s="37">
        <f t="shared" si="133"/>
        <v>2099.413</v>
      </c>
      <c r="DW393" s="37">
        <v>0</v>
      </c>
      <c r="DZ393" s="37">
        <v>6</v>
      </c>
      <c r="EE393" s="37">
        <v>0</v>
      </c>
      <c r="EK393" s="37">
        <v>0</v>
      </c>
      <c r="EL393" s="37">
        <f t="shared" si="132"/>
        <v>182</v>
      </c>
      <c r="EN393" s="37">
        <v>182</v>
      </c>
      <c r="EP393" s="37">
        <v>2307.951</v>
      </c>
      <c r="FF393" s="37">
        <v>4198.826</v>
      </c>
      <c r="FI393" s="37"/>
      <c r="FV393" s="37">
        <v>736</v>
      </c>
      <c r="FX393" s="37">
        <v>4.5</v>
      </c>
      <c r="GB393" s="37">
        <v>2285.4704000000002</v>
      </c>
      <c r="GH393" s="37">
        <v>571.36760000000004</v>
      </c>
      <c r="GI393" s="185"/>
      <c r="GQ393" s="183"/>
      <c r="GR393" s="184"/>
      <c r="GS393" s="184"/>
      <c r="GT393" s="184"/>
      <c r="GU393" s="184"/>
      <c r="GV393" s="184"/>
      <c r="GW393" s="184"/>
      <c r="GX393" s="184"/>
      <c r="GY393" s="184"/>
      <c r="GZ393" s="184"/>
      <c r="HA393" s="184"/>
      <c r="HB393" s="184"/>
      <c r="HC393" s="184"/>
      <c r="HD393" s="184"/>
      <c r="HE393" s="184"/>
      <c r="HF393" s="184"/>
      <c r="HG393" s="184"/>
      <c r="HH393" s="184"/>
      <c r="HV393" s="37">
        <v>1350.50523636363</v>
      </c>
      <c r="HX393" s="37">
        <v>2.1</v>
      </c>
      <c r="IB393" s="37">
        <v>0</v>
      </c>
      <c r="IR393" s="37">
        <v>0</v>
      </c>
      <c r="IT393" s="37">
        <v>0</v>
      </c>
      <c r="JT393" s="37">
        <v>0</v>
      </c>
      <c r="JW393" s="37">
        <v>0</v>
      </c>
      <c r="JZ393" s="37">
        <v>0</v>
      </c>
      <c r="KA393" s="37">
        <v>0</v>
      </c>
      <c r="KB393" s="37">
        <v>0</v>
      </c>
      <c r="KC393" s="37">
        <v>0</v>
      </c>
      <c r="KD393" s="37">
        <v>0</v>
      </c>
      <c r="KV393" s="37">
        <v>0</v>
      </c>
    </row>
    <row r="394" spans="1:308" ht="17.25" customHeight="1" x14ac:dyDescent="0.25">
      <c r="A394" s="17">
        <v>384</v>
      </c>
      <c r="B394" s="163" t="s">
        <v>300</v>
      </c>
      <c r="C394" s="169" t="s">
        <v>684</v>
      </c>
      <c r="D394" s="170">
        <v>8370378018</v>
      </c>
      <c r="E394" s="78">
        <f t="shared" si="117"/>
        <v>18027.188000000002</v>
      </c>
      <c r="F394" s="78">
        <f t="shared" ref="F394:F457" si="134">SUM(M394,Q394,BC394,BG394,DH394,DL394,EO394,ES394,FE394,FI394,FY394,FZ394,GA394,GK394,GL394,GM394,HY394,IC394,IX394,JB394,LS394,LW394,KF394,LH394)</f>
        <v>0</v>
      </c>
      <c r="G394" s="78">
        <f t="shared" ref="G394:G457" si="135">SUM(N394,R394,BD394,BH394,DI394,DM394,EP394,ET394,FF394,FJ394,GB394,GC394,GD394,GN394,GO394,GP394,HZ394,ID394,IY394,JC394,LT394,LX394,KH394,LJ394)</f>
        <v>4656.2280000000001</v>
      </c>
      <c r="H394" s="78">
        <f t="shared" ref="H394:H457" si="136">SUM(O394,S394,AF394,AH394,AJ394,BE394,BI394,BV394,BX394,BZ394,CM394,CO394,CQ394,CK394,GW394,GX394,GY394,HC394,HD394,DJ394,DN394,EQ394,EU394,FG394,FK394,GE394,GF394,GG394,GQ394,GR394,GS394,IA394,IE394,IZ394,JD394,JF394,JH394,JJ394,JL394,LU394,LY394,MA394,MC394,ME394,MG394,HE394,HI394,HJ394,HK394,HO394,HP394,HQ394,IG394,II394,IK394,IM394,IO394,JN394,MI394,MK394,EW394,EY394,FA394,FC394,JR394,FM394,FO394,FQ394,FS394,JP394+X394+AA394+AD394+BN394+BQ394+BT394+KJ394+KR394+KW394+KY394+LA394+LD394+LL394,CW394,DA394,KN394)</f>
        <v>0</v>
      </c>
      <c r="I394" s="78">
        <f t="shared" si="118"/>
        <v>13370.960000000001</v>
      </c>
      <c r="J394" s="37">
        <f t="shared" si="121"/>
        <v>3</v>
      </c>
      <c r="L394" s="37">
        <v>3</v>
      </c>
      <c r="N394" s="37">
        <v>0</v>
      </c>
      <c r="U394" s="37">
        <v>1</v>
      </c>
      <c r="V394" s="180">
        <f t="shared" si="119"/>
        <v>509</v>
      </c>
      <c r="W394" s="180">
        <f t="shared" si="122"/>
        <v>0</v>
      </c>
      <c r="X394" s="180"/>
      <c r="Y394" s="180"/>
      <c r="Z394" s="180">
        <f t="shared" si="123"/>
        <v>0</v>
      </c>
      <c r="AA394" s="180"/>
      <c r="AB394" s="180"/>
      <c r="AC394" s="180">
        <f t="shared" si="124"/>
        <v>509</v>
      </c>
      <c r="AE394" s="37">
        <v>509</v>
      </c>
      <c r="AG394" s="37">
        <v>29.5</v>
      </c>
      <c r="AI394" s="37">
        <v>0</v>
      </c>
      <c r="AK394" s="37">
        <v>0</v>
      </c>
      <c r="AL394" s="37">
        <f t="shared" si="120"/>
        <v>0</v>
      </c>
      <c r="AM394" s="179">
        <f t="shared" si="125"/>
        <v>0</v>
      </c>
      <c r="AP394" s="37">
        <f t="shared" si="126"/>
        <v>0</v>
      </c>
      <c r="AS394" s="37">
        <f t="shared" si="127"/>
        <v>0</v>
      </c>
      <c r="AU394" s="37">
        <v>0</v>
      </c>
      <c r="AV394" s="37">
        <f t="shared" si="128"/>
        <v>0</v>
      </c>
      <c r="AX394" s="37">
        <v>0</v>
      </c>
      <c r="AZ394" s="37">
        <v>1</v>
      </c>
      <c r="BF394" s="37">
        <v>0</v>
      </c>
      <c r="BS394" s="37">
        <f t="shared" si="129"/>
        <v>490</v>
      </c>
      <c r="BU394" s="37">
        <v>490</v>
      </c>
      <c r="BW394" s="37">
        <v>0</v>
      </c>
      <c r="BY394" s="37">
        <v>0</v>
      </c>
      <c r="CA394" s="37">
        <v>0</v>
      </c>
      <c r="CH394" s="37">
        <f t="shared" si="130"/>
        <v>2</v>
      </c>
      <c r="CJ394" s="37">
        <v>2</v>
      </c>
      <c r="CN394" s="37">
        <v>11043.377</v>
      </c>
      <c r="CT394" s="37">
        <v>20</v>
      </c>
      <c r="DB394" s="37">
        <v>0</v>
      </c>
      <c r="DD394" s="37">
        <v>0</v>
      </c>
      <c r="DE394" s="37">
        <f t="shared" si="131"/>
        <v>1</v>
      </c>
      <c r="DG394" s="37">
        <v>1</v>
      </c>
      <c r="DK394" s="37">
        <v>18</v>
      </c>
      <c r="DQ394" s="37">
        <f t="shared" si="133"/>
        <v>1531.2919999999999</v>
      </c>
      <c r="DW394" s="37">
        <v>0</v>
      </c>
      <c r="DZ394" s="37">
        <v>3</v>
      </c>
      <c r="EE394" s="37">
        <v>0</v>
      </c>
      <c r="EK394" s="37">
        <v>0</v>
      </c>
      <c r="EL394" s="37">
        <f t="shared" si="132"/>
        <v>123</v>
      </c>
      <c r="EN394" s="37">
        <v>123</v>
      </c>
      <c r="EP394" s="37">
        <v>1593.644</v>
      </c>
      <c r="FF394" s="37">
        <v>3062.5839999999998</v>
      </c>
      <c r="FI394" s="37"/>
      <c r="FV394" s="37">
        <v>610.4</v>
      </c>
      <c r="FX394" s="37">
        <v>5</v>
      </c>
      <c r="GH394" s="37">
        <v>1281.0830000000001</v>
      </c>
      <c r="GI394" s="183"/>
      <c r="GQ394" s="183"/>
      <c r="GR394" s="184"/>
      <c r="GS394" s="184"/>
      <c r="GT394" s="184"/>
      <c r="GU394" s="184"/>
      <c r="GV394" s="184"/>
      <c r="GW394" s="184"/>
      <c r="GX394" s="184"/>
      <c r="GY394" s="184"/>
      <c r="GZ394" s="184"/>
      <c r="HA394" s="184"/>
      <c r="HB394" s="184"/>
      <c r="HC394" s="184"/>
      <c r="HD394" s="184"/>
      <c r="HE394" s="184"/>
      <c r="HF394" s="184"/>
      <c r="HG394" s="184"/>
      <c r="HH394" s="184"/>
      <c r="HV394" s="37">
        <v>736.62272499999904</v>
      </c>
      <c r="HX394" s="37">
        <v>1.7</v>
      </c>
      <c r="IB394" s="37">
        <v>0</v>
      </c>
      <c r="IR394" s="37">
        <v>0</v>
      </c>
      <c r="IT394" s="37">
        <v>0</v>
      </c>
      <c r="JT394" s="37">
        <v>0</v>
      </c>
      <c r="JW394" s="37">
        <v>0</v>
      </c>
      <c r="JZ394" s="37">
        <v>0</v>
      </c>
      <c r="KA394" s="37">
        <v>0</v>
      </c>
      <c r="KB394" s="37">
        <v>0</v>
      </c>
      <c r="KC394" s="37">
        <v>0</v>
      </c>
      <c r="KD394" s="37">
        <v>0</v>
      </c>
      <c r="KV394" s="37">
        <v>0</v>
      </c>
    </row>
    <row r="395" spans="1:308" ht="17.25" customHeight="1" x14ac:dyDescent="0.25">
      <c r="A395" s="17">
        <v>385</v>
      </c>
      <c r="B395" s="163" t="s">
        <v>300</v>
      </c>
      <c r="C395" s="169" t="s">
        <v>685</v>
      </c>
      <c r="D395" s="170">
        <v>247694011</v>
      </c>
      <c r="E395" s="78">
        <f t="shared" ref="E395:E458" si="137">SUM(F395,G395,H395,I395)</f>
        <v>13885.807000000001</v>
      </c>
      <c r="F395" s="78">
        <f t="shared" si="134"/>
        <v>0</v>
      </c>
      <c r="G395" s="78">
        <f t="shared" si="135"/>
        <v>2296.4960000000001</v>
      </c>
      <c r="H395" s="78">
        <f t="shared" si="136"/>
        <v>0</v>
      </c>
      <c r="I395" s="78">
        <f t="shared" ref="I395:I458" si="138">SUM(P395,T395,Y395,AB395,AE395,AG395,AI395,AK395,BF395,BJ395,BO395,BR395,BU395,BW395,BY395,CA395,CL395,CN395,CP395,CR395,CX395,DB395,DK395,DO395,ER395,EV395,EX395,EZ395,FB395,FD395,FH395,FL395,FN395,FP395,FR395,FT395,GH395:GJ395,GT395:GV395,GZ395:HB395,HF395:HH395,HL395:HN395,HR395:HT395,IB395,IF395,IH395,IJ395,IL395,IN395,IP395,JA395,JE395,JG395,JI395,JK395,JM507,JM395,JO395,JQ395,JS395,KL395,KT395,KX395,KZ395,LB395,LF395,LN395,LV395,LZ395,MB395,MD395,MF395,MH395,MJ395,ML395,KP395)</f>
        <v>11589.311</v>
      </c>
      <c r="J395" s="37">
        <f t="shared" si="121"/>
        <v>1</v>
      </c>
      <c r="L395" s="37">
        <v>1</v>
      </c>
      <c r="N395" s="37">
        <v>0</v>
      </c>
      <c r="U395" s="37">
        <v>1</v>
      </c>
      <c r="V395" s="180">
        <f t="shared" ref="V395:V458" si="139">SUM(W395,Z395,AC395)</f>
        <v>183</v>
      </c>
      <c r="W395" s="180">
        <f t="shared" si="122"/>
        <v>0</v>
      </c>
      <c r="X395" s="180"/>
      <c r="Y395" s="180"/>
      <c r="Z395" s="180">
        <f t="shared" si="123"/>
        <v>0</v>
      </c>
      <c r="AA395" s="180"/>
      <c r="AB395" s="180"/>
      <c r="AC395" s="180">
        <f t="shared" si="124"/>
        <v>183</v>
      </c>
      <c r="AE395" s="37">
        <v>183</v>
      </c>
      <c r="AG395" s="37">
        <v>0</v>
      </c>
      <c r="AI395" s="37">
        <v>0</v>
      </c>
      <c r="AK395" s="37">
        <v>0</v>
      </c>
      <c r="AL395" s="37">
        <f t="shared" ref="AL395:AL458" si="140">AM395+AP395+AS395+AV395</f>
        <v>5</v>
      </c>
      <c r="AM395" s="179">
        <f t="shared" si="125"/>
        <v>0</v>
      </c>
      <c r="AP395" s="37">
        <f t="shared" si="126"/>
        <v>0</v>
      </c>
      <c r="AS395" s="37">
        <f t="shared" si="127"/>
        <v>4</v>
      </c>
      <c r="AU395" s="37">
        <v>4</v>
      </c>
      <c r="AV395" s="37">
        <f t="shared" si="128"/>
        <v>1</v>
      </c>
      <c r="AX395" s="37">
        <v>1</v>
      </c>
      <c r="AZ395" s="37">
        <v>1</v>
      </c>
      <c r="BF395" s="37">
        <v>0</v>
      </c>
      <c r="BS395" s="37">
        <f t="shared" si="129"/>
        <v>412</v>
      </c>
      <c r="BU395" s="37">
        <v>412</v>
      </c>
      <c r="BW395" s="37">
        <v>0</v>
      </c>
      <c r="BY395" s="37">
        <v>0</v>
      </c>
      <c r="CA395" s="37">
        <v>0</v>
      </c>
      <c r="CH395" s="37">
        <f t="shared" si="130"/>
        <v>3</v>
      </c>
      <c r="CJ395" s="37">
        <v>3</v>
      </c>
      <c r="CN395" s="37">
        <v>10540.81</v>
      </c>
      <c r="CT395" s="37">
        <v>243</v>
      </c>
      <c r="CV395" s="37">
        <v>1</v>
      </c>
      <c r="CX395" s="37">
        <v>6</v>
      </c>
      <c r="DB395" s="37">
        <v>0</v>
      </c>
      <c r="DD395" s="37">
        <v>0</v>
      </c>
      <c r="DE395" s="37">
        <f t="shared" si="131"/>
        <v>0</v>
      </c>
      <c r="DG395" s="37">
        <v>0</v>
      </c>
      <c r="DK395" s="37">
        <v>0</v>
      </c>
      <c r="DQ395" s="37">
        <f t="shared" si="133"/>
        <v>727.31600000000003</v>
      </c>
      <c r="DW395" s="37">
        <v>0</v>
      </c>
      <c r="DZ395" s="37">
        <v>1</v>
      </c>
      <c r="EE395" s="37">
        <v>6</v>
      </c>
      <c r="EK395" s="37">
        <v>6</v>
      </c>
      <c r="EL395" s="37">
        <f t="shared" si="132"/>
        <v>67</v>
      </c>
      <c r="EN395" s="37">
        <v>67</v>
      </c>
      <c r="EP395" s="37">
        <v>841.86400000000003</v>
      </c>
      <c r="FF395" s="37">
        <v>1454.6320000000001</v>
      </c>
      <c r="FI395" s="37"/>
      <c r="FV395" s="37">
        <v>297</v>
      </c>
      <c r="FX395" s="37">
        <v>4</v>
      </c>
      <c r="GH395" s="37">
        <v>447.50099999999998</v>
      </c>
      <c r="GQ395" s="185"/>
      <c r="GR395" s="186"/>
      <c r="GS395" s="186"/>
      <c r="GT395" s="186"/>
      <c r="GU395" s="186"/>
      <c r="GV395" s="186"/>
      <c r="GW395" s="186"/>
      <c r="GX395" s="186"/>
      <c r="GY395" s="186"/>
      <c r="GZ395" s="186"/>
      <c r="HA395" s="186"/>
      <c r="HB395" s="186"/>
      <c r="HC395" s="186"/>
      <c r="HD395" s="186"/>
      <c r="HE395" s="186"/>
      <c r="HF395" s="186"/>
      <c r="HG395" s="186"/>
      <c r="HH395" s="186"/>
      <c r="HV395" s="37">
        <v>285.63893617021199</v>
      </c>
      <c r="HX395" s="37">
        <v>1.7</v>
      </c>
      <c r="IB395" s="37">
        <v>0</v>
      </c>
      <c r="IR395" s="37">
        <v>0</v>
      </c>
      <c r="IT395" s="37">
        <v>0</v>
      </c>
      <c r="JT395" s="37">
        <v>0</v>
      </c>
      <c r="JW395" s="37">
        <v>0</v>
      </c>
      <c r="JZ395" s="37">
        <v>0</v>
      </c>
      <c r="KA395" s="37">
        <v>0</v>
      </c>
      <c r="KB395" s="37">
        <v>0</v>
      </c>
      <c r="KC395" s="37">
        <v>0</v>
      </c>
      <c r="KD395" s="37">
        <v>0</v>
      </c>
      <c r="KV395" s="37">
        <v>0</v>
      </c>
    </row>
    <row r="396" spans="1:308" ht="17.25" customHeight="1" x14ac:dyDescent="0.25">
      <c r="A396" s="17">
        <v>386</v>
      </c>
      <c r="B396" s="163" t="s">
        <v>300</v>
      </c>
      <c r="C396" s="169" t="s">
        <v>686</v>
      </c>
      <c r="D396" s="170">
        <v>247693810</v>
      </c>
      <c r="E396" s="78">
        <f t="shared" si="137"/>
        <v>18401.839</v>
      </c>
      <c r="F396" s="78">
        <f t="shared" si="134"/>
        <v>0</v>
      </c>
      <c r="G396" s="78">
        <f t="shared" si="135"/>
        <v>4897.5160000000005</v>
      </c>
      <c r="H396" s="78">
        <f t="shared" si="136"/>
        <v>0</v>
      </c>
      <c r="I396" s="78">
        <f t="shared" si="138"/>
        <v>13504.323</v>
      </c>
      <c r="J396" s="37">
        <f t="shared" ref="J396:J459" si="141">K396+L396</f>
        <v>3</v>
      </c>
      <c r="L396" s="37">
        <v>3</v>
      </c>
      <c r="N396" s="37">
        <v>0</v>
      </c>
      <c r="U396" s="37">
        <v>1</v>
      </c>
      <c r="V396" s="180">
        <f t="shared" si="139"/>
        <v>601</v>
      </c>
      <c r="W396" s="180">
        <f t="shared" ref="W396:W459" si="142">X396+Y396</f>
        <v>0</v>
      </c>
      <c r="X396" s="180"/>
      <c r="Y396" s="180"/>
      <c r="Z396" s="180">
        <f t="shared" ref="Z396:Z459" si="143">AA396+AB396</f>
        <v>0</v>
      </c>
      <c r="AA396" s="180"/>
      <c r="AB396" s="180"/>
      <c r="AC396" s="180">
        <f t="shared" ref="AC396:AC459" si="144">AD396+AE396</f>
        <v>601</v>
      </c>
      <c r="AE396" s="37">
        <v>601</v>
      </c>
      <c r="AG396" s="37">
        <v>0</v>
      </c>
      <c r="AI396" s="37">
        <v>0</v>
      </c>
      <c r="AK396" s="37">
        <v>0</v>
      </c>
      <c r="AL396" s="37">
        <f t="shared" si="140"/>
        <v>6</v>
      </c>
      <c r="AM396" s="179">
        <f t="shared" ref="AM396:AM459" si="145">AN396+AO396</f>
        <v>0</v>
      </c>
      <c r="AP396" s="37">
        <f t="shared" ref="AP396:AP459" si="146">AQ396+AR396</f>
        <v>0</v>
      </c>
      <c r="AS396" s="37">
        <f t="shared" ref="AS396:AS459" si="147">AT396+AU396</f>
        <v>5</v>
      </c>
      <c r="AU396" s="37">
        <v>5</v>
      </c>
      <c r="AV396" s="37">
        <f t="shared" ref="AV396:AV459" si="148">AW396+AX396</f>
        <v>1</v>
      </c>
      <c r="AX396" s="37">
        <v>1</v>
      </c>
      <c r="AZ396" s="37">
        <v>4</v>
      </c>
      <c r="BF396" s="37">
        <v>0</v>
      </c>
      <c r="BS396" s="37">
        <f t="shared" ref="BS396:BS459" si="149">BT396+BU396</f>
        <v>1025</v>
      </c>
      <c r="BU396" s="37">
        <v>1025</v>
      </c>
      <c r="BW396" s="37">
        <v>0</v>
      </c>
      <c r="BY396" s="37">
        <v>0</v>
      </c>
      <c r="CA396" s="37">
        <v>0</v>
      </c>
      <c r="CH396" s="37">
        <f t="shared" ref="CH396:CH459" si="150">CI396+CJ396</f>
        <v>4</v>
      </c>
      <c r="CJ396" s="37">
        <v>4</v>
      </c>
      <c r="CN396" s="37">
        <v>10195.464</v>
      </c>
      <c r="CT396" s="37">
        <v>47</v>
      </c>
      <c r="CV396" s="37">
        <v>1</v>
      </c>
      <c r="CX396" s="37">
        <v>6</v>
      </c>
      <c r="DB396" s="37">
        <v>0</v>
      </c>
      <c r="DD396" s="37">
        <v>0</v>
      </c>
      <c r="DE396" s="37">
        <f t="shared" ref="DE396:DE459" si="151">DF396+DG396</f>
        <v>2</v>
      </c>
      <c r="DG396" s="37">
        <v>2</v>
      </c>
      <c r="DK396" s="37">
        <v>18</v>
      </c>
      <c r="DQ396" s="37">
        <f t="shared" si="133"/>
        <v>1634.7650000000001</v>
      </c>
      <c r="DW396" s="37">
        <v>0</v>
      </c>
      <c r="DZ396" s="37">
        <v>3</v>
      </c>
      <c r="EE396" s="37">
        <v>2</v>
      </c>
      <c r="EK396" s="37">
        <v>2</v>
      </c>
      <c r="EL396" s="37">
        <f t="shared" ref="EL396:EL459" si="152">EM396+EN396</f>
        <v>122</v>
      </c>
      <c r="EN396" s="37">
        <v>122</v>
      </c>
      <c r="EP396" s="37">
        <v>1627.9860000000001</v>
      </c>
      <c r="FF396" s="37">
        <v>3269.53</v>
      </c>
      <c r="FI396" s="37"/>
      <c r="FV396" s="37">
        <v>638.79999999999995</v>
      </c>
      <c r="FX396" s="37">
        <v>4.71428571428571</v>
      </c>
      <c r="GH396" s="37">
        <v>1658.8589999999999</v>
      </c>
      <c r="GQ396" s="183"/>
      <c r="GR396" s="184"/>
      <c r="GS396" s="184"/>
      <c r="GT396" s="184"/>
      <c r="GU396" s="184"/>
      <c r="GV396" s="184"/>
      <c r="GW396" s="184"/>
      <c r="GX396" s="184"/>
      <c r="GY396" s="184"/>
      <c r="GZ396" s="184"/>
      <c r="HA396" s="184"/>
      <c r="HB396" s="184"/>
      <c r="HC396" s="184"/>
      <c r="HD396" s="184"/>
      <c r="HE396" s="184"/>
      <c r="HF396" s="184"/>
      <c r="HG396" s="184"/>
      <c r="HH396" s="184"/>
      <c r="HV396" s="37">
        <v>1042.7113714285699</v>
      </c>
      <c r="HX396" s="37">
        <v>1.7</v>
      </c>
      <c r="IB396" s="37">
        <v>0</v>
      </c>
      <c r="IR396" s="37">
        <v>0</v>
      </c>
      <c r="IT396" s="37">
        <v>0</v>
      </c>
      <c r="JT396" s="37">
        <v>0</v>
      </c>
      <c r="JW396" s="37">
        <v>0</v>
      </c>
      <c r="JZ396" s="37">
        <v>0</v>
      </c>
      <c r="KA396" s="37">
        <v>0</v>
      </c>
      <c r="KB396" s="37">
        <v>0</v>
      </c>
      <c r="KC396" s="37">
        <v>0</v>
      </c>
      <c r="KD396" s="37">
        <v>0</v>
      </c>
      <c r="KV396" s="37">
        <v>0</v>
      </c>
    </row>
    <row r="397" spans="1:308" ht="17.25" customHeight="1" x14ac:dyDescent="0.25">
      <c r="A397" s="17">
        <v>387</v>
      </c>
      <c r="B397" s="163" t="s">
        <v>300</v>
      </c>
      <c r="C397" s="169" t="s">
        <v>687</v>
      </c>
      <c r="D397" s="170">
        <v>247693786</v>
      </c>
      <c r="E397" s="78">
        <f t="shared" si="137"/>
        <v>9076.6929999999993</v>
      </c>
      <c r="F397" s="78">
        <f t="shared" si="134"/>
        <v>0</v>
      </c>
      <c r="G397" s="78">
        <f t="shared" si="135"/>
        <v>4638.3819999999996</v>
      </c>
      <c r="H397" s="78">
        <f t="shared" si="136"/>
        <v>0</v>
      </c>
      <c r="I397" s="78">
        <f t="shared" si="138"/>
        <v>4438.3109999999997</v>
      </c>
      <c r="J397" s="37">
        <f t="shared" si="141"/>
        <v>1</v>
      </c>
      <c r="L397" s="37">
        <v>1</v>
      </c>
      <c r="N397" s="37">
        <v>0</v>
      </c>
      <c r="U397" s="37">
        <v>1</v>
      </c>
      <c r="V397" s="180">
        <f t="shared" si="139"/>
        <v>183</v>
      </c>
      <c r="W397" s="180">
        <f t="shared" si="142"/>
        <v>0</v>
      </c>
      <c r="X397" s="180"/>
      <c r="Y397" s="180"/>
      <c r="Z397" s="180">
        <f t="shared" si="143"/>
        <v>0</v>
      </c>
      <c r="AA397" s="180"/>
      <c r="AB397" s="180"/>
      <c r="AC397" s="180">
        <f t="shared" si="144"/>
        <v>183</v>
      </c>
      <c r="AE397" s="37">
        <v>183</v>
      </c>
      <c r="AG397" s="37">
        <v>0</v>
      </c>
      <c r="AI397" s="37">
        <v>0</v>
      </c>
      <c r="AK397" s="37">
        <v>0</v>
      </c>
      <c r="AL397" s="37">
        <f t="shared" si="140"/>
        <v>6</v>
      </c>
      <c r="AM397" s="179">
        <f t="shared" si="145"/>
        <v>0</v>
      </c>
      <c r="AP397" s="37">
        <f t="shared" si="146"/>
        <v>0</v>
      </c>
      <c r="AS397" s="37">
        <f t="shared" si="147"/>
        <v>5</v>
      </c>
      <c r="AU397" s="37">
        <v>5</v>
      </c>
      <c r="AV397" s="37">
        <f t="shared" si="148"/>
        <v>1</v>
      </c>
      <c r="AX397" s="37">
        <v>1</v>
      </c>
      <c r="AZ397" s="37">
        <v>1</v>
      </c>
      <c r="BF397" s="37">
        <v>0</v>
      </c>
      <c r="BS397" s="37">
        <f t="shared" si="149"/>
        <v>153</v>
      </c>
      <c r="BU397" s="37">
        <v>153</v>
      </c>
      <c r="BW397" s="37">
        <v>0</v>
      </c>
      <c r="BY397" s="37">
        <v>0</v>
      </c>
      <c r="CA397" s="37">
        <v>0</v>
      </c>
      <c r="CH397" s="37">
        <f t="shared" si="150"/>
        <v>3</v>
      </c>
      <c r="CJ397" s="37">
        <v>3</v>
      </c>
      <c r="CN397" s="37">
        <v>3454.1570000000002</v>
      </c>
      <c r="CT397" s="37">
        <v>50</v>
      </c>
      <c r="CV397" s="37">
        <v>1</v>
      </c>
      <c r="CX397" s="37">
        <v>6</v>
      </c>
      <c r="DB397" s="37">
        <v>0</v>
      </c>
      <c r="DD397" s="37">
        <v>0</v>
      </c>
      <c r="DE397" s="37">
        <f t="shared" si="151"/>
        <v>1</v>
      </c>
      <c r="DG397" s="37">
        <v>1</v>
      </c>
      <c r="DK397" s="37">
        <v>18</v>
      </c>
      <c r="DQ397" s="37">
        <f t="shared" si="133"/>
        <v>2142.375</v>
      </c>
      <c r="DW397" s="37">
        <v>0</v>
      </c>
      <c r="DZ397" s="37">
        <v>1</v>
      </c>
      <c r="EE397" s="37">
        <v>0</v>
      </c>
      <c r="EK397" s="37">
        <v>2</v>
      </c>
      <c r="EL397" s="37">
        <f t="shared" si="152"/>
        <v>28</v>
      </c>
      <c r="EN397" s="37">
        <v>28</v>
      </c>
      <c r="EP397" s="37">
        <v>353.63200000000001</v>
      </c>
      <c r="FF397" s="37">
        <v>4284.75</v>
      </c>
      <c r="FI397" s="37"/>
      <c r="FV397" s="37">
        <v>677</v>
      </c>
      <c r="FX397" s="37">
        <v>7.25</v>
      </c>
      <c r="GH397" s="37">
        <v>624.154</v>
      </c>
      <c r="GQ397" s="183"/>
      <c r="GR397" s="184"/>
      <c r="GS397" s="184"/>
      <c r="GT397" s="184"/>
      <c r="GU397" s="184"/>
      <c r="GV397" s="184"/>
      <c r="GW397" s="184"/>
      <c r="GX397" s="184"/>
      <c r="GY397" s="184"/>
      <c r="GZ397" s="184"/>
      <c r="HA397" s="184"/>
      <c r="HB397" s="184"/>
      <c r="HC397" s="184"/>
      <c r="HD397" s="184"/>
      <c r="HE397" s="184"/>
      <c r="HF397" s="184"/>
      <c r="HG397" s="184"/>
      <c r="HH397" s="184"/>
      <c r="HV397" s="37">
        <v>416.10266666666701</v>
      </c>
      <c r="HX397" s="37">
        <v>1.7</v>
      </c>
      <c r="IB397" s="37">
        <v>0</v>
      </c>
      <c r="IR397" s="37">
        <v>0</v>
      </c>
      <c r="IT397" s="37">
        <v>0</v>
      </c>
      <c r="JT397" s="37">
        <v>0</v>
      </c>
      <c r="JW397" s="37">
        <v>0</v>
      </c>
      <c r="JZ397" s="37">
        <v>0</v>
      </c>
      <c r="KA397" s="37">
        <v>0</v>
      </c>
      <c r="KB397" s="37">
        <v>0</v>
      </c>
      <c r="KC397" s="37">
        <v>0</v>
      </c>
      <c r="KD397" s="37">
        <v>0</v>
      </c>
      <c r="KV397" s="37">
        <v>0</v>
      </c>
    </row>
    <row r="398" spans="1:308" ht="17.25" customHeight="1" x14ac:dyDescent="0.25">
      <c r="A398" s="17">
        <v>388</v>
      </c>
      <c r="B398" s="164" t="s">
        <v>300</v>
      </c>
      <c r="C398" s="171" t="s">
        <v>688</v>
      </c>
      <c r="D398" s="170">
        <v>1055182411</v>
      </c>
      <c r="E398" s="78">
        <f t="shared" si="137"/>
        <v>28889.074999999997</v>
      </c>
      <c r="F398" s="78">
        <f t="shared" si="134"/>
        <v>0</v>
      </c>
      <c r="G398" s="78">
        <f t="shared" si="135"/>
        <v>13876.5358</v>
      </c>
      <c r="H398" s="78">
        <f t="shared" si="136"/>
        <v>0</v>
      </c>
      <c r="I398" s="78">
        <f t="shared" si="138"/>
        <v>15012.539199999999</v>
      </c>
      <c r="J398" s="37">
        <f t="shared" si="141"/>
        <v>11</v>
      </c>
      <c r="K398" s="37">
        <f>VLOOKUP($D398,'[2]Титул ДТ'!$B:$CT,12,0)</f>
        <v>11</v>
      </c>
      <c r="N398" s="37">
        <v>0</v>
      </c>
      <c r="U398" s="37">
        <v>1</v>
      </c>
      <c r="V398" s="180">
        <f t="shared" si="139"/>
        <v>0</v>
      </c>
      <c r="W398" s="180">
        <f t="shared" si="142"/>
        <v>0</v>
      </c>
      <c r="X398" s="180"/>
      <c r="Y398" s="180"/>
      <c r="Z398" s="180">
        <f t="shared" si="143"/>
        <v>0</v>
      </c>
      <c r="AA398" s="180"/>
      <c r="AB398" s="180"/>
      <c r="AC398" s="180">
        <f t="shared" si="144"/>
        <v>0</v>
      </c>
      <c r="AE398" s="37">
        <v>0</v>
      </c>
      <c r="AG398" s="37">
        <v>0</v>
      </c>
      <c r="AI398" s="37">
        <v>2095.1999999999998</v>
      </c>
      <c r="AK398" s="37">
        <v>0</v>
      </c>
      <c r="AL398" s="37">
        <f t="shared" si="140"/>
        <v>0</v>
      </c>
      <c r="AM398" s="179">
        <f t="shared" si="145"/>
        <v>0</v>
      </c>
      <c r="AP398" s="37">
        <f t="shared" si="146"/>
        <v>0</v>
      </c>
      <c r="AS398" s="37">
        <f t="shared" si="147"/>
        <v>0</v>
      </c>
      <c r="AU398" s="37">
        <v>0</v>
      </c>
      <c r="AV398" s="37">
        <f t="shared" si="148"/>
        <v>0</v>
      </c>
      <c r="AX398" s="37">
        <v>0</v>
      </c>
      <c r="AZ398" s="37">
        <v>0</v>
      </c>
      <c r="BF398" s="37">
        <v>0</v>
      </c>
      <c r="BS398" s="37">
        <f t="shared" si="149"/>
        <v>0</v>
      </c>
      <c r="BU398" s="37">
        <v>0</v>
      </c>
      <c r="BW398" s="37">
        <v>0</v>
      </c>
      <c r="BY398" s="37">
        <v>0</v>
      </c>
      <c r="CA398" s="37">
        <v>0</v>
      </c>
      <c r="CH398" s="37">
        <f t="shared" si="150"/>
        <v>0</v>
      </c>
      <c r="CJ398" s="37">
        <v>0</v>
      </c>
      <c r="CN398" s="37">
        <v>11489.746999999999</v>
      </c>
      <c r="CT398" s="37">
        <v>58</v>
      </c>
      <c r="CV398" s="37">
        <v>0</v>
      </c>
      <c r="DB398" s="37">
        <v>0</v>
      </c>
      <c r="DD398" s="37">
        <v>0</v>
      </c>
      <c r="DE398" s="37">
        <f t="shared" si="151"/>
        <v>1</v>
      </c>
      <c r="DG398" s="37">
        <v>1</v>
      </c>
      <c r="DK398" s="37">
        <v>18</v>
      </c>
      <c r="DQ398" s="37">
        <f t="shared" si="133"/>
        <v>3146.3105</v>
      </c>
      <c r="DW398" s="37">
        <v>0</v>
      </c>
      <c r="DZ398" s="37">
        <v>11</v>
      </c>
      <c r="EE398" s="37">
        <v>4</v>
      </c>
      <c r="EK398" s="37">
        <v>8</v>
      </c>
      <c r="EL398" s="37">
        <f t="shared" si="152"/>
        <v>157</v>
      </c>
      <c r="EN398" s="37">
        <v>157</v>
      </c>
      <c r="EP398" s="37">
        <v>1945.546</v>
      </c>
      <c r="FF398" s="37">
        <v>6292.6210000000001</v>
      </c>
      <c r="FI398" s="37"/>
      <c r="FV398" s="37">
        <v>960</v>
      </c>
      <c r="FX398" s="37">
        <v>6</v>
      </c>
      <c r="GB398" s="37">
        <v>5638.3688000000002</v>
      </c>
      <c r="GH398" s="37">
        <v>1409.5922</v>
      </c>
      <c r="GQ398" s="183"/>
      <c r="GR398" s="184"/>
      <c r="GS398" s="184"/>
      <c r="GT398" s="184"/>
      <c r="GU398" s="184"/>
      <c r="GV398" s="184"/>
      <c r="GW398" s="184"/>
      <c r="GX398" s="184"/>
      <c r="GY398" s="184"/>
      <c r="GZ398" s="184"/>
      <c r="HA398" s="184"/>
      <c r="HB398" s="184"/>
      <c r="HC398" s="184"/>
      <c r="HD398" s="184"/>
      <c r="HE398" s="184"/>
      <c r="HF398" s="184"/>
      <c r="HG398" s="184"/>
      <c r="HH398" s="184"/>
      <c r="HV398" s="37">
        <v>3366.1903283582101</v>
      </c>
      <c r="HX398" s="37">
        <v>2</v>
      </c>
      <c r="IB398" s="37">
        <v>0</v>
      </c>
      <c r="IR398" s="37">
        <v>0</v>
      </c>
      <c r="IT398" s="37">
        <v>0</v>
      </c>
      <c r="JT398" s="37">
        <v>0</v>
      </c>
      <c r="JW398" s="37">
        <v>0</v>
      </c>
      <c r="JZ398" s="37">
        <v>0</v>
      </c>
      <c r="KA398" s="37">
        <v>0</v>
      </c>
      <c r="KB398" s="37">
        <v>0</v>
      </c>
      <c r="KC398" s="37">
        <v>0</v>
      </c>
      <c r="KD398" s="37">
        <v>0</v>
      </c>
      <c r="KV398" s="37">
        <v>0</v>
      </c>
    </row>
    <row r="399" spans="1:308" ht="17.25" customHeight="1" x14ac:dyDescent="0.25">
      <c r="A399" s="17">
        <v>389</v>
      </c>
      <c r="B399" s="163" t="s">
        <v>300</v>
      </c>
      <c r="C399" s="169" t="s">
        <v>689</v>
      </c>
      <c r="D399" s="170">
        <v>247694112</v>
      </c>
      <c r="E399" s="78">
        <f t="shared" si="137"/>
        <v>7038.7070000000003</v>
      </c>
      <c r="F399" s="78">
        <f t="shared" si="134"/>
        <v>0</v>
      </c>
      <c r="G399" s="78">
        <f t="shared" si="135"/>
        <v>2366.0410000000002</v>
      </c>
      <c r="H399" s="78">
        <f t="shared" si="136"/>
        <v>0</v>
      </c>
      <c r="I399" s="78">
        <f t="shared" si="138"/>
        <v>4672.6660000000002</v>
      </c>
      <c r="J399" s="37">
        <f t="shared" si="141"/>
        <v>2</v>
      </c>
      <c r="L399" s="37">
        <v>2</v>
      </c>
      <c r="N399" s="37">
        <v>0</v>
      </c>
      <c r="U399" s="37">
        <v>1</v>
      </c>
      <c r="V399" s="180">
        <f t="shared" si="139"/>
        <v>55.6</v>
      </c>
      <c r="W399" s="180">
        <f t="shared" si="142"/>
        <v>0</v>
      </c>
      <c r="X399" s="180"/>
      <c r="Y399" s="180"/>
      <c r="Z399" s="180">
        <f t="shared" si="143"/>
        <v>0</v>
      </c>
      <c r="AA399" s="180"/>
      <c r="AB399" s="180"/>
      <c r="AC399" s="180">
        <f t="shared" si="144"/>
        <v>55.6</v>
      </c>
      <c r="AE399" s="37">
        <v>55.6</v>
      </c>
      <c r="AG399" s="37">
        <v>0</v>
      </c>
      <c r="AI399" s="37">
        <v>224</v>
      </c>
      <c r="AK399" s="37">
        <v>0</v>
      </c>
      <c r="AL399" s="37">
        <f t="shared" si="140"/>
        <v>4</v>
      </c>
      <c r="AM399" s="179">
        <f t="shared" si="145"/>
        <v>0</v>
      </c>
      <c r="AP399" s="37">
        <f t="shared" si="146"/>
        <v>0</v>
      </c>
      <c r="AS399" s="37">
        <f t="shared" si="147"/>
        <v>3</v>
      </c>
      <c r="AU399" s="37">
        <v>3</v>
      </c>
      <c r="AV399" s="37">
        <f t="shared" si="148"/>
        <v>1</v>
      </c>
      <c r="AX399" s="37">
        <v>1</v>
      </c>
      <c r="AZ399" s="37">
        <v>0</v>
      </c>
      <c r="BF399" s="37">
        <v>0</v>
      </c>
      <c r="BS399" s="37">
        <f t="shared" si="149"/>
        <v>0</v>
      </c>
      <c r="BU399" s="37">
        <v>0</v>
      </c>
      <c r="BW399" s="37">
        <v>0</v>
      </c>
      <c r="BY399" s="37">
        <v>0</v>
      </c>
      <c r="CA399" s="37">
        <v>0</v>
      </c>
      <c r="CH399" s="37">
        <f t="shared" si="150"/>
        <v>0</v>
      </c>
      <c r="CJ399" s="37">
        <v>0</v>
      </c>
      <c r="CN399" s="37">
        <v>4066.5239999999999</v>
      </c>
      <c r="CT399" s="37">
        <v>88</v>
      </c>
      <c r="CV399" s="37">
        <v>1</v>
      </c>
      <c r="CX399" s="37">
        <v>8</v>
      </c>
      <c r="DB399" s="37">
        <v>0</v>
      </c>
      <c r="DD399" s="37">
        <v>0</v>
      </c>
      <c r="DE399" s="37">
        <f t="shared" si="151"/>
        <v>1</v>
      </c>
      <c r="DG399" s="37">
        <v>1</v>
      </c>
      <c r="DK399" s="37">
        <v>18</v>
      </c>
      <c r="DQ399" s="37">
        <f t="shared" si="133"/>
        <v>1049.066</v>
      </c>
      <c r="DW399" s="37">
        <v>0</v>
      </c>
      <c r="DZ399" s="37">
        <v>2</v>
      </c>
      <c r="EE399" s="37">
        <v>0</v>
      </c>
      <c r="EK399" s="37">
        <v>4</v>
      </c>
      <c r="EL399" s="37">
        <f t="shared" si="152"/>
        <v>22</v>
      </c>
      <c r="EN399" s="37">
        <v>22</v>
      </c>
      <c r="EP399" s="37">
        <v>267.90899999999999</v>
      </c>
      <c r="FF399" s="37">
        <v>2098.1320000000001</v>
      </c>
      <c r="FI399" s="37"/>
      <c r="FV399" s="37">
        <v>640</v>
      </c>
      <c r="FX399" s="37">
        <v>7.5</v>
      </c>
      <c r="GH399" s="37">
        <v>300.54199999999997</v>
      </c>
      <c r="GQ399" s="185"/>
      <c r="GR399" s="186"/>
      <c r="GS399" s="186"/>
      <c r="GT399" s="186"/>
      <c r="GU399" s="186"/>
      <c r="GV399" s="186"/>
      <c r="GW399" s="186"/>
      <c r="GX399" s="186"/>
      <c r="GY399" s="186"/>
      <c r="GZ399" s="186"/>
      <c r="HA399" s="186"/>
      <c r="HB399" s="186"/>
      <c r="HC399" s="186"/>
      <c r="HD399" s="186"/>
      <c r="HE399" s="186"/>
      <c r="HF399" s="186"/>
      <c r="HG399" s="186"/>
      <c r="HH399" s="186"/>
      <c r="HV399" s="37">
        <v>192.07571428571401</v>
      </c>
      <c r="HX399" s="37">
        <v>1.7</v>
      </c>
      <c r="IB399" s="37">
        <v>0</v>
      </c>
      <c r="IR399" s="37">
        <v>0</v>
      </c>
      <c r="IT399" s="37">
        <v>0</v>
      </c>
      <c r="JT399" s="37">
        <v>0</v>
      </c>
      <c r="JW399" s="37">
        <v>0</v>
      </c>
      <c r="JZ399" s="37">
        <v>0</v>
      </c>
      <c r="KA399" s="37">
        <v>0</v>
      </c>
      <c r="KB399" s="37">
        <v>0</v>
      </c>
      <c r="KC399" s="37">
        <v>0</v>
      </c>
      <c r="KD399" s="37">
        <v>0</v>
      </c>
      <c r="KV399" s="37">
        <v>0</v>
      </c>
    </row>
    <row r="400" spans="1:308" ht="17.25" customHeight="1" x14ac:dyDescent="0.25">
      <c r="A400" s="17">
        <v>390</v>
      </c>
      <c r="B400" s="163" t="s">
        <v>300</v>
      </c>
      <c r="C400" s="169" t="s">
        <v>690</v>
      </c>
      <c r="D400" s="170">
        <v>247693445</v>
      </c>
      <c r="E400" s="78">
        <f t="shared" si="137"/>
        <v>26643.226999999999</v>
      </c>
      <c r="F400" s="78">
        <f t="shared" si="134"/>
        <v>0</v>
      </c>
      <c r="G400" s="78">
        <f t="shared" si="135"/>
        <v>13182.996799999999</v>
      </c>
      <c r="H400" s="78">
        <f t="shared" si="136"/>
        <v>0</v>
      </c>
      <c r="I400" s="78">
        <f t="shared" si="138"/>
        <v>13460.2302</v>
      </c>
      <c r="J400" s="37">
        <f t="shared" si="141"/>
        <v>5</v>
      </c>
      <c r="L400" s="37">
        <v>5</v>
      </c>
      <c r="N400" s="37">
        <v>0</v>
      </c>
      <c r="U400" s="37">
        <v>1</v>
      </c>
      <c r="V400" s="180">
        <f t="shared" si="139"/>
        <v>1438</v>
      </c>
      <c r="W400" s="180">
        <f t="shared" si="142"/>
        <v>0</v>
      </c>
      <c r="X400" s="180"/>
      <c r="Y400" s="180"/>
      <c r="Z400" s="180">
        <f t="shared" si="143"/>
        <v>0</v>
      </c>
      <c r="AA400" s="180"/>
      <c r="AB400" s="180"/>
      <c r="AC400" s="180">
        <f t="shared" si="144"/>
        <v>1438</v>
      </c>
      <c r="AE400" s="37">
        <v>1438</v>
      </c>
      <c r="AG400" s="37">
        <v>0</v>
      </c>
      <c r="AI400" s="37">
        <v>0</v>
      </c>
      <c r="AK400" s="37">
        <v>0</v>
      </c>
      <c r="AL400" s="37">
        <f t="shared" si="140"/>
        <v>0</v>
      </c>
      <c r="AM400" s="179">
        <f t="shared" si="145"/>
        <v>0</v>
      </c>
      <c r="AP400" s="37">
        <f t="shared" si="146"/>
        <v>0</v>
      </c>
      <c r="AS400" s="37">
        <f t="shared" si="147"/>
        <v>0</v>
      </c>
      <c r="AU400" s="37">
        <v>0</v>
      </c>
      <c r="AV400" s="37">
        <f t="shared" si="148"/>
        <v>0</v>
      </c>
      <c r="AX400" s="37">
        <v>0</v>
      </c>
      <c r="AZ400" s="37">
        <v>3</v>
      </c>
      <c r="BF400" s="37">
        <v>0</v>
      </c>
      <c r="BS400" s="37">
        <f t="shared" si="149"/>
        <v>864</v>
      </c>
      <c r="BU400" s="37">
        <v>864</v>
      </c>
      <c r="BW400" s="37">
        <v>0</v>
      </c>
      <c r="BY400" s="37">
        <v>0</v>
      </c>
      <c r="CA400" s="37">
        <v>0</v>
      </c>
      <c r="CH400" s="37">
        <f t="shared" si="150"/>
        <v>5</v>
      </c>
      <c r="CJ400" s="37">
        <v>5</v>
      </c>
      <c r="CN400" s="185">
        <v>9861.2389999999996</v>
      </c>
      <c r="CT400" s="37">
        <v>67</v>
      </c>
      <c r="CV400" s="37">
        <v>0</v>
      </c>
      <c r="DB400" s="37">
        <v>0</v>
      </c>
      <c r="DD400" s="37">
        <v>470</v>
      </c>
      <c r="DE400" s="37">
        <f t="shared" si="151"/>
        <v>0</v>
      </c>
      <c r="DG400" s="37">
        <v>0</v>
      </c>
      <c r="DK400" s="37">
        <v>0</v>
      </c>
      <c r="DQ400" s="37">
        <f t="shared" si="133"/>
        <v>2824.9369999999999</v>
      </c>
      <c r="DW400" s="37">
        <v>0</v>
      </c>
      <c r="DZ400" s="37">
        <v>5</v>
      </c>
      <c r="EE400" s="37">
        <v>1</v>
      </c>
      <c r="EK400" s="37">
        <v>1</v>
      </c>
      <c r="EL400" s="37">
        <f t="shared" si="152"/>
        <v>188</v>
      </c>
      <c r="EN400" s="37">
        <v>188</v>
      </c>
      <c r="EP400" s="37">
        <v>2345.1579999999999</v>
      </c>
      <c r="FF400" s="37">
        <v>5649.8739999999998</v>
      </c>
      <c r="FI400" s="37"/>
      <c r="FV400" s="37">
        <v>1235</v>
      </c>
      <c r="FX400" s="37">
        <v>5.0714285714285703</v>
      </c>
      <c r="GB400" s="37">
        <v>5187.9647999999997</v>
      </c>
      <c r="GH400" s="37">
        <v>1296.9911999999999</v>
      </c>
      <c r="GQ400" s="183"/>
      <c r="GR400" s="184"/>
      <c r="GS400" s="184"/>
      <c r="GT400" s="184"/>
      <c r="GU400" s="184"/>
      <c r="GV400" s="184"/>
      <c r="GW400" s="184"/>
      <c r="GX400" s="184"/>
      <c r="GY400" s="184"/>
      <c r="GZ400" s="184"/>
      <c r="HA400" s="184"/>
      <c r="HB400" s="184"/>
      <c r="HC400" s="184"/>
      <c r="HD400" s="184"/>
      <c r="HE400" s="184"/>
      <c r="HF400" s="184"/>
      <c r="HG400" s="184"/>
      <c r="HH400" s="184"/>
      <c r="HV400" s="37">
        <v>3026.3128000000002</v>
      </c>
      <c r="HX400" s="37">
        <v>2.1</v>
      </c>
      <c r="IB400" s="37">
        <v>0</v>
      </c>
      <c r="IR400" s="37">
        <v>0</v>
      </c>
      <c r="IT400" s="37">
        <v>0</v>
      </c>
      <c r="JT400" s="37">
        <v>0</v>
      </c>
      <c r="JW400" s="37">
        <v>0</v>
      </c>
      <c r="JZ400" s="37">
        <v>0</v>
      </c>
      <c r="KA400" s="37">
        <v>0</v>
      </c>
      <c r="KB400" s="37">
        <v>0</v>
      </c>
      <c r="KC400" s="37">
        <v>0</v>
      </c>
      <c r="KD400" s="37">
        <v>0</v>
      </c>
      <c r="KV400" s="37">
        <v>0</v>
      </c>
    </row>
    <row r="401" spans="1:308" ht="17.25" customHeight="1" x14ac:dyDescent="0.25">
      <c r="A401" s="17">
        <v>391</v>
      </c>
      <c r="B401" s="163" t="s">
        <v>300</v>
      </c>
      <c r="C401" s="169" t="s">
        <v>691</v>
      </c>
      <c r="D401" s="170">
        <v>247694094</v>
      </c>
      <c r="E401" s="78">
        <f t="shared" si="137"/>
        <v>17814.960999999999</v>
      </c>
      <c r="F401" s="78">
        <f t="shared" si="134"/>
        <v>0</v>
      </c>
      <c r="G401" s="78">
        <f t="shared" si="135"/>
        <v>2933.8420000000001</v>
      </c>
      <c r="H401" s="78">
        <f t="shared" si="136"/>
        <v>0</v>
      </c>
      <c r="I401" s="78">
        <f t="shared" si="138"/>
        <v>14881.119000000001</v>
      </c>
      <c r="J401" s="37">
        <f t="shared" si="141"/>
        <v>2</v>
      </c>
      <c r="L401" s="37">
        <v>2</v>
      </c>
      <c r="N401" s="37">
        <v>0</v>
      </c>
      <c r="U401" s="37">
        <v>1</v>
      </c>
      <c r="V401" s="180">
        <f t="shared" si="139"/>
        <v>558</v>
      </c>
      <c r="W401" s="180">
        <f t="shared" si="142"/>
        <v>0</v>
      </c>
      <c r="X401" s="180"/>
      <c r="Y401" s="180"/>
      <c r="Z401" s="180">
        <f t="shared" si="143"/>
        <v>0</v>
      </c>
      <c r="AA401" s="180"/>
      <c r="AB401" s="180"/>
      <c r="AC401" s="180">
        <f t="shared" si="144"/>
        <v>558</v>
      </c>
      <c r="AE401" s="37">
        <v>558</v>
      </c>
      <c r="AG401" s="37">
        <v>0</v>
      </c>
      <c r="AI401" s="37">
        <v>0</v>
      </c>
      <c r="AK401" s="37">
        <v>0</v>
      </c>
      <c r="AL401" s="37">
        <f t="shared" si="140"/>
        <v>7</v>
      </c>
      <c r="AM401" s="179">
        <f t="shared" si="145"/>
        <v>0</v>
      </c>
      <c r="AP401" s="37">
        <f t="shared" si="146"/>
        <v>0</v>
      </c>
      <c r="AS401" s="37">
        <f t="shared" si="147"/>
        <v>6</v>
      </c>
      <c r="AU401" s="37">
        <v>6</v>
      </c>
      <c r="AV401" s="37">
        <f t="shared" si="148"/>
        <v>1</v>
      </c>
      <c r="AX401" s="37">
        <v>1</v>
      </c>
      <c r="AZ401" s="37">
        <v>1</v>
      </c>
      <c r="BF401" s="37">
        <v>0</v>
      </c>
      <c r="BS401" s="37">
        <f t="shared" si="149"/>
        <v>94.4</v>
      </c>
      <c r="BU401" s="37">
        <v>94.4</v>
      </c>
      <c r="BW401" s="37">
        <v>0</v>
      </c>
      <c r="BY401" s="37">
        <v>0</v>
      </c>
      <c r="CA401" s="37">
        <v>0</v>
      </c>
      <c r="CH401" s="37">
        <f t="shared" si="150"/>
        <v>4</v>
      </c>
      <c r="CJ401" s="37">
        <v>4</v>
      </c>
      <c r="CN401" s="183">
        <v>13207.047</v>
      </c>
      <c r="CT401" s="37">
        <v>20</v>
      </c>
      <c r="CV401" s="37">
        <v>1</v>
      </c>
      <c r="CX401" s="37">
        <v>8</v>
      </c>
      <c r="DB401" s="37">
        <v>0</v>
      </c>
      <c r="DD401" s="37">
        <v>0</v>
      </c>
      <c r="DE401" s="37">
        <f t="shared" si="151"/>
        <v>0</v>
      </c>
      <c r="DG401" s="37">
        <v>0</v>
      </c>
      <c r="DK401" s="37">
        <v>0</v>
      </c>
      <c r="DQ401" s="37">
        <f t="shared" si="133"/>
        <v>1039.4385</v>
      </c>
      <c r="DW401" s="37">
        <v>0</v>
      </c>
      <c r="DZ401" s="37">
        <v>2</v>
      </c>
      <c r="EE401" s="37">
        <v>6</v>
      </c>
      <c r="EK401" s="37">
        <v>4</v>
      </c>
      <c r="EL401" s="37">
        <f t="shared" si="152"/>
        <v>65</v>
      </c>
      <c r="EN401" s="37">
        <v>65</v>
      </c>
      <c r="EP401" s="37">
        <v>854.96500000000003</v>
      </c>
      <c r="FF401" s="37">
        <v>2078.877</v>
      </c>
      <c r="FI401" s="37"/>
      <c r="FV401" s="37">
        <v>419.8</v>
      </c>
      <c r="FX401" s="37">
        <v>5</v>
      </c>
      <c r="GH401" s="37">
        <v>1013.672</v>
      </c>
      <c r="GQ401" s="183"/>
      <c r="GR401" s="184"/>
      <c r="GS401" s="184"/>
      <c r="GT401" s="184"/>
      <c r="GU401" s="184"/>
      <c r="GV401" s="184"/>
      <c r="GW401" s="184"/>
      <c r="GX401" s="184"/>
      <c r="GY401" s="184"/>
      <c r="GZ401" s="184"/>
      <c r="HA401" s="184"/>
      <c r="HB401" s="184"/>
      <c r="HC401" s="184"/>
      <c r="HD401" s="184"/>
      <c r="HE401" s="184"/>
      <c r="HF401" s="184"/>
      <c r="HG401" s="184"/>
      <c r="HH401" s="184"/>
      <c r="HV401" s="37">
        <v>593.36897560975694</v>
      </c>
      <c r="HX401" s="37">
        <v>1.7</v>
      </c>
      <c r="IB401" s="37">
        <v>0</v>
      </c>
      <c r="IR401" s="37">
        <v>0</v>
      </c>
      <c r="IT401" s="37">
        <v>0</v>
      </c>
      <c r="JT401" s="37">
        <v>0</v>
      </c>
      <c r="JW401" s="37">
        <v>0</v>
      </c>
      <c r="JZ401" s="37">
        <v>0</v>
      </c>
      <c r="KA401" s="37">
        <v>0</v>
      </c>
      <c r="KB401" s="37">
        <v>0</v>
      </c>
      <c r="KC401" s="37">
        <v>0</v>
      </c>
      <c r="KD401" s="37">
        <v>0</v>
      </c>
      <c r="KV401" s="37">
        <v>0</v>
      </c>
    </row>
    <row r="402" spans="1:308" ht="17.25" customHeight="1" x14ac:dyDescent="0.25">
      <c r="A402" s="17">
        <v>392</v>
      </c>
      <c r="B402" s="163" t="s">
        <v>300</v>
      </c>
      <c r="C402" s="169" t="s">
        <v>692</v>
      </c>
      <c r="D402" s="170">
        <v>247693773</v>
      </c>
      <c r="E402" s="78">
        <f t="shared" si="137"/>
        <v>14960.319</v>
      </c>
      <c r="F402" s="78">
        <f t="shared" si="134"/>
        <v>0</v>
      </c>
      <c r="G402" s="78">
        <f t="shared" si="135"/>
        <v>2871.6039999999998</v>
      </c>
      <c r="H402" s="78">
        <f t="shared" si="136"/>
        <v>0</v>
      </c>
      <c r="I402" s="78">
        <f t="shared" si="138"/>
        <v>12088.715</v>
      </c>
      <c r="J402" s="37">
        <f t="shared" si="141"/>
        <v>2</v>
      </c>
      <c r="L402" s="37">
        <v>2</v>
      </c>
      <c r="N402" s="37">
        <v>0</v>
      </c>
      <c r="U402" s="37">
        <v>1</v>
      </c>
      <c r="V402" s="180">
        <f t="shared" si="139"/>
        <v>397</v>
      </c>
      <c r="W402" s="180">
        <f t="shared" si="142"/>
        <v>0</v>
      </c>
      <c r="X402" s="180"/>
      <c r="Y402" s="180"/>
      <c r="Z402" s="180">
        <f t="shared" si="143"/>
        <v>0</v>
      </c>
      <c r="AA402" s="180"/>
      <c r="AB402" s="180"/>
      <c r="AC402" s="180">
        <f t="shared" si="144"/>
        <v>397</v>
      </c>
      <c r="AE402" s="37">
        <v>397</v>
      </c>
      <c r="AG402" s="37">
        <v>0</v>
      </c>
      <c r="AI402" s="37">
        <v>0</v>
      </c>
      <c r="AK402" s="37">
        <v>0</v>
      </c>
      <c r="AL402" s="37">
        <f t="shared" si="140"/>
        <v>0</v>
      </c>
      <c r="AM402" s="179">
        <f t="shared" si="145"/>
        <v>0</v>
      </c>
      <c r="AP402" s="37">
        <f t="shared" si="146"/>
        <v>0</v>
      </c>
      <c r="AS402" s="37">
        <f t="shared" si="147"/>
        <v>0</v>
      </c>
      <c r="AU402" s="37">
        <v>0</v>
      </c>
      <c r="AV402" s="37">
        <f t="shared" si="148"/>
        <v>0</v>
      </c>
      <c r="AX402" s="37">
        <v>0</v>
      </c>
      <c r="AZ402" s="37">
        <v>1</v>
      </c>
      <c r="BF402" s="37">
        <v>0</v>
      </c>
      <c r="BS402" s="37">
        <f t="shared" si="149"/>
        <v>150</v>
      </c>
      <c r="BU402" s="37">
        <v>150</v>
      </c>
      <c r="BW402" s="37">
        <v>0</v>
      </c>
      <c r="BY402" s="37">
        <v>0</v>
      </c>
      <c r="CA402" s="37">
        <v>0</v>
      </c>
      <c r="CH402" s="37">
        <f t="shared" si="150"/>
        <v>4</v>
      </c>
      <c r="CJ402" s="37">
        <v>4</v>
      </c>
      <c r="CN402" s="37">
        <v>10931.715</v>
      </c>
      <c r="CT402" s="37">
        <v>562</v>
      </c>
      <c r="CV402" s="37">
        <v>1</v>
      </c>
      <c r="CX402" s="37">
        <v>6</v>
      </c>
      <c r="DB402" s="37">
        <v>0</v>
      </c>
      <c r="DD402" s="37">
        <v>0</v>
      </c>
      <c r="DE402" s="37">
        <f t="shared" si="151"/>
        <v>1</v>
      </c>
      <c r="DG402" s="37">
        <v>1</v>
      </c>
      <c r="DK402" s="37">
        <v>18</v>
      </c>
      <c r="DQ402" s="37">
        <f t="shared" si="133"/>
        <v>969.57849999999996</v>
      </c>
      <c r="DW402" s="37">
        <v>0</v>
      </c>
      <c r="DZ402" s="37">
        <v>2</v>
      </c>
      <c r="EE402" s="37">
        <v>3</v>
      </c>
      <c r="EK402" s="37">
        <v>3</v>
      </c>
      <c r="EL402" s="37">
        <f t="shared" si="152"/>
        <v>75</v>
      </c>
      <c r="EN402" s="37">
        <v>75</v>
      </c>
      <c r="EP402" s="37">
        <v>932.447</v>
      </c>
      <c r="FF402" s="37">
        <v>1939.1569999999999</v>
      </c>
      <c r="FI402" s="37"/>
      <c r="FV402" s="37">
        <v>443.3</v>
      </c>
      <c r="FX402" s="37">
        <v>4</v>
      </c>
      <c r="GH402" s="37">
        <v>586</v>
      </c>
      <c r="GQ402" s="183"/>
      <c r="GR402" s="184"/>
      <c r="GS402" s="184"/>
      <c r="GT402" s="184"/>
      <c r="GU402" s="184"/>
      <c r="GV402" s="184"/>
      <c r="GW402" s="184"/>
      <c r="GX402" s="184"/>
      <c r="GY402" s="184"/>
      <c r="GZ402" s="184"/>
      <c r="HA402" s="184"/>
      <c r="HB402" s="184"/>
      <c r="HC402" s="184"/>
      <c r="HD402" s="184"/>
      <c r="HE402" s="184"/>
      <c r="HF402" s="184"/>
      <c r="HG402" s="184"/>
      <c r="HH402" s="184"/>
      <c r="HV402" s="37">
        <v>232.07920792079199</v>
      </c>
      <c r="HX402" s="37">
        <v>2.5</v>
      </c>
      <c r="IB402" s="37">
        <v>0</v>
      </c>
      <c r="IR402" s="37">
        <v>0</v>
      </c>
      <c r="IT402" s="37">
        <v>0</v>
      </c>
      <c r="JT402" s="37">
        <v>0</v>
      </c>
      <c r="JW402" s="37">
        <v>0</v>
      </c>
      <c r="JZ402" s="37">
        <v>0</v>
      </c>
      <c r="KA402" s="37">
        <v>0</v>
      </c>
      <c r="KB402" s="37">
        <v>0</v>
      </c>
      <c r="KC402" s="37">
        <v>0</v>
      </c>
      <c r="KD402" s="37">
        <v>0</v>
      </c>
      <c r="KV402" s="37">
        <v>0</v>
      </c>
    </row>
    <row r="403" spans="1:308" ht="17.25" customHeight="1" x14ac:dyDescent="0.25">
      <c r="A403" s="17">
        <v>393</v>
      </c>
      <c r="B403" s="163" t="s">
        <v>300</v>
      </c>
      <c r="C403" s="169" t="s">
        <v>693</v>
      </c>
      <c r="D403" s="170">
        <v>247693770</v>
      </c>
      <c r="E403" s="78">
        <f t="shared" si="137"/>
        <v>7474.8430000000008</v>
      </c>
      <c r="F403" s="78">
        <f t="shared" si="134"/>
        <v>0</v>
      </c>
      <c r="G403" s="78">
        <f t="shared" si="135"/>
        <v>2018.194</v>
      </c>
      <c r="H403" s="78">
        <f t="shared" si="136"/>
        <v>0</v>
      </c>
      <c r="I403" s="78">
        <f t="shared" si="138"/>
        <v>5456.6490000000003</v>
      </c>
      <c r="J403" s="37">
        <f t="shared" si="141"/>
        <v>1</v>
      </c>
      <c r="L403" s="37">
        <v>1</v>
      </c>
      <c r="N403" s="37">
        <v>0</v>
      </c>
      <c r="U403" s="37">
        <v>1</v>
      </c>
      <c r="V403" s="180">
        <f t="shared" si="139"/>
        <v>140</v>
      </c>
      <c r="W403" s="180">
        <f t="shared" si="142"/>
        <v>0</v>
      </c>
      <c r="X403" s="180"/>
      <c r="Y403" s="180"/>
      <c r="Z403" s="180">
        <f t="shared" si="143"/>
        <v>0</v>
      </c>
      <c r="AA403" s="180"/>
      <c r="AB403" s="180"/>
      <c r="AC403" s="180">
        <f t="shared" si="144"/>
        <v>140</v>
      </c>
      <c r="AE403" s="37">
        <v>140</v>
      </c>
      <c r="AG403" s="37">
        <v>0</v>
      </c>
      <c r="AI403" s="37">
        <v>0</v>
      </c>
      <c r="AK403" s="37">
        <v>0</v>
      </c>
      <c r="AL403" s="37">
        <f t="shared" si="140"/>
        <v>0</v>
      </c>
      <c r="AM403" s="179">
        <f t="shared" si="145"/>
        <v>0</v>
      </c>
      <c r="AP403" s="37">
        <f t="shared" si="146"/>
        <v>0</v>
      </c>
      <c r="AS403" s="37">
        <f t="shared" si="147"/>
        <v>0</v>
      </c>
      <c r="AU403" s="37">
        <v>0</v>
      </c>
      <c r="AV403" s="37">
        <f t="shared" si="148"/>
        <v>0</v>
      </c>
      <c r="AX403" s="37">
        <v>0</v>
      </c>
      <c r="AZ403" s="37">
        <v>1</v>
      </c>
      <c r="BF403" s="37">
        <v>0</v>
      </c>
      <c r="BS403" s="37">
        <f t="shared" si="149"/>
        <v>161</v>
      </c>
      <c r="BU403" s="37">
        <v>161</v>
      </c>
      <c r="BW403" s="37">
        <v>0</v>
      </c>
      <c r="BY403" s="37">
        <v>0</v>
      </c>
      <c r="CA403" s="37">
        <v>0</v>
      </c>
      <c r="CH403" s="37">
        <f t="shared" si="150"/>
        <v>4</v>
      </c>
      <c r="CJ403" s="37">
        <v>4</v>
      </c>
      <c r="CN403" s="185">
        <v>4713.6490000000003</v>
      </c>
      <c r="CT403" s="37">
        <v>16</v>
      </c>
      <c r="DB403" s="37">
        <v>0</v>
      </c>
      <c r="DD403" s="37">
        <v>0</v>
      </c>
      <c r="DE403" s="37">
        <f t="shared" si="151"/>
        <v>0</v>
      </c>
      <c r="DG403" s="37">
        <v>0</v>
      </c>
      <c r="DK403" s="37">
        <v>0</v>
      </c>
      <c r="DQ403" s="37">
        <f t="shared" si="133"/>
        <v>670.65449999999998</v>
      </c>
      <c r="DW403" s="37">
        <v>0</v>
      </c>
      <c r="DZ403" s="37">
        <v>1</v>
      </c>
      <c r="EE403" s="37">
        <v>0</v>
      </c>
      <c r="EK403" s="37">
        <v>0</v>
      </c>
      <c r="EL403" s="37">
        <f t="shared" si="152"/>
        <v>40</v>
      </c>
      <c r="EN403" s="37">
        <v>40</v>
      </c>
      <c r="EP403" s="37">
        <v>676.88499999999999</v>
      </c>
      <c r="FF403" s="37">
        <v>1341.309</v>
      </c>
      <c r="FI403" s="37"/>
      <c r="FV403" s="37">
        <v>267</v>
      </c>
      <c r="FX403" s="37">
        <v>5</v>
      </c>
      <c r="GH403" s="37">
        <v>442</v>
      </c>
      <c r="GQ403" s="185"/>
      <c r="GR403" s="186"/>
      <c r="GS403" s="186"/>
      <c r="GT403" s="186"/>
      <c r="GU403" s="186"/>
      <c r="GV403" s="186"/>
      <c r="GW403" s="186"/>
      <c r="GX403" s="186"/>
      <c r="GY403" s="186"/>
      <c r="GZ403" s="186"/>
      <c r="HA403" s="186"/>
      <c r="HB403" s="186"/>
      <c r="HC403" s="186"/>
      <c r="HD403" s="186"/>
      <c r="HE403" s="186"/>
      <c r="HF403" s="186"/>
      <c r="HG403" s="186"/>
      <c r="HH403" s="186"/>
      <c r="HV403" s="37">
        <v>151.9375</v>
      </c>
      <c r="HX403" s="37">
        <v>2.9</v>
      </c>
      <c r="IB403" s="37">
        <v>0</v>
      </c>
      <c r="IR403" s="37">
        <v>0</v>
      </c>
      <c r="IT403" s="37">
        <v>0</v>
      </c>
      <c r="JT403" s="37">
        <v>0</v>
      </c>
      <c r="JW403" s="37">
        <v>0</v>
      </c>
      <c r="JZ403" s="37">
        <v>0</v>
      </c>
      <c r="KA403" s="37">
        <v>0</v>
      </c>
      <c r="KB403" s="37">
        <v>0</v>
      </c>
      <c r="KC403" s="37">
        <v>0</v>
      </c>
      <c r="KD403" s="37">
        <v>0</v>
      </c>
      <c r="KV403" s="37">
        <v>0</v>
      </c>
    </row>
    <row r="404" spans="1:308" ht="17.25" customHeight="1" x14ac:dyDescent="0.25">
      <c r="A404" s="17">
        <v>394</v>
      </c>
      <c r="B404" s="163" t="s">
        <v>300</v>
      </c>
      <c r="C404" s="169" t="s">
        <v>694</v>
      </c>
      <c r="D404" s="170">
        <v>247693724</v>
      </c>
      <c r="E404" s="78">
        <f t="shared" si="137"/>
        <v>3837.1089999999995</v>
      </c>
      <c r="F404" s="78">
        <f t="shared" si="134"/>
        <v>0</v>
      </c>
      <c r="G404" s="78">
        <f t="shared" si="135"/>
        <v>1046.4679999999998</v>
      </c>
      <c r="H404" s="78">
        <f t="shared" si="136"/>
        <v>0</v>
      </c>
      <c r="I404" s="78">
        <f t="shared" si="138"/>
        <v>2790.6409999999996</v>
      </c>
      <c r="J404" s="37">
        <f t="shared" si="141"/>
        <v>1</v>
      </c>
      <c r="K404" s="37">
        <f>VLOOKUP($D404,'[2]Титул ДТ'!$B:$CT,12,0)</f>
        <v>1</v>
      </c>
      <c r="N404" s="37">
        <v>0</v>
      </c>
      <c r="U404" s="37">
        <v>1</v>
      </c>
      <c r="V404" s="180">
        <f t="shared" si="139"/>
        <v>0</v>
      </c>
      <c r="W404" s="180">
        <f t="shared" si="142"/>
        <v>0</v>
      </c>
      <c r="X404" s="180"/>
      <c r="Y404" s="180"/>
      <c r="Z404" s="180">
        <f t="shared" si="143"/>
        <v>0</v>
      </c>
      <c r="AA404" s="180"/>
      <c r="AB404" s="180"/>
      <c r="AC404" s="180">
        <f t="shared" si="144"/>
        <v>0</v>
      </c>
      <c r="AE404" s="37">
        <v>0</v>
      </c>
      <c r="AG404" s="37">
        <v>0</v>
      </c>
      <c r="AI404" s="37">
        <v>286</v>
      </c>
      <c r="AK404" s="37">
        <v>0</v>
      </c>
      <c r="AL404" s="37">
        <f t="shared" si="140"/>
        <v>0</v>
      </c>
      <c r="AM404" s="179">
        <f t="shared" si="145"/>
        <v>0</v>
      </c>
      <c r="AP404" s="37">
        <f t="shared" si="146"/>
        <v>0</v>
      </c>
      <c r="AS404" s="37">
        <f t="shared" si="147"/>
        <v>0</v>
      </c>
      <c r="AU404" s="37">
        <v>0</v>
      </c>
      <c r="AV404" s="37">
        <f t="shared" si="148"/>
        <v>0</v>
      </c>
      <c r="AX404" s="37">
        <v>0</v>
      </c>
      <c r="AZ404" s="37">
        <v>0</v>
      </c>
      <c r="BF404" s="37">
        <v>0</v>
      </c>
      <c r="BS404" s="37">
        <f t="shared" si="149"/>
        <v>0</v>
      </c>
      <c r="BU404" s="37">
        <v>0</v>
      </c>
      <c r="BW404" s="37">
        <v>0</v>
      </c>
      <c r="BY404" s="37">
        <v>0</v>
      </c>
      <c r="CA404" s="37">
        <v>0</v>
      </c>
      <c r="CH404" s="37">
        <f t="shared" si="150"/>
        <v>0</v>
      </c>
      <c r="CJ404" s="37">
        <v>0</v>
      </c>
      <c r="CN404" s="183">
        <v>2385.8449999999998</v>
      </c>
      <c r="CT404" s="37">
        <v>10</v>
      </c>
      <c r="CV404" s="37">
        <v>1</v>
      </c>
      <c r="CX404" s="37">
        <v>6</v>
      </c>
      <c r="DB404" s="37">
        <v>0</v>
      </c>
      <c r="DD404" s="37">
        <v>0</v>
      </c>
      <c r="DE404" s="37">
        <f t="shared" si="151"/>
        <v>1</v>
      </c>
      <c r="DG404" s="37">
        <v>1</v>
      </c>
      <c r="DK404" s="37">
        <v>18</v>
      </c>
      <c r="DQ404" s="37">
        <f t="shared" si="133"/>
        <v>375.61599999999999</v>
      </c>
      <c r="DW404" s="37">
        <v>0</v>
      </c>
      <c r="DZ404" s="37">
        <v>1</v>
      </c>
      <c r="EE404" s="37">
        <v>2</v>
      </c>
      <c r="EK404" s="37">
        <v>0</v>
      </c>
      <c r="EL404" s="37">
        <f t="shared" si="152"/>
        <v>23</v>
      </c>
      <c r="EN404" s="37">
        <v>23</v>
      </c>
      <c r="EP404" s="37">
        <v>295.23599999999999</v>
      </c>
      <c r="FF404" s="185">
        <v>751.23199999999997</v>
      </c>
      <c r="FI404" s="37"/>
      <c r="FV404" s="37">
        <v>150</v>
      </c>
      <c r="FX404" s="37">
        <v>5</v>
      </c>
      <c r="GH404" s="37">
        <v>94.796000000000006</v>
      </c>
      <c r="GQ404" s="183"/>
      <c r="GR404" s="184"/>
      <c r="GS404" s="184"/>
      <c r="GT404" s="184"/>
      <c r="GU404" s="184"/>
      <c r="GV404" s="184"/>
      <c r="GW404" s="184"/>
      <c r="GX404" s="184"/>
      <c r="GY404" s="184"/>
      <c r="GZ404" s="184"/>
      <c r="HA404" s="184"/>
      <c r="HB404" s="184"/>
      <c r="HC404" s="184"/>
      <c r="HD404" s="184"/>
      <c r="HE404" s="184"/>
      <c r="HF404" s="184"/>
      <c r="HG404" s="184"/>
      <c r="HH404" s="184"/>
      <c r="HV404" s="37">
        <v>49.892631578947402</v>
      </c>
      <c r="HX404" s="37">
        <v>1.7</v>
      </c>
      <c r="IB404" s="37">
        <v>0</v>
      </c>
      <c r="IR404" s="37">
        <v>0</v>
      </c>
      <c r="IT404" s="37">
        <v>0</v>
      </c>
      <c r="JT404" s="37">
        <v>0</v>
      </c>
      <c r="JW404" s="37">
        <v>0</v>
      </c>
      <c r="JZ404" s="37">
        <v>0</v>
      </c>
      <c r="KA404" s="37">
        <v>0</v>
      </c>
      <c r="KB404" s="37">
        <v>0</v>
      </c>
      <c r="KC404" s="37">
        <v>0</v>
      </c>
      <c r="KD404" s="37">
        <v>0</v>
      </c>
      <c r="KV404" s="37">
        <v>0</v>
      </c>
    </row>
    <row r="405" spans="1:308" ht="17.25" customHeight="1" x14ac:dyDescent="0.25">
      <c r="A405" s="17">
        <v>395</v>
      </c>
      <c r="B405" s="163" t="s">
        <v>300</v>
      </c>
      <c r="C405" s="169" t="s">
        <v>695</v>
      </c>
      <c r="D405" s="170">
        <v>247693719</v>
      </c>
      <c r="E405" s="78">
        <f t="shared" si="137"/>
        <v>4107.2039999999997</v>
      </c>
      <c r="F405" s="78">
        <f t="shared" si="134"/>
        <v>0</v>
      </c>
      <c r="G405" s="78">
        <f t="shared" si="135"/>
        <v>1784.097</v>
      </c>
      <c r="H405" s="78">
        <f t="shared" si="136"/>
        <v>0</v>
      </c>
      <c r="I405" s="78">
        <f t="shared" si="138"/>
        <v>2323.107</v>
      </c>
      <c r="J405" s="37">
        <f t="shared" si="141"/>
        <v>1</v>
      </c>
      <c r="L405" s="37">
        <v>1</v>
      </c>
      <c r="N405" s="37">
        <v>0</v>
      </c>
      <c r="U405" s="37">
        <v>1</v>
      </c>
      <c r="V405" s="180">
        <f t="shared" si="139"/>
        <v>105</v>
      </c>
      <c r="W405" s="180">
        <f t="shared" si="142"/>
        <v>0</v>
      </c>
      <c r="X405" s="180"/>
      <c r="Y405" s="180"/>
      <c r="Z405" s="180">
        <f t="shared" si="143"/>
        <v>0</v>
      </c>
      <c r="AA405" s="180"/>
      <c r="AB405" s="180"/>
      <c r="AC405" s="180">
        <f t="shared" si="144"/>
        <v>105</v>
      </c>
      <c r="AE405" s="37">
        <v>105</v>
      </c>
      <c r="AG405" s="37">
        <v>0</v>
      </c>
      <c r="AI405" s="37">
        <v>0</v>
      </c>
      <c r="AK405" s="37">
        <v>0</v>
      </c>
      <c r="AL405" s="37">
        <f t="shared" si="140"/>
        <v>8</v>
      </c>
      <c r="AM405" s="179">
        <f t="shared" si="145"/>
        <v>0</v>
      </c>
      <c r="AP405" s="37">
        <f t="shared" si="146"/>
        <v>0</v>
      </c>
      <c r="AS405" s="37">
        <f t="shared" si="147"/>
        <v>7</v>
      </c>
      <c r="AU405" s="37">
        <v>7</v>
      </c>
      <c r="AV405" s="37">
        <f t="shared" si="148"/>
        <v>1</v>
      </c>
      <c r="AX405" s="37">
        <v>1</v>
      </c>
      <c r="AZ405" s="37">
        <v>1</v>
      </c>
      <c r="BF405" s="37">
        <v>0</v>
      </c>
      <c r="BS405" s="37">
        <f t="shared" si="149"/>
        <v>233</v>
      </c>
      <c r="BU405" s="37">
        <v>233</v>
      </c>
      <c r="BW405" s="37">
        <v>0</v>
      </c>
      <c r="BY405" s="37">
        <v>0</v>
      </c>
      <c r="CA405" s="37">
        <v>0</v>
      </c>
      <c r="CH405" s="37">
        <f t="shared" si="150"/>
        <v>2</v>
      </c>
      <c r="CJ405" s="37">
        <v>2</v>
      </c>
      <c r="CN405" s="183">
        <v>1896.107</v>
      </c>
      <c r="CT405" s="37">
        <v>105</v>
      </c>
      <c r="DB405" s="37">
        <v>0</v>
      </c>
      <c r="DD405" s="37">
        <v>0</v>
      </c>
      <c r="DE405" s="37">
        <f t="shared" si="151"/>
        <v>1</v>
      </c>
      <c r="DG405" s="37">
        <v>1</v>
      </c>
      <c r="DK405" s="37">
        <v>18</v>
      </c>
      <c r="DQ405" s="37">
        <f t="shared" si="133"/>
        <v>479.14400000000001</v>
      </c>
      <c r="DW405" s="37">
        <v>0</v>
      </c>
      <c r="DZ405" s="37">
        <v>1</v>
      </c>
      <c r="EE405" s="37">
        <v>0</v>
      </c>
      <c r="EK405" s="37">
        <v>0</v>
      </c>
      <c r="EL405" s="37">
        <f t="shared" si="152"/>
        <v>65</v>
      </c>
      <c r="EN405" s="37">
        <v>65</v>
      </c>
      <c r="EP405" s="37">
        <v>825.80899999999997</v>
      </c>
      <c r="FF405" s="183">
        <v>958.28800000000001</v>
      </c>
      <c r="FI405" s="37"/>
      <c r="FV405" s="37">
        <v>200</v>
      </c>
      <c r="FX405" s="37">
        <v>5</v>
      </c>
      <c r="GH405" s="37">
        <v>71</v>
      </c>
      <c r="GQ405" s="183"/>
      <c r="GR405" s="184"/>
      <c r="GS405" s="184"/>
      <c r="GT405" s="184"/>
      <c r="GU405" s="184"/>
      <c r="GV405" s="184"/>
      <c r="GW405" s="184"/>
      <c r="GX405" s="184"/>
      <c r="GY405" s="184"/>
      <c r="GZ405" s="184"/>
      <c r="HA405" s="184"/>
      <c r="HB405" s="184"/>
      <c r="HC405" s="184"/>
      <c r="HD405" s="184"/>
      <c r="HE405" s="184"/>
      <c r="HF405" s="184"/>
      <c r="HG405" s="184"/>
      <c r="HH405" s="184"/>
      <c r="HV405" s="37">
        <v>28.4</v>
      </c>
      <c r="HX405" s="37">
        <v>2.5</v>
      </c>
      <c r="IB405" s="37">
        <v>0</v>
      </c>
      <c r="IR405" s="37">
        <v>0</v>
      </c>
      <c r="IT405" s="37">
        <v>0</v>
      </c>
      <c r="JT405" s="37">
        <v>0</v>
      </c>
      <c r="JW405" s="37">
        <v>0</v>
      </c>
      <c r="JZ405" s="37">
        <v>0</v>
      </c>
      <c r="KA405" s="37">
        <v>0</v>
      </c>
      <c r="KB405" s="37">
        <v>0</v>
      </c>
      <c r="KC405" s="37">
        <v>0</v>
      </c>
      <c r="KD405" s="37">
        <v>0</v>
      </c>
      <c r="KV405" s="37">
        <v>0</v>
      </c>
    </row>
    <row r="406" spans="1:308" ht="17.25" customHeight="1" x14ac:dyDescent="0.25">
      <c r="A406" s="17">
        <v>396</v>
      </c>
      <c r="B406" s="163" t="s">
        <v>300</v>
      </c>
      <c r="C406" s="169" t="s">
        <v>696</v>
      </c>
      <c r="D406" s="170">
        <v>247694079</v>
      </c>
      <c r="E406" s="78">
        <f t="shared" si="137"/>
        <v>13687.899000000001</v>
      </c>
      <c r="F406" s="78">
        <f t="shared" si="134"/>
        <v>0</v>
      </c>
      <c r="G406" s="78">
        <f t="shared" si="135"/>
        <v>4070.7672000000002</v>
      </c>
      <c r="H406" s="78">
        <f t="shared" si="136"/>
        <v>0</v>
      </c>
      <c r="I406" s="78">
        <f t="shared" si="138"/>
        <v>9617.131800000001</v>
      </c>
      <c r="J406" s="37">
        <f t="shared" si="141"/>
        <v>2</v>
      </c>
      <c r="L406" s="37">
        <v>2</v>
      </c>
      <c r="N406" s="37">
        <v>0</v>
      </c>
      <c r="U406" s="37">
        <v>1</v>
      </c>
      <c r="V406" s="180">
        <f t="shared" si="139"/>
        <v>323</v>
      </c>
      <c r="W406" s="180">
        <f t="shared" si="142"/>
        <v>0</v>
      </c>
      <c r="X406" s="180"/>
      <c r="Y406" s="180"/>
      <c r="Z406" s="180">
        <f t="shared" si="143"/>
        <v>0</v>
      </c>
      <c r="AA406" s="180"/>
      <c r="AB406" s="180"/>
      <c r="AC406" s="180">
        <f t="shared" si="144"/>
        <v>323</v>
      </c>
      <c r="AE406" s="37">
        <v>323</v>
      </c>
      <c r="AG406" s="37">
        <v>0</v>
      </c>
      <c r="AI406" s="37">
        <v>0</v>
      </c>
      <c r="AK406" s="37">
        <v>0</v>
      </c>
      <c r="AL406" s="37">
        <f t="shared" si="140"/>
        <v>8</v>
      </c>
      <c r="AM406" s="179">
        <f t="shared" si="145"/>
        <v>0</v>
      </c>
      <c r="AP406" s="37">
        <f t="shared" si="146"/>
        <v>0</v>
      </c>
      <c r="AS406" s="37">
        <f t="shared" si="147"/>
        <v>7</v>
      </c>
      <c r="AU406" s="37">
        <v>7</v>
      </c>
      <c r="AV406" s="37">
        <f t="shared" si="148"/>
        <v>1</v>
      </c>
      <c r="AX406" s="37">
        <v>1</v>
      </c>
      <c r="AZ406" s="37">
        <v>2</v>
      </c>
      <c r="BF406" s="37">
        <v>0</v>
      </c>
      <c r="BS406" s="37">
        <f t="shared" si="149"/>
        <v>305</v>
      </c>
      <c r="BU406" s="37">
        <v>305</v>
      </c>
      <c r="BW406" s="37">
        <v>0</v>
      </c>
      <c r="BY406" s="37">
        <v>0</v>
      </c>
      <c r="CA406" s="37">
        <v>0</v>
      </c>
      <c r="CH406" s="37">
        <f t="shared" si="150"/>
        <v>5</v>
      </c>
      <c r="CJ406" s="37">
        <v>5</v>
      </c>
      <c r="CN406" s="183">
        <v>8687.35</v>
      </c>
      <c r="CT406" s="37">
        <v>33</v>
      </c>
      <c r="DB406" s="37">
        <v>0</v>
      </c>
      <c r="DD406" s="37">
        <v>0</v>
      </c>
      <c r="DE406" s="37">
        <f t="shared" si="151"/>
        <v>1</v>
      </c>
      <c r="DG406" s="37">
        <v>1</v>
      </c>
      <c r="DK406" s="37">
        <v>18</v>
      </c>
      <c r="DQ406" s="37">
        <f t="shared" si="133"/>
        <v>616.70550000000003</v>
      </c>
      <c r="DW406" s="37">
        <v>0</v>
      </c>
      <c r="DZ406" s="37">
        <v>2</v>
      </c>
      <c r="EE406" s="37">
        <v>2</v>
      </c>
      <c r="EK406" s="37">
        <v>1</v>
      </c>
      <c r="EL406" s="37">
        <f t="shared" si="152"/>
        <v>136</v>
      </c>
      <c r="EN406" s="37">
        <v>136</v>
      </c>
      <c r="EP406" s="37">
        <v>1702.229</v>
      </c>
      <c r="FF406" s="183">
        <v>1233.4110000000001</v>
      </c>
      <c r="FI406" s="37"/>
      <c r="FV406" s="37">
        <v>224.08199999999999</v>
      </c>
      <c r="FX406" s="37">
        <v>4</v>
      </c>
      <c r="GB406" s="37">
        <v>1135.1271999999999</v>
      </c>
      <c r="GH406" s="37">
        <v>283.78179999999998</v>
      </c>
      <c r="GQ406" s="183"/>
      <c r="GR406" s="184"/>
      <c r="GS406" s="184"/>
      <c r="GT406" s="184"/>
      <c r="GU406" s="184"/>
      <c r="GV406" s="184"/>
      <c r="GW406" s="184"/>
      <c r="GX406" s="184"/>
      <c r="GY406" s="184"/>
      <c r="GZ406" s="184"/>
      <c r="HA406" s="184"/>
      <c r="HB406" s="184"/>
      <c r="HC406" s="184"/>
      <c r="HD406" s="184"/>
      <c r="HE406" s="184"/>
      <c r="HF406" s="184"/>
      <c r="HG406" s="184"/>
      <c r="HH406" s="184"/>
      <c r="HV406" s="37">
        <v>687.95587878787899</v>
      </c>
      <c r="HX406" s="37">
        <v>2</v>
      </c>
      <c r="IB406" s="37">
        <v>0</v>
      </c>
      <c r="IR406" s="37">
        <v>0</v>
      </c>
      <c r="IT406" s="37">
        <v>0</v>
      </c>
      <c r="JT406" s="37">
        <v>0</v>
      </c>
      <c r="JW406" s="37">
        <v>0</v>
      </c>
      <c r="JZ406" s="37">
        <v>0</v>
      </c>
      <c r="KA406" s="37">
        <v>0</v>
      </c>
      <c r="KB406" s="37">
        <v>0</v>
      </c>
      <c r="KC406" s="37">
        <v>0</v>
      </c>
      <c r="KD406" s="37">
        <v>0</v>
      </c>
      <c r="KV406" s="37">
        <v>0</v>
      </c>
    </row>
    <row r="407" spans="1:308" ht="17.25" customHeight="1" x14ac:dyDescent="0.25">
      <c r="A407" s="17">
        <v>397</v>
      </c>
      <c r="B407" s="163" t="s">
        <v>300</v>
      </c>
      <c r="C407" s="169" t="s">
        <v>697</v>
      </c>
      <c r="D407" s="170">
        <v>247694066</v>
      </c>
      <c r="E407" s="78">
        <f t="shared" si="137"/>
        <v>17504.701000000001</v>
      </c>
      <c r="F407" s="78">
        <f t="shared" si="134"/>
        <v>0</v>
      </c>
      <c r="G407" s="78">
        <f t="shared" si="135"/>
        <v>2895.9549999999999</v>
      </c>
      <c r="H407" s="78">
        <f t="shared" si="136"/>
        <v>0</v>
      </c>
      <c r="I407" s="78">
        <f t="shared" si="138"/>
        <v>14608.745999999999</v>
      </c>
      <c r="J407" s="37">
        <f t="shared" si="141"/>
        <v>2</v>
      </c>
      <c r="L407" s="37">
        <v>2</v>
      </c>
      <c r="N407" s="37">
        <v>0</v>
      </c>
      <c r="U407" s="37">
        <v>1</v>
      </c>
      <c r="V407" s="180">
        <f t="shared" si="139"/>
        <v>361</v>
      </c>
      <c r="W407" s="180">
        <f t="shared" si="142"/>
        <v>0</v>
      </c>
      <c r="X407" s="180"/>
      <c r="Y407" s="180"/>
      <c r="Z407" s="180">
        <f t="shared" si="143"/>
        <v>0</v>
      </c>
      <c r="AA407" s="180"/>
      <c r="AB407" s="180"/>
      <c r="AC407" s="180">
        <f t="shared" si="144"/>
        <v>361</v>
      </c>
      <c r="AE407" s="37">
        <v>361</v>
      </c>
      <c r="AG407" s="37">
        <v>0</v>
      </c>
      <c r="AI407" s="37">
        <v>0</v>
      </c>
      <c r="AK407" s="37">
        <v>0</v>
      </c>
      <c r="AL407" s="37">
        <f t="shared" si="140"/>
        <v>0</v>
      </c>
      <c r="AM407" s="179">
        <f t="shared" si="145"/>
        <v>0</v>
      </c>
      <c r="AP407" s="37">
        <f t="shared" si="146"/>
        <v>0</v>
      </c>
      <c r="AS407" s="37">
        <f t="shared" si="147"/>
        <v>0</v>
      </c>
      <c r="AU407" s="37">
        <v>0</v>
      </c>
      <c r="AV407" s="37">
        <f t="shared" si="148"/>
        <v>0</v>
      </c>
      <c r="AX407" s="37">
        <v>0</v>
      </c>
      <c r="AZ407" s="37">
        <v>2</v>
      </c>
      <c r="BF407" s="37">
        <v>0</v>
      </c>
      <c r="BS407" s="37">
        <f t="shared" si="149"/>
        <v>447</v>
      </c>
      <c r="BU407" s="37">
        <v>447</v>
      </c>
      <c r="BW407" s="37">
        <v>0</v>
      </c>
      <c r="BY407" s="37">
        <v>0</v>
      </c>
      <c r="CA407" s="37">
        <v>0</v>
      </c>
      <c r="CH407" s="37">
        <f t="shared" si="150"/>
        <v>4</v>
      </c>
      <c r="CJ407" s="37">
        <v>4</v>
      </c>
      <c r="CN407" s="183">
        <v>12484.617</v>
      </c>
      <c r="CT407" s="37">
        <v>301</v>
      </c>
      <c r="DB407" s="37">
        <v>0</v>
      </c>
      <c r="DD407" s="37">
        <v>0</v>
      </c>
      <c r="DE407" s="37">
        <f t="shared" si="151"/>
        <v>1</v>
      </c>
      <c r="DG407" s="37">
        <v>1</v>
      </c>
      <c r="DK407" s="37">
        <v>18</v>
      </c>
      <c r="DQ407" s="37">
        <f t="shared" si="133"/>
        <v>1195.7184999999999</v>
      </c>
      <c r="DW407" s="37">
        <v>0</v>
      </c>
      <c r="DZ407" s="37">
        <v>2</v>
      </c>
      <c r="EE407" s="37">
        <v>10</v>
      </c>
      <c r="EK407" s="37">
        <v>6</v>
      </c>
      <c r="EL407" s="37">
        <f t="shared" si="152"/>
        <v>40</v>
      </c>
      <c r="EN407" s="37">
        <v>40</v>
      </c>
      <c r="EP407" s="37">
        <v>504.51799999999997</v>
      </c>
      <c r="FF407" s="183">
        <v>2391.4369999999999</v>
      </c>
      <c r="FI407" s="37"/>
      <c r="FV407" s="37">
        <v>476.6</v>
      </c>
      <c r="FX407" s="37">
        <v>5</v>
      </c>
      <c r="GH407" s="37">
        <v>1298.1289999999999</v>
      </c>
      <c r="GQ407" s="185"/>
      <c r="GR407" s="186"/>
      <c r="GS407" s="186"/>
      <c r="GT407" s="186"/>
      <c r="GU407" s="186"/>
      <c r="GV407" s="186"/>
      <c r="GW407" s="186"/>
      <c r="GX407" s="186"/>
      <c r="GY407" s="186"/>
      <c r="GZ407" s="186"/>
      <c r="HA407" s="186"/>
      <c r="HB407" s="186"/>
      <c r="HC407" s="186"/>
      <c r="HD407" s="186"/>
      <c r="HE407" s="186"/>
      <c r="HF407" s="186"/>
      <c r="HG407" s="186"/>
      <c r="HH407" s="186"/>
      <c r="HV407" s="37">
        <v>775.89319540229997</v>
      </c>
      <c r="HX407" s="37">
        <v>1.7</v>
      </c>
      <c r="IB407" s="37">
        <v>0</v>
      </c>
      <c r="IR407" s="37">
        <v>0</v>
      </c>
      <c r="IT407" s="37">
        <v>0</v>
      </c>
      <c r="JT407" s="37">
        <v>0</v>
      </c>
      <c r="JW407" s="37">
        <v>0</v>
      </c>
      <c r="JZ407" s="37">
        <v>0</v>
      </c>
      <c r="KA407" s="37">
        <v>0</v>
      </c>
      <c r="KB407" s="37">
        <v>0</v>
      </c>
      <c r="KC407" s="37">
        <v>0</v>
      </c>
      <c r="KD407" s="37">
        <v>0</v>
      </c>
      <c r="KV407" s="37">
        <v>0</v>
      </c>
    </row>
    <row r="408" spans="1:308" ht="17.25" customHeight="1" x14ac:dyDescent="0.25">
      <c r="A408" s="17">
        <v>398</v>
      </c>
      <c r="B408" s="163" t="s">
        <v>300</v>
      </c>
      <c r="C408" s="169" t="s">
        <v>698</v>
      </c>
      <c r="D408" s="170">
        <v>247694053</v>
      </c>
      <c r="E408" s="78">
        <f t="shared" si="137"/>
        <v>12917.342000000001</v>
      </c>
      <c r="F408" s="78">
        <f t="shared" si="134"/>
        <v>0</v>
      </c>
      <c r="G408" s="78">
        <f t="shared" si="135"/>
        <v>3059.0958000000001</v>
      </c>
      <c r="H408" s="78">
        <f t="shared" si="136"/>
        <v>0</v>
      </c>
      <c r="I408" s="78">
        <f t="shared" si="138"/>
        <v>9858.2462000000014</v>
      </c>
      <c r="J408" s="37">
        <f t="shared" si="141"/>
        <v>1</v>
      </c>
      <c r="L408" s="37">
        <v>1</v>
      </c>
      <c r="N408" s="37">
        <v>0</v>
      </c>
      <c r="U408" s="37">
        <v>1</v>
      </c>
      <c r="V408" s="180">
        <f t="shared" si="139"/>
        <v>219</v>
      </c>
      <c r="W408" s="180">
        <f t="shared" si="142"/>
        <v>0</v>
      </c>
      <c r="X408" s="180"/>
      <c r="Y408" s="180"/>
      <c r="Z408" s="180">
        <f t="shared" si="143"/>
        <v>0</v>
      </c>
      <c r="AA408" s="180"/>
      <c r="AB408" s="180"/>
      <c r="AC408" s="180">
        <f t="shared" si="144"/>
        <v>219</v>
      </c>
      <c r="AE408" s="37">
        <v>219</v>
      </c>
      <c r="AG408" s="37">
        <v>0</v>
      </c>
      <c r="AI408" s="37">
        <v>0</v>
      </c>
      <c r="AK408" s="37">
        <v>0</v>
      </c>
      <c r="AL408" s="37">
        <f t="shared" si="140"/>
        <v>6</v>
      </c>
      <c r="AM408" s="179">
        <f t="shared" si="145"/>
        <v>0</v>
      </c>
      <c r="AP408" s="37">
        <f t="shared" si="146"/>
        <v>0</v>
      </c>
      <c r="AS408" s="37">
        <f t="shared" si="147"/>
        <v>5</v>
      </c>
      <c r="AU408" s="37">
        <v>5</v>
      </c>
      <c r="AV408" s="37">
        <f t="shared" si="148"/>
        <v>1</v>
      </c>
      <c r="AX408" s="37">
        <v>1</v>
      </c>
      <c r="AZ408" s="37">
        <v>1</v>
      </c>
      <c r="BF408" s="37">
        <v>0</v>
      </c>
      <c r="BS408" s="37">
        <f t="shared" si="149"/>
        <v>81.7</v>
      </c>
      <c r="BU408" s="37">
        <v>81.7</v>
      </c>
      <c r="BW408" s="37">
        <v>0</v>
      </c>
      <c r="BY408" s="37">
        <v>0</v>
      </c>
      <c r="CA408" s="37">
        <v>0</v>
      </c>
      <c r="CH408" s="37">
        <f t="shared" si="150"/>
        <v>2</v>
      </c>
      <c r="CJ408" s="37">
        <v>2</v>
      </c>
      <c r="CN408" s="37">
        <v>9282.4950000000008</v>
      </c>
      <c r="CT408" s="37">
        <v>259</v>
      </c>
      <c r="DB408" s="37">
        <v>0</v>
      </c>
      <c r="DD408" s="37">
        <v>0</v>
      </c>
      <c r="DE408" s="37">
        <f t="shared" si="151"/>
        <v>0</v>
      </c>
      <c r="DG408" s="37">
        <v>0</v>
      </c>
      <c r="DK408" s="37">
        <v>0</v>
      </c>
      <c r="DQ408" s="37">
        <f t="shared" si="133"/>
        <v>853.94349999999997</v>
      </c>
      <c r="DW408" s="37">
        <v>0</v>
      </c>
      <c r="DZ408" s="37">
        <v>1</v>
      </c>
      <c r="EE408" s="37">
        <v>8</v>
      </c>
      <c r="EK408" s="37">
        <v>5</v>
      </c>
      <c r="EL408" s="37">
        <f t="shared" si="152"/>
        <v>21</v>
      </c>
      <c r="EN408" s="37">
        <v>21</v>
      </c>
      <c r="EP408" s="37">
        <v>251.00399999999999</v>
      </c>
      <c r="FF408" s="183">
        <v>1707.8869999999999</v>
      </c>
      <c r="FI408" s="37"/>
      <c r="FV408" s="37">
        <v>426</v>
      </c>
      <c r="FX408" s="37">
        <v>4</v>
      </c>
      <c r="GB408" s="37">
        <v>1100.2048</v>
      </c>
      <c r="GH408" s="37">
        <v>275.05119999999999</v>
      </c>
      <c r="GQ408" s="183"/>
      <c r="GR408" s="184"/>
      <c r="GS408" s="184"/>
      <c r="GT408" s="184"/>
      <c r="GU408" s="184"/>
      <c r="GV408" s="184"/>
      <c r="GW408" s="184"/>
      <c r="GX408" s="184"/>
      <c r="GY408" s="184"/>
      <c r="GZ408" s="184"/>
      <c r="HA408" s="184"/>
      <c r="HB408" s="184"/>
      <c r="HC408" s="184"/>
      <c r="HD408" s="184"/>
      <c r="HE408" s="184"/>
      <c r="HF408" s="184"/>
      <c r="HG408" s="184"/>
      <c r="HH408" s="184"/>
      <c r="HV408" s="37">
        <v>486.81628318584097</v>
      </c>
      <c r="HX408" s="37">
        <v>2.8</v>
      </c>
      <c r="IB408" s="37">
        <v>0</v>
      </c>
      <c r="IR408" s="37">
        <v>0</v>
      </c>
      <c r="IT408" s="37">
        <v>0</v>
      </c>
      <c r="JT408" s="37">
        <v>0</v>
      </c>
      <c r="JW408" s="37">
        <v>0</v>
      </c>
      <c r="JZ408" s="37">
        <v>0</v>
      </c>
      <c r="KA408" s="37">
        <v>0</v>
      </c>
      <c r="KB408" s="37">
        <v>0</v>
      </c>
      <c r="KC408" s="37">
        <v>0</v>
      </c>
      <c r="KD408" s="37">
        <v>0</v>
      </c>
      <c r="KV408" s="37">
        <v>0</v>
      </c>
    </row>
    <row r="409" spans="1:308" ht="17.25" customHeight="1" x14ac:dyDescent="0.25">
      <c r="A409" s="17">
        <v>399</v>
      </c>
      <c r="B409" s="163" t="s">
        <v>300</v>
      </c>
      <c r="C409" s="169" t="s">
        <v>699</v>
      </c>
      <c r="D409" s="170">
        <v>247693438</v>
      </c>
      <c r="E409" s="78">
        <f t="shared" si="137"/>
        <v>11162.701000000001</v>
      </c>
      <c r="F409" s="78">
        <f t="shared" si="134"/>
        <v>0</v>
      </c>
      <c r="G409" s="78">
        <f t="shared" si="135"/>
        <v>5274.6334000000006</v>
      </c>
      <c r="H409" s="78">
        <f t="shared" si="136"/>
        <v>750</v>
      </c>
      <c r="I409" s="78">
        <f t="shared" si="138"/>
        <v>5138.0676000000003</v>
      </c>
      <c r="J409" s="37">
        <f t="shared" si="141"/>
        <v>2</v>
      </c>
      <c r="K409" s="37">
        <f>VLOOKUP($D409,'[2]Титул ДТ'!$B:$CT,12,0)</f>
        <v>2</v>
      </c>
      <c r="O409" s="37">
        <v>180</v>
      </c>
      <c r="U409" s="37">
        <v>1</v>
      </c>
      <c r="V409" s="180">
        <f t="shared" si="139"/>
        <v>570</v>
      </c>
      <c r="W409" s="180">
        <f t="shared" si="142"/>
        <v>0</v>
      </c>
      <c r="X409" s="180"/>
      <c r="Y409" s="180"/>
      <c r="Z409" s="180">
        <f t="shared" si="143"/>
        <v>0</v>
      </c>
      <c r="AA409" s="180"/>
      <c r="AB409" s="180"/>
      <c r="AC409" s="180">
        <f t="shared" si="144"/>
        <v>570</v>
      </c>
      <c r="AD409" s="37">
        <v>570</v>
      </c>
      <c r="AI409" s="37">
        <v>0</v>
      </c>
      <c r="AK409" s="37">
        <v>0</v>
      </c>
      <c r="AL409" s="37">
        <f t="shared" si="140"/>
        <v>9</v>
      </c>
      <c r="AM409" s="179">
        <f t="shared" si="145"/>
        <v>0</v>
      </c>
      <c r="AP409" s="37">
        <f t="shared" si="146"/>
        <v>0</v>
      </c>
      <c r="AS409" s="37">
        <f t="shared" si="147"/>
        <v>8</v>
      </c>
      <c r="AT409" s="37">
        <v>8</v>
      </c>
      <c r="AV409" s="37">
        <f t="shared" si="148"/>
        <v>1</v>
      </c>
      <c r="AW409" s="37">
        <v>1</v>
      </c>
      <c r="AZ409" s="37">
        <v>1</v>
      </c>
      <c r="BF409" s="37">
        <v>0</v>
      </c>
      <c r="BS409" s="37">
        <f t="shared" si="149"/>
        <v>54.2</v>
      </c>
      <c r="BU409" s="37">
        <v>54.2</v>
      </c>
      <c r="BW409" s="37">
        <v>0</v>
      </c>
      <c r="BY409" s="37">
        <v>0</v>
      </c>
      <c r="CA409" s="37">
        <v>0</v>
      </c>
      <c r="CH409" s="37">
        <f t="shared" si="150"/>
        <v>2</v>
      </c>
      <c r="CJ409" s="37">
        <v>2</v>
      </c>
      <c r="CN409" s="37">
        <v>4708.2730000000001</v>
      </c>
      <c r="CT409" s="37">
        <v>48</v>
      </c>
      <c r="DB409" s="37">
        <v>0</v>
      </c>
      <c r="DD409" s="37">
        <v>21</v>
      </c>
      <c r="DE409" s="37">
        <f t="shared" si="151"/>
        <v>1</v>
      </c>
      <c r="DG409" s="37">
        <v>1</v>
      </c>
      <c r="DK409" s="37">
        <v>18</v>
      </c>
      <c r="DQ409" s="37">
        <f t="shared" si="133"/>
        <v>1160.6994999999999</v>
      </c>
      <c r="DW409" s="37">
        <v>0</v>
      </c>
      <c r="DZ409" s="37">
        <v>2</v>
      </c>
      <c r="EE409" s="37">
        <v>0</v>
      </c>
      <c r="EK409" s="37">
        <v>8</v>
      </c>
      <c r="EL409" s="37">
        <f t="shared" si="152"/>
        <v>120</v>
      </c>
      <c r="EN409" s="37">
        <v>120</v>
      </c>
      <c r="EP409" s="37">
        <v>1522.856</v>
      </c>
      <c r="FF409" s="183">
        <v>2321.3989999999999</v>
      </c>
      <c r="FI409" s="37"/>
      <c r="FV409" s="37">
        <v>429</v>
      </c>
      <c r="FX409" s="37">
        <v>5</v>
      </c>
      <c r="GB409" s="37">
        <v>1430.3784000000001</v>
      </c>
      <c r="GH409" s="37">
        <v>357.59460000000001</v>
      </c>
      <c r="GI409" s="185"/>
      <c r="GQ409" s="183"/>
      <c r="GR409" s="184"/>
      <c r="GS409" s="184"/>
      <c r="GT409" s="184"/>
      <c r="GU409" s="184"/>
      <c r="GV409" s="184"/>
      <c r="GW409" s="184"/>
      <c r="GX409" s="184"/>
      <c r="GY409" s="184"/>
      <c r="GZ409" s="184"/>
      <c r="HA409" s="184"/>
      <c r="HB409" s="184"/>
      <c r="HC409" s="184"/>
      <c r="HD409" s="184"/>
      <c r="HE409" s="184"/>
      <c r="HF409" s="184"/>
      <c r="HG409" s="184"/>
      <c r="HH409" s="184"/>
      <c r="HV409" s="37">
        <v>338.77383157894701</v>
      </c>
      <c r="HX409" s="37">
        <v>5.2</v>
      </c>
      <c r="IB409" s="37">
        <v>0</v>
      </c>
      <c r="IR409" s="37">
        <v>0</v>
      </c>
      <c r="IT409" s="37">
        <v>0</v>
      </c>
      <c r="JT409" s="37">
        <v>0</v>
      </c>
      <c r="JW409" s="37">
        <v>0</v>
      </c>
      <c r="JZ409" s="37">
        <v>0</v>
      </c>
      <c r="KA409" s="37">
        <v>0</v>
      </c>
      <c r="KB409" s="37">
        <v>0</v>
      </c>
      <c r="KC409" s="37">
        <v>0</v>
      </c>
      <c r="KD409" s="37">
        <v>0</v>
      </c>
      <c r="KV409" s="37">
        <v>0</v>
      </c>
    </row>
    <row r="410" spans="1:308" ht="17.25" customHeight="1" x14ac:dyDescent="0.25">
      <c r="A410" s="17">
        <v>400</v>
      </c>
      <c r="B410" s="163" t="s">
        <v>300</v>
      </c>
      <c r="C410" s="169" t="s">
        <v>700</v>
      </c>
      <c r="D410" s="170">
        <v>247694107</v>
      </c>
      <c r="E410" s="78">
        <f t="shared" si="137"/>
        <v>10576.38</v>
      </c>
      <c r="F410" s="78">
        <f t="shared" si="134"/>
        <v>0</v>
      </c>
      <c r="G410" s="78">
        <f t="shared" si="135"/>
        <v>4518.2119999999995</v>
      </c>
      <c r="H410" s="78">
        <f t="shared" si="136"/>
        <v>0</v>
      </c>
      <c r="I410" s="78">
        <f t="shared" si="138"/>
        <v>6058.1679999999997</v>
      </c>
      <c r="J410" s="37">
        <f t="shared" si="141"/>
        <v>1</v>
      </c>
      <c r="L410" s="37">
        <v>1</v>
      </c>
      <c r="N410" s="37">
        <v>0</v>
      </c>
      <c r="U410" s="37">
        <v>1</v>
      </c>
      <c r="V410" s="180">
        <f t="shared" si="139"/>
        <v>179</v>
      </c>
      <c r="W410" s="180">
        <f t="shared" si="142"/>
        <v>0</v>
      </c>
      <c r="X410" s="180"/>
      <c r="Y410" s="180"/>
      <c r="Z410" s="180">
        <f t="shared" si="143"/>
        <v>0</v>
      </c>
      <c r="AA410" s="180"/>
      <c r="AB410" s="180"/>
      <c r="AC410" s="180">
        <f t="shared" si="144"/>
        <v>179</v>
      </c>
      <c r="AE410" s="37">
        <v>179</v>
      </c>
      <c r="AG410" s="37">
        <v>0</v>
      </c>
      <c r="AI410" s="37">
        <v>0</v>
      </c>
      <c r="AK410" s="37">
        <v>0</v>
      </c>
      <c r="AL410" s="37">
        <f t="shared" si="140"/>
        <v>0</v>
      </c>
      <c r="AM410" s="179">
        <f t="shared" si="145"/>
        <v>0</v>
      </c>
      <c r="AP410" s="37">
        <f t="shared" si="146"/>
        <v>0</v>
      </c>
      <c r="AS410" s="37">
        <f t="shared" si="147"/>
        <v>0</v>
      </c>
      <c r="AU410" s="37">
        <v>0</v>
      </c>
      <c r="AV410" s="37">
        <f t="shared" si="148"/>
        <v>0</v>
      </c>
      <c r="AX410" s="37">
        <v>0</v>
      </c>
      <c r="AZ410" s="37">
        <v>1</v>
      </c>
      <c r="BF410" s="37">
        <v>0</v>
      </c>
      <c r="BS410" s="37">
        <f t="shared" si="149"/>
        <v>142</v>
      </c>
      <c r="BU410" s="37">
        <v>142</v>
      </c>
      <c r="BW410" s="37">
        <v>0</v>
      </c>
      <c r="BY410" s="37">
        <v>0</v>
      </c>
      <c r="CA410" s="37">
        <v>0</v>
      </c>
      <c r="CH410" s="37">
        <f t="shared" si="150"/>
        <v>2</v>
      </c>
      <c r="CJ410" s="37">
        <v>2</v>
      </c>
      <c r="CN410" s="37">
        <v>5124.174</v>
      </c>
      <c r="CT410" s="37">
        <v>435</v>
      </c>
      <c r="DB410" s="37">
        <v>0</v>
      </c>
      <c r="DD410" s="37">
        <v>0</v>
      </c>
      <c r="DE410" s="37">
        <f t="shared" si="151"/>
        <v>1</v>
      </c>
      <c r="DG410" s="37">
        <v>1</v>
      </c>
      <c r="DK410" s="37">
        <v>18</v>
      </c>
      <c r="DQ410" s="37">
        <f t="shared" si="133"/>
        <v>1897.3325</v>
      </c>
      <c r="DW410" s="37">
        <v>0</v>
      </c>
      <c r="DZ410" s="37">
        <v>1</v>
      </c>
      <c r="EE410" s="37">
        <v>1</v>
      </c>
      <c r="EK410" s="37">
        <v>2</v>
      </c>
      <c r="EL410" s="37">
        <f t="shared" si="152"/>
        <v>56</v>
      </c>
      <c r="EN410" s="37">
        <v>56</v>
      </c>
      <c r="EP410" s="37">
        <v>723.54700000000003</v>
      </c>
      <c r="FF410" s="183">
        <v>3794.665</v>
      </c>
      <c r="FI410" s="37"/>
      <c r="FV410" s="37">
        <v>803</v>
      </c>
      <c r="FX410" s="37">
        <v>5.3333333333333304</v>
      </c>
      <c r="GH410" s="37">
        <v>594.99400000000003</v>
      </c>
      <c r="GI410" s="183"/>
      <c r="GQ410" s="183"/>
      <c r="GR410" s="184"/>
      <c r="GS410" s="184"/>
      <c r="GT410" s="184"/>
      <c r="GU410" s="184"/>
      <c r="GV410" s="184"/>
      <c r="GW410" s="184"/>
      <c r="GX410" s="184"/>
      <c r="GY410" s="184"/>
      <c r="GZ410" s="184"/>
      <c r="HA410" s="184"/>
      <c r="HB410" s="184"/>
      <c r="HC410" s="184"/>
      <c r="HD410" s="184"/>
      <c r="HE410" s="184"/>
      <c r="HF410" s="184"/>
      <c r="HG410" s="184"/>
      <c r="HH410" s="184"/>
      <c r="HV410" s="37">
        <v>353.78021621621701</v>
      </c>
      <c r="HX410" s="37">
        <v>1.7</v>
      </c>
      <c r="IB410" s="37">
        <v>0</v>
      </c>
      <c r="IR410" s="37">
        <v>0</v>
      </c>
      <c r="IT410" s="37">
        <v>0</v>
      </c>
      <c r="JT410" s="37">
        <v>0</v>
      </c>
      <c r="JW410" s="37">
        <v>0</v>
      </c>
      <c r="JZ410" s="37">
        <v>0</v>
      </c>
      <c r="KA410" s="37">
        <v>0</v>
      </c>
      <c r="KB410" s="37">
        <v>0</v>
      </c>
      <c r="KC410" s="37">
        <v>0</v>
      </c>
      <c r="KD410" s="37">
        <v>0</v>
      </c>
      <c r="KV410" s="37">
        <v>0</v>
      </c>
    </row>
    <row r="411" spans="1:308" ht="17.25" customHeight="1" x14ac:dyDescent="0.25">
      <c r="A411" s="17">
        <v>401</v>
      </c>
      <c r="B411" s="164" t="s">
        <v>300</v>
      </c>
      <c r="C411" s="171" t="s">
        <v>701</v>
      </c>
      <c r="D411" s="170">
        <v>247694067</v>
      </c>
      <c r="E411" s="78">
        <f t="shared" si="137"/>
        <v>20552.705000000002</v>
      </c>
      <c r="F411" s="78">
        <f t="shared" si="134"/>
        <v>0</v>
      </c>
      <c r="G411" s="78">
        <f t="shared" si="135"/>
        <v>4776.6990000000005</v>
      </c>
      <c r="H411" s="78">
        <f t="shared" si="136"/>
        <v>0</v>
      </c>
      <c r="I411" s="78">
        <f t="shared" si="138"/>
        <v>15776.006000000001</v>
      </c>
      <c r="J411" s="37">
        <f t="shared" si="141"/>
        <v>2</v>
      </c>
      <c r="L411" s="37">
        <v>2</v>
      </c>
      <c r="N411" s="37">
        <v>0</v>
      </c>
      <c r="U411" s="37">
        <v>1</v>
      </c>
      <c r="V411" s="180">
        <f t="shared" si="139"/>
        <v>306</v>
      </c>
      <c r="W411" s="180">
        <f t="shared" si="142"/>
        <v>0</v>
      </c>
      <c r="X411" s="180"/>
      <c r="Y411" s="180"/>
      <c r="Z411" s="180">
        <f t="shared" si="143"/>
        <v>0</v>
      </c>
      <c r="AA411" s="180"/>
      <c r="AB411" s="180"/>
      <c r="AC411" s="180">
        <f t="shared" si="144"/>
        <v>306</v>
      </c>
      <c r="AE411" s="37">
        <v>306</v>
      </c>
      <c r="AG411" s="37">
        <v>0</v>
      </c>
      <c r="AI411" s="37">
        <v>0</v>
      </c>
      <c r="AK411" s="37">
        <v>0</v>
      </c>
      <c r="AL411" s="37">
        <f t="shared" si="140"/>
        <v>0</v>
      </c>
      <c r="AM411" s="179">
        <f t="shared" si="145"/>
        <v>0</v>
      </c>
      <c r="AP411" s="37">
        <f t="shared" si="146"/>
        <v>0</v>
      </c>
      <c r="AS411" s="37">
        <f t="shared" si="147"/>
        <v>0</v>
      </c>
      <c r="AU411" s="37">
        <v>0</v>
      </c>
      <c r="AV411" s="37">
        <f t="shared" si="148"/>
        <v>0</v>
      </c>
      <c r="AX411" s="37">
        <v>0</v>
      </c>
      <c r="AZ411" s="37">
        <v>2</v>
      </c>
      <c r="BF411" s="37">
        <v>0</v>
      </c>
      <c r="BS411" s="37">
        <f t="shared" si="149"/>
        <v>497</v>
      </c>
      <c r="BU411" s="37">
        <v>497</v>
      </c>
      <c r="BW411" s="37">
        <v>0</v>
      </c>
      <c r="BY411" s="37">
        <v>0</v>
      </c>
      <c r="CA411" s="37">
        <v>0</v>
      </c>
      <c r="CH411" s="37">
        <f t="shared" si="150"/>
        <v>2</v>
      </c>
      <c r="CJ411" s="37">
        <v>2</v>
      </c>
      <c r="CN411" s="37">
        <v>13320.85</v>
      </c>
      <c r="CT411" s="37">
        <v>32</v>
      </c>
      <c r="DB411" s="37">
        <v>0</v>
      </c>
      <c r="DD411" s="37">
        <v>0</v>
      </c>
      <c r="DE411" s="37">
        <f t="shared" si="151"/>
        <v>1</v>
      </c>
      <c r="DG411" s="37">
        <v>1</v>
      </c>
      <c r="DK411" s="37">
        <v>18</v>
      </c>
      <c r="DQ411" s="37">
        <f t="shared" si="133"/>
        <v>1824.7815000000001</v>
      </c>
      <c r="DW411" s="37">
        <v>0</v>
      </c>
      <c r="DZ411" s="37">
        <v>2</v>
      </c>
      <c r="EE411" s="37">
        <v>9</v>
      </c>
      <c r="EK411" s="37">
        <v>11</v>
      </c>
      <c r="EL411" s="37">
        <f t="shared" si="152"/>
        <v>87</v>
      </c>
      <c r="EN411" s="37">
        <v>87</v>
      </c>
      <c r="EP411" s="37">
        <v>1127.136</v>
      </c>
      <c r="FF411" s="37">
        <v>3649.5630000000001</v>
      </c>
      <c r="FI411" s="37"/>
      <c r="FV411" s="37">
        <v>728.2</v>
      </c>
      <c r="FX411" s="37">
        <v>5</v>
      </c>
      <c r="GH411" s="37">
        <v>1634.1559999999999</v>
      </c>
      <c r="GQ411" s="185"/>
      <c r="GR411" s="186"/>
      <c r="GS411" s="186"/>
      <c r="GT411" s="186"/>
      <c r="GU411" s="186"/>
      <c r="GV411" s="186"/>
      <c r="GW411" s="186"/>
      <c r="GX411" s="186"/>
      <c r="GY411" s="186"/>
      <c r="GZ411" s="186"/>
      <c r="HA411" s="186"/>
      <c r="HB411" s="186"/>
      <c r="HC411" s="186"/>
      <c r="HD411" s="186"/>
      <c r="HE411" s="186"/>
      <c r="HF411" s="186"/>
      <c r="HG411" s="186"/>
      <c r="HH411" s="186"/>
      <c r="HV411" s="37">
        <v>1089.4373333333299</v>
      </c>
      <c r="HX411" s="37">
        <v>1.7</v>
      </c>
      <c r="IB411" s="37">
        <v>0</v>
      </c>
      <c r="IR411" s="37">
        <v>0</v>
      </c>
      <c r="IT411" s="37">
        <v>0</v>
      </c>
      <c r="JT411" s="37">
        <v>0</v>
      </c>
      <c r="JW411" s="37">
        <v>0</v>
      </c>
      <c r="JZ411" s="37">
        <v>0</v>
      </c>
      <c r="KA411" s="37">
        <v>0</v>
      </c>
      <c r="KB411" s="37">
        <v>0</v>
      </c>
      <c r="KC411" s="37">
        <v>0</v>
      </c>
      <c r="KD411" s="37">
        <v>0</v>
      </c>
      <c r="KV411" s="37">
        <v>0</v>
      </c>
    </row>
    <row r="412" spans="1:308" ht="17.25" customHeight="1" x14ac:dyDescent="0.25">
      <c r="A412" s="17">
        <v>402</v>
      </c>
      <c r="B412" s="163" t="s">
        <v>300</v>
      </c>
      <c r="C412" s="169" t="s">
        <v>702</v>
      </c>
      <c r="D412" s="170">
        <v>247693694</v>
      </c>
      <c r="E412" s="78">
        <f t="shared" si="137"/>
        <v>14320.849</v>
      </c>
      <c r="F412" s="78">
        <f t="shared" si="134"/>
        <v>0</v>
      </c>
      <c r="G412" s="78">
        <f t="shared" si="135"/>
        <v>4477.0380000000005</v>
      </c>
      <c r="H412" s="78">
        <f t="shared" si="136"/>
        <v>0</v>
      </c>
      <c r="I412" s="78">
        <f t="shared" si="138"/>
        <v>9843.8109999999997</v>
      </c>
      <c r="J412" s="37">
        <f t="shared" si="141"/>
        <v>4</v>
      </c>
      <c r="L412" s="37">
        <v>4</v>
      </c>
      <c r="N412" s="37">
        <v>0</v>
      </c>
      <c r="U412" s="37">
        <v>1</v>
      </c>
      <c r="V412" s="180">
        <f t="shared" si="139"/>
        <v>104.6</v>
      </c>
      <c r="W412" s="180">
        <f t="shared" si="142"/>
        <v>0</v>
      </c>
      <c r="X412" s="180"/>
      <c r="Y412" s="180"/>
      <c r="Z412" s="180">
        <f t="shared" si="143"/>
        <v>0</v>
      </c>
      <c r="AA412" s="180"/>
      <c r="AB412" s="180"/>
      <c r="AC412" s="180">
        <f t="shared" si="144"/>
        <v>104.6</v>
      </c>
      <c r="AE412" s="37">
        <v>104.6</v>
      </c>
      <c r="AG412" s="37">
        <v>519.70000000000005</v>
      </c>
      <c r="AI412" s="37">
        <v>0</v>
      </c>
      <c r="AK412" s="37">
        <v>0</v>
      </c>
      <c r="AL412" s="37">
        <f t="shared" si="140"/>
        <v>0</v>
      </c>
      <c r="AM412" s="179">
        <f t="shared" si="145"/>
        <v>0</v>
      </c>
      <c r="AP412" s="37">
        <f t="shared" si="146"/>
        <v>0</v>
      </c>
      <c r="AS412" s="37">
        <f t="shared" si="147"/>
        <v>0</v>
      </c>
      <c r="AU412" s="37">
        <v>0</v>
      </c>
      <c r="AV412" s="37">
        <f t="shared" si="148"/>
        <v>0</v>
      </c>
      <c r="AX412" s="37">
        <v>0</v>
      </c>
      <c r="AZ412" s="37">
        <v>1</v>
      </c>
      <c r="BF412" s="37">
        <v>0</v>
      </c>
      <c r="BS412" s="37">
        <f t="shared" si="149"/>
        <v>47.7</v>
      </c>
      <c r="BU412" s="37">
        <v>47.7</v>
      </c>
      <c r="BW412" s="37">
        <v>0</v>
      </c>
      <c r="BY412" s="37">
        <v>0</v>
      </c>
      <c r="CA412" s="37">
        <v>0</v>
      </c>
      <c r="CH412" s="37">
        <f t="shared" si="150"/>
        <v>5</v>
      </c>
      <c r="CJ412" s="37">
        <v>5</v>
      </c>
      <c r="CN412" s="37">
        <v>8280.0630000000001</v>
      </c>
      <c r="CT412" s="37">
        <v>289</v>
      </c>
      <c r="CV412" s="37">
        <v>1</v>
      </c>
      <c r="CX412" s="37">
        <v>8</v>
      </c>
      <c r="DB412" s="37">
        <v>0</v>
      </c>
      <c r="DD412" s="37">
        <v>0</v>
      </c>
      <c r="DE412" s="37">
        <f t="shared" si="151"/>
        <v>1</v>
      </c>
      <c r="DG412" s="37">
        <v>1</v>
      </c>
      <c r="DK412" s="37">
        <v>18</v>
      </c>
      <c r="DQ412" s="37">
        <f t="shared" si="133"/>
        <v>1507.4860000000001</v>
      </c>
      <c r="DW412" s="37">
        <v>0</v>
      </c>
      <c r="DZ412" s="37">
        <v>4</v>
      </c>
      <c r="EE412" s="37">
        <v>11</v>
      </c>
      <c r="EK412" s="37">
        <v>7</v>
      </c>
      <c r="EL412" s="37">
        <f t="shared" si="152"/>
        <v>112</v>
      </c>
      <c r="EN412" s="37">
        <v>112</v>
      </c>
      <c r="EP412" s="37">
        <v>1462.066</v>
      </c>
      <c r="FF412" s="37">
        <v>3014.9720000000002</v>
      </c>
      <c r="FI412" s="37"/>
      <c r="FV412" s="37">
        <v>505</v>
      </c>
      <c r="FX412" s="37">
        <v>5</v>
      </c>
      <c r="GH412" s="37">
        <v>865.74800000000005</v>
      </c>
      <c r="GQ412" s="183"/>
      <c r="GR412" s="184"/>
      <c r="GS412" s="184"/>
      <c r="GT412" s="184"/>
      <c r="GU412" s="184"/>
      <c r="GV412" s="184"/>
      <c r="GW412" s="184"/>
      <c r="GX412" s="184"/>
      <c r="GY412" s="184"/>
      <c r="GZ412" s="184"/>
      <c r="HA412" s="184"/>
      <c r="HB412" s="184"/>
      <c r="HC412" s="184"/>
      <c r="HD412" s="184"/>
      <c r="HE412" s="184"/>
      <c r="HF412" s="184"/>
      <c r="HG412" s="184"/>
      <c r="HH412" s="184"/>
      <c r="HV412" s="37">
        <v>608.36345945946096</v>
      </c>
      <c r="HX412" s="37">
        <v>1.7</v>
      </c>
      <c r="IB412" s="37">
        <v>0</v>
      </c>
      <c r="IR412" s="37">
        <v>0</v>
      </c>
      <c r="IT412" s="37">
        <v>0</v>
      </c>
      <c r="JT412" s="37">
        <v>0</v>
      </c>
      <c r="JW412" s="37">
        <v>0</v>
      </c>
      <c r="JZ412" s="37">
        <v>0</v>
      </c>
      <c r="KA412" s="37">
        <v>0</v>
      </c>
      <c r="KB412" s="37">
        <v>0</v>
      </c>
      <c r="KC412" s="37">
        <v>0</v>
      </c>
      <c r="KD412" s="37">
        <v>0</v>
      </c>
      <c r="KV412" s="37">
        <v>0</v>
      </c>
    </row>
    <row r="413" spans="1:308" ht="17.25" customHeight="1" x14ac:dyDescent="0.25">
      <c r="A413" s="17">
        <v>403</v>
      </c>
      <c r="B413" s="163" t="s">
        <v>300</v>
      </c>
      <c r="C413" s="169" t="s">
        <v>703</v>
      </c>
      <c r="D413" s="170">
        <v>1055182458</v>
      </c>
      <c r="E413" s="78">
        <f t="shared" si="137"/>
        <v>6395.1729999999998</v>
      </c>
      <c r="F413" s="78">
        <f t="shared" si="134"/>
        <v>0</v>
      </c>
      <c r="G413" s="78">
        <f t="shared" si="135"/>
        <v>1400.329</v>
      </c>
      <c r="H413" s="78">
        <f t="shared" si="136"/>
        <v>0</v>
      </c>
      <c r="I413" s="78">
        <f t="shared" si="138"/>
        <v>4994.8440000000001</v>
      </c>
      <c r="J413" s="37">
        <f t="shared" si="141"/>
        <v>1</v>
      </c>
      <c r="K413" s="37">
        <f>VLOOKUP($D413,'[2]Титул ДТ'!$B:$CT,12,0)</f>
        <v>1</v>
      </c>
      <c r="N413" s="37">
        <v>0</v>
      </c>
      <c r="U413" s="37">
        <v>1</v>
      </c>
      <c r="V413" s="180">
        <f t="shared" si="139"/>
        <v>0</v>
      </c>
      <c r="W413" s="180">
        <f t="shared" si="142"/>
        <v>0</v>
      </c>
      <c r="X413" s="180"/>
      <c r="Y413" s="180"/>
      <c r="Z413" s="180">
        <f t="shared" si="143"/>
        <v>0</v>
      </c>
      <c r="AA413" s="180"/>
      <c r="AB413" s="180"/>
      <c r="AC413" s="180">
        <f t="shared" si="144"/>
        <v>0</v>
      </c>
      <c r="AE413" s="37">
        <v>0</v>
      </c>
      <c r="AG413" s="37">
        <v>0</v>
      </c>
      <c r="AI413" s="37">
        <v>316</v>
      </c>
      <c r="AK413" s="37">
        <v>0</v>
      </c>
      <c r="AL413" s="37">
        <f t="shared" si="140"/>
        <v>0</v>
      </c>
      <c r="AM413" s="179">
        <f t="shared" si="145"/>
        <v>0</v>
      </c>
      <c r="AP413" s="37">
        <f t="shared" si="146"/>
        <v>0</v>
      </c>
      <c r="AS413" s="37">
        <f t="shared" si="147"/>
        <v>0</v>
      </c>
      <c r="AU413" s="37">
        <v>0</v>
      </c>
      <c r="AV413" s="37">
        <f t="shared" si="148"/>
        <v>0</v>
      </c>
      <c r="AX413" s="37">
        <v>0</v>
      </c>
      <c r="AZ413" s="37">
        <v>0</v>
      </c>
      <c r="BF413" s="37">
        <v>0</v>
      </c>
      <c r="BS413" s="37">
        <f t="shared" si="149"/>
        <v>0</v>
      </c>
      <c r="BU413" s="37">
        <v>0</v>
      </c>
      <c r="BW413" s="37">
        <v>0</v>
      </c>
      <c r="BY413" s="37">
        <v>0</v>
      </c>
      <c r="CA413" s="37">
        <v>0</v>
      </c>
      <c r="CH413" s="37">
        <f t="shared" si="150"/>
        <v>0</v>
      </c>
      <c r="CJ413" s="37">
        <v>0</v>
      </c>
      <c r="CN413" s="37">
        <v>4160.8440000000001</v>
      </c>
      <c r="CT413" s="37">
        <v>0</v>
      </c>
      <c r="DB413" s="37">
        <v>0</v>
      </c>
      <c r="DD413" s="37">
        <v>0</v>
      </c>
      <c r="DE413" s="37">
        <f t="shared" si="151"/>
        <v>0</v>
      </c>
      <c r="DG413" s="37">
        <v>0</v>
      </c>
      <c r="DK413" s="37">
        <v>0</v>
      </c>
      <c r="DQ413" s="37">
        <f t="shared" si="133"/>
        <v>563.00099999999998</v>
      </c>
      <c r="DW413" s="37">
        <v>0</v>
      </c>
      <c r="DZ413" s="37">
        <v>1</v>
      </c>
      <c r="EE413" s="37">
        <v>0</v>
      </c>
      <c r="EK413" s="37">
        <v>0</v>
      </c>
      <c r="EL413" s="37">
        <f t="shared" si="152"/>
        <v>21</v>
      </c>
      <c r="EN413" s="37">
        <v>21</v>
      </c>
      <c r="EP413" s="37">
        <v>274.327</v>
      </c>
      <c r="FF413" s="37">
        <v>1126.002</v>
      </c>
      <c r="FI413" s="37"/>
      <c r="FV413" s="37">
        <v>212</v>
      </c>
      <c r="FX413" s="37">
        <v>5</v>
      </c>
      <c r="GH413" s="37">
        <v>518</v>
      </c>
      <c r="GQ413" s="183"/>
      <c r="GR413" s="184"/>
      <c r="GS413" s="184"/>
      <c r="GT413" s="184"/>
      <c r="GU413" s="184"/>
      <c r="GV413" s="184"/>
      <c r="GW413" s="184"/>
      <c r="GX413" s="184"/>
      <c r="GY413" s="184"/>
      <c r="GZ413" s="184"/>
      <c r="HA413" s="184"/>
      <c r="HB413" s="184"/>
      <c r="HC413" s="184"/>
      <c r="HD413" s="184"/>
      <c r="HE413" s="184"/>
      <c r="HF413" s="184"/>
      <c r="HG413" s="184"/>
      <c r="HH413" s="184"/>
      <c r="HV413" s="37">
        <v>250.06896551724199</v>
      </c>
      <c r="HX413" s="37">
        <v>2</v>
      </c>
      <c r="IB413" s="37">
        <v>0</v>
      </c>
      <c r="IR413" s="37">
        <v>0</v>
      </c>
      <c r="IT413" s="37">
        <v>0</v>
      </c>
      <c r="JT413" s="37">
        <v>0</v>
      </c>
      <c r="JW413" s="37">
        <v>0</v>
      </c>
      <c r="JZ413" s="37">
        <v>0</v>
      </c>
      <c r="KA413" s="37">
        <v>0</v>
      </c>
      <c r="KB413" s="37">
        <v>0</v>
      </c>
      <c r="KC413" s="37">
        <v>0</v>
      </c>
      <c r="KD413" s="37">
        <v>0</v>
      </c>
      <c r="KV413" s="37">
        <v>0</v>
      </c>
    </row>
    <row r="414" spans="1:308" ht="17.25" customHeight="1" x14ac:dyDescent="0.25">
      <c r="A414" s="17">
        <v>404</v>
      </c>
      <c r="B414" s="163" t="s">
        <v>300</v>
      </c>
      <c r="C414" s="169" t="s">
        <v>704</v>
      </c>
      <c r="D414" s="170">
        <v>247694048</v>
      </c>
      <c r="E414" s="78">
        <f t="shared" si="137"/>
        <v>9655.2510000000002</v>
      </c>
      <c r="F414" s="78">
        <f t="shared" si="134"/>
        <v>0</v>
      </c>
      <c r="G414" s="78">
        <f t="shared" si="135"/>
        <v>3349.1113999999998</v>
      </c>
      <c r="H414" s="78">
        <f t="shared" si="136"/>
        <v>700</v>
      </c>
      <c r="I414" s="78">
        <f t="shared" si="138"/>
        <v>5606.1395999999995</v>
      </c>
      <c r="J414" s="37">
        <f t="shared" si="141"/>
        <v>3</v>
      </c>
      <c r="K414" s="37">
        <f>VLOOKUP($D414,'[2]Титул ДТ'!$B:$CT,12,0)</f>
        <v>3</v>
      </c>
      <c r="O414" s="37">
        <v>320</v>
      </c>
      <c r="U414" s="37">
        <v>1</v>
      </c>
      <c r="V414" s="180">
        <f t="shared" si="139"/>
        <v>380</v>
      </c>
      <c r="W414" s="180">
        <f t="shared" si="142"/>
        <v>0</v>
      </c>
      <c r="X414" s="180"/>
      <c r="Y414" s="180"/>
      <c r="Z414" s="180">
        <f t="shared" si="143"/>
        <v>0</v>
      </c>
      <c r="AA414" s="180"/>
      <c r="AB414" s="180"/>
      <c r="AC414" s="180">
        <f t="shared" si="144"/>
        <v>380</v>
      </c>
      <c r="AD414" s="37">
        <v>380</v>
      </c>
      <c r="AI414" s="37">
        <v>0</v>
      </c>
      <c r="AK414" s="37">
        <v>0</v>
      </c>
      <c r="AL414" s="37">
        <f t="shared" si="140"/>
        <v>9</v>
      </c>
      <c r="AM414" s="179">
        <f t="shared" si="145"/>
        <v>0</v>
      </c>
      <c r="AP414" s="37">
        <f t="shared" si="146"/>
        <v>0</v>
      </c>
      <c r="AS414" s="37">
        <f t="shared" si="147"/>
        <v>8</v>
      </c>
      <c r="AT414" s="37">
        <v>8</v>
      </c>
      <c r="AV414" s="37">
        <f t="shared" si="148"/>
        <v>1</v>
      </c>
      <c r="AW414" s="37">
        <v>1</v>
      </c>
      <c r="AZ414" s="37">
        <v>1</v>
      </c>
      <c r="BF414" s="37">
        <v>0</v>
      </c>
      <c r="BS414" s="37">
        <f t="shared" si="149"/>
        <v>285</v>
      </c>
      <c r="BU414" s="37">
        <v>285</v>
      </c>
      <c r="BW414" s="37">
        <v>0</v>
      </c>
      <c r="BY414" s="37">
        <v>0</v>
      </c>
      <c r="CA414" s="37">
        <v>0</v>
      </c>
      <c r="CH414" s="37">
        <f t="shared" si="150"/>
        <v>3</v>
      </c>
      <c r="CJ414" s="37">
        <v>3</v>
      </c>
      <c r="CN414" s="37">
        <v>4956.1729999999998</v>
      </c>
      <c r="CT414" s="37">
        <v>80</v>
      </c>
      <c r="DB414" s="37">
        <v>0</v>
      </c>
      <c r="DD414" s="37">
        <v>0</v>
      </c>
      <c r="DE414" s="37">
        <f t="shared" si="151"/>
        <v>1</v>
      </c>
      <c r="DG414" s="37">
        <v>1</v>
      </c>
      <c r="DK414" s="37">
        <v>18</v>
      </c>
      <c r="DQ414" s="37">
        <f t="shared" si="133"/>
        <v>525.88649999999996</v>
      </c>
      <c r="DW414" s="37">
        <v>0</v>
      </c>
      <c r="DZ414" s="37">
        <v>3</v>
      </c>
      <c r="EE414" s="37">
        <v>8</v>
      </c>
      <c r="EK414" s="37">
        <v>10</v>
      </c>
      <c r="EL414" s="37">
        <f t="shared" si="152"/>
        <v>72</v>
      </c>
      <c r="EN414" s="37">
        <v>72</v>
      </c>
      <c r="EP414" s="37">
        <v>909.47199999999998</v>
      </c>
      <c r="FF414" s="37">
        <v>1051.7729999999999</v>
      </c>
      <c r="FI414" s="37"/>
      <c r="FV414" s="37">
        <v>261</v>
      </c>
      <c r="FX414" s="37">
        <v>4</v>
      </c>
      <c r="GB414" s="37">
        <v>1387.8664000000001</v>
      </c>
      <c r="GH414" s="37">
        <v>346.96660000000003</v>
      </c>
      <c r="GQ414" s="183"/>
      <c r="GR414" s="184"/>
      <c r="GS414" s="184"/>
      <c r="GT414" s="184"/>
      <c r="GU414" s="184"/>
      <c r="GV414" s="184"/>
      <c r="GW414" s="184"/>
      <c r="GX414" s="184"/>
      <c r="GY414" s="184"/>
      <c r="GZ414" s="184"/>
      <c r="HA414" s="184"/>
      <c r="HB414" s="184"/>
      <c r="HC414" s="184"/>
      <c r="HD414" s="184"/>
      <c r="HE414" s="184"/>
      <c r="HF414" s="184"/>
      <c r="HG414" s="184"/>
      <c r="HH414" s="184"/>
      <c r="HV414" s="37">
        <v>800.69215384615302</v>
      </c>
      <c r="HX414" s="37">
        <v>2.1</v>
      </c>
      <c r="IB414" s="37">
        <v>0</v>
      </c>
      <c r="IR414" s="37">
        <v>0</v>
      </c>
      <c r="IT414" s="37">
        <v>0</v>
      </c>
      <c r="JT414" s="37">
        <v>0</v>
      </c>
      <c r="JW414" s="37">
        <v>0</v>
      </c>
      <c r="JZ414" s="37">
        <v>0</v>
      </c>
      <c r="KA414" s="37">
        <v>0</v>
      </c>
      <c r="KB414" s="37">
        <v>0</v>
      </c>
      <c r="KC414" s="37">
        <v>0</v>
      </c>
      <c r="KD414" s="37">
        <v>0</v>
      </c>
      <c r="KV414" s="37">
        <v>0</v>
      </c>
    </row>
    <row r="415" spans="1:308" ht="17.25" customHeight="1" x14ac:dyDescent="0.25">
      <c r="A415" s="17">
        <v>405</v>
      </c>
      <c r="B415" s="163" t="s">
        <v>300</v>
      </c>
      <c r="C415" s="169" t="s">
        <v>705</v>
      </c>
      <c r="D415" s="170">
        <v>247694052</v>
      </c>
      <c r="E415" s="78">
        <f t="shared" si="137"/>
        <v>11052.786</v>
      </c>
      <c r="F415" s="78">
        <f t="shared" si="134"/>
        <v>0</v>
      </c>
      <c r="G415" s="78">
        <f t="shared" si="135"/>
        <v>4630.7860000000001</v>
      </c>
      <c r="H415" s="78">
        <f t="shared" si="136"/>
        <v>213.3</v>
      </c>
      <c r="I415" s="78">
        <f t="shared" si="138"/>
        <v>6208.7</v>
      </c>
      <c r="J415" s="37">
        <f t="shared" si="141"/>
        <v>2</v>
      </c>
      <c r="K415" s="37">
        <f>VLOOKUP($D415,'[2]Титул ДТ'!$B:$CT,12,0)</f>
        <v>2</v>
      </c>
      <c r="O415" s="37">
        <v>159</v>
      </c>
      <c r="U415" s="37">
        <v>1</v>
      </c>
      <c r="V415" s="180">
        <f t="shared" si="139"/>
        <v>54.3</v>
      </c>
      <c r="W415" s="180">
        <f t="shared" si="142"/>
        <v>0</v>
      </c>
      <c r="X415" s="180"/>
      <c r="Y415" s="180"/>
      <c r="Z415" s="180">
        <f t="shared" si="143"/>
        <v>0</v>
      </c>
      <c r="AA415" s="180"/>
      <c r="AB415" s="180"/>
      <c r="AC415" s="180">
        <f t="shared" si="144"/>
        <v>54.3</v>
      </c>
      <c r="AD415" s="37">
        <v>54.3</v>
      </c>
      <c r="AI415" s="37">
        <v>0</v>
      </c>
      <c r="AK415" s="37">
        <v>0</v>
      </c>
      <c r="AL415" s="37">
        <f t="shared" si="140"/>
        <v>0</v>
      </c>
      <c r="AM415" s="179">
        <f t="shared" si="145"/>
        <v>0</v>
      </c>
      <c r="AP415" s="37">
        <f t="shared" si="146"/>
        <v>0</v>
      </c>
      <c r="AS415" s="37">
        <f t="shared" si="147"/>
        <v>0</v>
      </c>
      <c r="AV415" s="37">
        <f t="shared" si="148"/>
        <v>0</v>
      </c>
      <c r="AZ415" s="37">
        <v>2</v>
      </c>
      <c r="BF415" s="37">
        <v>0</v>
      </c>
      <c r="BS415" s="37">
        <f t="shared" si="149"/>
        <v>271</v>
      </c>
      <c r="BU415" s="37">
        <v>271</v>
      </c>
      <c r="BW415" s="37">
        <v>0</v>
      </c>
      <c r="BY415" s="37">
        <v>0</v>
      </c>
      <c r="CA415" s="37">
        <v>0</v>
      </c>
      <c r="CH415" s="37">
        <f t="shared" si="150"/>
        <v>2</v>
      </c>
      <c r="CJ415" s="37">
        <v>2</v>
      </c>
      <c r="CN415" s="37">
        <v>5615.0630000000001</v>
      </c>
      <c r="CT415" s="37">
        <v>288</v>
      </c>
      <c r="DB415" s="37">
        <v>0</v>
      </c>
      <c r="DD415" s="37">
        <v>0</v>
      </c>
      <c r="DE415" s="37">
        <f t="shared" si="151"/>
        <v>1</v>
      </c>
      <c r="DG415" s="37">
        <v>1</v>
      </c>
      <c r="DK415" s="37">
        <v>18</v>
      </c>
      <c r="DQ415" s="37">
        <f t="shared" si="133"/>
        <v>1275.2750000000001</v>
      </c>
      <c r="DW415" s="37">
        <v>0</v>
      </c>
      <c r="DZ415" s="37">
        <v>2</v>
      </c>
      <c r="EE415" s="37">
        <v>2</v>
      </c>
      <c r="EK415" s="37">
        <v>3</v>
      </c>
      <c r="EL415" s="37">
        <f t="shared" si="152"/>
        <v>69</v>
      </c>
      <c r="EN415" s="37">
        <v>69</v>
      </c>
      <c r="EP415" s="37">
        <v>861.68799999999999</v>
      </c>
      <c r="FF415" s="37">
        <v>2550.5500000000002</v>
      </c>
      <c r="FI415" s="37"/>
      <c r="FV415" s="37">
        <v>501</v>
      </c>
      <c r="FX415" s="37">
        <v>5</v>
      </c>
      <c r="GB415" s="37">
        <v>1218.548</v>
      </c>
      <c r="GH415" s="37">
        <v>304.637</v>
      </c>
      <c r="GQ415" s="185"/>
      <c r="GR415" s="186"/>
      <c r="GS415" s="186"/>
      <c r="GT415" s="186"/>
      <c r="GU415" s="186"/>
      <c r="GV415" s="186"/>
      <c r="GW415" s="186"/>
      <c r="GX415" s="186"/>
      <c r="GY415" s="186"/>
      <c r="GZ415" s="186"/>
      <c r="HA415" s="186"/>
      <c r="HB415" s="186"/>
      <c r="HC415" s="186"/>
      <c r="HD415" s="186"/>
      <c r="HE415" s="186"/>
      <c r="HF415" s="186"/>
      <c r="HG415" s="186"/>
      <c r="HH415" s="186"/>
      <c r="HV415" s="37">
        <v>710.81966666666801</v>
      </c>
      <c r="HX415" s="37">
        <v>2.1</v>
      </c>
      <c r="IB415" s="37">
        <v>0</v>
      </c>
      <c r="IR415" s="37">
        <v>0</v>
      </c>
      <c r="IT415" s="37">
        <v>0</v>
      </c>
      <c r="JT415" s="37">
        <v>0</v>
      </c>
      <c r="JW415" s="37">
        <v>0</v>
      </c>
      <c r="JZ415" s="37">
        <v>0</v>
      </c>
      <c r="KA415" s="37">
        <v>0</v>
      </c>
      <c r="KB415" s="37">
        <v>0</v>
      </c>
      <c r="KC415" s="37">
        <v>0</v>
      </c>
      <c r="KD415" s="37">
        <v>0</v>
      </c>
      <c r="KV415" s="37">
        <v>0</v>
      </c>
    </row>
    <row r="416" spans="1:308" ht="17.25" customHeight="1" x14ac:dyDescent="0.25">
      <c r="A416" s="17">
        <v>406</v>
      </c>
      <c r="B416" s="163" t="s">
        <v>300</v>
      </c>
      <c r="C416" s="169" t="s">
        <v>706</v>
      </c>
      <c r="D416" s="170">
        <v>247693733</v>
      </c>
      <c r="E416" s="78">
        <f t="shared" si="137"/>
        <v>19099.463</v>
      </c>
      <c r="F416" s="78">
        <f t="shared" si="134"/>
        <v>0</v>
      </c>
      <c r="G416" s="78">
        <f t="shared" si="135"/>
        <v>7907.5419999999995</v>
      </c>
      <c r="H416" s="78">
        <f t="shared" si="136"/>
        <v>0</v>
      </c>
      <c r="I416" s="78">
        <f t="shared" si="138"/>
        <v>11191.921</v>
      </c>
      <c r="J416" s="37">
        <f t="shared" si="141"/>
        <v>6</v>
      </c>
      <c r="K416" s="37">
        <f>VLOOKUP($D416,'[2]Титул ДТ'!$B:$CT,12,0)</f>
        <v>6</v>
      </c>
      <c r="N416" s="37">
        <v>0</v>
      </c>
      <c r="U416" s="37">
        <v>1</v>
      </c>
      <c r="V416" s="180">
        <f t="shared" si="139"/>
        <v>0</v>
      </c>
      <c r="W416" s="180">
        <f t="shared" si="142"/>
        <v>0</v>
      </c>
      <c r="X416" s="180"/>
      <c r="Y416" s="180"/>
      <c r="Z416" s="180">
        <f t="shared" si="143"/>
        <v>0</v>
      </c>
      <c r="AA416" s="180"/>
      <c r="AB416" s="180"/>
      <c r="AC416" s="180">
        <f t="shared" si="144"/>
        <v>0</v>
      </c>
      <c r="AE416" s="37">
        <v>0</v>
      </c>
      <c r="AG416" s="37">
        <v>0</v>
      </c>
      <c r="AI416" s="37">
        <v>1770.6</v>
      </c>
      <c r="AK416" s="37">
        <v>0</v>
      </c>
      <c r="AL416" s="37">
        <f t="shared" si="140"/>
        <v>20</v>
      </c>
      <c r="AM416" s="179">
        <f t="shared" si="145"/>
        <v>0</v>
      </c>
      <c r="AP416" s="37">
        <f t="shared" si="146"/>
        <v>0</v>
      </c>
      <c r="AS416" s="37">
        <f t="shared" si="147"/>
        <v>19</v>
      </c>
      <c r="AU416" s="37">
        <v>19</v>
      </c>
      <c r="AV416" s="37">
        <f t="shared" si="148"/>
        <v>1</v>
      </c>
      <c r="AX416" s="37">
        <v>1</v>
      </c>
      <c r="AZ416" s="37">
        <v>0</v>
      </c>
      <c r="BF416" s="37">
        <v>0</v>
      </c>
      <c r="BS416" s="37">
        <f t="shared" si="149"/>
        <v>0</v>
      </c>
      <c r="BU416" s="37">
        <v>0</v>
      </c>
      <c r="BW416" s="37">
        <v>0</v>
      </c>
      <c r="BY416" s="37">
        <v>0</v>
      </c>
      <c r="CA416" s="37">
        <v>0</v>
      </c>
      <c r="CH416" s="37">
        <f t="shared" si="150"/>
        <v>0</v>
      </c>
      <c r="CJ416" s="37">
        <v>0</v>
      </c>
      <c r="CN416" s="37">
        <v>6066.2120000000004</v>
      </c>
      <c r="CT416" s="37">
        <v>42</v>
      </c>
      <c r="DB416" s="37">
        <v>0</v>
      </c>
      <c r="DD416" s="37">
        <v>0</v>
      </c>
      <c r="DE416" s="37">
        <f t="shared" si="151"/>
        <v>2</v>
      </c>
      <c r="DG416" s="37">
        <v>2</v>
      </c>
      <c r="DK416" s="37">
        <v>18</v>
      </c>
      <c r="DQ416" s="37">
        <f t="shared" si="133"/>
        <v>2507.9884999999999</v>
      </c>
      <c r="DW416" s="37">
        <v>0</v>
      </c>
      <c r="DZ416" s="37">
        <v>6</v>
      </c>
      <c r="EE416" s="37">
        <v>11</v>
      </c>
      <c r="EK416" s="37">
        <v>11</v>
      </c>
      <c r="EL416" s="37">
        <f t="shared" si="152"/>
        <v>278</v>
      </c>
      <c r="EN416" s="37">
        <v>278</v>
      </c>
      <c r="EP416" s="37">
        <v>2891.5650000000001</v>
      </c>
      <c r="FF416" s="37">
        <v>5015.9769999999999</v>
      </c>
      <c r="FI416" s="37"/>
      <c r="FV416" s="37">
        <v>1190.5</v>
      </c>
      <c r="FX416" s="37">
        <v>4</v>
      </c>
      <c r="GH416" s="37">
        <v>3337.1089999999999</v>
      </c>
      <c r="GQ416" s="183"/>
      <c r="GR416" s="184"/>
      <c r="GS416" s="184"/>
      <c r="GT416" s="184"/>
      <c r="GU416" s="184"/>
      <c r="GV416" s="184"/>
      <c r="GW416" s="184"/>
      <c r="GX416" s="184"/>
      <c r="GY416" s="184"/>
      <c r="GZ416" s="184"/>
      <c r="HA416" s="184"/>
      <c r="HB416" s="184"/>
      <c r="HC416" s="184"/>
      <c r="HD416" s="184"/>
      <c r="HE416" s="184"/>
      <c r="HF416" s="184"/>
      <c r="HG416" s="184"/>
      <c r="HH416" s="184"/>
      <c r="HV416" s="37">
        <v>2224.7393333333298</v>
      </c>
      <c r="HX416" s="37">
        <v>1.7</v>
      </c>
      <c r="IB416" s="37">
        <v>0</v>
      </c>
      <c r="IR416" s="37">
        <v>0</v>
      </c>
      <c r="IT416" s="37">
        <v>0</v>
      </c>
      <c r="JT416" s="37">
        <v>0</v>
      </c>
      <c r="JW416" s="37">
        <v>0</v>
      </c>
      <c r="JZ416" s="37">
        <v>0</v>
      </c>
      <c r="KA416" s="37">
        <v>0</v>
      </c>
      <c r="KB416" s="37">
        <v>0</v>
      </c>
      <c r="KC416" s="37">
        <v>0</v>
      </c>
      <c r="KD416" s="37">
        <v>0</v>
      </c>
      <c r="KV416" s="37">
        <v>0</v>
      </c>
    </row>
    <row r="417" spans="1:308" ht="17.25" customHeight="1" x14ac:dyDescent="0.25">
      <c r="A417" s="17">
        <v>407</v>
      </c>
      <c r="B417" s="163" t="s">
        <v>300</v>
      </c>
      <c r="C417" s="169" t="s">
        <v>707</v>
      </c>
      <c r="D417" s="170">
        <v>247693727</v>
      </c>
      <c r="E417" s="78">
        <f t="shared" si="137"/>
        <v>20781.233</v>
      </c>
      <c r="F417" s="78">
        <f t="shared" si="134"/>
        <v>0</v>
      </c>
      <c r="G417" s="78">
        <f t="shared" si="135"/>
        <v>7422.3029999999999</v>
      </c>
      <c r="H417" s="78">
        <f t="shared" si="136"/>
        <v>0</v>
      </c>
      <c r="I417" s="78">
        <f t="shared" si="138"/>
        <v>13358.93</v>
      </c>
      <c r="J417" s="37">
        <f t="shared" si="141"/>
        <v>3</v>
      </c>
      <c r="L417" s="37">
        <v>3</v>
      </c>
      <c r="N417" s="37">
        <v>0</v>
      </c>
      <c r="U417" s="37">
        <v>1</v>
      </c>
      <c r="V417" s="180">
        <f t="shared" si="139"/>
        <v>436</v>
      </c>
      <c r="W417" s="180">
        <f t="shared" si="142"/>
        <v>0</v>
      </c>
      <c r="X417" s="180"/>
      <c r="Y417" s="180"/>
      <c r="Z417" s="180">
        <f t="shared" si="143"/>
        <v>0</v>
      </c>
      <c r="AA417" s="180"/>
      <c r="AB417" s="180"/>
      <c r="AC417" s="180">
        <f t="shared" si="144"/>
        <v>436</v>
      </c>
      <c r="AE417" s="37">
        <v>436</v>
      </c>
      <c r="AG417" s="37">
        <v>0</v>
      </c>
      <c r="AI417" s="37">
        <v>1117</v>
      </c>
      <c r="AK417" s="37">
        <v>0</v>
      </c>
      <c r="AL417" s="37">
        <f t="shared" si="140"/>
        <v>15</v>
      </c>
      <c r="AM417" s="179">
        <f t="shared" si="145"/>
        <v>0</v>
      </c>
      <c r="AP417" s="37">
        <f t="shared" si="146"/>
        <v>0</v>
      </c>
      <c r="AS417" s="37">
        <f t="shared" si="147"/>
        <v>14</v>
      </c>
      <c r="AU417" s="37">
        <v>14</v>
      </c>
      <c r="AV417" s="37">
        <f t="shared" si="148"/>
        <v>1</v>
      </c>
      <c r="AX417" s="37">
        <v>1</v>
      </c>
      <c r="AZ417" s="37">
        <v>1</v>
      </c>
      <c r="BF417" s="37">
        <v>0</v>
      </c>
      <c r="BS417" s="37">
        <f t="shared" si="149"/>
        <v>0</v>
      </c>
      <c r="BU417" s="37">
        <v>0</v>
      </c>
      <c r="BW417" s="37">
        <v>0</v>
      </c>
      <c r="BY417" s="37">
        <v>0</v>
      </c>
      <c r="CA417" s="37">
        <v>402</v>
      </c>
      <c r="CH417" s="37">
        <f t="shared" si="150"/>
        <v>5</v>
      </c>
      <c r="CJ417" s="37">
        <v>5</v>
      </c>
      <c r="CN417" s="37">
        <v>7570.6289999999999</v>
      </c>
      <c r="CT417" s="37">
        <v>0</v>
      </c>
      <c r="DB417" s="37">
        <v>0</v>
      </c>
      <c r="DD417" s="37">
        <v>0</v>
      </c>
      <c r="DE417" s="37">
        <f t="shared" si="151"/>
        <v>1</v>
      </c>
      <c r="DG417" s="37">
        <v>1</v>
      </c>
      <c r="DK417" s="37">
        <v>18</v>
      </c>
      <c r="DQ417" s="37">
        <f t="shared" si="133"/>
        <v>2877.366</v>
      </c>
      <c r="DW417" s="37">
        <v>0</v>
      </c>
      <c r="DZ417" s="37">
        <v>3</v>
      </c>
      <c r="EE417" s="37">
        <v>11</v>
      </c>
      <c r="EK417" s="37">
        <v>11</v>
      </c>
      <c r="EL417" s="37">
        <f t="shared" si="152"/>
        <v>128</v>
      </c>
      <c r="EN417" s="37">
        <v>128</v>
      </c>
      <c r="EP417" s="37">
        <v>1667.5709999999999</v>
      </c>
      <c r="FF417" s="37">
        <v>5754.732</v>
      </c>
      <c r="FI417" s="37"/>
      <c r="FV417" s="37">
        <v>1164.5340000000001</v>
      </c>
      <c r="FX417" s="37">
        <v>4.6666666666666696</v>
      </c>
      <c r="GH417" s="37">
        <v>3815.3009999999999</v>
      </c>
      <c r="GQ417" s="183"/>
      <c r="GR417" s="184"/>
      <c r="GS417" s="184"/>
      <c r="GT417" s="184"/>
      <c r="GU417" s="184"/>
      <c r="GV417" s="184"/>
      <c r="GW417" s="184"/>
      <c r="GX417" s="184"/>
      <c r="GY417" s="184"/>
      <c r="GZ417" s="184"/>
      <c r="HA417" s="184"/>
      <c r="HB417" s="184"/>
      <c r="HC417" s="184"/>
      <c r="HD417" s="184"/>
      <c r="HE417" s="184"/>
      <c r="HF417" s="184"/>
      <c r="HG417" s="184"/>
      <c r="HH417" s="184"/>
      <c r="HV417" s="37">
        <v>2543.5340000000001</v>
      </c>
      <c r="HX417" s="37">
        <v>1.7</v>
      </c>
      <c r="IB417" s="37">
        <v>0</v>
      </c>
      <c r="IR417" s="37">
        <v>0</v>
      </c>
      <c r="IT417" s="37">
        <v>0</v>
      </c>
      <c r="JT417" s="37">
        <v>0</v>
      </c>
      <c r="JW417" s="37">
        <v>0</v>
      </c>
      <c r="JZ417" s="37">
        <v>0</v>
      </c>
      <c r="KA417" s="37">
        <v>0</v>
      </c>
      <c r="KB417" s="37">
        <v>0</v>
      </c>
      <c r="KC417" s="37">
        <v>0</v>
      </c>
      <c r="KD417" s="37">
        <v>0</v>
      </c>
      <c r="KV417" s="37">
        <v>0</v>
      </c>
    </row>
    <row r="418" spans="1:308" ht="17.25" customHeight="1" x14ac:dyDescent="0.25">
      <c r="A418" s="17">
        <v>408</v>
      </c>
      <c r="B418" s="163" t="s">
        <v>300</v>
      </c>
      <c r="C418" s="169" t="s">
        <v>708</v>
      </c>
      <c r="D418" s="170">
        <v>247693722</v>
      </c>
      <c r="E418" s="78">
        <f t="shared" si="137"/>
        <v>21457.809999999998</v>
      </c>
      <c r="F418" s="78">
        <f t="shared" si="134"/>
        <v>0</v>
      </c>
      <c r="G418" s="78">
        <f t="shared" si="135"/>
        <v>6399.6630000000005</v>
      </c>
      <c r="H418" s="78">
        <f t="shared" si="136"/>
        <v>0</v>
      </c>
      <c r="I418" s="78">
        <f t="shared" si="138"/>
        <v>15058.146999999999</v>
      </c>
      <c r="J418" s="37">
        <f t="shared" si="141"/>
        <v>3</v>
      </c>
      <c r="L418" s="37">
        <v>3</v>
      </c>
      <c r="N418" s="37">
        <v>0</v>
      </c>
      <c r="U418" s="37">
        <v>1</v>
      </c>
      <c r="V418" s="180">
        <f t="shared" si="139"/>
        <v>1064.8</v>
      </c>
      <c r="W418" s="180">
        <f t="shared" si="142"/>
        <v>0</v>
      </c>
      <c r="X418" s="180"/>
      <c r="Y418" s="180"/>
      <c r="Z418" s="180">
        <f t="shared" si="143"/>
        <v>0</v>
      </c>
      <c r="AA418" s="180"/>
      <c r="AB418" s="180"/>
      <c r="AC418" s="180">
        <f t="shared" si="144"/>
        <v>1064.8</v>
      </c>
      <c r="AE418" s="37">
        <v>1064.8</v>
      </c>
      <c r="AG418" s="37">
        <v>0</v>
      </c>
      <c r="AI418" s="37">
        <v>137</v>
      </c>
      <c r="AK418" s="37">
        <v>0</v>
      </c>
      <c r="AL418" s="37">
        <f t="shared" si="140"/>
        <v>11</v>
      </c>
      <c r="AM418" s="179">
        <f t="shared" si="145"/>
        <v>0</v>
      </c>
      <c r="AP418" s="37">
        <f t="shared" si="146"/>
        <v>0</v>
      </c>
      <c r="AS418" s="37">
        <f t="shared" si="147"/>
        <v>10</v>
      </c>
      <c r="AU418" s="37">
        <v>10</v>
      </c>
      <c r="AV418" s="37">
        <f t="shared" si="148"/>
        <v>1</v>
      </c>
      <c r="AX418" s="37">
        <v>1</v>
      </c>
      <c r="AZ418" s="37">
        <v>2</v>
      </c>
      <c r="BF418" s="37">
        <v>0</v>
      </c>
      <c r="BS418" s="37">
        <f t="shared" si="149"/>
        <v>357</v>
      </c>
      <c r="BU418" s="37">
        <v>357</v>
      </c>
      <c r="BW418" s="37">
        <v>0</v>
      </c>
      <c r="BY418" s="37">
        <v>738</v>
      </c>
      <c r="CA418" s="37">
        <v>0</v>
      </c>
      <c r="CH418" s="37">
        <f t="shared" si="150"/>
        <v>4</v>
      </c>
      <c r="CJ418" s="37">
        <v>4</v>
      </c>
      <c r="CN418" s="37">
        <v>9392.1779999999999</v>
      </c>
      <c r="CT418" s="37">
        <v>41</v>
      </c>
      <c r="DB418" s="37">
        <v>0</v>
      </c>
      <c r="DD418" s="37">
        <v>5</v>
      </c>
      <c r="DE418" s="37">
        <f t="shared" si="151"/>
        <v>2</v>
      </c>
      <c r="DG418" s="37">
        <v>2</v>
      </c>
      <c r="DK418" s="37">
        <v>18</v>
      </c>
      <c r="DQ418" s="37">
        <f t="shared" si="133"/>
        <v>2480.614</v>
      </c>
      <c r="DW418" s="37">
        <v>0</v>
      </c>
      <c r="DZ418" s="37">
        <v>3</v>
      </c>
      <c r="EE418" s="37">
        <v>9</v>
      </c>
      <c r="EK418" s="37">
        <v>9</v>
      </c>
      <c r="EL418" s="37">
        <f t="shared" si="152"/>
        <v>110</v>
      </c>
      <c r="EN418" s="37">
        <v>110</v>
      </c>
      <c r="EP418" s="37">
        <v>1438.4349999999999</v>
      </c>
      <c r="FF418" s="37">
        <v>4961.2280000000001</v>
      </c>
      <c r="FI418" s="37"/>
      <c r="FV418" s="37">
        <v>990</v>
      </c>
      <c r="FX418" s="37">
        <v>5</v>
      </c>
      <c r="GH418" s="37">
        <v>3351.1689999999999</v>
      </c>
      <c r="GQ418" s="183"/>
      <c r="GR418" s="184"/>
      <c r="GS418" s="184"/>
      <c r="GT418" s="184"/>
      <c r="GU418" s="184"/>
      <c r="GV418" s="184"/>
      <c r="GW418" s="184"/>
      <c r="GX418" s="184"/>
      <c r="GY418" s="184"/>
      <c r="GZ418" s="184"/>
      <c r="HA418" s="184"/>
      <c r="HB418" s="184"/>
      <c r="HC418" s="184"/>
      <c r="HD418" s="184"/>
      <c r="HE418" s="184"/>
      <c r="HF418" s="184"/>
      <c r="HG418" s="184"/>
      <c r="HH418" s="184"/>
      <c r="HV418" s="37">
        <v>2234.1126666666701</v>
      </c>
      <c r="HX418" s="37">
        <v>1.7</v>
      </c>
      <c r="IB418" s="37">
        <v>0</v>
      </c>
      <c r="IR418" s="37">
        <v>0</v>
      </c>
      <c r="IT418" s="37">
        <v>0</v>
      </c>
      <c r="JT418" s="37">
        <v>0</v>
      </c>
      <c r="JW418" s="37">
        <v>0</v>
      </c>
      <c r="JZ418" s="37">
        <v>0</v>
      </c>
      <c r="KA418" s="37">
        <v>0</v>
      </c>
      <c r="KB418" s="37">
        <v>0</v>
      </c>
      <c r="KC418" s="37">
        <v>0</v>
      </c>
      <c r="KD418" s="37">
        <v>0</v>
      </c>
      <c r="KV418" s="37">
        <v>0</v>
      </c>
    </row>
    <row r="419" spans="1:308" ht="17.25" customHeight="1" x14ac:dyDescent="0.25">
      <c r="A419" s="17">
        <v>409</v>
      </c>
      <c r="B419" s="163" t="s">
        <v>300</v>
      </c>
      <c r="C419" s="169" t="s">
        <v>709</v>
      </c>
      <c r="D419" s="170">
        <v>3613242122</v>
      </c>
      <c r="E419" s="78">
        <f t="shared" si="137"/>
        <v>7641.8499999999995</v>
      </c>
      <c r="F419" s="78">
        <f t="shared" si="134"/>
        <v>0</v>
      </c>
      <c r="G419" s="78">
        <f t="shared" si="135"/>
        <v>2967.12</v>
      </c>
      <c r="H419" s="78">
        <f t="shared" si="136"/>
        <v>0</v>
      </c>
      <c r="I419" s="78">
        <f t="shared" si="138"/>
        <v>4674.7299999999996</v>
      </c>
      <c r="J419" s="37">
        <f t="shared" si="141"/>
        <v>4</v>
      </c>
      <c r="K419" s="37">
        <f>VLOOKUP($D419,'[2]Титул ДТ'!$B:$CT,12,0)</f>
        <v>4</v>
      </c>
      <c r="N419" s="37">
        <v>0</v>
      </c>
      <c r="U419" s="37">
        <v>1</v>
      </c>
      <c r="V419" s="180">
        <f t="shared" si="139"/>
        <v>0</v>
      </c>
      <c r="W419" s="180">
        <f t="shared" si="142"/>
        <v>0</v>
      </c>
      <c r="X419" s="180"/>
      <c r="Y419" s="180"/>
      <c r="Z419" s="180">
        <f t="shared" si="143"/>
        <v>0</v>
      </c>
      <c r="AA419" s="180"/>
      <c r="AB419" s="180"/>
      <c r="AC419" s="180">
        <f t="shared" si="144"/>
        <v>0</v>
      </c>
      <c r="AE419" s="37">
        <v>0</v>
      </c>
      <c r="AG419" s="37">
        <v>0</v>
      </c>
      <c r="AI419" s="37">
        <v>750</v>
      </c>
      <c r="AK419" s="37">
        <v>0</v>
      </c>
      <c r="AL419" s="37">
        <f t="shared" si="140"/>
        <v>0</v>
      </c>
      <c r="AM419" s="179">
        <f t="shared" si="145"/>
        <v>0</v>
      </c>
      <c r="AP419" s="37">
        <f t="shared" si="146"/>
        <v>0</v>
      </c>
      <c r="AS419" s="37">
        <f t="shared" si="147"/>
        <v>0</v>
      </c>
      <c r="AU419" s="37">
        <v>0</v>
      </c>
      <c r="AV419" s="37">
        <f t="shared" si="148"/>
        <v>0</v>
      </c>
      <c r="AX419" s="37">
        <v>0</v>
      </c>
      <c r="AZ419" s="37">
        <v>0</v>
      </c>
      <c r="BF419" s="37">
        <v>0</v>
      </c>
      <c r="BS419" s="37">
        <f t="shared" si="149"/>
        <v>0</v>
      </c>
      <c r="BU419" s="37">
        <v>0</v>
      </c>
      <c r="BW419" s="37">
        <v>0</v>
      </c>
      <c r="BY419" s="37">
        <v>0</v>
      </c>
      <c r="CA419" s="37">
        <v>0</v>
      </c>
      <c r="CH419" s="37">
        <f t="shared" si="150"/>
        <v>0</v>
      </c>
      <c r="CJ419" s="37">
        <v>0</v>
      </c>
      <c r="CN419" s="37">
        <v>3174.973</v>
      </c>
      <c r="CT419" s="37">
        <v>0</v>
      </c>
      <c r="DB419" s="37">
        <v>0</v>
      </c>
      <c r="DD419" s="37">
        <v>0</v>
      </c>
      <c r="DE419" s="37">
        <f t="shared" si="151"/>
        <v>0</v>
      </c>
      <c r="DG419" s="37">
        <v>0</v>
      </c>
      <c r="DK419" s="37">
        <v>0</v>
      </c>
      <c r="DQ419" s="37">
        <f t="shared" si="133"/>
        <v>898.67449999999997</v>
      </c>
      <c r="DW419" s="37">
        <v>0</v>
      </c>
      <c r="DZ419" s="37">
        <v>4</v>
      </c>
      <c r="EE419" s="37">
        <v>0</v>
      </c>
      <c r="EK419" s="37">
        <v>0</v>
      </c>
      <c r="EL419" s="37">
        <f t="shared" si="152"/>
        <v>79</v>
      </c>
      <c r="EN419" s="37">
        <v>79</v>
      </c>
      <c r="EP419" s="37">
        <v>1169.771</v>
      </c>
      <c r="FF419" s="37">
        <v>1797.3489999999999</v>
      </c>
      <c r="FI419" s="37"/>
      <c r="FV419" s="37">
        <v>300</v>
      </c>
      <c r="FX419" s="37">
        <v>5.5</v>
      </c>
      <c r="GH419" s="37">
        <v>749.75699999999995</v>
      </c>
      <c r="GQ419" s="185"/>
      <c r="GR419" s="186"/>
      <c r="GS419" s="186"/>
      <c r="GT419" s="186"/>
      <c r="GU419" s="186"/>
      <c r="GV419" s="186"/>
      <c r="GW419" s="186"/>
      <c r="GX419" s="186"/>
      <c r="GY419" s="186"/>
      <c r="GZ419" s="186"/>
      <c r="HA419" s="186"/>
      <c r="HB419" s="186"/>
      <c r="HC419" s="186"/>
      <c r="HD419" s="186"/>
      <c r="HE419" s="186"/>
      <c r="HF419" s="186"/>
      <c r="HG419" s="186"/>
      <c r="HH419" s="186"/>
      <c r="HV419" s="37">
        <v>499.83800000000002</v>
      </c>
      <c r="HX419" s="37">
        <v>1.7</v>
      </c>
      <c r="IB419" s="37">
        <v>0</v>
      </c>
      <c r="IR419" s="37">
        <v>0</v>
      </c>
      <c r="IT419" s="37">
        <v>0</v>
      </c>
      <c r="JT419" s="37">
        <v>0</v>
      </c>
      <c r="JW419" s="37">
        <v>0</v>
      </c>
      <c r="JZ419" s="37">
        <v>0</v>
      </c>
      <c r="KA419" s="37">
        <v>0</v>
      </c>
      <c r="KB419" s="37">
        <v>0</v>
      </c>
      <c r="KC419" s="37">
        <v>0</v>
      </c>
      <c r="KD419" s="37">
        <v>0</v>
      </c>
      <c r="KV419" s="37">
        <v>0</v>
      </c>
    </row>
    <row r="420" spans="1:308" ht="17.25" customHeight="1" x14ac:dyDescent="0.25">
      <c r="A420" s="17">
        <v>410</v>
      </c>
      <c r="B420" s="163" t="s">
        <v>300</v>
      </c>
      <c r="C420" s="169" t="s">
        <v>710</v>
      </c>
      <c r="D420" s="170">
        <v>247693767</v>
      </c>
      <c r="E420" s="78">
        <f t="shared" si="137"/>
        <v>12044.110999999999</v>
      </c>
      <c r="F420" s="78">
        <f t="shared" si="134"/>
        <v>0</v>
      </c>
      <c r="G420" s="78">
        <f t="shared" si="135"/>
        <v>4590.9859999999999</v>
      </c>
      <c r="H420" s="78">
        <f t="shared" si="136"/>
        <v>0</v>
      </c>
      <c r="I420" s="78">
        <f t="shared" si="138"/>
        <v>7453.1249999999991</v>
      </c>
      <c r="J420" s="37">
        <f t="shared" si="141"/>
        <v>4</v>
      </c>
      <c r="K420" s="37">
        <f>VLOOKUP($D420,'[2]Титул ДТ'!$B:$CT,12,0)</f>
        <v>4</v>
      </c>
      <c r="N420" s="37">
        <v>0</v>
      </c>
      <c r="U420" s="37">
        <v>1</v>
      </c>
      <c r="V420" s="180">
        <f t="shared" si="139"/>
        <v>0</v>
      </c>
      <c r="W420" s="180">
        <f t="shared" si="142"/>
        <v>0</v>
      </c>
      <c r="X420" s="180"/>
      <c r="Y420" s="180"/>
      <c r="Z420" s="180">
        <f t="shared" si="143"/>
        <v>0</v>
      </c>
      <c r="AA420" s="180"/>
      <c r="AB420" s="180"/>
      <c r="AC420" s="180">
        <f t="shared" si="144"/>
        <v>0</v>
      </c>
      <c r="AE420" s="37">
        <v>0</v>
      </c>
      <c r="AG420" s="37">
        <v>0</v>
      </c>
      <c r="AI420" s="37">
        <v>372</v>
      </c>
      <c r="AK420" s="37">
        <v>696</v>
      </c>
      <c r="AL420" s="37">
        <f t="shared" si="140"/>
        <v>12</v>
      </c>
      <c r="AM420" s="179">
        <f t="shared" si="145"/>
        <v>0</v>
      </c>
      <c r="AP420" s="37">
        <f t="shared" si="146"/>
        <v>0</v>
      </c>
      <c r="AS420" s="37">
        <f t="shared" si="147"/>
        <v>11</v>
      </c>
      <c r="AU420" s="37">
        <v>11</v>
      </c>
      <c r="AV420" s="37">
        <f t="shared" si="148"/>
        <v>1</v>
      </c>
      <c r="AX420" s="37">
        <v>1</v>
      </c>
      <c r="AZ420" s="37">
        <v>1</v>
      </c>
      <c r="BF420" s="37">
        <v>0</v>
      </c>
      <c r="BS420" s="37">
        <f t="shared" si="149"/>
        <v>0</v>
      </c>
      <c r="BU420" s="37">
        <v>0</v>
      </c>
      <c r="BW420" s="37">
        <v>0</v>
      </c>
      <c r="BY420" s="37">
        <v>64.599999999999994</v>
      </c>
      <c r="CA420" s="37">
        <v>0</v>
      </c>
      <c r="CH420" s="37">
        <f t="shared" si="150"/>
        <v>3</v>
      </c>
      <c r="CJ420" s="37">
        <v>3</v>
      </c>
      <c r="CN420" s="37">
        <v>4120.8329999999996</v>
      </c>
      <c r="CT420" s="37">
        <v>21</v>
      </c>
      <c r="DB420" s="37">
        <v>0</v>
      </c>
      <c r="DD420" s="37">
        <v>0</v>
      </c>
      <c r="DE420" s="37">
        <f t="shared" si="151"/>
        <v>2</v>
      </c>
      <c r="DG420" s="37">
        <v>2</v>
      </c>
      <c r="DK420" s="37">
        <v>18</v>
      </c>
      <c r="DQ420" s="37">
        <f t="shared" si="133"/>
        <v>1669.279</v>
      </c>
      <c r="DW420" s="37">
        <v>0</v>
      </c>
      <c r="DZ420" s="37">
        <v>4</v>
      </c>
      <c r="EE420" s="37">
        <v>7</v>
      </c>
      <c r="EK420" s="37">
        <v>7</v>
      </c>
      <c r="EL420" s="37">
        <f t="shared" si="152"/>
        <v>96</v>
      </c>
      <c r="EN420" s="37">
        <v>96</v>
      </c>
      <c r="EP420" s="37">
        <v>1252.4280000000001</v>
      </c>
      <c r="FF420" s="37">
        <v>3338.558</v>
      </c>
      <c r="FI420" s="37"/>
      <c r="FV420" s="37">
        <v>1110.3330000000001</v>
      </c>
      <c r="FX420" s="37">
        <v>3</v>
      </c>
      <c r="GH420" s="37">
        <v>2181.692</v>
      </c>
      <c r="GQ420" s="183"/>
      <c r="GR420" s="184"/>
      <c r="GS420" s="184"/>
      <c r="GT420" s="184"/>
      <c r="GU420" s="184"/>
      <c r="GV420" s="184"/>
      <c r="GW420" s="184"/>
      <c r="GX420" s="184"/>
      <c r="GY420" s="184"/>
      <c r="GZ420" s="184"/>
      <c r="HA420" s="184"/>
      <c r="HB420" s="184"/>
      <c r="HC420" s="184"/>
      <c r="HD420" s="184"/>
      <c r="HE420" s="184"/>
      <c r="HF420" s="184"/>
      <c r="HG420" s="184"/>
      <c r="HH420" s="184"/>
      <c r="HV420" s="37">
        <v>1454.46133333333</v>
      </c>
      <c r="HX420" s="37">
        <v>1.7</v>
      </c>
      <c r="IB420" s="37">
        <v>0</v>
      </c>
      <c r="IR420" s="37">
        <v>0</v>
      </c>
      <c r="IT420" s="37">
        <v>0</v>
      </c>
      <c r="JT420" s="37">
        <v>0</v>
      </c>
      <c r="JW420" s="37">
        <v>0</v>
      </c>
      <c r="JZ420" s="37">
        <v>0</v>
      </c>
      <c r="KA420" s="37">
        <v>0</v>
      </c>
      <c r="KB420" s="37">
        <v>0</v>
      </c>
      <c r="KC420" s="37">
        <v>0</v>
      </c>
      <c r="KD420" s="37">
        <v>0</v>
      </c>
      <c r="KV420" s="37">
        <v>0</v>
      </c>
    </row>
    <row r="421" spans="1:308" ht="17.25" customHeight="1" x14ac:dyDescent="0.25">
      <c r="A421" s="17">
        <v>411</v>
      </c>
      <c r="B421" s="163" t="s">
        <v>300</v>
      </c>
      <c r="C421" s="169" t="s">
        <v>711</v>
      </c>
      <c r="D421" s="170">
        <v>1055182718</v>
      </c>
      <c r="E421" s="78">
        <f t="shared" si="137"/>
        <v>25039.946</v>
      </c>
      <c r="F421" s="78">
        <f t="shared" si="134"/>
        <v>0</v>
      </c>
      <c r="G421" s="78">
        <f t="shared" si="135"/>
        <v>12143.653200000001</v>
      </c>
      <c r="H421" s="78">
        <f t="shared" si="136"/>
        <v>0</v>
      </c>
      <c r="I421" s="78">
        <f t="shared" si="138"/>
        <v>12896.292799999999</v>
      </c>
      <c r="J421" s="37">
        <f t="shared" si="141"/>
        <v>3</v>
      </c>
      <c r="L421" s="37">
        <v>3</v>
      </c>
      <c r="N421" s="37">
        <v>0</v>
      </c>
      <c r="U421" s="37">
        <v>1</v>
      </c>
      <c r="V421" s="180">
        <f t="shared" si="139"/>
        <v>210</v>
      </c>
      <c r="W421" s="180">
        <f t="shared" si="142"/>
        <v>0</v>
      </c>
      <c r="X421" s="180"/>
      <c r="Y421" s="180"/>
      <c r="Z421" s="180">
        <f t="shared" si="143"/>
        <v>0</v>
      </c>
      <c r="AA421" s="180"/>
      <c r="AB421" s="180"/>
      <c r="AC421" s="180">
        <f t="shared" si="144"/>
        <v>210</v>
      </c>
      <c r="AE421" s="37">
        <v>210</v>
      </c>
      <c r="AG421" s="37">
        <v>2030</v>
      </c>
      <c r="AI421" s="37">
        <v>0</v>
      </c>
      <c r="AK421" s="37">
        <v>0</v>
      </c>
      <c r="AL421" s="37">
        <f t="shared" si="140"/>
        <v>0</v>
      </c>
      <c r="AM421" s="179">
        <f t="shared" si="145"/>
        <v>0</v>
      </c>
      <c r="AP421" s="37">
        <f t="shared" si="146"/>
        <v>0</v>
      </c>
      <c r="AS421" s="37">
        <f t="shared" si="147"/>
        <v>0</v>
      </c>
      <c r="AU421" s="37">
        <v>0</v>
      </c>
      <c r="AV421" s="37">
        <f t="shared" si="148"/>
        <v>0</v>
      </c>
      <c r="AX421" s="37">
        <v>0</v>
      </c>
      <c r="AZ421" s="37">
        <v>0</v>
      </c>
      <c r="BF421" s="37">
        <v>0</v>
      </c>
      <c r="BS421" s="37">
        <f t="shared" si="149"/>
        <v>0</v>
      </c>
      <c r="BU421" s="37">
        <v>0</v>
      </c>
      <c r="BW421" s="37">
        <v>0</v>
      </c>
      <c r="BY421" s="37">
        <v>0</v>
      </c>
      <c r="CA421" s="37">
        <v>0</v>
      </c>
      <c r="CH421" s="37">
        <f t="shared" si="150"/>
        <v>0</v>
      </c>
      <c r="CJ421" s="37">
        <v>0</v>
      </c>
      <c r="CN421" s="37">
        <v>9482.8829999999998</v>
      </c>
      <c r="CT421" s="37">
        <v>0</v>
      </c>
      <c r="DB421" s="37">
        <v>0</v>
      </c>
      <c r="DD421" s="37">
        <v>0</v>
      </c>
      <c r="DE421" s="37">
        <f t="shared" si="151"/>
        <v>1</v>
      </c>
      <c r="DG421" s="37">
        <v>1</v>
      </c>
      <c r="DK421" s="37">
        <v>18</v>
      </c>
      <c r="DQ421" s="37">
        <f t="shared" si="133"/>
        <v>2317.5790000000002</v>
      </c>
      <c r="DW421" s="37">
        <v>0</v>
      </c>
      <c r="DZ421" s="37">
        <v>3</v>
      </c>
      <c r="EE421" s="37">
        <v>0</v>
      </c>
      <c r="EK421" s="37">
        <v>0</v>
      </c>
      <c r="EL421" s="37">
        <f t="shared" si="152"/>
        <v>228</v>
      </c>
      <c r="EN421" s="37">
        <v>228</v>
      </c>
      <c r="EP421" s="37">
        <v>2886.8560000000002</v>
      </c>
      <c r="FF421" s="37">
        <v>4635.1580000000004</v>
      </c>
      <c r="FI421" s="37"/>
      <c r="FV421" s="37">
        <v>771</v>
      </c>
      <c r="FX421" s="37">
        <v>6</v>
      </c>
      <c r="GB421" s="37">
        <v>4621.6391999999996</v>
      </c>
      <c r="GH421" s="37">
        <v>1155.4097999999999</v>
      </c>
      <c r="GQ421" s="183"/>
      <c r="GR421" s="184"/>
      <c r="GS421" s="184"/>
      <c r="GT421" s="184"/>
      <c r="GU421" s="184"/>
      <c r="GV421" s="184"/>
      <c r="GW421" s="184"/>
      <c r="GX421" s="184"/>
      <c r="GY421" s="184"/>
      <c r="GZ421" s="184"/>
      <c r="HA421" s="184"/>
      <c r="HB421" s="184"/>
      <c r="HC421" s="184"/>
      <c r="HD421" s="184"/>
      <c r="HE421" s="184"/>
      <c r="HF421" s="184"/>
      <c r="HG421" s="184"/>
      <c r="HH421" s="184"/>
      <c r="HV421" s="37">
        <v>1765.20941666667</v>
      </c>
      <c r="HX421" s="37">
        <v>3</v>
      </c>
      <c r="IB421" s="37">
        <v>0</v>
      </c>
      <c r="IR421" s="37">
        <v>0</v>
      </c>
      <c r="IT421" s="37">
        <v>0</v>
      </c>
      <c r="JT421" s="37">
        <v>0</v>
      </c>
      <c r="JW421" s="37">
        <v>0</v>
      </c>
      <c r="JZ421" s="37">
        <v>0</v>
      </c>
      <c r="KA421" s="37">
        <v>0</v>
      </c>
      <c r="KB421" s="37">
        <v>0</v>
      </c>
      <c r="KC421" s="37">
        <v>0</v>
      </c>
      <c r="KD421" s="37">
        <v>0</v>
      </c>
      <c r="KV421" s="37">
        <v>0</v>
      </c>
    </row>
    <row r="422" spans="1:308" ht="17.25" customHeight="1" x14ac:dyDescent="0.25">
      <c r="A422" s="17">
        <v>412</v>
      </c>
      <c r="B422" s="165" t="s">
        <v>300</v>
      </c>
      <c r="C422" s="172" t="s">
        <v>712</v>
      </c>
      <c r="D422" s="170">
        <v>247693889</v>
      </c>
      <c r="E422" s="78">
        <f t="shared" si="137"/>
        <v>11965.919999999998</v>
      </c>
      <c r="F422" s="78">
        <f t="shared" si="134"/>
        <v>1804.1044999999999</v>
      </c>
      <c r="G422" s="78">
        <f t="shared" si="135"/>
        <v>0</v>
      </c>
      <c r="H422" s="78">
        <f t="shared" si="136"/>
        <v>10006.815499999999</v>
      </c>
      <c r="I422" s="78">
        <f t="shared" si="138"/>
        <v>155</v>
      </c>
      <c r="J422" s="37">
        <f t="shared" si="141"/>
        <v>1</v>
      </c>
      <c r="K422" s="37">
        <f>VLOOKUP($D422,'[2]Титул ДТ'!$B:$CT,12,0)</f>
        <v>1</v>
      </c>
      <c r="N422" s="37">
        <v>0</v>
      </c>
      <c r="U422" s="37">
        <v>1</v>
      </c>
      <c r="V422" s="180">
        <f t="shared" si="139"/>
        <v>102</v>
      </c>
      <c r="W422" s="180">
        <f t="shared" si="142"/>
        <v>0</v>
      </c>
      <c r="X422" s="180"/>
      <c r="Y422" s="180"/>
      <c r="Z422" s="180">
        <f t="shared" si="143"/>
        <v>0</v>
      </c>
      <c r="AA422" s="180"/>
      <c r="AB422" s="180"/>
      <c r="AC422" s="180">
        <f t="shared" si="144"/>
        <v>102</v>
      </c>
      <c r="AD422" s="37">
        <v>102</v>
      </c>
      <c r="AG422" s="37">
        <v>0</v>
      </c>
      <c r="AI422" s="37">
        <v>0</v>
      </c>
      <c r="AK422" s="37">
        <v>0</v>
      </c>
      <c r="AL422" s="37">
        <f t="shared" si="140"/>
        <v>5</v>
      </c>
      <c r="AM422" s="179">
        <f t="shared" si="145"/>
        <v>0</v>
      </c>
      <c r="AP422" s="37">
        <f t="shared" si="146"/>
        <v>0</v>
      </c>
      <c r="AS422" s="37">
        <f t="shared" si="147"/>
        <v>5</v>
      </c>
      <c r="AT422" s="37">
        <v>5</v>
      </c>
      <c r="AV422" s="37">
        <f t="shared" si="148"/>
        <v>0</v>
      </c>
      <c r="AX422" s="37">
        <v>0</v>
      </c>
      <c r="AZ422" s="37">
        <v>0</v>
      </c>
      <c r="BF422" s="37">
        <v>0</v>
      </c>
      <c r="BS422" s="37">
        <f t="shared" si="149"/>
        <v>0</v>
      </c>
      <c r="BU422" s="37">
        <v>0</v>
      </c>
      <c r="BW422" s="37">
        <v>0</v>
      </c>
      <c r="BY422" s="37">
        <v>0</v>
      </c>
      <c r="CA422" s="37">
        <v>0</v>
      </c>
      <c r="CH422" s="37">
        <f t="shared" si="150"/>
        <v>0</v>
      </c>
      <c r="CJ422" s="37">
        <v>0</v>
      </c>
      <c r="CM422" s="37">
        <v>9390</v>
      </c>
      <c r="CS422" s="37">
        <v>450</v>
      </c>
      <c r="DB422" s="37">
        <v>0</v>
      </c>
      <c r="DD422" s="37">
        <v>0</v>
      </c>
      <c r="DE422" s="37">
        <f t="shared" si="151"/>
        <v>1</v>
      </c>
      <c r="DF422" s="37">
        <v>1</v>
      </c>
      <c r="DJ422" s="37">
        <v>18</v>
      </c>
      <c r="DQ422" s="37">
        <f t="shared" si="133"/>
        <v>0</v>
      </c>
      <c r="DW422" s="37">
        <v>0</v>
      </c>
      <c r="DZ422" s="37">
        <v>1</v>
      </c>
      <c r="EE422" s="37">
        <v>0</v>
      </c>
      <c r="EK422" s="37">
        <v>8</v>
      </c>
      <c r="EL422" s="37">
        <f t="shared" si="152"/>
        <v>29</v>
      </c>
      <c r="EM422" s="37">
        <v>29</v>
      </c>
      <c r="EO422" s="37">
        <v>304.10449999999997</v>
      </c>
      <c r="EQ422" s="37">
        <v>53.665500000000002</v>
      </c>
      <c r="FE422" s="37">
        <v>1500</v>
      </c>
      <c r="FG422" s="37">
        <v>143.15</v>
      </c>
      <c r="FI422" s="37"/>
      <c r="FU422" s="37">
        <v>328.63</v>
      </c>
      <c r="FW422" s="37">
        <v>5</v>
      </c>
      <c r="GE422" s="37">
        <v>300</v>
      </c>
      <c r="GH422" s="37">
        <v>155</v>
      </c>
      <c r="GQ422" s="183"/>
      <c r="GR422" s="184"/>
      <c r="GS422" s="184"/>
      <c r="GT422" s="184"/>
      <c r="GU422" s="184"/>
      <c r="GV422" s="184"/>
      <c r="GW422" s="184"/>
      <c r="GX422" s="184"/>
      <c r="GY422" s="184"/>
      <c r="GZ422" s="184"/>
      <c r="HA422" s="184"/>
      <c r="HB422" s="184"/>
      <c r="HC422" s="184"/>
      <c r="HD422" s="184"/>
      <c r="HE422" s="184"/>
      <c r="HF422" s="184"/>
      <c r="HG422" s="184"/>
      <c r="HH422" s="184"/>
      <c r="HU422" s="37">
        <v>142.857142857143</v>
      </c>
      <c r="HV422" s="37">
        <v>73.809523809523796</v>
      </c>
      <c r="HW422" s="37">
        <v>2.1</v>
      </c>
      <c r="HX422" s="37">
        <v>2.1</v>
      </c>
      <c r="IB422" s="37">
        <v>0</v>
      </c>
      <c r="IR422" s="37">
        <v>0</v>
      </c>
      <c r="IT422" s="37">
        <v>0</v>
      </c>
      <c r="JT422" s="37">
        <v>0</v>
      </c>
      <c r="JW422" s="37">
        <v>0</v>
      </c>
      <c r="JZ422" s="37">
        <v>0</v>
      </c>
      <c r="KA422" s="37">
        <v>0</v>
      </c>
      <c r="KB422" s="37">
        <v>0</v>
      </c>
      <c r="KC422" s="37">
        <v>0</v>
      </c>
      <c r="KD422" s="37">
        <v>0</v>
      </c>
      <c r="KV422" s="37">
        <v>0</v>
      </c>
    </row>
    <row r="423" spans="1:308" ht="17.25" customHeight="1" x14ac:dyDescent="0.25">
      <c r="A423" s="17">
        <v>413</v>
      </c>
      <c r="B423" s="163" t="s">
        <v>300</v>
      </c>
      <c r="C423" s="169" t="s">
        <v>713</v>
      </c>
      <c r="D423" s="170">
        <v>247693876</v>
      </c>
      <c r="E423" s="78">
        <f t="shared" si="137"/>
        <v>12930.582</v>
      </c>
      <c r="F423" s="78">
        <f t="shared" si="134"/>
        <v>0</v>
      </c>
      <c r="G423" s="78">
        <f t="shared" si="135"/>
        <v>1510.9569999999999</v>
      </c>
      <c r="H423" s="78">
        <f t="shared" si="136"/>
        <v>0</v>
      </c>
      <c r="I423" s="78">
        <f t="shared" si="138"/>
        <v>11419.625</v>
      </c>
      <c r="J423" s="37">
        <f t="shared" si="141"/>
        <v>1</v>
      </c>
      <c r="L423" s="37">
        <v>1</v>
      </c>
      <c r="N423" s="37">
        <v>0</v>
      </c>
      <c r="U423" s="37">
        <v>1</v>
      </c>
      <c r="V423" s="180">
        <f t="shared" si="139"/>
        <v>364</v>
      </c>
      <c r="W423" s="180">
        <f t="shared" si="142"/>
        <v>0</v>
      </c>
      <c r="X423" s="180"/>
      <c r="Y423" s="180"/>
      <c r="Z423" s="180">
        <f t="shared" si="143"/>
        <v>0</v>
      </c>
      <c r="AA423" s="180"/>
      <c r="AB423" s="180"/>
      <c r="AC423" s="180">
        <f t="shared" si="144"/>
        <v>364</v>
      </c>
      <c r="AE423" s="37">
        <v>364</v>
      </c>
      <c r="AG423" s="37">
        <v>0</v>
      </c>
      <c r="AI423" s="37">
        <v>0</v>
      </c>
      <c r="AK423" s="37">
        <v>0</v>
      </c>
      <c r="AL423" s="37">
        <f t="shared" si="140"/>
        <v>6</v>
      </c>
      <c r="AM423" s="179">
        <f t="shared" si="145"/>
        <v>0</v>
      </c>
      <c r="AP423" s="37">
        <f t="shared" si="146"/>
        <v>0</v>
      </c>
      <c r="AS423" s="37">
        <f t="shared" si="147"/>
        <v>5</v>
      </c>
      <c r="AU423" s="37">
        <v>5</v>
      </c>
      <c r="AV423" s="37">
        <f t="shared" si="148"/>
        <v>1</v>
      </c>
      <c r="AX423" s="37">
        <v>1</v>
      </c>
      <c r="AZ423" s="37">
        <v>1</v>
      </c>
      <c r="BF423" s="37">
        <v>0</v>
      </c>
      <c r="BS423" s="37">
        <f t="shared" si="149"/>
        <v>155</v>
      </c>
      <c r="BU423" s="37">
        <v>155</v>
      </c>
      <c r="BW423" s="37">
        <v>0</v>
      </c>
      <c r="BY423" s="37">
        <v>0</v>
      </c>
      <c r="CA423" s="37">
        <v>0</v>
      </c>
      <c r="CH423" s="37">
        <f t="shared" si="150"/>
        <v>4</v>
      </c>
      <c r="CJ423" s="37">
        <v>4</v>
      </c>
      <c r="CN423" s="37">
        <v>9818.0580000000009</v>
      </c>
      <c r="CT423" s="37">
        <v>400</v>
      </c>
      <c r="DB423" s="37">
        <v>0</v>
      </c>
      <c r="DD423" s="37">
        <v>0</v>
      </c>
      <c r="DE423" s="37">
        <f t="shared" si="151"/>
        <v>0</v>
      </c>
      <c r="DG423" s="37">
        <v>0</v>
      </c>
      <c r="DK423" s="37">
        <v>0</v>
      </c>
      <c r="DQ423" s="37">
        <f t="shared" si="133"/>
        <v>336.34350000000001</v>
      </c>
      <c r="DW423" s="37">
        <v>0</v>
      </c>
      <c r="DZ423" s="37">
        <v>1</v>
      </c>
      <c r="EE423" s="37">
        <v>0</v>
      </c>
      <c r="EK423" s="37">
        <v>16</v>
      </c>
      <c r="EL423" s="37">
        <f t="shared" si="152"/>
        <v>67</v>
      </c>
      <c r="EN423" s="37">
        <v>67</v>
      </c>
      <c r="EP423" s="37">
        <v>838.27</v>
      </c>
      <c r="FF423" s="37">
        <v>672.68700000000001</v>
      </c>
      <c r="FI423" s="37"/>
      <c r="FV423" s="37">
        <v>192.19628571428601</v>
      </c>
      <c r="FX423" s="37">
        <v>3.5</v>
      </c>
      <c r="GH423" s="37">
        <v>1082.567</v>
      </c>
      <c r="GQ423" s="185"/>
      <c r="GR423" s="186"/>
      <c r="GS423" s="186"/>
      <c r="GT423" s="186"/>
      <c r="GU423" s="186"/>
      <c r="GV423" s="186"/>
      <c r="GW423" s="186"/>
      <c r="GX423" s="186"/>
      <c r="GY423" s="186"/>
      <c r="GZ423" s="186"/>
      <c r="HA423" s="186"/>
      <c r="HB423" s="186"/>
      <c r="HC423" s="186"/>
      <c r="HD423" s="186"/>
      <c r="HE423" s="186"/>
      <c r="HF423" s="186"/>
      <c r="HG423" s="186"/>
      <c r="HH423" s="186"/>
      <c r="HV423" s="37">
        <v>572.39174712643603</v>
      </c>
      <c r="HX423" s="37">
        <v>1.7</v>
      </c>
      <c r="IB423" s="37">
        <v>0</v>
      </c>
      <c r="IR423" s="37">
        <v>0</v>
      </c>
      <c r="IT423" s="37">
        <v>0</v>
      </c>
      <c r="JT423" s="37">
        <v>0</v>
      </c>
      <c r="JW423" s="37">
        <v>0</v>
      </c>
      <c r="JZ423" s="37">
        <v>0</v>
      </c>
      <c r="KA423" s="37">
        <v>0</v>
      </c>
      <c r="KB423" s="37">
        <v>0</v>
      </c>
      <c r="KC423" s="37">
        <v>0</v>
      </c>
      <c r="KD423" s="37">
        <v>0</v>
      </c>
      <c r="KV423" s="37">
        <v>0</v>
      </c>
    </row>
    <row r="424" spans="1:308" ht="17.25" customHeight="1" x14ac:dyDescent="0.25">
      <c r="A424" s="17">
        <v>414</v>
      </c>
      <c r="B424" s="163" t="s">
        <v>300</v>
      </c>
      <c r="C424" s="169" t="s">
        <v>714</v>
      </c>
      <c r="D424" s="170">
        <v>247693947</v>
      </c>
      <c r="E424" s="78">
        <f t="shared" si="137"/>
        <v>8021.9459999999999</v>
      </c>
      <c r="F424" s="78">
        <f t="shared" si="134"/>
        <v>0</v>
      </c>
      <c r="G424" s="78">
        <f t="shared" si="135"/>
        <v>3454.2379999999998</v>
      </c>
      <c r="H424" s="78">
        <f t="shared" si="136"/>
        <v>0</v>
      </c>
      <c r="I424" s="78">
        <f t="shared" si="138"/>
        <v>4567.7079999999996</v>
      </c>
      <c r="J424" s="37">
        <f t="shared" si="141"/>
        <v>1</v>
      </c>
      <c r="L424" s="37">
        <v>1</v>
      </c>
      <c r="N424" s="37">
        <v>0</v>
      </c>
      <c r="U424" s="37">
        <v>1</v>
      </c>
      <c r="V424" s="180">
        <f t="shared" si="139"/>
        <v>271</v>
      </c>
      <c r="W424" s="180">
        <f t="shared" si="142"/>
        <v>0</v>
      </c>
      <c r="X424" s="180"/>
      <c r="Y424" s="180"/>
      <c r="Z424" s="180">
        <f t="shared" si="143"/>
        <v>0</v>
      </c>
      <c r="AA424" s="180"/>
      <c r="AB424" s="180"/>
      <c r="AC424" s="180">
        <f t="shared" si="144"/>
        <v>271</v>
      </c>
      <c r="AE424" s="37">
        <v>271</v>
      </c>
      <c r="AG424" s="37">
        <v>0</v>
      </c>
      <c r="AI424" s="37">
        <v>0</v>
      </c>
      <c r="AK424" s="37">
        <v>0</v>
      </c>
      <c r="AL424" s="37">
        <f t="shared" si="140"/>
        <v>0</v>
      </c>
      <c r="AM424" s="179">
        <f t="shared" si="145"/>
        <v>0</v>
      </c>
      <c r="AP424" s="37">
        <f t="shared" si="146"/>
        <v>0</v>
      </c>
      <c r="AS424" s="37">
        <f t="shared" si="147"/>
        <v>0</v>
      </c>
      <c r="AU424" s="37">
        <v>0</v>
      </c>
      <c r="AV424" s="37">
        <f t="shared" si="148"/>
        <v>0</v>
      </c>
      <c r="AX424" s="37">
        <v>0</v>
      </c>
      <c r="AZ424" s="37">
        <v>1</v>
      </c>
      <c r="BF424" s="37">
        <v>0</v>
      </c>
      <c r="BS424" s="37">
        <f t="shared" si="149"/>
        <v>79.099999999999994</v>
      </c>
      <c r="BU424" s="37">
        <v>79.099999999999994</v>
      </c>
      <c r="BW424" s="37">
        <v>0</v>
      </c>
      <c r="BY424" s="37">
        <v>0</v>
      </c>
      <c r="CA424" s="37">
        <v>0</v>
      </c>
      <c r="CH424" s="37">
        <f t="shared" si="150"/>
        <v>5</v>
      </c>
      <c r="CJ424" s="37">
        <v>5</v>
      </c>
      <c r="CN424" s="37">
        <v>3574.1320000000001</v>
      </c>
      <c r="CT424" s="37">
        <v>0</v>
      </c>
      <c r="DB424" s="37">
        <v>0</v>
      </c>
      <c r="DD424" s="37">
        <v>0</v>
      </c>
      <c r="DE424" s="37">
        <f t="shared" si="151"/>
        <v>1</v>
      </c>
      <c r="DG424" s="37">
        <v>1</v>
      </c>
      <c r="DK424" s="37">
        <v>18</v>
      </c>
      <c r="DQ424" s="37">
        <f t="shared" si="133"/>
        <v>986.99249999999995</v>
      </c>
      <c r="DW424" s="37">
        <v>0</v>
      </c>
      <c r="DZ424" s="37">
        <v>1</v>
      </c>
      <c r="EE424" s="37">
        <v>0</v>
      </c>
      <c r="EK424" s="37">
        <v>6</v>
      </c>
      <c r="EL424" s="37">
        <f t="shared" si="152"/>
        <v>201</v>
      </c>
      <c r="EN424" s="37">
        <v>201</v>
      </c>
      <c r="EP424" s="37">
        <v>1480.2529999999999</v>
      </c>
      <c r="FF424" s="37">
        <v>1973.9849999999999</v>
      </c>
      <c r="FI424" s="37"/>
      <c r="FV424" s="37">
        <v>657.995</v>
      </c>
      <c r="FX424" s="37">
        <v>3</v>
      </c>
      <c r="GH424" s="37">
        <v>625.476</v>
      </c>
      <c r="GQ424" s="183"/>
      <c r="GR424" s="184"/>
      <c r="GS424" s="184"/>
      <c r="GT424" s="184"/>
      <c r="GU424" s="184"/>
      <c r="GV424" s="184"/>
      <c r="GW424" s="184"/>
      <c r="GX424" s="184"/>
      <c r="GY424" s="184"/>
      <c r="GZ424" s="184"/>
      <c r="HA424" s="184"/>
      <c r="HB424" s="184"/>
      <c r="HC424" s="184"/>
      <c r="HD424" s="184"/>
      <c r="HE424" s="184"/>
      <c r="HF424" s="184"/>
      <c r="HG424" s="184"/>
      <c r="HH424" s="184"/>
      <c r="HV424" s="37">
        <v>342.72657534246599</v>
      </c>
      <c r="HX424" s="37">
        <v>1.7</v>
      </c>
      <c r="IB424" s="37">
        <v>0</v>
      </c>
      <c r="IR424" s="37">
        <v>0</v>
      </c>
      <c r="IT424" s="37">
        <v>0</v>
      </c>
      <c r="JT424" s="37">
        <v>0</v>
      </c>
      <c r="JW424" s="37">
        <v>0</v>
      </c>
      <c r="JZ424" s="37">
        <v>0</v>
      </c>
      <c r="KA424" s="37">
        <v>0</v>
      </c>
      <c r="KB424" s="37">
        <v>0</v>
      </c>
      <c r="KC424" s="37">
        <v>0</v>
      </c>
      <c r="KD424" s="37">
        <v>0</v>
      </c>
      <c r="KV424" s="37">
        <v>0</v>
      </c>
    </row>
    <row r="425" spans="1:308" ht="17.25" customHeight="1" x14ac:dyDescent="0.25">
      <c r="A425" s="17">
        <v>415</v>
      </c>
      <c r="B425" s="163" t="s">
        <v>300</v>
      </c>
      <c r="C425" s="169" t="s">
        <v>715</v>
      </c>
      <c r="D425" s="170">
        <v>247693450</v>
      </c>
      <c r="E425" s="78">
        <f t="shared" si="137"/>
        <v>3461.3679999999999</v>
      </c>
      <c r="F425" s="78">
        <f t="shared" si="134"/>
        <v>0</v>
      </c>
      <c r="G425" s="78">
        <f t="shared" si="135"/>
        <v>900.1</v>
      </c>
      <c r="H425" s="78">
        <f t="shared" si="136"/>
        <v>0</v>
      </c>
      <c r="I425" s="78">
        <f t="shared" si="138"/>
        <v>2561.268</v>
      </c>
      <c r="J425" s="37">
        <f t="shared" si="141"/>
        <v>1</v>
      </c>
      <c r="K425" s="37">
        <f>VLOOKUP($D425,'[2]Титул ДТ'!$B:$CT,12,0)</f>
        <v>1</v>
      </c>
      <c r="N425" s="37">
        <v>0</v>
      </c>
      <c r="U425" s="37">
        <v>1</v>
      </c>
      <c r="V425" s="180">
        <f t="shared" si="139"/>
        <v>0</v>
      </c>
      <c r="W425" s="180">
        <f t="shared" si="142"/>
        <v>0</v>
      </c>
      <c r="X425" s="180"/>
      <c r="Y425" s="180"/>
      <c r="Z425" s="180">
        <f t="shared" si="143"/>
        <v>0</v>
      </c>
      <c r="AA425" s="180"/>
      <c r="AB425" s="180"/>
      <c r="AC425" s="180">
        <f t="shared" si="144"/>
        <v>0</v>
      </c>
      <c r="AE425" s="37">
        <v>0</v>
      </c>
      <c r="AG425" s="37">
        <v>362</v>
      </c>
      <c r="AI425" s="37">
        <v>0</v>
      </c>
      <c r="AK425" s="37">
        <v>0</v>
      </c>
      <c r="AL425" s="37">
        <f t="shared" si="140"/>
        <v>6</v>
      </c>
      <c r="AM425" s="179">
        <f t="shared" si="145"/>
        <v>0</v>
      </c>
      <c r="AP425" s="37">
        <f t="shared" si="146"/>
        <v>0</v>
      </c>
      <c r="AS425" s="37">
        <f t="shared" si="147"/>
        <v>5</v>
      </c>
      <c r="AU425" s="37">
        <v>5</v>
      </c>
      <c r="AV425" s="37">
        <f t="shared" si="148"/>
        <v>1</v>
      </c>
      <c r="AX425" s="37">
        <v>1</v>
      </c>
      <c r="AZ425" s="37">
        <v>1</v>
      </c>
      <c r="BF425" s="37">
        <v>0</v>
      </c>
      <c r="BS425" s="37">
        <f t="shared" si="149"/>
        <v>184</v>
      </c>
      <c r="BU425" s="37">
        <v>184</v>
      </c>
      <c r="BW425" s="37">
        <v>0</v>
      </c>
      <c r="BY425" s="37">
        <v>0</v>
      </c>
      <c r="CA425" s="37">
        <v>0</v>
      </c>
      <c r="CH425" s="37">
        <f t="shared" si="150"/>
        <v>4</v>
      </c>
      <c r="CJ425" s="37">
        <v>4</v>
      </c>
      <c r="CN425" s="37">
        <v>1470.268</v>
      </c>
      <c r="CT425" s="37">
        <v>29</v>
      </c>
      <c r="DB425" s="37">
        <v>0</v>
      </c>
      <c r="DD425" s="37">
        <v>0</v>
      </c>
      <c r="DE425" s="37">
        <f t="shared" si="151"/>
        <v>1</v>
      </c>
      <c r="DG425" s="37">
        <v>1</v>
      </c>
      <c r="DK425" s="37">
        <v>18</v>
      </c>
      <c r="DQ425" s="37">
        <f t="shared" si="133"/>
        <v>292.8775</v>
      </c>
      <c r="DW425" s="37">
        <v>0</v>
      </c>
      <c r="DZ425" s="37">
        <v>1</v>
      </c>
      <c r="EE425" s="37">
        <v>4</v>
      </c>
      <c r="EK425" s="37">
        <v>4</v>
      </c>
      <c r="EL425" s="37">
        <f t="shared" si="152"/>
        <v>43</v>
      </c>
      <c r="EN425" s="37">
        <v>43</v>
      </c>
      <c r="EP425" s="37">
        <v>314.34500000000003</v>
      </c>
      <c r="FF425" s="37">
        <v>585.755</v>
      </c>
      <c r="FI425" s="37"/>
      <c r="FV425" s="37">
        <v>117.151</v>
      </c>
      <c r="FX425" s="37">
        <v>5</v>
      </c>
      <c r="GH425" s="37">
        <v>527</v>
      </c>
      <c r="GQ425" s="183"/>
      <c r="GR425" s="184"/>
      <c r="GS425" s="184"/>
      <c r="GT425" s="184"/>
      <c r="GU425" s="184"/>
      <c r="GV425" s="184"/>
      <c r="GW425" s="184"/>
      <c r="GX425" s="184"/>
      <c r="GY425" s="184"/>
      <c r="GZ425" s="184"/>
      <c r="HA425" s="184"/>
      <c r="HB425" s="184"/>
      <c r="HC425" s="184"/>
      <c r="HD425" s="184"/>
      <c r="HE425" s="184"/>
      <c r="HF425" s="184"/>
      <c r="HG425" s="184"/>
      <c r="HH425" s="184"/>
      <c r="HV425" s="37">
        <v>199.89655172413799</v>
      </c>
      <c r="HX425" s="37">
        <v>1.9</v>
      </c>
      <c r="IB425" s="37">
        <v>0</v>
      </c>
      <c r="IR425" s="37">
        <v>0</v>
      </c>
      <c r="IT425" s="37">
        <v>0</v>
      </c>
      <c r="JT425" s="37">
        <v>0</v>
      </c>
      <c r="JW425" s="37">
        <v>0</v>
      </c>
      <c r="JZ425" s="37">
        <v>0</v>
      </c>
      <c r="KA425" s="37">
        <v>0</v>
      </c>
      <c r="KB425" s="37">
        <v>0</v>
      </c>
      <c r="KC425" s="37">
        <v>0</v>
      </c>
      <c r="KD425" s="37">
        <v>0</v>
      </c>
      <c r="KV425" s="37">
        <v>0</v>
      </c>
    </row>
    <row r="426" spans="1:308" ht="17.25" customHeight="1" x14ac:dyDescent="0.25">
      <c r="A426" s="17">
        <v>416</v>
      </c>
      <c r="B426" s="163" t="s">
        <v>300</v>
      </c>
      <c r="C426" s="169" t="s">
        <v>716</v>
      </c>
      <c r="D426" s="170">
        <v>1430740358</v>
      </c>
      <c r="E426" s="78">
        <f t="shared" si="137"/>
        <v>14704.27</v>
      </c>
      <c r="F426" s="78">
        <f t="shared" si="134"/>
        <v>0</v>
      </c>
      <c r="G426" s="78">
        <f t="shared" si="135"/>
        <v>6868.6124</v>
      </c>
      <c r="H426" s="78">
        <f t="shared" si="136"/>
        <v>0</v>
      </c>
      <c r="I426" s="78">
        <f t="shared" si="138"/>
        <v>7835.6576000000005</v>
      </c>
      <c r="J426" s="37">
        <f t="shared" si="141"/>
        <v>9</v>
      </c>
      <c r="L426" s="37">
        <v>9</v>
      </c>
      <c r="N426" s="37">
        <v>0</v>
      </c>
      <c r="U426" s="37">
        <v>1</v>
      </c>
      <c r="V426" s="180">
        <f t="shared" si="139"/>
        <v>965.7</v>
      </c>
      <c r="W426" s="180">
        <f t="shared" si="142"/>
        <v>0</v>
      </c>
      <c r="X426" s="180"/>
      <c r="Y426" s="180"/>
      <c r="Z426" s="180">
        <f t="shared" si="143"/>
        <v>0</v>
      </c>
      <c r="AA426" s="180"/>
      <c r="AB426" s="180"/>
      <c r="AC426" s="180">
        <f t="shared" si="144"/>
        <v>965.7</v>
      </c>
      <c r="AE426" s="37">
        <v>965.7</v>
      </c>
      <c r="AG426" s="37">
        <v>0</v>
      </c>
      <c r="AI426" s="37">
        <v>0</v>
      </c>
      <c r="AK426" s="37">
        <v>0</v>
      </c>
      <c r="AL426" s="37">
        <f t="shared" si="140"/>
        <v>0</v>
      </c>
      <c r="AM426" s="179">
        <f t="shared" si="145"/>
        <v>0</v>
      </c>
      <c r="AP426" s="37">
        <f t="shared" si="146"/>
        <v>0</v>
      </c>
      <c r="AS426" s="37">
        <f t="shared" si="147"/>
        <v>0</v>
      </c>
      <c r="AU426" s="37">
        <v>0</v>
      </c>
      <c r="AV426" s="37">
        <f t="shared" si="148"/>
        <v>0</v>
      </c>
      <c r="AX426" s="37">
        <v>0</v>
      </c>
      <c r="AZ426" s="37">
        <v>0</v>
      </c>
      <c r="BF426" s="37">
        <v>0</v>
      </c>
      <c r="BS426" s="37">
        <f t="shared" si="149"/>
        <v>0</v>
      </c>
      <c r="BU426" s="37">
        <v>0</v>
      </c>
      <c r="BW426" s="37">
        <v>0</v>
      </c>
      <c r="BY426" s="37">
        <v>0</v>
      </c>
      <c r="CA426" s="37">
        <v>0</v>
      </c>
      <c r="CH426" s="37">
        <f t="shared" si="150"/>
        <v>0</v>
      </c>
      <c r="CJ426" s="37">
        <v>0</v>
      </c>
      <c r="CN426" s="37">
        <v>5915.4840000000004</v>
      </c>
      <c r="CT426" s="37">
        <v>0</v>
      </c>
      <c r="DB426" s="37">
        <v>0</v>
      </c>
      <c r="DD426" s="37">
        <v>0</v>
      </c>
      <c r="DE426" s="37">
        <f t="shared" si="151"/>
        <v>1</v>
      </c>
      <c r="DG426" s="37">
        <v>1</v>
      </c>
      <c r="DK426" s="37">
        <v>18</v>
      </c>
      <c r="DQ426" s="37">
        <f t="shared" si="133"/>
        <v>1084.1790000000001</v>
      </c>
      <c r="DW426" s="37">
        <v>0</v>
      </c>
      <c r="DZ426" s="37">
        <v>9</v>
      </c>
      <c r="EE426" s="37">
        <v>0</v>
      </c>
      <c r="EK426" s="37">
        <v>0</v>
      </c>
      <c r="EL426" s="37">
        <f t="shared" si="152"/>
        <v>69</v>
      </c>
      <c r="EN426" s="37">
        <v>69</v>
      </c>
      <c r="EP426" s="37">
        <v>954.36</v>
      </c>
      <c r="FF426" s="37">
        <v>2168.3580000000002</v>
      </c>
      <c r="FI426" s="37"/>
      <c r="FV426" s="37">
        <v>361.39299999999997</v>
      </c>
      <c r="FX426" s="37">
        <v>6</v>
      </c>
      <c r="GB426" s="37">
        <v>3745.8944000000001</v>
      </c>
      <c r="GH426" s="37">
        <v>936.47360000000003</v>
      </c>
      <c r="GQ426" s="183"/>
      <c r="GR426" s="184"/>
      <c r="GS426" s="184"/>
      <c r="GT426" s="184"/>
      <c r="GU426" s="184"/>
      <c r="GV426" s="184"/>
      <c r="GW426" s="184"/>
      <c r="GX426" s="184"/>
      <c r="GY426" s="184"/>
      <c r="GZ426" s="184"/>
      <c r="HA426" s="184"/>
      <c r="HB426" s="184"/>
      <c r="HC426" s="184"/>
      <c r="HD426" s="184"/>
      <c r="HE426" s="184"/>
      <c r="HF426" s="184"/>
      <c r="HG426" s="184"/>
      <c r="HH426" s="184"/>
      <c r="HV426" s="37">
        <v>1576.24269306931</v>
      </c>
      <c r="HX426" s="37">
        <v>2.9</v>
      </c>
      <c r="IB426" s="37">
        <v>0</v>
      </c>
      <c r="IR426" s="37">
        <v>0</v>
      </c>
      <c r="IT426" s="37">
        <v>0</v>
      </c>
      <c r="JT426" s="37">
        <v>0</v>
      </c>
      <c r="JW426" s="37">
        <v>0</v>
      </c>
      <c r="JZ426" s="37">
        <v>0</v>
      </c>
      <c r="KA426" s="37">
        <v>0</v>
      </c>
      <c r="KB426" s="37">
        <v>0</v>
      </c>
      <c r="KC426" s="37">
        <v>0</v>
      </c>
      <c r="KD426" s="37">
        <v>0</v>
      </c>
      <c r="KV426" s="37">
        <v>0</v>
      </c>
    </row>
    <row r="427" spans="1:308" ht="17.25" customHeight="1" x14ac:dyDescent="0.25">
      <c r="A427" s="17">
        <v>417</v>
      </c>
      <c r="B427" s="163" t="s">
        <v>300</v>
      </c>
      <c r="C427" s="169" t="s">
        <v>717</v>
      </c>
      <c r="D427" s="170">
        <v>247693865</v>
      </c>
      <c r="E427" s="78">
        <f t="shared" si="137"/>
        <v>14444.572</v>
      </c>
      <c r="F427" s="78">
        <f t="shared" si="134"/>
        <v>0</v>
      </c>
      <c r="G427" s="78">
        <f t="shared" si="135"/>
        <v>4350.634</v>
      </c>
      <c r="H427" s="78">
        <f t="shared" si="136"/>
        <v>0</v>
      </c>
      <c r="I427" s="78">
        <f t="shared" si="138"/>
        <v>10093.938</v>
      </c>
      <c r="J427" s="37">
        <f t="shared" si="141"/>
        <v>2</v>
      </c>
      <c r="L427" s="37">
        <v>2</v>
      </c>
      <c r="N427" s="37">
        <v>0</v>
      </c>
      <c r="U427" s="37">
        <v>1</v>
      </c>
      <c r="V427" s="180">
        <f t="shared" si="139"/>
        <v>358</v>
      </c>
      <c r="W427" s="180">
        <f t="shared" si="142"/>
        <v>0</v>
      </c>
      <c r="X427" s="180"/>
      <c r="Y427" s="180"/>
      <c r="Z427" s="180">
        <f t="shared" si="143"/>
        <v>0</v>
      </c>
      <c r="AA427" s="180"/>
      <c r="AB427" s="180"/>
      <c r="AC427" s="180">
        <f t="shared" si="144"/>
        <v>358</v>
      </c>
      <c r="AE427" s="37">
        <v>358</v>
      </c>
      <c r="AG427" s="37">
        <v>0</v>
      </c>
      <c r="AI427" s="37">
        <v>821</v>
      </c>
      <c r="AK427" s="37">
        <v>0</v>
      </c>
      <c r="AL427" s="37">
        <f t="shared" si="140"/>
        <v>7</v>
      </c>
      <c r="AM427" s="179">
        <f t="shared" si="145"/>
        <v>0</v>
      </c>
      <c r="AP427" s="37">
        <f t="shared" si="146"/>
        <v>0</v>
      </c>
      <c r="AS427" s="37">
        <f t="shared" si="147"/>
        <v>6</v>
      </c>
      <c r="AU427" s="37">
        <v>6</v>
      </c>
      <c r="AV427" s="37">
        <f t="shared" si="148"/>
        <v>1</v>
      </c>
      <c r="AX427" s="37">
        <v>1</v>
      </c>
      <c r="AZ427" s="37">
        <v>1</v>
      </c>
      <c r="BF427" s="37">
        <v>0</v>
      </c>
      <c r="BS427" s="37">
        <f t="shared" si="149"/>
        <v>167</v>
      </c>
      <c r="BU427" s="37">
        <v>167</v>
      </c>
      <c r="BW427" s="37">
        <v>0</v>
      </c>
      <c r="BY427" s="37">
        <v>0</v>
      </c>
      <c r="CA427" s="37">
        <v>0</v>
      </c>
      <c r="CH427" s="37">
        <f t="shared" si="150"/>
        <v>3</v>
      </c>
      <c r="CJ427" s="37">
        <v>3</v>
      </c>
      <c r="CN427" s="37">
        <v>7518.6580000000004</v>
      </c>
      <c r="CT427" s="37">
        <v>170</v>
      </c>
      <c r="CV427" s="37">
        <v>1</v>
      </c>
      <c r="CX427" s="37">
        <v>6</v>
      </c>
      <c r="DB427" s="37">
        <v>0</v>
      </c>
      <c r="DD427" s="185">
        <v>0</v>
      </c>
      <c r="DE427" s="37">
        <f t="shared" si="151"/>
        <v>1</v>
      </c>
      <c r="DG427" s="37">
        <v>1</v>
      </c>
      <c r="DK427" s="37">
        <v>18</v>
      </c>
      <c r="DQ427" s="37">
        <f t="shared" si="133"/>
        <v>1801.8820000000001</v>
      </c>
      <c r="DW427" s="37">
        <v>0</v>
      </c>
      <c r="DZ427" s="37">
        <v>2</v>
      </c>
      <c r="EE427" s="37">
        <v>3</v>
      </c>
      <c r="EK427" s="37">
        <v>10</v>
      </c>
      <c r="EL427" s="37">
        <f t="shared" si="152"/>
        <v>56</v>
      </c>
      <c r="EN427" s="37">
        <v>56</v>
      </c>
      <c r="EP427" s="37">
        <v>746.87</v>
      </c>
      <c r="FF427" s="37">
        <v>3603.7640000000001</v>
      </c>
      <c r="FI427" s="37"/>
      <c r="FV427" s="37">
        <v>844.63218749999896</v>
      </c>
      <c r="FX427" s="37">
        <v>4.2666666666666702</v>
      </c>
      <c r="GH427" s="37">
        <v>1205.28</v>
      </c>
      <c r="GI427" s="185"/>
      <c r="GQ427" s="185"/>
      <c r="GR427" s="186"/>
      <c r="GS427" s="186"/>
      <c r="GT427" s="186"/>
      <c r="GU427" s="186"/>
      <c r="GV427" s="186"/>
      <c r="GW427" s="186"/>
      <c r="GX427" s="186"/>
      <c r="GY427" s="186"/>
      <c r="GZ427" s="186"/>
      <c r="HA427" s="186"/>
      <c r="HB427" s="186"/>
      <c r="HC427" s="186"/>
      <c r="HD427" s="186"/>
      <c r="HE427" s="186"/>
      <c r="HF427" s="186"/>
      <c r="HG427" s="186"/>
      <c r="HH427" s="186"/>
      <c r="HV427" s="37">
        <v>663.77739130434804</v>
      </c>
      <c r="HX427" s="37">
        <v>1.7</v>
      </c>
      <c r="IB427" s="37">
        <v>0</v>
      </c>
      <c r="IR427" s="37">
        <v>0</v>
      </c>
      <c r="IT427" s="37">
        <v>0</v>
      </c>
      <c r="JT427" s="37">
        <v>0</v>
      </c>
      <c r="JW427" s="37">
        <v>0</v>
      </c>
      <c r="JZ427" s="37">
        <v>0</v>
      </c>
      <c r="KA427" s="37">
        <v>0</v>
      </c>
      <c r="KB427" s="37">
        <v>0</v>
      </c>
      <c r="KC427" s="37">
        <v>0</v>
      </c>
      <c r="KD427" s="37">
        <v>0</v>
      </c>
      <c r="KV427" s="37">
        <v>0</v>
      </c>
    </row>
    <row r="428" spans="1:308" ht="17.25" customHeight="1" x14ac:dyDescent="0.25">
      <c r="A428" s="17">
        <v>418</v>
      </c>
      <c r="B428" s="163" t="s">
        <v>300</v>
      </c>
      <c r="C428" s="169" t="s">
        <v>718</v>
      </c>
      <c r="D428" s="170">
        <v>247693843</v>
      </c>
      <c r="E428" s="78">
        <f t="shared" si="137"/>
        <v>12614.291999999999</v>
      </c>
      <c r="F428" s="78">
        <f t="shared" si="134"/>
        <v>0</v>
      </c>
      <c r="G428" s="78">
        <f t="shared" si="135"/>
        <v>2967.5160000000001</v>
      </c>
      <c r="H428" s="78">
        <f t="shared" si="136"/>
        <v>0</v>
      </c>
      <c r="I428" s="78">
        <f t="shared" si="138"/>
        <v>9646.7759999999998</v>
      </c>
      <c r="J428" s="37">
        <f t="shared" si="141"/>
        <v>1</v>
      </c>
      <c r="L428" s="37">
        <v>1</v>
      </c>
      <c r="N428" s="37">
        <v>0</v>
      </c>
      <c r="U428" s="37">
        <v>1</v>
      </c>
      <c r="V428" s="180">
        <f t="shared" si="139"/>
        <v>204</v>
      </c>
      <c r="W428" s="180">
        <f t="shared" si="142"/>
        <v>0</v>
      </c>
      <c r="X428" s="180"/>
      <c r="Y428" s="180"/>
      <c r="Z428" s="180">
        <f t="shared" si="143"/>
        <v>0</v>
      </c>
      <c r="AA428" s="180"/>
      <c r="AB428" s="180"/>
      <c r="AC428" s="180">
        <f t="shared" si="144"/>
        <v>204</v>
      </c>
      <c r="AE428" s="37">
        <v>204</v>
      </c>
      <c r="AG428" s="37">
        <v>0</v>
      </c>
      <c r="AI428" s="37">
        <v>0</v>
      </c>
      <c r="AK428" s="37">
        <v>0</v>
      </c>
      <c r="AL428" s="37">
        <f t="shared" si="140"/>
        <v>6</v>
      </c>
      <c r="AM428" s="179">
        <f t="shared" si="145"/>
        <v>0</v>
      </c>
      <c r="AP428" s="37">
        <f t="shared" si="146"/>
        <v>0</v>
      </c>
      <c r="AS428" s="37">
        <f t="shared" si="147"/>
        <v>5</v>
      </c>
      <c r="AU428" s="37">
        <v>5</v>
      </c>
      <c r="AV428" s="37">
        <f t="shared" si="148"/>
        <v>1</v>
      </c>
      <c r="AX428" s="37">
        <v>1</v>
      </c>
      <c r="AZ428" s="37">
        <v>0</v>
      </c>
      <c r="BF428" s="37">
        <v>0</v>
      </c>
      <c r="BS428" s="37">
        <f t="shared" si="149"/>
        <v>0</v>
      </c>
      <c r="BU428" s="37">
        <v>0</v>
      </c>
      <c r="BW428" s="37">
        <v>0</v>
      </c>
      <c r="BY428" s="37">
        <v>0</v>
      </c>
      <c r="CA428" s="37">
        <v>0</v>
      </c>
      <c r="CH428" s="37">
        <f t="shared" si="150"/>
        <v>0</v>
      </c>
      <c r="CJ428" s="37">
        <v>0</v>
      </c>
      <c r="CN428" s="37">
        <v>8821.3050000000003</v>
      </c>
      <c r="CT428" s="37">
        <v>0</v>
      </c>
      <c r="DB428" s="37">
        <v>0</v>
      </c>
      <c r="DD428" s="183">
        <v>0</v>
      </c>
      <c r="DE428" s="37">
        <f t="shared" si="151"/>
        <v>1</v>
      </c>
      <c r="DG428" s="37">
        <v>1</v>
      </c>
      <c r="DK428" s="37">
        <v>18</v>
      </c>
      <c r="DQ428" s="37">
        <f t="shared" si="133"/>
        <v>730.67750000000001</v>
      </c>
      <c r="DW428" s="37">
        <v>0</v>
      </c>
      <c r="DZ428" s="37">
        <v>1</v>
      </c>
      <c r="EE428" s="37">
        <v>3</v>
      </c>
      <c r="EK428" s="37">
        <v>9</v>
      </c>
      <c r="EL428" s="37">
        <f t="shared" si="152"/>
        <v>117</v>
      </c>
      <c r="EN428" s="37">
        <v>117</v>
      </c>
      <c r="EP428" s="37">
        <v>1506.1610000000001</v>
      </c>
      <c r="FF428" s="185">
        <v>1461.355</v>
      </c>
      <c r="FI428" s="37"/>
      <c r="FV428" s="37">
        <v>365.33875</v>
      </c>
      <c r="FX428" s="37">
        <v>4</v>
      </c>
      <c r="GH428" s="37">
        <v>603.471</v>
      </c>
      <c r="GI428" s="183"/>
      <c r="GQ428" s="183"/>
      <c r="GR428" s="184"/>
      <c r="GS428" s="184"/>
      <c r="GT428" s="184"/>
      <c r="GU428" s="184"/>
      <c r="GV428" s="184"/>
      <c r="GW428" s="184"/>
      <c r="GX428" s="184"/>
      <c r="GY428" s="184"/>
      <c r="GZ428" s="184"/>
      <c r="HA428" s="184"/>
      <c r="HB428" s="184"/>
      <c r="HC428" s="184"/>
      <c r="HD428" s="184"/>
      <c r="HE428" s="184"/>
      <c r="HF428" s="184"/>
      <c r="HG428" s="184"/>
      <c r="HH428" s="184"/>
      <c r="HV428" s="37">
        <v>308.15540425531998</v>
      </c>
      <c r="HX428" s="37">
        <v>1.7</v>
      </c>
      <c r="IB428" s="37">
        <v>0</v>
      </c>
      <c r="IR428" s="37">
        <v>0</v>
      </c>
      <c r="IT428" s="37">
        <v>0</v>
      </c>
      <c r="JT428" s="37">
        <v>0</v>
      </c>
      <c r="JW428" s="37">
        <v>0</v>
      </c>
      <c r="JZ428" s="37">
        <v>0</v>
      </c>
      <c r="KA428" s="37">
        <v>0</v>
      </c>
      <c r="KB428" s="37">
        <v>0</v>
      </c>
      <c r="KC428" s="37">
        <v>0</v>
      </c>
      <c r="KD428" s="37">
        <v>0</v>
      </c>
      <c r="KV428" s="37">
        <v>0</v>
      </c>
    </row>
    <row r="429" spans="1:308" ht="17.25" customHeight="1" x14ac:dyDescent="0.25">
      <c r="A429" s="17">
        <v>419</v>
      </c>
      <c r="B429" s="163" t="s">
        <v>300</v>
      </c>
      <c r="C429" s="169" t="s">
        <v>719</v>
      </c>
      <c r="D429" s="170">
        <v>247693900</v>
      </c>
      <c r="E429" s="78">
        <f t="shared" si="137"/>
        <v>16021.181999999999</v>
      </c>
      <c r="F429" s="78">
        <f t="shared" si="134"/>
        <v>0</v>
      </c>
      <c r="G429" s="78">
        <f t="shared" si="135"/>
        <v>4345.3459999999995</v>
      </c>
      <c r="H429" s="78">
        <f t="shared" si="136"/>
        <v>0</v>
      </c>
      <c r="I429" s="78">
        <f t="shared" si="138"/>
        <v>11675.835999999999</v>
      </c>
      <c r="J429" s="37">
        <f t="shared" si="141"/>
        <v>1</v>
      </c>
      <c r="L429" s="37">
        <v>1</v>
      </c>
      <c r="N429" s="37">
        <v>0</v>
      </c>
      <c r="U429" s="37">
        <v>1</v>
      </c>
      <c r="V429" s="180">
        <f t="shared" si="139"/>
        <v>391</v>
      </c>
      <c r="W429" s="180">
        <f t="shared" si="142"/>
        <v>0</v>
      </c>
      <c r="X429" s="180"/>
      <c r="Y429" s="180"/>
      <c r="Z429" s="180">
        <f t="shared" si="143"/>
        <v>0</v>
      </c>
      <c r="AA429" s="180"/>
      <c r="AB429" s="180"/>
      <c r="AC429" s="180">
        <f t="shared" si="144"/>
        <v>391</v>
      </c>
      <c r="AE429" s="37">
        <v>391</v>
      </c>
      <c r="AG429" s="37">
        <v>0</v>
      </c>
      <c r="AI429" s="37">
        <v>0</v>
      </c>
      <c r="AK429" s="37">
        <v>0</v>
      </c>
      <c r="AL429" s="37">
        <f t="shared" si="140"/>
        <v>6</v>
      </c>
      <c r="AM429" s="179">
        <f t="shared" si="145"/>
        <v>0</v>
      </c>
      <c r="AP429" s="37">
        <f t="shared" si="146"/>
        <v>0</v>
      </c>
      <c r="AS429" s="37">
        <f t="shared" si="147"/>
        <v>5</v>
      </c>
      <c r="AU429" s="37">
        <v>5</v>
      </c>
      <c r="AV429" s="37">
        <f t="shared" si="148"/>
        <v>1</v>
      </c>
      <c r="AX429" s="37">
        <v>1</v>
      </c>
      <c r="AZ429" s="37">
        <v>1</v>
      </c>
      <c r="BF429" s="37">
        <v>0</v>
      </c>
      <c r="BS429" s="37">
        <f t="shared" si="149"/>
        <v>362</v>
      </c>
      <c r="BU429" s="37">
        <v>362</v>
      </c>
      <c r="BW429" s="37">
        <v>0</v>
      </c>
      <c r="BY429" s="37">
        <v>0</v>
      </c>
      <c r="CA429" s="37">
        <v>0</v>
      </c>
      <c r="CH429" s="37">
        <f t="shared" si="150"/>
        <v>3</v>
      </c>
      <c r="CJ429" s="37">
        <v>3</v>
      </c>
      <c r="CN429" s="37">
        <v>9782.8140000000003</v>
      </c>
      <c r="CT429" s="37">
        <v>0</v>
      </c>
      <c r="DB429" s="37">
        <v>0</v>
      </c>
      <c r="DD429" s="183">
        <v>0</v>
      </c>
      <c r="DE429" s="37">
        <f t="shared" si="151"/>
        <v>1</v>
      </c>
      <c r="DG429" s="37">
        <v>1</v>
      </c>
      <c r="DK429" s="37">
        <v>18</v>
      </c>
      <c r="DQ429" s="37">
        <f t="shared" si="133"/>
        <v>1423.3695</v>
      </c>
      <c r="DW429" s="37">
        <v>0</v>
      </c>
      <c r="DZ429" s="37">
        <v>1</v>
      </c>
      <c r="EE429" s="37">
        <v>2</v>
      </c>
      <c r="EK429" s="37">
        <v>6</v>
      </c>
      <c r="EL429" s="37">
        <f t="shared" si="152"/>
        <v>118</v>
      </c>
      <c r="EN429" s="37">
        <v>118</v>
      </c>
      <c r="EP429" s="37">
        <v>1498.607</v>
      </c>
      <c r="FF429" s="183">
        <v>2846.739</v>
      </c>
      <c r="FI429" s="37"/>
      <c r="FV429" s="37">
        <v>610.01549999999997</v>
      </c>
      <c r="FX429" s="37">
        <v>4.6666666666666696</v>
      </c>
      <c r="GH429" s="37">
        <v>1122.0219999999999</v>
      </c>
      <c r="GI429" s="183"/>
      <c r="GQ429" s="183"/>
      <c r="GR429" s="184"/>
      <c r="GS429" s="184"/>
      <c r="GT429" s="184"/>
      <c r="GU429" s="184"/>
      <c r="GV429" s="184"/>
      <c r="GW429" s="184"/>
      <c r="GX429" s="184"/>
      <c r="GY429" s="184"/>
      <c r="GZ429" s="184"/>
      <c r="HA429" s="184"/>
      <c r="HB429" s="184"/>
      <c r="HC429" s="184"/>
      <c r="HD429" s="184"/>
      <c r="HE429" s="184"/>
      <c r="HF429" s="184"/>
      <c r="HG429" s="184"/>
      <c r="HH429" s="184"/>
      <c r="HV429" s="37">
        <v>748.01466666666704</v>
      </c>
      <c r="HX429" s="37">
        <v>1.7</v>
      </c>
      <c r="IB429" s="37">
        <v>0</v>
      </c>
      <c r="IR429" s="37">
        <v>0</v>
      </c>
      <c r="IT429" s="37">
        <v>0</v>
      </c>
      <c r="JT429" s="37">
        <v>0</v>
      </c>
      <c r="JW429" s="37">
        <v>0</v>
      </c>
      <c r="JZ429" s="37">
        <v>0</v>
      </c>
      <c r="KA429" s="37">
        <v>0</v>
      </c>
      <c r="KB429" s="37">
        <v>0</v>
      </c>
      <c r="KC429" s="37">
        <v>0</v>
      </c>
      <c r="KD429" s="37">
        <v>0</v>
      </c>
      <c r="KV429" s="37">
        <v>0</v>
      </c>
    </row>
    <row r="430" spans="1:308" ht="17.25" customHeight="1" x14ac:dyDescent="0.25">
      <c r="A430" s="17">
        <v>420</v>
      </c>
      <c r="B430" s="163" t="s">
        <v>300</v>
      </c>
      <c r="C430" s="169" t="s">
        <v>720</v>
      </c>
      <c r="D430" s="170">
        <v>247694012</v>
      </c>
      <c r="E430" s="78">
        <f t="shared" si="137"/>
        <v>10415.805</v>
      </c>
      <c r="F430" s="78">
        <f t="shared" si="134"/>
        <v>0</v>
      </c>
      <c r="G430" s="78">
        <f t="shared" si="135"/>
        <v>4543.9850000000006</v>
      </c>
      <c r="H430" s="78">
        <f t="shared" si="136"/>
        <v>0</v>
      </c>
      <c r="I430" s="78">
        <f t="shared" si="138"/>
        <v>5871.82</v>
      </c>
      <c r="J430" s="37">
        <f t="shared" si="141"/>
        <v>1</v>
      </c>
      <c r="L430" s="37">
        <v>1</v>
      </c>
      <c r="N430" s="37">
        <v>0</v>
      </c>
      <c r="U430" s="37">
        <v>1</v>
      </c>
      <c r="V430" s="180">
        <f t="shared" si="139"/>
        <v>283</v>
      </c>
      <c r="W430" s="180">
        <f t="shared" si="142"/>
        <v>0</v>
      </c>
      <c r="X430" s="180"/>
      <c r="Y430" s="180"/>
      <c r="Z430" s="180">
        <f t="shared" si="143"/>
        <v>0</v>
      </c>
      <c r="AA430" s="180"/>
      <c r="AB430" s="180"/>
      <c r="AC430" s="180">
        <f t="shared" si="144"/>
        <v>283</v>
      </c>
      <c r="AE430" s="37">
        <v>283</v>
      </c>
      <c r="AG430" s="37">
        <v>0</v>
      </c>
      <c r="AI430" s="37">
        <v>0</v>
      </c>
      <c r="AK430" s="37">
        <v>0</v>
      </c>
      <c r="AL430" s="37">
        <f t="shared" si="140"/>
        <v>0</v>
      </c>
      <c r="AM430" s="179">
        <f t="shared" si="145"/>
        <v>0</v>
      </c>
      <c r="AP430" s="37">
        <f t="shared" si="146"/>
        <v>0</v>
      </c>
      <c r="AS430" s="37">
        <f t="shared" si="147"/>
        <v>0</v>
      </c>
      <c r="AU430" s="37">
        <v>0</v>
      </c>
      <c r="AV430" s="37">
        <f t="shared" si="148"/>
        <v>0</v>
      </c>
      <c r="AX430" s="37">
        <v>0</v>
      </c>
      <c r="AZ430" s="37">
        <v>1</v>
      </c>
      <c r="BF430" s="37">
        <v>0</v>
      </c>
      <c r="BS430" s="37">
        <f t="shared" si="149"/>
        <v>159</v>
      </c>
      <c r="BU430" s="37">
        <v>159</v>
      </c>
      <c r="BW430" s="37">
        <v>0</v>
      </c>
      <c r="BY430" s="37">
        <v>0</v>
      </c>
      <c r="CA430" s="37">
        <v>0</v>
      </c>
      <c r="CH430" s="37">
        <f t="shared" si="150"/>
        <v>4</v>
      </c>
      <c r="CJ430" s="37">
        <v>4</v>
      </c>
      <c r="CN430" s="37">
        <v>4530.125</v>
      </c>
      <c r="CT430" s="37">
        <v>89</v>
      </c>
      <c r="DB430" s="37">
        <v>0</v>
      </c>
      <c r="DD430" s="183">
        <v>0</v>
      </c>
      <c r="DE430" s="37">
        <f t="shared" si="151"/>
        <v>1</v>
      </c>
      <c r="DG430" s="37">
        <v>1</v>
      </c>
      <c r="DK430" s="37">
        <v>18</v>
      </c>
      <c r="DQ430" s="37">
        <f t="shared" si="133"/>
        <v>1439.6010000000001</v>
      </c>
      <c r="DW430" s="37">
        <v>0</v>
      </c>
      <c r="DZ430" s="37">
        <v>1</v>
      </c>
      <c r="EE430" s="37">
        <v>2</v>
      </c>
      <c r="EK430" s="37">
        <v>4</v>
      </c>
      <c r="EL430" s="37">
        <f t="shared" si="152"/>
        <v>143</v>
      </c>
      <c r="EN430" s="37">
        <v>143</v>
      </c>
      <c r="EP430" s="37">
        <v>1664.7829999999999</v>
      </c>
      <c r="FF430" s="37">
        <v>2879.2020000000002</v>
      </c>
      <c r="FI430" s="37"/>
      <c r="FV430" s="37">
        <v>523.49127272727299</v>
      </c>
      <c r="FX430" s="37">
        <v>5.5</v>
      </c>
      <c r="GH430" s="37">
        <v>881.69500000000005</v>
      </c>
      <c r="GI430" s="183"/>
      <c r="GQ430" s="183"/>
      <c r="GR430" s="184"/>
      <c r="GS430" s="184"/>
      <c r="GT430" s="184"/>
      <c r="GU430" s="184"/>
      <c r="GV430" s="184"/>
      <c r="GW430" s="184"/>
      <c r="GX430" s="184"/>
      <c r="GY430" s="184"/>
      <c r="GZ430" s="184"/>
      <c r="HA430" s="184"/>
      <c r="HB430" s="184"/>
      <c r="HC430" s="184"/>
      <c r="HD430" s="184"/>
      <c r="HE430" s="184"/>
      <c r="HF430" s="184"/>
      <c r="HG430" s="184"/>
      <c r="HH430" s="184"/>
      <c r="HV430" s="37">
        <v>587.79666666666697</v>
      </c>
      <c r="HX430" s="37">
        <v>1.7</v>
      </c>
      <c r="IB430" s="37">
        <v>0</v>
      </c>
      <c r="IR430" s="37">
        <v>0</v>
      </c>
      <c r="IT430" s="37">
        <v>0</v>
      </c>
      <c r="JT430" s="37">
        <v>0</v>
      </c>
      <c r="JW430" s="37">
        <v>0</v>
      </c>
      <c r="JZ430" s="37">
        <v>0</v>
      </c>
      <c r="KA430" s="37">
        <v>0</v>
      </c>
      <c r="KB430" s="37">
        <v>0</v>
      </c>
      <c r="KC430" s="37">
        <v>0</v>
      </c>
      <c r="KD430" s="37">
        <v>0</v>
      </c>
      <c r="KV430" s="37">
        <v>0</v>
      </c>
    </row>
    <row r="431" spans="1:308" ht="17.25" customHeight="1" x14ac:dyDescent="0.25">
      <c r="A431" s="17">
        <v>421</v>
      </c>
      <c r="B431" s="163" t="s">
        <v>300</v>
      </c>
      <c r="C431" s="169" t="s">
        <v>721</v>
      </c>
      <c r="D431" s="170">
        <v>247693629</v>
      </c>
      <c r="E431" s="78">
        <f t="shared" si="137"/>
        <v>29098.415000000001</v>
      </c>
      <c r="F431" s="78">
        <f t="shared" si="134"/>
        <v>0</v>
      </c>
      <c r="G431" s="78">
        <f t="shared" si="135"/>
        <v>11680.68</v>
      </c>
      <c r="H431" s="78">
        <f t="shared" si="136"/>
        <v>0</v>
      </c>
      <c r="I431" s="78">
        <f t="shared" si="138"/>
        <v>17417.735000000001</v>
      </c>
      <c r="J431" s="37">
        <f t="shared" si="141"/>
        <v>4</v>
      </c>
      <c r="L431" s="37">
        <v>4</v>
      </c>
      <c r="N431" s="37">
        <v>0</v>
      </c>
      <c r="U431" s="37">
        <v>1</v>
      </c>
      <c r="V431" s="180">
        <f t="shared" si="139"/>
        <v>1215</v>
      </c>
      <c r="W431" s="180">
        <f t="shared" si="142"/>
        <v>0</v>
      </c>
      <c r="X431" s="180"/>
      <c r="Y431" s="180"/>
      <c r="Z431" s="180">
        <f t="shared" si="143"/>
        <v>0</v>
      </c>
      <c r="AA431" s="180"/>
      <c r="AB431" s="180"/>
      <c r="AC431" s="180">
        <f t="shared" si="144"/>
        <v>1215</v>
      </c>
      <c r="AE431" s="37">
        <v>1215</v>
      </c>
      <c r="AG431" s="37">
        <v>0</v>
      </c>
      <c r="AI431" s="37">
        <v>0</v>
      </c>
      <c r="AK431" s="37">
        <v>0</v>
      </c>
      <c r="AL431" s="37">
        <f t="shared" si="140"/>
        <v>0</v>
      </c>
      <c r="AM431" s="179">
        <f t="shared" si="145"/>
        <v>0</v>
      </c>
      <c r="AP431" s="37">
        <f t="shared" si="146"/>
        <v>0</v>
      </c>
      <c r="AS431" s="37">
        <f t="shared" si="147"/>
        <v>0</v>
      </c>
      <c r="AU431" s="37">
        <v>0</v>
      </c>
      <c r="AV431" s="37">
        <f t="shared" si="148"/>
        <v>0</v>
      </c>
      <c r="AX431" s="37">
        <v>0</v>
      </c>
      <c r="AZ431" s="37">
        <v>3</v>
      </c>
      <c r="BF431" s="37">
        <v>0</v>
      </c>
      <c r="BS431" s="37">
        <f t="shared" si="149"/>
        <v>1508</v>
      </c>
      <c r="BU431" s="37">
        <v>1508</v>
      </c>
      <c r="BW431" s="37">
        <v>0</v>
      </c>
      <c r="BY431" s="37">
        <v>0</v>
      </c>
      <c r="CA431" s="37">
        <v>0</v>
      </c>
      <c r="CH431" s="37">
        <f t="shared" si="150"/>
        <v>4</v>
      </c>
      <c r="CJ431" s="37">
        <v>4</v>
      </c>
      <c r="CN431" s="37">
        <v>7893.6189999999997</v>
      </c>
      <c r="CT431" s="37">
        <v>8</v>
      </c>
      <c r="DB431" s="37">
        <v>0</v>
      </c>
      <c r="DD431" s="183">
        <v>0</v>
      </c>
      <c r="DE431" s="37">
        <f t="shared" si="151"/>
        <v>3</v>
      </c>
      <c r="DG431" s="37">
        <v>3</v>
      </c>
      <c r="DK431" s="37">
        <v>18</v>
      </c>
      <c r="DQ431" s="37">
        <f t="shared" si="133"/>
        <v>4184.0929999999998</v>
      </c>
      <c r="DW431" s="37">
        <v>0</v>
      </c>
      <c r="DZ431" s="37">
        <v>4</v>
      </c>
      <c r="EE431" s="37">
        <v>4</v>
      </c>
      <c r="EK431" s="37">
        <v>4</v>
      </c>
      <c r="EL431" s="37">
        <f t="shared" si="152"/>
        <v>262</v>
      </c>
      <c r="EN431" s="37">
        <v>262</v>
      </c>
      <c r="EP431" s="37">
        <v>3312.4940000000001</v>
      </c>
      <c r="FF431" s="37">
        <v>8368.1859999999997</v>
      </c>
      <c r="FI431" s="37"/>
      <c r="FV431" s="37">
        <v>1394.6976666666701</v>
      </c>
      <c r="FX431" s="37">
        <v>6</v>
      </c>
      <c r="GH431" s="37">
        <v>6783.116</v>
      </c>
      <c r="GI431" s="183"/>
      <c r="GQ431" s="185"/>
      <c r="GR431" s="186"/>
      <c r="GS431" s="186"/>
      <c r="GT431" s="186"/>
      <c r="GU431" s="186"/>
      <c r="GV431" s="186"/>
      <c r="GW431" s="186"/>
      <c r="GX431" s="186"/>
      <c r="GY431" s="186"/>
      <c r="GZ431" s="186"/>
      <c r="HA431" s="186"/>
      <c r="HB431" s="186"/>
      <c r="HC431" s="186"/>
      <c r="HD431" s="186"/>
      <c r="HE431" s="186"/>
      <c r="HF431" s="186"/>
      <c r="HG431" s="186"/>
      <c r="HH431" s="186"/>
      <c r="HV431" s="37">
        <v>3553.0607619047601</v>
      </c>
      <c r="HX431" s="37">
        <v>1.7</v>
      </c>
      <c r="IB431" s="37">
        <v>0</v>
      </c>
      <c r="IR431" s="37">
        <v>0</v>
      </c>
      <c r="IT431" s="37">
        <v>0</v>
      </c>
      <c r="JT431" s="37">
        <v>0</v>
      </c>
      <c r="JW431" s="37">
        <v>0</v>
      </c>
      <c r="JZ431" s="37">
        <v>0</v>
      </c>
      <c r="KA431" s="37">
        <v>0</v>
      </c>
      <c r="KB431" s="37">
        <v>0</v>
      </c>
      <c r="KC431" s="37">
        <v>0</v>
      </c>
      <c r="KD431" s="37">
        <v>0</v>
      </c>
      <c r="KV431" s="37">
        <v>0</v>
      </c>
    </row>
    <row r="432" spans="1:308" ht="17.25" customHeight="1" x14ac:dyDescent="0.25">
      <c r="A432" s="17">
        <v>422</v>
      </c>
      <c r="B432" s="165" t="s">
        <v>300</v>
      </c>
      <c r="C432" s="172" t="s">
        <v>722</v>
      </c>
      <c r="D432" s="170">
        <v>3687504626</v>
      </c>
      <c r="E432" s="78">
        <f t="shared" si="137"/>
        <v>6968.3909999999996</v>
      </c>
      <c r="F432" s="78">
        <f t="shared" si="134"/>
        <v>2833.6880000000001</v>
      </c>
      <c r="G432" s="78">
        <f t="shared" si="135"/>
        <v>0</v>
      </c>
      <c r="H432" s="78">
        <f t="shared" si="136"/>
        <v>3816.0520000000001</v>
      </c>
      <c r="I432" s="78">
        <f t="shared" si="138"/>
        <v>318.65100000000001</v>
      </c>
      <c r="J432" s="37">
        <f t="shared" si="141"/>
        <v>1</v>
      </c>
      <c r="K432" s="37">
        <f>VLOOKUP($D432,'[2]Титул ДТ'!$B:$CT,12,0)</f>
        <v>1</v>
      </c>
      <c r="N432" s="37">
        <v>0</v>
      </c>
      <c r="U432" s="37">
        <v>1</v>
      </c>
      <c r="V432" s="180">
        <f t="shared" si="139"/>
        <v>235</v>
      </c>
      <c r="W432" s="180">
        <f t="shared" si="142"/>
        <v>0</v>
      </c>
      <c r="X432" s="180"/>
      <c r="Y432" s="180"/>
      <c r="Z432" s="180">
        <f t="shared" si="143"/>
        <v>0</v>
      </c>
      <c r="AA432" s="180"/>
      <c r="AB432" s="180"/>
      <c r="AC432" s="180">
        <f t="shared" si="144"/>
        <v>235</v>
      </c>
      <c r="AD432" s="37">
        <v>235</v>
      </c>
      <c r="AG432" s="37">
        <v>0</v>
      </c>
      <c r="AI432" s="37">
        <v>0</v>
      </c>
      <c r="AK432" s="37">
        <v>0</v>
      </c>
      <c r="AL432" s="37">
        <f t="shared" si="140"/>
        <v>3</v>
      </c>
      <c r="AM432" s="179">
        <f t="shared" si="145"/>
        <v>0</v>
      </c>
      <c r="AP432" s="37">
        <f t="shared" si="146"/>
        <v>0</v>
      </c>
      <c r="AS432" s="37">
        <f t="shared" si="147"/>
        <v>3</v>
      </c>
      <c r="AT432" s="37">
        <v>3</v>
      </c>
      <c r="AU432" s="37">
        <v>0</v>
      </c>
      <c r="AV432" s="37">
        <f t="shared" si="148"/>
        <v>0</v>
      </c>
      <c r="AX432" s="37">
        <v>0</v>
      </c>
      <c r="AZ432" s="37">
        <v>1</v>
      </c>
      <c r="BF432" s="37">
        <v>0</v>
      </c>
      <c r="BS432" s="37">
        <f t="shared" si="149"/>
        <v>266</v>
      </c>
      <c r="BU432" s="37">
        <v>266</v>
      </c>
      <c r="BW432" s="37">
        <v>0</v>
      </c>
      <c r="BY432" s="37">
        <v>0</v>
      </c>
      <c r="CA432" s="37">
        <v>0</v>
      </c>
      <c r="CH432" s="37">
        <f t="shared" si="150"/>
        <v>3</v>
      </c>
      <c r="CJ432" s="37">
        <v>3</v>
      </c>
      <c r="CM432" s="37">
        <v>3227.9</v>
      </c>
      <c r="CT432" s="37">
        <v>0</v>
      </c>
      <c r="DB432" s="37">
        <v>0</v>
      </c>
      <c r="DD432" s="183">
        <v>0</v>
      </c>
      <c r="DE432" s="37">
        <f t="shared" si="151"/>
        <v>2</v>
      </c>
      <c r="DF432" s="37">
        <v>2</v>
      </c>
      <c r="DJ432" s="37">
        <v>36</v>
      </c>
      <c r="DQ432" s="37">
        <f t="shared" si="133"/>
        <v>0</v>
      </c>
      <c r="DW432" s="37">
        <v>0</v>
      </c>
      <c r="DZ432" s="37">
        <v>1</v>
      </c>
      <c r="ED432" s="37">
        <v>4</v>
      </c>
      <c r="EK432" s="37">
        <v>4</v>
      </c>
      <c r="EL432" s="37">
        <f t="shared" si="152"/>
        <v>12</v>
      </c>
      <c r="EM432" s="37">
        <v>12</v>
      </c>
      <c r="EO432" s="37">
        <v>133.68799999999999</v>
      </c>
      <c r="EQ432" s="37">
        <v>23.591999999999999</v>
      </c>
      <c r="FE432" s="37">
        <v>2700</v>
      </c>
      <c r="FG432" s="37">
        <v>293.56</v>
      </c>
      <c r="FI432" s="37"/>
      <c r="FX432" s="37">
        <v>0</v>
      </c>
      <c r="GH432" s="37">
        <v>52.651000000000003</v>
      </c>
      <c r="GI432" s="183"/>
      <c r="GQ432" s="183"/>
      <c r="GR432" s="184"/>
      <c r="GS432" s="184"/>
      <c r="GT432" s="184"/>
      <c r="GU432" s="184"/>
      <c r="GV432" s="184"/>
      <c r="GW432" s="184"/>
      <c r="GX432" s="184"/>
      <c r="GY432" s="184"/>
      <c r="GZ432" s="184"/>
      <c r="HA432" s="184"/>
      <c r="HB432" s="184"/>
      <c r="HC432" s="184"/>
      <c r="HD432" s="184"/>
      <c r="HE432" s="184"/>
      <c r="HF432" s="184"/>
      <c r="HG432" s="184"/>
      <c r="HH432" s="184"/>
      <c r="HV432" s="37">
        <v>35.100666666666697</v>
      </c>
      <c r="HX432" s="37">
        <v>1.7</v>
      </c>
      <c r="IB432" s="37">
        <v>0</v>
      </c>
      <c r="IR432" s="37">
        <v>0</v>
      </c>
      <c r="IT432" s="37">
        <v>0</v>
      </c>
      <c r="JT432" s="37">
        <v>0</v>
      </c>
      <c r="JW432" s="37">
        <v>0</v>
      </c>
      <c r="JZ432" s="37">
        <v>0</v>
      </c>
      <c r="KA432" s="37">
        <v>0</v>
      </c>
      <c r="KB432" s="37">
        <v>0</v>
      </c>
      <c r="KC432" s="37">
        <v>0</v>
      </c>
      <c r="KD432" s="37">
        <v>0</v>
      </c>
      <c r="KV432" s="37">
        <v>0</v>
      </c>
    </row>
    <row r="433" spans="1:308" ht="17.25" customHeight="1" x14ac:dyDescent="0.25">
      <c r="A433" s="17">
        <v>423</v>
      </c>
      <c r="B433" s="163" t="s">
        <v>300</v>
      </c>
      <c r="C433" s="169" t="s">
        <v>723</v>
      </c>
      <c r="D433" s="170">
        <v>247693856</v>
      </c>
      <c r="E433" s="78">
        <f t="shared" si="137"/>
        <v>10639.946</v>
      </c>
      <c r="F433" s="78">
        <f t="shared" si="134"/>
        <v>0</v>
      </c>
      <c r="G433" s="78">
        <f t="shared" si="135"/>
        <v>2728.9430000000002</v>
      </c>
      <c r="H433" s="78">
        <f t="shared" si="136"/>
        <v>0</v>
      </c>
      <c r="I433" s="78">
        <f t="shared" si="138"/>
        <v>7911.0030000000006</v>
      </c>
      <c r="J433" s="37">
        <f t="shared" si="141"/>
        <v>2</v>
      </c>
      <c r="L433" s="37">
        <v>2</v>
      </c>
      <c r="N433" s="37">
        <v>0</v>
      </c>
      <c r="U433" s="37">
        <v>1</v>
      </c>
      <c r="V433" s="180">
        <f t="shared" si="139"/>
        <v>562</v>
      </c>
      <c r="W433" s="180">
        <f t="shared" si="142"/>
        <v>0</v>
      </c>
      <c r="X433" s="180"/>
      <c r="Y433" s="180"/>
      <c r="Z433" s="180">
        <f t="shared" si="143"/>
        <v>0</v>
      </c>
      <c r="AA433" s="180"/>
      <c r="AB433" s="180"/>
      <c r="AC433" s="180">
        <f t="shared" si="144"/>
        <v>562</v>
      </c>
      <c r="AE433" s="37">
        <v>562</v>
      </c>
      <c r="AG433" s="37">
        <v>0</v>
      </c>
      <c r="AI433" s="37">
        <v>0</v>
      </c>
      <c r="AK433" s="37">
        <v>0</v>
      </c>
      <c r="AL433" s="37">
        <f t="shared" si="140"/>
        <v>5</v>
      </c>
      <c r="AM433" s="179">
        <f t="shared" si="145"/>
        <v>0</v>
      </c>
      <c r="AP433" s="37">
        <f t="shared" si="146"/>
        <v>0</v>
      </c>
      <c r="AS433" s="37">
        <f t="shared" si="147"/>
        <v>4</v>
      </c>
      <c r="AU433" s="37">
        <v>4</v>
      </c>
      <c r="AV433" s="37">
        <f t="shared" si="148"/>
        <v>1</v>
      </c>
      <c r="AX433" s="37">
        <v>1</v>
      </c>
      <c r="AZ433" s="37">
        <v>1</v>
      </c>
      <c r="BF433" s="37">
        <v>0</v>
      </c>
      <c r="BS433" s="37">
        <f t="shared" si="149"/>
        <v>161</v>
      </c>
      <c r="BU433" s="37">
        <v>161</v>
      </c>
      <c r="BW433" s="37">
        <v>0</v>
      </c>
      <c r="BY433" s="37">
        <v>0</v>
      </c>
      <c r="CA433" s="37">
        <v>0</v>
      </c>
      <c r="CH433" s="37">
        <f t="shared" si="150"/>
        <v>5</v>
      </c>
      <c r="CJ433" s="37">
        <v>5</v>
      </c>
      <c r="CN433" s="37">
        <v>6643.1130000000003</v>
      </c>
      <c r="CT433" s="37">
        <v>35</v>
      </c>
      <c r="DB433" s="37">
        <v>0</v>
      </c>
      <c r="DD433" s="183">
        <v>0</v>
      </c>
      <c r="DE433" s="37">
        <f t="shared" si="151"/>
        <v>1</v>
      </c>
      <c r="DG433" s="37">
        <v>1</v>
      </c>
      <c r="DK433" s="37">
        <v>18</v>
      </c>
      <c r="DQ433" s="37">
        <f t="shared" si="133"/>
        <v>783.68849999999998</v>
      </c>
      <c r="DW433" s="37">
        <v>0</v>
      </c>
      <c r="DZ433" s="37">
        <v>2</v>
      </c>
      <c r="EE433" s="37">
        <v>0</v>
      </c>
      <c r="EK433" s="37">
        <v>3</v>
      </c>
      <c r="EL433" s="37">
        <f t="shared" si="152"/>
        <v>86</v>
      </c>
      <c r="EN433" s="37">
        <v>86</v>
      </c>
      <c r="EP433" s="37">
        <v>1161.566</v>
      </c>
      <c r="FF433" s="37">
        <v>1567.377</v>
      </c>
      <c r="FI433" s="37"/>
      <c r="FV433" s="37">
        <v>313.47539999999998</v>
      </c>
      <c r="FX433" s="37">
        <v>5</v>
      </c>
      <c r="GH433" s="37">
        <v>526.89</v>
      </c>
      <c r="GI433" s="183"/>
      <c r="GQ433" s="183"/>
      <c r="GR433" s="184"/>
      <c r="GS433" s="184"/>
      <c r="GT433" s="184"/>
      <c r="GU433" s="184"/>
      <c r="GV433" s="184"/>
      <c r="GW433" s="184"/>
      <c r="GX433" s="184"/>
      <c r="GY433" s="184"/>
      <c r="GZ433" s="184"/>
      <c r="HA433" s="184"/>
      <c r="HB433" s="184"/>
      <c r="HC433" s="184"/>
      <c r="HD433" s="184"/>
      <c r="HE433" s="184"/>
      <c r="HF433" s="184"/>
      <c r="HG433" s="184"/>
      <c r="HH433" s="184"/>
      <c r="HV433" s="37">
        <v>309.935294117647</v>
      </c>
      <c r="HX433" s="37">
        <v>1.7</v>
      </c>
      <c r="IB433" s="37">
        <v>0</v>
      </c>
      <c r="IR433" s="37">
        <v>0</v>
      </c>
      <c r="IT433" s="37">
        <v>0</v>
      </c>
      <c r="JT433" s="37">
        <v>0</v>
      </c>
      <c r="JW433" s="37">
        <v>0</v>
      </c>
      <c r="JZ433" s="37">
        <v>0</v>
      </c>
      <c r="KA433" s="37">
        <v>0</v>
      </c>
      <c r="KB433" s="37">
        <v>0</v>
      </c>
      <c r="KC433" s="37">
        <v>0</v>
      </c>
      <c r="KD433" s="37">
        <v>0</v>
      </c>
      <c r="KV433" s="37">
        <v>0</v>
      </c>
    </row>
    <row r="434" spans="1:308" ht="17.25" customHeight="1" x14ac:dyDescent="0.25">
      <c r="A434" s="17">
        <v>424</v>
      </c>
      <c r="B434" s="163" t="s">
        <v>300</v>
      </c>
      <c r="C434" s="169" t="s">
        <v>724</v>
      </c>
      <c r="D434" s="170">
        <v>247693725</v>
      </c>
      <c r="E434" s="78">
        <f t="shared" si="137"/>
        <v>9492.2999999999993</v>
      </c>
      <c r="F434" s="78">
        <f t="shared" si="134"/>
        <v>0</v>
      </c>
      <c r="G434" s="78">
        <f t="shared" si="135"/>
        <v>4174.13</v>
      </c>
      <c r="H434" s="78">
        <f t="shared" si="136"/>
        <v>0</v>
      </c>
      <c r="I434" s="78">
        <f t="shared" si="138"/>
        <v>5318.17</v>
      </c>
      <c r="J434" s="37">
        <f t="shared" si="141"/>
        <v>1</v>
      </c>
      <c r="L434" s="37">
        <v>1</v>
      </c>
      <c r="N434" s="37">
        <v>0</v>
      </c>
      <c r="U434" s="37">
        <v>1</v>
      </c>
      <c r="V434" s="180">
        <f t="shared" si="139"/>
        <v>308</v>
      </c>
      <c r="W434" s="180">
        <f t="shared" si="142"/>
        <v>0</v>
      </c>
      <c r="X434" s="180"/>
      <c r="Y434" s="180"/>
      <c r="Z434" s="180">
        <f t="shared" si="143"/>
        <v>0</v>
      </c>
      <c r="AA434" s="180"/>
      <c r="AB434" s="180"/>
      <c r="AC434" s="180">
        <f t="shared" si="144"/>
        <v>308</v>
      </c>
      <c r="AE434" s="37">
        <v>308</v>
      </c>
      <c r="AG434" s="37">
        <v>0</v>
      </c>
      <c r="AI434" s="37">
        <v>0</v>
      </c>
      <c r="AK434" s="37">
        <v>0</v>
      </c>
      <c r="AL434" s="37">
        <f t="shared" si="140"/>
        <v>0</v>
      </c>
      <c r="AM434" s="179">
        <f t="shared" si="145"/>
        <v>0</v>
      </c>
      <c r="AP434" s="37">
        <f t="shared" si="146"/>
        <v>0</v>
      </c>
      <c r="AS434" s="37">
        <f t="shared" si="147"/>
        <v>0</v>
      </c>
      <c r="AU434" s="37">
        <v>0</v>
      </c>
      <c r="AV434" s="37">
        <f t="shared" si="148"/>
        <v>0</v>
      </c>
      <c r="AX434" s="37">
        <v>0</v>
      </c>
      <c r="AZ434" s="37">
        <v>0</v>
      </c>
      <c r="BF434" s="37">
        <v>0</v>
      </c>
      <c r="BS434" s="37">
        <f t="shared" si="149"/>
        <v>0</v>
      </c>
      <c r="BU434" s="37">
        <v>0</v>
      </c>
      <c r="BW434" s="37">
        <v>0</v>
      </c>
      <c r="BY434" s="37">
        <v>0</v>
      </c>
      <c r="CA434" s="37">
        <v>0</v>
      </c>
      <c r="CH434" s="37">
        <f t="shared" si="150"/>
        <v>0</v>
      </c>
      <c r="CJ434" s="37">
        <v>0</v>
      </c>
      <c r="CN434" s="37">
        <v>4664.9030000000002</v>
      </c>
      <c r="CT434" s="37">
        <v>100</v>
      </c>
      <c r="DB434" s="37">
        <v>0</v>
      </c>
      <c r="DD434" s="37">
        <v>0</v>
      </c>
      <c r="DE434" s="37">
        <f t="shared" si="151"/>
        <v>1</v>
      </c>
      <c r="DG434" s="37">
        <v>1</v>
      </c>
      <c r="DK434" s="37">
        <v>18</v>
      </c>
      <c r="DQ434" s="37">
        <f t="shared" si="133"/>
        <v>1692.5650000000001</v>
      </c>
      <c r="DW434" s="37">
        <v>0</v>
      </c>
      <c r="DZ434" s="37">
        <v>1</v>
      </c>
      <c r="EE434" s="37">
        <v>3</v>
      </c>
      <c r="EK434" s="37">
        <v>2</v>
      </c>
      <c r="EL434" s="37">
        <f t="shared" si="152"/>
        <v>61</v>
      </c>
      <c r="EN434" s="37">
        <v>61</v>
      </c>
      <c r="EP434" s="37">
        <v>789</v>
      </c>
      <c r="FF434" s="37">
        <v>3385.13</v>
      </c>
      <c r="FI434" s="37"/>
      <c r="FV434" s="37">
        <v>564.18833333333305</v>
      </c>
      <c r="FX434" s="37">
        <v>6</v>
      </c>
      <c r="GH434" s="37">
        <v>327.267</v>
      </c>
      <c r="GI434" s="183"/>
      <c r="GQ434" s="183"/>
      <c r="GR434" s="184"/>
      <c r="GS434" s="184"/>
      <c r="GT434" s="184"/>
      <c r="GU434" s="184"/>
      <c r="GV434" s="184"/>
      <c r="GW434" s="184"/>
      <c r="GX434" s="184"/>
      <c r="GY434" s="184"/>
      <c r="GZ434" s="184"/>
      <c r="HA434" s="184"/>
      <c r="HB434" s="184"/>
      <c r="HC434" s="184"/>
      <c r="HD434" s="184"/>
      <c r="HE434" s="184"/>
      <c r="HF434" s="184"/>
      <c r="HG434" s="184"/>
      <c r="HH434" s="184"/>
      <c r="HV434" s="37">
        <v>218.178</v>
      </c>
      <c r="HX434" s="37">
        <v>1.7</v>
      </c>
      <c r="IB434" s="37">
        <v>0</v>
      </c>
      <c r="IR434" s="37">
        <v>0</v>
      </c>
      <c r="IT434" s="37">
        <v>0</v>
      </c>
      <c r="JT434" s="37">
        <v>0</v>
      </c>
      <c r="JW434" s="37">
        <v>0</v>
      </c>
      <c r="JZ434" s="37">
        <v>0</v>
      </c>
      <c r="KA434" s="37">
        <v>0</v>
      </c>
      <c r="KB434" s="37">
        <v>0</v>
      </c>
      <c r="KC434" s="37">
        <v>0</v>
      </c>
      <c r="KD434" s="37">
        <v>0</v>
      </c>
      <c r="KV434" s="37">
        <v>0</v>
      </c>
    </row>
    <row r="435" spans="1:308" ht="17.25" customHeight="1" x14ac:dyDescent="0.25">
      <c r="A435" s="17">
        <v>425</v>
      </c>
      <c r="B435" s="163" t="s">
        <v>300</v>
      </c>
      <c r="C435" s="169" t="s">
        <v>725</v>
      </c>
      <c r="D435" s="170">
        <v>247693732</v>
      </c>
      <c r="E435" s="78">
        <f t="shared" si="137"/>
        <v>20220.915999999997</v>
      </c>
      <c r="F435" s="78">
        <f t="shared" si="134"/>
        <v>0</v>
      </c>
      <c r="G435" s="78">
        <f t="shared" si="135"/>
        <v>3944.6880000000001</v>
      </c>
      <c r="H435" s="78">
        <f t="shared" si="136"/>
        <v>0</v>
      </c>
      <c r="I435" s="78">
        <f t="shared" si="138"/>
        <v>16276.227999999999</v>
      </c>
      <c r="J435" s="37">
        <f t="shared" si="141"/>
        <v>2</v>
      </c>
      <c r="L435" s="37">
        <v>2</v>
      </c>
      <c r="N435" s="37">
        <v>0</v>
      </c>
      <c r="U435" s="37">
        <v>1</v>
      </c>
      <c r="V435" s="180">
        <f t="shared" si="139"/>
        <v>318</v>
      </c>
      <c r="W435" s="180">
        <f t="shared" si="142"/>
        <v>0</v>
      </c>
      <c r="X435" s="180"/>
      <c r="Y435" s="180"/>
      <c r="Z435" s="180">
        <f t="shared" si="143"/>
        <v>0</v>
      </c>
      <c r="AA435" s="180"/>
      <c r="AB435" s="180"/>
      <c r="AC435" s="180">
        <f t="shared" si="144"/>
        <v>318</v>
      </c>
      <c r="AE435" s="37">
        <v>318</v>
      </c>
      <c r="AG435" s="37">
        <v>0</v>
      </c>
      <c r="AI435" s="37">
        <v>0</v>
      </c>
      <c r="AK435" s="37">
        <v>0</v>
      </c>
      <c r="AL435" s="37">
        <f t="shared" si="140"/>
        <v>0</v>
      </c>
      <c r="AM435" s="179">
        <f t="shared" si="145"/>
        <v>0</v>
      </c>
      <c r="AP435" s="37">
        <f t="shared" si="146"/>
        <v>0</v>
      </c>
      <c r="AS435" s="37">
        <f t="shared" si="147"/>
        <v>0</v>
      </c>
      <c r="AU435" s="37">
        <v>0</v>
      </c>
      <c r="AV435" s="37">
        <f t="shared" si="148"/>
        <v>0</v>
      </c>
      <c r="AX435" s="37">
        <v>0</v>
      </c>
      <c r="AZ435" s="37">
        <v>2</v>
      </c>
      <c r="BF435" s="37">
        <v>0</v>
      </c>
      <c r="BS435" s="37">
        <f t="shared" si="149"/>
        <v>305</v>
      </c>
      <c r="BU435" s="37">
        <v>305</v>
      </c>
      <c r="BW435" s="37">
        <v>0</v>
      </c>
      <c r="BY435" s="37">
        <v>0</v>
      </c>
      <c r="CA435" s="37">
        <v>0</v>
      </c>
      <c r="CH435" s="37">
        <f t="shared" si="150"/>
        <v>3</v>
      </c>
      <c r="CJ435" s="37">
        <v>3</v>
      </c>
      <c r="CN435" s="37">
        <v>15084.828</v>
      </c>
      <c r="CT435" s="37">
        <v>258</v>
      </c>
      <c r="DB435" s="37">
        <v>0</v>
      </c>
      <c r="DD435" s="37">
        <v>0</v>
      </c>
      <c r="DE435" s="37">
        <f t="shared" si="151"/>
        <v>0</v>
      </c>
      <c r="DG435" s="37">
        <v>0</v>
      </c>
      <c r="DK435" s="37">
        <v>0</v>
      </c>
      <c r="DQ435" s="37">
        <f t="shared" si="133"/>
        <v>1472.412</v>
      </c>
      <c r="DW435" s="37">
        <v>0</v>
      </c>
      <c r="DZ435" s="37">
        <v>2</v>
      </c>
      <c r="EE435" s="37">
        <v>8</v>
      </c>
      <c r="EK435" s="37">
        <v>10</v>
      </c>
      <c r="EL435" s="37">
        <f t="shared" si="152"/>
        <v>79</v>
      </c>
      <c r="EN435" s="37">
        <v>79</v>
      </c>
      <c r="EP435" s="37">
        <v>999.86400000000003</v>
      </c>
      <c r="FF435" s="37">
        <v>2944.8240000000001</v>
      </c>
      <c r="FI435" s="37"/>
      <c r="FV435" s="37">
        <v>588.96479999999997</v>
      </c>
      <c r="FX435" s="37">
        <v>5</v>
      </c>
      <c r="GH435" s="37">
        <v>568.4</v>
      </c>
      <c r="GQ435" s="185"/>
      <c r="GR435" s="186"/>
      <c r="GS435" s="186"/>
      <c r="GT435" s="186"/>
      <c r="GU435" s="186"/>
      <c r="GV435" s="186"/>
      <c r="GW435" s="186"/>
      <c r="GX435" s="186"/>
      <c r="GY435" s="186"/>
      <c r="GZ435" s="186"/>
      <c r="HA435" s="186"/>
      <c r="HB435" s="186"/>
      <c r="HC435" s="186"/>
      <c r="HD435" s="186"/>
      <c r="HE435" s="186"/>
      <c r="HF435" s="186"/>
      <c r="HG435" s="186"/>
      <c r="HH435" s="186"/>
      <c r="HV435" s="37">
        <v>367.40684410646401</v>
      </c>
      <c r="HX435" s="37">
        <v>1.7</v>
      </c>
      <c r="IB435" s="37">
        <v>0</v>
      </c>
      <c r="IR435" s="37">
        <v>0</v>
      </c>
      <c r="IT435" s="37">
        <v>0</v>
      </c>
      <c r="JT435" s="37">
        <v>0</v>
      </c>
      <c r="JW435" s="37">
        <v>0</v>
      </c>
      <c r="JZ435" s="37">
        <v>0</v>
      </c>
      <c r="KA435" s="37">
        <v>0</v>
      </c>
      <c r="KB435" s="37">
        <v>0</v>
      </c>
      <c r="KC435" s="37">
        <v>0</v>
      </c>
      <c r="KD435" s="37">
        <v>0</v>
      </c>
      <c r="KV435" s="37">
        <v>0</v>
      </c>
    </row>
    <row r="436" spans="1:308" ht="17.25" customHeight="1" x14ac:dyDescent="0.25">
      <c r="A436" s="17">
        <v>426</v>
      </c>
      <c r="B436" s="163" t="s">
        <v>300</v>
      </c>
      <c r="C436" s="169" t="s">
        <v>726</v>
      </c>
      <c r="D436" s="170">
        <v>1430718318</v>
      </c>
      <c r="E436" s="78">
        <f t="shared" si="137"/>
        <v>8699.905999999999</v>
      </c>
      <c r="F436" s="78">
        <f t="shared" si="134"/>
        <v>0</v>
      </c>
      <c r="G436" s="78">
        <f t="shared" si="135"/>
        <v>1664.836</v>
      </c>
      <c r="H436" s="78">
        <f t="shared" si="136"/>
        <v>0</v>
      </c>
      <c r="I436" s="78">
        <f t="shared" si="138"/>
        <v>7035.07</v>
      </c>
      <c r="J436" s="37">
        <f t="shared" si="141"/>
        <v>1</v>
      </c>
      <c r="L436" s="37">
        <v>1</v>
      </c>
      <c r="N436" s="37">
        <v>0</v>
      </c>
      <c r="U436" s="37">
        <v>1</v>
      </c>
      <c r="V436" s="180">
        <f t="shared" si="139"/>
        <v>94.9</v>
      </c>
      <c r="W436" s="180">
        <f t="shared" si="142"/>
        <v>0</v>
      </c>
      <c r="X436" s="180"/>
      <c r="Y436" s="180"/>
      <c r="Z436" s="180">
        <f t="shared" si="143"/>
        <v>0</v>
      </c>
      <c r="AA436" s="180"/>
      <c r="AB436" s="180"/>
      <c r="AC436" s="180">
        <f t="shared" si="144"/>
        <v>94.9</v>
      </c>
      <c r="AE436" s="37">
        <v>94.9</v>
      </c>
      <c r="AG436" s="37">
        <v>0</v>
      </c>
      <c r="AI436" s="37">
        <v>0</v>
      </c>
      <c r="AK436" s="37">
        <v>0</v>
      </c>
      <c r="AL436" s="37">
        <f t="shared" si="140"/>
        <v>0</v>
      </c>
      <c r="AM436" s="179">
        <f t="shared" si="145"/>
        <v>0</v>
      </c>
      <c r="AP436" s="37">
        <f t="shared" si="146"/>
        <v>0</v>
      </c>
      <c r="AS436" s="37">
        <f t="shared" si="147"/>
        <v>0</v>
      </c>
      <c r="AU436" s="37">
        <v>0</v>
      </c>
      <c r="AV436" s="37">
        <f t="shared" si="148"/>
        <v>0</v>
      </c>
      <c r="AX436" s="37">
        <v>0</v>
      </c>
      <c r="AZ436" s="37">
        <v>6</v>
      </c>
      <c r="BF436" s="37">
        <v>0</v>
      </c>
      <c r="BS436" s="37">
        <f t="shared" si="149"/>
        <v>202</v>
      </c>
      <c r="BU436" s="37">
        <v>202</v>
      </c>
      <c r="BW436" s="37">
        <v>0</v>
      </c>
      <c r="BY436" s="37">
        <v>0</v>
      </c>
      <c r="CA436" s="37">
        <v>0</v>
      </c>
      <c r="CH436" s="37">
        <f t="shared" si="150"/>
        <v>2</v>
      </c>
      <c r="CJ436" s="37">
        <v>2</v>
      </c>
      <c r="CN436" s="37">
        <v>3751.7240000000002</v>
      </c>
      <c r="CT436" s="37">
        <v>0</v>
      </c>
      <c r="DB436" s="37">
        <v>0</v>
      </c>
      <c r="DD436" s="37">
        <v>0</v>
      </c>
      <c r="DE436" s="37">
        <f t="shared" si="151"/>
        <v>0</v>
      </c>
      <c r="DG436" s="37">
        <v>0</v>
      </c>
      <c r="DK436" s="37">
        <v>0</v>
      </c>
      <c r="DQ436" s="37">
        <f t="shared" si="133"/>
        <v>620.64700000000005</v>
      </c>
      <c r="DW436" s="37">
        <v>0</v>
      </c>
      <c r="DZ436" s="37">
        <v>1</v>
      </c>
      <c r="EE436" s="37">
        <v>4</v>
      </c>
      <c r="EK436" s="37">
        <v>4</v>
      </c>
      <c r="EL436" s="37">
        <f t="shared" si="152"/>
        <v>32</v>
      </c>
      <c r="EN436" s="37">
        <v>32</v>
      </c>
      <c r="EP436" s="37">
        <v>423.54199999999997</v>
      </c>
      <c r="FF436" s="37">
        <v>1241.2940000000001</v>
      </c>
      <c r="FI436" s="37"/>
      <c r="FV436" s="37">
        <v>248.25880000000001</v>
      </c>
      <c r="FX436" s="37">
        <v>5</v>
      </c>
      <c r="GH436" s="37">
        <v>2986.4459999999999</v>
      </c>
      <c r="GQ436" s="183"/>
      <c r="GR436" s="184"/>
      <c r="GS436" s="184"/>
      <c r="GT436" s="184"/>
      <c r="GU436" s="184"/>
      <c r="GV436" s="184"/>
      <c r="GW436" s="184"/>
      <c r="GX436" s="184"/>
      <c r="GY436" s="184"/>
      <c r="GZ436" s="184"/>
      <c r="HA436" s="184"/>
      <c r="HB436" s="184"/>
      <c r="HC436" s="184"/>
      <c r="HD436" s="184"/>
      <c r="HE436" s="184"/>
      <c r="HF436" s="184"/>
      <c r="HG436" s="184"/>
      <c r="HH436" s="184"/>
      <c r="HV436" s="37">
        <v>1990.9639999999999</v>
      </c>
      <c r="HX436" s="37">
        <v>1.7</v>
      </c>
      <c r="IB436" s="37">
        <v>0</v>
      </c>
      <c r="IR436" s="37">
        <v>0</v>
      </c>
      <c r="IT436" s="37">
        <v>0</v>
      </c>
      <c r="JT436" s="37">
        <v>0</v>
      </c>
      <c r="JW436" s="37">
        <v>0</v>
      </c>
      <c r="JZ436" s="37">
        <v>0</v>
      </c>
      <c r="KA436" s="37">
        <v>0</v>
      </c>
      <c r="KB436" s="37">
        <v>0</v>
      </c>
      <c r="KC436" s="37">
        <v>0</v>
      </c>
      <c r="KD436" s="37">
        <v>0</v>
      </c>
      <c r="KV436" s="37">
        <v>0</v>
      </c>
    </row>
    <row r="437" spans="1:308" ht="17.25" customHeight="1" x14ac:dyDescent="0.25">
      <c r="A437" s="17">
        <v>427</v>
      </c>
      <c r="B437" s="163" t="s">
        <v>300</v>
      </c>
      <c r="C437" s="169" t="s">
        <v>727</v>
      </c>
      <c r="D437" s="170">
        <v>247694075</v>
      </c>
      <c r="E437" s="78">
        <f t="shared" si="137"/>
        <v>7512.2160000000003</v>
      </c>
      <c r="F437" s="78">
        <f t="shared" si="134"/>
        <v>0</v>
      </c>
      <c r="G437" s="78">
        <f t="shared" si="135"/>
        <v>4322.1458000000002</v>
      </c>
      <c r="H437" s="78">
        <f t="shared" si="136"/>
        <v>0</v>
      </c>
      <c r="I437" s="78">
        <f t="shared" si="138"/>
        <v>3190.0701999999997</v>
      </c>
      <c r="J437" s="37">
        <f t="shared" si="141"/>
        <v>1</v>
      </c>
      <c r="L437" s="37">
        <v>1</v>
      </c>
      <c r="N437" s="37">
        <v>0</v>
      </c>
      <c r="U437" s="37">
        <v>1</v>
      </c>
      <c r="V437" s="180">
        <f t="shared" si="139"/>
        <v>229</v>
      </c>
      <c r="W437" s="180">
        <f t="shared" si="142"/>
        <v>0</v>
      </c>
      <c r="X437" s="180"/>
      <c r="Y437" s="180"/>
      <c r="Z437" s="180">
        <f t="shared" si="143"/>
        <v>0</v>
      </c>
      <c r="AA437" s="180"/>
      <c r="AB437" s="180"/>
      <c r="AC437" s="180">
        <f t="shared" si="144"/>
        <v>229</v>
      </c>
      <c r="AE437" s="37">
        <v>229</v>
      </c>
      <c r="AG437" s="37">
        <v>0</v>
      </c>
      <c r="AI437" s="37">
        <v>0</v>
      </c>
      <c r="AK437" s="37">
        <v>0</v>
      </c>
      <c r="AL437" s="37">
        <f t="shared" si="140"/>
        <v>7</v>
      </c>
      <c r="AM437" s="179">
        <f t="shared" si="145"/>
        <v>0</v>
      </c>
      <c r="AP437" s="37">
        <f t="shared" si="146"/>
        <v>0</v>
      </c>
      <c r="AS437" s="37">
        <f t="shared" si="147"/>
        <v>6</v>
      </c>
      <c r="AU437" s="37">
        <v>6</v>
      </c>
      <c r="AV437" s="37">
        <f t="shared" si="148"/>
        <v>1</v>
      </c>
      <c r="AX437" s="37">
        <v>1</v>
      </c>
      <c r="AZ437" s="37">
        <v>0</v>
      </c>
      <c r="BF437" s="37">
        <v>0</v>
      </c>
      <c r="BS437" s="37">
        <f t="shared" si="149"/>
        <v>0</v>
      </c>
      <c r="BU437" s="37">
        <v>0</v>
      </c>
      <c r="BW437" s="37">
        <v>0</v>
      </c>
      <c r="BY437" s="37">
        <v>0</v>
      </c>
      <c r="CA437" s="37">
        <v>0</v>
      </c>
      <c r="CH437" s="37">
        <f t="shared" si="150"/>
        <v>0</v>
      </c>
      <c r="CJ437" s="37">
        <v>0</v>
      </c>
      <c r="CN437" s="37">
        <v>2738.1509999999998</v>
      </c>
      <c r="CT437" s="37">
        <v>120</v>
      </c>
      <c r="DB437" s="37">
        <v>0</v>
      </c>
      <c r="DD437" s="37">
        <v>0</v>
      </c>
      <c r="DE437" s="37">
        <f t="shared" si="151"/>
        <v>0</v>
      </c>
      <c r="DG437" s="37">
        <v>0</v>
      </c>
      <c r="DK437" s="37">
        <v>0</v>
      </c>
      <c r="DQ437" s="37">
        <f t="shared" si="133"/>
        <v>1223.691</v>
      </c>
      <c r="DW437" s="37">
        <v>0</v>
      </c>
      <c r="DZ437" s="37">
        <v>1</v>
      </c>
      <c r="EE437" s="37">
        <v>0</v>
      </c>
      <c r="EK437" s="37">
        <v>1</v>
      </c>
      <c r="EL437" s="37">
        <f t="shared" si="152"/>
        <v>77</v>
      </c>
      <c r="EN437" s="37">
        <v>77</v>
      </c>
      <c r="EP437" s="37">
        <v>983.08699999999999</v>
      </c>
      <c r="FF437" s="37">
        <v>2447.3820000000001</v>
      </c>
      <c r="FI437" s="37"/>
      <c r="FV437" s="37">
        <v>489.47640000000001</v>
      </c>
      <c r="FX437" s="37">
        <v>5</v>
      </c>
      <c r="GB437" s="37">
        <v>891.67679999999996</v>
      </c>
      <c r="GH437" s="37">
        <v>222.91919999999999</v>
      </c>
      <c r="GQ437" s="183"/>
      <c r="GR437" s="184"/>
      <c r="GS437" s="184"/>
      <c r="GT437" s="184"/>
      <c r="GU437" s="184"/>
      <c r="GV437" s="184"/>
      <c r="GW437" s="184"/>
      <c r="GX437" s="184"/>
      <c r="GY437" s="184"/>
      <c r="GZ437" s="184"/>
      <c r="HA437" s="184"/>
      <c r="HB437" s="184"/>
      <c r="HC437" s="184"/>
      <c r="HD437" s="184"/>
      <c r="HE437" s="184"/>
      <c r="HF437" s="184"/>
      <c r="HG437" s="184"/>
      <c r="HH437" s="184"/>
      <c r="HV437" s="37">
        <v>428.69076923076898</v>
      </c>
      <c r="HX437" s="37">
        <v>2.6</v>
      </c>
      <c r="IB437" s="37">
        <v>0</v>
      </c>
      <c r="IR437" s="37">
        <v>0</v>
      </c>
      <c r="IT437" s="37">
        <v>0</v>
      </c>
      <c r="JT437" s="37">
        <v>0</v>
      </c>
      <c r="JW437" s="37">
        <v>0</v>
      </c>
      <c r="JZ437" s="37">
        <v>0</v>
      </c>
      <c r="KA437" s="37">
        <v>0</v>
      </c>
      <c r="KB437" s="37">
        <v>0</v>
      </c>
      <c r="KC437" s="37">
        <v>0</v>
      </c>
      <c r="KD437" s="37">
        <v>0</v>
      </c>
      <c r="KV437" s="37">
        <v>0</v>
      </c>
    </row>
    <row r="438" spans="1:308" ht="17.25" customHeight="1" x14ac:dyDescent="0.25">
      <c r="A438" s="17">
        <v>428</v>
      </c>
      <c r="B438" s="163" t="s">
        <v>300</v>
      </c>
      <c r="C438" s="169" t="s">
        <v>728</v>
      </c>
      <c r="D438" s="170">
        <v>247694019</v>
      </c>
      <c r="E438" s="78">
        <f t="shared" si="137"/>
        <v>14533.243999999999</v>
      </c>
      <c r="F438" s="78">
        <f t="shared" si="134"/>
        <v>0</v>
      </c>
      <c r="G438" s="78">
        <f t="shared" si="135"/>
        <v>4833.4610000000002</v>
      </c>
      <c r="H438" s="78">
        <f t="shared" si="136"/>
        <v>0</v>
      </c>
      <c r="I438" s="78">
        <f t="shared" si="138"/>
        <v>9699.7829999999994</v>
      </c>
      <c r="J438" s="37">
        <f t="shared" si="141"/>
        <v>1</v>
      </c>
      <c r="L438" s="37">
        <v>1</v>
      </c>
      <c r="N438" s="37">
        <v>0</v>
      </c>
      <c r="U438" s="37">
        <v>1</v>
      </c>
      <c r="V438" s="180">
        <f t="shared" si="139"/>
        <v>230</v>
      </c>
      <c r="W438" s="180">
        <f t="shared" si="142"/>
        <v>0</v>
      </c>
      <c r="X438" s="180"/>
      <c r="Y438" s="180"/>
      <c r="Z438" s="180">
        <f t="shared" si="143"/>
        <v>0</v>
      </c>
      <c r="AA438" s="180"/>
      <c r="AB438" s="180"/>
      <c r="AC438" s="180">
        <f t="shared" si="144"/>
        <v>230</v>
      </c>
      <c r="AE438" s="37">
        <v>230</v>
      </c>
      <c r="AG438" s="37">
        <v>0</v>
      </c>
      <c r="AI438" s="37">
        <v>0</v>
      </c>
      <c r="AK438" s="37">
        <v>0</v>
      </c>
      <c r="AL438" s="37">
        <f t="shared" si="140"/>
        <v>6</v>
      </c>
      <c r="AM438" s="179">
        <f t="shared" si="145"/>
        <v>0</v>
      </c>
      <c r="AP438" s="37">
        <f t="shared" si="146"/>
        <v>0</v>
      </c>
      <c r="AS438" s="37">
        <f t="shared" si="147"/>
        <v>5</v>
      </c>
      <c r="AU438" s="37">
        <v>5</v>
      </c>
      <c r="AV438" s="37">
        <f t="shared" si="148"/>
        <v>1</v>
      </c>
      <c r="AX438" s="37">
        <v>1</v>
      </c>
      <c r="AZ438" s="37">
        <v>1</v>
      </c>
      <c r="BF438" s="37">
        <v>0</v>
      </c>
      <c r="BS438" s="37">
        <f t="shared" si="149"/>
        <v>180</v>
      </c>
      <c r="BU438" s="37">
        <v>180</v>
      </c>
      <c r="BW438" s="37">
        <v>0</v>
      </c>
      <c r="BY438" s="37">
        <v>0</v>
      </c>
      <c r="CA438" s="37">
        <v>0</v>
      </c>
      <c r="CH438" s="37">
        <f t="shared" si="150"/>
        <v>2</v>
      </c>
      <c r="CJ438" s="37">
        <v>2</v>
      </c>
      <c r="CN438" s="185">
        <v>8231.6679999999997</v>
      </c>
      <c r="CT438" s="37">
        <v>0</v>
      </c>
      <c r="DB438" s="37">
        <v>0</v>
      </c>
      <c r="DC438" s="185"/>
      <c r="DD438" s="37">
        <v>0</v>
      </c>
      <c r="DE438" s="37">
        <f t="shared" si="151"/>
        <v>2</v>
      </c>
      <c r="DG438" s="37">
        <v>2</v>
      </c>
      <c r="DK438" s="37">
        <v>18</v>
      </c>
      <c r="DQ438" s="37">
        <f t="shared" si="133"/>
        <v>1656.413</v>
      </c>
      <c r="DW438" s="37">
        <v>0</v>
      </c>
      <c r="DZ438" s="37">
        <v>1</v>
      </c>
      <c r="EE438" s="37">
        <v>17</v>
      </c>
      <c r="EK438" s="37">
        <v>15</v>
      </c>
      <c r="EL438" s="37">
        <f t="shared" si="152"/>
        <v>114</v>
      </c>
      <c r="EN438" s="37">
        <v>114</v>
      </c>
      <c r="EP438" s="37">
        <v>1520.635</v>
      </c>
      <c r="FF438" s="37">
        <v>3312.826</v>
      </c>
      <c r="FI438" s="37"/>
      <c r="FV438" s="37">
        <v>779.48847058823503</v>
      </c>
      <c r="FX438" s="37">
        <v>4.25</v>
      </c>
      <c r="GH438" s="37">
        <v>1040.115</v>
      </c>
      <c r="GQ438" s="183"/>
      <c r="GR438" s="184"/>
      <c r="GS438" s="184"/>
      <c r="GT438" s="184"/>
      <c r="GU438" s="184"/>
      <c r="GV438" s="184"/>
      <c r="GW438" s="184"/>
      <c r="GX438" s="184"/>
      <c r="GY438" s="184"/>
      <c r="GZ438" s="184"/>
      <c r="HA438" s="184"/>
      <c r="HB438" s="184"/>
      <c r="HC438" s="184"/>
      <c r="HD438" s="184"/>
      <c r="HE438" s="184"/>
      <c r="HF438" s="184"/>
      <c r="HG438" s="184"/>
      <c r="HH438" s="184"/>
      <c r="HV438" s="37">
        <v>642.42397058823497</v>
      </c>
      <c r="HX438" s="37">
        <v>1.7</v>
      </c>
      <c r="IB438" s="37">
        <v>0</v>
      </c>
      <c r="IR438" s="37">
        <v>0</v>
      </c>
      <c r="IT438" s="37">
        <v>0</v>
      </c>
      <c r="JT438" s="37">
        <v>0</v>
      </c>
      <c r="JW438" s="37">
        <v>0</v>
      </c>
      <c r="JZ438" s="37">
        <v>0</v>
      </c>
      <c r="KA438" s="37">
        <v>0</v>
      </c>
      <c r="KB438" s="37">
        <v>0</v>
      </c>
      <c r="KC438" s="37">
        <v>0</v>
      </c>
      <c r="KD438" s="37">
        <v>0</v>
      </c>
      <c r="KV438" s="37">
        <v>0</v>
      </c>
    </row>
    <row r="439" spans="1:308" ht="17.25" customHeight="1" x14ac:dyDescent="0.25">
      <c r="A439" s="17">
        <v>429</v>
      </c>
      <c r="B439" s="163" t="s">
        <v>300</v>
      </c>
      <c r="C439" s="169" t="s">
        <v>729</v>
      </c>
      <c r="D439" s="170">
        <v>247693870</v>
      </c>
      <c r="E439" s="78">
        <f t="shared" si="137"/>
        <v>4912.7959999999994</v>
      </c>
      <c r="F439" s="78">
        <f t="shared" si="134"/>
        <v>0</v>
      </c>
      <c r="G439" s="78">
        <f t="shared" si="135"/>
        <v>488.51300000000003</v>
      </c>
      <c r="H439" s="78">
        <f t="shared" si="136"/>
        <v>0</v>
      </c>
      <c r="I439" s="78">
        <f t="shared" si="138"/>
        <v>4424.2829999999994</v>
      </c>
      <c r="J439" s="37">
        <f t="shared" si="141"/>
        <v>1</v>
      </c>
      <c r="K439" s="37">
        <f>VLOOKUP($D439,'[2]Титул ДТ'!$B:$CT,12,0)</f>
        <v>1</v>
      </c>
      <c r="N439" s="37">
        <v>0</v>
      </c>
      <c r="U439" s="37">
        <v>1</v>
      </c>
      <c r="V439" s="180">
        <f t="shared" si="139"/>
        <v>0</v>
      </c>
      <c r="W439" s="180">
        <f t="shared" si="142"/>
        <v>0</v>
      </c>
      <c r="X439" s="180"/>
      <c r="Y439" s="180"/>
      <c r="Z439" s="180">
        <f t="shared" si="143"/>
        <v>0</v>
      </c>
      <c r="AA439" s="180"/>
      <c r="AB439" s="180"/>
      <c r="AC439" s="180">
        <f t="shared" si="144"/>
        <v>0</v>
      </c>
      <c r="AE439" s="37">
        <v>0</v>
      </c>
      <c r="AG439" s="37">
        <v>0</v>
      </c>
      <c r="AI439" s="37">
        <v>199</v>
      </c>
      <c r="AK439" s="37">
        <v>0</v>
      </c>
      <c r="AL439" s="37">
        <f t="shared" si="140"/>
        <v>3</v>
      </c>
      <c r="AM439" s="179">
        <f t="shared" si="145"/>
        <v>0</v>
      </c>
      <c r="AP439" s="37">
        <f t="shared" si="146"/>
        <v>0</v>
      </c>
      <c r="AS439" s="37">
        <f t="shared" si="147"/>
        <v>2</v>
      </c>
      <c r="AU439" s="37">
        <v>2</v>
      </c>
      <c r="AV439" s="37">
        <f t="shared" si="148"/>
        <v>1</v>
      </c>
      <c r="AX439" s="37">
        <v>1</v>
      </c>
      <c r="AZ439" s="37">
        <v>0</v>
      </c>
      <c r="BF439" s="37">
        <v>0</v>
      </c>
      <c r="BS439" s="37">
        <f t="shared" si="149"/>
        <v>0</v>
      </c>
      <c r="BU439" s="37">
        <v>0</v>
      </c>
      <c r="BW439" s="37">
        <v>0</v>
      </c>
      <c r="BY439" s="37">
        <v>0</v>
      </c>
      <c r="CA439" s="37">
        <v>0</v>
      </c>
      <c r="CH439" s="37">
        <f t="shared" si="150"/>
        <v>0</v>
      </c>
      <c r="CJ439" s="37">
        <v>0</v>
      </c>
      <c r="CN439" s="183">
        <v>4145.0029999999997</v>
      </c>
      <c r="CT439" s="37">
        <v>100</v>
      </c>
      <c r="DB439" s="37">
        <v>0</v>
      </c>
      <c r="DC439" s="183"/>
      <c r="DD439" s="37">
        <v>0</v>
      </c>
      <c r="DE439" s="37">
        <f t="shared" si="151"/>
        <v>1</v>
      </c>
      <c r="DG439" s="37">
        <v>1</v>
      </c>
      <c r="DK439" s="37">
        <v>18</v>
      </c>
      <c r="DQ439" s="37">
        <f t="shared" si="133"/>
        <v>180.9315</v>
      </c>
      <c r="DW439" s="37">
        <v>0</v>
      </c>
      <c r="DZ439" s="37">
        <v>1</v>
      </c>
      <c r="EE439" s="37">
        <v>2</v>
      </c>
      <c r="EK439" s="37">
        <v>1</v>
      </c>
      <c r="EL439" s="37">
        <f t="shared" si="152"/>
        <v>10</v>
      </c>
      <c r="EN439" s="37">
        <v>10</v>
      </c>
      <c r="EP439" s="37">
        <v>126.65</v>
      </c>
      <c r="FF439" s="37">
        <v>361.863</v>
      </c>
      <c r="FI439" s="37"/>
      <c r="FV439" s="37">
        <v>103.38942857142899</v>
      </c>
      <c r="FX439" s="37">
        <v>3.5</v>
      </c>
      <c r="GH439" s="37">
        <v>62.28</v>
      </c>
      <c r="GQ439" s="185"/>
      <c r="GR439" s="186"/>
      <c r="GS439" s="186"/>
      <c r="GT439" s="186"/>
      <c r="GU439" s="186"/>
      <c r="GV439" s="186"/>
      <c r="GW439" s="186"/>
      <c r="GX439" s="186"/>
      <c r="GY439" s="186"/>
      <c r="GZ439" s="186"/>
      <c r="HA439" s="186"/>
      <c r="HB439" s="186"/>
      <c r="HC439" s="186"/>
      <c r="HD439" s="186"/>
      <c r="HE439" s="186"/>
      <c r="HF439" s="186"/>
      <c r="HG439" s="186"/>
      <c r="HH439" s="186"/>
      <c r="HV439" s="37">
        <v>41.52</v>
      </c>
      <c r="HX439" s="37">
        <v>1.7</v>
      </c>
      <c r="IB439" s="37">
        <v>0</v>
      </c>
      <c r="IR439" s="37">
        <v>0</v>
      </c>
      <c r="IT439" s="37">
        <v>0</v>
      </c>
      <c r="JT439" s="37">
        <v>0</v>
      </c>
      <c r="JW439" s="37">
        <v>0</v>
      </c>
      <c r="JZ439" s="37">
        <v>0</v>
      </c>
      <c r="KA439" s="37">
        <v>0</v>
      </c>
      <c r="KB439" s="37">
        <v>0</v>
      </c>
      <c r="KC439" s="37">
        <v>0</v>
      </c>
      <c r="KD439" s="37">
        <v>0</v>
      </c>
      <c r="KV439" s="37">
        <v>0</v>
      </c>
    </row>
    <row r="440" spans="1:308" ht="17.25" customHeight="1" x14ac:dyDescent="0.25">
      <c r="A440" s="17">
        <v>430</v>
      </c>
      <c r="B440" s="163" t="s">
        <v>300</v>
      </c>
      <c r="C440" s="169" t="s">
        <v>730</v>
      </c>
      <c r="D440" s="170">
        <v>247693964</v>
      </c>
      <c r="E440" s="78">
        <f t="shared" si="137"/>
        <v>12220.074999999999</v>
      </c>
      <c r="F440" s="78">
        <f t="shared" si="134"/>
        <v>0</v>
      </c>
      <c r="G440" s="78">
        <f t="shared" si="135"/>
        <v>3530.6769999999997</v>
      </c>
      <c r="H440" s="78">
        <f t="shared" si="136"/>
        <v>0</v>
      </c>
      <c r="I440" s="78">
        <f t="shared" si="138"/>
        <v>8689.3979999999992</v>
      </c>
      <c r="J440" s="37">
        <f t="shared" si="141"/>
        <v>2</v>
      </c>
      <c r="L440" s="37">
        <v>2</v>
      </c>
      <c r="N440" s="37">
        <v>0</v>
      </c>
      <c r="U440" s="37">
        <v>1</v>
      </c>
      <c r="V440" s="180">
        <f t="shared" si="139"/>
        <v>200</v>
      </c>
      <c r="W440" s="180">
        <f t="shared" si="142"/>
        <v>0</v>
      </c>
      <c r="X440" s="180"/>
      <c r="Y440" s="180"/>
      <c r="Z440" s="180">
        <f t="shared" si="143"/>
        <v>0</v>
      </c>
      <c r="AA440" s="180"/>
      <c r="AB440" s="180"/>
      <c r="AC440" s="180">
        <f t="shared" si="144"/>
        <v>200</v>
      </c>
      <c r="AE440" s="37">
        <v>200</v>
      </c>
      <c r="AG440" s="37">
        <v>12.9</v>
      </c>
      <c r="AI440" s="37">
        <v>0</v>
      </c>
      <c r="AK440" s="37">
        <v>0</v>
      </c>
      <c r="AL440" s="37">
        <f t="shared" si="140"/>
        <v>0</v>
      </c>
      <c r="AM440" s="179">
        <f t="shared" si="145"/>
        <v>0</v>
      </c>
      <c r="AP440" s="37">
        <f t="shared" si="146"/>
        <v>0</v>
      </c>
      <c r="AS440" s="37">
        <f t="shared" si="147"/>
        <v>0</v>
      </c>
      <c r="AU440" s="37">
        <v>0</v>
      </c>
      <c r="AV440" s="37">
        <f t="shared" si="148"/>
        <v>0</v>
      </c>
      <c r="AX440" s="37">
        <v>0</v>
      </c>
      <c r="AZ440" s="37">
        <v>1</v>
      </c>
      <c r="BF440" s="37">
        <v>0</v>
      </c>
      <c r="BS440" s="37">
        <f t="shared" si="149"/>
        <v>189</v>
      </c>
      <c r="BU440" s="37">
        <v>189</v>
      </c>
      <c r="BW440" s="37">
        <v>0</v>
      </c>
      <c r="BY440" s="37">
        <v>0</v>
      </c>
      <c r="CA440" s="37">
        <v>0</v>
      </c>
      <c r="CH440" s="37">
        <f t="shared" si="150"/>
        <v>4</v>
      </c>
      <c r="CJ440" s="37">
        <v>4</v>
      </c>
      <c r="CN440" s="183">
        <v>7344.0460000000003</v>
      </c>
      <c r="CT440" s="37">
        <v>286</v>
      </c>
      <c r="DB440" s="37">
        <v>0</v>
      </c>
      <c r="DC440" s="183"/>
      <c r="DD440" s="37">
        <v>0</v>
      </c>
      <c r="DE440" s="37">
        <f t="shared" si="151"/>
        <v>2</v>
      </c>
      <c r="DG440" s="37">
        <v>2</v>
      </c>
      <c r="DK440" s="37">
        <v>18</v>
      </c>
      <c r="DQ440" s="37">
        <f t="shared" si="133"/>
        <v>1504.9179999999999</v>
      </c>
      <c r="DW440" s="37">
        <v>0</v>
      </c>
      <c r="DZ440" s="37">
        <v>2</v>
      </c>
      <c r="EE440" s="37">
        <v>10</v>
      </c>
      <c r="EK440" s="37">
        <v>6</v>
      </c>
      <c r="EL440" s="37">
        <f t="shared" si="152"/>
        <v>37</v>
      </c>
      <c r="EN440" s="37">
        <v>37</v>
      </c>
      <c r="EP440" s="37">
        <v>520.84100000000001</v>
      </c>
      <c r="FF440" s="37">
        <v>3009.8359999999998</v>
      </c>
      <c r="FI440" s="37"/>
      <c r="FV440" s="37">
        <v>820.86436363636301</v>
      </c>
      <c r="FX440" s="37">
        <v>3.6666666666666701</v>
      </c>
      <c r="GH440" s="37">
        <v>925.452</v>
      </c>
      <c r="GQ440" s="183"/>
      <c r="GR440" s="184"/>
      <c r="GS440" s="184"/>
      <c r="GT440" s="184"/>
      <c r="GU440" s="184"/>
      <c r="GV440" s="184"/>
      <c r="GW440" s="184"/>
      <c r="GX440" s="184"/>
      <c r="GY440" s="184"/>
      <c r="GZ440" s="184"/>
      <c r="HA440" s="184"/>
      <c r="HB440" s="184"/>
      <c r="HC440" s="184"/>
      <c r="HD440" s="184"/>
      <c r="HE440" s="184"/>
      <c r="HF440" s="184"/>
      <c r="HG440" s="184"/>
      <c r="HH440" s="184"/>
      <c r="HV440" s="37">
        <v>516.53134883720804</v>
      </c>
      <c r="HX440" s="37">
        <v>1.7</v>
      </c>
      <c r="IB440" s="37">
        <v>0</v>
      </c>
      <c r="IR440" s="37">
        <v>0</v>
      </c>
      <c r="IT440" s="37">
        <v>0</v>
      </c>
      <c r="JT440" s="37">
        <v>0</v>
      </c>
      <c r="JW440" s="37">
        <v>0</v>
      </c>
      <c r="JZ440" s="37">
        <v>0</v>
      </c>
      <c r="KA440" s="37">
        <v>0</v>
      </c>
      <c r="KB440" s="37">
        <v>0</v>
      </c>
      <c r="KC440" s="37">
        <v>0</v>
      </c>
      <c r="KD440" s="37">
        <v>0</v>
      </c>
      <c r="KV440" s="37">
        <v>0</v>
      </c>
    </row>
    <row r="441" spans="1:308" ht="17.25" customHeight="1" x14ac:dyDescent="0.25">
      <c r="A441" s="17">
        <v>431</v>
      </c>
      <c r="B441" s="163" t="s">
        <v>300</v>
      </c>
      <c r="C441" s="169" t="s">
        <v>731</v>
      </c>
      <c r="D441" s="170">
        <v>247693943</v>
      </c>
      <c r="E441" s="78">
        <f t="shared" si="137"/>
        <v>8533.0800000000017</v>
      </c>
      <c r="F441" s="78">
        <f t="shared" si="134"/>
        <v>0</v>
      </c>
      <c r="G441" s="78">
        <f t="shared" si="135"/>
        <v>3881.9148</v>
      </c>
      <c r="H441" s="78">
        <f t="shared" si="136"/>
        <v>0</v>
      </c>
      <c r="I441" s="78">
        <f t="shared" si="138"/>
        <v>4651.1652000000013</v>
      </c>
      <c r="J441" s="37">
        <f t="shared" si="141"/>
        <v>1</v>
      </c>
      <c r="L441" s="37">
        <v>1</v>
      </c>
      <c r="N441" s="37">
        <v>0</v>
      </c>
      <c r="U441" s="37">
        <v>1</v>
      </c>
      <c r="V441" s="180">
        <f t="shared" si="139"/>
        <v>249</v>
      </c>
      <c r="W441" s="180">
        <f t="shared" si="142"/>
        <v>0</v>
      </c>
      <c r="X441" s="180"/>
      <c r="Y441" s="180"/>
      <c r="Z441" s="180">
        <f t="shared" si="143"/>
        <v>0</v>
      </c>
      <c r="AA441" s="180"/>
      <c r="AB441" s="180"/>
      <c r="AC441" s="180">
        <f t="shared" si="144"/>
        <v>249</v>
      </c>
      <c r="AE441" s="37">
        <v>249</v>
      </c>
      <c r="AG441" s="37">
        <v>0</v>
      </c>
      <c r="AI441" s="37">
        <v>0</v>
      </c>
      <c r="AK441" s="37">
        <v>0</v>
      </c>
      <c r="AL441" s="37">
        <f t="shared" si="140"/>
        <v>0</v>
      </c>
      <c r="AM441" s="179">
        <f t="shared" si="145"/>
        <v>0</v>
      </c>
      <c r="AP441" s="37">
        <f t="shared" si="146"/>
        <v>0</v>
      </c>
      <c r="AS441" s="37">
        <f t="shared" si="147"/>
        <v>0</v>
      </c>
      <c r="AU441" s="37">
        <v>0</v>
      </c>
      <c r="AV441" s="37">
        <f t="shared" si="148"/>
        <v>0</v>
      </c>
      <c r="AX441" s="37">
        <v>0</v>
      </c>
      <c r="AZ441" s="37">
        <v>1</v>
      </c>
      <c r="BF441" s="37">
        <v>0</v>
      </c>
      <c r="BS441" s="37">
        <f t="shared" si="149"/>
        <v>251</v>
      </c>
      <c r="BU441" s="37">
        <v>251</v>
      </c>
      <c r="BW441" s="37">
        <v>0</v>
      </c>
      <c r="BY441" s="37">
        <v>0</v>
      </c>
      <c r="CA441" s="37">
        <v>0</v>
      </c>
      <c r="CH441" s="37">
        <f t="shared" si="150"/>
        <v>2</v>
      </c>
      <c r="CJ441" s="37">
        <v>2</v>
      </c>
      <c r="CN441" s="37">
        <v>3878.9050000000002</v>
      </c>
      <c r="CT441" s="37">
        <v>121</v>
      </c>
      <c r="CZ441" s="37">
        <v>5</v>
      </c>
      <c r="DB441" s="37">
        <v>96.3</v>
      </c>
      <c r="DC441" s="183"/>
      <c r="DD441" s="37">
        <v>0</v>
      </c>
      <c r="DE441" s="37">
        <f t="shared" si="151"/>
        <v>1</v>
      </c>
      <c r="DG441" s="37">
        <v>1</v>
      </c>
      <c r="DK441" s="37">
        <v>18</v>
      </c>
      <c r="DQ441" s="37">
        <f t="shared" si="133"/>
        <v>1039.674</v>
      </c>
      <c r="DW441" s="37">
        <v>0</v>
      </c>
      <c r="DZ441" s="37">
        <v>1</v>
      </c>
      <c r="EE441" s="37">
        <v>2</v>
      </c>
      <c r="EK441" s="37">
        <v>7</v>
      </c>
      <c r="EL441" s="37">
        <f t="shared" si="152"/>
        <v>91</v>
      </c>
      <c r="EN441" s="37">
        <v>91</v>
      </c>
      <c r="EP441" s="37">
        <v>1170.7260000000001</v>
      </c>
      <c r="FF441" s="37">
        <v>2079.348</v>
      </c>
      <c r="FI441" s="37"/>
      <c r="FV441" s="37">
        <v>433.19749999999999</v>
      </c>
      <c r="FX441" s="37">
        <v>4.8</v>
      </c>
      <c r="GB441" s="37">
        <v>631.84079999999994</v>
      </c>
      <c r="GH441" s="37">
        <v>157.96019999999999</v>
      </c>
      <c r="GQ441" s="183"/>
      <c r="GR441" s="184"/>
      <c r="GS441" s="184"/>
      <c r="GT441" s="184"/>
      <c r="GU441" s="184"/>
      <c r="GV441" s="184"/>
      <c r="GW441" s="184"/>
      <c r="GX441" s="184"/>
      <c r="GY441" s="184"/>
      <c r="GZ441" s="184"/>
      <c r="HA441" s="184"/>
      <c r="HB441" s="184"/>
      <c r="HC441" s="184"/>
      <c r="HD441" s="184"/>
      <c r="HE441" s="184"/>
      <c r="HF441" s="184"/>
      <c r="HG441" s="184"/>
      <c r="HH441" s="184"/>
      <c r="HV441" s="37">
        <v>174.060826446281</v>
      </c>
      <c r="HX441" s="37">
        <v>4.5999999999999996</v>
      </c>
      <c r="IB441" s="37">
        <v>0</v>
      </c>
      <c r="IR441" s="37">
        <v>0</v>
      </c>
      <c r="IT441" s="37">
        <v>0</v>
      </c>
      <c r="JT441" s="37">
        <v>0</v>
      </c>
      <c r="JW441" s="37">
        <v>0</v>
      </c>
      <c r="JZ441" s="37">
        <v>0</v>
      </c>
      <c r="KA441" s="37">
        <v>0</v>
      </c>
      <c r="KB441" s="37">
        <v>0</v>
      </c>
      <c r="KC441" s="37">
        <v>0</v>
      </c>
      <c r="KD441" s="37">
        <v>0</v>
      </c>
      <c r="KV441" s="37">
        <v>0</v>
      </c>
    </row>
    <row r="442" spans="1:308" ht="17.25" customHeight="1" x14ac:dyDescent="0.25">
      <c r="A442" s="17">
        <v>432</v>
      </c>
      <c r="B442" s="165" t="s">
        <v>300</v>
      </c>
      <c r="C442" s="172" t="s">
        <v>732</v>
      </c>
      <c r="D442" s="170">
        <v>247693983</v>
      </c>
      <c r="E442" s="78">
        <f t="shared" si="137"/>
        <v>12647.045000000002</v>
      </c>
      <c r="F442" s="78">
        <f t="shared" si="134"/>
        <v>1713.9234999999999</v>
      </c>
      <c r="G442" s="78">
        <f t="shared" si="135"/>
        <v>0</v>
      </c>
      <c r="H442" s="78">
        <f t="shared" si="136"/>
        <v>10783.4215</v>
      </c>
      <c r="I442" s="78">
        <f t="shared" si="138"/>
        <v>149.69999999999999</v>
      </c>
      <c r="J442" s="37">
        <f t="shared" si="141"/>
        <v>2</v>
      </c>
      <c r="K442" s="37">
        <f>VLOOKUP($D442,'[2]Титул ДТ'!$B:$CT,12,0)</f>
        <v>2</v>
      </c>
      <c r="N442" s="37">
        <v>0</v>
      </c>
      <c r="U442" s="37">
        <v>1</v>
      </c>
      <c r="V442" s="180">
        <f t="shared" si="139"/>
        <v>385</v>
      </c>
      <c r="W442" s="180">
        <f t="shared" si="142"/>
        <v>0</v>
      </c>
      <c r="X442" s="180"/>
      <c r="Y442" s="180"/>
      <c r="Z442" s="180">
        <f t="shared" si="143"/>
        <v>0</v>
      </c>
      <c r="AA442" s="180"/>
      <c r="AB442" s="180"/>
      <c r="AC442" s="180">
        <f t="shared" si="144"/>
        <v>385</v>
      </c>
      <c r="AD442" s="37">
        <v>385</v>
      </c>
      <c r="AG442" s="37">
        <v>0</v>
      </c>
      <c r="AI442" s="37">
        <v>0</v>
      </c>
      <c r="AK442" s="37">
        <v>0</v>
      </c>
      <c r="AL442" s="37">
        <f t="shared" si="140"/>
        <v>0</v>
      </c>
      <c r="AM442" s="179">
        <f t="shared" si="145"/>
        <v>0</v>
      </c>
      <c r="AP442" s="37">
        <f t="shared" si="146"/>
        <v>0</v>
      </c>
      <c r="AS442" s="37">
        <f t="shared" si="147"/>
        <v>0</v>
      </c>
      <c r="AU442" s="37">
        <v>0</v>
      </c>
      <c r="AV442" s="37">
        <f t="shared" si="148"/>
        <v>0</v>
      </c>
      <c r="AX442" s="37">
        <v>0</v>
      </c>
      <c r="AY442" s="37">
        <v>2</v>
      </c>
      <c r="BF442" s="37">
        <v>0</v>
      </c>
      <c r="BS442" s="37">
        <f t="shared" si="149"/>
        <v>534</v>
      </c>
      <c r="BT442" s="37">
        <v>534</v>
      </c>
      <c r="BW442" s="37">
        <v>0</v>
      </c>
      <c r="BY442" s="37">
        <v>0</v>
      </c>
      <c r="CA442" s="37">
        <v>0</v>
      </c>
      <c r="CH442" s="37">
        <f t="shared" si="150"/>
        <v>2</v>
      </c>
      <c r="CI442" s="37">
        <v>2</v>
      </c>
      <c r="CM442" s="37">
        <v>9258.3549999999996</v>
      </c>
      <c r="CS442" s="37">
        <v>100</v>
      </c>
      <c r="CV442" s="37">
        <v>1</v>
      </c>
      <c r="CX442" s="37">
        <v>8</v>
      </c>
      <c r="DB442" s="37">
        <v>0</v>
      </c>
      <c r="DC442" s="183"/>
      <c r="DD442" s="37">
        <v>0</v>
      </c>
      <c r="DE442" s="37">
        <f t="shared" si="151"/>
        <v>0</v>
      </c>
      <c r="DG442" s="37">
        <v>0</v>
      </c>
      <c r="DK442" s="37">
        <v>0</v>
      </c>
      <c r="DQ442" s="37">
        <f t="shared" si="133"/>
        <v>0</v>
      </c>
      <c r="DW442" s="37">
        <v>0</v>
      </c>
      <c r="DZ442" s="37">
        <v>2</v>
      </c>
      <c r="EE442" s="37">
        <v>0</v>
      </c>
      <c r="EK442" s="37">
        <v>0</v>
      </c>
      <c r="EL442" s="37">
        <f t="shared" si="152"/>
        <v>51</v>
      </c>
      <c r="EM442" s="37">
        <v>51</v>
      </c>
      <c r="EO442" s="37">
        <v>713.92349999999999</v>
      </c>
      <c r="EQ442" s="37">
        <v>125.98650000000001</v>
      </c>
      <c r="FE442" s="37">
        <v>1000</v>
      </c>
      <c r="FG442" s="37">
        <v>180.08</v>
      </c>
      <c r="FI442" s="37"/>
      <c r="FV442" s="37">
        <v>0</v>
      </c>
      <c r="FX442" s="37">
        <v>4</v>
      </c>
      <c r="GE442" s="37">
        <v>300</v>
      </c>
      <c r="GH442" s="37">
        <v>141.69999999999999</v>
      </c>
      <c r="GQ442" s="183"/>
      <c r="GR442" s="184"/>
      <c r="GS442" s="184"/>
      <c r="GT442" s="184"/>
      <c r="GU442" s="184"/>
      <c r="GV442" s="184"/>
      <c r="GW442" s="184"/>
      <c r="GX442" s="184"/>
      <c r="GY442" s="184"/>
      <c r="GZ442" s="184"/>
      <c r="HA442" s="184"/>
      <c r="HB442" s="184"/>
      <c r="HC442" s="184"/>
      <c r="HD442" s="184"/>
      <c r="HE442" s="184"/>
      <c r="HF442" s="184"/>
      <c r="HG442" s="184"/>
      <c r="HH442" s="184"/>
      <c r="HU442" s="37">
        <v>196.15384615384599</v>
      </c>
      <c r="HV442" s="37">
        <v>92.650000000000105</v>
      </c>
      <c r="HW442" s="37">
        <v>1.52941176470588</v>
      </c>
      <c r="HX442" s="37">
        <v>1.7</v>
      </c>
      <c r="IB442" s="37">
        <v>0</v>
      </c>
      <c r="IR442" s="37">
        <v>0</v>
      </c>
      <c r="IT442" s="37">
        <v>0</v>
      </c>
      <c r="JT442" s="37">
        <v>0</v>
      </c>
      <c r="JW442" s="37">
        <v>0</v>
      </c>
      <c r="JZ442" s="37">
        <v>0</v>
      </c>
      <c r="KA442" s="37">
        <v>0</v>
      </c>
      <c r="KB442" s="37">
        <v>0</v>
      </c>
      <c r="KC442" s="37">
        <v>0</v>
      </c>
      <c r="KD442" s="37">
        <v>0</v>
      </c>
      <c r="KV442" s="37">
        <v>0</v>
      </c>
    </row>
    <row r="443" spans="1:308" ht="17.25" customHeight="1" x14ac:dyDescent="0.25">
      <c r="A443" s="17">
        <v>433</v>
      </c>
      <c r="B443" s="163" t="s">
        <v>300</v>
      </c>
      <c r="C443" s="169" t="s">
        <v>733</v>
      </c>
      <c r="D443" s="170">
        <v>247693975</v>
      </c>
      <c r="E443" s="78">
        <f t="shared" si="137"/>
        <v>8402.5069999999996</v>
      </c>
      <c r="F443" s="78">
        <f t="shared" si="134"/>
        <v>0</v>
      </c>
      <c r="G443" s="78">
        <f t="shared" si="135"/>
        <v>2505.1990000000001</v>
      </c>
      <c r="H443" s="78">
        <f t="shared" si="136"/>
        <v>0</v>
      </c>
      <c r="I443" s="78">
        <f t="shared" si="138"/>
        <v>5897.308</v>
      </c>
      <c r="J443" s="37">
        <f t="shared" si="141"/>
        <v>1</v>
      </c>
      <c r="L443" s="37">
        <v>1</v>
      </c>
      <c r="N443" s="37">
        <v>0</v>
      </c>
      <c r="U443" s="37">
        <v>1</v>
      </c>
      <c r="V443" s="180">
        <f t="shared" si="139"/>
        <v>83.2</v>
      </c>
      <c r="W443" s="180">
        <f t="shared" si="142"/>
        <v>0</v>
      </c>
      <c r="X443" s="180"/>
      <c r="Y443" s="180"/>
      <c r="Z443" s="180">
        <f t="shared" si="143"/>
        <v>0</v>
      </c>
      <c r="AA443" s="180"/>
      <c r="AB443" s="180"/>
      <c r="AC443" s="180">
        <f t="shared" si="144"/>
        <v>83.2</v>
      </c>
      <c r="AE443" s="37">
        <v>83.2</v>
      </c>
      <c r="AG443" s="37">
        <v>0</v>
      </c>
      <c r="AI443" s="37">
        <v>0</v>
      </c>
      <c r="AK443" s="37">
        <v>0</v>
      </c>
      <c r="AL443" s="37">
        <f t="shared" si="140"/>
        <v>5</v>
      </c>
      <c r="AM443" s="179">
        <f t="shared" si="145"/>
        <v>0</v>
      </c>
      <c r="AP443" s="37">
        <f t="shared" si="146"/>
        <v>0</v>
      </c>
      <c r="AS443" s="37">
        <f t="shared" si="147"/>
        <v>4</v>
      </c>
      <c r="AU443" s="37">
        <v>4</v>
      </c>
      <c r="AV443" s="37">
        <f t="shared" si="148"/>
        <v>1</v>
      </c>
      <c r="AX443" s="37">
        <v>1</v>
      </c>
      <c r="AZ443" s="37">
        <v>1</v>
      </c>
      <c r="BF443" s="37">
        <v>0</v>
      </c>
      <c r="BS443" s="37">
        <f t="shared" si="149"/>
        <v>84.9</v>
      </c>
      <c r="BU443" s="37">
        <v>84.9</v>
      </c>
      <c r="BW443" s="37">
        <v>0</v>
      </c>
      <c r="BY443" s="37">
        <v>0</v>
      </c>
      <c r="CA443" s="37">
        <v>0</v>
      </c>
      <c r="CH443" s="37">
        <f t="shared" si="150"/>
        <v>5</v>
      </c>
      <c r="CJ443" s="37">
        <v>5</v>
      </c>
      <c r="CN443" s="37">
        <v>5424.2079999999996</v>
      </c>
      <c r="CT443" s="37">
        <v>38</v>
      </c>
      <c r="DB443" s="37">
        <v>0</v>
      </c>
      <c r="DC443" s="183"/>
      <c r="DD443" s="37">
        <v>0</v>
      </c>
      <c r="DE443" s="37">
        <f t="shared" si="151"/>
        <v>1</v>
      </c>
      <c r="DG443" s="37">
        <v>1</v>
      </c>
      <c r="DK443" s="37">
        <v>18</v>
      </c>
      <c r="DQ443" s="37">
        <f t="shared" si="133"/>
        <v>575.84550000000002</v>
      </c>
      <c r="DW443" s="37">
        <v>0</v>
      </c>
      <c r="DZ443" s="37">
        <v>1</v>
      </c>
      <c r="EE443" s="37">
        <v>0</v>
      </c>
      <c r="EK443" s="37">
        <v>6</v>
      </c>
      <c r="EL443" s="37">
        <f t="shared" si="152"/>
        <v>105</v>
      </c>
      <c r="EN443" s="37">
        <v>105</v>
      </c>
      <c r="EP443" s="37">
        <v>1353.508</v>
      </c>
      <c r="FF443" s="37">
        <v>1151.691</v>
      </c>
      <c r="FI443" s="37"/>
      <c r="FV443" s="37">
        <v>230.3382</v>
      </c>
      <c r="FX443" s="37">
        <v>5</v>
      </c>
      <c r="GH443" s="37">
        <v>287</v>
      </c>
      <c r="GQ443" s="185"/>
      <c r="GR443" s="186"/>
      <c r="GS443" s="186"/>
      <c r="GT443" s="186"/>
      <c r="GU443" s="186"/>
      <c r="GV443" s="186"/>
      <c r="GW443" s="186"/>
      <c r="GX443" s="186"/>
      <c r="GY443" s="186"/>
      <c r="GZ443" s="186"/>
      <c r="HA443" s="186"/>
      <c r="HB443" s="186"/>
      <c r="HC443" s="186"/>
      <c r="HD443" s="186"/>
      <c r="HE443" s="186"/>
      <c r="HF443" s="186"/>
      <c r="HG443" s="186"/>
      <c r="HH443" s="186"/>
      <c r="HV443" s="37">
        <v>93.126843657817204</v>
      </c>
      <c r="HX443" s="37">
        <v>3</v>
      </c>
      <c r="IB443" s="37">
        <v>0</v>
      </c>
      <c r="IR443" s="37">
        <v>0</v>
      </c>
      <c r="IT443" s="37">
        <v>0</v>
      </c>
      <c r="JT443" s="37">
        <v>0</v>
      </c>
      <c r="JW443" s="37">
        <v>0</v>
      </c>
      <c r="JZ443" s="37">
        <v>0</v>
      </c>
      <c r="KA443" s="37">
        <v>0</v>
      </c>
      <c r="KB443" s="37">
        <v>0</v>
      </c>
      <c r="KC443" s="37">
        <v>0</v>
      </c>
      <c r="KD443" s="37">
        <v>0</v>
      </c>
      <c r="KV443" s="37">
        <v>0</v>
      </c>
    </row>
    <row r="444" spans="1:308" ht="17.25" customHeight="1" x14ac:dyDescent="0.25">
      <c r="A444" s="17">
        <v>434</v>
      </c>
      <c r="B444" s="163" t="s">
        <v>300</v>
      </c>
      <c r="C444" s="169" t="s">
        <v>734</v>
      </c>
      <c r="D444" s="170">
        <v>247693962</v>
      </c>
      <c r="E444" s="78">
        <f t="shared" si="137"/>
        <v>16767.664000000001</v>
      </c>
      <c r="F444" s="78">
        <f t="shared" si="134"/>
        <v>0</v>
      </c>
      <c r="G444" s="78">
        <f t="shared" si="135"/>
        <v>7301.7829999999994</v>
      </c>
      <c r="H444" s="78">
        <f t="shared" si="136"/>
        <v>0</v>
      </c>
      <c r="I444" s="78">
        <f t="shared" si="138"/>
        <v>9465.8810000000012</v>
      </c>
      <c r="J444" s="37">
        <f t="shared" si="141"/>
        <v>3</v>
      </c>
      <c r="L444" s="37">
        <v>3</v>
      </c>
      <c r="N444" s="37">
        <v>0</v>
      </c>
      <c r="U444" s="37">
        <v>1</v>
      </c>
      <c r="V444" s="180">
        <f t="shared" si="139"/>
        <v>334</v>
      </c>
      <c r="W444" s="180">
        <f t="shared" si="142"/>
        <v>0</v>
      </c>
      <c r="X444" s="180"/>
      <c r="Y444" s="180"/>
      <c r="Z444" s="180">
        <f t="shared" si="143"/>
        <v>0</v>
      </c>
      <c r="AA444" s="180"/>
      <c r="AB444" s="180"/>
      <c r="AC444" s="180">
        <f t="shared" si="144"/>
        <v>334</v>
      </c>
      <c r="AE444" s="37">
        <v>334</v>
      </c>
      <c r="AG444" s="37">
        <v>0</v>
      </c>
      <c r="AI444" s="37">
        <v>0</v>
      </c>
      <c r="AK444" s="37">
        <v>5.0999999999999996</v>
      </c>
      <c r="AL444" s="37">
        <f t="shared" si="140"/>
        <v>5</v>
      </c>
      <c r="AM444" s="179">
        <f t="shared" si="145"/>
        <v>0</v>
      </c>
      <c r="AP444" s="37">
        <f t="shared" si="146"/>
        <v>0</v>
      </c>
      <c r="AS444" s="37">
        <f t="shared" si="147"/>
        <v>4</v>
      </c>
      <c r="AU444" s="37">
        <v>4</v>
      </c>
      <c r="AV444" s="37">
        <f t="shared" si="148"/>
        <v>1</v>
      </c>
      <c r="AX444" s="37">
        <v>1</v>
      </c>
      <c r="AZ444" s="37">
        <v>2</v>
      </c>
      <c r="BF444" s="37">
        <v>0</v>
      </c>
      <c r="BS444" s="37">
        <f t="shared" si="149"/>
        <v>208.8</v>
      </c>
      <c r="BU444" s="37">
        <v>208.8</v>
      </c>
      <c r="BW444" s="37">
        <v>0</v>
      </c>
      <c r="BY444" s="37">
        <v>0</v>
      </c>
      <c r="CA444" s="37">
        <v>0</v>
      </c>
      <c r="CH444" s="37">
        <f t="shared" si="150"/>
        <v>3</v>
      </c>
      <c r="CJ444" s="37">
        <v>3</v>
      </c>
      <c r="CN444" s="37">
        <v>8251.8870000000006</v>
      </c>
      <c r="CT444" s="37">
        <v>152</v>
      </c>
      <c r="DB444" s="37">
        <v>0</v>
      </c>
      <c r="DC444" s="183"/>
      <c r="DD444" s="37">
        <v>0</v>
      </c>
      <c r="DE444" s="37">
        <f t="shared" si="151"/>
        <v>2</v>
      </c>
      <c r="DG444" s="37">
        <v>2</v>
      </c>
      <c r="DK444" s="37">
        <v>18</v>
      </c>
      <c r="DQ444" s="37">
        <f t="shared" si="133"/>
        <v>1783.0309999999999</v>
      </c>
      <c r="DW444" s="37">
        <v>0</v>
      </c>
      <c r="DZ444" s="37">
        <v>3</v>
      </c>
      <c r="EE444" s="37">
        <v>0</v>
      </c>
      <c r="EK444" s="37">
        <v>2</v>
      </c>
      <c r="EL444" s="37">
        <f t="shared" si="152"/>
        <v>297</v>
      </c>
      <c r="EN444" s="37">
        <v>297</v>
      </c>
      <c r="EP444" s="37">
        <v>3735.721</v>
      </c>
      <c r="FF444" s="37">
        <v>3566.0619999999999</v>
      </c>
      <c r="FI444" s="37"/>
      <c r="FV444" s="37">
        <v>926.24987012987003</v>
      </c>
      <c r="FX444" s="37">
        <v>3.85</v>
      </c>
      <c r="GH444" s="37">
        <v>648.09400000000005</v>
      </c>
      <c r="GQ444" s="183"/>
      <c r="GR444" s="184"/>
      <c r="GS444" s="184"/>
      <c r="GT444" s="184"/>
      <c r="GU444" s="184"/>
      <c r="GV444" s="184"/>
      <c r="GW444" s="184"/>
      <c r="GX444" s="184"/>
      <c r="GY444" s="184"/>
      <c r="GZ444" s="184"/>
      <c r="HA444" s="184"/>
      <c r="HB444" s="184"/>
      <c r="HC444" s="184"/>
      <c r="HD444" s="184"/>
      <c r="HE444" s="184"/>
      <c r="HF444" s="184"/>
      <c r="HG444" s="184"/>
      <c r="HH444" s="184"/>
      <c r="HV444" s="37">
        <v>360.05222222222199</v>
      </c>
      <c r="HX444" s="37">
        <v>1.7</v>
      </c>
      <c r="IB444" s="37">
        <v>0</v>
      </c>
      <c r="IR444" s="37">
        <v>0</v>
      </c>
      <c r="IT444" s="37">
        <v>0</v>
      </c>
      <c r="JT444" s="37">
        <v>0</v>
      </c>
      <c r="JW444" s="37">
        <v>0</v>
      </c>
      <c r="JZ444" s="37">
        <v>0</v>
      </c>
      <c r="KA444" s="37">
        <v>0</v>
      </c>
      <c r="KB444" s="37">
        <v>0</v>
      </c>
      <c r="KC444" s="37">
        <v>0</v>
      </c>
      <c r="KD444" s="37">
        <v>0</v>
      </c>
      <c r="KV444" s="37">
        <v>0</v>
      </c>
    </row>
    <row r="445" spans="1:308" ht="17.25" customHeight="1" x14ac:dyDescent="0.25">
      <c r="A445" s="17">
        <v>435</v>
      </c>
      <c r="B445" s="163" t="s">
        <v>300</v>
      </c>
      <c r="C445" s="169" t="s">
        <v>735</v>
      </c>
      <c r="D445" s="170">
        <v>247693974</v>
      </c>
      <c r="E445" s="78">
        <f t="shared" si="137"/>
        <v>11908.579</v>
      </c>
      <c r="F445" s="78">
        <f t="shared" si="134"/>
        <v>0</v>
      </c>
      <c r="G445" s="78">
        <f t="shared" si="135"/>
        <v>4457.8140000000003</v>
      </c>
      <c r="H445" s="78">
        <f t="shared" si="136"/>
        <v>0</v>
      </c>
      <c r="I445" s="78">
        <f t="shared" si="138"/>
        <v>7450.7649999999994</v>
      </c>
      <c r="J445" s="37">
        <f t="shared" si="141"/>
        <v>0</v>
      </c>
      <c r="K445" s="37">
        <f>VLOOKUP($D445,'[2]Титул ДТ'!$B:$CT,12,0)</f>
        <v>0</v>
      </c>
      <c r="N445" s="37">
        <v>0</v>
      </c>
      <c r="U445" s="37">
        <v>0</v>
      </c>
      <c r="V445" s="180">
        <f t="shared" si="139"/>
        <v>0</v>
      </c>
      <c r="W445" s="180">
        <f t="shared" si="142"/>
        <v>0</v>
      </c>
      <c r="X445" s="180"/>
      <c r="Y445" s="180"/>
      <c r="Z445" s="180">
        <f t="shared" si="143"/>
        <v>0</v>
      </c>
      <c r="AA445" s="180"/>
      <c r="AB445" s="180"/>
      <c r="AC445" s="180">
        <f t="shared" si="144"/>
        <v>0</v>
      </c>
      <c r="AE445" s="37">
        <v>0</v>
      </c>
      <c r="AG445" s="37">
        <v>0</v>
      </c>
      <c r="AI445" s="37">
        <v>0</v>
      </c>
      <c r="AK445" s="37">
        <v>0</v>
      </c>
      <c r="AL445" s="37">
        <f t="shared" si="140"/>
        <v>0</v>
      </c>
      <c r="AM445" s="179">
        <f t="shared" si="145"/>
        <v>0</v>
      </c>
      <c r="AP445" s="37">
        <f t="shared" si="146"/>
        <v>0</v>
      </c>
      <c r="AS445" s="37">
        <f t="shared" si="147"/>
        <v>0</v>
      </c>
      <c r="AU445" s="37">
        <v>0</v>
      </c>
      <c r="AV445" s="37">
        <f t="shared" si="148"/>
        <v>0</v>
      </c>
      <c r="AX445" s="37">
        <v>0</v>
      </c>
      <c r="AZ445" s="37">
        <v>0</v>
      </c>
      <c r="BF445" s="37">
        <v>0</v>
      </c>
      <c r="BS445" s="37">
        <f t="shared" si="149"/>
        <v>0</v>
      </c>
      <c r="BU445" s="37">
        <v>0</v>
      </c>
      <c r="BW445" s="37">
        <v>0</v>
      </c>
      <c r="BY445" s="37">
        <v>0</v>
      </c>
      <c r="CA445" s="37">
        <v>0</v>
      </c>
      <c r="CH445" s="37">
        <f t="shared" si="150"/>
        <v>0</v>
      </c>
      <c r="CJ445" s="37">
        <v>0</v>
      </c>
      <c r="CN445" s="37">
        <v>6554.9669999999996</v>
      </c>
      <c r="CT445" s="37">
        <v>101</v>
      </c>
      <c r="DB445" s="37">
        <v>0</v>
      </c>
      <c r="DC445" s="185"/>
      <c r="DD445" s="37">
        <v>0</v>
      </c>
      <c r="DE445" s="37">
        <f t="shared" si="151"/>
        <v>1</v>
      </c>
      <c r="DG445" s="37">
        <v>1</v>
      </c>
      <c r="DK445" s="37">
        <v>18</v>
      </c>
      <c r="DQ445" s="37">
        <f t="shared" si="133"/>
        <v>1069.6569999999999</v>
      </c>
      <c r="DW445" s="37">
        <v>0</v>
      </c>
      <c r="DZ445" s="37">
        <v>0</v>
      </c>
      <c r="EE445" s="37">
        <v>0</v>
      </c>
      <c r="EK445" s="37">
        <v>0</v>
      </c>
      <c r="EL445" s="37">
        <f t="shared" si="152"/>
        <v>179</v>
      </c>
      <c r="EN445" s="37">
        <v>179</v>
      </c>
      <c r="EP445" s="37">
        <v>2318.5</v>
      </c>
      <c r="FF445" s="37">
        <v>2139.3139999999999</v>
      </c>
      <c r="FI445" s="37"/>
      <c r="FV445" s="37">
        <v>534.82849999999996</v>
      </c>
      <c r="FX445" s="37">
        <v>4</v>
      </c>
      <c r="GH445" s="37">
        <v>877.798</v>
      </c>
      <c r="GQ445" s="183"/>
      <c r="GR445" s="184"/>
      <c r="GS445" s="184"/>
      <c r="GT445" s="184"/>
      <c r="GU445" s="184"/>
      <c r="GV445" s="184"/>
      <c r="GW445" s="184"/>
      <c r="GX445" s="184"/>
      <c r="GY445" s="184"/>
      <c r="GZ445" s="184"/>
      <c r="HA445" s="184"/>
      <c r="HB445" s="184"/>
      <c r="HC445" s="184"/>
      <c r="HD445" s="184"/>
      <c r="HE445" s="184"/>
      <c r="HF445" s="184"/>
      <c r="HG445" s="184"/>
      <c r="HH445" s="184"/>
      <c r="HV445" s="37">
        <v>534.31182608695701</v>
      </c>
      <c r="HX445" s="37">
        <v>1.7</v>
      </c>
      <c r="IB445" s="37">
        <v>0</v>
      </c>
      <c r="IR445" s="37">
        <v>0</v>
      </c>
      <c r="IT445" s="37">
        <v>0</v>
      </c>
      <c r="JT445" s="37">
        <v>0</v>
      </c>
      <c r="JW445" s="37">
        <v>0</v>
      </c>
      <c r="JZ445" s="37">
        <v>0</v>
      </c>
      <c r="KA445" s="37">
        <v>0</v>
      </c>
      <c r="KB445" s="37">
        <v>0</v>
      </c>
      <c r="KC445" s="37">
        <v>0</v>
      </c>
      <c r="KD445" s="37">
        <v>0</v>
      </c>
      <c r="KV445" s="37">
        <v>0</v>
      </c>
    </row>
    <row r="446" spans="1:308" ht="17.25" customHeight="1" x14ac:dyDescent="0.25">
      <c r="A446" s="17">
        <v>436</v>
      </c>
      <c r="B446" s="164" t="s">
        <v>300</v>
      </c>
      <c r="C446" s="171" t="s">
        <v>736</v>
      </c>
      <c r="D446" s="170">
        <v>247693847</v>
      </c>
      <c r="E446" s="78">
        <f t="shared" si="137"/>
        <v>9514.6820000000007</v>
      </c>
      <c r="F446" s="78">
        <f t="shared" si="134"/>
        <v>0</v>
      </c>
      <c r="G446" s="78">
        <f t="shared" si="135"/>
        <v>3210.2370000000001</v>
      </c>
      <c r="H446" s="78">
        <f t="shared" si="136"/>
        <v>0</v>
      </c>
      <c r="I446" s="78">
        <f t="shared" si="138"/>
        <v>6304.4449999999997</v>
      </c>
      <c r="J446" s="37">
        <f t="shared" si="141"/>
        <v>2</v>
      </c>
      <c r="L446" s="37">
        <v>2</v>
      </c>
      <c r="N446" s="37">
        <v>0</v>
      </c>
      <c r="U446" s="37">
        <v>1</v>
      </c>
      <c r="V446" s="180">
        <f t="shared" si="139"/>
        <v>223.9</v>
      </c>
      <c r="W446" s="180">
        <f t="shared" si="142"/>
        <v>0</v>
      </c>
      <c r="X446" s="180"/>
      <c r="Y446" s="180"/>
      <c r="Z446" s="180">
        <f t="shared" si="143"/>
        <v>0</v>
      </c>
      <c r="AA446" s="180"/>
      <c r="AB446" s="180"/>
      <c r="AC446" s="180">
        <f t="shared" si="144"/>
        <v>223.9</v>
      </c>
      <c r="AE446" s="37">
        <v>223.9</v>
      </c>
      <c r="AG446" s="37">
        <v>0</v>
      </c>
      <c r="AI446" s="37">
        <v>0</v>
      </c>
      <c r="AK446" s="37">
        <v>0</v>
      </c>
      <c r="AL446" s="37">
        <f t="shared" si="140"/>
        <v>0</v>
      </c>
      <c r="AM446" s="179">
        <f t="shared" si="145"/>
        <v>0</v>
      </c>
      <c r="AP446" s="37">
        <f t="shared" si="146"/>
        <v>0</v>
      </c>
      <c r="AS446" s="37">
        <f t="shared" si="147"/>
        <v>0</v>
      </c>
      <c r="AU446" s="37">
        <v>0</v>
      </c>
      <c r="AV446" s="37">
        <f t="shared" si="148"/>
        <v>0</v>
      </c>
      <c r="AX446" s="37">
        <v>0</v>
      </c>
      <c r="AZ446" s="37">
        <v>0</v>
      </c>
      <c r="BF446" s="37">
        <v>0</v>
      </c>
      <c r="BS446" s="37">
        <f t="shared" si="149"/>
        <v>0</v>
      </c>
      <c r="BU446" s="37">
        <v>0</v>
      </c>
      <c r="BW446" s="37">
        <v>0</v>
      </c>
      <c r="BY446" s="37">
        <v>0</v>
      </c>
      <c r="CA446" s="37">
        <v>0</v>
      </c>
      <c r="CH446" s="37">
        <f t="shared" si="150"/>
        <v>0</v>
      </c>
      <c r="CJ446" s="37">
        <v>0</v>
      </c>
      <c r="CN446" s="37">
        <v>4805.7219999999998</v>
      </c>
      <c r="CT446" s="37">
        <v>107</v>
      </c>
      <c r="DB446" s="37">
        <v>0</v>
      </c>
      <c r="DC446" s="183"/>
      <c r="DD446" s="37">
        <v>0</v>
      </c>
      <c r="DE446" s="37">
        <f t="shared" si="151"/>
        <v>3</v>
      </c>
      <c r="DG446" s="37">
        <v>3</v>
      </c>
      <c r="DK446" s="37">
        <v>18</v>
      </c>
      <c r="DQ446" s="37">
        <f t="shared" si="133"/>
        <v>1090.4984999999999</v>
      </c>
      <c r="DW446" s="37">
        <v>0</v>
      </c>
      <c r="DZ446" s="37">
        <v>2</v>
      </c>
      <c r="EE446" s="37">
        <v>0</v>
      </c>
      <c r="EK446" s="37">
        <v>9</v>
      </c>
      <c r="EL446" s="37">
        <f t="shared" si="152"/>
        <v>79</v>
      </c>
      <c r="EN446" s="37">
        <v>79</v>
      </c>
      <c r="EP446" s="37">
        <v>1029.24</v>
      </c>
      <c r="FF446" s="37">
        <v>2180.9969999999998</v>
      </c>
      <c r="FI446" s="37"/>
      <c r="FV446" s="37">
        <v>436.19940000000003</v>
      </c>
      <c r="FX446" s="37">
        <v>5</v>
      </c>
      <c r="GH446" s="37">
        <v>1256.8230000000001</v>
      </c>
      <c r="GQ446" s="183"/>
      <c r="GR446" s="184"/>
      <c r="GS446" s="184"/>
      <c r="GT446" s="184"/>
      <c r="GU446" s="184"/>
      <c r="GV446" s="184"/>
      <c r="GW446" s="184"/>
      <c r="GX446" s="184"/>
      <c r="GY446" s="184"/>
      <c r="GZ446" s="184"/>
      <c r="HA446" s="184"/>
      <c r="HB446" s="184"/>
      <c r="HC446" s="184"/>
      <c r="HD446" s="184"/>
      <c r="HE446" s="184"/>
      <c r="HF446" s="184"/>
      <c r="HG446" s="184"/>
      <c r="HH446" s="184"/>
      <c r="HV446" s="37">
        <v>837.88199999999995</v>
      </c>
      <c r="HX446" s="37">
        <v>1.7</v>
      </c>
      <c r="IB446" s="37">
        <v>0</v>
      </c>
      <c r="IR446" s="37">
        <v>0</v>
      </c>
      <c r="IT446" s="37">
        <v>0</v>
      </c>
      <c r="JT446" s="37">
        <v>0</v>
      </c>
      <c r="JW446" s="37">
        <v>0</v>
      </c>
      <c r="JZ446" s="37">
        <v>0</v>
      </c>
      <c r="KA446" s="37">
        <v>0</v>
      </c>
      <c r="KB446" s="37">
        <v>0</v>
      </c>
      <c r="KC446" s="37">
        <v>0</v>
      </c>
      <c r="KD446" s="37">
        <v>0</v>
      </c>
      <c r="KV446" s="37">
        <v>0</v>
      </c>
    </row>
    <row r="447" spans="1:308" ht="17.25" customHeight="1" x14ac:dyDescent="0.25">
      <c r="A447" s="17">
        <v>437</v>
      </c>
      <c r="B447" s="165" t="s">
        <v>300</v>
      </c>
      <c r="C447" s="172" t="s">
        <v>737</v>
      </c>
      <c r="D447" s="170">
        <v>247693897</v>
      </c>
      <c r="E447" s="78">
        <f t="shared" si="137"/>
        <v>12584.58</v>
      </c>
      <c r="F447" s="78">
        <f t="shared" si="134"/>
        <v>2688.337</v>
      </c>
      <c r="G447" s="78">
        <f t="shared" si="135"/>
        <v>0</v>
      </c>
      <c r="H447" s="78">
        <f t="shared" si="136"/>
        <v>9650.7430000000004</v>
      </c>
      <c r="I447" s="78">
        <f t="shared" si="138"/>
        <v>245.5</v>
      </c>
      <c r="J447" s="37">
        <f t="shared" si="141"/>
        <v>1</v>
      </c>
      <c r="L447" s="37">
        <v>1</v>
      </c>
      <c r="N447" s="37">
        <v>0</v>
      </c>
      <c r="U447" s="37">
        <v>1</v>
      </c>
      <c r="V447" s="180">
        <f t="shared" si="139"/>
        <v>45.5</v>
      </c>
      <c r="W447" s="180">
        <f t="shared" si="142"/>
        <v>0</v>
      </c>
      <c r="X447" s="180"/>
      <c r="Y447" s="180"/>
      <c r="Z447" s="180">
        <f t="shared" si="143"/>
        <v>0</v>
      </c>
      <c r="AA447" s="180"/>
      <c r="AB447" s="180"/>
      <c r="AC447" s="180">
        <f t="shared" si="144"/>
        <v>45.5</v>
      </c>
      <c r="AE447" s="37">
        <v>45.5</v>
      </c>
      <c r="AG447" s="37">
        <v>0</v>
      </c>
      <c r="AI447" s="37">
        <v>0</v>
      </c>
      <c r="AK447" s="37">
        <v>0</v>
      </c>
      <c r="AL447" s="37">
        <f t="shared" si="140"/>
        <v>0</v>
      </c>
      <c r="AM447" s="179">
        <f t="shared" si="145"/>
        <v>0</v>
      </c>
      <c r="AP447" s="37">
        <f t="shared" si="146"/>
        <v>0</v>
      </c>
      <c r="AS447" s="37">
        <f t="shared" si="147"/>
        <v>0</v>
      </c>
      <c r="AU447" s="37">
        <v>0</v>
      </c>
      <c r="AV447" s="37">
        <f t="shared" si="148"/>
        <v>0</v>
      </c>
      <c r="AX447" s="37">
        <v>0</v>
      </c>
      <c r="AZ447" s="37">
        <v>0</v>
      </c>
      <c r="BF447" s="37">
        <v>0</v>
      </c>
      <c r="BS447" s="37">
        <f t="shared" si="149"/>
        <v>0</v>
      </c>
      <c r="BU447" s="37">
        <v>0</v>
      </c>
      <c r="BW447" s="37">
        <v>0</v>
      </c>
      <c r="BY447" s="37">
        <v>0</v>
      </c>
      <c r="CA447" s="37">
        <v>0</v>
      </c>
      <c r="CH447" s="37">
        <f t="shared" si="150"/>
        <v>0</v>
      </c>
      <c r="CJ447" s="37">
        <v>0</v>
      </c>
      <c r="CM447" s="37">
        <v>9040.6</v>
      </c>
      <c r="CT447" s="37">
        <v>30</v>
      </c>
      <c r="DB447" s="37">
        <v>0</v>
      </c>
      <c r="DC447" s="183"/>
      <c r="DD447" s="37">
        <v>0</v>
      </c>
      <c r="DE447" s="37">
        <f t="shared" si="151"/>
        <v>0</v>
      </c>
      <c r="DG447" s="37">
        <v>0</v>
      </c>
      <c r="DK447" s="37">
        <v>0</v>
      </c>
      <c r="DQ447" s="37">
        <f t="shared" si="133"/>
        <v>0</v>
      </c>
      <c r="DW447" s="37">
        <v>0</v>
      </c>
      <c r="DZ447" s="37">
        <v>1</v>
      </c>
      <c r="EE447" s="37">
        <v>0</v>
      </c>
      <c r="EK447" s="37">
        <v>7</v>
      </c>
      <c r="EL447" s="37">
        <f t="shared" si="152"/>
        <v>24</v>
      </c>
      <c r="EM447" s="37">
        <v>24</v>
      </c>
      <c r="EO447" s="37">
        <v>288.33699999999999</v>
      </c>
      <c r="EQ447" s="37">
        <v>50.883000000000003</v>
      </c>
      <c r="FE447" s="37">
        <v>2400</v>
      </c>
      <c r="FG447" s="37">
        <v>279.07</v>
      </c>
      <c r="FI447" s="37"/>
      <c r="FV447" s="37">
        <v>0</v>
      </c>
      <c r="FX447" s="37">
        <v>3.6</v>
      </c>
      <c r="GE447" s="37">
        <v>280.19</v>
      </c>
      <c r="GH447" s="37">
        <v>200</v>
      </c>
      <c r="GQ447" s="185"/>
      <c r="GR447" s="186"/>
      <c r="GS447" s="186"/>
      <c r="GT447" s="186"/>
      <c r="GU447" s="186"/>
      <c r="GV447" s="186"/>
      <c r="GW447" s="186"/>
      <c r="GX447" s="186"/>
      <c r="GY447" s="186"/>
      <c r="GZ447" s="186"/>
      <c r="HA447" s="186"/>
      <c r="HB447" s="186"/>
      <c r="HC447" s="186"/>
      <c r="HD447" s="186"/>
      <c r="HE447" s="186"/>
      <c r="HF447" s="186"/>
      <c r="HG447" s="186"/>
      <c r="HH447" s="186"/>
      <c r="HU447" s="37">
        <v>158.774333333333</v>
      </c>
      <c r="HV447" s="37">
        <v>113.333333333333</v>
      </c>
      <c r="HW447" s="37">
        <v>1.76470588235294</v>
      </c>
      <c r="HX447" s="37">
        <v>1.7</v>
      </c>
      <c r="IB447" s="37">
        <v>0</v>
      </c>
      <c r="IR447" s="37">
        <v>0</v>
      </c>
      <c r="IT447" s="37">
        <v>0</v>
      </c>
      <c r="JT447" s="37">
        <v>0</v>
      </c>
      <c r="JW447" s="37">
        <v>0</v>
      </c>
      <c r="JZ447" s="37">
        <v>0</v>
      </c>
      <c r="KA447" s="37">
        <v>0</v>
      </c>
      <c r="KB447" s="37">
        <v>0</v>
      </c>
      <c r="KC447" s="37">
        <v>0</v>
      </c>
      <c r="KD447" s="37">
        <v>0</v>
      </c>
      <c r="KV447" s="37">
        <v>0</v>
      </c>
    </row>
    <row r="448" spans="1:308" ht="17.25" customHeight="1" x14ac:dyDescent="0.25">
      <c r="A448" s="17">
        <v>438</v>
      </c>
      <c r="B448" s="163" t="s">
        <v>300</v>
      </c>
      <c r="C448" s="169" t="s">
        <v>738</v>
      </c>
      <c r="D448" s="170">
        <v>247693447</v>
      </c>
      <c r="E448" s="78">
        <f t="shared" si="137"/>
        <v>15341.9</v>
      </c>
      <c r="F448" s="78">
        <f t="shared" si="134"/>
        <v>0</v>
      </c>
      <c r="G448" s="78">
        <f t="shared" si="135"/>
        <v>6948.9290000000001</v>
      </c>
      <c r="H448" s="78">
        <f t="shared" si="136"/>
        <v>0</v>
      </c>
      <c r="I448" s="78">
        <f t="shared" si="138"/>
        <v>8392.9709999999995</v>
      </c>
      <c r="J448" s="37">
        <f t="shared" si="141"/>
        <v>1</v>
      </c>
      <c r="L448" s="37">
        <v>1</v>
      </c>
      <c r="N448" s="37">
        <v>0</v>
      </c>
      <c r="U448" s="37">
        <v>1</v>
      </c>
      <c r="V448" s="180">
        <f t="shared" si="139"/>
        <v>322</v>
      </c>
      <c r="W448" s="180">
        <f t="shared" si="142"/>
        <v>0</v>
      </c>
      <c r="X448" s="180"/>
      <c r="Y448" s="180"/>
      <c r="Z448" s="180">
        <f t="shared" si="143"/>
        <v>0</v>
      </c>
      <c r="AA448" s="180"/>
      <c r="AB448" s="180"/>
      <c r="AC448" s="180">
        <f t="shared" si="144"/>
        <v>322</v>
      </c>
      <c r="AE448" s="37">
        <v>322</v>
      </c>
      <c r="AG448" s="37">
        <v>0</v>
      </c>
      <c r="AI448" s="37">
        <v>0</v>
      </c>
      <c r="AK448" s="37">
        <v>0</v>
      </c>
      <c r="AL448" s="37">
        <f t="shared" si="140"/>
        <v>6</v>
      </c>
      <c r="AM448" s="179">
        <f t="shared" si="145"/>
        <v>0</v>
      </c>
      <c r="AP448" s="37">
        <f t="shared" si="146"/>
        <v>0</v>
      </c>
      <c r="AS448" s="37">
        <f t="shared" si="147"/>
        <v>5</v>
      </c>
      <c r="AU448" s="37">
        <v>5</v>
      </c>
      <c r="AV448" s="37">
        <f t="shared" si="148"/>
        <v>1</v>
      </c>
      <c r="AX448" s="37">
        <v>1</v>
      </c>
      <c r="AZ448" s="37">
        <v>2</v>
      </c>
      <c r="BF448" s="37">
        <v>499</v>
      </c>
      <c r="BS448" s="37">
        <f t="shared" si="149"/>
        <v>0</v>
      </c>
      <c r="BU448" s="37">
        <v>0</v>
      </c>
      <c r="BW448" s="37">
        <v>0</v>
      </c>
      <c r="BY448" s="37">
        <v>0</v>
      </c>
      <c r="CA448" s="37">
        <v>0</v>
      </c>
      <c r="CH448" s="37">
        <f t="shared" si="150"/>
        <v>4</v>
      </c>
      <c r="CJ448" s="37">
        <v>4</v>
      </c>
      <c r="CN448" s="37">
        <v>5029.6790000000001</v>
      </c>
      <c r="CT448" s="37">
        <v>15</v>
      </c>
      <c r="DB448" s="37">
        <v>0</v>
      </c>
      <c r="DC448" s="183"/>
      <c r="DD448" s="37">
        <v>0</v>
      </c>
      <c r="DE448" s="37">
        <f t="shared" si="151"/>
        <v>2</v>
      </c>
      <c r="DG448" s="37">
        <v>2</v>
      </c>
      <c r="DK448" s="37">
        <v>18</v>
      </c>
      <c r="DQ448" s="37">
        <f t="shared" si="133"/>
        <v>2164.4609999999998</v>
      </c>
      <c r="DW448" s="37">
        <v>0</v>
      </c>
      <c r="DZ448" s="37">
        <v>1</v>
      </c>
      <c r="EE448" s="37">
        <v>0</v>
      </c>
      <c r="EK448" s="37">
        <v>5</v>
      </c>
      <c r="EL448" s="37">
        <f t="shared" si="152"/>
        <v>200</v>
      </c>
      <c r="EN448" s="37">
        <v>200</v>
      </c>
      <c r="EP448" s="37">
        <v>2620.0070000000001</v>
      </c>
      <c r="FF448" s="37">
        <v>4328.9219999999996</v>
      </c>
      <c r="FI448" s="37"/>
      <c r="FV448" s="37">
        <v>961.982666666667</v>
      </c>
      <c r="FX448" s="37">
        <v>4.5</v>
      </c>
      <c r="GH448" s="37">
        <v>2524.2919999999999</v>
      </c>
      <c r="GQ448" s="183"/>
      <c r="GR448" s="184"/>
      <c r="GS448" s="184"/>
      <c r="GT448" s="184"/>
      <c r="GU448" s="184"/>
      <c r="GV448" s="184"/>
      <c r="GW448" s="184"/>
      <c r="GX448" s="184"/>
      <c r="GY448" s="184"/>
      <c r="GZ448" s="184"/>
      <c r="HA448" s="184"/>
      <c r="HB448" s="184"/>
      <c r="HC448" s="184"/>
      <c r="HD448" s="184"/>
      <c r="HE448" s="184"/>
      <c r="HF448" s="184"/>
      <c r="HG448" s="184"/>
      <c r="HH448" s="184"/>
      <c r="HV448" s="37">
        <v>1553.4104615384599</v>
      </c>
      <c r="HX448" s="37">
        <v>1.7</v>
      </c>
      <c r="IB448" s="37">
        <v>0</v>
      </c>
      <c r="IR448" s="37">
        <v>0</v>
      </c>
      <c r="IT448" s="37">
        <v>0</v>
      </c>
      <c r="JT448" s="37">
        <v>0</v>
      </c>
      <c r="JW448" s="37">
        <v>0</v>
      </c>
      <c r="JZ448" s="37">
        <v>0</v>
      </c>
      <c r="KA448" s="37">
        <v>0</v>
      </c>
      <c r="KB448" s="37">
        <v>0</v>
      </c>
      <c r="KC448" s="37">
        <v>0</v>
      </c>
      <c r="KD448" s="37">
        <v>0</v>
      </c>
      <c r="KV448" s="37">
        <v>0</v>
      </c>
    </row>
    <row r="449" spans="1:308" ht="17.25" customHeight="1" x14ac:dyDescent="0.25">
      <c r="A449" s="17">
        <v>439</v>
      </c>
      <c r="B449" s="163" t="s">
        <v>300</v>
      </c>
      <c r="C449" s="169" t="s">
        <v>739</v>
      </c>
      <c r="D449" s="170">
        <v>247693744</v>
      </c>
      <c r="E449" s="78">
        <f t="shared" si="137"/>
        <v>10928.202000000001</v>
      </c>
      <c r="F449" s="78">
        <f t="shared" si="134"/>
        <v>0</v>
      </c>
      <c r="G449" s="78">
        <f t="shared" si="135"/>
        <v>3238.7510000000002</v>
      </c>
      <c r="H449" s="78">
        <f t="shared" si="136"/>
        <v>0</v>
      </c>
      <c r="I449" s="78">
        <f t="shared" si="138"/>
        <v>7689.451</v>
      </c>
      <c r="J449" s="37">
        <f t="shared" si="141"/>
        <v>1</v>
      </c>
      <c r="L449" s="37">
        <v>1</v>
      </c>
      <c r="N449" s="37">
        <v>0</v>
      </c>
      <c r="U449" s="37">
        <v>1</v>
      </c>
      <c r="V449" s="180">
        <f t="shared" si="139"/>
        <v>117</v>
      </c>
      <c r="W449" s="180">
        <f t="shared" si="142"/>
        <v>0</v>
      </c>
      <c r="X449" s="180"/>
      <c r="Y449" s="180"/>
      <c r="Z449" s="180">
        <f t="shared" si="143"/>
        <v>0</v>
      </c>
      <c r="AA449" s="180"/>
      <c r="AB449" s="180"/>
      <c r="AC449" s="180">
        <f t="shared" si="144"/>
        <v>117</v>
      </c>
      <c r="AE449" s="37">
        <v>117</v>
      </c>
      <c r="AG449" s="37">
        <v>0</v>
      </c>
      <c r="AI449" s="37">
        <v>0</v>
      </c>
      <c r="AK449" s="37">
        <v>0</v>
      </c>
      <c r="AL449" s="37">
        <f t="shared" si="140"/>
        <v>7</v>
      </c>
      <c r="AM449" s="179">
        <f t="shared" si="145"/>
        <v>0</v>
      </c>
      <c r="AP449" s="37">
        <f t="shared" si="146"/>
        <v>0</v>
      </c>
      <c r="AS449" s="37">
        <f t="shared" si="147"/>
        <v>6</v>
      </c>
      <c r="AU449" s="37">
        <v>6</v>
      </c>
      <c r="AV449" s="37">
        <f t="shared" si="148"/>
        <v>1</v>
      </c>
      <c r="AX449" s="37">
        <v>1</v>
      </c>
      <c r="AZ449" s="37">
        <v>1</v>
      </c>
      <c r="BF449" s="37">
        <v>0</v>
      </c>
      <c r="BS449" s="37">
        <f t="shared" si="149"/>
        <v>84.2</v>
      </c>
      <c r="BU449" s="37">
        <v>84.2</v>
      </c>
      <c r="BW449" s="37">
        <v>0</v>
      </c>
      <c r="BY449" s="37">
        <v>0</v>
      </c>
      <c r="CA449" s="37">
        <v>0</v>
      </c>
      <c r="CH449" s="37">
        <f t="shared" si="150"/>
        <v>5</v>
      </c>
      <c r="CJ449" s="37">
        <v>5</v>
      </c>
      <c r="CN449" s="37">
        <v>7139.7139999999999</v>
      </c>
      <c r="CT449" s="37">
        <v>300</v>
      </c>
      <c r="DB449" s="37">
        <v>0</v>
      </c>
      <c r="DC449" s="183"/>
      <c r="DD449" s="37">
        <v>0</v>
      </c>
      <c r="DE449" s="37">
        <f t="shared" si="151"/>
        <v>1</v>
      </c>
      <c r="DG449" s="37">
        <v>1</v>
      </c>
      <c r="DK449" s="37">
        <v>18</v>
      </c>
      <c r="DQ449" s="37">
        <f t="shared" si="133"/>
        <v>1143.0250000000001</v>
      </c>
      <c r="DW449" s="37">
        <v>0</v>
      </c>
      <c r="DZ449" s="37">
        <v>1</v>
      </c>
      <c r="EE449" s="37">
        <v>3</v>
      </c>
      <c r="EK449" s="37">
        <v>2</v>
      </c>
      <c r="EL449" s="37">
        <f t="shared" si="152"/>
        <v>85</v>
      </c>
      <c r="EN449" s="37">
        <v>85</v>
      </c>
      <c r="EP449" s="37">
        <v>952.70100000000002</v>
      </c>
      <c r="FF449" s="37">
        <v>2286.0500000000002</v>
      </c>
      <c r="FI449" s="37"/>
      <c r="FV449" s="37">
        <v>457.21</v>
      </c>
      <c r="FX449" s="37">
        <v>5</v>
      </c>
      <c r="GH449" s="37">
        <v>330.53699999999998</v>
      </c>
      <c r="GQ449" s="183"/>
      <c r="GR449" s="184"/>
      <c r="GS449" s="184"/>
      <c r="GT449" s="184"/>
      <c r="GU449" s="184"/>
      <c r="GV449" s="184"/>
      <c r="GW449" s="184"/>
      <c r="GX449" s="184"/>
      <c r="GY449" s="184"/>
      <c r="GZ449" s="184"/>
      <c r="HA449" s="184"/>
      <c r="HB449" s="184"/>
      <c r="HC449" s="184"/>
      <c r="HD449" s="184"/>
      <c r="HE449" s="184"/>
      <c r="HF449" s="184"/>
      <c r="HG449" s="184"/>
      <c r="HH449" s="184"/>
      <c r="HV449" s="37">
        <v>167.73519402985099</v>
      </c>
      <c r="HX449" s="37">
        <v>1.7</v>
      </c>
      <c r="IB449" s="37">
        <v>0</v>
      </c>
      <c r="IR449" s="37">
        <v>0</v>
      </c>
      <c r="IT449" s="37">
        <v>0</v>
      </c>
      <c r="JT449" s="37">
        <v>0</v>
      </c>
      <c r="JW449" s="37">
        <v>0</v>
      </c>
      <c r="JZ449" s="37">
        <v>0</v>
      </c>
      <c r="KA449" s="37">
        <v>0</v>
      </c>
      <c r="KB449" s="37">
        <v>0</v>
      </c>
      <c r="KC449" s="37">
        <v>0</v>
      </c>
      <c r="KD449" s="37">
        <v>0</v>
      </c>
      <c r="KV449" s="37">
        <v>0</v>
      </c>
    </row>
    <row r="450" spans="1:308" ht="17.25" customHeight="1" x14ac:dyDescent="0.25">
      <c r="A450" s="17">
        <v>440</v>
      </c>
      <c r="B450" s="163" t="s">
        <v>300</v>
      </c>
      <c r="C450" s="169" t="s">
        <v>740</v>
      </c>
      <c r="D450" s="170">
        <v>247693752</v>
      </c>
      <c r="E450" s="78">
        <f t="shared" si="137"/>
        <v>10001.516</v>
      </c>
      <c r="F450" s="78">
        <f t="shared" si="134"/>
        <v>0</v>
      </c>
      <c r="G450" s="78">
        <f t="shared" si="135"/>
        <v>2586.0360000000001</v>
      </c>
      <c r="H450" s="78">
        <f t="shared" si="136"/>
        <v>0</v>
      </c>
      <c r="I450" s="78">
        <f t="shared" si="138"/>
        <v>7415.48</v>
      </c>
      <c r="J450" s="37">
        <f t="shared" si="141"/>
        <v>1</v>
      </c>
      <c r="L450" s="37">
        <v>1</v>
      </c>
      <c r="N450" s="37">
        <v>0</v>
      </c>
      <c r="U450" s="37">
        <v>1</v>
      </c>
      <c r="V450" s="180">
        <f t="shared" si="139"/>
        <v>60.2</v>
      </c>
      <c r="W450" s="180">
        <f t="shared" si="142"/>
        <v>0</v>
      </c>
      <c r="X450" s="180"/>
      <c r="Y450" s="180"/>
      <c r="Z450" s="180">
        <f t="shared" si="143"/>
        <v>0</v>
      </c>
      <c r="AA450" s="180"/>
      <c r="AB450" s="180"/>
      <c r="AC450" s="180">
        <f t="shared" si="144"/>
        <v>60.2</v>
      </c>
      <c r="AE450" s="37">
        <v>60.2</v>
      </c>
      <c r="AG450" s="37">
        <v>0</v>
      </c>
      <c r="AI450" s="37">
        <v>0</v>
      </c>
      <c r="AK450" s="37">
        <v>0</v>
      </c>
      <c r="AL450" s="37">
        <f t="shared" si="140"/>
        <v>5</v>
      </c>
      <c r="AM450" s="179">
        <f t="shared" si="145"/>
        <v>0</v>
      </c>
      <c r="AP450" s="37">
        <f t="shared" si="146"/>
        <v>0</v>
      </c>
      <c r="AS450" s="37">
        <f t="shared" si="147"/>
        <v>4</v>
      </c>
      <c r="AU450" s="37">
        <v>4</v>
      </c>
      <c r="AV450" s="37">
        <f t="shared" si="148"/>
        <v>1</v>
      </c>
      <c r="AX450" s="37">
        <v>1</v>
      </c>
      <c r="AZ450" s="37">
        <v>1</v>
      </c>
      <c r="BF450" s="37">
        <v>0</v>
      </c>
      <c r="BS450" s="37">
        <f t="shared" si="149"/>
        <v>67.8</v>
      </c>
      <c r="BU450" s="37">
        <v>67.8</v>
      </c>
      <c r="BW450" s="37">
        <v>0</v>
      </c>
      <c r="BY450" s="37">
        <v>0</v>
      </c>
      <c r="CA450" s="37">
        <v>0</v>
      </c>
      <c r="CH450" s="37">
        <f t="shared" si="150"/>
        <v>2</v>
      </c>
      <c r="CJ450" s="37">
        <v>2</v>
      </c>
      <c r="CN450" s="37">
        <v>6962.8069999999998</v>
      </c>
      <c r="CT450" s="37">
        <v>353</v>
      </c>
      <c r="DB450" s="37">
        <v>0</v>
      </c>
      <c r="DC450" s="183"/>
      <c r="DD450" s="37">
        <v>0</v>
      </c>
      <c r="DE450" s="37">
        <f t="shared" si="151"/>
        <v>0</v>
      </c>
      <c r="DG450" s="37">
        <v>0</v>
      </c>
      <c r="DK450" s="37">
        <v>0</v>
      </c>
      <c r="DQ450" s="37">
        <f t="shared" si="133"/>
        <v>1048.1445000000001</v>
      </c>
      <c r="DW450" s="37">
        <v>0</v>
      </c>
      <c r="DZ450" s="37">
        <v>1</v>
      </c>
      <c r="EE450" s="37">
        <v>6</v>
      </c>
      <c r="EK450" s="37">
        <v>7</v>
      </c>
      <c r="EL450" s="37">
        <f t="shared" si="152"/>
        <v>35</v>
      </c>
      <c r="EN450" s="37">
        <v>35</v>
      </c>
      <c r="EP450" s="37">
        <v>489.74700000000001</v>
      </c>
      <c r="FF450" s="37">
        <v>2096.2890000000002</v>
      </c>
      <c r="FI450" s="37"/>
      <c r="FV450" s="37">
        <v>419.25779999999997</v>
      </c>
      <c r="FX450" s="37">
        <v>5</v>
      </c>
      <c r="GH450" s="37">
        <v>324.673</v>
      </c>
      <c r="GQ450" s="183"/>
      <c r="GR450" s="184"/>
      <c r="GS450" s="184"/>
      <c r="GT450" s="184"/>
      <c r="GU450" s="184"/>
      <c r="GV450" s="184"/>
      <c r="GW450" s="184"/>
      <c r="GX450" s="184"/>
      <c r="GY450" s="184"/>
      <c r="GZ450" s="184"/>
      <c r="HA450" s="184"/>
      <c r="HB450" s="184"/>
      <c r="HC450" s="184"/>
      <c r="HD450" s="184"/>
      <c r="HE450" s="184"/>
      <c r="HF450" s="184"/>
      <c r="HG450" s="184"/>
      <c r="HH450" s="184"/>
      <c r="HV450" s="37">
        <v>164.62292957746499</v>
      </c>
      <c r="HX450" s="37">
        <v>1.7</v>
      </c>
      <c r="IB450" s="37">
        <v>0</v>
      </c>
      <c r="IR450" s="37">
        <v>0</v>
      </c>
      <c r="IT450" s="37">
        <v>0</v>
      </c>
      <c r="JT450" s="37">
        <v>0</v>
      </c>
      <c r="JW450" s="37">
        <v>0</v>
      </c>
      <c r="JZ450" s="37">
        <v>0</v>
      </c>
      <c r="KA450" s="37">
        <v>0</v>
      </c>
      <c r="KB450" s="37">
        <v>0</v>
      </c>
      <c r="KC450" s="37">
        <v>0</v>
      </c>
      <c r="KD450" s="37">
        <v>0</v>
      </c>
      <c r="KV450" s="37">
        <v>0</v>
      </c>
    </row>
    <row r="451" spans="1:308" ht="17.25" customHeight="1" x14ac:dyDescent="0.25">
      <c r="A451" s="17">
        <v>441</v>
      </c>
      <c r="B451" s="163" t="s">
        <v>300</v>
      </c>
      <c r="C451" s="169" t="s">
        <v>741</v>
      </c>
      <c r="D451" s="170">
        <v>247694000</v>
      </c>
      <c r="E451" s="78">
        <f t="shared" si="137"/>
        <v>15220.154999999999</v>
      </c>
      <c r="F451" s="78">
        <f t="shared" si="134"/>
        <v>0</v>
      </c>
      <c r="G451" s="78">
        <f t="shared" si="135"/>
        <v>4097.3980000000001</v>
      </c>
      <c r="H451" s="78">
        <f t="shared" si="136"/>
        <v>0</v>
      </c>
      <c r="I451" s="78">
        <f t="shared" si="138"/>
        <v>11122.757</v>
      </c>
      <c r="J451" s="37">
        <f t="shared" si="141"/>
        <v>3</v>
      </c>
      <c r="L451" s="37">
        <v>3</v>
      </c>
      <c r="N451" s="37">
        <v>0</v>
      </c>
      <c r="U451" s="37">
        <v>1</v>
      </c>
      <c r="V451" s="180">
        <f t="shared" si="139"/>
        <v>348</v>
      </c>
      <c r="W451" s="180">
        <f t="shared" si="142"/>
        <v>0</v>
      </c>
      <c r="X451" s="180"/>
      <c r="Y451" s="180"/>
      <c r="Z451" s="180">
        <f t="shared" si="143"/>
        <v>0</v>
      </c>
      <c r="AA451" s="180"/>
      <c r="AB451" s="180"/>
      <c r="AC451" s="180">
        <f t="shared" si="144"/>
        <v>348</v>
      </c>
      <c r="AE451" s="37">
        <v>348</v>
      </c>
      <c r="AG451" s="37">
        <v>9.9</v>
      </c>
      <c r="AI451" s="37">
        <v>0</v>
      </c>
      <c r="AK451" s="37">
        <v>0</v>
      </c>
      <c r="AL451" s="37">
        <f t="shared" si="140"/>
        <v>5</v>
      </c>
      <c r="AM451" s="179">
        <f t="shared" si="145"/>
        <v>0</v>
      </c>
      <c r="AP451" s="37">
        <f t="shared" si="146"/>
        <v>0</v>
      </c>
      <c r="AS451" s="37">
        <f t="shared" si="147"/>
        <v>4</v>
      </c>
      <c r="AU451" s="37">
        <v>4</v>
      </c>
      <c r="AV451" s="37">
        <f t="shared" si="148"/>
        <v>1</v>
      </c>
      <c r="AX451" s="37">
        <v>1</v>
      </c>
      <c r="AZ451" s="37">
        <v>1</v>
      </c>
      <c r="BF451" s="37">
        <v>0</v>
      </c>
      <c r="BS451" s="37">
        <f t="shared" si="149"/>
        <v>66.5</v>
      </c>
      <c r="BU451" s="37">
        <v>66.5</v>
      </c>
      <c r="BW451" s="37">
        <v>0</v>
      </c>
      <c r="BY451" s="37">
        <v>0</v>
      </c>
      <c r="CA451" s="37">
        <v>0</v>
      </c>
      <c r="CH451" s="37">
        <f t="shared" si="150"/>
        <v>3</v>
      </c>
      <c r="CJ451" s="37">
        <v>3</v>
      </c>
      <c r="CN451" s="37">
        <v>9736.6270000000004</v>
      </c>
      <c r="CT451" s="37">
        <v>83</v>
      </c>
      <c r="DB451" s="37">
        <v>0</v>
      </c>
      <c r="DC451" s="183"/>
      <c r="DD451" s="37">
        <v>0</v>
      </c>
      <c r="DE451" s="37">
        <f t="shared" si="151"/>
        <v>1</v>
      </c>
      <c r="DG451" s="37">
        <v>1</v>
      </c>
      <c r="DK451" s="37">
        <v>18</v>
      </c>
      <c r="DQ451" s="37">
        <f t="shared" si="133"/>
        <v>1332.9105</v>
      </c>
      <c r="DW451" s="37">
        <v>0</v>
      </c>
      <c r="DZ451" s="37">
        <v>3</v>
      </c>
      <c r="EE451" s="37">
        <v>0</v>
      </c>
      <c r="EK451" s="37">
        <v>2</v>
      </c>
      <c r="EL451" s="37">
        <f t="shared" si="152"/>
        <v>110</v>
      </c>
      <c r="EN451" s="37">
        <v>110</v>
      </c>
      <c r="EP451" s="37">
        <v>1431.577</v>
      </c>
      <c r="FF451" s="37">
        <v>2665.8209999999999</v>
      </c>
      <c r="FI451" s="37"/>
      <c r="FV451" s="37">
        <v>470.43900000000002</v>
      </c>
      <c r="FX451" s="37">
        <v>5.6666666666666696</v>
      </c>
      <c r="GH451" s="37">
        <v>943.73</v>
      </c>
      <c r="GQ451" s="185"/>
      <c r="GR451" s="186"/>
      <c r="GS451" s="186"/>
      <c r="GT451" s="186"/>
      <c r="GU451" s="186"/>
      <c r="GV451" s="186"/>
      <c r="GW451" s="186"/>
      <c r="GX451" s="186"/>
      <c r="GY451" s="186"/>
      <c r="GZ451" s="186"/>
      <c r="HA451" s="186"/>
      <c r="HB451" s="186"/>
      <c r="HC451" s="186"/>
      <c r="HD451" s="186"/>
      <c r="HE451" s="186"/>
      <c r="HF451" s="186"/>
      <c r="HG451" s="186"/>
      <c r="HH451" s="186"/>
      <c r="HV451" s="37">
        <v>571.95757575757602</v>
      </c>
      <c r="HX451" s="37">
        <v>1.7</v>
      </c>
      <c r="IB451" s="37">
        <v>0</v>
      </c>
      <c r="IR451" s="37">
        <v>0</v>
      </c>
      <c r="IT451" s="37">
        <v>0</v>
      </c>
      <c r="JT451" s="37">
        <v>0</v>
      </c>
      <c r="JW451" s="37">
        <v>0</v>
      </c>
      <c r="JZ451" s="37">
        <v>0</v>
      </c>
      <c r="KA451" s="37">
        <v>0</v>
      </c>
      <c r="KB451" s="37">
        <v>0</v>
      </c>
      <c r="KC451" s="37">
        <v>0</v>
      </c>
      <c r="KD451" s="37">
        <v>0</v>
      </c>
      <c r="KV451" s="37">
        <v>0</v>
      </c>
    </row>
    <row r="452" spans="1:308" ht="17.25" customHeight="1" x14ac:dyDescent="0.25">
      <c r="A452" s="17">
        <v>442</v>
      </c>
      <c r="B452" s="163" t="s">
        <v>300</v>
      </c>
      <c r="C452" s="169" t="s">
        <v>742</v>
      </c>
      <c r="D452" s="170">
        <v>1430565398</v>
      </c>
      <c r="E452" s="78">
        <f t="shared" si="137"/>
        <v>16078.341999999999</v>
      </c>
      <c r="F452" s="78">
        <f t="shared" si="134"/>
        <v>0</v>
      </c>
      <c r="G452" s="78">
        <f t="shared" si="135"/>
        <v>5905.2759999999998</v>
      </c>
      <c r="H452" s="78">
        <f t="shared" si="136"/>
        <v>0</v>
      </c>
      <c r="I452" s="78">
        <f t="shared" si="138"/>
        <v>10173.065999999999</v>
      </c>
      <c r="J452" s="37">
        <f t="shared" si="141"/>
        <v>5</v>
      </c>
      <c r="L452" s="37">
        <v>5</v>
      </c>
      <c r="N452" s="37">
        <v>0</v>
      </c>
      <c r="U452" s="37">
        <v>1</v>
      </c>
      <c r="V452" s="180">
        <f t="shared" si="139"/>
        <v>342</v>
      </c>
      <c r="W452" s="180">
        <f t="shared" si="142"/>
        <v>0</v>
      </c>
      <c r="X452" s="180"/>
      <c r="Y452" s="180"/>
      <c r="Z452" s="180">
        <f t="shared" si="143"/>
        <v>0</v>
      </c>
      <c r="AA452" s="180"/>
      <c r="AB452" s="180"/>
      <c r="AC452" s="180">
        <f t="shared" si="144"/>
        <v>342</v>
      </c>
      <c r="AE452" s="37">
        <v>342</v>
      </c>
      <c r="AG452" s="37">
        <v>0</v>
      </c>
      <c r="AI452" s="37">
        <v>324</v>
      </c>
      <c r="AK452" s="37">
        <v>0</v>
      </c>
      <c r="AL452" s="37">
        <f t="shared" si="140"/>
        <v>0</v>
      </c>
      <c r="AM452" s="179">
        <f t="shared" si="145"/>
        <v>0</v>
      </c>
      <c r="AP452" s="37">
        <f t="shared" si="146"/>
        <v>0</v>
      </c>
      <c r="AS452" s="37">
        <f t="shared" si="147"/>
        <v>0</v>
      </c>
      <c r="AU452" s="37">
        <v>0</v>
      </c>
      <c r="AV452" s="37">
        <f t="shared" si="148"/>
        <v>0</v>
      </c>
      <c r="AX452" s="37">
        <v>0</v>
      </c>
      <c r="AZ452" s="37">
        <v>1</v>
      </c>
      <c r="BF452" s="37">
        <v>0</v>
      </c>
      <c r="BS452" s="37">
        <f t="shared" si="149"/>
        <v>0</v>
      </c>
      <c r="BU452" s="37">
        <v>0</v>
      </c>
      <c r="BW452" s="37">
        <v>0</v>
      </c>
      <c r="BY452" s="37">
        <v>312</v>
      </c>
      <c r="CA452" s="37">
        <v>0</v>
      </c>
      <c r="CH452" s="37">
        <f t="shared" si="150"/>
        <v>4</v>
      </c>
      <c r="CJ452" s="37">
        <v>4</v>
      </c>
      <c r="CN452" s="37">
        <v>7620.2120000000004</v>
      </c>
      <c r="CT452" s="37">
        <v>0</v>
      </c>
      <c r="DB452" s="37">
        <v>0</v>
      </c>
      <c r="DD452" s="37">
        <v>0</v>
      </c>
      <c r="DE452" s="37">
        <f t="shared" si="151"/>
        <v>1</v>
      </c>
      <c r="DG452" s="37">
        <v>1</v>
      </c>
      <c r="DK452" s="37">
        <v>18</v>
      </c>
      <c r="DQ452" s="37">
        <f t="shared" si="133"/>
        <v>1980.7325000000001</v>
      </c>
      <c r="DW452" s="37">
        <v>0</v>
      </c>
      <c r="DZ452" s="37">
        <v>5</v>
      </c>
      <c r="EE452" s="37">
        <v>0</v>
      </c>
      <c r="EK452" s="37">
        <v>0</v>
      </c>
      <c r="EL452" s="37">
        <f t="shared" si="152"/>
        <v>153</v>
      </c>
      <c r="EN452" s="37">
        <v>153</v>
      </c>
      <c r="EP452" s="37">
        <v>1943.8109999999999</v>
      </c>
      <c r="FF452" s="37">
        <v>3961.4650000000001</v>
      </c>
      <c r="FI452" s="37"/>
      <c r="FV452" s="37">
        <v>880.32555555555598</v>
      </c>
      <c r="FX452" s="37">
        <v>4.5</v>
      </c>
      <c r="GH452" s="37">
        <v>1556.854</v>
      </c>
      <c r="GQ452" s="183"/>
      <c r="GR452" s="184"/>
      <c r="GS452" s="184"/>
      <c r="GT452" s="184"/>
      <c r="GU452" s="184"/>
      <c r="GV452" s="184"/>
      <c r="GW452" s="184"/>
      <c r="GX452" s="184"/>
      <c r="GY452" s="184"/>
      <c r="GZ452" s="184"/>
      <c r="HA452" s="184"/>
      <c r="HB452" s="184"/>
      <c r="HC452" s="184"/>
      <c r="HD452" s="184"/>
      <c r="HE452" s="184"/>
      <c r="HF452" s="184"/>
      <c r="HG452" s="184"/>
      <c r="HH452" s="184"/>
      <c r="HV452" s="37">
        <v>983.27621052631798</v>
      </c>
      <c r="HX452" s="37">
        <v>1.7</v>
      </c>
      <c r="IB452" s="37">
        <v>0</v>
      </c>
      <c r="IR452" s="37">
        <v>0</v>
      </c>
      <c r="IT452" s="37">
        <v>0</v>
      </c>
      <c r="JT452" s="37">
        <v>0</v>
      </c>
      <c r="JW452" s="37">
        <v>0</v>
      </c>
      <c r="JZ452" s="37">
        <v>0</v>
      </c>
      <c r="KA452" s="37">
        <v>0</v>
      </c>
      <c r="KB452" s="37">
        <v>0</v>
      </c>
      <c r="KC452" s="37">
        <v>0</v>
      </c>
      <c r="KD452" s="37">
        <v>0</v>
      </c>
      <c r="KV452" s="37">
        <v>0</v>
      </c>
    </row>
    <row r="453" spans="1:308" ht="17.25" customHeight="1" x14ac:dyDescent="0.25">
      <c r="A453" s="17">
        <v>443</v>
      </c>
      <c r="B453" s="163" t="s">
        <v>300</v>
      </c>
      <c r="C453" s="169" t="s">
        <v>743</v>
      </c>
      <c r="D453" s="170">
        <v>247694057</v>
      </c>
      <c r="E453" s="78">
        <f t="shared" si="137"/>
        <v>5916.2460000000001</v>
      </c>
      <c r="F453" s="78">
        <f t="shared" si="134"/>
        <v>0</v>
      </c>
      <c r="G453" s="78">
        <f t="shared" si="135"/>
        <v>1613.518</v>
      </c>
      <c r="H453" s="78">
        <f t="shared" si="136"/>
        <v>0</v>
      </c>
      <c r="I453" s="78">
        <f t="shared" si="138"/>
        <v>4302.7280000000001</v>
      </c>
      <c r="J453" s="37">
        <f t="shared" si="141"/>
        <v>1</v>
      </c>
      <c r="L453" s="37">
        <v>1</v>
      </c>
      <c r="N453" s="37">
        <v>0</v>
      </c>
      <c r="U453" s="37">
        <v>1</v>
      </c>
      <c r="V453" s="180">
        <f t="shared" si="139"/>
        <v>140</v>
      </c>
      <c r="W453" s="180">
        <f t="shared" si="142"/>
        <v>0</v>
      </c>
      <c r="X453" s="180"/>
      <c r="Y453" s="180"/>
      <c r="Z453" s="180">
        <f t="shared" si="143"/>
        <v>0</v>
      </c>
      <c r="AA453" s="180"/>
      <c r="AB453" s="180"/>
      <c r="AC453" s="180">
        <f t="shared" si="144"/>
        <v>140</v>
      </c>
      <c r="AE453" s="37">
        <v>140</v>
      </c>
      <c r="AG453" s="37">
        <v>0</v>
      </c>
      <c r="AI453" s="37">
        <v>0</v>
      </c>
      <c r="AK453" s="37">
        <v>0</v>
      </c>
      <c r="AL453" s="37">
        <f t="shared" si="140"/>
        <v>3</v>
      </c>
      <c r="AM453" s="179">
        <f t="shared" si="145"/>
        <v>0</v>
      </c>
      <c r="AP453" s="37">
        <f t="shared" si="146"/>
        <v>0</v>
      </c>
      <c r="AS453" s="37">
        <f t="shared" si="147"/>
        <v>2</v>
      </c>
      <c r="AU453" s="37">
        <v>2</v>
      </c>
      <c r="AV453" s="37">
        <f t="shared" si="148"/>
        <v>1</v>
      </c>
      <c r="AX453" s="37">
        <v>1</v>
      </c>
      <c r="AZ453" s="37">
        <v>0</v>
      </c>
      <c r="BF453" s="37">
        <v>0</v>
      </c>
      <c r="BS453" s="37">
        <f t="shared" si="149"/>
        <v>0</v>
      </c>
      <c r="BU453" s="37">
        <v>0</v>
      </c>
      <c r="BW453" s="37">
        <v>0</v>
      </c>
      <c r="BY453" s="37">
        <v>0</v>
      </c>
      <c r="CA453" s="37">
        <v>0</v>
      </c>
      <c r="CH453" s="37">
        <f t="shared" si="150"/>
        <v>0</v>
      </c>
      <c r="CJ453" s="37">
        <v>0</v>
      </c>
      <c r="CN453" s="37">
        <v>3766.8710000000001</v>
      </c>
      <c r="CT453" s="37">
        <v>60</v>
      </c>
      <c r="DB453" s="37">
        <v>0</v>
      </c>
      <c r="DD453" s="185">
        <v>0</v>
      </c>
      <c r="DE453" s="37">
        <f t="shared" si="151"/>
        <v>0</v>
      </c>
      <c r="DG453" s="37">
        <v>0</v>
      </c>
      <c r="DK453" s="37">
        <v>0</v>
      </c>
      <c r="DQ453" s="37">
        <f t="shared" ref="DQ453:DQ514" si="153">FF453/2</f>
        <v>443.00299999999999</v>
      </c>
      <c r="DW453" s="37">
        <v>0</v>
      </c>
      <c r="DZ453" s="37">
        <v>1</v>
      </c>
      <c r="EE453" s="37">
        <v>2</v>
      </c>
      <c r="EK453" s="37">
        <v>2</v>
      </c>
      <c r="EL453" s="37">
        <f t="shared" si="152"/>
        <v>56</v>
      </c>
      <c r="EN453" s="37">
        <v>56</v>
      </c>
      <c r="EP453" s="37">
        <v>727.51199999999994</v>
      </c>
      <c r="FF453" s="37">
        <v>886.00599999999997</v>
      </c>
      <c r="FI453" s="37"/>
      <c r="FV453" s="37">
        <v>107.39466666666701</v>
      </c>
      <c r="FX453" s="37">
        <v>8.25</v>
      </c>
      <c r="GH453" s="37">
        <v>395.85700000000003</v>
      </c>
      <c r="GQ453" s="183"/>
      <c r="GR453" s="184"/>
      <c r="GS453" s="184"/>
      <c r="GT453" s="184"/>
      <c r="GU453" s="184"/>
      <c r="GV453" s="184"/>
      <c r="GW453" s="184"/>
      <c r="GX453" s="184"/>
      <c r="GY453" s="184"/>
      <c r="GZ453" s="184"/>
      <c r="HA453" s="184"/>
      <c r="HB453" s="184"/>
      <c r="HC453" s="184"/>
      <c r="HD453" s="184"/>
      <c r="HE453" s="184"/>
      <c r="HF453" s="184"/>
      <c r="HG453" s="184"/>
      <c r="HH453" s="184"/>
      <c r="HV453" s="37">
        <v>243.604307692308</v>
      </c>
      <c r="HX453" s="37">
        <v>1.7</v>
      </c>
      <c r="IB453" s="37">
        <v>0</v>
      </c>
      <c r="IR453" s="37">
        <v>0</v>
      </c>
      <c r="IT453" s="37">
        <v>0</v>
      </c>
      <c r="JT453" s="37">
        <v>0</v>
      </c>
      <c r="JW453" s="37">
        <v>0</v>
      </c>
      <c r="JZ453" s="37">
        <v>0</v>
      </c>
      <c r="KA453" s="37">
        <v>0</v>
      </c>
      <c r="KB453" s="37">
        <v>0</v>
      </c>
      <c r="KC453" s="37">
        <v>0</v>
      </c>
      <c r="KD453" s="37">
        <v>0</v>
      </c>
      <c r="KV453" s="37">
        <v>0</v>
      </c>
    </row>
    <row r="454" spans="1:308" ht="17.25" customHeight="1" x14ac:dyDescent="0.25">
      <c r="A454" s="17">
        <v>444</v>
      </c>
      <c r="B454" s="163" t="s">
        <v>300</v>
      </c>
      <c r="C454" s="169" t="s">
        <v>744</v>
      </c>
      <c r="D454" s="170">
        <v>247693836</v>
      </c>
      <c r="E454" s="78">
        <f t="shared" si="137"/>
        <v>17128.133999999998</v>
      </c>
      <c r="F454" s="78">
        <f t="shared" si="134"/>
        <v>0</v>
      </c>
      <c r="G454" s="78">
        <f t="shared" si="135"/>
        <v>5820.5439999999999</v>
      </c>
      <c r="H454" s="78">
        <f t="shared" si="136"/>
        <v>0</v>
      </c>
      <c r="I454" s="78">
        <f t="shared" si="138"/>
        <v>11307.59</v>
      </c>
      <c r="J454" s="37">
        <f t="shared" si="141"/>
        <v>3</v>
      </c>
      <c r="L454" s="37">
        <v>3</v>
      </c>
      <c r="N454" s="37">
        <v>0</v>
      </c>
      <c r="U454" s="37">
        <v>1</v>
      </c>
      <c r="V454" s="180">
        <f t="shared" si="139"/>
        <v>374</v>
      </c>
      <c r="W454" s="180">
        <f t="shared" si="142"/>
        <v>0</v>
      </c>
      <c r="X454" s="180"/>
      <c r="Y454" s="180"/>
      <c r="Z454" s="180">
        <f t="shared" si="143"/>
        <v>0</v>
      </c>
      <c r="AA454" s="180"/>
      <c r="AB454" s="180"/>
      <c r="AC454" s="180">
        <f t="shared" si="144"/>
        <v>374</v>
      </c>
      <c r="AE454" s="37">
        <v>374</v>
      </c>
      <c r="AG454" s="37">
        <v>15</v>
      </c>
      <c r="AI454" s="37">
        <v>0</v>
      </c>
      <c r="AK454" s="37">
        <v>0</v>
      </c>
      <c r="AL454" s="37">
        <f t="shared" si="140"/>
        <v>0</v>
      </c>
      <c r="AM454" s="179">
        <f t="shared" si="145"/>
        <v>0</v>
      </c>
      <c r="AP454" s="37">
        <f t="shared" si="146"/>
        <v>0</v>
      </c>
      <c r="AS454" s="37">
        <f t="shared" si="147"/>
        <v>0</v>
      </c>
      <c r="AU454" s="37">
        <v>0</v>
      </c>
      <c r="AV454" s="37">
        <f t="shared" si="148"/>
        <v>0</v>
      </c>
      <c r="AX454" s="37">
        <v>0</v>
      </c>
      <c r="AZ454" s="37">
        <v>1</v>
      </c>
      <c r="BF454" s="37">
        <v>0</v>
      </c>
      <c r="BS454" s="37">
        <f t="shared" si="149"/>
        <v>134</v>
      </c>
      <c r="BU454" s="37">
        <v>134</v>
      </c>
      <c r="BW454" s="37">
        <v>0</v>
      </c>
      <c r="BY454" s="37">
        <v>0</v>
      </c>
      <c r="CA454" s="37">
        <v>0</v>
      </c>
      <c r="CH454" s="37">
        <f t="shared" si="150"/>
        <v>3</v>
      </c>
      <c r="CJ454" s="37">
        <v>3</v>
      </c>
      <c r="CN454" s="37">
        <v>8931.7639999999992</v>
      </c>
      <c r="CT454" s="37">
        <v>172</v>
      </c>
      <c r="DB454" s="37">
        <v>0</v>
      </c>
      <c r="DD454" s="183">
        <v>0</v>
      </c>
      <c r="DE454" s="37">
        <f t="shared" si="151"/>
        <v>3</v>
      </c>
      <c r="DG454" s="37">
        <v>3</v>
      </c>
      <c r="DK454" s="37">
        <v>18</v>
      </c>
      <c r="DQ454" s="37">
        <f t="shared" si="153"/>
        <v>2196.259</v>
      </c>
      <c r="DW454" s="37">
        <v>0</v>
      </c>
      <c r="DZ454" s="37">
        <v>3</v>
      </c>
      <c r="EE454" s="37">
        <v>2</v>
      </c>
      <c r="EK454" s="37">
        <v>8</v>
      </c>
      <c r="EL454" s="37">
        <f t="shared" si="152"/>
        <v>112</v>
      </c>
      <c r="EN454" s="37">
        <v>112</v>
      </c>
      <c r="EP454" s="37">
        <v>1428.0260000000001</v>
      </c>
      <c r="FF454" s="37">
        <v>4392.518</v>
      </c>
      <c r="FI454" s="37"/>
      <c r="FV454" s="37">
        <v>998.29954545454495</v>
      </c>
      <c r="FX454" s="37">
        <v>4.4000000000000004</v>
      </c>
      <c r="GH454" s="37">
        <v>1834.826</v>
      </c>
      <c r="GQ454" s="183"/>
      <c r="GR454" s="184"/>
      <c r="GS454" s="184"/>
      <c r="GT454" s="184"/>
      <c r="GU454" s="184"/>
      <c r="GV454" s="184"/>
      <c r="GW454" s="184"/>
      <c r="GX454" s="184"/>
      <c r="GY454" s="184"/>
      <c r="GZ454" s="184"/>
      <c r="HA454" s="184"/>
      <c r="HB454" s="184"/>
      <c r="HC454" s="184"/>
      <c r="HD454" s="184"/>
      <c r="HE454" s="184"/>
      <c r="HF454" s="184"/>
      <c r="HG454" s="184"/>
      <c r="HH454" s="184"/>
      <c r="HV454" s="37">
        <v>1223.2173333333301</v>
      </c>
      <c r="HX454" s="37">
        <v>1.7</v>
      </c>
      <c r="IB454" s="37">
        <v>0</v>
      </c>
      <c r="IR454" s="37">
        <v>0</v>
      </c>
      <c r="IT454" s="37">
        <v>0</v>
      </c>
      <c r="JT454" s="37">
        <v>0</v>
      </c>
      <c r="JW454" s="37">
        <v>0</v>
      </c>
      <c r="JZ454" s="37">
        <v>0</v>
      </c>
      <c r="KA454" s="37">
        <v>0</v>
      </c>
      <c r="KB454" s="37">
        <v>0</v>
      </c>
      <c r="KC454" s="37">
        <v>0</v>
      </c>
      <c r="KD454" s="37">
        <v>0</v>
      </c>
      <c r="KV454" s="37">
        <v>0</v>
      </c>
    </row>
    <row r="455" spans="1:308" ht="17.25" customHeight="1" x14ac:dyDescent="0.25">
      <c r="A455" s="17">
        <v>445</v>
      </c>
      <c r="B455" s="163" t="s">
        <v>300</v>
      </c>
      <c r="C455" s="169" t="s">
        <v>745</v>
      </c>
      <c r="D455" s="170">
        <v>247693839</v>
      </c>
      <c r="E455" s="78">
        <f t="shared" si="137"/>
        <v>32753.739999999998</v>
      </c>
      <c r="F455" s="78">
        <f t="shared" si="134"/>
        <v>0</v>
      </c>
      <c r="G455" s="78">
        <f t="shared" si="135"/>
        <v>11728.655000000001</v>
      </c>
      <c r="H455" s="78">
        <f t="shared" si="136"/>
        <v>0</v>
      </c>
      <c r="I455" s="78">
        <f t="shared" si="138"/>
        <v>21025.084999999999</v>
      </c>
      <c r="J455" s="37">
        <f t="shared" si="141"/>
        <v>4</v>
      </c>
      <c r="L455" s="37">
        <v>4</v>
      </c>
      <c r="N455" s="37">
        <v>0</v>
      </c>
      <c r="U455" s="37">
        <v>1</v>
      </c>
      <c r="V455" s="180">
        <f t="shared" si="139"/>
        <v>747</v>
      </c>
      <c r="W455" s="180">
        <f t="shared" si="142"/>
        <v>0</v>
      </c>
      <c r="X455" s="180"/>
      <c r="Y455" s="180"/>
      <c r="Z455" s="180">
        <f t="shared" si="143"/>
        <v>0</v>
      </c>
      <c r="AA455" s="180"/>
      <c r="AB455" s="180"/>
      <c r="AC455" s="180">
        <f t="shared" si="144"/>
        <v>747</v>
      </c>
      <c r="AE455" s="37">
        <v>747</v>
      </c>
      <c r="AG455" s="37">
        <v>0</v>
      </c>
      <c r="AI455" s="37">
        <v>56</v>
      </c>
      <c r="AK455" s="37">
        <v>0</v>
      </c>
      <c r="AL455" s="37">
        <f t="shared" si="140"/>
        <v>0</v>
      </c>
      <c r="AM455" s="179">
        <f t="shared" si="145"/>
        <v>0</v>
      </c>
      <c r="AP455" s="37">
        <f t="shared" si="146"/>
        <v>0</v>
      </c>
      <c r="AS455" s="37">
        <f t="shared" si="147"/>
        <v>0</v>
      </c>
      <c r="AU455" s="37">
        <v>0</v>
      </c>
      <c r="AV455" s="37">
        <f t="shared" si="148"/>
        <v>0</v>
      </c>
      <c r="AX455" s="37">
        <v>0</v>
      </c>
      <c r="AZ455" s="37">
        <v>4</v>
      </c>
      <c r="BF455" s="37">
        <v>0</v>
      </c>
      <c r="BS455" s="37">
        <f t="shared" si="149"/>
        <v>806.29</v>
      </c>
      <c r="BU455" s="37">
        <v>806.29</v>
      </c>
      <c r="BW455" s="37">
        <v>0</v>
      </c>
      <c r="BY455" s="37">
        <v>0</v>
      </c>
      <c r="CA455" s="37">
        <v>0</v>
      </c>
      <c r="CH455" s="37">
        <f t="shared" si="150"/>
        <v>3</v>
      </c>
      <c r="CJ455" s="37">
        <v>3</v>
      </c>
      <c r="CN455" s="37">
        <v>16100.893</v>
      </c>
      <c r="CT455" s="37">
        <v>292</v>
      </c>
      <c r="DB455" s="37">
        <v>0</v>
      </c>
      <c r="DD455" s="183">
        <v>110</v>
      </c>
      <c r="DE455" s="37">
        <f t="shared" si="151"/>
        <v>2</v>
      </c>
      <c r="DG455" s="37">
        <v>2</v>
      </c>
      <c r="DK455" s="37">
        <v>18</v>
      </c>
      <c r="DQ455" s="37">
        <f t="shared" si="153"/>
        <v>4615.6360000000004</v>
      </c>
      <c r="DW455" s="37">
        <v>0</v>
      </c>
      <c r="DZ455" s="37">
        <v>4</v>
      </c>
      <c r="EE455" s="37">
        <v>6</v>
      </c>
      <c r="EK455" s="37">
        <v>8</v>
      </c>
      <c r="EL455" s="37">
        <f t="shared" si="152"/>
        <v>206</v>
      </c>
      <c r="EN455" s="37">
        <v>206</v>
      </c>
      <c r="EP455" s="37">
        <v>2497.3829999999998</v>
      </c>
      <c r="FF455" s="37">
        <v>9231.2720000000008</v>
      </c>
      <c r="FI455" s="37"/>
      <c r="FV455" s="37">
        <v>1730.8634999999999</v>
      </c>
      <c r="FX455" s="37">
        <v>5.3333333333333304</v>
      </c>
      <c r="GH455" s="37">
        <v>3296.902</v>
      </c>
      <c r="GQ455" s="185"/>
      <c r="GR455" s="186"/>
      <c r="GS455" s="186"/>
      <c r="GT455" s="186"/>
      <c r="GU455" s="186"/>
      <c r="GV455" s="186"/>
      <c r="GW455" s="186"/>
      <c r="GX455" s="186"/>
      <c r="GY455" s="186"/>
      <c r="GZ455" s="186"/>
      <c r="HA455" s="186"/>
      <c r="HB455" s="186"/>
      <c r="HC455" s="186"/>
      <c r="HD455" s="186"/>
      <c r="HE455" s="186"/>
      <c r="HF455" s="186"/>
      <c r="HG455" s="186"/>
      <c r="HH455" s="186"/>
      <c r="HV455" s="37">
        <v>2093.2711111111098</v>
      </c>
      <c r="HX455" s="37">
        <v>1.7</v>
      </c>
      <c r="IB455" s="37">
        <v>0</v>
      </c>
      <c r="IR455" s="37">
        <v>0</v>
      </c>
      <c r="IT455" s="37">
        <v>0</v>
      </c>
      <c r="JT455" s="37">
        <v>0</v>
      </c>
      <c r="JW455" s="37">
        <v>0</v>
      </c>
      <c r="JZ455" s="37">
        <v>0</v>
      </c>
      <c r="KA455" s="37">
        <v>0</v>
      </c>
      <c r="KB455" s="37">
        <v>0</v>
      </c>
      <c r="KC455" s="37">
        <v>0</v>
      </c>
      <c r="KD455" s="37">
        <v>0</v>
      </c>
      <c r="KV455" s="37">
        <v>0</v>
      </c>
    </row>
    <row r="456" spans="1:308" ht="17.25" customHeight="1" x14ac:dyDescent="0.25">
      <c r="A456" s="17">
        <v>446</v>
      </c>
      <c r="B456" s="163" t="s">
        <v>300</v>
      </c>
      <c r="C456" s="169" t="s">
        <v>746</v>
      </c>
      <c r="D456" s="170">
        <v>1055182500</v>
      </c>
      <c r="E456" s="78">
        <f t="shared" si="137"/>
        <v>14100.742</v>
      </c>
      <c r="F456" s="78">
        <f t="shared" si="134"/>
        <v>0</v>
      </c>
      <c r="G456" s="78">
        <f t="shared" si="135"/>
        <v>6881.3069999999998</v>
      </c>
      <c r="H456" s="78">
        <f t="shared" si="136"/>
        <v>0</v>
      </c>
      <c r="I456" s="78">
        <f t="shared" si="138"/>
        <v>7219.4350000000004</v>
      </c>
      <c r="J456" s="37">
        <f t="shared" si="141"/>
        <v>0</v>
      </c>
      <c r="K456" s="37">
        <f>VLOOKUP($D456,'[2]Титул ДТ'!$B:$CT,12,0)</f>
        <v>0</v>
      </c>
      <c r="N456" s="37">
        <v>0</v>
      </c>
      <c r="U456" s="37">
        <v>0</v>
      </c>
      <c r="V456" s="180">
        <f t="shared" si="139"/>
        <v>0</v>
      </c>
      <c r="W456" s="180">
        <f t="shared" si="142"/>
        <v>0</v>
      </c>
      <c r="X456" s="180"/>
      <c r="Y456" s="180"/>
      <c r="Z456" s="180">
        <f t="shared" si="143"/>
        <v>0</v>
      </c>
      <c r="AA456" s="180"/>
      <c r="AB456" s="180"/>
      <c r="AC456" s="180">
        <f t="shared" si="144"/>
        <v>0</v>
      </c>
      <c r="AE456" s="37">
        <v>0</v>
      </c>
      <c r="AG456" s="37">
        <v>0</v>
      </c>
      <c r="AI456" s="37">
        <v>0</v>
      </c>
      <c r="AK456" s="37">
        <v>0</v>
      </c>
      <c r="AL456" s="37">
        <f t="shared" si="140"/>
        <v>0</v>
      </c>
      <c r="AM456" s="179">
        <f t="shared" si="145"/>
        <v>0</v>
      </c>
      <c r="AP456" s="37">
        <f t="shared" si="146"/>
        <v>0</v>
      </c>
      <c r="AS456" s="37">
        <f t="shared" si="147"/>
        <v>0</v>
      </c>
      <c r="AU456" s="37">
        <v>0</v>
      </c>
      <c r="AV456" s="37">
        <f t="shared" si="148"/>
        <v>0</v>
      </c>
      <c r="AX456" s="37">
        <v>0</v>
      </c>
      <c r="AZ456" s="37">
        <v>0</v>
      </c>
      <c r="BF456" s="37">
        <v>0</v>
      </c>
      <c r="BS456" s="37">
        <f t="shared" si="149"/>
        <v>0</v>
      </c>
      <c r="BU456" s="37">
        <v>0</v>
      </c>
      <c r="BW456" s="37">
        <v>0</v>
      </c>
      <c r="BY456" s="37">
        <v>0</v>
      </c>
      <c r="CA456" s="37">
        <v>0</v>
      </c>
      <c r="CH456" s="37">
        <f t="shared" si="150"/>
        <v>0</v>
      </c>
      <c r="CJ456" s="37">
        <v>0</v>
      </c>
      <c r="CN456" s="37">
        <v>5063.9830000000002</v>
      </c>
      <c r="CT456" s="37">
        <v>41</v>
      </c>
      <c r="DB456" s="37">
        <v>0</v>
      </c>
      <c r="DD456" s="183">
        <v>0</v>
      </c>
      <c r="DE456" s="37">
        <f t="shared" si="151"/>
        <v>1</v>
      </c>
      <c r="DG456" s="37">
        <v>1</v>
      </c>
      <c r="DK456" s="37">
        <v>18</v>
      </c>
      <c r="DQ456" s="37">
        <f t="shared" si="153"/>
        <v>2297.5794999999998</v>
      </c>
      <c r="DW456" s="37">
        <v>0</v>
      </c>
      <c r="DZ456" s="37">
        <v>0</v>
      </c>
      <c r="EE456" s="37">
        <v>0</v>
      </c>
      <c r="EK456" s="37">
        <v>0</v>
      </c>
      <c r="EL456" s="37">
        <f t="shared" si="152"/>
        <v>176</v>
      </c>
      <c r="EN456" s="37">
        <v>176</v>
      </c>
      <c r="EP456" s="37">
        <v>2286.1480000000001</v>
      </c>
      <c r="FF456" s="37">
        <v>4595.1589999999997</v>
      </c>
      <c r="FI456" s="37"/>
      <c r="FV456" s="37">
        <v>1531.71966666667</v>
      </c>
      <c r="FX456" s="37">
        <v>3</v>
      </c>
      <c r="GH456" s="37">
        <v>2137.4520000000002</v>
      </c>
      <c r="GQ456" s="183"/>
      <c r="GR456" s="184"/>
      <c r="GS456" s="184"/>
      <c r="GT456" s="184"/>
      <c r="GU456" s="184"/>
      <c r="GV456" s="184"/>
      <c r="GW456" s="184"/>
      <c r="GX456" s="184"/>
      <c r="GY456" s="184"/>
      <c r="GZ456" s="184"/>
      <c r="HA456" s="184"/>
      <c r="HB456" s="184"/>
      <c r="HC456" s="184"/>
      <c r="HD456" s="184"/>
      <c r="HE456" s="184"/>
      <c r="HF456" s="184"/>
      <c r="HG456" s="184"/>
      <c r="HH456" s="184"/>
      <c r="HV456" s="37">
        <v>1424.9680000000001</v>
      </c>
      <c r="HX456" s="37">
        <v>1.7</v>
      </c>
      <c r="IB456" s="37">
        <v>0</v>
      </c>
      <c r="IR456" s="37">
        <v>0</v>
      </c>
      <c r="IT456" s="37">
        <v>0</v>
      </c>
      <c r="JT456" s="37">
        <v>0</v>
      </c>
      <c r="JW456" s="37">
        <v>0</v>
      </c>
      <c r="JZ456" s="37">
        <v>0</v>
      </c>
      <c r="KA456" s="37">
        <v>0</v>
      </c>
      <c r="KB456" s="37">
        <v>0</v>
      </c>
      <c r="KC456" s="37">
        <v>0</v>
      </c>
      <c r="KD456" s="37">
        <v>0</v>
      </c>
      <c r="KV456" s="37">
        <v>0</v>
      </c>
    </row>
    <row r="457" spans="1:308" ht="17.25" customHeight="1" x14ac:dyDescent="0.25">
      <c r="A457" s="17">
        <v>447</v>
      </c>
      <c r="B457" s="163" t="s">
        <v>300</v>
      </c>
      <c r="C457" s="169" t="s">
        <v>747</v>
      </c>
      <c r="D457" s="170">
        <v>247694088</v>
      </c>
      <c r="E457" s="78">
        <f t="shared" si="137"/>
        <v>7467.1039999999994</v>
      </c>
      <c r="F457" s="78">
        <f t="shared" si="134"/>
        <v>0</v>
      </c>
      <c r="G457" s="78">
        <f t="shared" si="135"/>
        <v>2442.4319999999998</v>
      </c>
      <c r="H457" s="78">
        <f t="shared" si="136"/>
        <v>0</v>
      </c>
      <c r="I457" s="78">
        <f t="shared" si="138"/>
        <v>5024.6719999999996</v>
      </c>
      <c r="J457" s="37">
        <f t="shared" si="141"/>
        <v>2</v>
      </c>
      <c r="L457" s="37">
        <v>2</v>
      </c>
      <c r="N457" s="37">
        <v>0</v>
      </c>
      <c r="U457" s="37">
        <v>1</v>
      </c>
      <c r="V457" s="180">
        <f t="shared" si="139"/>
        <v>74.2</v>
      </c>
      <c r="W457" s="180">
        <f t="shared" si="142"/>
        <v>0</v>
      </c>
      <c r="X457" s="180"/>
      <c r="Y457" s="180"/>
      <c r="Z457" s="180">
        <f t="shared" si="143"/>
        <v>0</v>
      </c>
      <c r="AA457" s="180"/>
      <c r="AB457" s="180"/>
      <c r="AC457" s="180">
        <f t="shared" si="144"/>
        <v>74.2</v>
      </c>
      <c r="AE457" s="37">
        <v>74.2</v>
      </c>
      <c r="AG457" s="37">
        <v>0</v>
      </c>
      <c r="AI457" s="37">
        <v>126</v>
      </c>
      <c r="AK457" s="37">
        <v>0</v>
      </c>
      <c r="AL457" s="37">
        <f t="shared" si="140"/>
        <v>7</v>
      </c>
      <c r="AM457" s="179">
        <f t="shared" si="145"/>
        <v>0</v>
      </c>
      <c r="AP457" s="37">
        <f t="shared" si="146"/>
        <v>0</v>
      </c>
      <c r="AS457" s="37">
        <f t="shared" si="147"/>
        <v>6</v>
      </c>
      <c r="AU457" s="37">
        <v>6</v>
      </c>
      <c r="AV457" s="37">
        <f t="shared" si="148"/>
        <v>1</v>
      </c>
      <c r="AX457" s="37">
        <v>1</v>
      </c>
      <c r="AZ457" s="37">
        <v>1</v>
      </c>
      <c r="BF457" s="37">
        <v>0</v>
      </c>
      <c r="BS457" s="37">
        <f t="shared" si="149"/>
        <v>75.7</v>
      </c>
      <c r="BU457" s="37">
        <v>75.7</v>
      </c>
      <c r="BW457" s="37">
        <v>0</v>
      </c>
      <c r="BY457" s="37">
        <v>0</v>
      </c>
      <c r="CA457" s="37">
        <v>0</v>
      </c>
      <c r="CH457" s="37">
        <f t="shared" si="150"/>
        <v>3</v>
      </c>
      <c r="CJ457" s="37">
        <v>3</v>
      </c>
      <c r="CN457" s="37">
        <v>4013.8449999999998</v>
      </c>
      <c r="CT457" s="37">
        <v>113</v>
      </c>
      <c r="DB457" s="37">
        <v>0</v>
      </c>
      <c r="DD457" s="183">
        <v>0</v>
      </c>
      <c r="DE457" s="37">
        <f t="shared" si="151"/>
        <v>2</v>
      </c>
      <c r="DG457" s="37">
        <v>2</v>
      </c>
      <c r="DK457" s="37">
        <v>18</v>
      </c>
      <c r="DQ457" s="37">
        <f t="shared" si="153"/>
        <v>862.09</v>
      </c>
      <c r="DW457" s="37">
        <v>0</v>
      </c>
      <c r="DZ457" s="37">
        <v>2</v>
      </c>
      <c r="EE457" s="37">
        <v>2</v>
      </c>
      <c r="EK457" s="37">
        <v>2</v>
      </c>
      <c r="EL457" s="37">
        <f t="shared" si="152"/>
        <v>55</v>
      </c>
      <c r="EN457" s="37">
        <v>55</v>
      </c>
      <c r="EP457" s="37">
        <v>718.25199999999995</v>
      </c>
      <c r="FF457" s="37">
        <v>1724.18</v>
      </c>
      <c r="FI457" s="37"/>
      <c r="FV457" s="37">
        <v>344.83600000000001</v>
      </c>
      <c r="FX457" s="37">
        <v>5</v>
      </c>
      <c r="GH457" s="37">
        <v>716.92700000000002</v>
      </c>
      <c r="GQ457" s="183"/>
      <c r="GR457" s="184"/>
      <c r="GS457" s="184"/>
      <c r="GT457" s="184"/>
      <c r="GU457" s="184"/>
      <c r="GV457" s="184"/>
      <c r="GW457" s="184"/>
      <c r="GX457" s="184"/>
      <c r="GY457" s="184"/>
      <c r="GZ457" s="184"/>
      <c r="HA457" s="184"/>
      <c r="HB457" s="184"/>
      <c r="HC457" s="184"/>
      <c r="HD457" s="184"/>
      <c r="HE457" s="184"/>
      <c r="HF457" s="184"/>
      <c r="HG457" s="184"/>
      <c r="HH457" s="184"/>
      <c r="HV457" s="37">
        <v>477.95133333333303</v>
      </c>
      <c r="HX457" s="37">
        <v>1.7</v>
      </c>
      <c r="IB457" s="37">
        <v>0</v>
      </c>
      <c r="IR457" s="37">
        <v>0</v>
      </c>
      <c r="IT457" s="37">
        <v>0</v>
      </c>
      <c r="JT457" s="37">
        <v>0</v>
      </c>
      <c r="JW457" s="37">
        <v>0</v>
      </c>
      <c r="JZ457" s="37">
        <v>0</v>
      </c>
      <c r="KA457" s="37">
        <v>0</v>
      </c>
      <c r="KB457" s="37">
        <v>0</v>
      </c>
      <c r="KC457" s="37">
        <v>0</v>
      </c>
      <c r="KD457" s="37">
        <v>0</v>
      </c>
      <c r="KV457" s="37">
        <v>0</v>
      </c>
    </row>
    <row r="458" spans="1:308" ht="17.25" customHeight="1" x14ac:dyDescent="0.25">
      <c r="A458" s="17">
        <v>448</v>
      </c>
      <c r="B458" s="163" t="s">
        <v>300</v>
      </c>
      <c r="C458" s="169" t="s">
        <v>748</v>
      </c>
      <c r="D458" s="170">
        <v>247693777</v>
      </c>
      <c r="E458" s="78">
        <f t="shared" si="137"/>
        <v>8841.143</v>
      </c>
      <c r="F458" s="78">
        <f t="shared" ref="F458:F521" si="154">SUM(M458,Q458,BC458,BG458,DH458,DL458,EO458,ES458,FE458,FI458,FY458,FZ458,GA458,GK458,GL458,GM458,HY458,IC458,IX458,JB458,LS458,LW458,KF458,LH458)</f>
        <v>0</v>
      </c>
      <c r="G458" s="78">
        <f t="shared" ref="G458:G521" si="155">SUM(N458,R458,BD458,BH458,DI458,DM458,EP458,ET458,FF458,FJ458,GB458,GC458,GD458,GN458,GO458,GP458,HZ458,ID458,IY458,JC458,LT458,LX458,KH458,LJ458)</f>
        <v>2220.127</v>
      </c>
      <c r="H458" s="78">
        <f t="shared" ref="H458:H521" si="156">SUM(O458,S458,AF458,AH458,AJ458,BE458,BI458,BV458,BX458,BZ458,CM458,CO458,CQ458,CK458,GW458,GX458,GY458,HC458,HD458,DJ458,DN458,EQ458,EU458,FG458,FK458,GE458,GF458,GG458,GQ458,GR458,GS458,IA458,IE458,IZ458,JD458,JF458,JH458,JJ458,JL458,LU458,LY458,MA458,MC458,ME458,MG458,HE458,HI458,HJ458,HK458,HO458,HP458,HQ458,IG458,II458,IK458,IM458,IO458,JN458,MI458,MK458,EW458,EY458,FA458,FC458,JR458,FM458,FO458,FQ458,FS458,JP458+X458+AA458+AD458+BN458+BQ458+BT458+KJ458+KR458+KW458+KY458+LA458+LD458+LL458,CW458,DA458,KN458)</f>
        <v>0</v>
      </c>
      <c r="I458" s="78">
        <f t="shared" si="138"/>
        <v>6621.0160000000005</v>
      </c>
      <c r="J458" s="37">
        <f t="shared" si="141"/>
        <v>2</v>
      </c>
      <c r="L458" s="37">
        <v>2</v>
      </c>
      <c r="N458" s="37">
        <v>0</v>
      </c>
      <c r="U458" s="37">
        <v>1</v>
      </c>
      <c r="V458" s="180">
        <f t="shared" si="139"/>
        <v>161</v>
      </c>
      <c r="W458" s="180">
        <f t="shared" si="142"/>
        <v>0</v>
      </c>
      <c r="X458" s="180"/>
      <c r="Y458" s="180"/>
      <c r="Z458" s="180">
        <f t="shared" si="143"/>
        <v>0</v>
      </c>
      <c r="AA458" s="180"/>
      <c r="AB458" s="180"/>
      <c r="AC458" s="180">
        <f t="shared" si="144"/>
        <v>161</v>
      </c>
      <c r="AE458" s="37">
        <v>161</v>
      </c>
      <c r="AG458" s="37">
        <v>26</v>
      </c>
      <c r="AI458" s="37">
        <v>0</v>
      </c>
      <c r="AK458" s="37">
        <v>0</v>
      </c>
      <c r="AL458" s="37">
        <f t="shared" si="140"/>
        <v>0</v>
      </c>
      <c r="AM458" s="179">
        <f t="shared" si="145"/>
        <v>0</v>
      </c>
      <c r="AP458" s="37">
        <f t="shared" si="146"/>
        <v>0</v>
      </c>
      <c r="AS458" s="37">
        <f t="shared" si="147"/>
        <v>0</v>
      </c>
      <c r="AU458" s="37">
        <v>0</v>
      </c>
      <c r="AV458" s="37">
        <f t="shared" si="148"/>
        <v>0</v>
      </c>
      <c r="AX458" s="37">
        <v>0</v>
      </c>
      <c r="AZ458" s="37">
        <v>0</v>
      </c>
      <c r="BF458" s="37">
        <v>0</v>
      </c>
      <c r="BS458" s="37">
        <f t="shared" si="149"/>
        <v>0</v>
      </c>
      <c r="BU458" s="37">
        <v>0</v>
      </c>
      <c r="BW458" s="37">
        <v>0</v>
      </c>
      <c r="BY458" s="37">
        <v>0</v>
      </c>
      <c r="CA458" s="37">
        <v>0</v>
      </c>
      <c r="CH458" s="37">
        <f t="shared" si="150"/>
        <v>0</v>
      </c>
      <c r="CJ458" s="37">
        <v>0</v>
      </c>
      <c r="CN458" s="37">
        <v>5948.2920000000004</v>
      </c>
      <c r="CT458" s="37">
        <v>100</v>
      </c>
      <c r="CV458" s="37">
        <v>1</v>
      </c>
      <c r="CX458" s="37">
        <v>6</v>
      </c>
      <c r="DB458" s="37">
        <v>0</v>
      </c>
      <c r="DD458" s="183">
        <v>0</v>
      </c>
      <c r="DE458" s="37">
        <f t="shared" si="151"/>
        <v>1</v>
      </c>
      <c r="DG458" s="37">
        <v>1</v>
      </c>
      <c r="DK458" s="37">
        <v>18</v>
      </c>
      <c r="DQ458" s="37">
        <f t="shared" si="153"/>
        <v>729.33749999999998</v>
      </c>
      <c r="DW458" s="37">
        <v>0</v>
      </c>
      <c r="DZ458" s="37">
        <v>2</v>
      </c>
      <c r="EE458" s="37">
        <v>0</v>
      </c>
      <c r="EK458" s="37">
        <v>0</v>
      </c>
      <c r="EL458" s="37">
        <f t="shared" si="152"/>
        <v>57</v>
      </c>
      <c r="EN458" s="37">
        <v>57</v>
      </c>
      <c r="EP458" s="37">
        <v>761.452</v>
      </c>
      <c r="FF458" s="37">
        <v>1458.675</v>
      </c>
      <c r="FI458" s="37"/>
      <c r="FV458" s="37">
        <v>416.76428571428602</v>
      </c>
      <c r="FX458" s="37">
        <v>3.5</v>
      </c>
      <c r="GH458" s="37">
        <v>461.72399999999999</v>
      </c>
      <c r="GQ458" s="183"/>
      <c r="GR458" s="184"/>
      <c r="GS458" s="184"/>
      <c r="GT458" s="184"/>
      <c r="GU458" s="184"/>
      <c r="GV458" s="184"/>
      <c r="GW458" s="184"/>
      <c r="GX458" s="184"/>
      <c r="GY458" s="184"/>
      <c r="GZ458" s="184"/>
      <c r="HA458" s="184"/>
      <c r="HB458" s="184"/>
      <c r="HC458" s="184"/>
      <c r="HD458" s="184"/>
      <c r="HE458" s="184"/>
      <c r="HF458" s="184"/>
      <c r="HG458" s="184"/>
      <c r="HH458" s="184"/>
      <c r="HV458" s="37">
        <v>243.01263157894701</v>
      </c>
      <c r="HX458" s="37">
        <v>1.7</v>
      </c>
      <c r="IB458" s="37">
        <v>0</v>
      </c>
      <c r="IR458" s="37">
        <v>0</v>
      </c>
      <c r="IT458" s="37">
        <v>0</v>
      </c>
      <c r="JT458" s="37">
        <v>0</v>
      </c>
      <c r="JW458" s="37">
        <v>0</v>
      </c>
      <c r="JZ458" s="37">
        <v>0</v>
      </c>
      <c r="KA458" s="37">
        <v>0</v>
      </c>
      <c r="KB458" s="37">
        <v>0</v>
      </c>
      <c r="KC458" s="37">
        <v>0</v>
      </c>
      <c r="KD458" s="37">
        <v>0</v>
      </c>
      <c r="KV458" s="37">
        <v>0</v>
      </c>
    </row>
    <row r="459" spans="1:308" ht="17.25" customHeight="1" x14ac:dyDescent="0.25">
      <c r="A459" s="17">
        <v>449</v>
      </c>
      <c r="B459" s="163" t="s">
        <v>300</v>
      </c>
      <c r="C459" s="169" t="s">
        <v>749</v>
      </c>
      <c r="D459" s="170">
        <v>247693780</v>
      </c>
      <c r="E459" s="78">
        <f t="shared" ref="E459:E522" si="157">SUM(F459,G459,H459,I459)</f>
        <v>13492.724999999999</v>
      </c>
      <c r="F459" s="78">
        <f t="shared" si="154"/>
        <v>0</v>
      </c>
      <c r="G459" s="78">
        <f t="shared" si="155"/>
        <v>3005.2489999999998</v>
      </c>
      <c r="H459" s="78">
        <f t="shared" si="156"/>
        <v>0</v>
      </c>
      <c r="I459" s="78">
        <f t="shared" ref="I459:I522" si="158">SUM(P459,T459,Y459,AB459,AE459,AG459,AI459,AK459,BF459,BJ459,BO459,BR459,BU459,BW459,BY459,CA459,CL459,CN459,CP459,CR459,CX459,DB459,DK459,DO459,ER459,EV459,EX459,EZ459,FB459,FD459,FH459,FL459,FN459,FP459,FR459,FT459,GH459:GJ459,GT459:GV459,GZ459:HB459,HF459:HH459,HL459:HN459,HR459:HT459,IB459,IF459,IH459,IJ459,IL459,IN459,IP459,JA459,JE459,JG459,JI459,JK459,JM571,JM459,JO459,JQ459,JS459,KL459,KT459,KX459,KZ459,LB459,LF459,LN459,LV459,LZ459,MB459,MD459,MF459,MH459,MJ459,ML459,KP459)</f>
        <v>10487.475999999999</v>
      </c>
      <c r="J459" s="37">
        <f t="shared" si="141"/>
        <v>2</v>
      </c>
      <c r="L459" s="37">
        <v>2</v>
      </c>
      <c r="N459" s="37">
        <v>0</v>
      </c>
      <c r="U459" s="37">
        <v>1</v>
      </c>
      <c r="V459" s="180">
        <f t="shared" ref="V459:V520" si="159">SUM(W459,Z459,AC459)</f>
        <v>328</v>
      </c>
      <c r="W459" s="180">
        <f t="shared" si="142"/>
        <v>0</v>
      </c>
      <c r="X459" s="180"/>
      <c r="Y459" s="180"/>
      <c r="Z459" s="180">
        <f t="shared" si="143"/>
        <v>0</v>
      </c>
      <c r="AA459" s="180"/>
      <c r="AB459" s="180"/>
      <c r="AC459" s="180">
        <f t="shared" si="144"/>
        <v>328</v>
      </c>
      <c r="AE459" s="37">
        <v>328</v>
      </c>
      <c r="AG459" s="37">
        <v>0</v>
      </c>
      <c r="AI459" s="37">
        <v>50.3</v>
      </c>
      <c r="AK459" s="37">
        <v>0</v>
      </c>
      <c r="AL459" s="37">
        <f t="shared" ref="AL459:AL520" si="160">AM459+AP459+AS459+AV459</f>
        <v>0</v>
      </c>
      <c r="AM459" s="179">
        <f t="shared" si="145"/>
        <v>0</v>
      </c>
      <c r="AP459" s="37">
        <f t="shared" si="146"/>
        <v>0</v>
      </c>
      <c r="AS459" s="37">
        <f t="shared" si="147"/>
        <v>0</v>
      </c>
      <c r="AU459" s="37">
        <v>0</v>
      </c>
      <c r="AV459" s="37">
        <f t="shared" si="148"/>
        <v>0</v>
      </c>
      <c r="AX459" s="37">
        <v>0</v>
      </c>
      <c r="AZ459" s="37">
        <v>1</v>
      </c>
      <c r="BF459" s="37">
        <v>0</v>
      </c>
      <c r="BS459" s="37">
        <f t="shared" si="149"/>
        <v>160</v>
      </c>
      <c r="BU459" s="37">
        <v>160</v>
      </c>
      <c r="BW459" s="37">
        <v>0</v>
      </c>
      <c r="BY459" s="37">
        <v>0</v>
      </c>
      <c r="CA459" s="37">
        <v>0</v>
      </c>
      <c r="CH459" s="37">
        <f t="shared" si="150"/>
        <v>3</v>
      </c>
      <c r="CJ459" s="37">
        <v>3</v>
      </c>
      <c r="CN459" s="37">
        <v>8892.1880000000001</v>
      </c>
      <c r="CT459" s="37">
        <v>100</v>
      </c>
      <c r="CV459" s="37">
        <v>1</v>
      </c>
      <c r="CX459" s="37">
        <v>6</v>
      </c>
      <c r="DB459" s="37">
        <v>0</v>
      </c>
      <c r="DD459" s="183">
        <v>0</v>
      </c>
      <c r="DE459" s="37">
        <f t="shared" si="151"/>
        <v>0</v>
      </c>
      <c r="DG459" s="37">
        <v>0</v>
      </c>
      <c r="DK459" s="37">
        <v>0</v>
      </c>
      <c r="DQ459" s="37">
        <f t="shared" si="153"/>
        <v>970.54650000000004</v>
      </c>
      <c r="DW459" s="37">
        <v>0</v>
      </c>
      <c r="DZ459" s="37">
        <v>2</v>
      </c>
      <c r="EE459" s="37">
        <v>4</v>
      </c>
      <c r="EK459" s="37">
        <v>5</v>
      </c>
      <c r="EL459" s="37">
        <f t="shared" si="152"/>
        <v>79</v>
      </c>
      <c r="EN459" s="37">
        <v>79</v>
      </c>
      <c r="EP459" s="37">
        <v>1064.1559999999999</v>
      </c>
      <c r="FF459" s="37">
        <v>1941.0930000000001</v>
      </c>
      <c r="FI459" s="37"/>
      <c r="FV459" s="37">
        <v>554.59799999999996</v>
      </c>
      <c r="FX459" s="37">
        <v>3.5</v>
      </c>
      <c r="GH459" s="37">
        <v>1050.9880000000001</v>
      </c>
      <c r="GQ459" s="185"/>
      <c r="GR459" s="186"/>
      <c r="GS459" s="186"/>
      <c r="GT459" s="186"/>
      <c r="GU459" s="186"/>
      <c r="GV459" s="186"/>
      <c r="GW459" s="186"/>
      <c r="GX459" s="186"/>
      <c r="GY459" s="186"/>
      <c r="GZ459" s="186"/>
      <c r="HA459" s="186"/>
      <c r="HB459" s="186"/>
      <c r="HC459" s="186"/>
      <c r="HD459" s="186"/>
      <c r="HE459" s="186"/>
      <c r="HF459" s="186"/>
      <c r="HG459" s="186"/>
      <c r="HH459" s="186"/>
      <c r="HV459" s="37">
        <v>630.59279999999899</v>
      </c>
      <c r="HX459" s="37">
        <v>1.7</v>
      </c>
      <c r="IB459" s="37">
        <v>0</v>
      </c>
      <c r="IR459" s="37">
        <v>0</v>
      </c>
      <c r="IT459" s="37">
        <v>0</v>
      </c>
      <c r="JT459" s="37">
        <v>0</v>
      </c>
      <c r="JW459" s="37">
        <v>0</v>
      </c>
      <c r="JZ459" s="37">
        <v>0</v>
      </c>
      <c r="KA459" s="37">
        <v>0</v>
      </c>
      <c r="KB459" s="37">
        <v>0</v>
      </c>
      <c r="KC459" s="37">
        <v>0</v>
      </c>
      <c r="KD459" s="37">
        <v>0</v>
      </c>
      <c r="KV459" s="37">
        <v>0</v>
      </c>
    </row>
    <row r="460" spans="1:308" ht="17.25" customHeight="1" x14ac:dyDescent="0.25">
      <c r="A460" s="17">
        <v>450</v>
      </c>
      <c r="B460" s="164" t="s">
        <v>300</v>
      </c>
      <c r="C460" s="171" t="s">
        <v>750</v>
      </c>
      <c r="D460" s="170">
        <v>247693879</v>
      </c>
      <c r="E460" s="78">
        <f t="shared" si="157"/>
        <v>16329.258000000002</v>
      </c>
      <c r="F460" s="78">
        <f t="shared" si="154"/>
        <v>0</v>
      </c>
      <c r="G460" s="78">
        <f t="shared" si="155"/>
        <v>3037.375</v>
      </c>
      <c r="H460" s="78">
        <f t="shared" si="156"/>
        <v>0</v>
      </c>
      <c r="I460" s="78">
        <f t="shared" si="158"/>
        <v>13291.883000000002</v>
      </c>
      <c r="J460" s="37">
        <f t="shared" ref="J460:J521" si="161">K460+L460</f>
        <v>1</v>
      </c>
      <c r="L460" s="37">
        <v>1</v>
      </c>
      <c r="N460" s="37">
        <v>0</v>
      </c>
      <c r="U460" s="37">
        <v>1</v>
      </c>
      <c r="V460" s="180">
        <f t="shared" si="159"/>
        <v>196</v>
      </c>
      <c r="W460" s="180">
        <f t="shared" ref="W460:W521" si="162">X460+Y460</f>
        <v>0</v>
      </c>
      <c r="X460" s="180"/>
      <c r="Y460" s="180"/>
      <c r="Z460" s="180">
        <f t="shared" ref="Z460:Z521" si="163">AA460+AB460</f>
        <v>0</v>
      </c>
      <c r="AA460" s="180"/>
      <c r="AB460" s="180"/>
      <c r="AC460" s="180">
        <f t="shared" ref="AC460:AC521" si="164">AD460+AE460</f>
        <v>196</v>
      </c>
      <c r="AE460" s="37">
        <v>196</v>
      </c>
      <c r="AG460" s="37">
        <v>0</v>
      </c>
      <c r="AI460" s="37">
        <v>0</v>
      </c>
      <c r="AK460" s="37">
        <v>0</v>
      </c>
      <c r="AL460" s="37">
        <f t="shared" si="160"/>
        <v>6</v>
      </c>
      <c r="AM460" s="179">
        <f t="shared" ref="AM460:AM521" si="165">AN460+AO460</f>
        <v>0</v>
      </c>
      <c r="AP460" s="37">
        <f t="shared" ref="AP460:AP521" si="166">AQ460+AR460</f>
        <v>0</v>
      </c>
      <c r="AS460" s="37">
        <f t="shared" ref="AS460:AS521" si="167">AT460+AU460</f>
        <v>5</v>
      </c>
      <c r="AU460" s="37">
        <v>5</v>
      </c>
      <c r="AV460" s="37">
        <f t="shared" ref="AV460:AV523" si="168">AW460+AX460</f>
        <v>1</v>
      </c>
      <c r="AX460" s="37">
        <v>1</v>
      </c>
      <c r="AZ460" s="37">
        <v>1</v>
      </c>
      <c r="BF460" s="37">
        <v>0</v>
      </c>
      <c r="BS460" s="37">
        <f t="shared" ref="BS460:BS467" si="169">BT460+BU460</f>
        <v>190</v>
      </c>
      <c r="BU460" s="37">
        <v>190</v>
      </c>
      <c r="BW460" s="37">
        <v>0</v>
      </c>
      <c r="BY460" s="37">
        <v>0</v>
      </c>
      <c r="CA460" s="37">
        <v>0</v>
      </c>
      <c r="CH460" s="37">
        <f t="shared" ref="CH460:CH467" si="170">CI460+CJ460</f>
        <v>4</v>
      </c>
      <c r="CJ460" s="37">
        <v>4</v>
      </c>
      <c r="CN460" s="37">
        <v>11994.414000000001</v>
      </c>
      <c r="CT460" s="37">
        <v>210</v>
      </c>
      <c r="DB460" s="37">
        <v>0</v>
      </c>
      <c r="DD460" s="185">
        <v>0</v>
      </c>
      <c r="DE460" s="37">
        <f t="shared" ref="DE460:DE521" si="171">DF460+DG460</f>
        <v>1</v>
      </c>
      <c r="DG460" s="37">
        <v>1</v>
      </c>
      <c r="DK460" s="37">
        <v>18</v>
      </c>
      <c r="DQ460" s="37">
        <f t="shared" si="153"/>
        <v>1044.9359999999999</v>
      </c>
      <c r="DW460" s="37">
        <v>0</v>
      </c>
      <c r="DZ460" s="37">
        <v>1</v>
      </c>
      <c r="EE460" s="37">
        <v>2</v>
      </c>
      <c r="EK460" s="37">
        <v>20</v>
      </c>
      <c r="EL460" s="37">
        <f t="shared" ref="EL460:EL521" si="172">EM460+EN460</f>
        <v>77</v>
      </c>
      <c r="EN460" s="37">
        <v>77</v>
      </c>
      <c r="EP460" s="37">
        <v>947.50300000000004</v>
      </c>
      <c r="FF460" s="37">
        <v>2089.8719999999998</v>
      </c>
      <c r="FI460" s="37"/>
      <c r="FV460" s="37">
        <v>522.46799999999996</v>
      </c>
      <c r="FX460" s="37">
        <v>4</v>
      </c>
      <c r="GH460" s="37">
        <v>893.46900000000005</v>
      </c>
      <c r="GQ460" s="183"/>
      <c r="GR460" s="184"/>
      <c r="GS460" s="184"/>
      <c r="GT460" s="184"/>
      <c r="GU460" s="184"/>
      <c r="GV460" s="184"/>
      <c r="GW460" s="184"/>
      <c r="GX460" s="184"/>
      <c r="GY460" s="184"/>
      <c r="GZ460" s="184"/>
      <c r="HA460" s="184"/>
      <c r="HB460" s="184"/>
      <c r="HC460" s="184"/>
      <c r="HD460" s="184"/>
      <c r="HE460" s="184"/>
      <c r="HF460" s="184"/>
      <c r="HG460" s="184"/>
      <c r="HH460" s="184"/>
      <c r="HV460" s="37">
        <v>595.64599999999996</v>
      </c>
      <c r="HX460" s="37">
        <v>1.7</v>
      </c>
      <c r="IB460" s="37">
        <v>0</v>
      </c>
      <c r="IR460" s="37">
        <v>0</v>
      </c>
      <c r="IT460" s="37">
        <v>0</v>
      </c>
      <c r="JT460" s="37">
        <v>0</v>
      </c>
      <c r="JW460" s="37">
        <v>0</v>
      </c>
      <c r="JZ460" s="37">
        <v>0</v>
      </c>
      <c r="KA460" s="37">
        <v>0</v>
      </c>
      <c r="KB460" s="37">
        <v>0</v>
      </c>
      <c r="KC460" s="37">
        <v>0</v>
      </c>
      <c r="KD460" s="37">
        <v>0</v>
      </c>
      <c r="KV460" s="37">
        <v>0</v>
      </c>
    </row>
    <row r="461" spans="1:308" ht="17.25" customHeight="1" x14ac:dyDescent="0.25">
      <c r="A461" s="17">
        <v>451</v>
      </c>
      <c r="B461" s="163" t="s">
        <v>300</v>
      </c>
      <c r="C461" s="169" t="s">
        <v>751</v>
      </c>
      <c r="D461" s="170">
        <v>247693931</v>
      </c>
      <c r="E461" s="78">
        <f t="shared" si="157"/>
        <v>19240.732</v>
      </c>
      <c r="F461" s="78">
        <f t="shared" si="154"/>
        <v>0</v>
      </c>
      <c r="G461" s="78">
        <f t="shared" si="155"/>
        <v>7431.505000000001</v>
      </c>
      <c r="H461" s="78">
        <f t="shared" si="156"/>
        <v>0</v>
      </c>
      <c r="I461" s="78">
        <f t="shared" si="158"/>
        <v>11809.226999999999</v>
      </c>
      <c r="J461" s="37">
        <f t="shared" si="161"/>
        <v>3</v>
      </c>
      <c r="L461" s="37">
        <v>3</v>
      </c>
      <c r="N461" s="37">
        <v>0</v>
      </c>
      <c r="U461" s="37">
        <v>1</v>
      </c>
      <c r="V461" s="180">
        <f t="shared" si="159"/>
        <v>879</v>
      </c>
      <c r="W461" s="180">
        <f t="shared" si="162"/>
        <v>0</v>
      </c>
      <c r="X461" s="180"/>
      <c r="Y461" s="180"/>
      <c r="Z461" s="180">
        <f t="shared" si="163"/>
        <v>0</v>
      </c>
      <c r="AA461" s="180"/>
      <c r="AB461" s="180"/>
      <c r="AC461" s="180">
        <f t="shared" si="164"/>
        <v>879</v>
      </c>
      <c r="AE461" s="37">
        <v>879</v>
      </c>
      <c r="AG461" s="37">
        <v>0</v>
      </c>
      <c r="AI461" s="37">
        <v>0</v>
      </c>
      <c r="AK461" s="37">
        <v>0</v>
      </c>
      <c r="AL461" s="37">
        <f t="shared" si="160"/>
        <v>0</v>
      </c>
      <c r="AM461" s="179">
        <f t="shared" si="165"/>
        <v>0</v>
      </c>
      <c r="AP461" s="37">
        <f t="shared" si="166"/>
        <v>0</v>
      </c>
      <c r="AS461" s="37">
        <f t="shared" si="167"/>
        <v>0</v>
      </c>
      <c r="AU461" s="37">
        <v>0</v>
      </c>
      <c r="AV461" s="37">
        <f t="shared" si="168"/>
        <v>0</v>
      </c>
      <c r="AX461" s="37">
        <v>0</v>
      </c>
      <c r="AZ461" s="37">
        <v>1</v>
      </c>
      <c r="BF461" s="37">
        <v>0</v>
      </c>
      <c r="BS461" s="37">
        <f t="shared" si="169"/>
        <v>172</v>
      </c>
      <c r="BU461" s="37">
        <v>172</v>
      </c>
      <c r="BW461" s="37">
        <v>0</v>
      </c>
      <c r="BY461" s="37">
        <v>0</v>
      </c>
      <c r="CA461" s="37">
        <v>0</v>
      </c>
      <c r="CH461" s="37">
        <f t="shared" si="170"/>
        <v>3</v>
      </c>
      <c r="CJ461" s="37">
        <v>3</v>
      </c>
      <c r="CN461" s="37">
        <v>8434.1209999999992</v>
      </c>
      <c r="CT461" s="37">
        <v>20</v>
      </c>
      <c r="CV461" s="37">
        <v>1</v>
      </c>
      <c r="CX461" s="37">
        <v>6</v>
      </c>
      <c r="DB461" s="37">
        <v>0</v>
      </c>
      <c r="DD461" s="183">
        <v>0</v>
      </c>
      <c r="DE461" s="37">
        <f t="shared" si="171"/>
        <v>3</v>
      </c>
      <c r="DG461" s="37">
        <v>3</v>
      </c>
      <c r="DK461" s="37">
        <v>18</v>
      </c>
      <c r="DQ461" s="37">
        <f t="shared" si="153"/>
        <v>2187.1060000000002</v>
      </c>
      <c r="DW461" s="37">
        <v>0</v>
      </c>
      <c r="DZ461" s="37">
        <v>3</v>
      </c>
      <c r="EE461" s="37">
        <v>3</v>
      </c>
      <c r="EK461" s="37">
        <v>7</v>
      </c>
      <c r="EL461" s="37">
        <f t="shared" si="172"/>
        <v>237</v>
      </c>
      <c r="EN461" s="37">
        <v>237</v>
      </c>
      <c r="EP461" s="37">
        <v>3057.2930000000001</v>
      </c>
      <c r="FF461" s="37">
        <v>4374.2120000000004</v>
      </c>
      <c r="FI461" s="37"/>
      <c r="FV461" s="37">
        <v>874.8424</v>
      </c>
      <c r="FX461" s="37">
        <v>5</v>
      </c>
      <c r="GH461" s="37">
        <v>2300.1060000000002</v>
      </c>
      <c r="GQ461" s="183"/>
      <c r="GR461" s="184"/>
      <c r="GS461" s="184"/>
      <c r="GT461" s="184"/>
      <c r="GU461" s="184"/>
      <c r="GV461" s="184"/>
      <c r="GW461" s="184"/>
      <c r="GX461" s="184"/>
      <c r="GY461" s="184"/>
      <c r="GZ461" s="184"/>
      <c r="HA461" s="184"/>
      <c r="HB461" s="184"/>
      <c r="HC461" s="184"/>
      <c r="HD461" s="184"/>
      <c r="HE461" s="184"/>
      <c r="HF461" s="184"/>
      <c r="HG461" s="184"/>
      <c r="HH461" s="184"/>
      <c r="HV461" s="37">
        <v>1280.4713814433001</v>
      </c>
      <c r="HX461" s="37">
        <v>1.7</v>
      </c>
      <c r="IB461" s="37">
        <v>0</v>
      </c>
      <c r="IR461" s="37">
        <v>0</v>
      </c>
      <c r="IT461" s="37">
        <v>0</v>
      </c>
      <c r="JT461" s="37">
        <v>0</v>
      </c>
      <c r="JW461" s="37">
        <v>0</v>
      </c>
      <c r="JZ461" s="37">
        <v>0</v>
      </c>
      <c r="KA461" s="37">
        <v>0</v>
      </c>
      <c r="KB461" s="37">
        <v>0</v>
      </c>
      <c r="KC461" s="37">
        <v>0</v>
      </c>
      <c r="KD461" s="37">
        <v>0</v>
      </c>
      <c r="KV461" s="37">
        <v>0</v>
      </c>
    </row>
    <row r="462" spans="1:308" ht="17.25" customHeight="1" x14ac:dyDescent="0.25">
      <c r="A462" s="17">
        <v>452</v>
      </c>
      <c r="B462" s="163" t="s">
        <v>300</v>
      </c>
      <c r="C462" s="169" t="s">
        <v>752</v>
      </c>
      <c r="D462" s="170">
        <v>247693929</v>
      </c>
      <c r="E462" s="78">
        <f t="shared" si="157"/>
        <v>10028.921999999999</v>
      </c>
      <c r="F462" s="78">
        <f t="shared" si="154"/>
        <v>0</v>
      </c>
      <c r="G462" s="78">
        <f t="shared" si="155"/>
        <v>2969.0349999999999</v>
      </c>
      <c r="H462" s="78">
        <f t="shared" si="156"/>
        <v>0</v>
      </c>
      <c r="I462" s="78">
        <f t="shared" si="158"/>
        <v>7059.8869999999997</v>
      </c>
      <c r="J462" s="37">
        <f t="shared" si="161"/>
        <v>2</v>
      </c>
      <c r="L462" s="37">
        <v>2</v>
      </c>
      <c r="N462" s="37">
        <v>0</v>
      </c>
      <c r="U462" s="37">
        <v>1</v>
      </c>
      <c r="V462" s="180">
        <f t="shared" si="159"/>
        <v>238</v>
      </c>
      <c r="W462" s="180">
        <f t="shared" si="162"/>
        <v>0</v>
      </c>
      <c r="X462" s="180"/>
      <c r="Y462" s="180"/>
      <c r="Z462" s="180">
        <f t="shared" si="163"/>
        <v>0</v>
      </c>
      <c r="AA462" s="180"/>
      <c r="AB462" s="180"/>
      <c r="AC462" s="180">
        <f t="shared" si="164"/>
        <v>238</v>
      </c>
      <c r="AE462" s="37">
        <v>238</v>
      </c>
      <c r="AG462" s="37">
        <v>5</v>
      </c>
      <c r="AI462" s="37">
        <v>0</v>
      </c>
      <c r="AK462" s="37">
        <v>0</v>
      </c>
      <c r="AL462" s="37">
        <f t="shared" si="160"/>
        <v>5</v>
      </c>
      <c r="AM462" s="179">
        <f t="shared" si="165"/>
        <v>0</v>
      </c>
      <c r="AP462" s="37">
        <f t="shared" si="166"/>
        <v>0</v>
      </c>
      <c r="AS462" s="37">
        <f t="shared" si="167"/>
        <v>4</v>
      </c>
      <c r="AU462" s="37">
        <v>4</v>
      </c>
      <c r="AV462" s="37">
        <f t="shared" si="168"/>
        <v>1</v>
      </c>
      <c r="AX462" s="37">
        <v>1</v>
      </c>
      <c r="AZ462" s="37">
        <v>0</v>
      </c>
      <c r="BF462" s="37">
        <v>0</v>
      </c>
      <c r="BS462" s="37">
        <f t="shared" si="169"/>
        <v>0</v>
      </c>
      <c r="BU462" s="37">
        <v>0</v>
      </c>
      <c r="BW462" s="37">
        <v>0</v>
      </c>
      <c r="BY462" s="37">
        <v>0</v>
      </c>
      <c r="CA462" s="37">
        <v>0</v>
      </c>
      <c r="CH462" s="37">
        <f t="shared" si="170"/>
        <v>0</v>
      </c>
      <c r="CJ462" s="37">
        <v>0</v>
      </c>
      <c r="CN462" s="37">
        <v>6608.48</v>
      </c>
      <c r="CT462" s="37">
        <v>1000</v>
      </c>
      <c r="DB462" s="37">
        <v>0</v>
      </c>
      <c r="DD462" s="183">
        <v>0</v>
      </c>
      <c r="DE462" s="37">
        <f t="shared" si="171"/>
        <v>1</v>
      </c>
      <c r="DG462" s="37">
        <v>1</v>
      </c>
      <c r="DK462" s="37">
        <v>18</v>
      </c>
      <c r="DQ462" s="37">
        <f t="shared" si="153"/>
        <v>805.053</v>
      </c>
      <c r="DW462" s="37">
        <v>0</v>
      </c>
      <c r="DZ462" s="37">
        <v>2</v>
      </c>
      <c r="EE462" s="37">
        <v>1</v>
      </c>
      <c r="EK462" s="37">
        <v>6</v>
      </c>
      <c r="EL462" s="37">
        <f t="shared" si="172"/>
        <v>106</v>
      </c>
      <c r="EN462" s="37">
        <v>106</v>
      </c>
      <c r="EP462" s="37">
        <v>1358.9290000000001</v>
      </c>
      <c r="FF462" s="37">
        <v>1610.106</v>
      </c>
      <c r="FI462" s="37"/>
      <c r="FV462" s="37">
        <v>460.03028571428598</v>
      </c>
      <c r="FX462" s="37">
        <v>3.5</v>
      </c>
      <c r="GH462" s="37">
        <v>190.40700000000001</v>
      </c>
      <c r="GQ462" s="183"/>
      <c r="GR462" s="184"/>
      <c r="GS462" s="184"/>
      <c r="GT462" s="184"/>
      <c r="GU462" s="184"/>
      <c r="GV462" s="184"/>
      <c r="GW462" s="184"/>
      <c r="GX462" s="184"/>
      <c r="GY462" s="184"/>
      <c r="GZ462" s="184"/>
      <c r="HA462" s="184"/>
      <c r="HB462" s="184"/>
      <c r="HC462" s="184"/>
      <c r="HD462" s="184"/>
      <c r="HE462" s="184"/>
      <c r="HF462" s="184"/>
      <c r="HG462" s="184"/>
      <c r="HH462" s="184"/>
      <c r="HV462" s="37">
        <v>126.938</v>
      </c>
      <c r="HX462" s="37">
        <v>1.7</v>
      </c>
      <c r="IB462" s="37">
        <v>0</v>
      </c>
      <c r="IR462" s="37">
        <v>0</v>
      </c>
      <c r="IT462" s="37">
        <v>0</v>
      </c>
      <c r="JT462" s="37">
        <v>0</v>
      </c>
      <c r="JW462" s="37">
        <v>0</v>
      </c>
      <c r="JZ462" s="37">
        <v>0</v>
      </c>
      <c r="KA462" s="37">
        <v>0</v>
      </c>
      <c r="KB462" s="37">
        <v>0</v>
      </c>
      <c r="KC462" s="37">
        <v>0</v>
      </c>
      <c r="KD462" s="37">
        <v>0</v>
      </c>
      <c r="KV462" s="37">
        <v>0</v>
      </c>
    </row>
    <row r="463" spans="1:308" ht="17.25" customHeight="1" x14ac:dyDescent="0.25">
      <c r="A463" s="17">
        <v>453</v>
      </c>
      <c r="B463" s="163" t="s">
        <v>300</v>
      </c>
      <c r="C463" s="169" t="s">
        <v>753</v>
      </c>
      <c r="D463" s="170">
        <v>247693971</v>
      </c>
      <c r="E463" s="78">
        <f t="shared" si="157"/>
        <v>11916.94</v>
      </c>
      <c r="F463" s="78">
        <f t="shared" si="154"/>
        <v>0</v>
      </c>
      <c r="G463" s="78">
        <f t="shared" si="155"/>
        <v>4177.4520000000002</v>
      </c>
      <c r="H463" s="78">
        <f t="shared" si="156"/>
        <v>0</v>
      </c>
      <c r="I463" s="78">
        <f t="shared" si="158"/>
        <v>7739.4880000000003</v>
      </c>
      <c r="J463" s="37">
        <f t="shared" si="161"/>
        <v>4</v>
      </c>
      <c r="L463" s="37">
        <v>4</v>
      </c>
      <c r="N463" s="37">
        <v>0</v>
      </c>
      <c r="U463" s="37">
        <v>2</v>
      </c>
      <c r="V463" s="180">
        <f t="shared" si="159"/>
        <v>478</v>
      </c>
      <c r="W463" s="180">
        <f t="shared" si="162"/>
        <v>0</v>
      </c>
      <c r="X463" s="180"/>
      <c r="Y463" s="180"/>
      <c r="Z463" s="180">
        <f t="shared" si="163"/>
        <v>0</v>
      </c>
      <c r="AA463" s="180"/>
      <c r="AB463" s="180"/>
      <c r="AC463" s="180">
        <f t="shared" si="164"/>
        <v>478</v>
      </c>
      <c r="AE463" s="37">
        <v>478</v>
      </c>
      <c r="AG463" s="37">
        <v>16.8</v>
      </c>
      <c r="AI463" s="37">
        <v>0</v>
      </c>
      <c r="AK463" s="37">
        <v>0</v>
      </c>
      <c r="AL463" s="37">
        <f t="shared" si="160"/>
        <v>0</v>
      </c>
      <c r="AM463" s="179">
        <f t="shared" si="165"/>
        <v>0</v>
      </c>
      <c r="AP463" s="37">
        <f t="shared" si="166"/>
        <v>0</v>
      </c>
      <c r="AS463" s="37">
        <f t="shared" si="167"/>
        <v>0</v>
      </c>
      <c r="AU463" s="37">
        <v>0</v>
      </c>
      <c r="AV463" s="37">
        <f t="shared" si="168"/>
        <v>0</v>
      </c>
      <c r="AX463" s="37">
        <v>0</v>
      </c>
      <c r="AZ463" s="37">
        <v>3</v>
      </c>
      <c r="BF463" s="37">
        <v>21.3</v>
      </c>
      <c r="BS463" s="37">
        <f t="shared" si="169"/>
        <v>268</v>
      </c>
      <c r="BU463" s="37">
        <v>268</v>
      </c>
      <c r="BW463" s="37">
        <v>0</v>
      </c>
      <c r="BY463" s="37">
        <v>0</v>
      </c>
      <c r="CA463" s="37">
        <v>0</v>
      </c>
      <c r="CH463" s="37">
        <f t="shared" si="170"/>
        <v>2</v>
      </c>
      <c r="CJ463" s="37">
        <v>2</v>
      </c>
      <c r="CN463" s="37">
        <v>5099.9989999999998</v>
      </c>
      <c r="CT463" s="37">
        <v>50</v>
      </c>
      <c r="DB463" s="37">
        <v>0</v>
      </c>
      <c r="DD463" s="183">
        <v>0</v>
      </c>
      <c r="DE463" s="37">
        <f t="shared" si="171"/>
        <v>2</v>
      </c>
      <c r="DG463" s="37">
        <v>2</v>
      </c>
      <c r="DK463" s="37">
        <v>18</v>
      </c>
      <c r="DQ463" s="37">
        <f t="shared" si="153"/>
        <v>1619.0074999999999</v>
      </c>
      <c r="DW463" s="37">
        <v>0</v>
      </c>
      <c r="DZ463" s="37">
        <v>4</v>
      </c>
      <c r="EE463" s="37">
        <v>0</v>
      </c>
      <c r="EK463" s="37">
        <v>0</v>
      </c>
      <c r="EL463" s="37">
        <f t="shared" si="172"/>
        <v>72</v>
      </c>
      <c r="EN463" s="37">
        <v>72</v>
      </c>
      <c r="EP463" s="37">
        <v>939.43700000000001</v>
      </c>
      <c r="FF463" s="37">
        <v>3238.0149999999999</v>
      </c>
      <c r="FI463" s="37"/>
      <c r="FV463" s="37">
        <v>647.60299999999995</v>
      </c>
      <c r="FX463" s="37">
        <v>5</v>
      </c>
      <c r="GH463" s="37">
        <v>1837.3889999999999</v>
      </c>
      <c r="GQ463" s="185"/>
      <c r="GR463" s="186"/>
      <c r="GS463" s="186"/>
      <c r="GT463" s="186"/>
      <c r="GU463" s="186"/>
      <c r="GV463" s="186"/>
      <c r="GW463" s="186"/>
      <c r="GX463" s="186"/>
      <c r="GY463" s="186"/>
      <c r="GZ463" s="186"/>
      <c r="HA463" s="186"/>
      <c r="HB463" s="186"/>
      <c r="HC463" s="186"/>
      <c r="HD463" s="186"/>
      <c r="HE463" s="186"/>
      <c r="HF463" s="186"/>
      <c r="HG463" s="186"/>
      <c r="HH463" s="186"/>
      <c r="HV463" s="37">
        <v>1160.4562105263201</v>
      </c>
      <c r="HX463" s="37">
        <v>1.7</v>
      </c>
      <c r="IB463" s="37">
        <v>0</v>
      </c>
      <c r="IR463" s="37">
        <v>0</v>
      </c>
      <c r="IT463" s="37">
        <v>0</v>
      </c>
      <c r="JT463" s="37">
        <v>0</v>
      </c>
      <c r="JW463" s="37">
        <v>0</v>
      </c>
      <c r="JZ463" s="37">
        <v>0</v>
      </c>
      <c r="KA463" s="37">
        <v>0</v>
      </c>
      <c r="KB463" s="37">
        <v>0</v>
      </c>
      <c r="KC463" s="37">
        <v>0</v>
      </c>
      <c r="KD463" s="37">
        <v>0</v>
      </c>
      <c r="KV463" s="37">
        <v>0</v>
      </c>
    </row>
    <row r="464" spans="1:308" ht="17.25" customHeight="1" x14ac:dyDescent="0.25">
      <c r="A464" s="17">
        <v>454</v>
      </c>
      <c r="B464" s="163" t="s">
        <v>300</v>
      </c>
      <c r="C464" s="169" t="s">
        <v>754</v>
      </c>
      <c r="D464" s="170">
        <v>247693459</v>
      </c>
      <c r="E464" s="78">
        <f t="shared" si="157"/>
        <v>9321.2290000000012</v>
      </c>
      <c r="F464" s="78">
        <f t="shared" si="154"/>
        <v>0</v>
      </c>
      <c r="G464" s="78">
        <f t="shared" si="155"/>
        <v>2558.5808000000002</v>
      </c>
      <c r="H464" s="78">
        <f t="shared" si="156"/>
        <v>0</v>
      </c>
      <c r="I464" s="78">
        <f t="shared" si="158"/>
        <v>6762.6482000000005</v>
      </c>
      <c r="J464" s="37">
        <f t="shared" si="161"/>
        <v>3</v>
      </c>
      <c r="L464" s="37">
        <v>3</v>
      </c>
      <c r="N464" s="37">
        <v>0</v>
      </c>
      <c r="U464" s="37">
        <v>1</v>
      </c>
      <c r="V464" s="180">
        <f t="shared" si="159"/>
        <v>527.9</v>
      </c>
      <c r="W464" s="180">
        <f t="shared" si="162"/>
        <v>0</v>
      </c>
      <c r="X464" s="180"/>
      <c r="Y464" s="180"/>
      <c r="Z464" s="180">
        <f t="shared" si="163"/>
        <v>0</v>
      </c>
      <c r="AA464" s="180"/>
      <c r="AB464" s="180"/>
      <c r="AC464" s="180">
        <f t="shared" si="164"/>
        <v>527.9</v>
      </c>
      <c r="AE464" s="37">
        <v>527.9</v>
      </c>
      <c r="AG464" s="37">
        <v>79.7</v>
      </c>
      <c r="AI464" s="37">
        <v>0</v>
      </c>
      <c r="AK464" s="37">
        <v>0</v>
      </c>
      <c r="AL464" s="37">
        <f t="shared" si="160"/>
        <v>3</v>
      </c>
      <c r="AM464" s="179">
        <f t="shared" si="165"/>
        <v>0</v>
      </c>
      <c r="AP464" s="37">
        <f t="shared" si="166"/>
        <v>0</v>
      </c>
      <c r="AS464" s="37">
        <f t="shared" si="167"/>
        <v>2</v>
      </c>
      <c r="AU464" s="37">
        <v>2</v>
      </c>
      <c r="AV464" s="37">
        <f t="shared" si="168"/>
        <v>1</v>
      </c>
      <c r="AX464" s="37">
        <v>1</v>
      </c>
      <c r="AZ464" s="37">
        <v>2</v>
      </c>
      <c r="BF464" s="37">
        <v>0</v>
      </c>
      <c r="BS464" s="37">
        <f t="shared" si="169"/>
        <v>82</v>
      </c>
      <c r="BU464" s="37">
        <v>82</v>
      </c>
      <c r="BW464" s="37">
        <v>53.7</v>
      </c>
      <c r="BY464" s="37">
        <v>0</v>
      </c>
      <c r="CA464" s="37">
        <v>0</v>
      </c>
      <c r="CH464" s="37">
        <f t="shared" si="170"/>
        <v>4</v>
      </c>
      <c r="CJ464" s="37">
        <v>4</v>
      </c>
      <c r="CN464" s="37">
        <v>5830.3850000000002</v>
      </c>
      <c r="CT464" s="37">
        <v>57</v>
      </c>
      <c r="DB464" s="37">
        <v>0</v>
      </c>
      <c r="DD464" s="183">
        <v>0</v>
      </c>
      <c r="DE464" s="37">
        <f t="shared" si="171"/>
        <v>2</v>
      </c>
      <c r="DG464" s="37">
        <v>2</v>
      </c>
      <c r="DK464" s="37">
        <v>18</v>
      </c>
      <c r="DQ464" s="37">
        <f t="shared" si="153"/>
        <v>574.57799999999997</v>
      </c>
      <c r="DW464" s="37">
        <v>0</v>
      </c>
      <c r="DZ464" s="37">
        <v>3</v>
      </c>
      <c r="EE464" s="37">
        <v>0</v>
      </c>
      <c r="EK464" s="37">
        <v>0</v>
      </c>
      <c r="EL464" s="37">
        <f t="shared" si="172"/>
        <v>56</v>
      </c>
      <c r="EN464" s="37">
        <v>56</v>
      </c>
      <c r="EP464" s="37">
        <v>725.572</v>
      </c>
      <c r="FF464" s="37">
        <v>1149.1559999999999</v>
      </c>
      <c r="FI464" s="37"/>
      <c r="FV464" s="37">
        <v>229.8312</v>
      </c>
      <c r="FX464" s="37">
        <v>5</v>
      </c>
      <c r="GB464" s="37">
        <v>683.8528</v>
      </c>
      <c r="GH464" s="37">
        <v>170.9632</v>
      </c>
      <c r="GQ464" s="183"/>
      <c r="GR464" s="184"/>
      <c r="GS464" s="184"/>
      <c r="GT464" s="184"/>
      <c r="GU464" s="184"/>
      <c r="GV464" s="184"/>
      <c r="GW464" s="184"/>
      <c r="GX464" s="184"/>
      <c r="GY464" s="184"/>
      <c r="GZ464" s="184"/>
      <c r="HA464" s="184"/>
      <c r="HB464" s="184"/>
      <c r="HC464" s="184"/>
      <c r="HD464" s="184"/>
      <c r="HE464" s="184"/>
      <c r="HF464" s="184"/>
      <c r="HG464" s="184"/>
      <c r="HH464" s="184"/>
      <c r="HV464" s="37">
        <v>234.19616438356201</v>
      </c>
      <c r="HX464" s="37">
        <v>3.6</v>
      </c>
      <c r="IB464" s="37">
        <v>0</v>
      </c>
      <c r="IR464" s="37">
        <v>0</v>
      </c>
      <c r="IT464" s="37">
        <v>0</v>
      </c>
      <c r="JT464" s="37">
        <v>0</v>
      </c>
      <c r="JW464" s="37">
        <v>0</v>
      </c>
      <c r="JZ464" s="37">
        <v>0</v>
      </c>
      <c r="KA464" s="37">
        <v>0</v>
      </c>
      <c r="KB464" s="37">
        <v>0</v>
      </c>
      <c r="KC464" s="37">
        <v>0</v>
      </c>
      <c r="KD464" s="37">
        <v>0</v>
      </c>
      <c r="KV464" s="37">
        <v>0</v>
      </c>
    </row>
    <row r="465" spans="1:350" ht="17.25" customHeight="1" x14ac:dyDescent="0.25">
      <c r="A465" s="17">
        <v>455</v>
      </c>
      <c r="B465" s="163" t="s">
        <v>300</v>
      </c>
      <c r="C465" s="169" t="s">
        <v>755</v>
      </c>
      <c r="D465" s="170">
        <v>247694020</v>
      </c>
      <c r="E465" s="78">
        <f t="shared" si="157"/>
        <v>25185.608</v>
      </c>
      <c r="F465" s="78">
        <f t="shared" si="154"/>
        <v>0</v>
      </c>
      <c r="G465" s="78">
        <f t="shared" si="155"/>
        <v>7977.6629999999996</v>
      </c>
      <c r="H465" s="78">
        <f t="shared" si="156"/>
        <v>0</v>
      </c>
      <c r="I465" s="78">
        <f t="shared" si="158"/>
        <v>17207.945</v>
      </c>
      <c r="J465" s="37">
        <f t="shared" si="161"/>
        <v>4</v>
      </c>
      <c r="L465" s="37">
        <v>4</v>
      </c>
      <c r="N465" s="37">
        <v>0</v>
      </c>
      <c r="U465" s="37">
        <v>2</v>
      </c>
      <c r="V465" s="180">
        <f t="shared" si="159"/>
        <v>300</v>
      </c>
      <c r="W465" s="180">
        <f t="shared" si="162"/>
        <v>0</v>
      </c>
      <c r="X465" s="180"/>
      <c r="Y465" s="180"/>
      <c r="Z465" s="180">
        <f t="shared" si="163"/>
        <v>0</v>
      </c>
      <c r="AA465" s="180"/>
      <c r="AB465" s="180"/>
      <c r="AC465" s="180">
        <f t="shared" si="164"/>
        <v>300</v>
      </c>
      <c r="AE465" s="37">
        <v>300</v>
      </c>
      <c r="AG465" s="37">
        <v>0</v>
      </c>
      <c r="AI465" s="37">
        <v>390</v>
      </c>
      <c r="AK465" s="37">
        <v>0</v>
      </c>
      <c r="AL465" s="37">
        <f t="shared" si="160"/>
        <v>0</v>
      </c>
      <c r="AM465" s="179">
        <f t="shared" si="165"/>
        <v>0</v>
      </c>
      <c r="AP465" s="37">
        <f t="shared" si="166"/>
        <v>0</v>
      </c>
      <c r="AS465" s="37">
        <f t="shared" si="167"/>
        <v>0</v>
      </c>
      <c r="AU465" s="37">
        <v>0</v>
      </c>
      <c r="AV465" s="37">
        <f t="shared" si="168"/>
        <v>0</v>
      </c>
      <c r="AX465" s="37">
        <v>0</v>
      </c>
      <c r="AZ465" s="37">
        <v>3</v>
      </c>
      <c r="BF465" s="37">
        <v>100</v>
      </c>
      <c r="BS465" s="37">
        <f t="shared" si="169"/>
        <v>490</v>
      </c>
      <c r="BU465" s="37">
        <v>490</v>
      </c>
      <c r="BW465" s="37">
        <v>0</v>
      </c>
      <c r="BY465" s="37">
        <v>0</v>
      </c>
      <c r="CA465" s="37">
        <v>0</v>
      </c>
      <c r="CH465" s="37">
        <f t="shared" si="170"/>
        <v>4</v>
      </c>
      <c r="CJ465" s="37">
        <v>4</v>
      </c>
      <c r="CN465" s="37">
        <v>13833.599</v>
      </c>
      <c r="CT465" s="37">
        <v>0</v>
      </c>
      <c r="DB465" s="37">
        <v>0</v>
      </c>
      <c r="DD465" s="183">
        <v>0</v>
      </c>
      <c r="DE465" s="37">
        <f t="shared" si="171"/>
        <v>0</v>
      </c>
      <c r="DG465" s="37">
        <v>0</v>
      </c>
      <c r="DK465" s="37">
        <v>0</v>
      </c>
      <c r="DQ465" s="37">
        <f t="shared" si="153"/>
        <v>2560.9949999999999</v>
      </c>
      <c r="DW465" s="37">
        <v>0</v>
      </c>
      <c r="DZ465" s="37">
        <v>4</v>
      </c>
      <c r="EE465" s="37">
        <v>2</v>
      </c>
      <c r="EK465" s="37">
        <v>2</v>
      </c>
      <c r="EL465" s="37">
        <f t="shared" si="172"/>
        <v>176</v>
      </c>
      <c r="EN465" s="37">
        <v>176</v>
      </c>
      <c r="EP465" s="37">
        <v>2855.6729999999998</v>
      </c>
      <c r="FF465" s="37">
        <v>5121.99</v>
      </c>
      <c r="FI465" s="37"/>
      <c r="FV465" s="37">
        <v>1024.3979999999999</v>
      </c>
      <c r="FX465" s="37">
        <v>5</v>
      </c>
      <c r="GH465" s="37">
        <v>2094.346</v>
      </c>
      <c r="GQ465" s="183"/>
      <c r="GR465" s="184"/>
      <c r="GS465" s="184"/>
      <c r="GT465" s="184"/>
      <c r="GU465" s="184"/>
      <c r="GV465" s="184"/>
      <c r="GW465" s="184"/>
      <c r="GX465" s="184"/>
      <c r="GY465" s="184"/>
      <c r="GZ465" s="184"/>
      <c r="HA465" s="184"/>
      <c r="HB465" s="184"/>
      <c r="HC465" s="184"/>
      <c r="HD465" s="184"/>
      <c r="HE465" s="184"/>
      <c r="HF465" s="184"/>
      <c r="HG465" s="184"/>
      <c r="HH465" s="184"/>
      <c r="HV465" s="37">
        <v>1168.93730232558</v>
      </c>
      <c r="HX465" s="37">
        <v>1.7</v>
      </c>
      <c r="IB465" s="37">
        <v>0</v>
      </c>
      <c r="IR465" s="37">
        <v>0</v>
      </c>
      <c r="IT465" s="37">
        <v>0</v>
      </c>
      <c r="JT465" s="37">
        <v>0</v>
      </c>
      <c r="JW465" s="37">
        <v>0</v>
      </c>
      <c r="JZ465" s="37">
        <v>0</v>
      </c>
      <c r="KA465" s="37">
        <v>0</v>
      </c>
      <c r="KB465" s="37">
        <v>0</v>
      </c>
      <c r="KC465" s="37">
        <v>0</v>
      </c>
      <c r="KD465" s="37">
        <v>0</v>
      </c>
      <c r="KV465" s="37">
        <v>0</v>
      </c>
    </row>
    <row r="466" spans="1:350" ht="17.25" customHeight="1" x14ac:dyDescent="0.25">
      <c r="A466" s="17">
        <v>456</v>
      </c>
      <c r="B466" s="163" t="s">
        <v>300</v>
      </c>
      <c r="C466" s="169" t="s">
        <v>756</v>
      </c>
      <c r="D466" s="170">
        <v>247693716</v>
      </c>
      <c r="E466" s="78">
        <f t="shared" si="157"/>
        <v>15141.273000000001</v>
      </c>
      <c r="F466" s="78">
        <f t="shared" si="154"/>
        <v>0</v>
      </c>
      <c r="G466" s="78">
        <f t="shared" si="155"/>
        <v>3836.27</v>
      </c>
      <c r="H466" s="78">
        <f t="shared" si="156"/>
        <v>353</v>
      </c>
      <c r="I466" s="78">
        <f t="shared" si="158"/>
        <v>10952.003000000001</v>
      </c>
      <c r="J466" s="37">
        <f t="shared" si="161"/>
        <v>2</v>
      </c>
      <c r="K466" s="37">
        <f>VLOOKUP($D466,'[2]Титул ДТ'!$B:$CT,12,0)</f>
        <v>2</v>
      </c>
      <c r="O466" s="37">
        <v>165</v>
      </c>
      <c r="U466" s="37">
        <v>1</v>
      </c>
      <c r="V466" s="180">
        <f t="shared" si="159"/>
        <v>188</v>
      </c>
      <c r="W466" s="180">
        <f t="shared" si="162"/>
        <v>0</v>
      </c>
      <c r="X466" s="180"/>
      <c r="Y466" s="180"/>
      <c r="Z466" s="180">
        <f t="shared" si="163"/>
        <v>0</v>
      </c>
      <c r="AA466" s="180"/>
      <c r="AB466" s="180"/>
      <c r="AC466" s="180">
        <f t="shared" si="164"/>
        <v>188</v>
      </c>
      <c r="AD466" s="37">
        <v>188</v>
      </c>
      <c r="AI466" s="37">
        <v>0</v>
      </c>
      <c r="AK466" s="37">
        <v>0</v>
      </c>
      <c r="AL466" s="37">
        <f t="shared" si="160"/>
        <v>8</v>
      </c>
      <c r="AM466" s="179">
        <f t="shared" si="165"/>
        <v>0</v>
      </c>
      <c r="AP466" s="37">
        <f t="shared" si="166"/>
        <v>0</v>
      </c>
      <c r="AS466" s="37">
        <f t="shared" si="167"/>
        <v>7</v>
      </c>
      <c r="AT466" s="37">
        <v>7</v>
      </c>
      <c r="AV466" s="37">
        <f t="shared" si="168"/>
        <v>1</v>
      </c>
      <c r="AW466" s="37">
        <v>1</v>
      </c>
      <c r="AZ466" s="37">
        <v>2</v>
      </c>
      <c r="BF466" s="37">
        <v>93.9</v>
      </c>
      <c r="BS466" s="37">
        <f t="shared" si="169"/>
        <v>174</v>
      </c>
      <c r="BU466" s="37">
        <v>174</v>
      </c>
      <c r="BW466" s="37">
        <v>0</v>
      </c>
      <c r="BY466" s="37">
        <v>0</v>
      </c>
      <c r="CA466" s="37">
        <v>0</v>
      </c>
      <c r="CH466" s="37">
        <f t="shared" si="170"/>
        <v>4</v>
      </c>
      <c r="CJ466" s="37">
        <v>4</v>
      </c>
      <c r="CN466" s="37">
        <v>9427.77</v>
      </c>
      <c r="CT466" s="37">
        <v>450</v>
      </c>
      <c r="DB466" s="37">
        <v>0</v>
      </c>
      <c r="DD466" s="183">
        <v>0</v>
      </c>
      <c r="DE466" s="37">
        <f t="shared" si="171"/>
        <v>1</v>
      </c>
      <c r="DG466" s="37">
        <v>1</v>
      </c>
      <c r="DK466" s="37">
        <v>18</v>
      </c>
      <c r="DQ466" s="37">
        <f t="shared" si="153"/>
        <v>1177.6185</v>
      </c>
      <c r="DW466" s="37">
        <v>0</v>
      </c>
      <c r="DZ466" s="37">
        <v>2</v>
      </c>
      <c r="EE466" s="37">
        <v>1</v>
      </c>
      <c r="EK466" s="37">
        <v>6</v>
      </c>
      <c r="EL466" s="37">
        <f t="shared" si="172"/>
        <v>121</v>
      </c>
      <c r="EN466" s="37">
        <v>121</v>
      </c>
      <c r="EP466" s="37">
        <v>1481.0329999999999</v>
      </c>
      <c r="FF466" s="37">
        <v>2355.2370000000001</v>
      </c>
      <c r="FI466" s="37"/>
      <c r="FV466" s="37">
        <v>504.693642857143</v>
      </c>
      <c r="FX466" s="37">
        <v>4.6666666666666696</v>
      </c>
      <c r="GH466" s="37">
        <v>1238.3330000000001</v>
      </c>
      <c r="GQ466" s="183"/>
      <c r="GR466" s="184"/>
      <c r="GS466" s="184"/>
      <c r="GT466" s="184"/>
      <c r="GU466" s="184"/>
      <c r="GV466" s="184"/>
      <c r="GW466" s="184"/>
      <c r="GX466" s="184"/>
      <c r="GY466" s="184"/>
      <c r="GZ466" s="184"/>
      <c r="HA466" s="184"/>
      <c r="HB466" s="184"/>
      <c r="HC466" s="184"/>
      <c r="HD466" s="184"/>
      <c r="HE466" s="184"/>
      <c r="HF466" s="184"/>
      <c r="HG466" s="184"/>
      <c r="HH466" s="184"/>
      <c r="HV466" s="37">
        <v>619.16650000000004</v>
      </c>
      <c r="HX466" s="37">
        <v>2</v>
      </c>
      <c r="IB466" s="37">
        <v>0</v>
      </c>
      <c r="IR466" s="37">
        <v>0</v>
      </c>
      <c r="IT466" s="37">
        <v>0</v>
      </c>
      <c r="JT466" s="37">
        <v>0</v>
      </c>
      <c r="JW466" s="37">
        <v>0</v>
      </c>
      <c r="JZ466" s="37">
        <v>0</v>
      </c>
      <c r="KA466" s="37">
        <v>0</v>
      </c>
      <c r="KB466" s="37">
        <v>0</v>
      </c>
      <c r="KC466" s="37">
        <v>0</v>
      </c>
      <c r="KD466" s="37">
        <v>0</v>
      </c>
      <c r="KV466" s="37">
        <v>0</v>
      </c>
    </row>
    <row r="467" spans="1:350" ht="17.25" customHeight="1" x14ac:dyDescent="0.25">
      <c r="A467" s="17">
        <v>457</v>
      </c>
      <c r="B467" s="163" t="s">
        <v>300</v>
      </c>
      <c r="C467" s="169" t="s">
        <v>757</v>
      </c>
      <c r="D467" s="170">
        <v>247693712</v>
      </c>
      <c r="E467" s="78">
        <f t="shared" si="157"/>
        <v>15679.853999999999</v>
      </c>
      <c r="F467" s="78">
        <f t="shared" si="154"/>
        <v>0</v>
      </c>
      <c r="G467" s="78">
        <f t="shared" si="155"/>
        <v>4446.3429999999998</v>
      </c>
      <c r="H467" s="78">
        <f t="shared" si="156"/>
        <v>0</v>
      </c>
      <c r="I467" s="78">
        <f t="shared" si="158"/>
        <v>11233.511</v>
      </c>
      <c r="J467" s="37">
        <f t="shared" si="161"/>
        <v>3</v>
      </c>
      <c r="L467" s="37">
        <v>3</v>
      </c>
      <c r="N467" s="37">
        <v>0</v>
      </c>
      <c r="U467" s="37">
        <v>1</v>
      </c>
      <c r="V467" s="180">
        <f t="shared" si="159"/>
        <v>693</v>
      </c>
      <c r="W467" s="180">
        <f t="shared" si="162"/>
        <v>0</v>
      </c>
      <c r="X467" s="180"/>
      <c r="Y467" s="180"/>
      <c r="Z467" s="180">
        <f t="shared" si="163"/>
        <v>0</v>
      </c>
      <c r="AA467" s="180"/>
      <c r="AB467" s="180"/>
      <c r="AC467" s="180">
        <f t="shared" si="164"/>
        <v>693</v>
      </c>
      <c r="AE467" s="37">
        <v>693</v>
      </c>
      <c r="AG467" s="37">
        <v>0</v>
      </c>
      <c r="AI467" s="37">
        <v>0</v>
      </c>
      <c r="AK467" s="37">
        <v>0</v>
      </c>
      <c r="AL467" s="37">
        <f t="shared" si="160"/>
        <v>0</v>
      </c>
      <c r="AM467" s="179">
        <f t="shared" si="165"/>
        <v>0</v>
      </c>
      <c r="AP467" s="37">
        <f t="shared" si="166"/>
        <v>0</v>
      </c>
      <c r="AS467" s="37">
        <f t="shared" si="167"/>
        <v>0</v>
      </c>
      <c r="AU467" s="37">
        <v>0</v>
      </c>
      <c r="AV467" s="37">
        <f t="shared" si="168"/>
        <v>0</v>
      </c>
      <c r="AX467" s="37">
        <v>0</v>
      </c>
      <c r="AZ467" s="37">
        <v>2</v>
      </c>
      <c r="BF467" s="37">
        <v>0</v>
      </c>
      <c r="BS467" s="37">
        <f t="shared" si="169"/>
        <v>330</v>
      </c>
      <c r="BU467" s="37">
        <v>330</v>
      </c>
      <c r="BW467" s="37">
        <v>0</v>
      </c>
      <c r="BY467" s="37">
        <v>0</v>
      </c>
      <c r="CA467" s="37">
        <v>0</v>
      </c>
      <c r="CH467" s="37">
        <f t="shared" si="170"/>
        <v>5</v>
      </c>
      <c r="CJ467" s="37">
        <v>5</v>
      </c>
      <c r="CN467" s="37">
        <v>9485.4130000000005</v>
      </c>
      <c r="CT467" s="37">
        <v>199</v>
      </c>
      <c r="DB467" s="37">
        <v>0</v>
      </c>
      <c r="DD467" s="37">
        <v>0</v>
      </c>
      <c r="DE467" s="37">
        <f t="shared" si="171"/>
        <v>1</v>
      </c>
      <c r="DG467" s="37">
        <v>1</v>
      </c>
      <c r="DK467" s="37">
        <v>18</v>
      </c>
      <c r="DQ467" s="37">
        <f t="shared" si="153"/>
        <v>1097.4639999999999</v>
      </c>
      <c r="DW467" s="37">
        <v>0</v>
      </c>
      <c r="DZ467" s="37">
        <v>3</v>
      </c>
      <c r="EE467" s="37">
        <v>11</v>
      </c>
      <c r="EK467" s="37">
        <v>11</v>
      </c>
      <c r="EL467" s="37">
        <f t="shared" si="172"/>
        <v>178</v>
      </c>
      <c r="EN467" s="37">
        <v>178</v>
      </c>
      <c r="EP467" s="37">
        <v>2251.415</v>
      </c>
      <c r="FF467" s="37">
        <v>2194.9279999999999</v>
      </c>
      <c r="FI467" s="37"/>
      <c r="FV467" s="37">
        <v>438.98559999999998</v>
      </c>
      <c r="FX467" s="37">
        <v>5</v>
      </c>
      <c r="GH467" s="37">
        <v>707.09799999999996</v>
      </c>
      <c r="GQ467" s="183"/>
      <c r="GR467" s="184"/>
      <c r="GS467" s="184"/>
      <c r="GT467" s="184"/>
      <c r="GU467" s="184"/>
      <c r="GV467" s="184"/>
      <c r="GW467" s="184"/>
      <c r="GX467" s="184"/>
      <c r="GY467" s="184"/>
      <c r="GZ467" s="184"/>
      <c r="HA467" s="184"/>
      <c r="HB467" s="184"/>
      <c r="HC467" s="184"/>
      <c r="HD467" s="184"/>
      <c r="HE467" s="184"/>
      <c r="HF467" s="184"/>
      <c r="HG467" s="184"/>
      <c r="HH467" s="184"/>
      <c r="HV467" s="37">
        <v>391.62350769230699</v>
      </c>
      <c r="HX467" s="37">
        <v>1.7</v>
      </c>
      <c r="IB467" s="37">
        <v>0</v>
      </c>
      <c r="IR467" s="37">
        <v>0</v>
      </c>
      <c r="IT467" s="37">
        <v>0</v>
      </c>
      <c r="JT467" s="37">
        <v>0</v>
      </c>
      <c r="JW467" s="37">
        <v>0</v>
      </c>
      <c r="JZ467" s="37">
        <v>0</v>
      </c>
      <c r="KA467" s="37">
        <v>0</v>
      </c>
      <c r="KB467" s="37">
        <v>0</v>
      </c>
      <c r="KC467" s="37">
        <v>0</v>
      </c>
      <c r="KD467" s="37">
        <v>0</v>
      </c>
      <c r="KV467" s="37">
        <v>0</v>
      </c>
    </row>
    <row r="468" spans="1:350" ht="17.25" customHeight="1" x14ac:dyDescent="0.25">
      <c r="A468" s="17">
        <v>458</v>
      </c>
      <c r="B468" s="163" t="s">
        <v>300</v>
      </c>
      <c r="C468" s="169" t="s">
        <v>758</v>
      </c>
      <c r="D468" s="170">
        <v>247693711</v>
      </c>
      <c r="E468" s="78">
        <f t="shared" si="157"/>
        <v>12597.718000000001</v>
      </c>
      <c r="F468" s="78">
        <f t="shared" si="154"/>
        <v>0</v>
      </c>
      <c r="G468" s="78">
        <f t="shared" si="155"/>
        <v>2363.7359999999999</v>
      </c>
      <c r="H468" s="78">
        <f t="shared" si="156"/>
        <v>0</v>
      </c>
      <c r="I468" s="78">
        <f t="shared" si="158"/>
        <v>10233.982</v>
      </c>
      <c r="J468" s="37">
        <f t="shared" si="161"/>
        <v>2</v>
      </c>
      <c r="L468" s="37">
        <v>2</v>
      </c>
      <c r="N468" s="37">
        <v>0</v>
      </c>
      <c r="U468" s="37">
        <v>1</v>
      </c>
      <c r="V468" s="180">
        <f t="shared" si="159"/>
        <v>327</v>
      </c>
      <c r="W468" s="180">
        <f t="shared" si="162"/>
        <v>0</v>
      </c>
      <c r="X468" s="180"/>
      <c r="Y468" s="180"/>
      <c r="Z468" s="180">
        <f t="shared" si="163"/>
        <v>0</v>
      </c>
      <c r="AA468" s="180"/>
      <c r="AB468" s="180"/>
      <c r="AC468" s="180">
        <f t="shared" si="164"/>
        <v>327</v>
      </c>
      <c r="AE468" s="37">
        <v>327</v>
      </c>
      <c r="AG468" s="37">
        <v>0</v>
      </c>
      <c r="AI468" s="37">
        <v>0</v>
      </c>
      <c r="AK468" s="37">
        <v>0</v>
      </c>
      <c r="AL468" s="37">
        <f t="shared" si="160"/>
        <v>0</v>
      </c>
      <c r="AM468" s="179">
        <f t="shared" si="165"/>
        <v>0</v>
      </c>
      <c r="AP468" s="37">
        <f t="shared" si="166"/>
        <v>0</v>
      </c>
      <c r="AS468" s="37">
        <f t="shared" si="167"/>
        <v>0</v>
      </c>
      <c r="AU468" s="37">
        <v>0</v>
      </c>
      <c r="AV468" s="37">
        <f t="shared" si="168"/>
        <v>0</v>
      </c>
      <c r="AX468" s="37">
        <v>0</v>
      </c>
      <c r="AZ468" s="37">
        <v>1</v>
      </c>
      <c r="BF468" s="37">
        <v>0</v>
      </c>
      <c r="BS468" s="37">
        <f t="shared" ref="BS468:BS469" si="173">BT468+BU468</f>
        <v>422</v>
      </c>
      <c r="BU468" s="37">
        <v>422</v>
      </c>
      <c r="BW468" s="37">
        <v>0</v>
      </c>
      <c r="BY468" s="37">
        <v>0</v>
      </c>
      <c r="CA468" s="37">
        <v>0</v>
      </c>
      <c r="CH468" s="37">
        <f t="shared" ref="CH468:CH530" si="174">CI468+CJ468</f>
        <v>5</v>
      </c>
      <c r="CJ468" s="37">
        <v>5</v>
      </c>
      <c r="CN468" s="37">
        <v>8744.6029999999992</v>
      </c>
      <c r="CT468" s="37">
        <v>267</v>
      </c>
      <c r="DB468" s="37">
        <v>0</v>
      </c>
      <c r="DD468" s="37">
        <v>0</v>
      </c>
      <c r="DE468" s="37">
        <f t="shared" si="171"/>
        <v>1</v>
      </c>
      <c r="DG468" s="37">
        <v>1</v>
      </c>
      <c r="DK468" s="37">
        <v>18</v>
      </c>
      <c r="DQ468" s="37">
        <f t="shared" si="153"/>
        <v>711.26499999999999</v>
      </c>
      <c r="DW468" s="37">
        <v>0</v>
      </c>
      <c r="DZ468" s="37">
        <v>2</v>
      </c>
      <c r="EE468" s="37">
        <v>4</v>
      </c>
      <c r="EK468" s="37">
        <v>5</v>
      </c>
      <c r="EL468" s="37">
        <f t="shared" si="172"/>
        <v>77</v>
      </c>
      <c r="EN468" s="37">
        <v>77</v>
      </c>
      <c r="EP468" s="37">
        <v>941.20600000000002</v>
      </c>
      <c r="FF468" s="37">
        <v>1422.53</v>
      </c>
      <c r="FI468" s="37"/>
      <c r="FV468" s="37">
        <v>355.63249999999999</v>
      </c>
      <c r="FX468" s="37">
        <v>4</v>
      </c>
      <c r="GH468" s="37">
        <v>722.37900000000002</v>
      </c>
      <c r="GI468" s="185"/>
      <c r="GQ468" s="183"/>
      <c r="GR468" s="184"/>
      <c r="GS468" s="184"/>
      <c r="GT468" s="184"/>
      <c r="GU468" s="184"/>
      <c r="GV468" s="184"/>
      <c r="GW468" s="184"/>
      <c r="GX468" s="184"/>
      <c r="GY468" s="184"/>
      <c r="GZ468" s="184"/>
      <c r="HA468" s="184"/>
      <c r="HB468" s="184"/>
      <c r="HC468" s="184"/>
      <c r="HD468" s="184"/>
      <c r="HE468" s="184"/>
      <c r="HF468" s="184"/>
      <c r="HG468" s="184"/>
      <c r="HH468" s="184"/>
      <c r="HV468" s="37">
        <v>433.42739999999901</v>
      </c>
      <c r="HX468" s="37">
        <v>1.7</v>
      </c>
      <c r="IB468" s="37">
        <v>0</v>
      </c>
      <c r="IR468" s="37">
        <v>0</v>
      </c>
      <c r="IT468" s="37">
        <v>0</v>
      </c>
      <c r="JT468" s="37">
        <v>0</v>
      </c>
      <c r="JW468" s="37">
        <v>0</v>
      </c>
      <c r="JZ468" s="37">
        <v>0</v>
      </c>
      <c r="KA468" s="37">
        <v>0</v>
      </c>
      <c r="KB468" s="37">
        <v>0</v>
      </c>
      <c r="KC468" s="37">
        <v>0</v>
      </c>
      <c r="KD468" s="37">
        <v>0</v>
      </c>
      <c r="KV468" s="37">
        <v>0</v>
      </c>
    </row>
    <row r="469" spans="1:350" ht="17.25" customHeight="1" x14ac:dyDescent="0.25">
      <c r="A469" s="17">
        <v>459</v>
      </c>
      <c r="B469" s="163" t="s">
        <v>300</v>
      </c>
      <c r="C469" s="169" t="s">
        <v>759</v>
      </c>
      <c r="D469" s="170">
        <v>247693693</v>
      </c>
      <c r="E469" s="78">
        <f t="shared" si="157"/>
        <v>23344.566999999999</v>
      </c>
      <c r="F469" s="78">
        <f t="shared" si="154"/>
        <v>0</v>
      </c>
      <c r="G469" s="78">
        <f t="shared" si="155"/>
        <v>3583.3609999999999</v>
      </c>
      <c r="H469" s="78">
        <f t="shared" si="156"/>
        <v>0</v>
      </c>
      <c r="I469" s="78">
        <f t="shared" si="158"/>
        <v>19761.205999999998</v>
      </c>
      <c r="J469" s="37">
        <f t="shared" si="161"/>
        <v>3</v>
      </c>
      <c r="L469" s="37">
        <v>3</v>
      </c>
      <c r="N469" s="37">
        <v>0</v>
      </c>
      <c r="U469" s="37">
        <v>1</v>
      </c>
      <c r="V469" s="180">
        <f t="shared" si="159"/>
        <v>490</v>
      </c>
      <c r="W469" s="180">
        <f t="shared" si="162"/>
        <v>0</v>
      </c>
      <c r="X469" s="180"/>
      <c r="Y469" s="180"/>
      <c r="Z469" s="180">
        <f t="shared" si="163"/>
        <v>0</v>
      </c>
      <c r="AA469" s="180"/>
      <c r="AB469" s="180"/>
      <c r="AC469" s="180">
        <f t="shared" si="164"/>
        <v>490</v>
      </c>
      <c r="AE469" s="37">
        <v>490</v>
      </c>
      <c r="AG469" s="37">
        <v>0</v>
      </c>
      <c r="AI469" s="37">
        <v>0</v>
      </c>
      <c r="AK469" s="37">
        <v>0</v>
      </c>
      <c r="AL469" s="37">
        <f t="shared" si="160"/>
        <v>8</v>
      </c>
      <c r="AM469" s="179">
        <f t="shared" si="165"/>
        <v>0</v>
      </c>
      <c r="AP469" s="37">
        <f t="shared" si="166"/>
        <v>0</v>
      </c>
      <c r="AS469" s="37">
        <f t="shared" si="167"/>
        <v>7</v>
      </c>
      <c r="AU469" s="37">
        <v>7</v>
      </c>
      <c r="AV469" s="37">
        <f t="shared" si="168"/>
        <v>1</v>
      </c>
      <c r="AX469" s="37">
        <v>1</v>
      </c>
      <c r="AZ469" s="37">
        <v>5</v>
      </c>
      <c r="BF469" s="37">
        <v>68.5</v>
      </c>
      <c r="BS469" s="37">
        <f t="shared" si="173"/>
        <v>485.6</v>
      </c>
      <c r="BU469" s="37">
        <v>485.6</v>
      </c>
      <c r="BW469" s="37">
        <v>0</v>
      </c>
      <c r="BY469" s="37">
        <v>0</v>
      </c>
      <c r="CA469" s="37">
        <v>0</v>
      </c>
      <c r="CH469" s="37">
        <f t="shared" si="174"/>
        <v>4</v>
      </c>
      <c r="CJ469" s="37">
        <v>4</v>
      </c>
      <c r="CN469" s="37">
        <v>18064.331999999999</v>
      </c>
      <c r="CT469" s="37">
        <v>95</v>
      </c>
      <c r="DB469" s="37">
        <v>0</v>
      </c>
      <c r="DD469" s="37">
        <v>0</v>
      </c>
      <c r="DE469" s="37">
        <f t="shared" si="171"/>
        <v>0</v>
      </c>
      <c r="DG469" s="37">
        <v>0</v>
      </c>
      <c r="DK469" s="37">
        <v>0</v>
      </c>
      <c r="DQ469" s="37">
        <f t="shared" si="153"/>
        <v>1310.076</v>
      </c>
      <c r="DW469" s="37">
        <v>0</v>
      </c>
      <c r="DZ469" s="37">
        <v>3</v>
      </c>
      <c r="EE469" s="37">
        <v>3</v>
      </c>
      <c r="EK469" s="37">
        <v>2</v>
      </c>
      <c r="EL469" s="37">
        <f t="shared" si="172"/>
        <v>74</v>
      </c>
      <c r="EN469" s="37">
        <v>74</v>
      </c>
      <c r="EP469" s="37">
        <v>963.20899999999995</v>
      </c>
      <c r="FF469" s="37">
        <v>2620.152</v>
      </c>
      <c r="FI469" s="37"/>
      <c r="FV469" s="37">
        <v>582.25599999999997</v>
      </c>
      <c r="FX469" s="37">
        <v>4.5</v>
      </c>
      <c r="GH469" s="37">
        <v>652.774</v>
      </c>
      <c r="GI469" s="183"/>
      <c r="GQ469" s="185"/>
      <c r="GR469" s="186"/>
      <c r="GS469" s="186"/>
      <c r="GT469" s="186"/>
      <c r="GU469" s="186"/>
      <c r="GV469" s="186"/>
      <c r="GW469" s="186"/>
      <c r="GX469" s="186"/>
      <c r="GY469" s="186"/>
      <c r="GZ469" s="186"/>
      <c r="HA469" s="186"/>
      <c r="HB469" s="186"/>
      <c r="HC469" s="186"/>
      <c r="HD469" s="186"/>
      <c r="HE469" s="186"/>
      <c r="HF469" s="186"/>
      <c r="HG469" s="186"/>
      <c r="HH469" s="186"/>
      <c r="HV469" s="37">
        <v>370.23002985074697</v>
      </c>
      <c r="HX469" s="37">
        <v>1.7</v>
      </c>
      <c r="IB469" s="37">
        <v>0</v>
      </c>
      <c r="IR469" s="37">
        <v>0</v>
      </c>
      <c r="IT469" s="37">
        <v>0</v>
      </c>
      <c r="JT469" s="37">
        <v>0</v>
      </c>
      <c r="JW469" s="37">
        <v>0</v>
      </c>
      <c r="JZ469" s="37">
        <v>0</v>
      </c>
      <c r="KA469" s="37">
        <v>0</v>
      </c>
      <c r="KB469" s="37">
        <v>0</v>
      </c>
      <c r="KC469" s="37">
        <v>0</v>
      </c>
      <c r="KD469" s="37">
        <v>0</v>
      </c>
      <c r="KV469" s="37">
        <v>0</v>
      </c>
    </row>
    <row r="470" spans="1:350" ht="17.25" customHeight="1" x14ac:dyDescent="0.25">
      <c r="A470" s="17">
        <v>460</v>
      </c>
      <c r="B470" s="165" t="s">
        <v>300</v>
      </c>
      <c r="C470" s="172" t="s">
        <v>760</v>
      </c>
      <c r="D470" s="170">
        <v>247693688</v>
      </c>
      <c r="E470" s="78">
        <f t="shared" si="157"/>
        <v>20586.815999999999</v>
      </c>
      <c r="F470" s="78">
        <f t="shared" si="154"/>
        <v>3060.03015</v>
      </c>
      <c r="G470" s="78">
        <f t="shared" si="155"/>
        <v>0</v>
      </c>
      <c r="H470" s="78">
        <f t="shared" si="156"/>
        <v>17018.395850000001</v>
      </c>
      <c r="I470" s="78">
        <f t="shared" si="158"/>
        <v>508.39</v>
      </c>
      <c r="J470" s="37">
        <f t="shared" si="161"/>
        <v>1</v>
      </c>
      <c r="K470" s="37">
        <f>VLOOKUP($D470,'[2]Титул ДТ'!$B:$CT,12,0)</f>
        <v>1</v>
      </c>
      <c r="N470" s="37">
        <v>0</v>
      </c>
      <c r="U470" s="37">
        <v>1</v>
      </c>
      <c r="V470" s="180">
        <f t="shared" si="159"/>
        <v>200</v>
      </c>
      <c r="W470" s="180">
        <f t="shared" si="162"/>
        <v>0</v>
      </c>
      <c r="X470" s="180"/>
      <c r="Y470" s="180"/>
      <c r="Z470" s="180">
        <f t="shared" si="163"/>
        <v>0</v>
      </c>
      <c r="AA470" s="180"/>
      <c r="AB470" s="180"/>
      <c r="AC470" s="180">
        <f t="shared" si="164"/>
        <v>200</v>
      </c>
      <c r="AD470" s="37">
        <v>200</v>
      </c>
      <c r="AG470" s="37">
        <v>0</v>
      </c>
      <c r="AI470" s="37">
        <v>0</v>
      </c>
      <c r="AK470" s="37">
        <v>0</v>
      </c>
      <c r="AL470" s="37">
        <f t="shared" si="160"/>
        <v>7</v>
      </c>
      <c r="AM470" s="179">
        <f t="shared" si="165"/>
        <v>0</v>
      </c>
      <c r="AP470" s="37">
        <f t="shared" si="166"/>
        <v>0</v>
      </c>
      <c r="AS470" s="37">
        <f t="shared" si="167"/>
        <v>7</v>
      </c>
      <c r="AT470" s="37">
        <v>7</v>
      </c>
      <c r="AV470" s="37">
        <f t="shared" si="168"/>
        <v>0</v>
      </c>
      <c r="AX470" s="37">
        <v>0</v>
      </c>
      <c r="AZ470" s="37">
        <v>1</v>
      </c>
      <c r="BF470" s="37">
        <v>0</v>
      </c>
      <c r="BS470" s="37">
        <f t="shared" ref="BS470:BS478" si="175">BT470+BU470</f>
        <v>300</v>
      </c>
      <c r="BU470" s="37">
        <v>300</v>
      </c>
      <c r="BW470" s="37">
        <v>0</v>
      </c>
      <c r="BY470" s="37">
        <v>0</v>
      </c>
      <c r="CA470" s="37">
        <v>0</v>
      </c>
      <c r="CH470" s="37">
        <f t="shared" si="174"/>
        <v>4</v>
      </c>
      <c r="CI470" s="37">
        <v>4</v>
      </c>
      <c r="CM470" s="37">
        <v>15935.757</v>
      </c>
      <c r="CT470" s="37">
        <v>0</v>
      </c>
      <c r="CV470" s="37">
        <v>1</v>
      </c>
      <c r="CX470" s="37">
        <v>8</v>
      </c>
      <c r="DB470" s="37">
        <v>0</v>
      </c>
      <c r="DD470" s="37">
        <v>0</v>
      </c>
      <c r="DE470" s="37">
        <f t="shared" si="171"/>
        <v>1</v>
      </c>
      <c r="DF470" s="37">
        <v>1</v>
      </c>
      <c r="DJ470" s="37">
        <v>18</v>
      </c>
      <c r="DP470" s="37">
        <v>1355.4065000000001</v>
      </c>
      <c r="DW470" s="37">
        <v>0</v>
      </c>
      <c r="DZ470" s="37">
        <v>1</v>
      </c>
      <c r="EE470" s="37">
        <v>4</v>
      </c>
      <c r="EK470" s="37">
        <v>3</v>
      </c>
      <c r="EL470" s="37">
        <f t="shared" si="172"/>
        <v>47</v>
      </c>
      <c r="EM470" s="37">
        <v>47</v>
      </c>
      <c r="EO470" s="37">
        <v>560.03015000000005</v>
      </c>
      <c r="EQ470" s="37">
        <v>98.828850000000003</v>
      </c>
      <c r="FE470" s="37">
        <v>2500</v>
      </c>
      <c r="FG470" s="37">
        <v>210.81</v>
      </c>
      <c r="FI470" s="37"/>
      <c r="FV470" s="37">
        <v>0</v>
      </c>
      <c r="FX470" s="37">
        <v>3.8</v>
      </c>
      <c r="GE470" s="37">
        <v>555</v>
      </c>
      <c r="GH470" s="37">
        <v>200.39</v>
      </c>
      <c r="GI470" s="183"/>
      <c r="GQ470" s="183"/>
      <c r="GR470" s="184"/>
      <c r="GS470" s="184"/>
      <c r="GT470" s="184"/>
      <c r="GU470" s="184"/>
      <c r="GV470" s="184"/>
      <c r="GW470" s="184"/>
      <c r="GX470" s="184"/>
      <c r="GY470" s="184"/>
      <c r="GZ470" s="184"/>
      <c r="HA470" s="184"/>
      <c r="HB470" s="184"/>
      <c r="HC470" s="184"/>
      <c r="HD470" s="184"/>
      <c r="HE470" s="184"/>
      <c r="HF470" s="184"/>
      <c r="HG470" s="184"/>
      <c r="HH470" s="184"/>
      <c r="HU470" s="37">
        <v>370</v>
      </c>
      <c r="HV470" s="37">
        <v>133.59333333333299</v>
      </c>
      <c r="HW470" s="37">
        <v>1.5</v>
      </c>
      <c r="HX470" s="37">
        <v>1.7</v>
      </c>
      <c r="IB470" s="37">
        <v>0</v>
      </c>
      <c r="IR470" s="37">
        <v>0</v>
      </c>
      <c r="IT470" s="37">
        <v>0</v>
      </c>
      <c r="JT470" s="37">
        <v>0</v>
      </c>
      <c r="JW470" s="37">
        <v>0</v>
      </c>
      <c r="JZ470" s="37">
        <v>0</v>
      </c>
      <c r="KA470" s="37">
        <v>0</v>
      </c>
      <c r="KB470" s="37">
        <v>0</v>
      </c>
      <c r="KC470" s="37">
        <v>0</v>
      </c>
      <c r="KD470" s="37">
        <v>0</v>
      </c>
      <c r="KV470" s="37">
        <v>0</v>
      </c>
    </row>
    <row r="471" spans="1:350" ht="17.25" customHeight="1" x14ac:dyDescent="0.25">
      <c r="A471" s="17">
        <v>461</v>
      </c>
      <c r="B471" s="163" t="s">
        <v>300</v>
      </c>
      <c r="C471" s="169" t="s">
        <v>761</v>
      </c>
      <c r="D471" s="170">
        <v>247694068</v>
      </c>
      <c r="E471" s="78">
        <f t="shared" si="157"/>
        <v>22155.835999999999</v>
      </c>
      <c r="F471" s="78">
        <f t="shared" si="154"/>
        <v>0</v>
      </c>
      <c r="G471" s="78">
        <f t="shared" si="155"/>
        <v>7386.366</v>
      </c>
      <c r="H471" s="78">
        <f t="shared" si="156"/>
        <v>0</v>
      </c>
      <c r="I471" s="78">
        <f t="shared" si="158"/>
        <v>14769.47</v>
      </c>
      <c r="J471" s="37">
        <f t="shared" si="161"/>
        <v>3</v>
      </c>
      <c r="L471" s="37">
        <v>3</v>
      </c>
      <c r="N471" s="37">
        <v>0</v>
      </c>
      <c r="U471" s="37">
        <v>1</v>
      </c>
      <c r="V471" s="180">
        <f t="shared" si="159"/>
        <v>846</v>
      </c>
      <c r="W471" s="180">
        <f t="shared" si="162"/>
        <v>0</v>
      </c>
      <c r="X471" s="180"/>
      <c r="Y471" s="180"/>
      <c r="Z471" s="180">
        <f t="shared" si="163"/>
        <v>0</v>
      </c>
      <c r="AA471" s="180"/>
      <c r="AB471" s="180"/>
      <c r="AC471" s="180">
        <f t="shared" si="164"/>
        <v>846</v>
      </c>
      <c r="AE471" s="37">
        <v>846</v>
      </c>
      <c r="AG471" s="37">
        <v>0</v>
      </c>
      <c r="AI471" s="37">
        <v>341</v>
      </c>
      <c r="AK471" s="37">
        <v>0</v>
      </c>
      <c r="AL471" s="37">
        <f t="shared" si="160"/>
        <v>0</v>
      </c>
      <c r="AM471" s="179">
        <f t="shared" si="165"/>
        <v>0</v>
      </c>
      <c r="AP471" s="37">
        <f t="shared" si="166"/>
        <v>0</v>
      </c>
      <c r="AS471" s="37">
        <f t="shared" si="167"/>
        <v>0</v>
      </c>
      <c r="AU471" s="37">
        <v>0</v>
      </c>
      <c r="AV471" s="37">
        <f t="shared" si="168"/>
        <v>0</v>
      </c>
      <c r="AX471" s="37">
        <v>0</v>
      </c>
      <c r="AZ471" s="37">
        <v>2</v>
      </c>
      <c r="BF471" s="37">
        <v>0</v>
      </c>
      <c r="BS471" s="37">
        <f t="shared" si="175"/>
        <v>435</v>
      </c>
      <c r="BU471" s="37">
        <v>435</v>
      </c>
      <c r="BW471" s="37">
        <v>0</v>
      </c>
      <c r="BY471" s="37">
        <v>0</v>
      </c>
      <c r="CA471" s="37">
        <v>0</v>
      </c>
      <c r="CH471" s="37">
        <f t="shared" si="174"/>
        <v>5</v>
      </c>
      <c r="CJ471" s="37">
        <v>5</v>
      </c>
      <c r="CN471" s="37">
        <v>10278.004999999999</v>
      </c>
      <c r="CT471" s="37">
        <v>104</v>
      </c>
      <c r="DB471" s="37">
        <v>0</v>
      </c>
      <c r="DD471" s="37">
        <v>35</v>
      </c>
      <c r="DE471" s="37">
        <f t="shared" si="171"/>
        <v>1</v>
      </c>
      <c r="DG471" s="37">
        <v>1</v>
      </c>
      <c r="DK471" s="37">
        <v>18</v>
      </c>
      <c r="DQ471" s="37">
        <f t="shared" si="153"/>
        <v>2313.806</v>
      </c>
      <c r="DW471" s="37">
        <v>0</v>
      </c>
      <c r="DZ471" s="37">
        <v>3</v>
      </c>
      <c r="EE471" s="37">
        <v>6</v>
      </c>
      <c r="EK471" s="37">
        <v>6</v>
      </c>
      <c r="EL471" s="37">
        <f t="shared" si="172"/>
        <v>211</v>
      </c>
      <c r="EN471" s="37">
        <v>211</v>
      </c>
      <c r="EP471" s="37">
        <v>2758.7539999999999</v>
      </c>
      <c r="FF471" s="37">
        <v>4627.6120000000001</v>
      </c>
      <c r="FI471" s="37"/>
      <c r="FV471" s="37">
        <v>925.52239999999995</v>
      </c>
      <c r="FX471" s="37">
        <v>5</v>
      </c>
      <c r="GH471" s="37">
        <v>2851.4650000000001</v>
      </c>
      <c r="GQ471" s="183"/>
      <c r="GR471" s="184"/>
      <c r="GS471" s="184"/>
      <c r="GT471" s="184"/>
      <c r="GU471" s="184"/>
      <c r="GV471" s="184"/>
      <c r="GW471" s="184"/>
      <c r="GX471" s="184"/>
      <c r="GY471" s="184"/>
      <c r="GZ471" s="184"/>
      <c r="HA471" s="184"/>
      <c r="HB471" s="184"/>
      <c r="HC471" s="184"/>
      <c r="HD471" s="184"/>
      <c r="HE471" s="184"/>
      <c r="HF471" s="184"/>
      <c r="HG471" s="184"/>
      <c r="HH471" s="184"/>
      <c r="HV471" s="37">
        <v>1824.9376</v>
      </c>
      <c r="HX471" s="37">
        <v>1.7</v>
      </c>
      <c r="IB471" s="37">
        <v>0</v>
      </c>
      <c r="IR471" s="37">
        <v>0</v>
      </c>
      <c r="IT471" s="37">
        <v>0</v>
      </c>
      <c r="JT471" s="37">
        <v>0</v>
      </c>
      <c r="JW471" s="37">
        <v>0</v>
      </c>
      <c r="JZ471" s="37">
        <v>0</v>
      </c>
      <c r="KA471" s="37">
        <v>0</v>
      </c>
      <c r="KB471" s="37">
        <v>0</v>
      </c>
      <c r="KC471" s="37">
        <v>0</v>
      </c>
      <c r="KD471" s="37">
        <v>0</v>
      </c>
      <c r="KV471" s="37">
        <v>0</v>
      </c>
    </row>
    <row r="472" spans="1:350" ht="17.25" customHeight="1" x14ac:dyDescent="0.25">
      <c r="A472" s="17">
        <v>462</v>
      </c>
      <c r="B472" s="163" t="s">
        <v>300</v>
      </c>
      <c r="C472" s="169" t="s">
        <v>762</v>
      </c>
      <c r="D472" s="170">
        <v>1055076110</v>
      </c>
      <c r="E472" s="78">
        <f t="shared" si="157"/>
        <v>4553.6359999999995</v>
      </c>
      <c r="F472" s="78">
        <f t="shared" si="154"/>
        <v>0</v>
      </c>
      <c r="G472" s="78">
        <f t="shared" si="155"/>
        <v>3047.3239999999996</v>
      </c>
      <c r="H472" s="78">
        <f t="shared" si="156"/>
        <v>0</v>
      </c>
      <c r="I472" s="78">
        <f t="shared" si="158"/>
        <v>1506.3119999999999</v>
      </c>
      <c r="J472" s="37">
        <f t="shared" si="161"/>
        <v>2</v>
      </c>
      <c r="L472" s="37">
        <v>2</v>
      </c>
      <c r="N472" s="37">
        <v>0</v>
      </c>
      <c r="U472" s="37">
        <v>1</v>
      </c>
      <c r="V472" s="180">
        <f t="shared" si="159"/>
        <v>231.3</v>
      </c>
      <c r="W472" s="180">
        <f t="shared" si="162"/>
        <v>0</v>
      </c>
      <c r="X472" s="180"/>
      <c r="Y472" s="180"/>
      <c r="Z472" s="180">
        <f t="shared" si="163"/>
        <v>0</v>
      </c>
      <c r="AA472" s="180"/>
      <c r="AB472" s="180"/>
      <c r="AC472" s="180">
        <f t="shared" si="164"/>
        <v>231.3</v>
      </c>
      <c r="AE472" s="37">
        <v>231.3</v>
      </c>
      <c r="AG472" s="37">
        <v>0</v>
      </c>
      <c r="AI472" s="37">
        <v>0</v>
      </c>
      <c r="AK472" s="37">
        <v>0</v>
      </c>
      <c r="AL472" s="37">
        <f t="shared" si="160"/>
        <v>0</v>
      </c>
      <c r="AM472" s="179">
        <f t="shared" si="165"/>
        <v>0</v>
      </c>
      <c r="AP472" s="37">
        <f t="shared" si="166"/>
        <v>0</v>
      </c>
      <c r="AS472" s="37">
        <f t="shared" si="167"/>
        <v>0</v>
      </c>
      <c r="AU472" s="37">
        <v>0</v>
      </c>
      <c r="AV472" s="37">
        <f t="shared" si="168"/>
        <v>0</v>
      </c>
      <c r="AX472" s="37">
        <v>0</v>
      </c>
      <c r="AZ472" s="37">
        <v>0</v>
      </c>
      <c r="BF472" s="37">
        <v>0</v>
      </c>
      <c r="BS472" s="37">
        <f t="shared" si="175"/>
        <v>0</v>
      </c>
      <c r="BU472" s="37">
        <v>0</v>
      </c>
      <c r="BW472" s="37">
        <v>0</v>
      </c>
      <c r="BY472" s="37">
        <v>0</v>
      </c>
      <c r="CA472" s="37">
        <v>0</v>
      </c>
      <c r="CH472" s="37">
        <f t="shared" si="174"/>
        <v>0</v>
      </c>
      <c r="CJ472" s="37">
        <v>0</v>
      </c>
      <c r="CN472" s="37">
        <v>888.43899999999996</v>
      </c>
      <c r="CT472" s="37">
        <v>20</v>
      </c>
      <c r="DB472" s="37">
        <v>0</v>
      </c>
      <c r="DD472" s="37">
        <v>0</v>
      </c>
      <c r="DE472" s="37">
        <f t="shared" si="171"/>
        <v>1</v>
      </c>
      <c r="DG472" s="37">
        <v>1</v>
      </c>
      <c r="DK472" s="37">
        <v>18</v>
      </c>
      <c r="DQ472" s="37">
        <f t="shared" si="153"/>
        <v>557.25699999999995</v>
      </c>
      <c r="DW472" s="37">
        <v>0</v>
      </c>
      <c r="DZ472" s="37">
        <v>2</v>
      </c>
      <c r="EE472" s="37">
        <v>1</v>
      </c>
      <c r="EK472" s="37">
        <v>2</v>
      </c>
      <c r="EL472" s="37">
        <f t="shared" si="172"/>
        <v>153</v>
      </c>
      <c r="EN472" s="37">
        <v>153</v>
      </c>
      <c r="EP472" s="37">
        <v>1932.81</v>
      </c>
      <c r="FF472" s="37">
        <v>1114.5139999999999</v>
      </c>
      <c r="FI472" s="37"/>
      <c r="FV472" s="37">
        <v>222.90280000000001</v>
      </c>
      <c r="FX472" s="37">
        <v>5</v>
      </c>
      <c r="GH472" s="37">
        <v>368.57299999999998</v>
      </c>
      <c r="GQ472" s="183"/>
      <c r="GR472" s="184"/>
      <c r="GS472" s="184"/>
      <c r="GT472" s="184"/>
      <c r="GU472" s="184"/>
      <c r="GV472" s="184"/>
      <c r="GW472" s="184"/>
      <c r="GX472" s="184"/>
      <c r="GY472" s="184"/>
      <c r="GZ472" s="184"/>
      <c r="HA472" s="184"/>
      <c r="HB472" s="184"/>
      <c r="HC472" s="184"/>
      <c r="HD472" s="184"/>
      <c r="HE472" s="184"/>
      <c r="HF472" s="184"/>
      <c r="HG472" s="184"/>
      <c r="HH472" s="184"/>
      <c r="HV472" s="37">
        <v>245.71533333333301</v>
      </c>
      <c r="HX472" s="37">
        <v>1.7</v>
      </c>
      <c r="IB472" s="37">
        <v>0</v>
      </c>
      <c r="IR472" s="37">
        <v>0</v>
      </c>
      <c r="IT472" s="37">
        <v>0</v>
      </c>
      <c r="JT472" s="37">
        <v>0</v>
      </c>
      <c r="JW472" s="37">
        <v>0</v>
      </c>
      <c r="JZ472" s="37">
        <v>0</v>
      </c>
      <c r="KA472" s="37">
        <v>0</v>
      </c>
      <c r="KB472" s="37">
        <v>0</v>
      </c>
      <c r="KC472" s="37">
        <v>0</v>
      </c>
      <c r="KD472" s="37">
        <v>0</v>
      </c>
      <c r="KV472" s="37">
        <v>0</v>
      </c>
    </row>
    <row r="473" spans="1:350" ht="17.25" customHeight="1" x14ac:dyDescent="0.25">
      <c r="A473" s="17">
        <v>463</v>
      </c>
      <c r="B473" s="163" t="s">
        <v>300</v>
      </c>
      <c r="C473" s="169" t="s">
        <v>763</v>
      </c>
      <c r="D473" s="170">
        <v>247693996</v>
      </c>
      <c r="E473" s="78">
        <f t="shared" si="157"/>
        <v>32912.656000000003</v>
      </c>
      <c r="F473" s="78">
        <f t="shared" si="154"/>
        <v>0</v>
      </c>
      <c r="G473" s="78">
        <f t="shared" si="155"/>
        <v>5564.9500000000007</v>
      </c>
      <c r="H473" s="78">
        <f t="shared" si="156"/>
        <v>0</v>
      </c>
      <c r="I473" s="78">
        <f t="shared" si="158"/>
        <v>27347.705999999998</v>
      </c>
      <c r="J473" s="37">
        <f t="shared" si="161"/>
        <v>2</v>
      </c>
      <c r="L473" s="37">
        <v>2</v>
      </c>
      <c r="N473" s="37">
        <v>0</v>
      </c>
      <c r="U473" s="37">
        <v>1</v>
      </c>
      <c r="V473" s="180">
        <f t="shared" si="159"/>
        <v>478</v>
      </c>
      <c r="W473" s="180">
        <f t="shared" si="162"/>
        <v>0</v>
      </c>
      <c r="X473" s="180"/>
      <c r="Y473" s="180"/>
      <c r="Z473" s="180">
        <f t="shared" si="163"/>
        <v>0</v>
      </c>
      <c r="AA473" s="180"/>
      <c r="AB473" s="180"/>
      <c r="AC473" s="180">
        <f t="shared" si="164"/>
        <v>478</v>
      </c>
      <c r="AE473" s="37">
        <v>478</v>
      </c>
      <c r="AG473" s="37">
        <v>0</v>
      </c>
      <c r="AI473" s="37">
        <v>0</v>
      </c>
      <c r="AK473" s="37">
        <v>0</v>
      </c>
      <c r="AL473" s="37">
        <f t="shared" si="160"/>
        <v>0</v>
      </c>
      <c r="AM473" s="179">
        <f t="shared" si="165"/>
        <v>0</v>
      </c>
      <c r="AP473" s="37">
        <f t="shared" si="166"/>
        <v>0</v>
      </c>
      <c r="AS473" s="37">
        <f t="shared" si="167"/>
        <v>0</v>
      </c>
      <c r="AU473" s="37">
        <v>0</v>
      </c>
      <c r="AV473" s="37">
        <f t="shared" si="168"/>
        <v>0</v>
      </c>
      <c r="AX473" s="37">
        <v>0</v>
      </c>
      <c r="AZ473" s="37">
        <v>2</v>
      </c>
      <c r="BF473" s="37">
        <v>0</v>
      </c>
      <c r="BS473" s="37">
        <f t="shared" si="175"/>
        <v>409</v>
      </c>
      <c r="BU473" s="37">
        <v>409</v>
      </c>
      <c r="BW473" s="37">
        <v>0</v>
      </c>
      <c r="BY473" s="37">
        <v>0</v>
      </c>
      <c r="CA473" s="37">
        <v>0</v>
      </c>
      <c r="CH473" s="37">
        <f t="shared" si="174"/>
        <v>3</v>
      </c>
      <c r="CJ473" s="37">
        <v>3</v>
      </c>
      <c r="CN473" s="37">
        <v>23174.894</v>
      </c>
      <c r="CT473" s="37">
        <v>268</v>
      </c>
      <c r="DB473" s="37">
        <v>0</v>
      </c>
      <c r="DD473" s="37">
        <v>90</v>
      </c>
      <c r="DE473" s="37">
        <f t="shared" si="171"/>
        <v>1</v>
      </c>
      <c r="DG473" s="37">
        <v>1</v>
      </c>
      <c r="DK473" s="37">
        <v>18</v>
      </c>
      <c r="DQ473" s="37">
        <f t="shared" si="153"/>
        <v>1532.0035</v>
      </c>
      <c r="DW473" s="37">
        <v>0</v>
      </c>
      <c r="DZ473" s="37">
        <v>2</v>
      </c>
      <c r="EE473" s="37">
        <v>14</v>
      </c>
      <c r="EK473" s="37">
        <v>24</v>
      </c>
      <c r="EL473" s="37">
        <f t="shared" si="172"/>
        <v>213</v>
      </c>
      <c r="EN473" s="37">
        <v>213</v>
      </c>
      <c r="EP473" s="37">
        <v>2500.9430000000002</v>
      </c>
      <c r="FF473" s="37">
        <v>3064.0070000000001</v>
      </c>
      <c r="FI473" s="37"/>
      <c r="FV473" s="37">
        <v>680.89044444444403</v>
      </c>
      <c r="FX473" s="37">
        <v>4.5</v>
      </c>
      <c r="GH473" s="37">
        <v>3267.8119999999999</v>
      </c>
      <c r="GQ473" s="185"/>
      <c r="GR473" s="186"/>
      <c r="GS473" s="186"/>
      <c r="GT473" s="186"/>
      <c r="GU473" s="186"/>
      <c r="GV473" s="186"/>
      <c r="GW473" s="186"/>
      <c r="GX473" s="186"/>
      <c r="GY473" s="186"/>
      <c r="GZ473" s="186"/>
      <c r="HA473" s="186"/>
      <c r="HB473" s="186"/>
      <c r="HC473" s="186"/>
      <c r="HD473" s="186"/>
      <c r="HE473" s="186"/>
      <c r="HF473" s="186"/>
      <c r="HG473" s="186"/>
      <c r="HH473" s="186"/>
      <c r="HV473" s="37">
        <v>1633.9059999999999</v>
      </c>
      <c r="HX473" s="37">
        <v>2</v>
      </c>
      <c r="IB473" s="37">
        <v>0</v>
      </c>
      <c r="IR473" s="37">
        <v>0</v>
      </c>
      <c r="IT473" s="37">
        <v>0</v>
      </c>
      <c r="JT473" s="37">
        <v>0</v>
      </c>
      <c r="JW473" s="37">
        <v>0</v>
      </c>
      <c r="JZ473" s="37">
        <v>0</v>
      </c>
      <c r="KA473" s="37">
        <v>0</v>
      </c>
      <c r="KB473" s="37">
        <v>0</v>
      </c>
      <c r="KC473" s="37">
        <v>0</v>
      </c>
      <c r="KD473" s="37">
        <v>0</v>
      </c>
      <c r="KV473" s="37">
        <v>0</v>
      </c>
    </row>
    <row r="474" spans="1:350" ht="17.25" customHeight="1" x14ac:dyDescent="0.25">
      <c r="A474" s="17">
        <v>464</v>
      </c>
      <c r="B474" s="163" t="s">
        <v>300</v>
      </c>
      <c r="C474" s="169" t="s">
        <v>764</v>
      </c>
      <c r="D474" s="170">
        <v>247693783</v>
      </c>
      <c r="E474" s="78">
        <f t="shared" si="157"/>
        <v>25418.929</v>
      </c>
      <c r="F474" s="78">
        <f t="shared" si="154"/>
        <v>0</v>
      </c>
      <c r="G474" s="78">
        <f t="shared" si="155"/>
        <v>6760.9449999999997</v>
      </c>
      <c r="H474" s="78">
        <f t="shared" si="156"/>
        <v>0</v>
      </c>
      <c r="I474" s="78">
        <f t="shared" si="158"/>
        <v>18657.984</v>
      </c>
      <c r="J474" s="37">
        <f t="shared" si="161"/>
        <v>2</v>
      </c>
      <c r="L474" s="37">
        <v>2</v>
      </c>
      <c r="N474" s="37">
        <v>0</v>
      </c>
      <c r="U474" s="37">
        <v>1</v>
      </c>
      <c r="V474" s="180">
        <f t="shared" si="159"/>
        <v>535</v>
      </c>
      <c r="W474" s="180">
        <f t="shared" si="162"/>
        <v>0</v>
      </c>
      <c r="X474" s="180"/>
      <c r="Y474" s="180"/>
      <c r="Z474" s="180">
        <f t="shared" si="163"/>
        <v>0</v>
      </c>
      <c r="AA474" s="180"/>
      <c r="AB474" s="180"/>
      <c r="AC474" s="180">
        <f t="shared" si="164"/>
        <v>535</v>
      </c>
      <c r="AE474" s="37">
        <v>535</v>
      </c>
      <c r="AG474" s="37">
        <v>0</v>
      </c>
      <c r="AI474" s="37">
        <v>0</v>
      </c>
      <c r="AK474" s="37">
        <v>0</v>
      </c>
      <c r="AL474" s="37">
        <f t="shared" si="160"/>
        <v>4</v>
      </c>
      <c r="AM474" s="179">
        <f t="shared" si="165"/>
        <v>0</v>
      </c>
      <c r="AP474" s="37">
        <f t="shared" si="166"/>
        <v>0</v>
      </c>
      <c r="AS474" s="37">
        <f t="shared" si="167"/>
        <v>3</v>
      </c>
      <c r="AU474" s="37">
        <v>3</v>
      </c>
      <c r="AV474" s="37">
        <f t="shared" si="168"/>
        <v>1</v>
      </c>
      <c r="AX474" s="37">
        <v>1</v>
      </c>
      <c r="AZ474" s="37">
        <v>3</v>
      </c>
      <c r="BF474" s="37">
        <v>0</v>
      </c>
      <c r="BS474" s="37">
        <f t="shared" si="175"/>
        <v>322</v>
      </c>
      <c r="BU474" s="37">
        <v>322</v>
      </c>
      <c r="BW474" s="37">
        <v>0</v>
      </c>
      <c r="BY474" s="37">
        <v>140</v>
      </c>
      <c r="CA474" s="37">
        <v>0</v>
      </c>
      <c r="CH474" s="37">
        <f t="shared" si="174"/>
        <v>2</v>
      </c>
      <c r="CJ474" s="37">
        <v>2</v>
      </c>
      <c r="CN474" s="37">
        <v>16595.609</v>
      </c>
      <c r="CT474" s="37">
        <v>161</v>
      </c>
      <c r="DB474" s="37">
        <v>0</v>
      </c>
      <c r="DD474" s="37">
        <v>60</v>
      </c>
      <c r="DE474" s="37">
        <f t="shared" si="171"/>
        <v>1</v>
      </c>
      <c r="DG474" s="37">
        <v>1</v>
      </c>
      <c r="DK474" s="37">
        <v>18</v>
      </c>
      <c r="DQ474" s="37">
        <f t="shared" si="153"/>
        <v>1758.9090000000001</v>
      </c>
      <c r="DW474" s="37">
        <v>0</v>
      </c>
      <c r="DZ474" s="37">
        <v>2</v>
      </c>
      <c r="EE474" s="37">
        <v>0</v>
      </c>
      <c r="EK474" s="37">
        <v>8</v>
      </c>
      <c r="EL474" s="37">
        <f t="shared" si="172"/>
        <v>263</v>
      </c>
      <c r="EN474" s="37">
        <v>263</v>
      </c>
      <c r="EP474" s="37">
        <v>3243.127</v>
      </c>
      <c r="FF474" s="37">
        <v>3517.8180000000002</v>
      </c>
      <c r="FI474" s="37"/>
      <c r="FV474" s="37">
        <v>781.73733333333303</v>
      </c>
      <c r="FX474" s="37">
        <v>4.5</v>
      </c>
      <c r="GH474" s="37">
        <v>1047.375</v>
      </c>
      <c r="GQ474" s="183"/>
      <c r="GR474" s="184"/>
      <c r="GS474" s="184"/>
      <c r="GT474" s="184"/>
      <c r="GU474" s="184"/>
      <c r="GV474" s="184"/>
      <c r="GW474" s="184"/>
      <c r="GX474" s="184"/>
      <c r="GY474" s="184"/>
      <c r="GZ474" s="184"/>
      <c r="HA474" s="184"/>
      <c r="HB474" s="184"/>
      <c r="HC474" s="184"/>
      <c r="HD474" s="184"/>
      <c r="HE474" s="184"/>
      <c r="HF474" s="184"/>
      <c r="HG474" s="184"/>
      <c r="HH474" s="184"/>
      <c r="HV474" s="37">
        <v>698.25</v>
      </c>
      <c r="HX474" s="37">
        <v>1.7</v>
      </c>
      <c r="IB474" s="37">
        <v>0</v>
      </c>
      <c r="IR474" s="37">
        <v>0</v>
      </c>
      <c r="IT474" s="37">
        <v>0</v>
      </c>
      <c r="JT474" s="37">
        <v>0</v>
      </c>
      <c r="JW474" s="37">
        <v>0</v>
      </c>
      <c r="JZ474" s="37">
        <v>0</v>
      </c>
      <c r="KA474" s="37">
        <v>0</v>
      </c>
      <c r="KB474" s="37">
        <v>0</v>
      </c>
      <c r="KC474" s="37">
        <v>0</v>
      </c>
      <c r="KD474" s="37">
        <v>0</v>
      </c>
      <c r="KV474" s="37">
        <v>0</v>
      </c>
    </row>
    <row r="475" spans="1:350" ht="17.25" customHeight="1" x14ac:dyDescent="0.25">
      <c r="A475" s="17">
        <v>465</v>
      </c>
      <c r="B475" s="163" t="s">
        <v>300</v>
      </c>
      <c r="C475" s="169" t="s">
        <v>765</v>
      </c>
      <c r="D475" s="170">
        <v>247693821</v>
      </c>
      <c r="E475" s="78">
        <f t="shared" si="157"/>
        <v>13134.189999999999</v>
      </c>
      <c r="F475" s="78">
        <f t="shared" si="154"/>
        <v>0</v>
      </c>
      <c r="G475" s="78">
        <f t="shared" si="155"/>
        <v>4498.5770000000002</v>
      </c>
      <c r="H475" s="78">
        <f t="shared" si="156"/>
        <v>0</v>
      </c>
      <c r="I475" s="78">
        <f t="shared" si="158"/>
        <v>8635.6129999999994</v>
      </c>
      <c r="J475" s="37">
        <f t="shared" si="161"/>
        <v>0</v>
      </c>
      <c r="K475" s="37">
        <f>VLOOKUP($D475,'[2]Титул ДТ'!$B:$CT,12,0)</f>
        <v>0</v>
      </c>
      <c r="N475" s="37">
        <v>0</v>
      </c>
      <c r="U475" s="37">
        <v>0</v>
      </c>
      <c r="V475" s="180">
        <f t="shared" si="159"/>
        <v>0</v>
      </c>
      <c r="W475" s="180">
        <f t="shared" si="162"/>
        <v>0</v>
      </c>
      <c r="X475" s="180"/>
      <c r="Y475" s="180"/>
      <c r="Z475" s="180">
        <f t="shared" si="163"/>
        <v>0</v>
      </c>
      <c r="AA475" s="180"/>
      <c r="AB475" s="180"/>
      <c r="AC475" s="180">
        <f t="shared" si="164"/>
        <v>0</v>
      </c>
      <c r="AE475" s="37">
        <v>0</v>
      </c>
      <c r="AG475" s="37">
        <v>0</v>
      </c>
      <c r="AI475" s="37">
        <v>0</v>
      </c>
      <c r="AK475" s="37">
        <v>0</v>
      </c>
      <c r="AL475" s="37">
        <f t="shared" si="160"/>
        <v>0</v>
      </c>
      <c r="AM475" s="179">
        <f t="shared" si="165"/>
        <v>0</v>
      </c>
      <c r="AP475" s="37">
        <f t="shared" si="166"/>
        <v>0</v>
      </c>
      <c r="AS475" s="37">
        <f t="shared" si="167"/>
        <v>0</v>
      </c>
      <c r="AU475" s="37">
        <v>0</v>
      </c>
      <c r="AV475" s="37">
        <f t="shared" si="168"/>
        <v>0</v>
      </c>
      <c r="AX475" s="37">
        <v>0</v>
      </c>
      <c r="AZ475" s="37">
        <v>2</v>
      </c>
      <c r="BF475" s="37">
        <v>133</v>
      </c>
      <c r="BS475" s="37">
        <f t="shared" si="175"/>
        <v>0</v>
      </c>
      <c r="BU475" s="37">
        <v>0</v>
      </c>
      <c r="BW475" s="37">
        <v>0</v>
      </c>
      <c r="BY475" s="37">
        <v>42.7</v>
      </c>
      <c r="CA475" s="37">
        <v>0</v>
      </c>
      <c r="CH475" s="37">
        <f t="shared" si="174"/>
        <v>3</v>
      </c>
      <c r="CJ475" s="37">
        <v>3</v>
      </c>
      <c r="CN475" s="185">
        <v>7852.6629999999996</v>
      </c>
      <c r="CT475" s="37">
        <v>60</v>
      </c>
      <c r="DB475" s="37">
        <v>0</v>
      </c>
      <c r="DD475" s="37">
        <v>0</v>
      </c>
      <c r="DE475" s="37">
        <f t="shared" si="171"/>
        <v>1</v>
      </c>
      <c r="DG475" s="37">
        <v>1</v>
      </c>
      <c r="DK475" s="37">
        <v>18</v>
      </c>
      <c r="DQ475" s="37">
        <f t="shared" si="153"/>
        <v>1610.8320000000001</v>
      </c>
      <c r="DW475" s="37">
        <v>0</v>
      </c>
      <c r="DZ475" s="37">
        <v>0</v>
      </c>
      <c r="EE475" s="37">
        <v>7</v>
      </c>
      <c r="EK475" s="37">
        <v>5</v>
      </c>
      <c r="EL475" s="37">
        <f t="shared" si="172"/>
        <v>96</v>
      </c>
      <c r="EN475" s="37">
        <v>96</v>
      </c>
      <c r="EP475" s="37">
        <v>1276.913</v>
      </c>
      <c r="FF475" s="37">
        <v>3221.6640000000002</v>
      </c>
      <c r="FI475" s="37"/>
      <c r="FV475" s="37">
        <v>729.43335849056598</v>
      </c>
      <c r="FX475" s="37">
        <v>4.4166666666666696</v>
      </c>
      <c r="GH475" s="37">
        <v>589.25</v>
      </c>
      <c r="GQ475" s="183"/>
      <c r="GR475" s="184"/>
      <c r="GS475" s="184"/>
      <c r="GT475" s="184"/>
      <c r="GU475" s="184"/>
      <c r="GV475" s="184"/>
      <c r="GW475" s="184"/>
      <c r="GX475" s="184"/>
      <c r="GY475" s="184"/>
      <c r="GZ475" s="184"/>
      <c r="HA475" s="184"/>
      <c r="HB475" s="184"/>
      <c r="HC475" s="184"/>
      <c r="HD475" s="184"/>
      <c r="HE475" s="184"/>
      <c r="HF475" s="184"/>
      <c r="HG475" s="184"/>
      <c r="HH475" s="184"/>
      <c r="HV475" s="37">
        <v>336.71428571428601</v>
      </c>
      <c r="HX475" s="37">
        <v>1.7</v>
      </c>
      <c r="IB475" s="37">
        <v>0</v>
      </c>
      <c r="IR475" s="37">
        <v>0</v>
      </c>
      <c r="IT475" s="37">
        <v>0</v>
      </c>
      <c r="JT475" s="37">
        <v>0</v>
      </c>
      <c r="JW475" s="37">
        <v>0</v>
      </c>
      <c r="JZ475" s="37">
        <v>0</v>
      </c>
      <c r="KA475" s="37">
        <v>0</v>
      </c>
      <c r="KB475" s="37">
        <v>0</v>
      </c>
      <c r="KC475" s="37">
        <v>0</v>
      </c>
      <c r="KD475" s="37">
        <v>0</v>
      </c>
      <c r="KV475" s="37">
        <v>0</v>
      </c>
    </row>
    <row r="476" spans="1:350" ht="17.25" customHeight="1" x14ac:dyDescent="0.25">
      <c r="A476" s="17">
        <v>466</v>
      </c>
      <c r="B476" s="163" t="s">
        <v>300</v>
      </c>
      <c r="C476" s="169" t="s">
        <v>766</v>
      </c>
      <c r="D476" s="170">
        <v>247693848</v>
      </c>
      <c r="E476" s="78">
        <f t="shared" si="157"/>
        <v>22900.861999999997</v>
      </c>
      <c r="F476" s="78">
        <f t="shared" si="154"/>
        <v>0</v>
      </c>
      <c r="G476" s="78">
        <f t="shared" si="155"/>
        <v>6027.96</v>
      </c>
      <c r="H476" s="78">
        <f t="shared" si="156"/>
        <v>0</v>
      </c>
      <c r="I476" s="78">
        <f t="shared" si="158"/>
        <v>16872.901999999998</v>
      </c>
      <c r="J476" s="37">
        <f t="shared" si="161"/>
        <v>2</v>
      </c>
      <c r="L476" s="37">
        <v>2</v>
      </c>
      <c r="N476" s="37">
        <v>0</v>
      </c>
      <c r="U476" s="37">
        <v>1</v>
      </c>
      <c r="V476" s="180">
        <f t="shared" si="159"/>
        <v>340</v>
      </c>
      <c r="W476" s="180">
        <f t="shared" si="162"/>
        <v>0</v>
      </c>
      <c r="X476" s="180"/>
      <c r="Y476" s="180"/>
      <c r="Z476" s="180">
        <f t="shared" si="163"/>
        <v>0</v>
      </c>
      <c r="AA476" s="180"/>
      <c r="AB476" s="180"/>
      <c r="AC476" s="180">
        <f t="shared" si="164"/>
        <v>340</v>
      </c>
      <c r="AE476" s="37">
        <v>340</v>
      </c>
      <c r="AG476" s="37">
        <v>0</v>
      </c>
      <c r="AI476" s="37">
        <v>0</v>
      </c>
      <c r="AK476" s="37">
        <v>0</v>
      </c>
      <c r="AL476" s="37">
        <f t="shared" si="160"/>
        <v>13</v>
      </c>
      <c r="AM476" s="179">
        <f t="shared" si="165"/>
        <v>0</v>
      </c>
      <c r="AP476" s="37">
        <f t="shared" si="166"/>
        <v>0</v>
      </c>
      <c r="AS476" s="37">
        <f t="shared" si="167"/>
        <v>12</v>
      </c>
      <c r="AU476" s="37">
        <v>12</v>
      </c>
      <c r="AV476" s="37">
        <f t="shared" si="168"/>
        <v>1</v>
      </c>
      <c r="AX476" s="37">
        <v>1</v>
      </c>
      <c r="AZ476" s="37">
        <v>2</v>
      </c>
      <c r="BF476" s="37">
        <v>0</v>
      </c>
      <c r="BS476" s="37">
        <f t="shared" si="175"/>
        <v>290</v>
      </c>
      <c r="BU476" s="37">
        <v>290</v>
      </c>
      <c r="BW476" s="37">
        <v>0</v>
      </c>
      <c r="BY476" s="37">
        <v>0</v>
      </c>
      <c r="CA476" s="37">
        <v>0</v>
      </c>
      <c r="CH476" s="37">
        <f t="shared" si="174"/>
        <v>4</v>
      </c>
      <c r="CJ476" s="37">
        <v>4</v>
      </c>
      <c r="CN476" s="183">
        <v>14888.794</v>
      </c>
      <c r="CT476" s="37">
        <v>0</v>
      </c>
      <c r="DB476" s="37">
        <v>0</v>
      </c>
      <c r="DD476" s="37">
        <v>0</v>
      </c>
      <c r="DE476" s="37">
        <f t="shared" si="171"/>
        <v>1</v>
      </c>
      <c r="DG476" s="37">
        <v>1</v>
      </c>
      <c r="DK476" s="37">
        <v>18</v>
      </c>
      <c r="DQ476" s="37">
        <f t="shared" si="153"/>
        <v>2103.14</v>
      </c>
      <c r="DW476" s="37">
        <v>0</v>
      </c>
      <c r="DZ476" s="37">
        <v>2</v>
      </c>
      <c r="EE476" s="37">
        <v>9</v>
      </c>
      <c r="EK476" s="37">
        <v>12</v>
      </c>
      <c r="EL476" s="37">
        <f t="shared" si="172"/>
        <v>141</v>
      </c>
      <c r="EN476" s="37">
        <v>141</v>
      </c>
      <c r="EP476" s="37">
        <v>1821.68</v>
      </c>
      <c r="FF476" s="185">
        <v>4206.28</v>
      </c>
      <c r="FI476" s="37"/>
      <c r="FV476" s="37">
        <v>1009.5072</v>
      </c>
      <c r="FX476" s="37">
        <v>4.1666666666666696</v>
      </c>
      <c r="GH476" s="37">
        <v>1336.1079999999999</v>
      </c>
      <c r="GQ476" s="183"/>
      <c r="GR476" s="184"/>
      <c r="GS476" s="184"/>
      <c r="GT476" s="184"/>
      <c r="GU476" s="184"/>
      <c r="GV476" s="184"/>
      <c r="GW476" s="184"/>
      <c r="GX476" s="184"/>
      <c r="GY476" s="184"/>
      <c r="GZ476" s="184"/>
      <c r="HA476" s="184"/>
      <c r="HB476" s="184"/>
      <c r="HC476" s="184"/>
      <c r="HD476" s="184"/>
      <c r="HE476" s="184"/>
      <c r="HF476" s="184"/>
      <c r="HG476" s="184"/>
      <c r="HH476" s="184"/>
      <c r="HV476" s="37">
        <v>890.73866666666697</v>
      </c>
      <c r="HX476" s="37">
        <v>1.7</v>
      </c>
      <c r="IB476" s="37">
        <v>0</v>
      </c>
      <c r="IR476" s="37">
        <v>0</v>
      </c>
      <c r="IT476" s="37">
        <v>0</v>
      </c>
      <c r="JT476" s="37">
        <v>0</v>
      </c>
      <c r="JW476" s="37">
        <v>0</v>
      </c>
      <c r="JZ476" s="37">
        <v>0</v>
      </c>
      <c r="KA476" s="37">
        <v>0</v>
      </c>
      <c r="KB476" s="37">
        <v>0</v>
      </c>
      <c r="KC476" s="37">
        <v>0</v>
      </c>
      <c r="KD476" s="37">
        <v>0</v>
      </c>
      <c r="KV476" s="37">
        <v>0</v>
      </c>
    </row>
    <row r="477" spans="1:350" ht="17.25" customHeight="1" x14ac:dyDescent="0.25">
      <c r="A477" s="17">
        <v>467</v>
      </c>
      <c r="B477" s="165" t="s">
        <v>300</v>
      </c>
      <c r="C477" s="172" t="s">
        <v>767</v>
      </c>
      <c r="D477" s="170">
        <v>247693728</v>
      </c>
      <c r="E477" s="78">
        <f t="shared" si="157"/>
        <v>16116.339</v>
      </c>
      <c r="F477" s="78">
        <f t="shared" si="154"/>
        <v>3535.0855000000001</v>
      </c>
      <c r="G477" s="78">
        <f t="shared" si="155"/>
        <v>0</v>
      </c>
      <c r="H477" s="78">
        <f t="shared" si="156"/>
        <v>12360.4635</v>
      </c>
      <c r="I477" s="78">
        <f t="shared" si="158"/>
        <v>220.79</v>
      </c>
      <c r="J477" s="37">
        <f t="shared" si="161"/>
        <v>2</v>
      </c>
      <c r="K477" s="37">
        <f>VLOOKUP($D477,'[2]Титул ДТ'!$B:$CT,12,0)</f>
        <v>2</v>
      </c>
      <c r="N477" s="37">
        <v>0</v>
      </c>
      <c r="U477" s="37">
        <v>1</v>
      </c>
      <c r="V477" s="180">
        <f t="shared" si="159"/>
        <v>291</v>
      </c>
      <c r="W477" s="180">
        <f t="shared" si="162"/>
        <v>0</v>
      </c>
      <c r="X477" s="180"/>
      <c r="Y477" s="180"/>
      <c r="Z477" s="180">
        <f t="shared" si="163"/>
        <v>0</v>
      </c>
      <c r="AA477" s="180"/>
      <c r="AB477" s="180"/>
      <c r="AC477" s="180">
        <f t="shared" si="164"/>
        <v>291</v>
      </c>
      <c r="AD477" s="37">
        <v>291</v>
      </c>
      <c r="AG477" s="37">
        <v>0</v>
      </c>
      <c r="AI477" s="37">
        <v>0</v>
      </c>
      <c r="AK477" s="37">
        <v>0</v>
      </c>
      <c r="AL477" s="37">
        <f t="shared" si="160"/>
        <v>4</v>
      </c>
      <c r="AM477" s="179">
        <f t="shared" si="165"/>
        <v>0</v>
      </c>
      <c r="AP477" s="37">
        <f t="shared" si="166"/>
        <v>0</v>
      </c>
      <c r="AS477" s="37">
        <f t="shared" si="167"/>
        <v>4</v>
      </c>
      <c r="AT477" s="37">
        <v>4</v>
      </c>
      <c r="AV477" s="37">
        <f t="shared" si="168"/>
        <v>0</v>
      </c>
      <c r="AX477" s="37">
        <v>0</v>
      </c>
      <c r="AY477" s="37">
        <v>1</v>
      </c>
      <c r="BF477" s="37">
        <v>0</v>
      </c>
      <c r="BS477" s="37">
        <f t="shared" si="175"/>
        <v>400</v>
      </c>
      <c r="BT477" s="37">
        <v>400</v>
      </c>
      <c r="BU477" s="37">
        <v>0</v>
      </c>
      <c r="BW477" s="37">
        <v>0</v>
      </c>
      <c r="BY477" s="37">
        <v>0</v>
      </c>
      <c r="CA477" s="37">
        <v>0</v>
      </c>
      <c r="CH477" s="37">
        <f t="shared" si="174"/>
        <v>0</v>
      </c>
      <c r="CM477" s="37">
        <v>10882.919</v>
      </c>
      <c r="CN477" s="183"/>
      <c r="CS477" s="37">
        <v>267</v>
      </c>
      <c r="DB477" s="37">
        <v>0</v>
      </c>
      <c r="DD477" s="185">
        <v>0</v>
      </c>
      <c r="DE477" s="37">
        <f t="shared" si="171"/>
        <v>0</v>
      </c>
      <c r="DG477" s="37">
        <v>0</v>
      </c>
      <c r="DK477" s="37">
        <v>0</v>
      </c>
      <c r="DP477" s="37">
        <v>1071</v>
      </c>
      <c r="DW477" s="37">
        <v>0</v>
      </c>
      <c r="DZ477" s="37">
        <v>2</v>
      </c>
      <c r="EE477" s="37">
        <v>13</v>
      </c>
      <c r="EK477" s="37">
        <v>12</v>
      </c>
      <c r="EL477" s="37">
        <f t="shared" si="172"/>
        <v>152</v>
      </c>
      <c r="EM477" s="37">
        <v>152</v>
      </c>
      <c r="EO477" s="37">
        <v>1635.0854999999999</v>
      </c>
      <c r="EQ477" s="37">
        <v>288.54450000000003</v>
      </c>
      <c r="FE477" s="37">
        <v>1900</v>
      </c>
      <c r="FF477" s="183"/>
      <c r="FG477" s="37">
        <v>242</v>
      </c>
      <c r="FI477" s="37"/>
      <c r="FV477" s="37">
        <v>0</v>
      </c>
      <c r="FX477" s="37">
        <v>4</v>
      </c>
      <c r="GE477" s="37">
        <v>256</v>
      </c>
      <c r="GH477" s="37">
        <v>220.79</v>
      </c>
      <c r="GQ477" s="185"/>
      <c r="GR477" s="186"/>
      <c r="GS477" s="186"/>
      <c r="GT477" s="186"/>
      <c r="GU477" s="186"/>
      <c r="GV477" s="186"/>
      <c r="GW477" s="186"/>
      <c r="GX477" s="186"/>
      <c r="GY477" s="186"/>
      <c r="GZ477" s="186"/>
      <c r="HA477" s="186"/>
      <c r="HB477" s="186"/>
      <c r="HC477" s="186"/>
      <c r="HD477" s="186"/>
      <c r="HE477" s="186"/>
      <c r="HF477" s="186"/>
      <c r="HG477" s="186"/>
      <c r="HH477" s="186"/>
      <c r="HU477" s="37">
        <v>139.636363636364</v>
      </c>
      <c r="HV477" s="37">
        <v>120.430909090909</v>
      </c>
      <c r="HW477" s="37">
        <v>1.8333333333333299</v>
      </c>
      <c r="HX477" s="37">
        <v>1.7</v>
      </c>
      <c r="IB477" s="37">
        <v>0</v>
      </c>
      <c r="IR477" s="37">
        <v>0</v>
      </c>
      <c r="IT477" s="37">
        <v>0</v>
      </c>
      <c r="JT477" s="37">
        <v>0</v>
      </c>
      <c r="JW477" s="37">
        <v>0</v>
      </c>
      <c r="JZ477" s="37">
        <v>0</v>
      </c>
      <c r="KA477" s="37">
        <v>0</v>
      </c>
      <c r="KB477" s="37">
        <v>0</v>
      </c>
      <c r="KC477" s="37">
        <v>0</v>
      </c>
      <c r="KD477" s="37">
        <v>0</v>
      </c>
      <c r="KV477" s="37">
        <v>0</v>
      </c>
    </row>
    <row r="478" spans="1:350" ht="17.25" customHeight="1" x14ac:dyDescent="0.25">
      <c r="A478" s="17">
        <v>468</v>
      </c>
      <c r="B478" s="163" t="s">
        <v>300</v>
      </c>
      <c r="C478" s="169" t="s">
        <v>768</v>
      </c>
      <c r="D478" s="170">
        <v>247693621</v>
      </c>
      <c r="E478" s="78">
        <f t="shared" si="157"/>
        <v>13599.11</v>
      </c>
      <c r="F478" s="78">
        <f t="shared" si="154"/>
        <v>0</v>
      </c>
      <c r="G478" s="78">
        <f t="shared" si="155"/>
        <v>7550.11</v>
      </c>
      <c r="H478" s="78">
        <f t="shared" si="156"/>
        <v>0</v>
      </c>
      <c r="I478" s="78">
        <f t="shared" si="158"/>
        <v>6049</v>
      </c>
      <c r="J478" s="37">
        <f t="shared" si="161"/>
        <v>2</v>
      </c>
      <c r="K478" s="37">
        <v>0</v>
      </c>
      <c r="L478" s="37">
        <v>2</v>
      </c>
      <c r="M478" s="37">
        <v>0</v>
      </c>
      <c r="N478" s="37">
        <v>0</v>
      </c>
      <c r="O478" s="37">
        <v>0</v>
      </c>
      <c r="P478" s="37">
        <v>0</v>
      </c>
      <c r="Q478" s="37">
        <v>0</v>
      </c>
      <c r="R478" s="37">
        <v>0</v>
      </c>
      <c r="S478" s="37">
        <v>0</v>
      </c>
      <c r="T478" s="37">
        <v>0</v>
      </c>
      <c r="U478" s="37">
        <v>1</v>
      </c>
      <c r="V478" s="180">
        <v>820</v>
      </c>
      <c r="W478" s="180">
        <v>0</v>
      </c>
      <c r="X478" s="180">
        <v>0</v>
      </c>
      <c r="Y478" s="180">
        <v>0</v>
      </c>
      <c r="Z478" s="180">
        <v>820</v>
      </c>
      <c r="AA478" s="180">
        <v>0</v>
      </c>
      <c r="AB478" s="180">
        <v>820</v>
      </c>
      <c r="AC478" s="180">
        <v>0</v>
      </c>
      <c r="AD478" s="37">
        <v>0</v>
      </c>
      <c r="AE478" s="37">
        <v>0</v>
      </c>
      <c r="AF478" s="37">
        <v>0</v>
      </c>
      <c r="AG478" s="37">
        <v>0</v>
      </c>
      <c r="AH478" s="37">
        <v>0</v>
      </c>
      <c r="AI478" s="37">
        <v>0</v>
      </c>
      <c r="AJ478" s="37">
        <v>0</v>
      </c>
      <c r="AK478" s="37">
        <v>0</v>
      </c>
      <c r="AL478" s="37">
        <v>10</v>
      </c>
      <c r="AM478" s="179">
        <v>0</v>
      </c>
      <c r="AN478" s="37">
        <v>0</v>
      </c>
      <c r="AO478" s="37">
        <v>0</v>
      </c>
      <c r="AP478" s="37">
        <v>0</v>
      </c>
      <c r="AQ478" s="37">
        <v>0</v>
      </c>
      <c r="AR478" s="37">
        <v>0</v>
      </c>
      <c r="AS478" s="37">
        <v>10</v>
      </c>
      <c r="AT478" s="37">
        <v>0</v>
      </c>
      <c r="AU478" s="37">
        <v>10</v>
      </c>
      <c r="AV478" s="37">
        <f t="shared" si="168"/>
        <v>0</v>
      </c>
      <c r="AW478" s="37">
        <v>0</v>
      </c>
      <c r="AX478" s="37">
        <v>0</v>
      </c>
      <c r="AY478" s="37">
        <v>0</v>
      </c>
      <c r="AZ478" s="37">
        <v>2</v>
      </c>
      <c r="BA478" s="37">
        <v>0</v>
      </c>
      <c r="BB478" s="37">
        <v>0</v>
      </c>
      <c r="BC478" s="37">
        <v>0</v>
      </c>
      <c r="BD478" s="37">
        <v>0</v>
      </c>
      <c r="BE478" s="37">
        <v>0</v>
      </c>
      <c r="BF478" s="37">
        <v>0</v>
      </c>
      <c r="BG478" s="37">
        <v>0</v>
      </c>
      <c r="BH478" s="37">
        <v>0</v>
      </c>
      <c r="BI478" s="37">
        <v>0</v>
      </c>
      <c r="BJ478" s="37">
        <v>0</v>
      </c>
      <c r="BK478" s="37">
        <v>1</v>
      </c>
      <c r="BL478" s="37">
        <v>520</v>
      </c>
      <c r="BM478" s="37">
        <v>0</v>
      </c>
      <c r="BN478" s="37">
        <v>0</v>
      </c>
      <c r="BO478" s="37">
        <v>0</v>
      </c>
      <c r="BP478" s="37">
        <v>0</v>
      </c>
      <c r="BQ478" s="37">
        <v>0</v>
      </c>
      <c r="BR478" s="37">
        <v>0</v>
      </c>
      <c r="BS478" s="37">
        <f t="shared" si="175"/>
        <v>520</v>
      </c>
      <c r="BT478" s="37">
        <v>0</v>
      </c>
      <c r="BU478" s="37">
        <v>520</v>
      </c>
      <c r="BV478" s="37">
        <v>0</v>
      </c>
      <c r="BW478" s="37">
        <v>0</v>
      </c>
      <c r="BX478" s="37">
        <v>0</v>
      </c>
      <c r="BY478" s="37">
        <v>0</v>
      </c>
      <c r="BZ478" s="37">
        <v>0</v>
      </c>
      <c r="CA478" s="37">
        <v>0</v>
      </c>
      <c r="CB478" s="37">
        <v>0</v>
      </c>
      <c r="CC478" s="37">
        <v>0</v>
      </c>
      <c r="CD478" s="37">
        <v>0</v>
      </c>
      <c r="CE478" s="37">
        <v>0</v>
      </c>
      <c r="CF478" s="37">
        <v>0</v>
      </c>
      <c r="CG478" s="37">
        <v>0</v>
      </c>
      <c r="CH478" s="37">
        <f t="shared" si="174"/>
        <v>0</v>
      </c>
      <c r="CI478" s="37">
        <v>0</v>
      </c>
      <c r="CJ478" s="37">
        <v>0</v>
      </c>
      <c r="CK478" s="37">
        <v>0</v>
      </c>
      <c r="CL478" s="37">
        <v>0</v>
      </c>
      <c r="CM478" s="37">
        <v>0</v>
      </c>
      <c r="CN478" s="183">
        <v>520</v>
      </c>
      <c r="CO478" s="37">
        <v>0</v>
      </c>
      <c r="CP478" s="37">
        <v>0</v>
      </c>
      <c r="CQ478" s="37">
        <v>0</v>
      </c>
      <c r="CR478" s="37">
        <v>0</v>
      </c>
      <c r="CS478" s="37">
        <v>0</v>
      </c>
      <c r="CT478" s="37">
        <v>27</v>
      </c>
      <c r="CU478" s="37">
        <v>0</v>
      </c>
      <c r="CW478" s="37">
        <v>0</v>
      </c>
      <c r="CY478" s="37">
        <v>0</v>
      </c>
      <c r="CZ478" s="37">
        <v>0</v>
      </c>
      <c r="DA478" s="37">
        <v>0</v>
      </c>
      <c r="DB478" s="37">
        <v>0</v>
      </c>
      <c r="DC478" s="37">
        <v>0</v>
      </c>
      <c r="DD478" s="183">
        <v>6</v>
      </c>
      <c r="DE478" s="37">
        <v>4</v>
      </c>
      <c r="DF478" s="37">
        <v>0</v>
      </c>
      <c r="DG478" s="37">
        <v>4</v>
      </c>
      <c r="DH478" s="37">
        <v>0</v>
      </c>
      <c r="DI478" s="37">
        <v>0</v>
      </c>
      <c r="DJ478" s="37">
        <v>0</v>
      </c>
      <c r="DK478" s="37">
        <v>39</v>
      </c>
      <c r="DL478" s="37">
        <v>0</v>
      </c>
      <c r="DM478" s="37">
        <v>0</v>
      </c>
      <c r="DN478" s="37">
        <v>0</v>
      </c>
      <c r="DO478" s="37">
        <v>0</v>
      </c>
      <c r="DP478" s="37">
        <v>0</v>
      </c>
      <c r="DQ478" s="37">
        <v>1191</v>
      </c>
      <c r="DR478" s="37">
        <v>0</v>
      </c>
      <c r="DS478" s="37">
        <v>0</v>
      </c>
      <c r="DT478" s="37">
        <v>0</v>
      </c>
      <c r="DU478" s="37">
        <v>0</v>
      </c>
      <c r="DV478" s="37">
        <v>0</v>
      </c>
      <c r="DW478" s="37">
        <v>0</v>
      </c>
      <c r="DX478" s="37">
        <v>0</v>
      </c>
      <c r="DY478" s="37">
        <v>0</v>
      </c>
      <c r="DZ478" s="37">
        <v>0</v>
      </c>
      <c r="EB478" s="37">
        <v>0</v>
      </c>
      <c r="EC478" s="37">
        <v>0</v>
      </c>
      <c r="ED478" s="37">
        <v>0</v>
      </c>
      <c r="EE478" s="37">
        <v>24</v>
      </c>
      <c r="EF478" s="37">
        <v>0</v>
      </c>
      <c r="EG478" s="37">
        <v>0</v>
      </c>
      <c r="EH478" s="37">
        <v>0</v>
      </c>
      <c r="EI478" s="37">
        <v>0</v>
      </c>
      <c r="EJ478" s="37">
        <v>0</v>
      </c>
      <c r="EK478" s="37">
        <v>24</v>
      </c>
      <c r="EL478" s="37">
        <f t="shared" si="172"/>
        <v>22</v>
      </c>
      <c r="EM478" s="37">
        <v>0</v>
      </c>
      <c r="EN478" s="37">
        <v>22</v>
      </c>
      <c r="EO478" s="37">
        <v>0</v>
      </c>
      <c r="EP478" s="37">
        <v>280</v>
      </c>
      <c r="EQ478" s="37">
        <v>0</v>
      </c>
      <c r="ER478" s="37">
        <v>0</v>
      </c>
      <c r="ES478" s="37">
        <v>0</v>
      </c>
      <c r="ET478" s="37">
        <v>0</v>
      </c>
      <c r="EU478" s="37">
        <v>0</v>
      </c>
      <c r="EV478" s="37">
        <v>0</v>
      </c>
      <c r="EW478" s="37">
        <v>0</v>
      </c>
      <c r="EX478" s="37">
        <v>0</v>
      </c>
      <c r="EY478" s="37">
        <v>0</v>
      </c>
      <c r="EZ478" s="37">
        <v>0</v>
      </c>
      <c r="FA478" s="37">
        <v>0</v>
      </c>
      <c r="FB478" s="37">
        <v>0</v>
      </c>
      <c r="FC478" s="37">
        <v>0</v>
      </c>
      <c r="FD478" s="37">
        <v>0</v>
      </c>
      <c r="FE478" s="37">
        <v>0</v>
      </c>
      <c r="FF478" s="183">
        <v>6999.11</v>
      </c>
      <c r="FG478" s="37">
        <v>0</v>
      </c>
      <c r="FH478" s="37">
        <v>4000</v>
      </c>
      <c r="FI478" s="37">
        <v>0</v>
      </c>
      <c r="FJ478" s="187">
        <v>0</v>
      </c>
      <c r="FK478" s="37">
        <v>0</v>
      </c>
      <c r="FL478" s="37">
        <v>0</v>
      </c>
      <c r="FM478" s="37">
        <v>0</v>
      </c>
      <c r="FN478" s="37">
        <v>0</v>
      </c>
      <c r="FO478" s="37">
        <v>0</v>
      </c>
      <c r="FP478" s="37">
        <v>0</v>
      </c>
      <c r="FQ478" s="37">
        <v>0</v>
      </c>
      <c r="FR478" s="37">
        <v>0</v>
      </c>
      <c r="FS478" s="37">
        <v>0</v>
      </c>
      <c r="FT478" s="37">
        <v>0</v>
      </c>
      <c r="FV478" s="37">
        <v>4782.2217391304403</v>
      </c>
      <c r="FW478" s="37">
        <v>0</v>
      </c>
      <c r="FX478" s="37">
        <v>2.2999999999999998</v>
      </c>
      <c r="FY478" s="37">
        <v>0</v>
      </c>
      <c r="FZ478" s="37">
        <v>0</v>
      </c>
      <c r="GA478" s="37">
        <v>0</v>
      </c>
      <c r="GB478" s="37">
        <v>271</v>
      </c>
      <c r="GC478" s="37">
        <v>0</v>
      </c>
      <c r="GD478" s="37">
        <v>0</v>
      </c>
      <c r="GE478" s="37">
        <v>0</v>
      </c>
      <c r="GF478" s="37">
        <v>0</v>
      </c>
      <c r="GG478" s="37">
        <v>0</v>
      </c>
      <c r="GH478" s="37">
        <v>150</v>
      </c>
      <c r="GI478" s="37">
        <v>0</v>
      </c>
      <c r="GJ478" s="37">
        <v>0</v>
      </c>
      <c r="GK478" s="37">
        <v>0</v>
      </c>
      <c r="GL478" s="37">
        <v>0</v>
      </c>
      <c r="GM478" s="37">
        <v>0</v>
      </c>
      <c r="GN478" s="37">
        <v>0</v>
      </c>
      <c r="GO478" s="37">
        <v>0</v>
      </c>
      <c r="GP478" s="37">
        <v>0</v>
      </c>
      <c r="GQ478" s="183">
        <v>0</v>
      </c>
      <c r="GR478" s="184">
        <v>0</v>
      </c>
      <c r="GS478" s="184">
        <v>0</v>
      </c>
      <c r="GT478" s="184">
        <v>0</v>
      </c>
      <c r="GU478" s="184">
        <v>0</v>
      </c>
      <c r="GV478" s="184">
        <v>0</v>
      </c>
      <c r="GW478" s="184">
        <v>0</v>
      </c>
      <c r="GX478" s="184">
        <v>0</v>
      </c>
      <c r="GY478" s="184">
        <v>0</v>
      </c>
      <c r="GZ478" s="184">
        <v>0</v>
      </c>
      <c r="HA478" s="184">
        <v>0</v>
      </c>
      <c r="HB478" s="184">
        <v>0</v>
      </c>
      <c r="HC478" s="184">
        <v>0</v>
      </c>
      <c r="HD478" s="184">
        <v>0</v>
      </c>
      <c r="HE478" s="184">
        <v>0</v>
      </c>
      <c r="HF478" s="184">
        <v>0</v>
      </c>
      <c r="HG478" s="184">
        <v>0</v>
      </c>
      <c r="HH478" s="184">
        <v>0</v>
      </c>
      <c r="HI478" s="37">
        <v>0</v>
      </c>
      <c r="HJ478" s="37">
        <v>0</v>
      </c>
      <c r="HK478" s="37">
        <v>0</v>
      </c>
      <c r="HL478" s="37">
        <v>0</v>
      </c>
      <c r="HM478" s="37">
        <v>0</v>
      </c>
      <c r="HN478" s="37">
        <v>0</v>
      </c>
      <c r="HO478" s="37">
        <v>0</v>
      </c>
      <c r="HP478" s="37">
        <v>0</v>
      </c>
      <c r="HQ478" s="37">
        <v>0</v>
      </c>
      <c r="HR478" s="37">
        <v>0</v>
      </c>
      <c r="HS478" s="37">
        <v>0</v>
      </c>
      <c r="HT478" s="37">
        <v>0</v>
      </c>
      <c r="HU478" s="37">
        <v>0</v>
      </c>
      <c r="HV478" s="37">
        <v>210.5</v>
      </c>
      <c r="HW478" s="37">
        <v>0</v>
      </c>
      <c r="HX478" s="37">
        <v>2</v>
      </c>
      <c r="HY478" s="37">
        <v>0</v>
      </c>
      <c r="HZ478" s="37">
        <v>0</v>
      </c>
      <c r="IA478" s="37">
        <v>0</v>
      </c>
      <c r="IB478" s="37">
        <v>0</v>
      </c>
      <c r="IC478" s="37">
        <v>0</v>
      </c>
      <c r="ID478" s="37">
        <v>0</v>
      </c>
      <c r="IE478" s="37">
        <v>0</v>
      </c>
      <c r="IF478" s="37">
        <v>0</v>
      </c>
      <c r="IG478" s="37">
        <v>0</v>
      </c>
      <c r="IH478" s="37">
        <v>0</v>
      </c>
      <c r="II478" s="37">
        <v>0</v>
      </c>
      <c r="IJ478" s="37">
        <v>0</v>
      </c>
      <c r="IK478" s="37">
        <v>0</v>
      </c>
      <c r="IL478" s="37">
        <v>0</v>
      </c>
      <c r="IM478" s="37">
        <v>0</v>
      </c>
      <c r="IN478" s="37">
        <v>0</v>
      </c>
      <c r="IO478" s="37">
        <v>0</v>
      </c>
      <c r="IP478" s="37">
        <v>0</v>
      </c>
      <c r="IQ478" s="37">
        <v>0</v>
      </c>
      <c r="IR478" s="37">
        <v>0</v>
      </c>
      <c r="IS478" s="37">
        <v>0</v>
      </c>
      <c r="IT478" s="37">
        <v>0</v>
      </c>
      <c r="JT478" s="37">
        <v>0</v>
      </c>
      <c r="JU478" s="37">
        <v>0</v>
      </c>
      <c r="JV478" s="37">
        <v>0</v>
      </c>
      <c r="JW478" s="37">
        <v>0</v>
      </c>
      <c r="JX478" s="37">
        <v>0</v>
      </c>
      <c r="JY478" s="37">
        <v>0</v>
      </c>
      <c r="JZ478" s="37">
        <v>0</v>
      </c>
      <c r="KA478" s="37">
        <v>0</v>
      </c>
      <c r="KB478" s="37">
        <v>0</v>
      </c>
      <c r="KC478" s="37">
        <v>0</v>
      </c>
      <c r="KD478" s="37">
        <v>0</v>
      </c>
      <c r="KE478" s="37">
        <v>0</v>
      </c>
      <c r="KF478" s="37">
        <v>0</v>
      </c>
      <c r="KG478" s="37">
        <v>0</v>
      </c>
      <c r="KH478" s="37">
        <v>0</v>
      </c>
      <c r="KI478" s="37">
        <v>0</v>
      </c>
      <c r="KJ478" s="37">
        <v>0</v>
      </c>
      <c r="KK478" s="37">
        <v>0</v>
      </c>
      <c r="KL478" s="37">
        <v>0</v>
      </c>
      <c r="KM478" s="37">
        <v>0</v>
      </c>
      <c r="KN478" s="37">
        <v>0</v>
      </c>
      <c r="KO478" s="37">
        <v>0</v>
      </c>
      <c r="KP478" s="37">
        <v>0</v>
      </c>
      <c r="KQ478" s="37">
        <v>0</v>
      </c>
      <c r="KR478" s="37">
        <v>0</v>
      </c>
      <c r="KS478" s="37">
        <v>0</v>
      </c>
      <c r="KT478" s="37">
        <v>0</v>
      </c>
      <c r="KU478" s="37">
        <v>0</v>
      </c>
      <c r="KV478" s="37">
        <v>0</v>
      </c>
      <c r="KW478" s="37">
        <v>0</v>
      </c>
      <c r="KX478" s="37">
        <v>0</v>
      </c>
      <c r="KY478" s="37">
        <v>0</v>
      </c>
      <c r="KZ478" s="37">
        <v>0</v>
      </c>
      <c r="LA478" s="37">
        <v>0</v>
      </c>
      <c r="LB478" s="37">
        <v>0</v>
      </c>
      <c r="LC478" s="37">
        <v>0</v>
      </c>
      <c r="LD478" s="37">
        <v>0</v>
      </c>
      <c r="LE478" s="37">
        <v>0</v>
      </c>
      <c r="LF478" s="37">
        <v>0</v>
      </c>
      <c r="LG478" s="37">
        <v>0</v>
      </c>
      <c r="LH478" s="37">
        <v>0</v>
      </c>
      <c r="LI478" s="37">
        <v>0</v>
      </c>
      <c r="LJ478" s="37">
        <v>0</v>
      </c>
      <c r="LK478" s="37">
        <v>0</v>
      </c>
      <c r="LL478" s="37">
        <v>0</v>
      </c>
      <c r="LM478" s="37">
        <v>0</v>
      </c>
      <c r="LN478" s="37">
        <v>0</v>
      </c>
      <c r="LO478" s="37">
        <v>0</v>
      </c>
      <c r="LP478" s="37">
        <v>0</v>
      </c>
      <c r="LQ478" s="37">
        <v>0</v>
      </c>
      <c r="LS478" s="37">
        <v>0</v>
      </c>
      <c r="LT478" s="37">
        <v>0</v>
      </c>
      <c r="LU478" s="37">
        <v>0</v>
      </c>
      <c r="LV478" s="37">
        <v>0</v>
      </c>
      <c r="LW478" s="37">
        <v>0</v>
      </c>
      <c r="LX478" s="37">
        <v>0</v>
      </c>
      <c r="LY478" s="37">
        <v>0</v>
      </c>
      <c r="LZ478" s="37">
        <v>0</v>
      </c>
      <c r="MA478" s="37">
        <v>0</v>
      </c>
      <c r="MB478" s="37">
        <v>0</v>
      </c>
      <c r="MC478" s="37">
        <v>0</v>
      </c>
      <c r="MD478" s="37">
        <v>0</v>
      </c>
      <c r="ME478" s="37">
        <v>0</v>
      </c>
      <c r="MF478" s="37">
        <v>0</v>
      </c>
      <c r="MG478" s="37">
        <v>0</v>
      </c>
      <c r="MH478" s="37">
        <v>0</v>
      </c>
      <c r="MI478" s="37">
        <v>0</v>
      </c>
      <c r="MJ478" s="37">
        <v>0</v>
      </c>
      <c r="MK478" s="37">
        <v>0</v>
      </c>
      <c r="ML478" s="37">
        <v>0</v>
      </c>
    </row>
    <row r="479" spans="1:350" ht="17.25" customHeight="1" x14ac:dyDescent="0.25">
      <c r="A479" s="17">
        <v>469</v>
      </c>
      <c r="B479" s="164" t="s">
        <v>300</v>
      </c>
      <c r="C479" s="171" t="s">
        <v>769</v>
      </c>
      <c r="D479" s="170">
        <v>260569959</v>
      </c>
      <c r="E479" s="78">
        <f t="shared" si="157"/>
        <v>30009</v>
      </c>
      <c r="F479" s="78">
        <f t="shared" si="154"/>
        <v>0</v>
      </c>
      <c r="G479" s="78">
        <f t="shared" si="155"/>
        <v>14969</v>
      </c>
      <c r="H479" s="78">
        <f t="shared" si="156"/>
        <v>0</v>
      </c>
      <c r="I479" s="78">
        <f t="shared" si="158"/>
        <v>15040</v>
      </c>
      <c r="J479" s="37">
        <f t="shared" si="161"/>
        <v>4</v>
      </c>
      <c r="K479" s="37">
        <v>0</v>
      </c>
      <c r="L479" s="37">
        <v>4</v>
      </c>
      <c r="M479" s="37">
        <v>0</v>
      </c>
      <c r="N479" s="37">
        <v>0</v>
      </c>
      <c r="O479" s="37">
        <v>0</v>
      </c>
      <c r="P479" s="37">
        <v>0</v>
      </c>
      <c r="Q479" s="37">
        <v>0</v>
      </c>
      <c r="R479" s="37">
        <v>0</v>
      </c>
      <c r="S479" s="37">
        <v>0</v>
      </c>
      <c r="T479" s="37">
        <v>0</v>
      </c>
      <c r="U479" s="37">
        <v>1</v>
      </c>
      <c r="V479" s="180">
        <v>1201</v>
      </c>
      <c r="W479" s="180">
        <v>0</v>
      </c>
      <c r="X479" s="180">
        <v>0</v>
      </c>
      <c r="Y479" s="180">
        <v>0</v>
      </c>
      <c r="Z479" s="180">
        <v>1201</v>
      </c>
      <c r="AA479" s="180">
        <v>0</v>
      </c>
      <c r="AB479" s="180">
        <v>1201</v>
      </c>
      <c r="AC479" s="180">
        <v>0</v>
      </c>
      <c r="AD479" s="37">
        <v>0</v>
      </c>
      <c r="AE479" s="37">
        <v>0</v>
      </c>
      <c r="AF479" s="37">
        <v>0</v>
      </c>
      <c r="AG479" s="37">
        <v>0</v>
      </c>
      <c r="AH479" s="37">
        <v>0</v>
      </c>
      <c r="AI479" s="37">
        <v>0</v>
      </c>
      <c r="AJ479" s="37">
        <v>0</v>
      </c>
      <c r="AK479" s="37">
        <v>0</v>
      </c>
      <c r="AL479" s="37">
        <v>22</v>
      </c>
      <c r="AM479" s="179">
        <v>0</v>
      </c>
      <c r="AN479" s="37">
        <v>0</v>
      </c>
      <c r="AO479" s="37">
        <v>0</v>
      </c>
      <c r="AP479" s="37">
        <v>0</v>
      </c>
      <c r="AQ479" s="37">
        <v>0</v>
      </c>
      <c r="AR479" s="37">
        <v>0</v>
      </c>
      <c r="AS479" s="37">
        <v>22</v>
      </c>
      <c r="AT479" s="37">
        <v>0</v>
      </c>
      <c r="AU479" s="37">
        <v>22</v>
      </c>
      <c r="AV479" s="37">
        <f t="shared" si="168"/>
        <v>0</v>
      </c>
      <c r="AW479" s="37">
        <v>0</v>
      </c>
      <c r="AX479" s="37">
        <v>0</v>
      </c>
      <c r="AY479" s="37">
        <v>0</v>
      </c>
      <c r="AZ479" s="37">
        <v>2</v>
      </c>
      <c r="BA479" s="37">
        <v>0</v>
      </c>
      <c r="BB479" s="37">
        <v>0</v>
      </c>
      <c r="BC479" s="37">
        <v>0</v>
      </c>
      <c r="BD479" s="37">
        <v>0</v>
      </c>
      <c r="BE479" s="37">
        <v>0</v>
      </c>
      <c r="BF479" s="37">
        <v>0</v>
      </c>
      <c r="BG479" s="37">
        <v>0</v>
      </c>
      <c r="BH479" s="37">
        <v>0</v>
      </c>
      <c r="BI479" s="37">
        <v>0</v>
      </c>
      <c r="BJ479" s="37">
        <v>0</v>
      </c>
      <c r="BK479" s="37">
        <v>1</v>
      </c>
      <c r="BL479" s="37">
        <v>2349</v>
      </c>
      <c r="BM479" s="37">
        <v>0</v>
      </c>
      <c r="BN479" s="37">
        <v>0</v>
      </c>
      <c r="BO479" s="37">
        <v>0</v>
      </c>
      <c r="BP479" s="37">
        <v>0</v>
      </c>
      <c r="BQ479" s="37">
        <v>0</v>
      </c>
      <c r="BR479" s="37">
        <v>0</v>
      </c>
      <c r="BS479" s="37">
        <f t="shared" ref="BS479:BS542" si="176">BT479+BU479</f>
        <v>2349</v>
      </c>
      <c r="BT479" s="37">
        <v>0</v>
      </c>
      <c r="BU479" s="37">
        <v>2349</v>
      </c>
      <c r="BV479" s="37">
        <v>0</v>
      </c>
      <c r="BW479" s="37">
        <v>0</v>
      </c>
      <c r="BX479" s="37">
        <v>0</v>
      </c>
      <c r="BY479" s="37">
        <v>0</v>
      </c>
      <c r="BZ479" s="37">
        <v>0</v>
      </c>
      <c r="CA479" s="37">
        <v>0</v>
      </c>
      <c r="CB479" s="37">
        <v>0</v>
      </c>
      <c r="CC479" s="37">
        <v>0</v>
      </c>
      <c r="CD479" s="37">
        <v>0</v>
      </c>
      <c r="CE479" s="37">
        <v>0</v>
      </c>
      <c r="CF479" s="37">
        <v>0</v>
      </c>
      <c r="CG479" s="37">
        <v>0</v>
      </c>
      <c r="CH479" s="37">
        <f t="shared" si="174"/>
        <v>10</v>
      </c>
      <c r="CI479" s="37">
        <v>0</v>
      </c>
      <c r="CJ479" s="37">
        <v>10</v>
      </c>
      <c r="CK479" s="37">
        <v>0</v>
      </c>
      <c r="CL479" s="37">
        <v>0</v>
      </c>
      <c r="CM479" s="37">
        <v>0</v>
      </c>
      <c r="CN479" s="183">
        <v>8000</v>
      </c>
      <c r="CO479" s="37">
        <v>0</v>
      </c>
      <c r="CP479" s="37">
        <v>0</v>
      </c>
      <c r="CQ479" s="37">
        <v>0</v>
      </c>
      <c r="CR479" s="37">
        <v>0</v>
      </c>
      <c r="CS479" s="37">
        <v>0</v>
      </c>
      <c r="CT479" s="37">
        <v>20</v>
      </c>
      <c r="CU479" s="37">
        <v>0</v>
      </c>
      <c r="CW479" s="37">
        <v>0</v>
      </c>
      <c r="CX479" s="37">
        <v>0</v>
      </c>
      <c r="CY479" s="37">
        <v>0</v>
      </c>
      <c r="CZ479" s="37">
        <v>0</v>
      </c>
      <c r="DA479" s="37">
        <v>0</v>
      </c>
      <c r="DB479" s="37">
        <v>0</v>
      </c>
      <c r="DC479" s="37">
        <v>0</v>
      </c>
      <c r="DD479" s="183">
        <v>7</v>
      </c>
      <c r="DE479" s="37">
        <v>3</v>
      </c>
      <c r="DF479" s="37">
        <v>0</v>
      </c>
      <c r="DG479" s="37">
        <v>3</v>
      </c>
      <c r="DH479" s="37">
        <v>0</v>
      </c>
      <c r="DI479" s="37">
        <v>0</v>
      </c>
      <c r="DJ479" s="37">
        <v>0</v>
      </c>
      <c r="DK479" s="37">
        <v>450</v>
      </c>
      <c r="DL479" s="37">
        <v>0</v>
      </c>
      <c r="DM479" s="37">
        <v>0</v>
      </c>
      <c r="DN479" s="37">
        <v>0</v>
      </c>
      <c r="DO479" s="37">
        <v>0</v>
      </c>
      <c r="DP479" s="37">
        <v>0</v>
      </c>
      <c r="DQ479" s="37">
        <v>1218</v>
      </c>
      <c r="DR479" s="37">
        <v>0</v>
      </c>
      <c r="DS479" s="37">
        <v>0</v>
      </c>
      <c r="DT479" s="37">
        <v>0</v>
      </c>
      <c r="DU479" s="37">
        <v>0</v>
      </c>
      <c r="DV479" s="37">
        <v>0</v>
      </c>
      <c r="DW479" s="37">
        <v>682</v>
      </c>
      <c r="DX479" s="37">
        <v>0</v>
      </c>
      <c r="DY479" s="37">
        <v>0</v>
      </c>
      <c r="DZ479" s="37">
        <v>0</v>
      </c>
      <c r="EB479" s="37">
        <v>0</v>
      </c>
      <c r="EC479" s="37">
        <v>0</v>
      </c>
      <c r="ED479" s="37">
        <v>0</v>
      </c>
      <c r="EE479" s="37">
        <v>0</v>
      </c>
      <c r="EF479" s="37">
        <v>0</v>
      </c>
      <c r="EG479" s="37">
        <v>0</v>
      </c>
      <c r="EH479" s="37">
        <v>0</v>
      </c>
      <c r="EI479" s="37">
        <v>0</v>
      </c>
      <c r="EJ479" s="37">
        <v>0</v>
      </c>
      <c r="EK479" s="37">
        <v>1</v>
      </c>
      <c r="EL479" s="37">
        <f t="shared" si="172"/>
        <v>62</v>
      </c>
      <c r="EM479" s="37">
        <v>0</v>
      </c>
      <c r="EN479" s="37">
        <v>62</v>
      </c>
      <c r="EO479" s="37">
        <v>0</v>
      </c>
      <c r="EP479" s="37">
        <v>2700</v>
      </c>
      <c r="EQ479" s="37">
        <v>0</v>
      </c>
      <c r="ER479" s="37">
        <v>1100</v>
      </c>
      <c r="ES479" s="37">
        <v>0</v>
      </c>
      <c r="ET479" s="37">
        <v>0</v>
      </c>
      <c r="EU479" s="37">
        <v>0</v>
      </c>
      <c r="EV479" s="37">
        <v>0</v>
      </c>
      <c r="EW479" s="37">
        <v>0</v>
      </c>
      <c r="EX479" s="37">
        <v>0</v>
      </c>
      <c r="EY479" s="37">
        <v>0</v>
      </c>
      <c r="EZ479" s="37">
        <v>0</v>
      </c>
      <c r="FA479" s="37">
        <v>0</v>
      </c>
      <c r="FB479" s="37">
        <v>0</v>
      </c>
      <c r="FC479" s="37">
        <v>0</v>
      </c>
      <c r="FD479" s="37">
        <v>0</v>
      </c>
      <c r="FE479" s="37">
        <v>0</v>
      </c>
      <c r="FF479" s="183">
        <v>10051</v>
      </c>
      <c r="FG479" s="37">
        <v>0</v>
      </c>
      <c r="FH479" s="37">
        <v>580</v>
      </c>
      <c r="FI479" s="37">
        <v>0</v>
      </c>
      <c r="FJ479" s="187">
        <v>0</v>
      </c>
      <c r="FK479" s="37">
        <v>0</v>
      </c>
      <c r="FL479" s="37">
        <v>0</v>
      </c>
      <c r="FM479" s="37">
        <v>0</v>
      </c>
      <c r="FN479" s="37">
        <v>0</v>
      </c>
      <c r="FO479" s="37">
        <v>0</v>
      </c>
      <c r="FP479" s="37">
        <v>0</v>
      </c>
      <c r="FQ479" s="37">
        <v>0</v>
      </c>
      <c r="FR479" s="37">
        <v>0</v>
      </c>
      <c r="FS479" s="37">
        <v>0</v>
      </c>
      <c r="FT479" s="37">
        <v>0</v>
      </c>
      <c r="FV479" s="37">
        <v>1968.7037037037001</v>
      </c>
      <c r="FW479" s="37">
        <v>0</v>
      </c>
      <c r="FX479" s="37">
        <v>5.4</v>
      </c>
      <c r="FY479" s="37">
        <v>0</v>
      </c>
      <c r="FZ479" s="37">
        <v>0</v>
      </c>
      <c r="GA479" s="37">
        <v>0</v>
      </c>
      <c r="GB479" s="37">
        <v>1218</v>
      </c>
      <c r="GC479" s="37">
        <v>0</v>
      </c>
      <c r="GD479" s="37">
        <v>0</v>
      </c>
      <c r="GE479" s="37">
        <v>0</v>
      </c>
      <c r="GF479" s="37">
        <v>0</v>
      </c>
      <c r="GG479" s="37">
        <v>0</v>
      </c>
      <c r="GH479" s="37">
        <v>600</v>
      </c>
      <c r="GI479" s="37">
        <v>0</v>
      </c>
      <c r="GJ479" s="37">
        <v>0</v>
      </c>
      <c r="GK479" s="37">
        <v>0</v>
      </c>
      <c r="GL479" s="37">
        <v>0</v>
      </c>
      <c r="GM479" s="37">
        <v>0</v>
      </c>
      <c r="GN479" s="37">
        <v>0</v>
      </c>
      <c r="GO479" s="37">
        <v>0</v>
      </c>
      <c r="GP479" s="37">
        <v>0</v>
      </c>
      <c r="GQ479" s="183">
        <v>0</v>
      </c>
      <c r="GR479" s="184">
        <v>0</v>
      </c>
      <c r="GS479" s="184">
        <v>0</v>
      </c>
      <c r="GT479" s="184">
        <v>0</v>
      </c>
      <c r="GU479" s="184">
        <v>0</v>
      </c>
      <c r="GV479" s="184">
        <v>0</v>
      </c>
      <c r="GW479" s="184">
        <v>0</v>
      </c>
      <c r="GX479" s="184">
        <v>0</v>
      </c>
      <c r="GY479" s="184">
        <v>0</v>
      </c>
      <c r="GZ479" s="184">
        <v>0</v>
      </c>
      <c r="HA479" s="184">
        <v>0</v>
      </c>
      <c r="HB479" s="184">
        <v>0</v>
      </c>
      <c r="HC479" s="184">
        <v>0</v>
      </c>
      <c r="HD479" s="184">
        <v>0</v>
      </c>
      <c r="HE479" s="184">
        <v>0</v>
      </c>
      <c r="HF479" s="184">
        <v>0</v>
      </c>
      <c r="HG479" s="184">
        <v>0</v>
      </c>
      <c r="HH479" s="184">
        <v>0</v>
      </c>
      <c r="HI479" s="37">
        <v>0</v>
      </c>
      <c r="HJ479" s="37">
        <v>0</v>
      </c>
      <c r="HK479" s="37">
        <v>0</v>
      </c>
      <c r="HL479" s="37">
        <v>0</v>
      </c>
      <c r="HM479" s="37">
        <v>0</v>
      </c>
      <c r="HN479" s="37">
        <v>0</v>
      </c>
      <c r="HO479" s="37">
        <v>0</v>
      </c>
      <c r="HP479" s="37">
        <v>0</v>
      </c>
      <c r="HQ479" s="37">
        <v>0</v>
      </c>
      <c r="HR479" s="37">
        <v>0</v>
      </c>
      <c r="HS479" s="37">
        <v>0</v>
      </c>
      <c r="HT479" s="37">
        <v>0</v>
      </c>
      <c r="HU479" s="37">
        <v>0</v>
      </c>
      <c r="HV479" s="37">
        <v>909</v>
      </c>
      <c r="HW479" s="37">
        <v>0</v>
      </c>
      <c r="HX479" s="37">
        <v>2</v>
      </c>
      <c r="HY479" s="37">
        <v>0</v>
      </c>
      <c r="HZ479" s="37">
        <v>1000</v>
      </c>
      <c r="IA479" s="37">
        <v>0</v>
      </c>
      <c r="IB479" s="37">
        <v>760</v>
      </c>
      <c r="IC479" s="37">
        <v>0</v>
      </c>
      <c r="ID479" s="37">
        <v>0</v>
      </c>
      <c r="IE479" s="37">
        <v>0</v>
      </c>
      <c r="IF479" s="37">
        <v>0</v>
      </c>
      <c r="IG479" s="37">
        <v>0</v>
      </c>
      <c r="IH479" s="37">
        <v>0</v>
      </c>
      <c r="II479" s="37">
        <v>0</v>
      </c>
      <c r="IJ479" s="37">
        <v>0</v>
      </c>
      <c r="IK479" s="37">
        <v>0</v>
      </c>
      <c r="IL479" s="37">
        <v>0</v>
      </c>
      <c r="IM479" s="37">
        <v>0</v>
      </c>
      <c r="IN479" s="37">
        <v>0</v>
      </c>
      <c r="IO479" s="37">
        <v>0</v>
      </c>
      <c r="IP479" s="37">
        <v>0</v>
      </c>
      <c r="IQ479" s="37">
        <v>0</v>
      </c>
      <c r="IR479" s="37">
        <v>380</v>
      </c>
      <c r="IS479" s="37">
        <v>0</v>
      </c>
      <c r="IT479" s="37">
        <v>2</v>
      </c>
      <c r="JT479" s="37">
        <v>0</v>
      </c>
      <c r="JU479" s="37">
        <v>0</v>
      </c>
      <c r="JV479" s="37">
        <v>0</v>
      </c>
      <c r="JW479" s="37">
        <v>0</v>
      </c>
      <c r="JX479" s="37">
        <v>0</v>
      </c>
      <c r="JY479" s="37">
        <v>0</v>
      </c>
      <c r="JZ479" s="37">
        <v>0</v>
      </c>
      <c r="KA479" s="37">
        <v>0</v>
      </c>
      <c r="KB479" s="37">
        <v>0</v>
      </c>
      <c r="KC479" s="37">
        <v>0</v>
      </c>
      <c r="KD479" s="37">
        <v>0</v>
      </c>
      <c r="KE479" s="37">
        <v>0</v>
      </c>
      <c r="KF479" s="37">
        <v>0</v>
      </c>
      <c r="KG479" s="37">
        <v>0</v>
      </c>
      <c r="KH479" s="37">
        <v>0</v>
      </c>
      <c r="KI479" s="37">
        <v>0</v>
      </c>
      <c r="KJ479" s="37">
        <v>0</v>
      </c>
      <c r="KK479" s="37">
        <v>0</v>
      </c>
      <c r="KL479" s="37">
        <v>0</v>
      </c>
      <c r="KM479" s="37">
        <v>0</v>
      </c>
      <c r="KN479" s="37">
        <v>0</v>
      </c>
      <c r="KO479" s="37">
        <v>0</v>
      </c>
      <c r="KP479" s="37">
        <v>0</v>
      </c>
      <c r="KQ479" s="37">
        <v>0</v>
      </c>
      <c r="KR479" s="37">
        <v>0</v>
      </c>
      <c r="KS479" s="37">
        <v>0</v>
      </c>
      <c r="KT479" s="37">
        <v>0</v>
      </c>
      <c r="KU479" s="37">
        <v>0</v>
      </c>
      <c r="KV479" s="37">
        <v>0</v>
      </c>
      <c r="KW479" s="37">
        <v>0</v>
      </c>
      <c r="KX479" s="37">
        <v>0</v>
      </c>
      <c r="KY479" s="37">
        <v>0</v>
      </c>
      <c r="KZ479" s="37">
        <v>0</v>
      </c>
      <c r="LA479" s="37">
        <v>0</v>
      </c>
      <c r="LB479" s="37">
        <v>0</v>
      </c>
      <c r="LC479" s="37">
        <v>0</v>
      </c>
      <c r="LD479" s="37">
        <v>0</v>
      </c>
      <c r="LE479" s="37">
        <v>0</v>
      </c>
      <c r="LF479" s="37">
        <v>0</v>
      </c>
      <c r="LG479" s="37">
        <v>0</v>
      </c>
      <c r="LH479" s="37">
        <v>0</v>
      </c>
      <c r="LI479" s="37">
        <v>0</v>
      </c>
      <c r="LJ479" s="37">
        <v>0</v>
      </c>
      <c r="LK479" s="37">
        <v>0</v>
      </c>
      <c r="LL479" s="37">
        <v>0</v>
      </c>
      <c r="LM479" s="37">
        <v>0</v>
      </c>
      <c r="LN479" s="37">
        <v>0</v>
      </c>
      <c r="LO479" s="37">
        <v>0</v>
      </c>
      <c r="LP479" s="37">
        <v>0</v>
      </c>
      <c r="LQ479" s="37">
        <v>0</v>
      </c>
      <c r="LS479" s="37">
        <v>0</v>
      </c>
      <c r="LT479" s="37">
        <v>0</v>
      </c>
      <c r="LU479" s="37">
        <v>0</v>
      </c>
      <c r="LV479" s="37">
        <v>0</v>
      </c>
      <c r="LW479" s="37">
        <v>0</v>
      </c>
      <c r="LX479" s="37">
        <v>0</v>
      </c>
      <c r="LY479" s="37">
        <v>0</v>
      </c>
      <c r="LZ479" s="37">
        <v>0</v>
      </c>
      <c r="MA479" s="37">
        <v>0</v>
      </c>
      <c r="MB479" s="37">
        <v>0</v>
      </c>
      <c r="MC479" s="37">
        <v>0</v>
      </c>
      <c r="MD479" s="37">
        <v>0</v>
      </c>
      <c r="ME479" s="37">
        <v>0</v>
      </c>
      <c r="MF479" s="37">
        <v>0</v>
      </c>
      <c r="MG479" s="37">
        <v>0</v>
      </c>
      <c r="MH479" s="37">
        <v>0</v>
      </c>
      <c r="MI479" s="37">
        <v>0</v>
      </c>
      <c r="MJ479" s="37">
        <v>0</v>
      </c>
      <c r="MK479" s="37">
        <v>0</v>
      </c>
      <c r="ML479" s="37">
        <v>0</v>
      </c>
    </row>
    <row r="480" spans="1:350" ht="17.25" customHeight="1" x14ac:dyDescent="0.25">
      <c r="A480" s="17">
        <v>470</v>
      </c>
      <c r="B480" s="163" t="s">
        <v>300</v>
      </c>
      <c r="C480" s="169" t="s">
        <v>770</v>
      </c>
      <c r="D480" s="170">
        <v>260569962</v>
      </c>
      <c r="E480" s="78">
        <f t="shared" si="157"/>
        <v>16774</v>
      </c>
      <c r="F480" s="78">
        <f t="shared" si="154"/>
        <v>0</v>
      </c>
      <c r="G480" s="78">
        <f t="shared" si="155"/>
        <v>9209</v>
      </c>
      <c r="H480" s="78">
        <f t="shared" si="156"/>
        <v>0</v>
      </c>
      <c r="I480" s="78">
        <f t="shared" si="158"/>
        <v>7565</v>
      </c>
      <c r="J480" s="37">
        <f t="shared" si="161"/>
        <v>2</v>
      </c>
      <c r="K480" s="37">
        <v>0</v>
      </c>
      <c r="L480" s="37">
        <v>2</v>
      </c>
      <c r="M480" s="37">
        <v>0</v>
      </c>
      <c r="N480" s="37">
        <v>0</v>
      </c>
      <c r="O480" s="37">
        <v>0</v>
      </c>
      <c r="P480" s="37">
        <v>0</v>
      </c>
      <c r="Q480" s="37">
        <v>0</v>
      </c>
      <c r="R480" s="37">
        <v>0</v>
      </c>
      <c r="S480" s="37">
        <v>0</v>
      </c>
      <c r="T480" s="37">
        <v>0</v>
      </c>
      <c r="U480" s="37">
        <v>1</v>
      </c>
      <c r="V480" s="180">
        <v>752</v>
      </c>
      <c r="W480" s="180">
        <v>0</v>
      </c>
      <c r="X480" s="180">
        <v>0</v>
      </c>
      <c r="Y480" s="180">
        <v>0</v>
      </c>
      <c r="Z480" s="180">
        <v>752</v>
      </c>
      <c r="AA480" s="180">
        <v>0</v>
      </c>
      <c r="AB480" s="180">
        <v>752</v>
      </c>
      <c r="AC480" s="180">
        <v>0</v>
      </c>
      <c r="AD480" s="37">
        <v>0</v>
      </c>
      <c r="AE480" s="37">
        <v>0</v>
      </c>
      <c r="AF480" s="37">
        <v>0</v>
      </c>
      <c r="AG480" s="37">
        <v>0</v>
      </c>
      <c r="AH480" s="37">
        <v>0</v>
      </c>
      <c r="AI480" s="37">
        <v>0</v>
      </c>
      <c r="AJ480" s="37">
        <v>0</v>
      </c>
      <c r="AK480" s="37">
        <v>0</v>
      </c>
      <c r="AL480" s="37">
        <v>7</v>
      </c>
      <c r="AM480" s="179">
        <v>0</v>
      </c>
      <c r="AN480" s="37">
        <v>0</v>
      </c>
      <c r="AO480" s="37">
        <v>0</v>
      </c>
      <c r="AP480" s="37">
        <v>0</v>
      </c>
      <c r="AQ480" s="37">
        <v>0</v>
      </c>
      <c r="AR480" s="37">
        <v>0</v>
      </c>
      <c r="AS480" s="37">
        <v>7</v>
      </c>
      <c r="AT480" s="37">
        <v>0</v>
      </c>
      <c r="AU480" s="37">
        <v>7</v>
      </c>
      <c r="AV480" s="37">
        <f t="shared" si="168"/>
        <v>0</v>
      </c>
      <c r="AW480" s="37">
        <v>0</v>
      </c>
      <c r="AX480" s="37">
        <v>0</v>
      </c>
      <c r="AY480" s="37">
        <v>0</v>
      </c>
      <c r="AZ480" s="37">
        <v>0</v>
      </c>
      <c r="BA480" s="37">
        <v>0</v>
      </c>
      <c r="BB480" s="37">
        <v>0</v>
      </c>
      <c r="BC480" s="37">
        <v>0</v>
      </c>
      <c r="BD480" s="37">
        <v>0</v>
      </c>
      <c r="BE480" s="37">
        <v>0</v>
      </c>
      <c r="BF480" s="37">
        <v>0</v>
      </c>
      <c r="BG480" s="37">
        <v>0</v>
      </c>
      <c r="BH480" s="37">
        <v>0</v>
      </c>
      <c r="BI480" s="37">
        <v>0</v>
      </c>
      <c r="BJ480" s="37">
        <v>0</v>
      </c>
      <c r="BK480" s="37">
        <v>0</v>
      </c>
      <c r="BL480" s="37">
        <v>0</v>
      </c>
      <c r="BM480" s="37">
        <v>0</v>
      </c>
      <c r="BN480" s="37">
        <v>0</v>
      </c>
      <c r="BO480" s="37">
        <v>0</v>
      </c>
      <c r="BP480" s="37">
        <v>0</v>
      </c>
      <c r="BQ480" s="37">
        <v>0</v>
      </c>
      <c r="BR480" s="37">
        <v>0</v>
      </c>
      <c r="BS480" s="37">
        <f t="shared" si="176"/>
        <v>0</v>
      </c>
      <c r="BT480" s="37">
        <v>0</v>
      </c>
      <c r="BU480" s="37">
        <v>0</v>
      </c>
      <c r="BV480" s="37">
        <v>0</v>
      </c>
      <c r="BW480" s="37">
        <v>0</v>
      </c>
      <c r="BX480" s="37">
        <v>0</v>
      </c>
      <c r="BY480" s="37">
        <v>0</v>
      </c>
      <c r="BZ480" s="37">
        <v>0</v>
      </c>
      <c r="CA480" s="37">
        <v>0</v>
      </c>
      <c r="CB480" s="37">
        <v>0</v>
      </c>
      <c r="CC480" s="37">
        <v>0</v>
      </c>
      <c r="CD480" s="37">
        <v>0</v>
      </c>
      <c r="CE480" s="37">
        <v>0</v>
      </c>
      <c r="CF480" s="37">
        <v>0</v>
      </c>
      <c r="CG480" s="37">
        <v>0</v>
      </c>
      <c r="CH480" s="37">
        <f t="shared" si="174"/>
        <v>0</v>
      </c>
      <c r="CI480" s="37">
        <v>0</v>
      </c>
      <c r="CJ480" s="37">
        <v>0</v>
      </c>
      <c r="CK480" s="37">
        <v>0</v>
      </c>
      <c r="CL480" s="37">
        <v>0</v>
      </c>
      <c r="CM480" s="37">
        <v>0</v>
      </c>
      <c r="CN480" s="183">
        <v>1782</v>
      </c>
      <c r="CO480" s="37">
        <v>0</v>
      </c>
      <c r="CP480" s="37">
        <v>0</v>
      </c>
      <c r="CQ480" s="37">
        <v>0</v>
      </c>
      <c r="CR480" s="37">
        <v>0</v>
      </c>
      <c r="CS480" s="37">
        <v>0</v>
      </c>
      <c r="CT480" s="37">
        <v>13</v>
      </c>
      <c r="CU480" s="37">
        <v>0</v>
      </c>
      <c r="CW480" s="37">
        <v>0</v>
      </c>
      <c r="CX480" s="37">
        <v>0</v>
      </c>
      <c r="CY480" s="37">
        <v>0</v>
      </c>
      <c r="CZ480" s="37">
        <v>0</v>
      </c>
      <c r="DA480" s="37">
        <v>0</v>
      </c>
      <c r="DB480" s="37">
        <v>0</v>
      </c>
      <c r="DC480" s="37">
        <v>0</v>
      </c>
      <c r="DD480" s="183">
        <v>4</v>
      </c>
      <c r="DE480" s="37">
        <v>5</v>
      </c>
      <c r="DF480" s="37">
        <v>0</v>
      </c>
      <c r="DG480" s="37">
        <v>5</v>
      </c>
      <c r="DH480" s="37">
        <v>0</v>
      </c>
      <c r="DI480" s="37">
        <v>0</v>
      </c>
      <c r="DJ480" s="37">
        <v>0</v>
      </c>
      <c r="DK480" s="37">
        <v>220</v>
      </c>
      <c r="DL480" s="37">
        <v>0</v>
      </c>
      <c r="DM480" s="37">
        <v>0</v>
      </c>
      <c r="DN480" s="37">
        <v>0</v>
      </c>
      <c r="DO480" s="37">
        <v>0</v>
      </c>
      <c r="DP480" s="37">
        <v>0</v>
      </c>
      <c r="DQ480" s="37">
        <v>1260</v>
      </c>
      <c r="DR480" s="37">
        <v>0</v>
      </c>
      <c r="DS480" s="37">
        <v>0</v>
      </c>
      <c r="DT480" s="37">
        <v>0</v>
      </c>
      <c r="DU480" s="37">
        <v>0</v>
      </c>
      <c r="DV480" s="37">
        <v>0</v>
      </c>
      <c r="DW480" s="37">
        <v>179</v>
      </c>
      <c r="DX480" s="37">
        <v>0</v>
      </c>
      <c r="DY480" s="37">
        <v>0</v>
      </c>
      <c r="DZ480" s="37">
        <v>0</v>
      </c>
      <c r="EB480" s="37">
        <v>0</v>
      </c>
      <c r="EC480" s="37">
        <v>0</v>
      </c>
      <c r="ED480" s="37">
        <v>0</v>
      </c>
      <c r="EE480" s="37">
        <v>1</v>
      </c>
      <c r="EF480" s="37">
        <v>0</v>
      </c>
      <c r="EG480" s="37">
        <v>0</v>
      </c>
      <c r="EH480" s="37">
        <v>0</v>
      </c>
      <c r="EI480" s="37">
        <v>0</v>
      </c>
      <c r="EJ480" s="37">
        <v>0</v>
      </c>
      <c r="EK480" s="37">
        <v>1</v>
      </c>
      <c r="EL480" s="37">
        <f t="shared" si="172"/>
        <v>40</v>
      </c>
      <c r="EM480" s="37">
        <v>0</v>
      </c>
      <c r="EN480" s="37">
        <v>40</v>
      </c>
      <c r="EO480" s="37">
        <v>0</v>
      </c>
      <c r="EP480" s="37">
        <v>1521</v>
      </c>
      <c r="EQ480" s="37">
        <v>0</v>
      </c>
      <c r="ER480" s="37">
        <v>970</v>
      </c>
      <c r="ES480" s="37">
        <v>0</v>
      </c>
      <c r="ET480" s="37">
        <v>0</v>
      </c>
      <c r="EU480" s="37">
        <v>0</v>
      </c>
      <c r="EV480" s="37">
        <v>0</v>
      </c>
      <c r="EW480" s="37">
        <v>0</v>
      </c>
      <c r="EX480" s="37">
        <v>0</v>
      </c>
      <c r="EY480" s="37">
        <v>0</v>
      </c>
      <c r="EZ480" s="37">
        <v>0</v>
      </c>
      <c r="FA480" s="37">
        <v>0</v>
      </c>
      <c r="FB480" s="37">
        <v>0</v>
      </c>
      <c r="FC480" s="37">
        <v>0</v>
      </c>
      <c r="FD480" s="37">
        <v>0</v>
      </c>
      <c r="FE480" s="37">
        <v>0</v>
      </c>
      <c r="FF480" s="183">
        <v>5204</v>
      </c>
      <c r="FG480" s="37">
        <v>0</v>
      </c>
      <c r="FH480" s="37">
        <v>3220</v>
      </c>
      <c r="FI480" s="37">
        <v>0</v>
      </c>
      <c r="FJ480" s="187">
        <v>0</v>
      </c>
      <c r="FK480" s="37">
        <v>0</v>
      </c>
      <c r="FL480" s="37">
        <v>0</v>
      </c>
      <c r="FM480" s="37">
        <v>0</v>
      </c>
      <c r="FN480" s="37">
        <v>0</v>
      </c>
      <c r="FO480" s="37">
        <v>0</v>
      </c>
      <c r="FP480" s="37">
        <v>0</v>
      </c>
      <c r="FQ480" s="37">
        <v>0</v>
      </c>
      <c r="FR480" s="37">
        <v>0</v>
      </c>
      <c r="FS480" s="37">
        <v>0</v>
      </c>
      <c r="FT480" s="37">
        <v>0</v>
      </c>
      <c r="FV480" s="37">
        <v>1531.6363636363601</v>
      </c>
      <c r="FW480" s="37">
        <v>0</v>
      </c>
      <c r="FX480" s="37">
        <v>5.5</v>
      </c>
      <c r="FY480" s="37">
        <v>0</v>
      </c>
      <c r="FZ480" s="37">
        <v>0</v>
      </c>
      <c r="GA480" s="37">
        <v>0</v>
      </c>
      <c r="GB480" s="37">
        <v>2484</v>
      </c>
      <c r="GD480" s="37">
        <v>0</v>
      </c>
      <c r="GE480" s="37">
        <v>0</v>
      </c>
      <c r="GF480" s="37">
        <v>0</v>
      </c>
      <c r="GG480" s="37">
        <v>0</v>
      </c>
      <c r="GH480" s="37">
        <v>621</v>
      </c>
      <c r="GI480" s="37">
        <v>0</v>
      </c>
      <c r="GJ480" s="37">
        <v>0</v>
      </c>
      <c r="GK480" s="37">
        <v>0</v>
      </c>
      <c r="GL480" s="37">
        <v>0</v>
      </c>
      <c r="GM480" s="37">
        <v>0</v>
      </c>
      <c r="GN480" s="37">
        <v>0</v>
      </c>
      <c r="GO480" s="37">
        <v>0</v>
      </c>
      <c r="GP480" s="37">
        <v>0</v>
      </c>
      <c r="GQ480" s="183">
        <v>0</v>
      </c>
      <c r="GR480" s="184">
        <v>0</v>
      </c>
      <c r="GS480" s="184">
        <v>0</v>
      </c>
      <c r="GT480" s="184">
        <v>0</v>
      </c>
      <c r="GU480" s="184">
        <v>0</v>
      </c>
      <c r="GV480" s="184">
        <v>0</v>
      </c>
      <c r="GW480" s="184">
        <v>0</v>
      </c>
      <c r="GX480" s="184">
        <v>0</v>
      </c>
      <c r="GY480" s="184">
        <v>0</v>
      </c>
      <c r="GZ480" s="184">
        <v>0</v>
      </c>
      <c r="HA480" s="184">
        <v>0</v>
      </c>
      <c r="HB480" s="184">
        <v>0</v>
      </c>
      <c r="HC480" s="184">
        <v>0</v>
      </c>
      <c r="HD480" s="184">
        <v>0</v>
      </c>
      <c r="HE480" s="184">
        <v>0</v>
      </c>
      <c r="HF480" s="184">
        <v>0</v>
      </c>
      <c r="HG480" s="184">
        <v>0</v>
      </c>
      <c r="HH480" s="184">
        <v>0</v>
      </c>
      <c r="HI480" s="37">
        <v>0</v>
      </c>
      <c r="HJ480" s="37">
        <v>0</v>
      </c>
      <c r="HK480" s="37">
        <v>0</v>
      </c>
      <c r="HL480" s="37">
        <v>0</v>
      </c>
      <c r="HM480" s="37">
        <v>0</v>
      </c>
      <c r="HN480" s="37">
        <v>0</v>
      </c>
      <c r="HO480" s="37">
        <v>0</v>
      </c>
      <c r="HP480" s="37">
        <v>0</v>
      </c>
      <c r="HQ480" s="37">
        <v>0</v>
      </c>
      <c r="HR480" s="37">
        <v>0</v>
      </c>
      <c r="HS480" s="37">
        <v>0</v>
      </c>
      <c r="HT480" s="37">
        <v>0</v>
      </c>
      <c r="HU480" s="37">
        <v>0</v>
      </c>
      <c r="HV480" s="37">
        <v>1552.5</v>
      </c>
      <c r="HW480" s="37">
        <v>0</v>
      </c>
      <c r="HX480" s="37">
        <v>2</v>
      </c>
      <c r="HY480" s="37">
        <v>0</v>
      </c>
      <c r="HZ480" s="37">
        <v>0</v>
      </c>
      <c r="IA480" s="37">
        <v>0</v>
      </c>
      <c r="IB480" s="37">
        <v>0</v>
      </c>
      <c r="IC480" s="37">
        <v>0</v>
      </c>
      <c r="ID480" s="37">
        <v>0</v>
      </c>
      <c r="IE480" s="37">
        <v>0</v>
      </c>
      <c r="IF480" s="37">
        <v>0</v>
      </c>
      <c r="IG480" s="37">
        <v>0</v>
      </c>
      <c r="IH480" s="37">
        <v>0</v>
      </c>
      <c r="II480" s="37">
        <v>0</v>
      </c>
      <c r="IJ480" s="37">
        <v>0</v>
      </c>
      <c r="IK480" s="37">
        <v>0</v>
      </c>
      <c r="IL480" s="37">
        <v>0</v>
      </c>
      <c r="IM480" s="37">
        <v>0</v>
      </c>
      <c r="IN480" s="37">
        <v>0</v>
      </c>
      <c r="IO480" s="37">
        <v>0</v>
      </c>
      <c r="IP480" s="37">
        <v>0</v>
      </c>
      <c r="IQ480" s="37">
        <v>0</v>
      </c>
      <c r="IR480" s="37">
        <v>0</v>
      </c>
      <c r="IS480" s="37">
        <v>0</v>
      </c>
      <c r="IT480" s="37">
        <v>0</v>
      </c>
      <c r="JT480" s="37">
        <v>0</v>
      </c>
      <c r="JU480" s="37">
        <v>0</v>
      </c>
      <c r="JV480" s="37">
        <v>0</v>
      </c>
      <c r="JW480" s="37">
        <v>0</v>
      </c>
      <c r="JX480" s="37">
        <v>0</v>
      </c>
      <c r="JY480" s="37">
        <v>0</v>
      </c>
      <c r="JZ480" s="37">
        <v>0</v>
      </c>
      <c r="KA480" s="37">
        <v>0</v>
      </c>
      <c r="KB480" s="37">
        <v>0</v>
      </c>
      <c r="KC480" s="37">
        <v>0</v>
      </c>
      <c r="KD480" s="37">
        <v>0</v>
      </c>
      <c r="KE480" s="37">
        <v>0</v>
      </c>
      <c r="KF480" s="37">
        <v>0</v>
      </c>
      <c r="KG480" s="37">
        <v>0</v>
      </c>
      <c r="KH480" s="37">
        <v>0</v>
      </c>
      <c r="KI480" s="37">
        <v>0</v>
      </c>
      <c r="KJ480" s="37">
        <v>0</v>
      </c>
      <c r="KK480" s="37">
        <v>0</v>
      </c>
      <c r="KL480" s="37">
        <v>0</v>
      </c>
      <c r="KM480" s="37">
        <v>0</v>
      </c>
      <c r="KN480" s="37">
        <v>0</v>
      </c>
      <c r="KO480" s="37">
        <v>0</v>
      </c>
      <c r="KP480" s="37">
        <v>0</v>
      </c>
      <c r="KQ480" s="37">
        <v>0</v>
      </c>
      <c r="KR480" s="37">
        <v>0</v>
      </c>
      <c r="KS480" s="37">
        <v>0</v>
      </c>
      <c r="KT480" s="37">
        <v>0</v>
      </c>
      <c r="KU480" s="37">
        <v>0</v>
      </c>
      <c r="KV480" s="37">
        <v>0</v>
      </c>
      <c r="KW480" s="37">
        <v>0</v>
      </c>
      <c r="KX480" s="37">
        <v>0</v>
      </c>
      <c r="KY480" s="37">
        <v>0</v>
      </c>
      <c r="KZ480" s="37">
        <v>0</v>
      </c>
      <c r="LA480" s="37">
        <v>0</v>
      </c>
      <c r="LB480" s="37">
        <v>0</v>
      </c>
      <c r="LC480" s="37">
        <v>0</v>
      </c>
      <c r="LD480" s="37">
        <v>0</v>
      </c>
      <c r="LE480" s="37">
        <v>0</v>
      </c>
      <c r="LF480" s="37">
        <v>0</v>
      </c>
      <c r="LG480" s="37">
        <v>0</v>
      </c>
      <c r="LH480" s="37">
        <v>0</v>
      </c>
      <c r="LI480" s="37">
        <v>0</v>
      </c>
      <c r="LJ480" s="37">
        <v>0</v>
      </c>
      <c r="LK480" s="37">
        <v>0</v>
      </c>
      <c r="LL480" s="37">
        <v>0</v>
      </c>
      <c r="LM480" s="37">
        <v>0</v>
      </c>
      <c r="LN480" s="37">
        <v>0</v>
      </c>
      <c r="LO480" s="37">
        <v>0</v>
      </c>
      <c r="LP480" s="37">
        <v>0</v>
      </c>
      <c r="LQ480" s="37">
        <v>0</v>
      </c>
      <c r="LS480" s="37">
        <v>0</v>
      </c>
      <c r="LT480" s="37">
        <v>0</v>
      </c>
      <c r="LU480" s="37">
        <v>0</v>
      </c>
      <c r="LV480" s="37">
        <v>0</v>
      </c>
      <c r="LW480" s="37">
        <v>0</v>
      </c>
      <c r="LX480" s="37">
        <v>0</v>
      </c>
      <c r="LY480" s="37">
        <v>0</v>
      </c>
      <c r="LZ480" s="37">
        <v>0</v>
      </c>
      <c r="MA480" s="37">
        <v>0</v>
      </c>
      <c r="MB480" s="37">
        <v>0</v>
      </c>
      <c r="MC480" s="37">
        <v>0</v>
      </c>
      <c r="MD480" s="37">
        <v>0</v>
      </c>
      <c r="ME480" s="37">
        <v>0</v>
      </c>
      <c r="MF480" s="37">
        <v>0</v>
      </c>
      <c r="MG480" s="37">
        <v>0</v>
      </c>
      <c r="MH480" s="37">
        <v>0</v>
      </c>
      <c r="MI480" s="37">
        <v>0</v>
      </c>
      <c r="MJ480" s="37">
        <v>0</v>
      </c>
      <c r="MK480" s="37">
        <v>0</v>
      </c>
      <c r="ML480" s="37">
        <v>0</v>
      </c>
    </row>
    <row r="481" spans="1:308" ht="17.25" customHeight="1" x14ac:dyDescent="0.25">
      <c r="A481" s="17">
        <v>471</v>
      </c>
      <c r="B481" s="163" t="s">
        <v>300</v>
      </c>
      <c r="C481" s="169" t="s">
        <v>771</v>
      </c>
      <c r="D481" s="170">
        <v>247693505</v>
      </c>
      <c r="E481" s="78">
        <f t="shared" si="157"/>
        <v>6052.049</v>
      </c>
      <c r="F481" s="78">
        <f t="shared" si="154"/>
        <v>0</v>
      </c>
      <c r="G481" s="78">
        <f t="shared" si="155"/>
        <v>1182.933</v>
      </c>
      <c r="H481" s="78">
        <f t="shared" si="156"/>
        <v>0</v>
      </c>
      <c r="I481" s="78">
        <f t="shared" si="158"/>
        <v>4869.116</v>
      </c>
      <c r="J481" s="37">
        <f t="shared" si="161"/>
        <v>1</v>
      </c>
      <c r="L481" s="37">
        <v>1</v>
      </c>
      <c r="N481" s="37">
        <v>0</v>
      </c>
      <c r="U481" s="37">
        <v>1</v>
      </c>
      <c r="V481" s="180">
        <f t="shared" si="159"/>
        <v>171</v>
      </c>
      <c r="W481" s="180">
        <f t="shared" si="162"/>
        <v>0</v>
      </c>
      <c r="X481" s="180"/>
      <c r="Y481" s="180"/>
      <c r="Z481" s="180">
        <f t="shared" si="163"/>
        <v>0</v>
      </c>
      <c r="AA481" s="180"/>
      <c r="AB481" s="180"/>
      <c r="AC481" s="180">
        <f t="shared" si="164"/>
        <v>171</v>
      </c>
      <c r="AE481" s="37">
        <v>171</v>
      </c>
      <c r="AG481" s="37">
        <v>0</v>
      </c>
      <c r="AI481" s="37">
        <v>0</v>
      </c>
      <c r="AK481" s="37">
        <v>0</v>
      </c>
      <c r="AL481" s="37">
        <f t="shared" si="160"/>
        <v>0</v>
      </c>
      <c r="AM481" s="179">
        <f t="shared" si="165"/>
        <v>0</v>
      </c>
      <c r="AP481" s="37">
        <f t="shared" si="166"/>
        <v>0</v>
      </c>
      <c r="AS481" s="37">
        <f t="shared" si="167"/>
        <v>0</v>
      </c>
      <c r="AU481" s="37">
        <v>0</v>
      </c>
      <c r="AV481" s="37">
        <f t="shared" si="168"/>
        <v>0</v>
      </c>
      <c r="AX481" s="37">
        <v>0</v>
      </c>
      <c r="AZ481" s="37">
        <v>0</v>
      </c>
      <c r="BF481" s="37">
        <v>0</v>
      </c>
      <c r="BS481" s="37">
        <f t="shared" si="176"/>
        <v>0</v>
      </c>
      <c r="BU481" s="37">
        <v>0</v>
      </c>
      <c r="BW481" s="37">
        <v>0</v>
      </c>
      <c r="BY481" s="37">
        <v>0</v>
      </c>
      <c r="CA481" s="37">
        <v>0</v>
      </c>
      <c r="CH481" s="37">
        <f t="shared" si="174"/>
        <v>0</v>
      </c>
      <c r="CJ481" s="37">
        <v>0</v>
      </c>
      <c r="CN481" s="183">
        <v>4522.116</v>
      </c>
      <c r="CT481" s="37">
        <v>129</v>
      </c>
      <c r="CX481" s="37">
        <v>0</v>
      </c>
      <c r="DB481" s="37">
        <v>0</v>
      </c>
      <c r="DD481" s="183">
        <v>0</v>
      </c>
      <c r="DE481" s="37">
        <f t="shared" si="171"/>
        <v>0</v>
      </c>
      <c r="DG481" s="37">
        <v>0</v>
      </c>
      <c r="DK481" s="37">
        <v>0</v>
      </c>
      <c r="DQ481" s="37">
        <f t="shared" si="153"/>
        <v>591.4665</v>
      </c>
      <c r="DW481" s="37">
        <v>0</v>
      </c>
      <c r="DZ481" s="37">
        <v>1</v>
      </c>
      <c r="EE481" s="37">
        <v>0</v>
      </c>
      <c r="EK481" s="37">
        <v>0</v>
      </c>
      <c r="EL481" s="37">
        <f t="shared" si="172"/>
        <v>0</v>
      </c>
      <c r="EN481" s="37">
        <v>0</v>
      </c>
      <c r="EP481" s="37">
        <v>0</v>
      </c>
      <c r="FF481" s="183">
        <v>1182.933</v>
      </c>
      <c r="FI481" s="37"/>
      <c r="FV481" s="37">
        <v>236.5866</v>
      </c>
      <c r="FX481" s="37">
        <v>5</v>
      </c>
      <c r="GH481" s="37">
        <v>176</v>
      </c>
      <c r="GQ481" s="185"/>
      <c r="GR481" s="186"/>
      <c r="GS481" s="186"/>
      <c r="GT481" s="186"/>
      <c r="GU481" s="186"/>
      <c r="GV481" s="186"/>
      <c r="GW481" s="186"/>
      <c r="GX481" s="186"/>
      <c r="GY481" s="186"/>
      <c r="GZ481" s="186"/>
      <c r="HA481" s="186"/>
      <c r="HB481" s="186"/>
      <c r="HC481" s="186"/>
      <c r="HD481" s="186"/>
      <c r="HE481" s="186"/>
      <c r="HF481" s="186"/>
      <c r="HG481" s="186"/>
      <c r="HH481" s="186"/>
      <c r="HV481" s="37">
        <v>65.185185185185205</v>
      </c>
      <c r="HX481" s="37">
        <v>2.7</v>
      </c>
      <c r="IB481" s="37">
        <v>0</v>
      </c>
      <c r="IR481" s="37">
        <v>0</v>
      </c>
      <c r="IT481" s="37">
        <v>0</v>
      </c>
      <c r="JT481" s="37">
        <v>0</v>
      </c>
      <c r="JW481" s="37">
        <v>0</v>
      </c>
      <c r="JZ481" s="37">
        <v>0</v>
      </c>
      <c r="KA481" s="37">
        <v>0</v>
      </c>
      <c r="KB481" s="37">
        <v>0</v>
      </c>
      <c r="KC481" s="37">
        <v>0</v>
      </c>
      <c r="KD481" s="37">
        <v>0</v>
      </c>
      <c r="KV481" s="37">
        <v>0</v>
      </c>
    </row>
    <row r="482" spans="1:308" ht="17.25" customHeight="1" x14ac:dyDescent="0.25">
      <c r="A482" s="17">
        <v>472</v>
      </c>
      <c r="B482" s="165" t="s">
        <v>300</v>
      </c>
      <c r="C482" s="172" t="s">
        <v>772</v>
      </c>
      <c r="D482" s="170">
        <v>247693496</v>
      </c>
      <c r="E482" s="78">
        <f t="shared" si="157"/>
        <v>27652.420000000002</v>
      </c>
      <c r="F482" s="78">
        <f t="shared" si="154"/>
        <v>6199.1319000000003</v>
      </c>
      <c r="G482" s="78">
        <f t="shared" si="155"/>
        <v>0</v>
      </c>
      <c r="H482" s="78">
        <f t="shared" si="156"/>
        <v>21252.5481</v>
      </c>
      <c r="I482" s="78">
        <f t="shared" si="158"/>
        <v>200.74</v>
      </c>
      <c r="J482" s="37">
        <f t="shared" si="161"/>
        <v>1</v>
      </c>
      <c r="K482" s="37">
        <f>VLOOKUP($D482,'[2]Титул ДТ'!$B:$CT,12,0)</f>
        <v>1</v>
      </c>
      <c r="N482" s="37">
        <v>0</v>
      </c>
      <c r="U482" s="37">
        <v>1</v>
      </c>
      <c r="V482" s="180">
        <f t="shared" si="159"/>
        <v>0</v>
      </c>
      <c r="W482" s="180">
        <f t="shared" si="162"/>
        <v>0</v>
      </c>
      <c r="X482" s="180"/>
      <c r="Y482" s="180"/>
      <c r="Z482" s="180">
        <f t="shared" si="163"/>
        <v>0</v>
      </c>
      <c r="AA482" s="180"/>
      <c r="AB482" s="180"/>
      <c r="AC482" s="180">
        <f t="shared" si="164"/>
        <v>0</v>
      </c>
      <c r="AE482" s="37">
        <v>0</v>
      </c>
      <c r="AG482" s="37">
        <v>0</v>
      </c>
      <c r="AH482" s="37">
        <v>296</v>
      </c>
      <c r="AK482" s="37">
        <v>0</v>
      </c>
      <c r="AL482" s="37">
        <f t="shared" si="160"/>
        <v>0</v>
      </c>
      <c r="AM482" s="179">
        <f t="shared" si="165"/>
        <v>0</v>
      </c>
      <c r="AP482" s="37">
        <f t="shared" si="166"/>
        <v>0</v>
      </c>
      <c r="AS482" s="37">
        <f t="shared" si="167"/>
        <v>0</v>
      </c>
      <c r="AU482" s="37">
        <v>0</v>
      </c>
      <c r="AV482" s="37">
        <f t="shared" si="168"/>
        <v>0</v>
      </c>
      <c r="AX482" s="37">
        <v>0</v>
      </c>
      <c r="AY482" s="37">
        <v>1</v>
      </c>
      <c r="BE482" s="37">
        <v>284</v>
      </c>
      <c r="BS482" s="37">
        <f t="shared" si="176"/>
        <v>0</v>
      </c>
      <c r="BU482" s="37">
        <v>0</v>
      </c>
      <c r="BW482" s="37">
        <v>0</v>
      </c>
      <c r="BY482" s="37">
        <v>0</v>
      </c>
      <c r="CA482" s="37">
        <v>0</v>
      </c>
      <c r="CH482" s="37">
        <f t="shared" si="174"/>
        <v>3</v>
      </c>
      <c r="CI482" s="37">
        <v>3</v>
      </c>
      <c r="CM482" s="37">
        <v>18712.315999999999</v>
      </c>
      <c r="CN482" s="183"/>
      <c r="CS482" s="37">
        <v>246</v>
      </c>
      <c r="CX482" s="37">
        <v>0</v>
      </c>
      <c r="DB482" s="37">
        <v>0</v>
      </c>
      <c r="DD482" s="183">
        <v>0</v>
      </c>
      <c r="DE482" s="37">
        <f t="shared" si="171"/>
        <v>1</v>
      </c>
      <c r="DF482" s="37">
        <v>1</v>
      </c>
      <c r="DJ482" s="37">
        <v>18</v>
      </c>
      <c r="DP482" s="37">
        <v>2207.0735</v>
      </c>
      <c r="DW482" s="37">
        <v>0</v>
      </c>
      <c r="DZ482" s="37">
        <v>1</v>
      </c>
      <c r="EE482" s="37">
        <v>0</v>
      </c>
      <c r="EK482" s="37">
        <v>29</v>
      </c>
      <c r="EL482" s="37">
        <f t="shared" si="172"/>
        <v>203</v>
      </c>
      <c r="EM482" s="37">
        <v>203</v>
      </c>
      <c r="EO482" s="37">
        <v>2199.1318999999999</v>
      </c>
      <c r="EQ482" s="37">
        <v>388.08210000000003</v>
      </c>
      <c r="FE482" s="37">
        <v>4000</v>
      </c>
      <c r="FF482" s="183"/>
      <c r="FG482" s="37">
        <v>414.15</v>
      </c>
      <c r="FI482" s="37"/>
      <c r="FV482" s="37">
        <v>0</v>
      </c>
      <c r="FX482" s="37">
        <v>4</v>
      </c>
      <c r="GE482" s="37">
        <v>1140</v>
      </c>
      <c r="GH482" s="37">
        <v>200.74</v>
      </c>
      <c r="GQ482" s="183"/>
      <c r="GR482" s="184"/>
      <c r="GS482" s="184"/>
      <c r="GT482" s="184"/>
      <c r="GU482" s="184"/>
      <c r="GV482" s="184"/>
      <c r="GW482" s="184"/>
      <c r="GX482" s="184"/>
      <c r="GY482" s="184"/>
      <c r="GZ482" s="184"/>
      <c r="HA482" s="184"/>
      <c r="HB482" s="184"/>
      <c r="HC482" s="184"/>
      <c r="HD482" s="184"/>
      <c r="HE482" s="184"/>
      <c r="HF482" s="184"/>
      <c r="HG482" s="184"/>
      <c r="HH482" s="184"/>
      <c r="HU482" s="37">
        <v>708.28074944180196</v>
      </c>
      <c r="HV482" s="37">
        <v>124.719541792059</v>
      </c>
      <c r="HW482" s="37">
        <v>1.6095312500000001</v>
      </c>
      <c r="HX482" s="37">
        <v>1.7</v>
      </c>
      <c r="IB482" s="37">
        <v>0</v>
      </c>
      <c r="IR482" s="37">
        <v>0</v>
      </c>
      <c r="IT482" s="37">
        <v>0</v>
      </c>
      <c r="JT482" s="37">
        <v>0</v>
      </c>
      <c r="JW482" s="37">
        <v>0</v>
      </c>
      <c r="JZ482" s="37">
        <v>0</v>
      </c>
      <c r="KA482" s="37">
        <v>0</v>
      </c>
      <c r="KB482" s="37">
        <v>0</v>
      </c>
      <c r="KC482" s="37">
        <v>0</v>
      </c>
      <c r="KD482" s="37">
        <v>0</v>
      </c>
      <c r="KV482" s="37">
        <v>0</v>
      </c>
    </row>
    <row r="483" spans="1:308" ht="17.25" customHeight="1" x14ac:dyDescent="0.25">
      <c r="A483" s="17">
        <v>473</v>
      </c>
      <c r="B483" s="163" t="s">
        <v>300</v>
      </c>
      <c r="C483" s="169" t="s">
        <v>773</v>
      </c>
      <c r="D483" s="170">
        <v>1054987557</v>
      </c>
      <c r="E483" s="78">
        <f t="shared" si="157"/>
        <v>24783.127999999997</v>
      </c>
      <c r="F483" s="78">
        <f t="shared" si="154"/>
        <v>0</v>
      </c>
      <c r="G483" s="78">
        <f t="shared" si="155"/>
        <v>12973.2958</v>
      </c>
      <c r="H483" s="78">
        <f t="shared" si="156"/>
        <v>0</v>
      </c>
      <c r="I483" s="78">
        <f t="shared" si="158"/>
        <v>11809.832199999999</v>
      </c>
      <c r="J483" s="37">
        <f t="shared" si="161"/>
        <v>5</v>
      </c>
      <c r="L483" s="37">
        <v>5</v>
      </c>
      <c r="N483" s="37">
        <v>0</v>
      </c>
      <c r="U483" s="37">
        <v>2</v>
      </c>
      <c r="V483" s="180">
        <f t="shared" si="159"/>
        <v>918</v>
      </c>
      <c r="W483" s="180">
        <f t="shared" si="162"/>
        <v>0</v>
      </c>
      <c r="X483" s="180"/>
      <c r="Y483" s="180"/>
      <c r="Z483" s="180">
        <f t="shared" si="163"/>
        <v>0</v>
      </c>
      <c r="AA483" s="180"/>
      <c r="AB483" s="180"/>
      <c r="AC483" s="180">
        <f t="shared" si="164"/>
        <v>918</v>
      </c>
      <c r="AE483" s="37">
        <v>918</v>
      </c>
      <c r="AG483" s="37">
        <v>0</v>
      </c>
      <c r="AI483" s="37">
        <v>0</v>
      </c>
      <c r="AK483" s="37">
        <v>0</v>
      </c>
      <c r="AL483" s="37">
        <f t="shared" si="160"/>
        <v>0</v>
      </c>
      <c r="AM483" s="179">
        <f t="shared" si="165"/>
        <v>0</v>
      </c>
      <c r="AP483" s="37">
        <f t="shared" si="166"/>
        <v>0</v>
      </c>
      <c r="AS483" s="37">
        <f t="shared" si="167"/>
        <v>0</v>
      </c>
      <c r="AU483" s="37">
        <v>0</v>
      </c>
      <c r="AV483" s="37">
        <f t="shared" si="168"/>
        <v>0</v>
      </c>
      <c r="AX483" s="37">
        <v>0</v>
      </c>
      <c r="AZ483" s="37">
        <v>1</v>
      </c>
      <c r="BF483" s="37">
        <v>0</v>
      </c>
      <c r="BS483" s="37">
        <f t="shared" si="176"/>
        <v>160</v>
      </c>
      <c r="BU483" s="37">
        <v>160</v>
      </c>
      <c r="BW483" s="37">
        <v>0</v>
      </c>
      <c r="BY483" s="37">
        <v>0</v>
      </c>
      <c r="CA483" s="37">
        <v>0</v>
      </c>
      <c r="CH483" s="37">
        <f t="shared" si="174"/>
        <v>3</v>
      </c>
      <c r="CJ483" s="37">
        <v>3</v>
      </c>
      <c r="CN483" s="183">
        <v>9721.7279999999992</v>
      </c>
      <c r="CT483" s="37">
        <v>0</v>
      </c>
      <c r="DB483" s="37">
        <v>0</v>
      </c>
      <c r="DD483" s="183">
        <v>0</v>
      </c>
      <c r="DE483" s="37">
        <f t="shared" si="171"/>
        <v>2</v>
      </c>
      <c r="DG483" s="37">
        <v>2</v>
      </c>
      <c r="DK483" s="37">
        <v>18</v>
      </c>
      <c r="DQ483" s="37">
        <f t="shared" si="153"/>
        <v>2677.2845000000002</v>
      </c>
      <c r="DW483" s="37">
        <v>0</v>
      </c>
      <c r="DZ483" s="37">
        <v>5</v>
      </c>
      <c r="EE483" s="37">
        <v>2</v>
      </c>
      <c r="EK483" s="37">
        <v>2</v>
      </c>
      <c r="EL483" s="37">
        <f t="shared" si="172"/>
        <v>289</v>
      </c>
      <c r="EN483" s="37">
        <v>289</v>
      </c>
      <c r="EP483" s="37">
        <v>3650.31</v>
      </c>
      <c r="FF483" s="37">
        <v>5354.5690000000004</v>
      </c>
      <c r="FI483" s="37"/>
      <c r="FV483" s="37">
        <v>1070.9138</v>
      </c>
      <c r="FX483" s="37">
        <v>5</v>
      </c>
      <c r="GB483" s="37">
        <v>3968.4168</v>
      </c>
      <c r="GH483" s="37">
        <v>992.10419999999999</v>
      </c>
      <c r="GQ483" s="183"/>
      <c r="GR483" s="184"/>
      <c r="GS483" s="184"/>
      <c r="GT483" s="184"/>
      <c r="GU483" s="184"/>
      <c r="GV483" s="184"/>
      <c r="GW483" s="184"/>
      <c r="GX483" s="184"/>
      <c r="GY483" s="184"/>
      <c r="GZ483" s="184"/>
      <c r="HA483" s="184"/>
      <c r="HB483" s="184"/>
      <c r="HC483" s="184"/>
      <c r="HD483" s="184"/>
      <c r="HE483" s="184"/>
      <c r="HF483" s="184"/>
      <c r="HG483" s="184"/>
      <c r="HH483" s="184"/>
      <c r="HV483" s="37">
        <v>1078.37413043478</v>
      </c>
      <c r="HX483" s="37">
        <v>4.5999999999999996</v>
      </c>
      <c r="IB483" s="37">
        <v>0</v>
      </c>
      <c r="IR483" s="37">
        <v>0</v>
      </c>
      <c r="IT483" s="37">
        <v>0</v>
      </c>
      <c r="JT483" s="37">
        <v>0</v>
      </c>
      <c r="JW483" s="37">
        <v>0</v>
      </c>
      <c r="JZ483" s="37">
        <v>0</v>
      </c>
      <c r="KA483" s="37">
        <v>0</v>
      </c>
      <c r="KB483" s="37">
        <v>0</v>
      </c>
      <c r="KC483" s="37">
        <v>0</v>
      </c>
      <c r="KD483" s="37">
        <v>0</v>
      </c>
      <c r="KV483" s="37">
        <v>0</v>
      </c>
    </row>
    <row r="484" spans="1:308" ht="17.25" customHeight="1" x14ac:dyDescent="0.25">
      <c r="A484" s="17">
        <v>474</v>
      </c>
      <c r="B484" s="163" t="s">
        <v>300</v>
      </c>
      <c r="C484" s="169" t="s">
        <v>774</v>
      </c>
      <c r="D484" s="170">
        <v>247693542</v>
      </c>
      <c r="E484" s="78">
        <f t="shared" si="157"/>
        <v>5414.152</v>
      </c>
      <c r="F484" s="78">
        <f t="shared" si="154"/>
        <v>0</v>
      </c>
      <c r="G484" s="78">
        <f t="shared" si="155"/>
        <v>2238.1590000000001</v>
      </c>
      <c r="H484" s="78">
        <f t="shared" si="156"/>
        <v>0</v>
      </c>
      <c r="I484" s="78">
        <f t="shared" si="158"/>
        <v>3175.9929999999999</v>
      </c>
      <c r="J484" s="37">
        <f t="shared" si="161"/>
        <v>1</v>
      </c>
      <c r="L484" s="37">
        <v>1</v>
      </c>
      <c r="N484" s="37">
        <v>0</v>
      </c>
      <c r="U484" s="37">
        <v>1</v>
      </c>
      <c r="V484" s="180">
        <f t="shared" si="159"/>
        <v>221</v>
      </c>
      <c r="W484" s="180">
        <f t="shared" si="162"/>
        <v>0</v>
      </c>
      <c r="X484" s="180"/>
      <c r="Y484" s="180"/>
      <c r="Z484" s="180">
        <f t="shared" si="163"/>
        <v>0</v>
      </c>
      <c r="AA484" s="180"/>
      <c r="AB484" s="180"/>
      <c r="AC484" s="180">
        <f t="shared" si="164"/>
        <v>221</v>
      </c>
      <c r="AE484" s="37">
        <v>221</v>
      </c>
      <c r="AG484" s="37">
        <v>0</v>
      </c>
      <c r="AI484" s="37">
        <v>0</v>
      </c>
      <c r="AK484" s="37">
        <v>0</v>
      </c>
      <c r="AL484" s="37">
        <f t="shared" si="160"/>
        <v>0</v>
      </c>
      <c r="AM484" s="179">
        <f t="shared" si="165"/>
        <v>0</v>
      </c>
      <c r="AP484" s="37">
        <f t="shared" si="166"/>
        <v>0</v>
      </c>
      <c r="AS484" s="37">
        <f t="shared" si="167"/>
        <v>0</v>
      </c>
      <c r="AU484" s="37">
        <v>0</v>
      </c>
      <c r="AV484" s="37">
        <f t="shared" si="168"/>
        <v>0</v>
      </c>
      <c r="AX484" s="37">
        <v>0</v>
      </c>
      <c r="AZ484" s="37">
        <v>1</v>
      </c>
      <c r="BF484" s="37">
        <v>0</v>
      </c>
      <c r="BS484" s="37">
        <f t="shared" si="176"/>
        <v>192</v>
      </c>
      <c r="BU484" s="37">
        <v>192</v>
      </c>
      <c r="BW484" s="37">
        <v>0</v>
      </c>
      <c r="BY484" s="37">
        <v>0</v>
      </c>
      <c r="CA484" s="37">
        <v>0</v>
      </c>
      <c r="CH484" s="37">
        <f t="shared" si="174"/>
        <v>2</v>
      </c>
      <c r="CJ484" s="37">
        <v>2</v>
      </c>
      <c r="CN484" s="183">
        <v>2379.3220000000001</v>
      </c>
      <c r="CT484" s="37">
        <v>12</v>
      </c>
      <c r="CX484" s="37">
        <v>0</v>
      </c>
      <c r="DB484" s="37">
        <v>0</v>
      </c>
      <c r="DD484" s="37">
        <v>52</v>
      </c>
      <c r="DE484" s="37">
        <f t="shared" si="171"/>
        <v>1</v>
      </c>
      <c r="DG484" s="37">
        <v>1</v>
      </c>
      <c r="DK484" s="37">
        <v>18</v>
      </c>
      <c r="DQ484" s="37">
        <f t="shared" si="153"/>
        <v>825.69600000000003</v>
      </c>
      <c r="DW484" s="37">
        <v>0</v>
      </c>
      <c r="DZ484" s="37">
        <v>1</v>
      </c>
      <c r="EE484" s="37">
        <v>0</v>
      </c>
      <c r="EK484" s="37">
        <v>0</v>
      </c>
      <c r="EL484" s="37">
        <f t="shared" si="172"/>
        <v>46</v>
      </c>
      <c r="EN484" s="37">
        <v>46</v>
      </c>
      <c r="EP484" s="37">
        <v>586.76700000000005</v>
      </c>
      <c r="FF484" s="185">
        <v>1651.3920000000001</v>
      </c>
      <c r="FI484" s="37"/>
      <c r="FV484" s="37">
        <v>264.22271999999998</v>
      </c>
      <c r="FX484" s="37">
        <v>6.25</v>
      </c>
      <c r="GH484" s="37">
        <v>365.67099999999999</v>
      </c>
      <c r="GQ484" s="183"/>
      <c r="GR484" s="184"/>
      <c r="GS484" s="184"/>
      <c r="GT484" s="184"/>
      <c r="GU484" s="184"/>
      <c r="GV484" s="184"/>
      <c r="GW484" s="184"/>
      <c r="GX484" s="184"/>
      <c r="GY484" s="184"/>
      <c r="GZ484" s="184"/>
      <c r="HA484" s="184"/>
      <c r="HB484" s="184"/>
      <c r="HC484" s="184"/>
      <c r="HD484" s="184"/>
      <c r="HE484" s="184"/>
      <c r="HF484" s="184"/>
      <c r="HG484" s="184"/>
      <c r="HH484" s="184"/>
      <c r="HV484" s="37">
        <v>243.780666666667</v>
      </c>
      <c r="HX484" s="37">
        <v>1.7</v>
      </c>
      <c r="IB484" s="37">
        <v>0</v>
      </c>
      <c r="IR484" s="37">
        <v>0</v>
      </c>
      <c r="IT484" s="37">
        <v>0</v>
      </c>
      <c r="JT484" s="37">
        <v>0</v>
      </c>
      <c r="JW484" s="37">
        <v>0</v>
      </c>
      <c r="JZ484" s="37">
        <v>0</v>
      </c>
      <c r="KA484" s="37">
        <v>0</v>
      </c>
      <c r="KB484" s="37">
        <v>0</v>
      </c>
      <c r="KC484" s="37">
        <v>0</v>
      </c>
      <c r="KD484" s="37">
        <v>0</v>
      </c>
      <c r="KV484" s="37">
        <v>0</v>
      </c>
    </row>
    <row r="485" spans="1:308" ht="17.25" customHeight="1" x14ac:dyDescent="0.25">
      <c r="A485" s="17">
        <v>475</v>
      </c>
      <c r="B485" s="163" t="s">
        <v>300</v>
      </c>
      <c r="C485" s="169" t="s">
        <v>775</v>
      </c>
      <c r="D485" s="170">
        <v>247693519</v>
      </c>
      <c r="E485" s="78">
        <f t="shared" si="157"/>
        <v>2949.7750000000001</v>
      </c>
      <c r="F485" s="78">
        <f t="shared" si="154"/>
        <v>0</v>
      </c>
      <c r="G485" s="78">
        <f t="shared" si="155"/>
        <v>990.66600000000005</v>
      </c>
      <c r="H485" s="78">
        <f t="shared" si="156"/>
        <v>0</v>
      </c>
      <c r="I485" s="78">
        <f t="shared" si="158"/>
        <v>1959.1089999999999</v>
      </c>
      <c r="J485" s="37">
        <f t="shared" si="161"/>
        <v>0</v>
      </c>
      <c r="K485" s="37">
        <f>VLOOKUP($D485,'[2]Титул ДТ'!$B:$CT,12,0)</f>
        <v>0</v>
      </c>
      <c r="N485" s="37">
        <v>0</v>
      </c>
      <c r="U485" s="37">
        <v>0</v>
      </c>
      <c r="V485" s="180">
        <f t="shared" si="159"/>
        <v>0</v>
      </c>
      <c r="W485" s="180">
        <f t="shared" si="162"/>
        <v>0</v>
      </c>
      <c r="X485" s="180"/>
      <c r="Y485" s="180"/>
      <c r="Z485" s="180">
        <f t="shared" si="163"/>
        <v>0</v>
      </c>
      <c r="AA485" s="180"/>
      <c r="AB485" s="180"/>
      <c r="AC485" s="180">
        <f t="shared" si="164"/>
        <v>0</v>
      </c>
      <c r="AE485" s="37">
        <v>0</v>
      </c>
      <c r="AG485" s="37">
        <v>0</v>
      </c>
      <c r="AI485" s="37">
        <v>0</v>
      </c>
      <c r="AK485" s="37">
        <v>0</v>
      </c>
      <c r="AL485" s="37">
        <f t="shared" si="160"/>
        <v>0</v>
      </c>
      <c r="AM485" s="179">
        <f t="shared" si="165"/>
        <v>0</v>
      </c>
      <c r="AP485" s="37">
        <f t="shared" si="166"/>
        <v>0</v>
      </c>
      <c r="AS485" s="37">
        <f t="shared" si="167"/>
        <v>0</v>
      </c>
      <c r="AU485" s="37">
        <v>0</v>
      </c>
      <c r="AV485" s="37">
        <f t="shared" si="168"/>
        <v>0</v>
      </c>
      <c r="AX485" s="37">
        <v>0</v>
      </c>
      <c r="AZ485" s="37">
        <v>0</v>
      </c>
      <c r="BF485" s="37">
        <v>0</v>
      </c>
      <c r="BS485" s="37">
        <f t="shared" si="176"/>
        <v>0</v>
      </c>
      <c r="BU485" s="37">
        <v>0</v>
      </c>
      <c r="BW485" s="37">
        <v>0</v>
      </c>
      <c r="BY485" s="37">
        <v>0</v>
      </c>
      <c r="CA485" s="37">
        <v>0</v>
      </c>
      <c r="CH485" s="37">
        <f t="shared" si="174"/>
        <v>0</v>
      </c>
      <c r="CJ485" s="37">
        <v>0</v>
      </c>
      <c r="CN485" s="183">
        <v>1848.877</v>
      </c>
      <c r="CT485" s="37">
        <v>127</v>
      </c>
      <c r="DB485" s="37">
        <v>0</v>
      </c>
      <c r="DD485" s="183">
        <v>0</v>
      </c>
      <c r="DE485" s="37">
        <f t="shared" si="171"/>
        <v>0</v>
      </c>
      <c r="DG485" s="37">
        <v>0</v>
      </c>
      <c r="DK485" s="37">
        <v>0</v>
      </c>
      <c r="DQ485" s="37">
        <f t="shared" si="153"/>
        <v>287.04500000000002</v>
      </c>
      <c r="DW485" s="37">
        <v>0</v>
      </c>
      <c r="DZ485" s="37">
        <v>0</v>
      </c>
      <c r="EE485" s="37">
        <v>0</v>
      </c>
      <c r="EK485" s="37">
        <v>8</v>
      </c>
      <c r="EL485" s="37">
        <f t="shared" si="172"/>
        <v>34</v>
      </c>
      <c r="EN485" s="37">
        <v>34</v>
      </c>
      <c r="EP485" s="37">
        <v>416.57600000000002</v>
      </c>
      <c r="FF485" s="183">
        <v>574.09</v>
      </c>
      <c r="FI485" s="37"/>
      <c r="FV485" s="37">
        <v>164.025714285714</v>
      </c>
      <c r="FX485" s="37">
        <v>3.5</v>
      </c>
      <c r="GH485" s="37">
        <v>110.232</v>
      </c>
      <c r="GQ485" s="185"/>
      <c r="GR485" s="186"/>
      <c r="GS485" s="186"/>
      <c r="GT485" s="186"/>
      <c r="GU485" s="186"/>
      <c r="GV485" s="186"/>
      <c r="GW485" s="186"/>
      <c r="GX485" s="186"/>
      <c r="GY485" s="186"/>
      <c r="GZ485" s="186"/>
      <c r="HA485" s="186"/>
      <c r="HB485" s="186"/>
      <c r="HC485" s="186"/>
      <c r="HD485" s="186"/>
      <c r="HE485" s="186"/>
      <c r="HF485" s="186"/>
      <c r="HG485" s="186"/>
      <c r="HH485" s="186"/>
      <c r="HV485" s="37">
        <v>55.116</v>
      </c>
      <c r="HX485" s="37">
        <v>2</v>
      </c>
      <c r="IB485" s="37">
        <v>0</v>
      </c>
      <c r="IR485" s="37">
        <v>0</v>
      </c>
      <c r="IT485" s="37">
        <v>0</v>
      </c>
      <c r="JT485" s="37">
        <v>0</v>
      </c>
      <c r="JW485" s="37">
        <v>0</v>
      </c>
      <c r="JZ485" s="37">
        <v>0</v>
      </c>
      <c r="KA485" s="37">
        <v>0</v>
      </c>
      <c r="KB485" s="37">
        <v>0</v>
      </c>
      <c r="KC485" s="37">
        <v>0</v>
      </c>
      <c r="KD485" s="37">
        <v>0</v>
      </c>
      <c r="KV485" s="37">
        <v>0</v>
      </c>
    </row>
    <row r="486" spans="1:308" ht="17.25" customHeight="1" x14ac:dyDescent="0.25">
      <c r="A486" s="17">
        <v>476</v>
      </c>
      <c r="B486" s="165" t="s">
        <v>300</v>
      </c>
      <c r="C486" s="172" t="s">
        <v>776</v>
      </c>
      <c r="D486" s="170">
        <v>247693513</v>
      </c>
      <c r="E486" s="78">
        <f t="shared" si="157"/>
        <v>18816.669999999998</v>
      </c>
      <c r="F486" s="78">
        <f t="shared" si="154"/>
        <v>3997.6985</v>
      </c>
      <c r="G486" s="78">
        <f t="shared" si="155"/>
        <v>0</v>
      </c>
      <c r="H486" s="78">
        <f t="shared" si="156"/>
        <v>14618.761500000001</v>
      </c>
      <c r="I486" s="78">
        <f t="shared" si="158"/>
        <v>200.21</v>
      </c>
      <c r="J486" s="37">
        <f t="shared" si="161"/>
        <v>1</v>
      </c>
      <c r="K486" s="37">
        <f>VLOOKUP($D486,'[2]Титул ДТ'!$B:$CT,12,0)</f>
        <v>1</v>
      </c>
      <c r="N486" s="37">
        <v>0</v>
      </c>
      <c r="U486" s="37">
        <v>1</v>
      </c>
      <c r="V486" s="180">
        <f t="shared" si="159"/>
        <v>413</v>
      </c>
      <c r="W486" s="180">
        <f t="shared" si="162"/>
        <v>0</v>
      </c>
      <c r="X486" s="180"/>
      <c r="Y486" s="180"/>
      <c r="Z486" s="180">
        <f t="shared" si="163"/>
        <v>0</v>
      </c>
      <c r="AA486" s="180"/>
      <c r="AB486" s="180"/>
      <c r="AC486" s="180">
        <f t="shared" si="164"/>
        <v>413</v>
      </c>
      <c r="AD486" s="37">
        <v>413</v>
      </c>
      <c r="AG486" s="37">
        <v>0</v>
      </c>
      <c r="AI486" s="37">
        <v>0</v>
      </c>
      <c r="AK486" s="37">
        <v>0</v>
      </c>
      <c r="AL486" s="37">
        <f t="shared" si="160"/>
        <v>4</v>
      </c>
      <c r="AM486" s="179">
        <f t="shared" si="165"/>
        <v>0</v>
      </c>
      <c r="AP486" s="37">
        <f t="shared" si="166"/>
        <v>0</v>
      </c>
      <c r="AS486" s="37">
        <f t="shared" si="167"/>
        <v>4</v>
      </c>
      <c r="AT486" s="37">
        <v>4</v>
      </c>
      <c r="AV486" s="37">
        <f t="shared" si="168"/>
        <v>0</v>
      </c>
      <c r="AX486" s="37">
        <v>0</v>
      </c>
      <c r="AZ486" s="37">
        <v>0</v>
      </c>
      <c r="BF486" s="37">
        <v>0</v>
      </c>
      <c r="BS486" s="37">
        <f t="shared" si="176"/>
        <v>0</v>
      </c>
      <c r="BU486" s="37">
        <v>0</v>
      </c>
      <c r="BW486" s="37">
        <v>0</v>
      </c>
      <c r="BY486" s="37">
        <v>0</v>
      </c>
      <c r="CA486" s="37">
        <v>0</v>
      </c>
      <c r="CH486" s="37">
        <f t="shared" si="174"/>
        <v>0</v>
      </c>
      <c r="CJ486" s="37">
        <v>0</v>
      </c>
      <c r="CM486" s="37">
        <v>13421.94</v>
      </c>
      <c r="CN486" s="183"/>
      <c r="CT486" s="37">
        <v>550</v>
      </c>
      <c r="CX486" s="37">
        <v>0</v>
      </c>
      <c r="DB486" s="37">
        <v>0</v>
      </c>
      <c r="DD486" s="183">
        <v>0</v>
      </c>
      <c r="DE486" s="37">
        <f t="shared" si="171"/>
        <v>1</v>
      </c>
      <c r="DF486" s="37">
        <v>1</v>
      </c>
      <c r="DJ486" s="37">
        <v>18</v>
      </c>
      <c r="DP486" s="37">
        <v>1609.0545</v>
      </c>
      <c r="DW486" s="37">
        <v>0</v>
      </c>
      <c r="DZ486" s="37">
        <v>1</v>
      </c>
      <c r="EE486" s="37">
        <v>3</v>
      </c>
      <c r="EK486" s="37">
        <v>16</v>
      </c>
      <c r="EL486" s="37">
        <f t="shared" si="172"/>
        <v>208</v>
      </c>
      <c r="EM486" s="37">
        <v>104</v>
      </c>
      <c r="EN486" s="37">
        <v>104</v>
      </c>
      <c r="EO486" s="37">
        <v>1097.6985</v>
      </c>
      <c r="EQ486" s="37">
        <v>193.7115</v>
      </c>
      <c r="FE486" s="37">
        <v>2900</v>
      </c>
      <c r="FF486" s="183"/>
      <c r="FG486" s="37">
        <v>318.11</v>
      </c>
      <c r="FI486" s="37"/>
      <c r="FV486" s="37">
        <v>0</v>
      </c>
      <c r="FX486" s="37">
        <v>5</v>
      </c>
      <c r="GE486" s="37">
        <v>254</v>
      </c>
      <c r="GH486" s="37">
        <v>200.21</v>
      </c>
      <c r="GQ486" s="183"/>
      <c r="GR486" s="184"/>
      <c r="GS486" s="184"/>
      <c r="GT486" s="184"/>
      <c r="GU486" s="184"/>
      <c r="GV486" s="184"/>
      <c r="GW486" s="184"/>
      <c r="GX486" s="184"/>
      <c r="GY486" s="184"/>
      <c r="GZ486" s="184"/>
      <c r="HA486" s="184"/>
      <c r="HB486" s="184"/>
      <c r="HC486" s="184"/>
      <c r="HD486" s="184"/>
      <c r="HE486" s="184"/>
      <c r="HF486" s="184"/>
      <c r="HG486" s="184"/>
      <c r="HH486" s="184"/>
      <c r="HU486" s="37">
        <v>132.08000000000001</v>
      </c>
      <c r="HV486" s="37">
        <v>104.1092</v>
      </c>
      <c r="HW486" s="37">
        <v>1.92307692307692</v>
      </c>
      <c r="HX486" s="37">
        <v>1.7</v>
      </c>
      <c r="IB486" s="37">
        <v>0</v>
      </c>
      <c r="IR486" s="37">
        <v>0</v>
      </c>
      <c r="IT486" s="37">
        <v>0</v>
      </c>
      <c r="JT486" s="37">
        <v>0</v>
      </c>
      <c r="JW486" s="37">
        <v>0</v>
      </c>
      <c r="JZ486" s="37">
        <v>0</v>
      </c>
      <c r="KA486" s="37">
        <v>0</v>
      </c>
      <c r="KB486" s="37">
        <v>0</v>
      </c>
      <c r="KC486" s="37">
        <v>0</v>
      </c>
      <c r="KD486" s="37">
        <v>0</v>
      </c>
      <c r="KV486" s="37">
        <v>0</v>
      </c>
    </row>
    <row r="487" spans="1:308" ht="17.25" customHeight="1" x14ac:dyDescent="0.25">
      <c r="A487" s="17">
        <v>477</v>
      </c>
      <c r="B487" s="163" t="s">
        <v>300</v>
      </c>
      <c r="C487" s="169" t="s">
        <v>777</v>
      </c>
      <c r="D487" s="170">
        <v>247693562</v>
      </c>
      <c r="E487" s="78">
        <f t="shared" si="157"/>
        <v>7777.482</v>
      </c>
      <c r="F487" s="78">
        <f t="shared" si="154"/>
        <v>0</v>
      </c>
      <c r="G487" s="78">
        <f t="shared" si="155"/>
        <v>1688.2079999999999</v>
      </c>
      <c r="H487" s="78">
        <f t="shared" si="156"/>
        <v>0</v>
      </c>
      <c r="I487" s="78">
        <f t="shared" si="158"/>
        <v>6089.2740000000003</v>
      </c>
      <c r="J487" s="37">
        <f t="shared" si="161"/>
        <v>0</v>
      </c>
      <c r="K487" s="37">
        <f>VLOOKUP($D487,'[2]Титул ДТ'!$B:$CT,12,0)</f>
        <v>0</v>
      </c>
      <c r="N487" s="37">
        <v>0</v>
      </c>
      <c r="U487" s="37">
        <v>0</v>
      </c>
      <c r="V487" s="180">
        <f t="shared" si="159"/>
        <v>0</v>
      </c>
      <c r="W487" s="180">
        <f t="shared" si="162"/>
        <v>0</v>
      </c>
      <c r="X487" s="180"/>
      <c r="Y487" s="180"/>
      <c r="Z487" s="180">
        <f t="shared" si="163"/>
        <v>0</v>
      </c>
      <c r="AA487" s="180"/>
      <c r="AB487" s="180"/>
      <c r="AC487" s="180">
        <f t="shared" si="164"/>
        <v>0</v>
      </c>
      <c r="AE487" s="37">
        <v>0</v>
      </c>
      <c r="AG487" s="37">
        <v>0</v>
      </c>
      <c r="AI487" s="37">
        <v>0</v>
      </c>
      <c r="AK487" s="37">
        <v>0</v>
      </c>
      <c r="AL487" s="37">
        <f t="shared" si="160"/>
        <v>0</v>
      </c>
      <c r="AM487" s="179">
        <f t="shared" si="165"/>
        <v>0</v>
      </c>
      <c r="AP487" s="37">
        <f t="shared" si="166"/>
        <v>0</v>
      </c>
      <c r="AS487" s="37">
        <f t="shared" si="167"/>
        <v>0</v>
      </c>
      <c r="AU487" s="37">
        <v>0</v>
      </c>
      <c r="AV487" s="37">
        <f t="shared" si="168"/>
        <v>0</v>
      </c>
      <c r="AX487" s="37">
        <v>0</v>
      </c>
      <c r="AZ487" s="37">
        <v>0</v>
      </c>
      <c r="BF487" s="37">
        <v>0</v>
      </c>
      <c r="BS487" s="37">
        <f t="shared" si="176"/>
        <v>0</v>
      </c>
      <c r="BU487" s="37">
        <v>0</v>
      </c>
      <c r="BW487" s="37">
        <v>0</v>
      </c>
      <c r="BY487" s="37">
        <v>0</v>
      </c>
      <c r="CA487" s="37">
        <v>0</v>
      </c>
      <c r="CH487" s="37">
        <f t="shared" si="174"/>
        <v>0</v>
      </c>
      <c r="CJ487" s="37">
        <v>0</v>
      </c>
      <c r="CN487" s="183">
        <v>6045.808</v>
      </c>
      <c r="CT487" s="37">
        <v>30</v>
      </c>
      <c r="DB487" s="37">
        <v>0</v>
      </c>
      <c r="DD487" s="183">
        <v>0</v>
      </c>
      <c r="DE487" s="37">
        <f t="shared" si="171"/>
        <v>0</v>
      </c>
      <c r="DG487" s="37">
        <v>0</v>
      </c>
      <c r="DK487" s="37">
        <v>0</v>
      </c>
      <c r="DQ487" s="37">
        <f t="shared" si="153"/>
        <v>731.12149999999997</v>
      </c>
      <c r="DW487" s="37">
        <v>0</v>
      </c>
      <c r="DZ487" s="37">
        <v>0</v>
      </c>
      <c r="EE487" s="37">
        <v>4</v>
      </c>
      <c r="EK487" s="37">
        <v>4</v>
      </c>
      <c r="EL487" s="37">
        <f t="shared" si="172"/>
        <v>17</v>
      </c>
      <c r="EN487" s="37">
        <v>17</v>
      </c>
      <c r="EP487" s="37">
        <v>225.965</v>
      </c>
      <c r="FF487" s="183">
        <v>1462.2429999999999</v>
      </c>
      <c r="FI487" s="37"/>
      <c r="FV487" s="37">
        <v>292.4486</v>
      </c>
      <c r="FX487" s="37">
        <v>5</v>
      </c>
      <c r="GH487" s="37">
        <v>43.466000000000001</v>
      </c>
      <c r="GQ487" s="183"/>
      <c r="GR487" s="184"/>
      <c r="GS487" s="184"/>
      <c r="GT487" s="184"/>
      <c r="GU487" s="184"/>
      <c r="GV487" s="184"/>
      <c r="GW487" s="184"/>
      <c r="GX487" s="184"/>
      <c r="GY487" s="184"/>
      <c r="GZ487" s="184"/>
      <c r="HA487" s="184"/>
      <c r="HB487" s="184"/>
      <c r="HC487" s="184"/>
      <c r="HD487" s="184"/>
      <c r="HE487" s="184"/>
      <c r="HF487" s="184"/>
      <c r="HG487" s="184"/>
      <c r="HH487" s="184"/>
      <c r="HV487" s="37">
        <v>21.733000000000001</v>
      </c>
      <c r="HX487" s="37">
        <v>2</v>
      </c>
      <c r="IB487" s="37">
        <v>0</v>
      </c>
      <c r="IR487" s="37">
        <v>0</v>
      </c>
      <c r="IT487" s="37">
        <v>0</v>
      </c>
      <c r="JT487" s="37">
        <v>0</v>
      </c>
      <c r="JW487" s="37">
        <v>0</v>
      </c>
      <c r="JZ487" s="37">
        <v>0</v>
      </c>
      <c r="KA487" s="37">
        <v>0</v>
      </c>
      <c r="KB487" s="37">
        <v>0</v>
      </c>
      <c r="KC487" s="37">
        <v>0</v>
      </c>
      <c r="KD487" s="37">
        <v>0</v>
      </c>
      <c r="KV487" s="37">
        <v>0</v>
      </c>
    </row>
    <row r="488" spans="1:308" ht="17.25" customHeight="1" x14ac:dyDescent="0.25">
      <c r="A488" s="17">
        <v>478</v>
      </c>
      <c r="B488" s="163" t="s">
        <v>300</v>
      </c>
      <c r="C488" s="169" t="s">
        <v>778</v>
      </c>
      <c r="D488" s="170">
        <v>5386337962</v>
      </c>
      <c r="E488" s="78">
        <f t="shared" si="157"/>
        <v>21453.928</v>
      </c>
      <c r="F488" s="78">
        <f t="shared" si="154"/>
        <v>0</v>
      </c>
      <c r="G488" s="78">
        <f t="shared" si="155"/>
        <v>7648.5290000000005</v>
      </c>
      <c r="H488" s="78">
        <f t="shared" si="156"/>
        <v>0</v>
      </c>
      <c r="I488" s="78">
        <f t="shared" si="158"/>
        <v>13805.398999999999</v>
      </c>
      <c r="J488" s="37">
        <f t="shared" si="161"/>
        <v>3</v>
      </c>
      <c r="L488" s="37">
        <v>3</v>
      </c>
      <c r="N488" s="37">
        <v>0</v>
      </c>
      <c r="U488" s="37">
        <v>1</v>
      </c>
      <c r="V488" s="180">
        <f t="shared" si="159"/>
        <v>413</v>
      </c>
      <c r="W488" s="180">
        <f t="shared" si="162"/>
        <v>0</v>
      </c>
      <c r="X488" s="180"/>
      <c r="Y488" s="180"/>
      <c r="Z488" s="180">
        <f t="shared" si="163"/>
        <v>0</v>
      </c>
      <c r="AA488" s="180"/>
      <c r="AB488" s="180"/>
      <c r="AC488" s="180">
        <f t="shared" si="164"/>
        <v>413</v>
      </c>
      <c r="AE488" s="37">
        <v>413</v>
      </c>
      <c r="AG488" s="37">
        <v>97.1</v>
      </c>
      <c r="AI488" s="37">
        <v>0</v>
      </c>
      <c r="AK488" s="37">
        <v>0</v>
      </c>
      <c r="AL488" s="37">
        <f t="shared" si="160"/>
        <v>0</v>
      </c>
      <c r="AM488" s="179">
        <f t="shared" si="165"/>
        <v>0</v>
      </c>
      <c r="AP488" s="37">
        <f t="shared" si="166"/>
        <v>0</v>
      </c>
      <c r="AS488" s="37">
        <f t="shared" si="167"/>
        <v>0</v>
      </c>
      <c r="AU488" s="37">
        <v>0</v>
      </c>
      <c r="AV488" s="37">
        <f t="shared" si="168"/>
        <v>0</v>
      </c>
      <c r="AX488" s="37">
        <v>0</v>
      </c>
      <c r="AZ488" s="37">
        <v>0</v>
      </c>
      <c r="BF488" s="37">
        <v>0</v>
      </c>
      <c r="BS488" s="37">
        <f t="shared" si="176"/>
        <v>0</v>
      </c>
      <c r="BU488" s="37">
        <v>0</v>
      </c>
      <c r="BW488" s="37">
        <v>0</v>
      </c>
      <c r="BY488" s="37">
        <v>0</v>
      </c>
      <c r="CA488" s="37">
        <v>0</v>
      </c>
      <c r="CH488" s="37">
        <f t="shared" si="174"/>
        <v>0</v>
      </c>
      <c r="CJ488" s="37">
        <v>0</v>
      </c>
      <c r="CN488" s="183">
        <v>11339.587</v>
      </c>
      <c r="CT488" s="37">
        <v>0</v>
      </c>
      <c r="DB488" s="37">
        <v>0</v>
      </c>
      <c r="DD488" s="183">
        <v>0</v>
      </c>
      <c r="DE488" s="37">
        <f t="shared" si="171"/>
        <v>2</v>
      </c>
      <c r="DG488" s="37">
        <v>2</v>
      </c>
      <c r="DK488" s="37">
        <v>18</v>
      </c>
      <c r="DQ488" s="37">
        <f t="shared" si="153"/>
        <v>3131.7745</v>
      </c>
      <c r="DW488" s="37">
        <v>0</v>
      </c>
      <c r="DZ488" s="37">
        <v>3</v>
      </c>
      <c r="EE488" s="37">
        <v>0</v>
      </c>
      <c r="EK488" s="37">
        <v>3</v>
      </c>
      <c r="EL488" s="37">
        <f t="shared" si="172"/>
        <v>106</v>
      </c>
      <c r="EN488" s="37">
        <v>106</v>
      </c>
      <c r="EP488" s="37">
        <v>1384.98</v>
      </c>
      <c r="FF488" s="183">
        <v>6263.549</v>
      </c>
      <c r="FI488" s="37"/>
      <c r="FV488" s="37">
        <v>1252.7098000000001</v>
      </c>
      <c r="FX488" s="37">
        <v>5</v>
      </c>
      <c r="GH488" s="37">
        <v>1937.712</v>
      </c>
      <c r="GI488" s="185"/>
      <c r="GQ488" s="183"/>
      <c r="GR488" s="184"/>
      <c r="GS488" s="184"/>
      <c r="GT488" s="184"/>
      <c r="GU488" s="184"/>
      <c r="GV488" s="184"/>
      <c r="GW488" s="184"/>
      <c r="GX488" s="184"/>
      <c r="GY488" s="184"/>
      <c r="GZ488" s="184"/>
      <c r="HA488" s="184"/>
      <c r="HB488" s="184"/>
      <c r="HC488" s="184"/>
      <c r="HD488" s="184"/>
      <c r="HE488" s="184"/>
      <c r="HF488" s="184"/>
      <c r="HG488" s="184"/>
      <c r="HH488" s="184"/>
      <c r="HV488" s="37">
        <v>1215.8192941176501</v>
      </c>
      <c r="HX488" s="37">
        <v>1.7</v>
      </c>
      <c r="IB488" s="37">
        <v>0</v>
      </c>
      <c r="IR488" s="37">
        <v>0</v>
      </c>
      <c r="IT488" s="37">
        <v>0</v>
      </c>
      <c r="JT488" s="37">
        <v>0</v>
      </c>
      <c r="JW488" s="37">
        <v>0</v>
      </c>
      <c r="JZ488" s="37">
        <v>0</v>
      </c>
      <c r="KA488" s="37">
        <v>0</v>
      </c>
      <c r="KB488" s="37">
        <v>0</v>
      </c>
      <c r="KC488" s="37">
        <v>0</v>
      </c>
      <c r="KD488" s="37">
        <v>0</v>
      </c>
      <c r="KV488" s="37">
        <v>0</v>
      </c>
    </row>
    <row r="489" spans="1:308" ht="17.25" customHeight="1" x14ac:dyDescent="0.25">
      <c r="A489" s="17">
        <v>479</v>
      </c>
      <c r="B489" s="165" t="s">
        <v>300</v>
      </c>
      <c r="C489" s="172" t="s">
        <v>779</v>
      </c>
      <c r="D489" s="170">
        <v>247693512</v>
      </c>
      <c r="E489" s="78">
        <f t="shared" si="157"/>
        <v>9495.1046000000006</v>
      </c>
      <c r="F489" s="78">
        <f t="shared" si="154"/>
        <v>1946.3235</v>
      </c>
      <c r="G489" s="78">
        <f t="shared" si="155"/>
        <v>0</v>
      </c>
      <c r="H489" s="78">
        <f t="shared" si="156"/>
        <v>762.67650000000003</v>
      </c>
      <c r="I489" s="78">
        <f t="shared" si="158"/>
        <v>6786.1046000000006</v>
      </c>
      <c r="J489" s="37">
        <f t="shared" si="161"/>
        <v>1</v>
      </c>
      <c r="K489" s="37">
        <f>VLOOKUP($D489,'[2]Титул ДТ'!$B:$CT,12,0)</f>
        <v>1</v>
      </c>
      <c r="N489" s="37">
        <v>0</v>
      </c>
      <c r="U489" s="37">
        <v>1</v>
      </c>
      <c r="V489" s="180">
        <f t="shared" si="159"/>
        <v>502</v>
      </c>
      <c r="W489" s="180">
        <f t="shared" si="162"/>
        <v>0</v>
      </c>
      <c r="X489" s="180"/>
      <c r="Y489" s="180"/>
      <c r="Z489" s="180">
        <f t="shared" si="163"/>
        <v>0</v>
      </c>
      <c r="AA489" s="180"/>
      <c r="AB489" s="180"/>
      <c r="AC489" s="180">
        <f t="shared" si="164"/>
        <v>502</v>
      </c>
      <c r="AD489" s="37">
        <v>502</v>
      </c>
      <c r="AG489" s="37">
        <v>0</v>
      </c>
      <c r="AI489" s="37">
        <v>0</v>
      </c>
      <c r="AK489" s="37">
        <v>0</v>
      </c>
      <c r="AL489" s="37">
        <f t="shared" si="160"/>
        <v>6</v>
      </c>
      <c r="AM489" s="179">
        <f t="shared" si="165"/>
        <v>0</v>
      </c>
      <c r="AP489" s="37">
        <f t="shared" si="166"/>
        <v>0</v>
      </c>
      <c r="AS489" s="37">
        <f t="shared" si="167"/>
        <v>6</v>
      </c>
      <c r="AT489" s="37">
        <v>6</v>
      </c>
      <c r="AV489" s="37">
        <f t="shared" si="168"/>
        <v>0</v>
      </c>
      <c r="AX489" s="37">
        <v>0</v>
      </c>
      <c r="AZ489" s="37">
        <v>0</v>
      </c>
      <c r="BF489" s="37">
        <v>0</v>
      </c>
      <c r="BS489" s="37">
        <f t="shared" si="176"/>
        <v>0</v>
      </c>
      <c r="BU489" s="37">
        <v>0</v>
      </c>
      <c r="BW489" s="37">
        <v>0</v>
      </c>
      <c r="BY489" s="37">
        <v>0</v>
      </c>
      <c r="CA489" s="37">
        <v>0</v>
      </c>
      <c r="CH489" s="37">
        <f t="shared" si="174"/>
        <v>0</v>
      </c>
      <c r="CJ489" s="37">
        <v>0</v>
      </c>
      <c r="CN489" s="183">
        <v>6655.4390000000003</v>
      </c>
      <c r="CT489" s="37">
        <v>76</v>
      </c>
      <c r="DB489" s="37">
        <v>0</v>
      </c>
      <c r="DD489" s="183">
        <v>20</v>
      </c>
      <c r="DE489" s="37">
        <f t="shared" si="171"/>
        <v>0</v>
      </c>
      <c r="DG489" s="37">
        <v>0</v>
      </c>
      <c r="DK489" s="37">
        <v>0</v>
      </c>
      <c r="DQ489" s="37">
        <f t="shared" si="153"/>
        <v>0</v>
      </c>
      <c r="DW489" s="37">
        <v>0</v>
      </c>
      <c r="DZ489" s="37">
        <v>1</v>
      </c>
      <c r="EE489" s="37">
        <v>2</v>
      </c>
      <c r="EK489" s="37">
        <v>6</v>
      </c>
      <c r="EL489" s="37">
        <f t="shared" si="172"/>
        <v>35</v>
      </c>
      <c r="EM489" s="37">
        <v>35</v>
      </c>
      <c r="EO489" s="37">
        <v>375.92950000000002</v>
      </c>
      <c r="EQ489" s="37">
        <v>66.340500000000006</v>
      </c>
      <c r="FE489" s="37">
        <v>1100</v>
      </c>
      <c r="FF489" s="183"/>
      <c r="FG489" s="37">
        <v>142.07</v>
      </c>
      <c r="FI489" s="37"/>
      <c r="FV489" s="37">
        <v>0</v>
      </c>
      <c r="FX489" s="37">
        <v>4</v>
      </c>
      <c r="FY489" s="37">
        <v>470.39400000000001</v>
      </c>
      <c r="GE489" s="37">
        <v>52.265999999999998</v>
      </c>
      <c r="GH489" s="37">
        <v>130.66560000000001</v>
      </c>
      <c r="GI489" s="183"/>
      <c r="GQ489" s="185"/>
      <c r="GR489" s="186"/>
      <c r="GS489" s="186"/>
      <c r="GT489" s="186"/>
      <c r="GU489" s="186"/>
      <c r="GV489" s="186"/>
      <c r="GW489" s="186"/>
      <c r="GX489" s="186"/>
      <c r="GY489" s="186"/>
      <c r="GZ489" s="186"/>
      <c r="HA489" s="186"/>
      <c r="HB489" s="186"/>
      <c r="HC489" s="186"/>
      <c r="HD489" s="186"/>
      <c r="HE489" s="186"/>
      <c r="HF489" s="186"/>
      <c r="HG489" s="186"/>
      <c r="HH489" s="186"/>
      <c r="HU489" s="37">
        <v>225.46117647058799</v>
      </c>
      <c r="HV489" s="37">
        <v>56.365552941176396</v>
      </c>
      <c r="HW489" s="37">
        <v>2.3181818181818201</v>
      </c>
      <c r="HX489" s="37">
        <v>2.3333333333333299</v>
      </c>
      <c r="IB489" s="37">
        <v>0</v>
      </c>
      <c r="IR489" s="37">
        <v>0</v>
      </c>
      <c r="IT489" s="37">
        <v>0</v>
      </c>
      <c r="JT489" s="37">
        <v>0</v>
      </c>
      <c r="JW489" s="37">
        <v>0</v>
      </c>
      <c r="JZ489" s="37">
        <v>0</v>
      </c>
      <c r="KA489" s="37">
        <v>0</v>
      </c>
      <c r="KB489" s="37">
        <v>0</v>
      </c>
      <c r="KC489" s="37">
        <v>0</v>
      </c>
      <c r="KD489" s="37">
        <v>0</v>
      </c>
      <c r="KV489" s="37">
        <v>0</v>
      </c>
    </row>
    <row r="490" spans="1:308" ht="17.25" customHeight="1" x14ac:dyDescent="0.25">
      <c r="A490" s="17">
        <v>480</v>
      </c>
      <c r="B490" s="163" t="s">
        <v>300</v>
      </c>
      <c r="C490" s="169" t="s">
        <v>780</v>
      </c>
      <c r="D490" s="170">
        <v>247693479</v>
      </c>
      <c r="E490" s="78">
        <f t="shared" si="157"/>
        <v>4472.4120000000003</v>
      </c>
      <c r="F490" s="78">
        <f t="shared" si="154"/>
        <v>0</v>
      </c>
      <c r="G490" s="78">
        <f t="shared" si="155"/>
        <v>616.48799999999994</v>
      </c>
      <c r="H490" s="78">
        <f t="shared" si="156"/>
        <v>0</v>
      </c>
      <c r="I490" s="78">
        <f t="shared" si="158"/>
        <v>3855.924</v>
      </c>
      <c r="J490" s="37">
        <f t="shared" si="161"/>
        <v>1</v>
      </c>
      <c r="L490" s="37">
        <v>1</v>
      </c>
      <c r="N490" s="37">
        <v>0</v>
      </c>
      <c r="U490" s="37">
        <v>1</v>
      </c>
      <c r="V490" s="180">
        <f t="shared" si="159"/>
        <v>104</v>
      </c>
      <c r="W490" s="180">
        <f t="shared" si="162"/>
        <v>0</v>
      </c>
      <c r="X490" s="180"/>
      <c r="Y490" s="180"/>
      <c r="Z490" s="180">
        <f t="shared" si="163"/>
        <v>0</v>
      </c>
      <c r="AA490" s="180"/>
      <c r="AB490" s="180"/>
      <c r="AC490" s="180">
        <f t="shared" si="164"/>
        <v>104</v>
      </c>
      <c r="AE490" s="37">
        <v>104</v>
      </c>
      <c r="AG490" s="37">
        <v>0</v>
      </c>
      <c r="AI490" s="37">
        <v>0</v>
      </c>
      <c r="AK490" s="37">
        <v>0</v>
      </c>
      <c r="AL490" s="37">
        <f t="shared" si="160"/>
        <v>3</v>
      </c>
      <c r="AM490" s="179">
        <f t="shared" si="165"/>
        <v>0</v>
      </c>
      <c r="AP490" s="37">
        <f t="shared" si="166"/>
        <v>0</v>
      </c>
      <c r="AS490" s="37">
        <f t="shared" si="167"/>
        <v>2</v>
      </c>
      <c r="AU490" s="37">
        <v>2</v>
      </c>
      <c r="AV490" s="37">
        <f t="shared" si="168"/>
        <v>1</v>
      </c>
      <c r="AX490" s="37">
        <v>1</v>
      </c>
      <c r="AZ490" s="37">
        <v>0</v>
      </c>
      <c r="BF490" s="37">
        <v>0</v>
      </c>
      <c r="BS490" s="37">
        <f t="shared" si="176"/>
        <v>0</v>
      </c>
      <c r="BU490" s="37">
        <v>0</v>
      </c>
      <c r="BW490" s="37">
        <v>0</v>
      </c>
      <c r="BY490" s="37">
        <v>0</v>
      </c>
      <c r="CA490" s="37">
        <v>0</v>
      </c>
      <c r="CH490" s="37">
        <f t="shared" si="174"/>
        <v>0</v>
      </c>
      <c r="CJ490" s="37">
        <v>0</v>
      </c>
      <c r="CN490" s="183">
        <v>3373.444</v>
      </c>
      <c r="CT490" s="37">
        <v>51</v>
      </c>
      <c r="DB490" s="37">
        <v>0</v>
      </c>
      <c r="DD490" s="183">
        <v>0</v>
      </c>
      <c r="DE490" s="37">
        <f t="shared" si="171"/>
        <v>0</v>
      </c>
      <c r="DG490" s="37">
        <v>0</v>
      </c>
      <c r="DK490" s="37">
        <v>0</v>
      </c>
      <c r="DQ490" s="37">
        <f t="shared" si="153"/>
        <v>244.91399999999999</v>
      </c>
      <c r="DW490" s="37">
        <v>0</v>
      </c>
      <c r="DZ490" s="37">
        <v>1</v>
      </c>
      <c r="EE490" s="37">
        <v>0</v>
      </c>
      <c r="EK490" s="37">
        <v>6</v>
      </c>
      <c r="EL490" s="37">
        <f t="shared" si="172"/>
        <v>10</v>
      </c>
      <c r="EN490" s="37">
        <v>10</v>
      </c>
      <c r="EP490" s="37">
        <v>126.66</v>
      </c>
      <c r="FF490" s="37">
        <v>489.82799999999997</v>
      </c>
      <c r="FI490" s="37"/>
      <c r="FV490" s="37">
        <v>139.95085714285699</v>
      </c>
      <c r="FX490" s="37">
        <v>3.5</v>
      </c>
      <c r="GH490" s="37">
        <v>378.48</v>
      </c>
      <c r="GI490" s="183"/>
      <c r="GQ490" s="183"/>
      <c r="GR490" s="184"/>
      <c r="GS490" s="184"/>
      <c r="GT490" s="184"/>
      <c r="GU490" s="184"/>
      <c r="GV490" s="184"/>
      <c r="GW490" s="184"/>
      <c r="GX490" s="184"/>
      <c r="GY490" s="184"/>
      <c r="GZ490" s="184"/>
      <c r="HA490" s="184"/>
      <c r="HB490" s="184"/>
      <c r="HC490" s="184"/>
      <c r="HD490" s="184"/>
      <c r="HE490" s="184"/>
      <c r="HF490" s="184"/>
      <c r="HG490" s="184"/>
      <c r="HH490" s="184"/>
      <c r="HV490" s="37">
        <v>196.24888888888901</v>
      </c>
      <c r="HX490" s="37">
        <v>1.7</v>
      </c>
      <c r="IB490" s="37">
        <v>0</v>
      </c>
      <c r="IR490" s="37">
        <v>0</v>
      </c>
      <c r="IT490" s="37">
        <v>0</v>
      </c>
      <c r="JT490" s="37">
        <v>0</v>
      </c>
      <c r="JW490" s="37">
        <v>0</v>
      </c>
      <c r="JZ490" s="37">
        <v>0</v>
      </c>
      <c r="KA490" s="37">
        <v>0</v>
      </c>
      <c r="KB490" s="37">
        <v>0</v>
      </c>
      <c r="KC490" s="37">
        <v>0</v>
      </c>
      <c r="KD490" s="37">
        <v>0</v>
      </c>
      <c r="KV490" s="37">
        <v>0</v>
      </c>
    </row>
    <row r="491" spans="1:308" ht="17.25" customHeight="1" x14ac:dyDescent="0.25">
      <c r="A491" s="17">
        <v>481</v>
      </c>
      <c r="B491" s="163" t="s">
        <v>300</v>
      </c>
      <c r="C491" s="169" t="s">
        <v>781</v>
      </c>
      <c r="D491" s="170">
        <v>247693535</v>
      </c>
      <c r="E491" s="78">
        <f t="shared" si="157"/>
        <v>10539.39</v>
      </c>
      <c r="F491" s="78">
        <f t="shared" si="154"/>
        <v>0</v>
      </c>
      <c r="G491" s="78">
        <f t="shared" si="155"/>
        <v>3693.5240000000003</v>
      </c>
      <c r="H491" s="78">
        <f t="shared" si="156"/>
        <v>0</v>
      </c>
      <c r="I491" s="78">
        <f t="shared" si="158"/>
        <v>6845.866</v>
      </c>
      <c r="J491" s="37">
        <f t="shared" si="161"/>
        <v>3</v>
      </c>
      <c r="L491" s="37">
        <v>3</v>
      </c>
      <c r="N491" s="37">
        <v>0</v>
      </c>
      <c r="U491" s="37">
        <v>1</v>
      </c>
      <c r="V491" s="180">
        <f t="shared" si="159"/>
        <v>167</v>
      </c>
      <c r="W491" s="180">
        <f t="shared" si="162"/>
        <v>0</v>
      </c>
      <c r="X491" s="180"/>
      <c r="Y491" s="180"/>
      <c r="Z491" s="180">
        <f t="shared" si="163"/>
        <v>0</v>
      </c>
      <c r="AA491" s="180"/>
      <c r="AB491" s="180"/>
      <c r="AC491" s="180">
        <f t="shared" si="164"/>
        <v>167</v>
      </c>
      <c r="AE491" s="37">
        <v>167</v>
      </c>
      <c r="AG491" s="37">
        <v>188.4</v>
      </c>
      <c r="AI491" s="37">
        <v>0</v>
      </c>
      <c r="AK491" s="37">
        <v>0</v>
      </c>
      <c r="AL491" s="37">
        <f t="shared" si="160"/>
        <v>0</v>
      </c>
      <c r="AM491" s="179">
        <f t="shared" si="165"/>
        <v>0</v>
      </c>
      <c r="AP491" s="37">
        <f t="shared" si="166"/>
        <v>0</v>
      </c>
      <c r="AS491" s="37">
        <f t="shared" si="167"/>
        <v>0</v>
      </c>
      <c r="AU491" s="37">
        <v>0</v>
      </c>
      <c r="AV491" s="37">
        <f t="shared" si="168"/>
        <v>0</v>
      </c>
      <c r="AX491" s="37">
        <v>0</v>
      </c>
      <c r="AZ491" s="37">
        <v>1</v>
      </c>
      <c r="BF491" s="37">
        <v>0</v>
      </c>
      <c r="BS491" s="37">
        <f t="shared" si="176"/>
        <v>289</v>
      </c>
      <c r="BU491" s="37">
        <v>289</v>
      </c>
      <c r="BW491" s="37">
        <v>0</v>
      </c>
      <c r="BY491" s="37">
        <v>0</v>
      </c>
      <c r="CA491" s="37">
        <v>0</v>
      </c>
      <c r="CH491" s="37">
        <f t="shared" si="174"/>
        <v>5</v>
      </c>
      <c r="CJ491" s="37">
        <v>5</v>
      </c>
      <c r="CN491" s="183">
        <v>4652.0140000000001</v>
      </c>
      <c r="CT491" s="37">
        <v>44</v>
      </c>
      <c r="DB491" s="37">
        <v>0</v>
      </c>
      <c r="DD491" s="183">
        <v>0</v>
      </c>
      <c r="DE491" s="37">
        <f t="shared" si="171"/>
        <v>1</v>
      </c>
      <c r="DG491" s="37">
        <v>1</v>
      </c>
      <c r="DK491" s="37">
        <v>18</v>
      </c>
      <c r="DQ491" s="37">
        <f t="shared" si="153"/>
        <v>1163.0295000000001</v>
      </c>
      <c r="DW491" s="37">
        <v>0</v>
      </c>
      <c r="DZ491" s="37">
        <v>3</v>
      </c>
      <c r="EE491" s="37">
        <v>4</v>
      </c>
      <c r="EK491" s="37">
        <v>5</v>
      </c>
      <c r="EL491" s="37">
        <f t="shared" si="172"/>
        <v>106</v>
      </c>
      <c r="EN491" s="37">
        <v>106</v>
      </c>
      <c r="EP491" s="37">
        <v>1367.4649999999999</v>
      </c>
      <c r="FF491" s="37">
        <v>2326.0590000000002</v>
      </c>
      <c r="FI491" s="37"/>
      <c r="FV491" s="37">
        <v>465.21179999999998</v>
      </c>
      <c r="FX491" s="37">
        <v>5</v>
      </c>
      <c r="GH491" s="37">
        <v>1531.452</v>
      </c>
      <c r="GI491" s="183"/>
      <c r="GQ491" s="183"/>
      <c r="GR491" s="184"/>
      <c r="GS491" s="184"/>
      <c r="GT491" s="184"/>
      <c r="GU491" s="184"/>
      <c r="GV491" s="184"/>
      <c r="GW491" s="184"/>
      <c r="GX491" s="184"/>
      <c r="GY491" s="184"/>
      <c r="GZ491" s="184"/>
      <c r="HA491" s="184"/>
      <c r="HB491" s="184"/>
      <c r="HC491" s="184"/>
      <c r="HD491" s="184"/>
      <c r="HE491" s="184"/>
      <c r="HF491" s="184"/>
      <c r="HG491" s="184"/>
      <c r="HH491" s="184"/>
      <c r="HV491" s="37">
        <v>1020.968</v>
      </c>
      <c r="HX491" s="37">
        <v>1.7</v>
      </c>
      <c r="IB491" s="37">
        <v>0</v>
      </c>
      <c r="IR491" s="37">
        <v>0</v>
      </c>
      <c r="IT491" s="37">
        <v>0</v>
      </c>
      <c r="JT491" s="37">
        <v>0</v>
      </c>
      <c r="JW491" s="37">
        <v>0</v>
      </c>
      <c r="JZ491" s="37">
        <v>0</v>
      </c>
      <c r="KA491" s="37">
        <v>0</v>
      </c>
      <c r="KB491" s="37">
        <v>0</v>
      </c>
      <c r="KC491" s="37">
        <v>0</v>
      </c>
      <c r="KD491" s="37">
        <v>0</v>
      </c>
      <c r="KV491" s="37">
        <v>0</v>
      </c>
    </row>
    <row r="492" spans="1:308" ht="17.25" customHeight="1" x14ac:dyDescent="0.25">
      <c r="A492" s="17">
        <v>482</v>
      </c>
      <c r="B492" s="163" t="s">
        <v>300</v>
      </c>
      <c r="C492" s="169" t="s">
        <v>782</v>
      </c>
      <c r="D492" s="170">
        <v>247693528</v>
      </c>
      <c r="E492" s="78">
        <f t="shared" si="157"/>
        <v>22914.732</v>
      </c>
      <c r="F492" s="78">
        <f t="shared" si="154"/>
        <v>0</v>
      </c>
      <c r="G492" s="78">
        <f t="shared" si="155"/>
        <v>4366.5083999999997</v>
      </c>
      <c r="H492" s="78">
        <f t="shared" si="156"/>
        <v>0</v>
      </c>
      <c r="I492" s="78">
        <f t="shared" si="158"/>
        <v>18548.223600000001</v>
      </c>
      <c r="J492" s="37">
        <f t="shared" si="161"/>
        <v>1</v>
      </c>
      <c r="L492" s="37">
        <v>1</v>
      </c>
      <c r="N492" s="37">
        <v>0</v>
      </c>
      <c r="U492" s="37">
        <v>1</v>
      </c>
      <c r="V492" s="180">
        <f t="shared" si="159"/>
        <v>374</v>
      </c>
      <c r="W492" s="180">
        <f t="shared" si="162"/>
        <v>0</v>
      </c>
      <c r="X492" s="180"/>
      <c r="Y492" s="180"/>
      <c r="Z492" s="180">
        <f t="shared" si="163"/>
        <v>0</v>
      </c>
      <c r="AA492" s="180"/>
      <c r="AB492" s="180"/>
      <c r="AC492" s="180">
        <f t="shared" si="164"/>
        <v>374</v>
      </c>
      <c r="AE492" s="37">
        <v>374</v>
      </c>
      <c r="AG492" s="37">
        <v>0</v>
      </c>
      <c r="AI492" s="37">
        <v>0</v>
      </c>
      <c r="AK492" s="37">
        <v>0</v>
      </c>
      <c r="AL492" s="37">
        <f t="shared" si="160"/>
        <v>0</v>
      </c>
      <c r="AM492" s="179">
        <f t="shared" si="165"/>
        <v>0</v>
      </c>
      <c r="AP492" s="37">
        <f t="shared" si="166"/>
        <v>0</v>
      </c>
      <c r="AS492" s="37">
        <f t="shared" si="167"/>
        <v>0</v>
      </c>
      <c r="AU492" s="37">
        <v>0</v>
      </c>
      <c r="AV492" s="37">
        <f t="shared" si="168"/>
        <v>0</v>
      </c>
      <c r="AX492" s="37">
        <v>0</v>
      </c>
      <c r="AZ492" s="37">
        <v>0</v>
      </c>
      <c r="BF492" s="37">
        <v>0</v>
      </c>
      <c r="BS492" s="37">
        <f t="shared" si="176"/>
        <v>0</v>
      </c>
      <c r="BU492" s="37">
        <v>0</v>
      </c>
      <c r="BW492" s="37">
        <v>0</v>
      </c>
      <c r="BY492" s="37">
        <v>0</v>
      </c>
      <c r="CA492" s="37">
        <v>0</v>
      </c>
      <c r="CH492" s="37">
        <f t="shared" si="174"/>
        <v>0</v>
      </c>
      <c r="CJ492" s="37">
        <v>0</v>
      </c>
      <c r="CN492" s="37">
        <v>18001.452000000001</v>
      </c>
      <c r="CT492" s="37">
        <v>110</v>
      </c>
      <c r="DB492" s="37">
        <v>0</v>
      </c>
      <c r="DD492" s="183">
        <v>0</v>
      </c>
      <c r="DE492" s="37">
        <f t="shared" si="171"/>
        <v>1</v>
      </c>
      <c r="DG492" s="37">
        <v>1</v>
      </c>
      <c r="DK492" s="37">
        <v>18</v>
      </c>
      <c r="DQ492" s="37">
        <f t="shared" si="153"/>
        <v>1731.1389999999999</v>
      </c>
      <c r="DW492" s="37">
        <v>0</v>
      </c>
      <c r="DZ492" s="37">
        <v>1</v>
      </c>
      <c r="EE492" s="37">
        <v>13</v>
      </c>
      <c r="EK492" s="37">
        <v>20</v>
      </c>
      <c r="EL492" s="37">
        <f t="shared" si="172"/>
        <v>22</v>
      </c>
      <c r="EN492" s="37">
        <v>22</v>
      </c>
      <c r="EP492" s="37">
        <v>285.14400000000001</v>
      </c>
      <c r="FF492" s="37">
        <v>3462.2779999999998</v>
      </c>
      <c r="FI492" s="37"/>
      <c r="FV492" s="37">
        <v>769.39511111111096</v>
      </c>
      <c r="FX492" s="37">
        <v>4.5</v>
      </c>
      <c r="GB492" s="37">
        <v>619.08640000000003</v>
      </c>
      <c r="GH492" s="37">
        <v>154.77160000000001</v>
      </c>
      <c r="GI492" s="183"/>
      <c r="GQ492" s="183"/>
      <c r="GR492" s="184"/>
      <c r="GS492" s="184"/>
      <c r="GT492" s="184"/>
      <c r="GU492" s="184"/>
      <c r="GV492" s="184"/>
      <c r="GW492" s="184"/>
      <c r="GX492" s="184"/>
      <c r="GY492" s="184"/>
      <c r="GZ492" s="184"/>
      <c r="HA492" s="184"/>
      <c r="HB492" s="184"/>
      <c r="HC492" s="184"/>
      <c r="HD492" s="184"/>
      <c r="HE492" s="184"/>
      <c r="HF492" s="184"/>
      <c r="HG492" s="184"/>
      <c r="HH492" s="184"/>
      <c r="HV492" s="37">
        <v>295.36564885496199</v>
      </c>
      <c r="HX492" s="37">
        <v>2.6</v>
      </c>
      <c r="IB492" s="37">
        <v>0</v>
      </c>
      <c r="IR492" s="37">
        <v>0</v>
      </c>
      <c r="IT492" s="37">
        <v>0</v>
      </c>
      <c r="JT492" s="37">
        <v>0</v>
      </c>
      <c r="JW492" s="37">
        <v>0</v>
      </c>
      <c r="JZ492" s="37">
        <v>0</v>
      </c>
      <c r="KA492" s="37">
        <v>0</v>
      </c>
      <c r="KB492" s="37">
        <v>0</v>
      </c>
      <c r="KC492" s="37">
        <v>0</v>
      </c>
      <c r="KD492" s="37">
        <v>0</v>
      </c>
      <c r="KV492" s="37">
        <v>0</v>
      </c>
    </row>
    <row r="493" spans="1:308" ht="17.25" customHeight="1" x14ac:dyDescent="0.25">
      <c r="A493" s="17">
        <v>483</v>
      </c>
      <c r="B493" s="163" t="s">
        <v>300</v>
      </c>
      <c r="C493" s="169" t="s">
        <v>783</v>
      </c>
      <c r="D493" s="170">
        <v>247693470</v>
      </c>
      <c r="E493" s="78">
        <f t="shared" si="157"/>
        <v>22616.78</v>
      </c>
      <c r="F493" s="78">
        <f t="shared" si="154"/>
        <v>0</v>
      </c>
      <c r="G493" s="78">
        <f t="shared" si="155"/>
        <v>5432.6329999999998</v>
      </c>
      <c r="H493" s="78">
        <f t="shared" si="156"/>
        <v>0</v>
      </c>
      <c r="I493" s="78">
        <f t="shared" si="158"/>
        <v>17184.147000000001</v>
      </c>
      <c r="J493" s="37">
        <f t="shared" si="161"/>
        <v>1</v>
      </c>
      <c r="K493" s="37">
        <f>VLOOKUP($D493,'[2]Титул ДТ'!$B:$CT,12,0)</f>
        <v>1</v>
      </c>
      <c r="N493" s="37">
        <v>0</v>
      </c>
      <c r="U493" s="37">
        <v>1</v>
      </c>
      <c r="V493" s="180">
        <f t="shared" si="159"/>
        <v>0</v>
      </c>
      <c r="W493" s="180">
        <f t="shared" si="162"/>
        <v>0</v>
      </c>
      <c r="X493" s="180"/>
      <c r="Y493" s="180"/>
      <c r="Z493" s="180">
        <f t="shared" si="163"/>
        <v>0</v>
      </c>
      <c r="AA493" s="180"/>
      <c r="AB493" s="180"/>
      <c r="AC493" s="180">
        <f t="shared" si="164"/>
        <v>0</v>
      </c>
      <c r="AE493" s="37">
        <v>0</v>
      </c>
      <c r="AG493" s="37">
        <v>105</v>
      </c>
      <c r="AI493" s="37">
        <v>0</v>
      </c>
      <c r="AK493" s="37">
        <v>0</v>
      </c>
      <c r="AL493" s="37">
        <f t="shared" si="160"/>
        <v>0</v>
      </c>
      <c r="AM493" s="179">
        <f t="shared" si="165"/>
        <v>0</v>
      </c>
      <c r="AP493" s="37">
        <f t="shared" si="166"/>
        <v>0</v>
      </c>
      <c r="AS493" s="37">
        <f t="shared" si="167"/>
        <v>0</v>
      </c>
      <c r="AU493" s="37">
        <v>0</v>
      </c>
      <c r="AV493" s="37">
        <f t="shared" si="168"/>
        <v>0</v>
      </c>
      <c r="AX493" s="37">
        <v>0</v>
      </c>
      <c r="AZ493" s="37">
        <v>2</v>
      </c>
      <c r="BF493" s="37">
        <v>0</v>
      </c>
      <c r="BS493" s="37">
        <f t="shared" si="176"/>
        <v>341</v>
      </c>
      <c r="BU493" s="37">
        <v>341</v>
      </c>
      <c r="BW493" s="37">
        <v>0</v>
      </c>
      <c r="BY493" s="37">
        <v>195</v>
      </c>
      <c r="CA493" s="37">
        <v>0</v>
      </c>
      <c r="CH493" s="37">
        <f t="shared" si="174"/>
        <v>3</v>
      </c>
      <c r="CJ493" s="37">
        <v>3</v>
      </c>
      <c r="CN493" s="37">
        <v>14335.102000000001</v>
      </c>
      <c r="CT493" s="37">
        <v>143</v>
      </c>
      <c r="DB493" s="37">
        <v>0</v>
      </c>
      <c r="DD493" s="183">
        <v>0</v>
      </c>
      <c r="DE493" s="37">
        <f t="shared" si="171"/>
        <v>2</v>
      </c>
      <c r="DG493" s="37">
        <v>2</v>
      </c>
      <c r="DK493" s="37">
        <v>18</v>
      </c>
      <c r="DQ493" s="37">
        <f t="shared" si="153"/>
        <v>1706.5115000000001</v>
      </c>
      <c r="DW493" s="37">
        <v>0</v>
      </c>
      <c r="DZ493" s="37">
        <v>1</v>
      </c>
      <c r="EE493" s="37">
        <v>8</v>
      </c>
      <c r="EK493" s="37">
        <v>8</v>
      </c>
      <c r="EL493" s="37">
        <f t="shared" si="172"/>
        <v>152</v>
      </c>
      <c r="EN493" s="37">
        <v>152</v>
      </c>
      <c r="EP493" s="37">
        <v>2019.61</v>
      </c>
      <c r="FF493" s="37">
        <v>3413.0230000000001</v>
      </c>
      <c r="FI493" s="37"/>
      <c r="FV493" s="37">
        <v>682.6046</v>
      </c>
      <c r="FX493" s="37">
        <v>5</v>
      </c>
      <c r="GH493" s="37">
        <v>2190.0450000000001</v>
      </c>
      <c r="GI493" s="183"/>
      <c r="GQ493" s="185"/>
      <c r="GR493" s="186"/>
      <c r="GS493" s="186"/>
      <c r="GT493" s="186"/>
      <c r="GU493" s="186"/>
      <c r="GV493" s="186"/>
      <c r="GW493" s="186"/>
      <c r="GX493" s="186"/>
      <c r="GY493" s="186"/>
      <c r="GZ493" s="186"/>
      <c r="HA493" s="186"/>
      <c r="HB493" s="186"/>
      <c r="HC493" s="186"/>
      <c r="HD493" s="186"/>
      <c r="HE493" s="186"/>
      <c r="HF493" s="186"/>
      <c r="HG493" s="186"/>
      <c r="HH493" s="186"/>
      <c r="HV493" s="37">
        <v>1072.6751020408101</v>
      </c>
      <c r="HX493" s="37">
        <v>2</v>
      </c>
      <c r="IB493" s="37">
        <v>0</v>
      </c>
      <c r="IR493" s="37">
        <v>0</v>
      </c>
      <c r="IT493" s="37">
        <v>0</v>
      </c>
      <c r="JT493" s="37">
        <v>0</v>
      </c>
      <c r="JW493" s="37">
        <v>0</v>
      </c>
      <c r="JZ493" s="37">
        <v>0</v>
      </c>
      <c r="KA493" s="37">
        <v>0</v>
      </c>
      <c r="KB493" s="37">
        <v>0</v>
      </c>
      <c r="KC493" s="37">
        <v>0</v>
      </c>
      <c r="KD493" s="37">
        <v>0</v>
      </c>
      <c r="KV493" s="37">
        <v>0</v>
      </c>
    </row>
    <row r="494" spans="1:308" ht="17.25" customHeight="1" x14ac:dyDescent="0.25">
      <c r="A494" s="17">
        <v>484</v>
      </c>
      <c r="B494" s="163" t="s">
        <v>300</v>
      </c>
      <c r="C494" s="169" t="s">
        <v>784</v>
      </c>
      <c r="D494" s="170">
        <v>247693598</v>
      </c>
      <c r="E494" s="78">
        <f t="shared" si="157"/>
        <v>8508.0849999999991</v>
      </c>
      <c r="F494" s="78">
        <f t="shared" si="154"/>
        <v>0</v>
      </c>
      <c r="G494" s="78">
        <f t="shared" si="155"/>
        <v>5395.01</v>
      </c>
      <c r="H494" s="78">
        <f t="shared" si="156"/>
        <v>0</v>
      </c>
      <c r="I494" s="78">
        <f t="shared" si="158"/>
        <v>3113.0749999999998</v>
      </c>
      <c r="J494" s="37">
        <f t="shared" si="161"/>
        <v>0</v>
      </c>
      <c r="K494" s="37">
        <f>VLOOKUP($D494,'[2]Титул ДТ'!$B:$CT,12,0)</f>
        <v>0</v>
      </c>
      <c r="N494" s="37">
        <v>0</v>
      </c>
      <c r="U494" s="37">
        <v>0</v>
      </c>
      <c r="V494" s="180">
        <f t="shared" si="159"/>
        <v>0</v>
      </c>
      <c r="W494" s="180">
        <f t="shared" si="162"/>
        <v>0</v>
      </c>
      <c r="X494" s="180"/>
      <c r="Y494" s="180"/>
      <c r="Z494" s="180">
        <f t="shared" si="163"/>
        <v>0</v>
      </c>
      <c r="AA494" s="180"/>
      <c r="AB494" s="180"/>
      <c r="AC494" s="180">
        <f t="shared" si="164"/>
        <v>0</v>
      </c>
      <c r="AE494" s="37">
        <v>0</v>
      </c>
      <c r="AG494" s="37">
        <v>0</v>
      </c>
      <c r="AI494" s="37">
        <v>0</v>
      </c>
      <c r="AK494" s="37">
        <v>0</v>
      </c>
      <c r="AL494" s="37">
        <f t="shared" si="160"/>
        <v>0</v>
      </c>
      <c r="AM494" s="179">
        <f t="shared" si="165"/>
        <v>0</v>
      </c>
      <c r="AP494" s="37">
        <f t="shared" si="166"/>
        <v>0</v>
      </c>
      <c r="AS494" s="37">
        <f t="shared" si="167"/>
        <v>0</v>
      </c>
      <c r="AU494" s="37">
        <v>0</v>
      </c>
      <c r="AV494" s="37">
        <f t="shared" si="168"/>
        <v>0</v>
      </c>
      <c r="AX494" s="37">
        <v>0</v>
      </c>
      <c r="AZ494" s="37">
        <v>0</v>
      </c>
      <c r="BF494" s="37">
        <v>0</v>
      </c>
      <c r="BS494" s="37">
        <f t="shared" si="176"/>
        <v>0</v>
      </c>
      <c r="BU494" s="37">
        <v>0</v>
      </c>
      <c r="BW494" s="37">
        <v>0</v>
      </c>
      <c r="BY494" s="37">
        <v>0</v>
      </c>
      <c r="CA494" s="37">
        <v>0</v>
      </c>
      <c r="CH494" s="37">
        <f t="shared" si="174"/>
        <v>0</v>
      </c>
      <c r="CJ494" s="37">
        <v>0</v>
      </c>
      <c r="CN494" s="37">
        <v>1473.8810000000001</v>
      </c>
      <c r="CT494" s="37">
        <v>18</v>
      </c>
      <c r="DB494" s="37">
        <v>0</v>
      </c>
      <c r="DD494" s="183">
        <v>0</v>
      </c>
      <c r="DE494" s="37">
        <f t="shared" si="171"/>
        <v>2</v>
      </c>
      <c r="DG494" s="37">
        <v>2</v>
      </c>
      <c r="DK494" s="37">
        <v>18</v>
      </c>
      <c r="DQ494" s="37">
        <f t="shared" si="153"/>
        <v>1673.7570000000001</v>
      </c>
      <c r="DW494" s="37">
        <v>0</v>
      </c>
      <c r="DZ494" s="37">
        <v>0</v>
      </c>
      <c r="EE494" s="37">
        <v>4</v>
      </c>
      <c r="EK494" s="37">
        <v>9</v>
      </c>
      <c r="EL494" s="37">
        <f t="shared" si="172"/>
        <v>163</v>
      </c>
      <c r="EN494" s="37">
        <v>163</v>
      </c>
      <c r="EP494" s="37">
        <v>2047.4960000000001</v>
      </c>
      <c r="FF494" s="37">
        <v>3347.5140000000001</v>
      </c>
      <c r="FI494" s="37"/>
      <c r="FV494" s="37">
        <v>669.50279999999998</v>
      </c>
      <c r="FX494" s="37">
        <v>5</v>
      </c>
      <c r="GH494" s="37">
        <v>1621.194</v>
      </c>
      <c r="GI494" s="183"/>
      <c r="GQ494" s="183"/>
      <c r="GR494" s="184"/>
      <c r="GS494" s="184"/>
      <c r="GT494" s="184"/>
      <c r="GU494" s="184"/>
      <c r="GV494" s="184"/>
      <c r="GW494" s="184"/>
      <c r="GX494" s="184"/>
      <c r="GY494" s="184"/>
      <c r="GZ494" s="184"/>
      <c r="HA494" s="184"/>
      <c r="HB494" s="184"/>
      <c r="HC494" s="184"/>
      <c r="HD494" s="184"/>
      <c r="HE494" s="184"/>
      <c r="HF494" s="184"/>
      <c r="HG494" s="184"/>
      <c r="HH494" s="184"/>
      <c r="HV494" s="37">
        <v>926.39657142857095</v>
      </c>
      <c r="HX494" s="37">
        <v>1.7</v>
      </c>
      <c r="IB494" s="37">
        <v>0</v>
      </c>
      <c r="IR494" s="37">
        <v>0</v>
      </c>
      <c r="IT494" s="37">
        <v>0</v>
      </c>
      <c r="JT494" s="37">
        <v>0</v>
      </c>
      <c r="JW494" s="37">
        <v>0</v>
      </c>
      <c r="JZ494" s="37">
        <v>0</v>
      </c>
      <c r="KA494" s="37">
        <v>0</v>
      </c>
      <c r="KB494" s="37">
        <v>0</v>
      </c>
      <c r="KC494" s="37">
        <v>0</v>
      </c>
      <c r="KD494" s="37">
        <v>0</v>
      </c>
      <c r="KV494" s="37">
        <v>0</v>
      </c>
    </row>
    <row r="495" spans="1:308" ht="17.25" customHeight="1" x14ac:dyDescent="0.25">
      <c r="A495" s="17">
        <v>485</v>
      </c>
      <c r="B495" s="163" t="s">
        <v>300</v>
      </c>
      <c r="C495" s="169" t="s">
        <v>785</v>
      </c>
      <c r="D495" s="170">
        <v>247693624</v>
      </c>
      <c r="E495" s="78">
        <f t="shared" si="157"/>
        <v>10704.075000000001</v>
      </c>
      <c r="F495" s="78">
        <f t="shared" si="154"/>
        <v>0</v>
      </c>
      <c r="G495" s="78">
        <f t="shared" si="155"/>
        <v>4738.5730000000003</v>
      </c>
      <c r="H495" s="78">
        <f t="shared" si="156"/>
        <v>0</v>
      </c>
      <c r="I495" s="78">
        <f t="shared" si="158"/>
        <v>5965.5019999999995</v>
      </c>
      <c r="J495" s="37">
        <f t="shared" si="161"/>
        <v>1</v>
      </c>
      <c r="K495" s="37">
        <f>VLOOKUP($D495,'[2]Титул ДТ'!$B:$CT,12,0)</f>
        <v>1</v>
      </c>
      <c r="N495" s="37">
        <v>0</v>
      </c>
      <c r="U495" s="37">
        <v>1</v>
      </c>
      <c r="V495" s="180">
        <f t="shared" si="159"/>
        <v>0</v>
      </c>
      <c r="W495" s="180">
        <f t="shared" si="162"/>
        <v>0</v>
      </c>
      <c r="X495" s="180"/>
      <c r="Y495" s="180"/>
      <c r="Z495" s="180">
        <f t="shared" si="163"/>
        <v>0</v>
      </c>
      <c r="AA495" s="180"/>
      <c r="AB495" s="180"/>
      <c r="AC495" s="180">
        <f t="shared" si="164"/>
        <v>0</v>
      </c>
      <c r="AE495" s="37">
        <v>0</v>
      </c>
      <c r="AG495" s="37">
        <v>0</v>
      </c>
      <c r="AI495" s="37">
        <v>207</v>
      </c>
      <c r="AK495" s="37">
        <v>0</v>
      </c>
      <c r="AL495" s="37">
        <f t="shared" si="160"/>
        <v>4</v>
      </c>
      <c r="AM495" s="179">
        <f t="shared" si="165"/>
        <v>0</v>
      </c>
      <c r="AP495" s="37">
        <f t="shared" si="166"/>
        <v>0</v>
      </c>
      <c r="AS495" s="37">
        <f t="shared" si="167"/>
        <v>3</v>
      </c>
      <c r="AU495" s="37">
        <v>3</v>
      </c>
      <c r="AV495" s="37">
        <f t="shared" si="168"/>
        <v>1</v>
      </c>
      <c r="AX495" s="37">
        <v>1</v>
      </c>
      <c r="AZ495" s="37">
        <v>1</v>
      </c>
      <c r="BF495" s="37">
        <v>0</v>
      </c>
      <c r="BS495" s="37">
        <f t="shared" si="176"/>
        <v>670</v>
      </c>
      <c r="BU495" s="37">
        <v>670</v>
      </c>
      <c r="BW495" s="37">
        <v>0</v>
      </c>
      <c r="BY495" s="37">
        <v>0</v>
      </c>
      <c r="CA495" s="37">
        <v>0</v>
      </c>
      <c r="CH495" s="37">
        <f t="shared" si="174"/>
        <v>3</v>
      </c>
      <c r="CJ495" s="37">
        <v>3</v>
      </c>
      <c r="CN495" s="37">
        <v>4316.07</v>
      </c>
      <c r="CT495" s="37">
        <v>20</v>
      </c>
      <c r="DB495" s="37">
        <v>0</v>
      </c>
      <c r="DD495" s="183">
        <v>0</v>
      </c>
      <c r="DE495" s="37">
        <f t="shared" si="171"/>
        <v>0</v>
      </c>
      <c r="DG495" s="37">
        <v>0</v>
      </c>
      <c r="DK495" s="37">
        <v>0</v>
      </c>
      <c r="DQ495" s="37">
        <f t="shared" si="153"/>
        <v>1437.482</v>
      </c>
      <c r="DW495" s="37">
        <v>0</v>
      </c>
      <c r="DZ495" s="37">
        <v>1</v>
      </c>
      <c r="EE495" s="37">
        <v>4</v>
      </c>
      <c r="EK495" s="37">
        <v>2</v>
      </c>
      <c r="EL495" s="37">
        <f t="shared" si="172"/>
        <v>143</v>
      </c>
      <c r="EN495" s="37">
        <v>143</v>
      </c>
      <c r="EP495" s="37">
        <v>1863.6089999999999</v>
      </c>
      <c r="FF495" s="37">
        <v>2874.9639999999999</v>
      </c>
      <c r="FI495" s="37"/>
      <c r="FV495" s="37">
        <v>605.25557894736801</v>
      </c>
      <c r="FX495" s="37">
        <v>4.75</v>
      </c>
      <c r="GH495" s="37">
        <v>772.43200000000002</v>
      </c>
      <c r="GI495" s="183"/>
      <c r="GQ495" s="183"/>
      <c r="GR495" s="184"/>
      <c r="GS495" s="184"/>
      <c r="GT495" s="184"/>
      <c r="GU495" s="184"/>
      <c r="GV495" s="184"/>
      <c r="GW495" s="184"/>
      <c r="GX495" s="184"/>
      <c r="GY495" s="184"/>
      <c r="GZ495" s="184"/>
      <c r="HA495" s="184"/>
      <c r="HB495" s="184"/>
      <c r="HC495" s="184"/>
      <c r="HD495" s="184"/>
      <c r="HE495" s="184"/>
      <c r="HF495" s="184"/>
      <c r="HG495" s="184"/>
      <c r="HH495" s="184"/>
      <c r="HV495" s="37">
        <v>514.95466666666698</v>
      </c>
      <c r="HX495" s="37">
        <v>1.7</v>
      </c>
      <c r="IB495" s="37">
        <v>0</v>
      </c>
      <c r="IR495" s="37">
        <v>0</v>
      </c>
      <c r="IT495" s="37">
        <v>0</v>
      </c>
      <c r="JT495" s="37">
        <v>0</v>
      </c>
      <c r="JW495" s="37">
        <v>0</v>
      </c>
      <c r="JZ495" s="37">
        <v>0</v>
      </c>
      <c r="KA495" s="37">
        <v>0</v>
      </c>
      <c r="KB495" s="37">
        <v>0</v>
      </c>
      <c r="KC495" s="37">
        <v>0</v>
      </c>
      <c r="KD495" s="37">
        <v>0</v>
      </c>
      <c r="KV495" s="37">
        <v>0</v>
      </c>
    </row>
    <row r="496" spans="1:308" ht="17.25" customHeight="1" x14ac:dyDescent="0.25">
      <c r="A496" s="17">
        <v>486</v>
      </c>
      <c r="B496" s="163" t="s">
        <v>300</v>
      </c>
      <c r="C496" s="169" t="s">
        <v>786</v>
      </c>
      <c r="D496" s="170">
        <v>247693630</v>
      </c>
      <c r="E496" s="78">
        <f t="shared" si="157"/>
        <v>11486.125000000002</v>
      </c>
      <c r="F496" s="78">
        <f t="shared" si="154"/>
        <v>0</v>
      </c>
      <c r="G496" s="78">
        <f t="shared" si="155"/>
        <v>153.12899999999999</v>
      </c>
      <c r="H496" s="78">
        <f t="shared" si="156"/>
        <v>0</v>
      </c>
      <c r="I496" s="78">
        <f t="shared" si="158"/>
        <v>11332.996000000001</v>
      </c>
      <c r="J496" s="37">
        <f t="shared" si="161"/>
        <v>2</v>
      </c>
      <c r="K496" s="37">
        <f>VLOOKUP($D496,'[2]Титул ДТ'!$B:$CT,12,0)</f>
        <v>2</v>
      </c>
      <c r="N496" s="37">
        <v>0</v>
      </c>
      <c r="U496" s="37">
        <v>1</v>
      </c>
      <c r="V496" s="180">
        <f t="shared" si="159"/>
        <v>0</v>
      </c>
      <c r="W496" s="180">
        <f t="shared" si="162"/>
        <v>0</v>
      </c>
      <c r="X496" s="180"/>
      <c r="Y496" s="180"/>
      <c r="Z496" s="180">
        <f t="shared" si="163"/>
        <v>0</v>
      </c>
      <c r="AA496" s="180"/>
      <c r="AB496" s="180"/>
      <c r="AC496" s="180">
        <f t="shared" si="164"/>
        <v>0</v>
      </c>
      <c r="AE496" s="37">
        <v>0</v>
      </c>
      <c r="AG496" s="37">
        <v>0</v>
      </c>
      <c r="AI496" s="37">
        <v>104.5</v>
      </c>
      <c r="AK496" s="37">
        <v>0</v>
      </c>
      <c r="AL496" s="37">
        <f t="shared" si="160"/>
        <v>0</v>
      </c>
      <c r="AM496" s="179">
        <f t="shared" si="165"/>
        <v>0</v>
      </c>
      <c r="AP496" s="37">
        <f t="shared" si="166"/>
        <v>0</v>
      </c>
      <c r="AS496" s="37">
        <f t="shared" si="167"/>
        <v>0</v>
      </c>
      <c r="AU496" s="37">
        <v>0</v>
      </c>
      <c r="AV496" s="37">
        <f t="shared" si="168"/>
        <v>0</v>
      </c>
      <c r="AX496" s="37">
        <v>0</v>
      </c>
      <c r="AZ496" s="37">
        <v>1</v>
      </c>
      <c r="BF496" s="37">
        <v>0</v>
      </c>
      <c r="BS496" s="37">
        <f t="shared" si="176"/>
        <v>0</v>
      </c>
      <c r="BU496" s="37">
        <v>0</v>
      </c>
      <c r="BW496" s="37">
        <v>0</v>
      </c>
      <c r="BY496" s="37">
        <v>6.7</v>
      </c>
      <c r="CA496" s="37">
        <v>0</v>
      </c>
      <c r="CH496" s="37">
        <f t="shared" si="174"/>
        <v>3</v>
      </c>
      <c r="CJ496" s="37">
        <v>3</v>
      </c>
      <c r="CN496" s="37">
        <v>8694.16</v>
      </c>
      <c r="CT496" s="37">
        <v>100</v>
      </c>
      <c r="CX496" s="37">
        <v>0</v>
      </c>
      <c r="DB496" s="37">
        <v>0</v>
      </c>
      <c r="DD496" s="183">
        <v>0</v>
      </c>
      <c r="DE496" s="37">
        <f t="shared" si="171"/>
        <v>1</v>
      </c>
      <c r="DG496" s="37">
        <v>1</v>
      </c>
      <c r="DK496" s="37">
        <v>18</v>
      </c>
      <c r="DQ496" s="37">
        <v>55</v>
      </c>
      <c r="DW496" s="37">
        <v>0</v>
      </c>
      <c r="DZ496" s="37">
        <v>2</v>
      </c>
      <c r="EE496" s="37">
        <v>0</v>
      </c>
      <c r="EK496" s="37">
        <v>0</v>
      </c>
      <c r="EL496" s="37">
        <f t="shared" si="172"/>
        <v>11</v>
      </c>
      <c r="EN496" s="37">
        <v>11</v>
      </c>
      <c r="EP496" s="37">
        <v>153.12899999999999</v>
      </c>
      <c r="FF496" s="37">
        <v>0</v>
      </c>
      <c r="FI496" s="37"/>
      <c r="FX496" s="37">
        <v>0</v>
      </c>
      <c r="GH496" s="37">
        <v>2509.636</v>
      </c>
      <c r="GQ496" s="183"/>
      <c r="GR496" s="184"/>
      <c r="GS496" s="184"/>
      <c r="GT496" s="184"/>
      <c r="GU496" s="184"/>
      <c r="GV496" s="184"/>
      <c r="GW496" s="184"/>
      <c r="GX496" s="184"/>
      <c r="GY496" s="184"/>
      <c r="GZ496" s="184"/>
      <c r="HA496" s="184"/>
      <c r="HB496" s="184"/>
      <c r="HC496" s="184"/>
      <c r="HD496" s="184"/>
      <c r="HE496" s="184"/>
      <c r="HF496" s="184"/>
      <c r="HG496" s="184"/>
      <c r="HH496" s="184"/>
      <c r="HV496" s="37">
        <v>1368.89236363637</v>
      </c>
      <c r="HX496" s="37">
        <v>1.7</v>
      </c>
      <c r="IB496" s="37">
        <v>0</v>
      </c>
      <c r="IR496" s="37">
        <v>0</v>
      </c>
      <c r="IT496" s="37">
        <v>0</v>
      </c>
      <c r="JT496" s="37">
        <v>0</v>
      </c>
      <c r="JW496" s="37">
        <v>0</v>
      </c>
      <c r="JZ496" s="37">
        <v>0</v>
      </c>
      <c r="KA496" s="37">
        <v>0</v>
      </c>
      <c r="KB496" s="37">
        <v>0</v>
      </c>
      <c r="KC496" s="37">
        <v>0</v>
      </c>
      <c r="KD496" s="37">
        <v>0</v>
      </c>
      <c r="KV496" s="37">
        <v>0</v>
      </c>
    </row>
    <row r="497" spans="1:350" ht="17.25" customHeight="1" x14ac:dyDescent="0.25">
      <c r="A497" s="17">
        <v>487</v>
      </c>
      <c r="B497" s="163" t="s">
        <v>300</v>
      </c>
      <c r="C497" s="169" t="s">
        <v>787</v>
      </c>
      <c r="D497" s="170">
        <v>247693559</v>
      </c>
      <c r="E497" s="78">
        <f t="shared" si="157"/>
        <v>7387.3609999999999</v>
      </c>
      <c r="F497" s="78">
        <f t="shared" si="154"/>
        <v>0</v>
      </c>
      <c r="G497" s="78">
        <f t="shared" si="155"/>
        <v>677.54899999999998</v>
      </c>
      <c r="H497" s="78">
        <f t="shared" si="156"/>
        <v>0</v>
      </c>
      <c r="I497" s="78">
        <f t="shared" si="158"/>
        <v>6709.8119999999999</v>
      </c>
      <c r="J497" s="37">
        <f t="shared" si="161"/>
        <v>1</v>
      </c>
      <c r="K497" s="37">
        <f>VLOOKUP($D497,'[2]Титул ДТ'!$B:$CT,12,0)</f>
        <v>1</v>
      </c>
      <c r="N497" s="37">
        <v>0</v>
      </c>
      <c r="U497" s="37">
        <v>1</v>
      </c>
      <c r="V497" s="180">
        <f t="shared" si="159"/>
        <v>0</v>
      </c>
      <c r="W497" s="180">
        <f t="shared" si="162"/>
        <v>0</v>
      </c>
      <c r="X497" s="180"/>
      <c r="Y497" s="180"/>
      <c r="Z497" s="180">
        <f t="shared" si="163"/>
        <v>0</v>
      </c>
      <c r="AA497" s="180"/>
      <c r="AB497" s="180"/>
      <c r="AC497" s="180">
        <f t="shared" si="164"/>
        <v>0</v>
      </c>
      <c r="AE497" s="37">
        <v>0</v>
      </c>
      <c r="AG497" s="37">
        <v>22.5</v>
      </c>
      <c r="AI497" s="37">
        <v>0</v>
      </c>
      <c r="AK497" s="37">
        <v>0</v>
      </c>
      <c r="AL497" s="37">
        <f t="shared" si="160"/>
        <v>0</v>
      </c>
      <c r="AM497" s="179">
        <f t="shared" si="165"/>
        <v>0</v>
      </c>
      <c r="AP497" s="37">
        <f t="shared" si="166"/>
        <v>0</v>
      </c>
      <c r="AS497" s="37">
        <f t="shared" si="167"/>
        <v>0</v>
      </c>
      <c r="AU497" s="37">
        <v>0</v>
      </c>
      <c r="AV497" s="37">
        <f t="shared" si="168"/>
        <v>0</v>
      </c>
      <c r="AX497" s="37">
        <v>0</v>
      </c>
      <c r="AZ497" s="37">
        <v>0</v>
      </c>
      <c r="BF497" s="37">
        <v>0</v>
      </c>
      <c r="BS497" s="37">
        <f t="shared" si="176"/>
        <v>0</v>
      </c>
      <c r="BU497" s="37">
        <v>0</v>
      </c>
      <c r="BW497" s="37">
        <v>0</v>
      </c>
      <c r="BY497" s="37">
        <v>0</v>
      </c>
      <c r="CA497" s="37">
        <v>0</v>
      </c>
      <c r="CH497" s="37">
        <f t="shared" si="174"/>
        <v>0</v>
      </c>
      <c r="CJ497" s="37">
        <v>0</v>
      </c>
      <c r="CN497" s="37">
        <v>6163.0159999999996</v>
      </c>
      <c r="CT497" s="37">
        <v>18</v>
      </c>
      <c r="DB497" s="37">
        <v>0</v>
      </c>
      <c r="DD497" s="183">
        <v>0</v>
      </c>
      <c r="DE497" s="37">
        <f t="shared" si="171"/>
        <v>0</v>
      </c>
      <c r="DG497" s="37">
        <v>0</v>
      </c>
      <c r="DK497" s="37">
        <v>0</v>
      </c>
      <c r="DQ497" s="37">
        <f t="shared" si="153"/>
        <v>160.12950000000001</v>
      </c>
      <c r="DW497" s="37">
        <v>0</v>
      </c>
      <c r="DZ497" s="37">
        <v>1</v>
      </c>
      <c r="EE497" s="37">
        <v>8</v>
      </c>
      <c r="EK497" s="37">
        <v>8</v>
      </c>
      <c r="EL497" s="37">
        <f t="shared" si="172"/>
        <v>27</v>
      </c>
      <c r="EN497" s="37">
        <v>27</v>
      </c>
      <c r="EP497" s="37">
        <v>357.29</v>
      </c>
      <c r="FF497" s="37">
        <v>320.25900000000001</v>
      </c>
      <c r="FI497" s="37"/>
      <c r="FV497" s="37">
        <v>91.5025714285714</v>
      </c>
      <c r="FX497" s="37">
        <v>3.5</v>
      </c>
      <c r="GH497" s="37">
        <v>524.29600000000005</v>
      </c>
      <c r="GQ497" s="185"/>
      <c r="GR497" s="186"/>
      <c r="GS497" s="186"/>
      <c r="GT497" s="186"/>
      <c r="GU497" s="186"/>
      <c r="GV497" s="186"/>
      <c r="GW497" s="186"/>
      <c r="GX497" s="186"/>
      <c r="GY497" s="186"/>
      <c r="GZ497" s="186"/>
      <c r="HA497" s="186"/>
      <c r="HB497" s="186"/>
      <c r="HC497" s="186"/>
      <c r="HD497" s="186"/>
      <c r="HE497" s="186"/>
      <c r="HF497" s="186"/>
      <c r="HG497" s="186"/>
      <c r="HH497" s="186"/>
      <c r="HV497" s="37">
        <v>314.57759999999899</v>
      </c>
      <c r="HX497" s="37">
        <v>1.7</v>
      </c>
      <c r="IB497" s="37">
        <v>0</v>
      </c>
      <c r="IR497" s="37">
        <v>0</v>
      </c>
      <c r="IT497" s="37">
        <v>0</v>
      </c>
      <c r="JT497" s="37">
        <v>0</v>
      </c>
      <c r="JW497" s="37">
        <v>0</v>
      </c>
      <c r="JZ497" s="37">
        <v>0</v>
      </c>
      <c r="KA497" s="37">
        <v>0</v>
      </c>
      <c r="KB497" s="37">
        <v>0</v>
      </c>
      <c r="KC497" s="37">
        <v>0</v>
      </c>
      <c r="KD497" s="37">
        <v>0</v>
      </c>
      <c r="KV497" s="37">
        <v>0</v>
      </c>
    </row>
    <row r="498" spans="1:350" ht="17.25" customHeight="1" x14ac:dyDescent="0.25">
      <c r="A498" s="17">
        <v>488</v>
      </c>
      <c r="B498" s="163" t="s">
        <v>300</v>
      </c>
      <c r="C498" s="169" t="s">
        <v>788</v>
      </c>
      <c r="D498" s="170">
        <v>247693588</v>
      </c>
      <c r="E498" s="78">
        <f t="shared" si="157"/>
        <v>13260.302</v>
      </c>
      <c r="F498" s="78">
        <f t="shared" si="154"/>
        <v>0</v>
      </c>
      <c r="G498" s="78">
        <f t="shared" si="155"/>
        <v>3401.6456000000003</v>
      </c>
      <c r="H498" s="78">
        <f t="shared" si="156"/>
        <v>0</v>
      </c>
      <c r="I498" s="78">
        <f t="shared" si="158"/>
        <v>9858.6563999999998</v>
      </c>
      <c r="J498" s="37">
        <f t="shared" si="161"/>
        <v>2</v>
      </c>
      <c r="L498" s="37">
        <v>2</v>
      </c>
      <c r="N498" s="37">
        <v>0</v>
      </c>
      <c r="U498" s="37">
        <v>1</v>
      </c>
      <c r="V498" s="180">
        <f t="shared" si="159"/>
        <v>256</v>
      </c>
      <c r="W498" s="180">
        <f t="shared" si="162"/>
        <v>0</v>
      </c>
      <c r="X498" s="180"/>
      <c r="Y498" s="180"/>
      <c r="Z498" s="180">
        <f t="shared" si="163"/>
        <v>0</v>
      </c>
      <c r="AA498" s="180"/>
      <c r="AB498" s="180"/>
      <c r="AC498" s="180">
        <f t="shared" si="164"/>
        <v>256</v>
      </c>
      <c r="AE498" s="37">
        <v>256</v>
      </c>
      <c r="AG498" s="37">
        <v>0</v>
      </c>
      <c r="AI498" s="37">
        <v>110</v>
      </c>
      <c r="AK498" s="37">
        <v>0</v>
      </c>
      <c r="AL498" s="37">
        <f t="shared" si="160"/>
        <v>0</v>
      </c>
      <c r="AM498" s="179">
        <f t="shared" si="165"/>
        <v>0</v>
      </c>
      <c r="AP498" s="37">
        <f t="shared" si="166"/>
        <v>0</v>
      </c>
      <c r="AS498" s="37">
        <f t="shared" si="167"/>
        <v>0</v>
      </c>
      <c r="AU498" s="37">
        <v>0</v>
      </c>
      <c r="AV498" s="37">
        <f t="shared" si="168"/>
        <v>0</v>
      </c>
      <c r="AX498" s="37">
        <v>0</v>
      </c>
      <c r="AZ498" s="37">
        <v>0</v>
      </c>
      <c r="BF498" s="37">
        <v>0</v>
      </c>
      <c r="BS498" s="37">
        <f t="shared" si="176"/>
        <v>0</v>
      </c>
      <c r="BU498" s="37">
        <v>0</v>
      </c>
      <c r="BW498" s="37">
        <v>0</v>
      </c>
      <c r="BY498" s="37">
        <v>0</v>
      </c>
      <c r="CA498" s="37">
        <v>0</v>
      </c>
      <c r="CH498" s="37">
        <f t="shared" si="174"/>
        <v>0</v>
      </c>
      <c r="CJ498" s="37">
        <v>0</v>
      </c>
      <c r="CN498" s="37">
        <v>9190.4449999999997</v>
      </c>
      <c r="CT498" s="37">
        <v>39</v>
      </c>
      <c r="DB498" s="37">
        <v>0</v>
      </c>
      <c r="DD498" s="183">
        <v>0</v>
      </c>
      <c r="DE498" s="37">
        <f t="shared" si="171"/>
        <v>0</v>
      </c>
      <c r="DG498" s="37">
        <v>0</v>
      </c>
      <c r="DK498" s="37">
        <v>0</v>
      </c>
      <c r="DQ498" s="37">
        <f t="shared" si="153"/>
        <v>582.84699999999998</v>
      </c>
      <c r="DW498" s="37">
        <v>0</v>
      </c>
      <c r="DZ498" s="37">
        <v>2</v>
      </c>
      <c r="EE498" s="37">
        <v>12</v>
      </c>
      <c r="EK498" s="37">
        <v>4</v>
      </c>
      <c r="EL498" s="37">
        <f t="shared" si="172"/>
        <v>75</v>
      </c>
      <c r="EN498" s="37">
        <v>75</v>
      </c>
      <c r="EP498" s="37">
        <v>1027.106</v>
      </c>
      <c r="FF498" s="185">
        <v>1165.694</v>
      </c>
      <c r="FI498" s="37"/>
      <c r="FV498" s="37">
        <v>291.42349999999999</v>
      </c>
      <c r="FX498" s="37">
        <v>4</v>
      </c>
      <c r="GB498" s="37">
        <v>1208.8456000000001</v>
      </c>
      <c r="GH498" s="37">
        <v>302.21140000000003</v>
      </c>
      <c r="GQ498" s="183"/>
      <c r="GR498" s="184"/>
      <c r="GS498" s="184"/>
      <c r="GT498" s="184"/>
      <c r="GU498" s="184"/>
      <c r="GV498" s="184"/>
      <c r="GW498" s="184"/>
      <c r="GX498" s="184"/>
      <c r="GY498" s="184"/>
      <c r="GZ498" s="184"/>
      <c r="HA498" s="184"/>
      <c r="HB498" s="184"/>
      <c r="HC498" s="184"/>
      <c r="HD498" s="184"/>
      <c r="HE498" s="184"/>
      <c r="HF498" s="184"/>
      <c r="HG498" s="184"/>
      <c r="HH498" s="184"/>
      <c r="HV498" s="37">
        <v>725.30736000000104</v>
      </c>
      <c r="HX498" s="37">
        <v>2</v>
      </c>
      <c r="IB498" s="37">
        <v>0</v>
      </c>
      <c r="IR498" s="37">
        <v>0</v>
      </c>
      <c r="IT498" s="37">
        <v>0</v>
      </c>
      <c r="JT498" s="37">
        <v>0</v>
      </c>
      <c r="JW498" s="37">
        <v>0</v>
      </c>
      <c r="JZ498" s="37">
        <v>0</v>
      </c>
      <c r="KA498" s="37">
        <v>0</v>
      </c>
      <c r="KB498" s="37">
        <v>0</v>
      </c>
      <c r="KC498" s="37">
        <v>0</v>
      </c>
      <c r="KD498" s="37">
        <v>0</v>
      </c>
      <c r="KV498" s="37">
        <v>0</v>
      </c>
    </row>
    <row r="499" spans="1:350" ht="17.25" customHeight="1" x14ac:dyDescent="0.25">
      <c r="A499" s="17">
        <v>489</v>
      </c>
      <c r="B499" s="163" t="s">
        <v>300</v>
      </c>
      <c r="C499" s="169" t="s">
        <v>789</v>
      </c>
      <c r="D499" s="170">
        <v>247693700</v>
      </c>
      <c r="E499" s="78">
        <f t="shared" si="157"/>
        <v>12799.204</v>
      </c>
      <c r="F499" s="78">
        <f t="shared" si="154"/>
        <v>0</v>
      </c>
      <c r="G499" s="78">
        <f t="shared" si="155"/>
        <v>5214.1379999999999</v>
      </c>
      <c r="H499" s="78">
        <f t="shared" si="156"/>
        <v>0</v>
      </c>
      <c r="I499" s="78">
        <f t="shared" si="158"/>
        <v>7585.0659999999998</v>
      </c>
      <c r="J499" s="37">
        <f t="shared" si="161"/>
        <v>2</v>
      </c>
      <c r="L499" s="37">
        <v>2</v>
      </c>
      <c r="N499" s="37">
        <v>0</v>
      </c>
      <c r="U499" s="37">
        <v>1</v>
      </c>
      <c r="V499" s="180">
        <f t="shared" si="159"/>
        <v>245</v>
      </c>
      <c r="W499" s="180">
        <f t="shared" si="162"/>
        <v>0</v>
      </c>
      <c r="X499" s="180"/>
      <c r="Y499" s="180"/>
      <c r="Z499" s="180">
        <f t="shared" si="163"/>
        <v>0</v>
      </c>
      <c r="AA499" s="180"/>
      <c r="AB499" s="180"/>
      <c r="AC499" s="180">
        <f t="shared" si="164"/>
        <v>245</v>
      </c>
      <c r="AE499" s="37">
        <v>245</v>
      </c>
      <c r="AG499" s="37">
        <v>0</v>
      </c>
      <c r="AI499" s="37">
        <v>0</v>
      </c>
      <c r="AK499" s="37">
        <v>0</v>
      </c>
      <c r="AL499" s="37">
        <f t="shared" si="160"/>
        <v>10</v>
      </c>
      <c r="AM499" s="179">
        <f t="shared" si="165"/>
        <v>0</v>
      </c>
      <c r="AP499" s="37">
        <f t="shared" si="166"/>
        <v>0</v>
      </c>
      <c r="AS499" s="37">
        <f t="shared" si="167"/>
        <v>9</v>
      </c>
      <c r="AU499" s="37">
        <v>9</v>
      </c>
      <c r="AV499" s="37">
        <f t="shared" si="168"/>
        <v>1</v>
      </c>
      <c r="AX499" s="37">
        <v>1</v>
      </c>
      <c r="AZ499" s="37">
        <v>0</v>
      </c>
      <c r="BF499" s="37">
        <v>0</v>
      </c>
      <c r="BS499" s="37">
        <f t="shared" si="176"/>
        <v>0</v>
      </c>
      <c r="BU499" s="37">
        <v>0</v>
      </c>
      <c r="BW499" s="37">
        <v>0</v>
      </c>
      <c r="BY499" s="37">
        <v>0</v>
      </c>
      <c r="CA499" s="37">
        <v>0</v>
      </c>
      <c r="CH499" s="37">
        <f t="shared" si="174"/>
        <v>0</v>
      </c>
      <c r="CJ499" s="37">
        <v>0</v>
      </c>
      <c r="CN499" s="37">
        <v>6214.6790000000001</v>
      </c>
      <c r="CT499" s="37">
        <v>55</v>
      </c>
      <c r="DB499" s="37">
        <v>0</v>
      </c>
      <c r="DD499" s="183">
        <v>0</v>
      </c>
      <c r="DE499" s="37">
        <f t="shared" si="171"/>
        <v>6</v>
      </c>
      <c r="DG499" s="37">
        <v>6</v>
      </c>
      <c r="DK499" s="37">
        <v>18</v>
      </c>
      <c r="DQ499" s="37">
        <f t="shared" si="153"/>
        <v>1536.6665</v>
      </c>
      <c r="DW499" s="37">
        <v>0</v>
      </c>
      <c r="DZ499" s="37">
        <v>2</v>
      </c>
      <c r="EE499" s="37">
        <v>0</v>
      </c>
      <c r="EK499" s="37">
        <v>3</v>
      </c>
      <c r="EL499" s="37">
        <f t="shared" si="172"/>
        <v>171</v>
      </c>
      <c r="EN499" s="37">
        <v>171</v>
      </c>
      <c r="EP499" s="37">
        <v>2140.8049999999998</v>
      </c>
      <c r="FF499" s="183">
        <v>3073.3330000000001</v>
      </c>
      <c r="FI499" s="37"/>
      <c r="FV499" s="37">
        <v>709.23069230769295</v>
      </c>
      <c r="FX499" s="37">
        <v>4.3333333333333304</v>
      </c>
      <c r="GH499" s="37">
        <v>1107.3869999999999</v>
      </c>
      <c r="GQ499" s="183"/>
      <c r="GR499" s="184"/>
      <c r="GS499" s="184"/>
      <c r="GT499" s="184"/>
      <c r="GU499" s="184"/>
      <c r="GV499" s="184"/>
      <c r="GW499" s="184"/>
      <c r="GX499" s="184"/>
      <c r="GY499" s="184"/>
      <c r="GZ499" s="184"/>
      <c r="HA499" s="184"/>
      <c r="HB499" s="184"/>
      <c r="HC499" s="184"/>
      <c r="HD499" s="184"/>
      <c r="HE499" s="184"/>
      <c r="HF499" s="184"/>
      <c r="HG499" s="184"/>
      <c r="HH499" s="184"/>
      <c r="HV499" s="37">
        <v>738.25800000000004</v>
      </c>
      <c r="HX499" s="37">
        <v>1.7</v>
      </c>
      <c r="IB499" s="37">
        <v>0</v>
      </c>
      <c r="IR499" s="37">
        <v>0</v>
      </c>
      <c r="IT499" s="37">
        <v>0</v>
      </c>
      <c r="JT499" s="37">
        <v>0</v>
      </c>
      <c r="JW499" s="37">
        <v>0</v>
      </c>
      <c r="JZ499" s="37">
        <v>0</v>
      </c>
      <c r="KA499" s="37">
        <v>0</v>
      </c>
      <c r="KB499" s="37">
        <v>0</v>
      </c>
      <c r="KC499" s="37">
        <v>0</v>
      </c>
      <c r="KD499" s="37">
        <v>0</v>
      </c>
      <c r="KV499" s="37">
        <v>0</v>
      </c>
    </row>
    <row r="500" spans="1:350" ht="17.25" customHeight="1" x14ac:dyDescent="0.25">
      <c r="A500" s="17">
        <v>490</v>
      </c>
      <c r="B500" s="163" t="s">
        <v>300</v>
      </c>
      <c r="C500" s="169" t="s">
        <v>790</v>
      </c>
      <c r="D500" s="170">
        <v>247693699</v>
      </c>
      <c r="E500" s="78">
        <f t="shared" si="157"/>
        <v>7473.5789999999997</v>
      </c>
      <c r="F500" s="78">
        <f t="shared" si="154"/>
        <v>0</v>
      </c>
      <c r="G500" s="78">
        <f t="shared" si="155"/>
        <v>3050.97</v>
      </c>
      <c r="H500" s="78">
        <f t="shared" si="156"/>
        <v>0</v>
      </c>
      <c r="I500" s="78">
        <f t="shared" si="158"/>
        <v>4422.6090000000004</v>
      </c>
      <c r="J500" s="37">
        <f t="shared" si="161"/>
        <v>0</v>
      </c>
      <c r="K500" s="37">
        <f>VLOOKUP($D500,'[2]Титул ДТ'!$B:$CT,12,0)</f>
        <v>0</v>
      </c>
      <c r="N500" s="37">
        <v>0</v>
      </c>
      <c r="U500" s="37">
        <v>0</v>
      </c>
      <c r="V500" s="180">
        <f t="shared" si="159"/>
        <v>0</v>
      </c>
      <c r="W500" s="180">
        <f t="shared" si="162"/>
        <v>0</v>
      </c>
      <c r="X500" s="180"/>
      <c r="Y500" s="180"/>
      <c r="Z500" s="180">
        <f t="shared" si="163"/>
        <v>0</v>
      </c>
      <c r="AA500" s="180"/>
      <c r="AB500" s="180"/>
      <c r="AC500" s="180">
        <f t="shared" si="164"/>
        <v>0</v>
      </c>
      <c r="AE500" s="37">
        <v>0</v>
      </c>
      <c r="AG500" s="37">
        <v>0</v>
      </c>
      <c r="AI500" s="37">
        <v>0</v>
      </c>
      <c r="AK500" s="37">
        <v>0</v>
      </c>
      <c r="AL500" s="37">
        <f t="shared" si="160"/>
        <v>0</v>
      </c>
      <c r="AM500" s="179">
        <f t="shared" si="165"/>
        <v>0</v>
      </c>
      <c r="AP500" s="37">
        <f t="shared" si="166"/>
        <v>0</v>
      </c>
      <c r="AS500" s="37">
        <f t="shared" si="167"/>
        <v>0</v>
      </c>
      <c r="AU500" s="37">
        <v>0</v>
      </c>
      <c r="AV500" s="37">
        <f t="shared" si="168"/>
        <v>0</v>
      </c>
      <c r="AX500" s="37">
        <v>0</v>
      </c>
      <c r="AZ500" s="37">
        <v>0</v>
      </c>
      <c r="BF500" s="37">
        <v>0</v>
      </c>
      <c r="BS500" s="37">
        <f t="shared" si="176"/>
        <v>0</v>
      </c>
      <c r="BU500" s="37">
        <v>0</v>
      </c>
      <c r="BW500" s="37">
        <v>0</v>
      </c>
      <c r="BY500" s="37">
        <v>0</v>
      </c>
      <c r="CA500" s="37">
        <v>0</v>
      </c>
      <c r="CH500" s="37">
        <f t="shared" si="174"/>
        <v>0</v>
      </c>
      <c r="CJ500" s="37">
        <v>0</v>
      </c>
      <c r="CN500" s="37">
        <v>3387.4949999999999</v>
      </c>
      <c r="CT500" s="37">
        <v>0</v>
      </c>
      <c r="DB500" s="37">
        <v>0</v>
      </c>
      <c r="DD500" s="183">
        <v>0</v>
      </c>
      <c r="DE500" s="37">
        <f t="shared" si="171"/>
        <v>1</v>
      </c>
      <c r="DG500" s="37">
        <v>1</v>
      </c>
      <c r="DK500" s="37">
        <v>18</v>
      </c>
      <c r="DQ500" s="37">
        <f t="shared" si="153"/>
        <v>1215.7104999999999</v>
      </c>
      <c r="DW500" s="37">
        <v>0</v>
      </c>
      <c r="DZ500" s="37">
        <v>0</v>
      </c>
      <c r="EE500" s="37">
        <v>12</v>
      </c>
      <c r="EK500" s="37">
        <v>20</v>
      </c>
      <c r="EL500" s="37">
        <f t="shared" si="172"/>
        <v>49</v>
      </c>
      <c r="EN500" s="37">
        <v>49</v>
      </c>
      <c r="EP500" s="37">
        <v>619.54899999999998</v>
      </c>
      <c r="FF500" s="183">
        <v>2431.4209999999998</v>
      </c>
      <c r="FI500" s="37"/>
      <c r="FV500" s="37">
        <v>486.2842</v>
      </c>
      <c r="FX500" s="37">
        <v>5</v>
      </c>
      <c r="GH500" s="37">
        <v>1017.114</v>
      </c>
      <c r="GQ500" s="183"/>
      <c r="GR500" s="184"/>
      <c r="GS500" s="184"/>
      <c r="GT500" s="184"/>
      <c r="GU500" s="184"/>
      <c r="GV500" s="184"/>
      <c r="GW500" s="184"/>
      <c r="GX500" s="184"/>
      <c r="GY500" s="184"/>
      <c r="GZ500" s="184"/>
      <c r="HA500" s="184"/>
      <c r="HB500" s="184"/>
      <c r="HC500" s="184"/>
      <c r="HD500" s="184"/>
      <c r="HE500" s="184"/>
      <c r="HF500" s="184"/>
      <c r="HG500" s="184"/>
      <c r="HH500" s="184"/>
      <c r="HV500" s="37">
        <v>535.32315789473705</v>
      </c>
      <c r="HX500" s="37">
        <v>1.7</v>
      </c>
      <c r="IB500" s="37">
        <v>0</v>
      </c>
      <c r="IR500" s="37">
        <v>0</v>
      </c>
      <c r="IT500" s="37">
        <v>0</v>
      </c>
      <c r="JT500" s="37">
        <v>0</v>
      </c>
      <c r="JW500" s="37">
        <v>0</v>
      </c>
      <c r="JZ500" s="37">
        <v>0</v>
      </c>
      <c r="KA500" s="37">
        <v>0</v>
      </c>
      <c r="KB500" s="37">
        <v>0</v>
      </c>
      <c r="KC500" s="37">
        <v>0</v>
      </c>
      <c r="KD500" s="37">
        <v>0</v>
      </c>
      <c r="KV500" s="37">
        <v>0</v>
      </c>
    </row>
    <row r="501" spans="1:350" ht="17.25" customHeight="1" x14ac:dyDescent="0.25">
      <c r="A501" s="17">
        <v>491</v>
      </c>
      <c r="B501" s="163" t="s">
        <v>300</v>
      </c>
      <c r="C501" s="169" t="s">
        <v>791</v>
      </c>
      <c r="D501" s="170">
        <v>247693626</v>
      </c>
      <c r="E501" s="78">
        <f t="shared" si="157"/>
        <v>8075.0859999999993</v>
      </c>
      <c r="F501" s="78">
        <f t="shared" si="154"/>
        <v>0</v>
      </c>
      <c r="G501" s="78">
        <f t="shared" si="155"/>
        <v>1371.1189999999999</v>
      </c>
      <c r="H501" s="78">
        <f t="shared" si="156"/>
        <v>0</v>
      </c>
      <c r="I501" s="78">
        <f t="shared" si="158"/>
        <v>6703.9669999999996</v>
      </c>
      <c r="J501" s="37">
        <f t="shared" si="161"/>
        <v>0</v>
      </c>
      <c r="K501" s="37">
        <f>VLOOKUP($D501,'[2]Титул ДТ'!$B:$CT,12,0)</f>
        <v>0</v>
      </c>
      <c r="N501" s="37">
        <v>0</v>
      </c>
      <c r="U501" s="37">
        <v>0</v>
      </c>
      <c r="V501" s="180">
        <f t="shared" si="159"/>
        <v>0</v>
      </c>
      <c r="W501" s="180">
        <f t="shared" si="162"/>
        <v>0</v>
      </c>
      <c r="X501" s="180"/>
      <c r="Y501" s="180"/>
      <c r="Z501" s="180">
        <f t="shared" si="163"/>
        <v>0</v>
      </c>
      <c r="AA501" s="180"/>
      <c r="AB501" s="180"/>
      <c r="AC501" s="180">
        <f t="shared" si="164"/>
        <v>0</v>
      </c>
      <c r="AE501" s="37">
        <v>0</v>
      </c>
      <c r="AG501" s="37">
        <v>0</v>
      </c>
      <c r="AI501" s="37">
        <v>0</v>
      </c>
      <c r="AK501" s="37">
        <v>0</v>
      </c>
      <c r="AL501" s="37">
        <f t="shared" si="160"/>
        <v>0</v>
      </c>
      <c r="AM501" s="179">
        <f t="shared" si="165"/>
        <v>0</v>
      </c>
      <c r="AP501" s="37">
        <f t="shared" si="166"/>
        <v>0</v>
      </c>
      <c r="AS501" s="37">
        <f t="shared" si="167"/>
        <v>0</v>
      </c>
      <c r="AU501" s="37">
        <v>0</v>
      </c>
      <c r="AV501" s="37">
        <f t="shared" si="168"/>
        <v>0</v>
      </c>
      <c r="AX501" s="37">
        <v>0</v>
      </c>
      <c r="AZ501" s="37">
        <v>0</v>
      </c>
      <c r="BF501" s="37">
        <v>0</v>
      </c>
      <c r="BS501" s="37">
        <f t="shared" si="176"/>
        <v>0</v>
      </c>
      <c r="BU501" s="37">
        <v>0</v>
      </c>
      <c r="BW501" s="37">
        <v>0</v>
      </c>
      <c r="BY501" s="37">
        <v>0</v>
      </c>
      <c r="CA501" s="37">
        <v>0</v>
      </c>
      <c r="CH501" s="37">
        <f t="shared" si="174"/>
        <v>0</v>
      </c>
      <c r="CJ501" s="37">
        <v>0</v>
      </c>
      <c r="CN501" s="37">
        <v>6290.8440000000001</v>
      </c>
      <c r="CT501" s="37">
        <v>29</v>
      </c>
      <c r="DB501" s="37">
        <v>0</v>
      </c>
      <c r="DD501" s="183">
        <v>0</v>
      </c>
      <c r="DE501" s="37">
        <f t="shared" si="171"/>
        <v>0</v>
      </c>
      <c r="DG501" s="37">
        <v>0</v>
      </c>
      <c r="DK501" s="37">
        <v>0</v>
      </c>
      <c r="DQ501" s="37">
        <v>55</v>
      </c>
      <c r="DW501" s="37">
        <v>0</v>
      </c>
      <c r="DZ501" s="37">
        <v>0</v>
      </c>
      <c r="EE501" s="37">
        <v>0</v>
      </c>
      <c r="EK501" s="37">
        <v>5</v>
      </c>
      <c r="EL501" s="37">
        <f t="shared" si="172"/>
        <v>107</v>
      </c>
      <c r="EN501" s="37">
        <v>107</v>
      </c>
      <c r="EP501" s="37">
        <v>1371.1189999999999</v>
      </c>
      <c r="FF501" s="183">
        <v>0</v>
      </c>
      <c r="FI501" s="37"/>
      <c r="FX501" s="37">
        <v>0</v>
      </c>
      <c r="GH501" s="37">
        <v>413.12299999999999</v>
      </c>
      <c r="GQ501" s="185"/>
      <c r="GR501" s="186"/>
      <c r="GS501" s="186"/>
      <c r="GT501" s="186"/>
      <c r="GU501" s="186"/>
      <c r="GV501" s="186"/>
      <c r="GW501" s="186"/>
      <c r="GX501" s="186"/>
      <c r="GY501" s="186"/>
      <c r="GZ501" s="186"/>
      <c r="HA501" s="186"/>
      <c r="HB501" s="186"/>
      <c r="HC501" s="186"/>
      <c r="HD501" s="186"/>
      <c r="HE501" s="186"/>
      <c r="HF501" s="186"/>
      <c r="HG501" s="186"/>
      <c r="HH501" s="186"/>
      <c r="HV501" s="37">
        <v>216.39776190476201</v>
      </c>
      <c r="HX501" s="37">
        <v>1.7</v>
      </c>
      <c r="IB501" s="37">
        <v>0</v>
      </c>
      <c r="IR501" s="37">
        <v>0</v>
      </c>
      <c r="IT501" s="37">
        <v>0</v>
      </c>
      <c r="JT501" s="37">
        <v>0</v>
      </c>
      <c r="JW501" s="37">
        <v>0</v>
      </c>
      <c r="JZ501" s="37">
        <v>0</v>
      </c>
      <c r="KA501" s="37">
        <v>0</v>
      </c>
      <c r="KB501" s="37">
        <v>0</v>
      </c>
      <c r="KC501" s="37">
        <v>0</v>
      </c>
      <c r="KD501" s="37">
        <v>0</v>
      </c>
      <c r="KV501" s="37">
        <v>0</v>
      </c>
    </row>
    <row r="502" spans="1:350" ht="17.25" customHeight="1" x14ac:dyDescent="0.25">
      <c r="A502" s="17">
        <v>492</v>
      </c>
      <c r="B502" s="163" t="s">
        <v>300</v>
      </c>
      <c r="C502" s="169" t="s">
        <v>792</v>
      </c>
      <c r="D502" s="170">
        <v>247693628</v>
      </c>
      <c r="E502" s="78">
        <f t="shared" si="157"/>
        <v>6315.2699999999995</v>
      </c>
      <c r="F502" s="78">
        <f t="shared" si="154"/>
        <v>0</v>
      </c>
      <c r="G502" s="78">
        <f t="shared" si="155"/>
        <v>1835.8879999999999</v>
      </c>
      <c r="H502" s="78">
        <f t="shared" si="156"/>
        <v>0</v>
      </c>
      <c r="I502" s="78">
        <f t="shared" si="158"/>
        <v>4479.3819999999996</v>
      </c>
      <c r="J502" s="37">
        <f t="shared" si="161"/>
        <v>0</v>
      </c>
      <c r="K502" s="37">
        <f>VLOOKUP($D502,'[2]Титул ДТ'!$B:$CT,12,0)</f>
        <v>0</v>
      </c>
      <c r="N502" s="37">
        <v>0</v>
      </c>
      <c r="U502" s="37">
        <v>0</v>
      </c>
      <c r="V502" s="180">
        <f t="shared" si="159"/>
        <v>0</v>
      </c>
      <c r="W502" s="180">
        <f t="shared" si="162"/>
        <v>0</v>
      </c>
      <c r="X502" s="180"/>
      <c r="Y502" s="180"/>
      <c r="Z502" s="180">
        <f t="shared" si="163"/>
        <v>0</v>
      </c>
      <c r="AA502" s="180"/>
      <c r="AB502" s="180"/>
      <c r="AC502" s="180">
        <f t="shared" si="164"/>
        <v>0</v>
      </c>
      <c r="AE502" s="37">
        <v>0</v>
      </c>
      <c r="AG502" s="37">
        <v>0</v>
      </c>
      <c r="AI502" s="37">
        <v>0</v>
      </c>
      <c r="AK502" s="37">
        <v>0</v>
      </c>
      <c r="AL502" s="37">
        <f t="shared" si="160"/>
        <v>0</v>
      </c>
      <c r="AM502" s="179">
        <f t="shared" si="165"/>
        <v>0</v>
      </c>
      <c r="AP502" s="37">
        <f t="shared" si="166"/>
        <v>0</v>
      </c>
      <c r="AS502" s="37">
        <f t="shared" si="167"/>
        <v>0</v>
      </c>
      <c r="AU502" s="37">
        <v>0</v>
      </c>
      <c r="AV502" s="37">
        <f t="shared" si="168"/>
        <v>0</v>
      </c>
      <c r="AX502" s="37">
        <v>0</v>
      </c>
      <c r="AZ502" s="37">
        <v>0</v>
      </c>
      <c r="BF502" s="37">
        <v>0</v>
      </c>
      <c r="BS502" s="37">
        <f t="shared" si="176"/>
        <v>0</v>
      </c>
      <c r="BU502" s="37">
        <v>0</v>
      </c>
      <c r="BW502" s="37">
        <v>0</v>
      </c>
      <c r="BY502" s="37">
        <v>0</v>
      </c>
      <c r="CA502" s="37">
        <v>0</v>
      </c>
      <c r="CH502" s="37">
        <f t="shared" si="174"/>
        <v>0</v>
      </c>
      <c r="CJ502" s="37">
        <v>0</v>
      </c>
      <c r="CN502" s="37">
        <v>4014.6990000000001</v>
      </c>
      <c r="CT502" s="37">
        <v>5</v>
      </c>
      <c r="DB502" s="37">
        <v>0</v>
      </c>
      <c r="DD502" s="183">
        <v>0</v>
      </c>
      <c r="DE502" s="37">
        <f t="shared" si="171"/>
        <v>0</v>
      </c>
      <c r="DG502" s="37">
        <v>0</v>
      </c>
      <c r="DK502" s="37">
        <v>0</v>
      </c>
      <c r="DQ502" s="37">
        <v>55</v>
      </c>
      <c r="DW502" s="37">
        <v>0</v>
      </c>
      <c r="DZ502" s="37">
        <v>0</v>
      </c>
      <c r="EE502" s="37">
        <v>0</v>
      </c>
      <c r="EK502" s="37">
        <v>0</v>
      </c>
      <c r="EL502" s="37">
        <f t="shared" si="172"/>
        <v>142</v>
      </c>
      <c r="EN502" s="37">
        <v>142</v>
      </c>
      <c r="EP502" s="37">
        <v>1835.8879999999999</v>
      </c>
      <c r="FF502" s="183">
        <v>0</v>
      </c>
      <c r="FI502" s="37"/>
      <c r="FX502" s="37">
        <v>0</v>
      </c>
      <c r="GH502" s="37">
        <v>464.68299999999999</v>
      </c>
      <c r="GQ502" s="183"/>
      <c r="GR502" s="184"/>
      <c r="GS502" s="184"/>
      <c r="GT502" s="184"/>
      <c r="GU502" s="184"/>
      <c r="GV502" s="184"/>
      <c r="GW502" s="184"/>
      <c r="GX502" s="184"/>
      <c r="GY502" s="184"/>
      <c r="GZ502" s="184"/>
      <c r="HA502" s="184"/>
      <c r="HB502" s="184"/>
      <c r="HC502" s="184"/>
      <c r="HD502" s="184"/>
      <c r="HE502" s="184"/>
      <c r="HF502" s="184"/>
      <c r="HG502" s="184"/>
      <c r="HH502" s="184"/>
      <c r="HV502" s="37">
        <v>293.484000000001</v>
      </c>
      <c r="HX502" s="37">
        <v>1.7</v>
      </c>
      <c r="IB502" s="37">
        <v>0</v>
      </c>
      <c r="IR502" s="37">
        <v>0</v>
      </c>
      <c r="IT502" s="37">
        <v>0</v>
      </c>
      <c r="JT502" s="37">
        <v>0</v>
      </c>
      <c r="JW502" s="37">
        <v>0</v>
      </c>
      <c r="JZ502" s="37">
        <v>0</v>
      </c>
      <c r="KA502" s="37">
        <v>0</v>
      </c>
      <c r="KB502" s="37">
        <v>0</v>
      </c>
      <c r="KC502" s="37">
        <v>0</v>
      </c>
      <c r="KD502" s="37">
        <v>0</v>
      </c>
      <c r="KV502" s="37">
        <v>0</v>
      </c>
    </row>
    <row r="503" spans="1:350" ht="17.25" customHeight="1" x14ac:dyDescent="0.25">
      <c r="A503" s="17">
        <v>493</v>
      </c>
      <c r="B503" s="163" t="s">
        <v>300</v>
      </c>
      <c r="C503" s="169" t="s">
        <v>793</v>
      </c>
      <c r="D503" s="170">
        <v>247693664</v>
      </c>
      <c r="E503" s="78">
        <f t="shared" si="157"/>
        <v>24428.003000000004</v>
      </c>
      <c r="F503" s="78">
        <f t="shared" si="154"/>
        <v>0</v>
      </c>
      <c r="G503" s="78">
        <f t="shared" si="155"/>
        <v>6816.8140000000003</v>
      </c>
      <c r="H503" s="78">
        <f t="shared" si="156"/>
        <v>0</v>
      </c>
      <c r="I503" s="78">
        <f t="shared" si="158"/>
        <v>17611.189000000002</v>
      </c>
      <c r="J503" s="37">
        <f t="shared" si="161"/>
        <v>2</v>
      </c>
      <c r="L503" s="37">
        <v>2</v>
      </c>
      <c r="N503" s="37">
        <v>0</v>
      </c>
      <c r="U503" s="37">
        <v>1</v>
      </c>
      <c r="V503" s="180">
        <f t="shared" si="159"/>
        <v>260</v>
      </c>
      <c r="W503" s="180">
        <f t="shared" si="162"/>
        <v>0</v>
      </c>
      <c r="X503" s="180"/>
      <c r="Y503" s="180"/>
      <c r="Z503" s="180">
        <f t="shared" si="163"/>
        <v>0</v>
      </c>
      <c r="AA503" s="180"/>
      <c r="AB503" s="180"/>
      <c r="AC503" s="180">
        <f t="shared" si="164"/>
        <v>260</v>
      </c>
      <c r="AE503" s="37">
        <v>260</v>
      </c>
      <c r="AG503" s="37">
        <v>20.2</v>
      </c>
      <c r="AI503" s="37">
        <v>0</v>
      </c>
      <c r="AK503" s="37">
        <v>0</v>
      </c>
      <c r="AL503" s="37">
        <f t="shared" si="160"/>
        <v>7</v>
      </c>
      <c r="AM503" s="179">
        <f t="shared" si="165"/>
        <v>0</v>
      </c>
      <c r="AP503" s="37">
        <f t="shared" si="166"/>
        <v>0</v>
      </c>
      <c r="AS503" s="37">
        <f t="shared" si="167"/>
        <v>6</v>
      </c>
      <c r="AU503" s="37">
        <v>6</v>
      </c>
      <c r="AV503" s="37">
        <f t="shared" si="168"/>
        <v>1</v>
      </c>
      <c r="AX503" s="37">
        <v>1</v>
      </c>
      <c r="AZ503" s="37">
        <v>3</v>
      </c>
      <c r="BF503" s="37">
        <v>0</v>
      </c>
      <c r="BS503" s="37">
        <f t="shared" si="176"/>
        <v>0</v>
      </c>
      <c r="BU503" s="37">
        <v>0</v>
      </c>
      <c r="BW503" s="37">
        <v>0</v>
      </c>
      <c r="BY503" s="37">
        <v>284</v>
      </c>
      <c r="CA503" s="37">
        <v>0</v>
      </c>
      <c r="CH503" s="37">
        <f t="shared" si="174"/>
        <v>2</v>
      </c>
      <c r="CJ503" s="37">
        <v>2</v>
      </c>
      <c r="CN503" s="37">
        <v>14937.36</v>
      </c>
      <c r="CT503" s="37">
        <v>67</v>
      </c>
      <c r="DB503" s="37">
        <v>0</v>
      </c>
      <c r="DD503" s="183">
        <v>0</v>
      </c>
      <c r="DE503" s="37">
        <f t="shared" si="171"/>
        <v>0</v>
      </c>
      <c r="DG503" s="37">
        <v>0</v>
      </c>
      <c r="DK503" s="37">
        <v>0</v>
      </c>
      <c r="DQ503" s="37">
        <f t="shared" si="153"/>
        <v>1813.4745</v>
      </c>
      <c r="DW503" s="37">
        <v>0</v>
      </c>
      <c r="DZ503" s="37">
        <v>2</v>
      </c>
      <c r="EE503" s="37">
        <v>7</v>
      </c>
      <c r="EK503" s="37">
        <v>7</v>
      </c>
      <c r="EL503" s="37">
        <f t="shared" si="172"/>
        <v>249</v>
      </c>
      <c r="EN503" s="37">
        <v>249</v>
      </c>
      <c r="EP503" s="37">
        <v>3189.8649999999998</v>
      </c>
      <c r="FF503" s="37">
        <v>3626.9490000000001</v>
      </c>
      <c r="FI503" s="37"/>
      <c r="FV503" s="37">
        <v>725.38980000000004</v>
      </c>
      <c r="FX503" s="37">
        <v>5</v>
      </c>
      <c r="GH503" s="37">
        <v>2109.6289999999999</v>
      </c>
      <c r="GQ503" s="183"/>
      <c r="GR503" s="184"/>
      <c r="GS503" s="184"/>
      <c r="GT503" s="184"/>
      <c r="GU503" s="184"/>
      <c r="GV503" s="184"/>
      <c r="GW503" s="184"/>
      <c r="GX503" s="184"/>
      <c r="GY503" s="184"/>
      <c r="GZ503" s="184"/>
      <c r="HA503" s="184"/>
      <c r="HB503" s="184"/>
      <c r="HC503" s="184"/>
      <c r="HD503" s="184"/>
      <c r="HE503" s="184"/>
      <c r="HF503" s="184"/>
      <c r="HG503" s="184"/>
      <c r="HH503" s="184"/>
      <c r="HV503" s="37">
        <v>1332.3972631578999</v>
      </c>
      <c r="HX503" s="37">
        <v>1.7</v>
      </c>
      <c r="IB503" s="37">
        <v>0</v>
      </c>
      <c r="IR503" s="37">
        <v>0</v>
      </c>
      <c r="IT503" s="37">
        <v>0</v>
      </c>
      <c r="JT503" s="37">
        <v>0</v>
      </c>
      <c r="JW503" s="37">
        <v>0</v>
      </c>
      <c r="JZ503" s="37">
        <v>0</v>
      </c>
      <c r="KA503" s="37">
        <v>0</v>
      </c>
      <c r="KB503" s="37">
        <v>0</v>
      </c>
      <c r="KC503" s="37">
        <v>0</v>
      </c>
      <c r="KD503" s="37">
        <v>0</v>
      </c>
      <c r="KV503" s="37">
        <v>0</v>
      </c>
    </row>
    <row r="504" spans="1:350" ht="17.25" customHeight="1" x14ac:dyDescent="0.25">
      <c r="A504" s="17">
        <v>494</v>
      </c>
      <c r="B504" s="163" t="s">
        <v>300</v>
      </c>
      <c r="C504" s="169" t="s">
        <v>794</v>
      </c>
      <c r="D504" s="170">
        <v>247693672</v>
      </c>
      <c r="E504" s="78">
        <f t="shared" si="157"/>
        <v>17295.186999999998</v>
      </c>
      <c r="F504" s="78">
        <f t="shared" si="154"/>
        <v>0</v>
      </c>
      <c r="G504" s="78">
        <f t="shared" si="155"/>
        <v>7217.3540000000003</v>
      </c>
      <c r="H504" s="78">
        <f t="shared" si="156"/>
        <v>0</v>
      </c>
      <c r="I504" s="78">
        <f t="shared" si="158"/>
        <v>10077.832999999999</v>
      </c>
      <c r="J504" s="37">
        <f t="shared" si="161"/>
        <v>2</v>
      </c>
      <c r="L504" s="37">
        <v>2</v>
      </c>
      <c r="N504" s="37">
        <v>0</v>
      </c>
      <c r="U504" s="37">
        <v>1</v>
      </c>
      <c r="V504" s="180">
        <f t="shared" si="159"/>
        <v>580</v>
      </c>
      <c r="W504" s="180">
        <f t="shared" si="162"/>
        <v>0</v>
      </c>
      <c r="X504" s="180"/>
      <c r="Y504" s="180"/>
      <c r="Z504" s="180">
        <f t="shared" si="163"/>
        <v>0</v>
      </c>
      <c r="AA504" s="180"/>
      <c r="AB504" s="180"/>
      <c r="AC504" s="180">
        <f t="shared" si="164"/>
        <v>580</v>
      </c>
      <c r="AE504" s="37">
        <v>580</v>
      </c>
      <c r="AG504" s="37">
        <v>0</v>
      </c>
      <c r="AI504" s="37">
        <v>0</v>
      </c>
      <c r="AK504" s="37">
        <v>0</v>
      </c>
      <c r="AL504" s="37">
        <f t="shared" si="160"/>
        <v>0</v>
      </c>
      <c r="AM504" s="179">
        <f t="shared" si="165"/>
        <v>0</v>
      </c>
      <c r="AP504" s="37">
        <f t="shared" si="166"/>
        <v>0</v>
      </c>
      <c r="AS504" s="37">
        <f t="shared" si="167"/>
        <v>0</v>
      </c>
      <c r="AU504" s="37">
        <v>0</v>
      </c>
      <c r="AV504" s="37">
        <f t="shared" si="168"/>
        <v>0</v>
      </c>
      <c r="AX504" s="37">
        <v>0</v>
      </c>
      <c r="AZ504" s="37">
        <v>0</v>
      </c>
      <c r="BF504" s="37">
        <v>0</v>
      </c>
      <c r="BS504" s="37">
        <f t="shared" si="176"/>
        <v>0</v>
      </c>
      <c r="BU504" s="37">
        <v>0</v>
      </c>
      <c r="BW504" s="37">
        <v>0</v>
      </c>
      <c r="BY504" s="37">
        <v>0</v>
      </c>
      <c r="CA504" s="37">
        <v>0</v>
      </c>
      <c r="CH504" s="37">
        <f t="shared" si="174"/>
        <v>0</v>
      </c>
      <c r="CJ504" s="37">
        <v>0</v>
      </c>
      <c r="CN504" s="37">
        <v>9115.4599999999991</v>
      </c>
      <c r="CT504" s="37">
        <v>0</v>
      </c>
      <c r="CX504" s="37">
        <v>0</v>
      </c>
      <c r="DB504" s="37">
        <v>0</v>
      </c>
      <c r="DD504" s="183">
        <v>0</v>
      </c>
      <c r="DE504" s="37">
        <f t="shared" si="171"/>
        <v>2</v>
      </c>
      <c r="DG504" s="37">
        <v>2</v>
      </c>
      <c r="DK504" s="37">
        <v>18</v>
      </c>
      <c r="DQ504" s="37">
        <f t="shared" si="153"/>
        <v>1840.6065000000001</v>
      </c>
      <c r="DW504" s="37">
        <v>0</v>
      </c>
      <c r="DZ504" s="37">
        <v>2</v>
      </c>
      <c r="EE504" s="37">
        <v>3</v>
      </c>
      <c r="EK504" s="37">
        <v>7</v>
      </c>
      <c r="EL504" s="37">
        <f t="shared" si="172"/>
        <v>162</v>
      </c>
      <c r="EN504" s="37">
        <v>162</v>
      </c>
      <c r="EP504" s="37">
        <v>2078.6489999999999</v>
      </c>
      <c r="FF504" s="37">
        <v>3681.2130000000002</v>
      </c>
      <c r="FI504" s="37"/>
      <c r="FV504" s="37">
        <v>818.04733333333297</v>
      </c>
      <c r="FX504" s="37">
        <v>4.5</v>
      </c>
      <c r="GB504" s="37">
        <v>1457.492</v>
      </c>
      <c r="GH504" s="37">
        <v>364.37299999999999</v>
      </c>
      <c r="GQ504" s="183"/>
      <c r="GR504" s="184"/>
      <c r="GS504" s="184"/>
      <c r="GT504" s="184"/>
      <c r="GU504" s="184"/>
      <c r="GV504" s="184"/>
      <c r="GW504" s="184"/>
      <c r="GX504" s="184"/>
      <c r="GY504" s="184"/>
      <c r="GZ504" s="184"/>
      <c r="HA504" s="184"/>
      <c r="HB504" s="184"/>
      <c r="HC504" s="184"/>
      <c r="HD504" s="184"/>
      <c r="HE504" s="184"/>
      <c r="HF504" s="184"/>
      <c r="HG504" s="184"/>
      <c r="HH504" s="184"/>
      <c r="HV504" s="37">
        <v>593.16534883720999</v>
      </c>
      <c r="HX504" s="37">
        <v>3</v>
      </c>
      <c r="IB504" s="37">
        <v>0</v>
      </c>
      <c r="IR504" s="37">
        <v>0</v>
      </c>
      <c r="IT504" s="37">
        <v>0</v>
      </c>
      <c r="JT504" s="37">
        <v>0</v>
      </c>
      <c r="JW504" s="37">
        <v>0</v>
      </c>
      <c r="JZ504" s="37">
        <v>0</v>
      </c>
      <c r="KA504" s="37">
        <v>0</v>
      </c>
      <c r="KB504" s="37">
        <v>0</v>
      </c>
      <c r="KC504" s="37">
        <v>0</v>
      </c>
      <c r="KD504" s="37">
        <v>0</v>
      </c>
      <c r="KV504" s="37">
        <v>0</v>
      </c>
    </row>
    <row r="505" spans="1:350" ht="17.25" customHeight="1" x14ac:dyDescent="0.25">
      <c r="A505" s="17">
        <v>495</v>
      </c>
      <c r="B505" s="163" t="s">
        <v>300</v>
      </c>
      <c r="C505" s="169" t="s">
        <v>795</v>
      </c>
      <c r="D505" s="170">
        <v>247693979</v>
      </c>
      <c r="E505" s="78">
        <f t="shared" si="157"/>
        <v>13189.871000000001</v>
      </c>
      <c r="F505" s="78">
        <f t="shared" si="154"/>
        <v>0</v>
      </c>
      <c r="G505" s="78">
        <f t="shared" si="155"/>
        <v>6562.0290000000005</v>
      </c>
      <c r="H505" s="78">
        <f t="shared" si="156"/>
        <v>0</v>
      </c>
      <c r="I505" s="78">
        <f t="shared" si="158"/>
        <v>6627.8420000000006</v>
      </c>
      <c r="J505" s="37">
        <f t="shared" si="161"/>
        <v>4</v>
      </c>
      <c r="L505" s="37">
        <v>4</v>
      </c>
      <c r="N505" s="37">
        <v>0</v>
      </c>
      <c r="U505" s="37">
        <v>2</v>
      </c>
      <c r="V505" s="180">
        <f t="shared" si="159"/>
        <v>484</v>
      </c>
      <c r="W505" s="180">
        <f t="shared" si="162"/>
        <v>0</v>
      </c>
      <c r="X505" s="180"/>
      <c r="Y505" s="180"/>
      <c r="Z505" s="180">
        <f t="shared" si="163"/>
        <v>0</v>
      </c>
      <c r="AA505" s="180"/>
      <c r="AB505" s="180"/>
      <c r="AC505" s="180">
        <f t="shared" si="164"/>
        <v>484</v>
      </c>
      <c r="AE505" s="37">
        <v>484</v>
      </c>
      <c r="AG505" s="37">
        <v>25.1</v>
      </c>
      <c r="AI505" s="37">
        <v>76.3</v>
      </c>
      <c r="AK505" s="37">
        <v>0</v>
      </c>
      <c r="AL505" s="37">
        <f t="shared" si="160"/>
        <v>6</v>
      </c>
      <c r="AM505" s="179">
        <f t="shared" si="165"/>
        <v>0</v>
      </c>
      <c r="AP505" s="37">
        <f t="shared" si="166"/>
        <v>0</v>
      </c>
      <c r="AS505" s="37">
        <f t="shared" si="167"/>
        <v>5</v>
      </c>
      <c r="AU505" s="37">
        <v>5</v>
      </c>
      <c r="AV505" s="37">
        <f t="shared" si="168"/>
        <v>1</v>
      </c>
      <c r="AX505" s="37">
        <v>1</v>
      </c>
      <c r="AZ505" s="37">
        <v>3</v>
      </c>
      <c r="BF505" s="37">
        <v>0</v>
      </c>
      <c r="BS505" s="37">
        <f t="shared" si="176"/>
        <v>474</v>
      </c>
      <c r="BU505" s="37">
        <v>474</v>
      </c>
      <c r="BW505" s="37">
        <v>0</v>
      </c>
      <c r="BY505" s="37">
        <v>0</v>
      </c>
      <c r="CA505" s="37">
        <v>0</v>
      </c>
      <c r="CH505" s="37">
        <f t="shared" si="174"/>
        <v>5</v>
      </c>
      <c r="CJ505" s="37">
        <v>5</v>
      </c>
      <c r="CN505" s="37">
        <v>4462.8249999999998</v>
      </c>
      <c r="CT505" s="37">
        <v>118</v>
      </c>
      <c r="CX505" s="37">
        <v>0</v>
      </c>
      <c r="DB505" s="37">
        <v>0</v>
      </c>
      <c r="DD505" s="183">
        <v>0</v>
      </c>
      <c r="DE505" s="37">
        <f t="shared" si="171"/>
        <v>1</v>
      </c>
      <c r="DG505" s="37">
        <v>1</v>
      </c>
      <c r="DK505" s="37">
        <v>18</v>
      </c>
      <c r="DQ505" s="37">
        <f t="shared" si="153"/>
        <v>2128.181</v>
      </c>
      <c r="DW505" s="37">
        <v>0</v>
      </c>
      <c r="DZ505" s="37">
        <v>4</v>
      </c>
      <c r="EE505" s="37">
        <v>5</v>
      </c>
      <c r="EK505" s="37">
        <v>7</v>
      </c>
      <c r="EL505" s="37">
        <f t="shared" si="172"/>
        <v>179</v>
      </c>
      <c r="EN505" s="37">
        <v>179</v>
      </c>
      <c r="EP505" s="37">
        <v>2305.6669999999999</v>
      </c>
      <c r="FF505" s="37">
        <v>4256.3620000000001</v>
      </c>
      <c r="FI505" s="37"/>
      <c r="FV505" s="37">
        <v>851.27239999999995</v>
      </c>
      <c r="FX505" s="37">
        <v>5</v>
      </c>
      <c r="GH505" s="37">
        <v>1087.617</v>
      </c>
      <c r="GQ505" s="185"/>
      <c r="GR505" s="186"/>
      <c r="GS505" s="186"/>
      <c r="GT505" s="186"/>
      <c r="GU505" s="186"/>
      <c r="GV505" s="186"/>
      <c r="GW505" s="186"/>
      <c r="GX505" s="186"/>
      <c r="GY505" s="186"/>
      <c r="GZ505" s="186"/>
      <c r="HA505" s="186"/>
      <c r="HB505" s="186"/>
      <c r="HC505" s="186"/>
      <c r="HD505" s="186"/>
      <c r="HE505" s="186"/>
      <c r="HF505" s="186"/>
      <c r="HG505" s="186"/>
      <c r="HH505" s="186"/>
      <c r="HV505" s="37">
        <v>583.59936585365995</v>
      </c>
      <c r="HX505" s="37">
        <v>1.7</v>
      </c>
      <c r="IB505" s="37">
        <v>0</v>
      </c>
      <c r="IR505" s="37">
        <v>0</v>
      </c>
      <c r="IT505" s="37">
        <v>0</v>
      </c>
      <c r="JT505" s="37">
        <v>0</v>
      </c>
      <c r="JW505" s="37">
        <v>0</v>
      </c>
      <c r="JZ505" s="37">
        <v>0</v>
      </c>
      <c r="KA505" s="37">
        <v>0</v>
      </c>
      <c r="KB505" s="37">
        <v>0</v>
      </c>
      <c r="KC505" s="37">
        <v>0</v>
      </c>
      <c r="KD505" s="37">
        <v>0</v>
      </c>
      <c r="KV505" s="37">
        <v>0</v>
      </c>
    </row>
    <row r="506" spans="1:350" ht="17.25" customHeight="1" x14ac:dyDescent="0.25">
      <c r="A506" s="17">
        <v>496</v>
      </c>
      <c r="B506" s="163" t="s">
        <v>300</v>
      </c>
      <c r="C506" s="169" t="s">
        <v>796</v>
      </c>
      <c r="D506" s="170">
        <v>275812908</v>
      </c>
      <c r="E506" s="78">
        <f t="shared" si="157"/>
        <v>18717.560000000001</v>
      </c>
      <c r="F506" s="78">
        <f t="shared" si="154"/>
        <v>0</v>
      </c>
      <c r="G506" s="78">
        <f t="shared" si="155"/>
        <v>12175.560000000001</v>
      </c>
      <c r="H506" s="78">
        <f t="shared" si="156"/>
        <v>0</v>
      </c>
      <c r="I506" s="78">
        <f t="shared" si="158"/>
        <v>6542</v>
      </c>
      <c r="J506" s="37">
        <f t="shared" si="161"/>
        <v>1</v>
      </c>
      <c r="K506" s="37">
        <v>0</v>
      </c>
      <c r="L506" s="37">
        <v>1</v>
      </c>
      <c r="M506" s="37">
        <v>0</v>
      </c>
      <c r="N506" s="37">
        <v>0</v>
      </c>
      <c r="O506" s="37">
        <v>0</v>
      </c>
      <c r="P506" s="37">
        <v>0</v>
      </c>
      <c r="Q506" s="37">
        <v>0</v>
      </c>
      <c r="R506" s="37">
        <v>0</v>
      </c>
      <c r="S506" s="37">
        <v>0</v>
      </c>
      <c r="T506" s="37">
        <v>0</v>
      </c>
      <c r="U506" s="37">
        <v>1</v>
      </c>
      <c r="V506" s="180">
        <v>200</v>
      </c>
      <c r="W506" s="180">
        <v>0</v>
      </c>
      <c r="X506" s="180">
        <v>0</v>
      </c>
      <c r="Y506" s="180">
        <v>0</v>
      </c>
      <c r="Z506" s="180">
        <v>200</v>
      </c>
      <c r="AA506" s="180">
        <v>0</v>
      </c>
      <c r="AB506" s="180">
        <v>200</v>
      </c>
      <c r="AC506" s="180">
        <v>0</v>
      </c>
      <c r="AD506" s="37">
        <v>0</v>
      </c>
      <c r="AE506" s="37">
        <v>0</v>
      </c>
      <c r="AF506" s="37">
        <v>0</v>
      </c>
      <c r="AG506" s="37">
        <v>0</v>
      </c>
      <c r="AH506" s="37">
        <v>0</v>
      </c>
      <c r="AI506" s="37">
        <v>0</v>
      </c>
      <c r="AJ506" s="37">
        <v>0</v>
      </c>
      <c r="AK506" s="37">
        <v>0</v>
      </c>
      <c r="AL506" s="37">
        <v>5</v>
      </c>
      <c r="AM506" s="179">
        <v>0</v>
      </c>
      <c r="AN506" s="37">
        <v>0</v>
      </c>
      <c r="AO506" s="37">
        <v>0</v>
      </c>
      <c r="AP506" s="37">
        <v>0</v>
      </c>
      <c r="AQ506" s="37">
        <v>0</v>
      </c>
      <c r="AR506" s="37">
        <v>0</v>
      </c>
      <c r="AS506" s="37">
        <v>5</v>
      </c>
      <c r="AT506" s="37">
        <v>0</v>
      </c>
      <c r="AU506" s="37">
        <v>5</v>
      </c>
      <c r="AV506" s="37">
        <f t="shared" si="168"/>
        <v>0</v>
      </c>
      <c r="AW506" s="37">
        <v>0</v>
      </c>
      <c r="AX506" s="37">
        <v>0</v>
      </c>
      <c r="AY506" s="37">
        <v>0</v>
      </c>
      <c r="AZ506" s="37">
        <v>1</v>
      </c>
      <c r="BA506" s="37">
        <v>0</v>
      </c>
      <c r="BB506" s="37">
        <v>1</v>
      </c>
      <c r="BC506" s="37">
        <v>0</v>
      </c>
      <c r="BD506" s="37">
        <v>0</v>
      </c>
      <c r="BE506" s="37">
        <v>0</v>
      </c>
      <c r="BF506" s="37">
        <v>0</v>
      </c>
      <c r="BG506" s="37">
        <v>0</v>
      </c>
      <c r="BH506" s="37">
        <v>0</v>
      </c>
      <c r="BI506" s="37">
        <v>0</v>
      </c>
      <c r="BJ506" s="37">
        <v>0</v>
      </c>
      <c r="BK506" s="37">
        <v>1</v>
      </c>
      <c r="BL506" s="37">
        <v>182</v>
      </c>
      <c r="BM506" s="37">
        <v>0</v>
      </c>
      <c r="BN506" s="37">
        <v>0</v>
      </c>
      <c r="BO506" s="37">
        <v>0</v>
      </c>
      <c r="BP506" s="37">
        <v>0</v>
      </c>
      <c r="BQ506" s="37">
        <v>0</v>
      </c>
      <c r="BR506" s="37">
        <v>0</v>
      </c>
      <c r="BS506" s="37">
        <f t="shared" si="176"/>
        <v>182</v>
      </c>
      <c r="BT506" s="37">
        <v>0</v>
      </c>
      <c r="BU506" s="37">
        <v>182</v>
      </c>
      <c r="BV506" s="37">
        <v>0</v>
      </c>
      <c r="BW506" s="37">
        <v>0</v>
      </c>
      <c r="BX506" s="37">
        <v>0</v>
      </c>
      <c r="BY506" s="37">
        <v>0</v>
      </c>
      <c r="BZ506" s="37">
        <v>0</v>
      </c>
      <c r="CA506" s="37">
        <v>0</v>
      </c>
      <c r="CB506" s="37">
        <v>0</v>
      </c>
      <c r="CC506" s="37">
        <v>0</v>
      </c>
      <c r="CD506" s="37">
        <v>0</v>
      </c>
      <c r="CE506" s="37">
        <v>0</v>
      </c>
      <c r="CF506" s="37">
        <v>0</v>
      </c>
      <c r="CG506" s="37">
        <v>0</v>
      </c>
      <c r="CH506" s="37">
        <f t="shared" si="174"/>
        <v>6</v>
      </c>
      <c r="CI506" s="37">
        <v>0</v>
      </c>
      <c r="CJ506" s="37">
        <v>6</v>
      </c>
      <c r="CK506" s="37">
        <v>0</v>
      </c>
      <c r="CL506" s="37">
        <v>0</v>
      </c>
      <c r="CM506" s="37">
        <v>0</v>
      </c>
      <c r="CN506" s="37">
        <v>635</v>
      </c>
      <c r="CO506" s="37">
        <v>0</v>
      </c>
      <c r="CP506" s="37">
        <v>0</v>
      </c>
      <c r="CQ506" s="37">
        <v>0</v>
      </c>
      <c r="CR506" s="37">
        <v>0</v>
      </c>
      <c r="CS506" s="37">
        <v>0</v>
      </c>
      <c r="CT506" s="37">
        <v>20</v>
      </c>
      <c r="CU506" s="37">
        <v>0</v>
      </c>
      <c r="CW506" s="37">
        <v>0</v>
      </c>
      <c r="CY506" s="37">
        <v>0</v>
      </c>
      <c r="CZ506" s="37">
        <v>0</v>
      </c>
      <c r="DA506" s="37">
        <v>0</v>
      </c>
      <c r="DB506" s="37">
        <v>0</v>
      </c>
      <c r="DC506" s="37">
        <v>0</v>
      </c>
      <c r="DD506" s="183">
        <v>13</v>
      </c>
      <c r="DE506" s="37">
        <v>3</v>
      </c>
      <c r="DF506" s="37">
        <v>0</v>
      </c>
      <c r="DG506" s="37">
        <v>3</v>
      </c>
      <c r="DH506" s="37">
        <v>0</v>
      </c>
      <c r="DI506" s="37">
        <v>0</v>
      </c>
      <c r="DJ506" s="37">
        <v>0</v>
      </c>
      <c r="DK506" s="37">
        <v>225</v>
      </c>
      <c r="DL506" s="37">
        <v>0</v>
      </c>
      <c r="DM506" s="37">
        <v>0</v>
      </c>
      <c r="DN506" s="37">
        <v>0</v>
      </c>
      <c r="DO506" s="37">
        <v>0</v>
      </c>
      <c r="DP506" s="37">
        <v>0</v>
      </c>
      <c r="DQ506" s="37">
        <v>1083</v>
      </c>
      <c r="DR506" s="37">
        <v>0</v>
      </c>
      <c r="DS506" s="37">
        <v>0</v>
      </c>
      <c r="DT506" s="37">
        <v>0</v>
      </c>
      <c r="DU506" s="37">
        <v>0</v>
      </c>
      <c r="DV506" s="37">
        <v>0</v>
      </c>
      <c r="DW506" s="37">
        <v>997</v>
      </c>
      <c r="DX506" s="37">
        <v>0</v>
      </c>
      <c r="DY506" s="37">
        <v>0</v>
      </c>
      <c r="DZ506" s="37">
        <v>0</v>
      </c>
      <c r="EB506" s="37">
        <v>0</v>
      </c>
      <c r="EC506" s="37">
        <v>0</v>
      </c>
      <c r="ED506" s="37">
        <v>0</v>
      </c>
      <c r="EE506" s="37">
        <v>15</v>
      </c>
      <c r="EF506" s="37">
        <v>0</v>
      </c>
      <c r="EG506" s="37">
        <v>0</v>
      </c>
      <c r="EH506" s="37">
        <v>0</v>
      </c>
      <c r="EI506" s="37">
        <v>0</v>
      </c>
      <c r="EJ506" s="37">
        <v>0</v>
      </c>
      <c r="EK506" s="37">
        <v>40</v>
      </c>
      <c r="EL506" s="37">
        <f t="shared" si="172"/>
        <v>64</v>
      </c>
      <c r="EM506" s="37">
        <v>0</v>
      </c>
      <c r="EN506" s="37">
        <v>64</v>
      </c>
      <c r="EO506" s="37">
        <v>0</v>
      </c>
      <c r="EP506" s="37">
        <v>2000</v>
      </c>
      <c r="EQ506" s="37">
        <v>0</v>
      </c>
      <c r="ER506" s="37">
        <v>1000</v>
      </c>
      <c r="ES506" s="37">
        <v>0</v>
      </c>
      <c r="ET506" s="37">
        <v>0</v>
      </c>
      <c r="EU506" s="37">
        <v>0</v>
      </c>
      <c r="EV506" s="37">
        <v>0</v>
      </c>
      <c r="EW506" s="37">
        <v>0</v>
      </c>
      <c r="EX506" s="37">
        <v>0</v>
      </c>
      <c r="EY506" s="37">
        <v>0</v>
      </c>
      <c r="EZ506" s="37">
        <v>0</v>
      </c>
      <c r="FA506" s="37">
        <v>0</v>
      </c>
      <c r="FB506" s="37">
        <v>0</v>
      </c>
      <c r="FC506" s="37">
        <v>0</v>
      </c>
      <c r="FD506" s="37">
        <v>0</v>
      </c>
      <c r="FE506" s="37">
        <v>0</v>
      </c>
      <c r="FF506" s="37">
        <v>5923.06</v>
      </c>
      <c r="FG506" s="37">
        <v>0</v>
      </c>
      <c r="FH506" s="37">
        <v>3200</v>
      </c>
      <c r="FI506" s="37">
        <v>0</v>
      </c>
      <c r="FJ506" s="187">
        <v>0</v>
      </c>
      <c r="FK506" s="37">
        <v>0</v>
      </c>
      <c r="FL506" s="37">
        <v>0</v>
      </c>
      <c r="FM506" s="37">
        <v>0</v>
      </c>
      <c r="FN506" s="37">
        <v>0</v>
      </c>
      <c r="FO506" s="37">
        <v>0</v>
      </c>
      <c r="FP506" s="37">
        <v>0</v>
      </c>
      <c r="FQ506" s="37">
        <v>0</v>
      </c>
      <c r="FR506" s="37">
        <v>0</v>
      </c>
      <c r="FS506" s="37">
        <v>0</v>
      </c>
      <c r="FT506" s="37">
        <v>0</v>
      </c>
      <c r="FV506" s="37">
        <v>1824.6120000000001</v>
      </c>
      <c r="FW506" s="37">
        <v>0</v>
      </c>
      <c r="FX506" s="37">
        <v>5</v>
      </c>
      <c r="FY506" s="37">
        <v>0</v>
      </c>
      <c r="FZ506" s="37">
        <v>0</v>
      </c>
      <c r="GA506" s="37">
        <v>0</v>
      </c>
      <c r="GB506" s="37">
        <v>1701</v>
      </c>
      <c r="GC506" s="37">
        <v>0</v>
      </c>
      <c r="GD506" s="37">
        <v>0</v>
      </c>
      <c r="GE506" s="37">
        <v>0</v>
      </c>
      <c r="GF506" s="37">
        <v>0</v>
      </c>
      <c r="GG506" s="37">
        <v>0</v>
      </c>
      <c r="GH506" s="37">
        <v>400</v>
      </c>
      <c r="GI506" s="37">
        <v>0</v>
      </c>
      <c r="GJ506" s="37">
        <v>0</v>
      </c>
      <c r="GK506" s="37">
        <v>0</v>
      </c>
      <c r="GL506" s="37">
        <v>0</v>
      </c>
      <c r="GM506" s="37">
        <v>0</v>
      </c>
      <c r="GN506" s="37">
        <v>0</v>
      </c>
      <c r="GO506" s="37">
        <v>0</v>
      </c>
      <c r="GP506" s="37">
        <v>0</v>
      </c>
      <c r="GQ506" s="183">
        <v>0</v>
      </c>
      <c r="GR506" s="184">
        <v>0</v>
      </c>
      <c r="GS506" s="184">
        <v>0</v>
      </c>
      <c r="GT506" s="184">
        <v>0</v>
      </c>
      <c r="GU506" s="184">
        <v>0</v>
      </c>
      <c r="GV506" s="184">
        <v>0</v>
      </c>
      <c r="GW506" s="184">
        <v>0</v>
      </c>
      <c r="GX506" s="184">
        <v>0</v>
      </c>
      <c r="GY506" s="184">
        <v>0</v>
      </c>
      <c r="GZ506" s="184">
        <v>0</v>
      </c>
      <c r="HA506" s="184">
        <v>0</v>
      </c>
      <c r="HB506" s="184">
        <v>0</v>
      </c>
      <c r="HC506" s="184">
        <v>0</v>
      </c>
      <c r="HD506" s="184">
        <v>0</v>
      </c>
      <c r="HE506" s="184">
        <v>0</v>
      </c>
      <c r="HF506" s="184">
        <v>0</v>
      </c>
      <c r="HG506" s="184">
        <v>0</v>
      </c>
      <c r="HH506" s="184">
        <v>0</v>
      </c>
      <c r="HI506" s="37">
        <v>0</v>
      </c>
      <c r="HJ506" s="37">
        <v>0</v>
      </c>
      <c r="HK506" s="37">
        <v>0</v>
      </c>
      <c r="HL506" s="37">
        <v>0</v>
      </c>
      <c r="HM506" s="37">
        <v>0</v>
      </c>
      <c r="HN506" s="37">
        <v>0</v>
      </c>
      <c r="HO506" s="37">
        <v>0</v>
      </c>
      <c r="HP506" s="37">
        <v>0</v>
      </c>
      <c r="HQ506" s="37">
        <v>0</v>
      </c>
      <c r="HR506" s="37">
        <v>0</v>
      </c>
      <c r="HS506" s="37">
        <v>0</v>
      </c>
      <c r="HT506" s="37">
        <v>0</v>
      </c>
      <c r="HU506" s="37">
        <v>0</v>
      </c>
      <c r="HV506" s="37">
        <v>1050.5</v>
      </c>
      <c r="HW506" s="37">
        <v>0</v>
      </c>
      <c r="HX506" s="37">
        <v>2</v>
      </c>
      <c r="HY506" s="37">
        <v>0</v>
      </c>
      <c r="HZ506" s="37">
        <v>2551.5</v>
      </c>
      <c r="IA506" s="37">
        <v>0</v>
      </c>
      <c r="IB506" s="37">
        <v>700</v>
      </c>
      <c r="IC506" s="37">
        <v>0</v>
      </c>
      <c r="ID506" s="37">
        <v>0</v>
      </c>
      <c r="IE506" s="37">
        <v>0</v>
      </c>
      <c r="IF506" s="37">
        <v>0</v>
      </c>
      <c r="IG506" s="37">
        <v>0</v>
      </c>
      <c r="IH506" s="37">
        <v>0</v>
      </c>
      <c r="II506" s="37">
        <v>0</v>
      </c>
      <c r="IJ506" s="37">
        <v>0</v>
      </c>
      <c r="IK506" s="37">
        <v>0</v>
      </c>
      <c r="IL506" s="37">
        <v>0</v>
      </c>
      <c r="IM506" s="37">
        <v>0</v>
      </c>
      <c r="IN506" s="37">
        <v>0</v>
      </c>
      <c r="IO506" s="37">
        <v>0</v>
      </c>
      <c r="IP506" s="37">
        <v>0</v>
      </c>
      <c r="IQ506" s="37">
        <v>0</v>
      </c>
      <c r="IR506" s="37">
        <v>350</v>
      </c>
      <c r="IS506" s="37">
        <v>0</v>
      </c>
      <c r="IT506" s="37">
        <v>2</v>
      </c>
      <c r="JT506" s="37">
        <v>0</v>
      </c>
      <c r="JU506" s="37">
        <v>0</v>
      </c>
      <c r="JV506" s="37">
        <v>0</v>
      </c>
      <c r="JW506" s="37">
        <v>0</v>
      </c>
      <c r="JX506" s="37">
        <v>0</v>
      </c>
      <c r="JY506" s="37">
        <v>0</v>
      </c>
      <c r="JZ506" s="37">
        <v>0</v>
      </c>
      <c r="KA506" s="37">
        <v>0</v>
      </c>
      <c r="KB506" s="37">
        <v>0</v>
      </c>
      <c r="KC506" s="37">
        <v>0</v>
      </c>
      <c r="KD506" s="37">
        <v>0</v>
      </c>
      <c r="KE506" s="37">
        <v>0</v>
      </c>
      <c r="KF506" s="37">
        <v>0</v>
      </c>
      <c r="KG506" s="37">
        <v>0</v>
      </c>
      <c r="KH506" s="37">
        <v>0</v>
      </c>
      <c r="KI506" s="37">
        <v>0</v>
      </c>
      <c r="KJ506" s="37">
        <v>0</v>
      </c>
      <c r="KK506" s="37">
        <v>0</v>
      </c>
      <c r="KL506" s="37">
        <v>0</v>
      </c>
      <c r="KM506" s="37">
        <v>0</v>
      </c>
      <c r="KN506" s="37">
        <v>0</v>
      </c>
      <c r="KO506" s="37">
        <v>0</v>
      </c>
      <c r="KP506" s="37">
        <v>0</v>
      </c>
      <c r="KQ506" s="37">
        <v>0</v>
      </c>
      <c r="KR506" s="37">
        <v>0</v>
      </c>
      <c r="KS506" s="37">
        <v>0</v>
      </c>
      <c r="KT506" s="37">
        <v>0</v>
      </c>
      <c r="KU506" s="37">
        <v>0</v>
      </c>
      <c r="KV506" s="37">
        <v>0</v>
      </c>
      <c r="KW506" s="37">
        <v>0</v>
      </c>
      <c r="KX506" s="37">
        <v>0</v>
      </c>
      <c r="KY506" s="37">
        <v>0</v>
      </c>
      <c r="KZ506" s="37">
        <v>0</v>
      </c>
      <c r="LA506" s="37">
        <v>0</v>
      </c>
      <c r="LB506" s="37">
        <v>0</v>
      </c>
      <c r="LC506" s="37">
        <v>0</v>
      </c>
      <c r="LD506" s="37">
        <v>0</v>
      </c>
      <c r="LE506" s="37">
        <v>0</v>
      </c>
      <c r="LF506" s="37">
        <v>0</v>
      </c>
      <c r="LG506" s="37">
        <v>0</v>
      </c>
      <c r="LH506" s="37">
        <v>0</v>
      </c>
      <c r="LI506" s="37">
        <v>0</v>
      </c>
      <c r="LJ506" s="37">
        <v>0</v>
      </c>
      <c r="LK506" s="37">
        <v>0</v>
      </c>
      <c r="LL506" s="37">
        <v>0</v>
      </c>
      <c r="LM506" s="37">
        <v>0</v>
      </c>
      <c r="LN506" s="37">
        <v>0</v>
      </c>
      <c r="LO506" s="37">
        <v>0</v>
      </c>
      <c r="LP506" s="37">
        <v>0</v>
      </c>
      <c r="LQ506" s="37">
        <v>0</v>
      </c>
      <c r="LS506" s="37">
        <v>0</v>
      </c>
      <c r="LT506" s="37">
        <v>0</v>
      </c>
      <c r="LU506" s="37">
        <v>0</v>
      </c>
      <c r="LV506" s="37">
        <v>0</v>
      </c>
      <c r="LW506" s="37">
        <v>0</v>
      </c>
      <c r="LX506" s="37">
        <v>0</v>
      </c>
      <c r="LY506" s="37">
        <v>0</v>
      </c>
      <c r="LZ506" s="37">
        <v>0</v>
      </c>
      <c r="MA506" s="37">
        <v>0</v>
      </c>
      <c r="MB506" s="37">
        <v>0</v>
      </c>
      <c r="MC506" s="37">
        <v>0</v>
      </c>
      <c r="MD506" s="37">
        <v>0</v>
      </c>
      <c r="ME506" s="37">
        <v>0</v>
      </c>
      <c r="MF506" s="37">
        <v>0</v>
      </c>
      <c r="MG506" s="37">
        <v>0</v>
      </c>
      <c r="MH506" s="37">
        <v>0</v>
      </c>
      <c r="MI506" s="37">
        <v>0</v>
      </c>
      <c r="MJ506" s="37">
        <v>0</v>
      </c>
      <c r="MK506" s="37">
        <v>0</v>
      </c>
      <c r="ML506" s="37">
        <v>0</v>
      </c>
    </row>
    <row r="507" spans="1:350" ht="17.25" customHeight="1" x14ac:dyDescent="0.25">
      <c r="A507" s="17">
        <v>497</v>
      </c>
      <c r="B507" s="164" t="s">
        <v>300</v>
      </c>
      <c r="C507" s="171" t="s">
        <v>797</v>
      </c>
      <c r="D507" s="170">
        <v>260569965</v>
      </c>
      <c r="E507" s="78">
        <f t="shared" si="157"/>
        <v>17627.231999999996</v>
      </c>
      <c r="F507" s="78">
        <f t="shared" si="154"/>
        <v>0</v>
      </c>
      <c r="G507" s="78">
        <f t="shared" si="155"/>
        <v>6975.271999999999</v>
      </c>
      <c r="H507" s="78">
        <f t="shared" si="156"/>
        <v>0</v>
      </c>
      <c r="I507" s="78">
        <f t="shared" si="158"/>
        <v>10651.96</v>
      </c>
      <c r="J507" s="37">
        <f t="shared" si="161"/>
        <v>1</v>
      </c>
      <c r="L507" s="37">
        <v>1</v>
      </c>
      <c r="N507" s="37">
        <v>0</v>
      </c>
      <c r="U507" s="37">
        <v>1</v>
      </c>
      <c r="V507" s="180">
        <f t="shared" si="159"/>
        <v>713</v>
      </c>
      <c r="W507" s="180">
        <f t="shared" si="162"/>
        <v>0</v>
      </c>
      <c r="X507" s="180"/>
      <c r="Y507" s="180"/>
      <c r="Z507" s="180">
        <f t="shared" si="163"/>
        <v>0</v>
      </c>
      <c r="AA507" s="180"/>
      <c r="AB507" s="180"/>
      <c r="AC507" s="180">
        <f t="shared" si="164"/>
        <v>713</v>
      </c>
      <c r="AE507" s="37">
        <v>713</v>
      </c>
      <c r="AG507" s="37">
        <v>0</v>
      </c>
      <c r="AI507" s="37">
        <v>0</v>
      </c>
      <c r="AK507" s="37">
        <v>0</v>
      </c>
      <c r="AL507" s="37">
        <f t="shared" si="160"/>
        <v>0</v>
      </c>
      <c r="AM507" s="179">
        <f t="shared" si="165"/>
        <v>0</v>
      </c>
      <c r="AP507" s="37">
        <f t="shared" si="166"/>
        <v>0</v>
      </c>
      <c r="AS507" s="37">
        <f t="shared" si="167"/>
        <v>0</v>
      </c>
      <c r="AU507" s="37">
        <v>0</v>
      </c>
      <c r="AV507" s="37">
        <f t="shared" si="168"/>
        <v>0</v>
      </c>
      <c r="AX507" s="37">
        <v>0</v>
      </c>
      <c r="AZ507" s="37">
        <v>1</v>
      </c>
      <c r="BF507" s="37">
        <v>0</v>
      </c>
      <c r="BS507" s="37">
        <f t="shared" si="176"/>
        <v>541</v>
      </c>
      <c r="BU507" s="37">
        <v>541</v>
      </c>
      <c r="BW507" s="37">
        <v>0</v>
      </c>
      <c r="BY507" s="37">
        <v>0</v>
      </c>
      <c r="CA507" s="37">
        <v>0</v>
      </c>
      <c r="CH507" s="37">
        <f t="shared" si="174"/>
        <v>4</v>
      </c>
      <c r="CJ507" s="37">
        <v>4</v>
      </c>
      <c r="CN507" s="37">
        <v>7570.3389999999999</v>
      </c>
      <c r="CT507" s="37">
        <v>30</v>
      </c>
      <c r="CX507" s="37">
        <v>0</v>
      </c>
      <c r="DB507" s="37">
        <v>0</v>
      </c>
      <c r="DD507" s="183">
        <v>0</v>
      </c>
      <c r="DE507" s="37">
        <f t="shared" si="171"/>
        <v>2</v>
      </c>
      <c r="DG507" s="37">
        <v>2</v>
      </c>
      <c r="DK507" s="37">
        <v>18</v>
      </c>
      <c r="DQ507" s="37">
        <f t="shared" si="153"/>
        <v>2333.8829999999998</v>
      </c>
      <c r="DW507" s="37">
        <v>0</v>
      </c>
      <c r="DZ507" s="37">
        <v>1</v>
      </c>
      <c r="EE507" s="37">
        <v>2</v>
      </c>
      <c r="EK507" s="37">
        <v>13</v>
      </c>
      <c r="EL507" s="37">
        <f t="shared" si="172"/>
        <v>182</v>
      </c>
      <c r="EN507" s="37">
        <v>182</v>
      </c>
      <c r="EP507" s="37">
        <v>2307.5059999999999</v>
      </c>
      <c r="FF507" s="37">
        <v>4667.7659999999996</v>
      </c>
      <c r="FI507" s="37"/>
      <c r="FV507" s="37">
        <v>933.55319999999995</v>
      </c>
      <c r="FX507" s="37">
        <v>5</v>
      </c>
      <c r="GH507" s="37">
        <v>1809.6210000000001</v>
      </c>
      <c r="GQ507" s="183"/>
      <c r="GR507" s="184"/>
      <c r="GS507" s="184"/>
      <c r="GT507" s="184"/>
      <c r="GU507" s="184"/>
      <c r="GV507" s="184"/>
      <c r="GW507" s="184"/>
      <c r="GX507" s="184"/>
      <c r="GY507" s="184"/>
      <c r="GZ507" s="184"/>
      <c r="HA507" s="184"/>
      <c r="HB507" s="184"/>
      <c r="HC507" s="184"/>
      <c r="HD507" s="184"/>
      <c r="HE507" s="184"/>
      <c r="HF507" s="184"/>
      <c r="HG507" s="184"/>
      <c r="HH507" s="184"/>
      <c r="HV507" s="37">
        <v>1206.414</v>
      </c>
      <c r="HX507" s="37">
        <v>1.7</v>
      </c>
      <c r="IB507" s="37">
        <v>0</v>
      </c>
      <c r="IR507" s="37">
        <v>0</v>
      </c>
      <c r="IT507" s="37">
        <v>0</v>
      </c>
      <c r="JT507" s="37">
        <v>0</v>
      </c>
      <c r="JW507" s="37">
        <v>0</v>
      </c>
      <c r="JZ507" s="37">
        <v>0</v>
      </c>
      <c r="KA507" s="37">
        <v>0</v>
      </c>
      <c r="KB507" s="37">
        <v>0</v>
      </c>
      <c r="KC507" s="37">
        <v>0</v>
      </c>
      <c r="KD507" s="37">
        <v>0</v>
      </c>
      <c r="KV507" s="37">
        <v>0</v>
      </c>
    </row>
    <row r="508" spans="1:350" ht="17.25" customHeight="1" x14ac:dyDescent="0.25">
      <c r="A508" s="17">
        <v>498</v>
      </c>
      <c r="B508" s="165" t="s">
        <v>300</v>
      </c>
      <c r="C508" s="172" t="s">
        <v>798</v>
      </c>
      <c r="D508" s="170">
        <v>247693936</v>
      </c>
      <c r="E508" s="78">
        <f t="shared" si="157"/>
        <v>9144.1140000000014</v>
      </c>
      <c r="F508" s="78">
        <f t="shared" si="154"/>
        <v>2192.6549999999997</v>
      </c>
      <c r="G508" s="78">
        <f t="shared" si="155"/>
        <v>0</v>
      </c>
      <c r="H508" s="78">
        <f t="shared" si="156"/>
        <v>6750.5290000000005</v>
      </c>
      <c r="I508" s="78">
        <f t="shared" si="158"/>
        <v>200.93</v>
      </c>
      <c r="J508" s="37">
        <f t="shared" si="161"/>
        <v>1</v>
      </c>
      <c r="K508" s="37">
        <f>VLOOKUP($D508,'[2]Титул ДТ'!$B:$CT,12,0)</f>
        <v>1</v>
      </c>
      <c r="N508" s="37">
        <v>0</v>
      </c>
      <c r="U508" s="37">
        <v>1</v>
      </c>
      <c r="V508" s="180">
        <f t="shared" si="159"/>
        <v>133</v>
      </c>
      <c r="W508" s="180">
        <f t="shared" si="162"/>
        <v>0</v>
      </c>
      <c r="X508" s="180"/>
      <c r="Y508" s="180"/>
      <c r="Z508" s="180">
        <f t="shared" si="163"/>
        <v>0</v>
      </c>
      <c r="AA508" s="180"/>
      <c r="AB508" s="180"/>
      <c r="AC508" s="180">
        <f t="shared" si="164"/>
        <v>133</v>
      </c>
      <c r="AD508" s="37">
        <v>133</v>
      </c>
      <c r="AG508" s="37">
        <v>0</v>
      </c>
      <c r="AI508" s="37">
        <v>0</v>
      </c>
      <c r="AK508" s="37">
        <v>0</v>
      </c>
      <c r="AL508" s="37">
        <f t="shared" si="160"/>
        <v>0</v>
      </c>
      <c r="AM508" s="179">
        <f t="shared" si="165"/>
        <v>0</v>
      </c>
      <c r="AP508" s="37">
        <f t="shared" si="166"/>
        <v>0</v>
      </c>
      <c r="AS508" s="37">
        <f t="shared" si="167"/>
        <v>0</v>
      </c>
      <c r="AU508" s="37">
        <v>0</v>
      </c>
      <c r="AV508" s="37">
        <f t="shared" si="168"/>
        <v>0</v>
      </c>
      <c r="AX508" s="37">
        <v>0</v>
      </c>
      <c r="AY508" s="37">
        <v>1</v>
      </c>
      <c r="BF508" s="37">
        <v>0</v>
      </c>
      <c r="BS508" s="37">
        <f t="shared" si="176"/>
        <v>120</v>
      </c>
      <c r="BT508" s="37">
        <v>120</v>
      </c>
      <c r="BW508" s="37">
        <v>0</v>
      </c>
      <c r="BY508" s="37">
        <v>0</v>
      </c>
      <c r="CA508" s="37">
        <v>0</v>
      </c>
      <c r="CH508" s="37">
        <f t="shared" si="174"/>
        <v>4</v>
      </c>
      <c r="CI508" s="37">
        <v>4</v>
      </c>
      <c r="CM508" s="37">
        <v>5797.7039999999997</v>
      </c>
      <c r="CT508" s="37">
        <v>0</v>
      </c>
      <c r="DB508" s="37">
        <v>0</v>
      </c>
      <c r="DD508" s="37">
        <v>0</v>
      </c>
      <c r="DE508" s="37">
        <f t="shared" si="171"/>
        <v>1</v>
      </c>
      <c r="DF508" s="37">
        <v>1</v>
      </c>
      <c r="DJ508" s="37">
        <v>18</v>
      </c>
      <c r="DP508" s="37">
        <v>1052.5999999999999</v>
      </c>
      <c r="DW508" s="37">
        <v>0</v>
      </c>
      <c r="DZ508" s="37">
        <v>1</v>
      </c>
      <c r="EE508" s="37">
        <v>3</v>
      </c>
      <c r="EK508" s="37">
        <v>5</v>
      </c>
      <c r="EL508" s="37">
        <f t="shared" si="172"/>
        <v>26</v>
      </c>
      <c r="EM508" s="37">
        <v>26</v>
      </c>
      <c r="EO508" s="37">
        <v>292.65499999999997</v>
      </c>
      <c r="EQ508" s="37">
        <v>51.645000000000003</v>
      </c>
      <c r="FE508" s="37">
        <v>1900</v>
      </c>
      <c r="FG508" s="37">
        <v>205.18</v>
      </c>
      <c r="FI508" s="37"/>
      <c r="FV508" s="37">
        <v>0</v>
      </c>
      <c r="FX508" s="37">
        <v>4.8333333333333304</v>
      </c>
      <c r="GE508" s="37">
        <v>425</v>
      </c>
      <c r="GH508" s="37">
        <v>200.93</v>
      </c>
      <c r="GQ508" s="183"/>
      <c r="GR508" s="184"/>
      <c r="GS508" s="184"/>
      <c r="GT508" s="184"/>
      <c r="GU508" s="184"/>
      <c r="GV508" s="184"/>
      <c r="GW508" s="184"/>
      <c r="GX508" s="184"/>
      <c r="GY508" s="184"/>
      <c r="GZ508" s="184"/>
      <c r="HA508" s="184"/>
      <c r="HB508" s="184"/>
      <c r="HC508" s="184"/>
      <c r="HD508" s="184"/>
      <c r="HE508" s="184"/>
      <c r="HF508" s="184"/>
      <c r="HG508" s="184"/>
      <c r="HH508" s="184"/>
      <c r="HU508" s="37">
        <v>283.33333333333297</v>
      </c>
      <c r="HV508" s="37">
        <v>133.95333333333301</v>
      </c>
      <c r="HW508" s="37">
        <v>1.5</v>
      </c>
      <c r="HX508" s="37">
        <v>1.7</v>
      </c>
      <c r="IB508" s="37">
        <v>0</v>
      </c>
      <c r="IR508" s="37">
        <v>0</v>
      </c>
      <c r="IT508" s="37">
        <v>0</v>
      </c>
      <c r="JT508" s="37">
        <v>0</v>
      </c>
      <c r="JW508" s="37">
        <v>0</v>
      </c>
      <c r="JZ508" s="37">
        <v>0</v>
      </c>
      <c r="KA508" s="37">
        <v>0</v>
      </c>
      <c r="KB508" s="37">
        <v>0</v>
      </c>
      <c r="KC508" s="37">
        <v>0</v>
      </c>
      <c r="KD508" s="37">
        <v>0</v>
      </c>
      <c r="KV508" s="37">
        <v>0</v>
      </c>
    </row>
    <row r="509" spans="1:350" ht="17.25" customHeight="1" x14ac:dyDescent="0.25">
      <c r="A509" s="17">
        <v>499</v>
      </c>
      <c r="B509" s="163" t="s">
        <v>300</v>
      </c>
      <c r="C509" s="169" t="s">
        <v>799</v>
      </c>
      <c r="D509" s="170">
        <v>247693808</v>
      </c>
      <c r="E509" s="78">
        <f t="shared" si="157"/>
        <v>11335.706999999999</v>
      </c>
      <c r="F509" s="78">
        <f t="shared" si="154"/>
        <v>0</v>
      </c>
      <c r="G509" s="78">
        <f t="shared" si="155"/>
        <v>6155.396999999999</v>
      </c>
      <c r="H509" s="78">
        <f t="shared" si="156"/>
        <v>0</v>
      </c>
      <c r="I509" s="78">
        <f t="shared" si="158"/>
        <v>5180.3100000000004</v>
      </c>
      <c r="J509" s="37">
        <f t="shared" si="161"/>
        <v>0</v>
      </c>
      <c r="K509" s="37">
        <f>VLOOKUP($D509,'[2]Титул ДТ'!$B:$CT,12,0)</f>
        <v>0</v>
      </c>
      <c r="N509" s="37">
        <v>0</v>
      </c>
      <c r="U509" s="37">
        <v>0</v>
      </c>
      <c r="V509" s="180">
        <f t="shared" si="159"/>
        <v>0</v>
      </c>
      <c r="W509" s="180">
        <f t="shared" si="162"/>
        <v>0</v>
      </c>
      <c r="X509" s="180"/>
      <c r="Y509" s="180"/>
      <c r="Z509" s="180">
        <f t="shared" si="163"/>
        <v>0</v>
      </c>
      <c r="AA509" s="180"/>
      <c r="AB509" s="180"/>
      <c r="AC509" s="180">
        <f t="shared" si="164"/>
        <v>0</v>
      </c>
      <c r="AE509" s="37">
        <v>0</v>
      </c>
      <c r="AG509" s="37">
        <v>0</v>
      </c>
      <c r="AI509" s="37">
        <v>0</v>
      </c>
      <c r="AK509" s="37">
        <v>0</v>
      </c>
      <c r="AL509" s="37">
        <f t="shared" si="160"/>
        <v>0</v>
      </c>
      <c r="AM509" s="179">
        <f t="shared" si="165"/>
        <v>0</v>
      </c>
      <c r="AP509" s="37">
        <f t="shared" si="166"/>
        <v>0</v>
      </c>
      <c r="AS509" s="37">
        <f t="shared" si="167"/>
        <v>0</v>
      </c>
      <c r="AU509" s="37">
        <v>0</v>
      </c>
      <c r="AV509" s="37">
        <f t="shared" si="168"/>
        <v>0</v>
      </c>
      <c r="AX509" s="37">
        <v>0</v>
      </c>
      <c r="AZ509" s="37">
        <v>1</v>
      </c>
      <c r="BF509" s="37">
        <v>0</v>
      </c>
      <c r="BS509" s="37">
        <f t="shared" si="176"/>
        <v>100</v>
      </c>
      <c r="BU509" s="37">
        <v>100</v>
      </c>
      <c r="BW509" s="37">
        <v>0</v>
      </c>
      <c r="BY509" s="37">
        <v>0</v>
      </c>
      <c r="CA509" s="37">
        <v>0</v>
      </c>
      <c r="CH509" s="37">
        <f t="shared" si="174"/>
        <v>3</v>
      </c>
      <c r="CJ509" s="37">
        <v>3</v>
      </c>
      <c r="CN509" s="37">
        <v>4816.076</v>
      </c>
      <c r="CT509" s="37">
        <v>0</v>
      </c>
      <c r="DB509" s="37">
        <v>0</v>
      </c>
      <c r="DD509" s="37">
        <v>0</v>
      </c>
      <c r="DE509" s="37">
        <f t="shared" si="171"/>
        <v>1</v>
      </c>
      <c r="DG509" s="37">
        <v>1</v>
      </c>
      <c r="DK509" s="37">
        <v>18</v>
      </c>
      <c r="DQ509" s="37">
        <f t="shared" si="153"/>
        <v>1083.2719999999999</v>
      </c>
      <c r="DW509" s="37">
        <v>0</v>
      </c>
      <c r="DZ509" s="37">
        <v>0</v>
      </c>
      <c r="EE509" s="37">
        <v>4</v>
      </c>
      <c r="EK509" s="37">
        <v>1</v>
      </c>
      <c r="EL509" s="37">
        <f t="shared" si="172"/>
        <v>233</v>
      </c>
      <c r="EN509" s="37">
        <v>233</v>
      </c>
      <c r="EP509" s="37">
        <v>3003.9169999999999</v>
      </c>
      <c r="FF509" s="37">
        <v>2166.5439999999999</v>
      </c>
      <c r="FI509" s="37"/>
      <c r="FV509" s="37">
        <v>499.97169230769299</v>
      </c>
      <c r="FX509" s="37">
        <v>4.3333333333333304</v>
      </c>
      <c r="GB509" s="37">
        <v>984.93600000000004</v>
      </c>
      <c r="GH509" s="37">
        <v>246.23400000000001</v>
      </c>
      <c r="GQ509" s="185"/>
      <c r="GR509" s="186"/>
      <c r="GS509" s="186"/>
      <c r="GT509" s="186"/>
      <c r="GU509" s="186"/>
      <c r="GV509" s="186"/>
      <c r="GW509" s="186"/>
      <c r="GX509" s="186"/>
      <c r="GY509" s="186"/>
      <c r="GZ509" s="186"/>
      <c r="HA509" s="186"/>
      <c r="HB509" s="186"/>
      <c r="HC509" s="186"/>
      <c r="HD509" s="186"/>
      <c r="HE509" s="186"/>
      <c r="HF509" s="186"/>
      <c r="HG509" s="186"/>
      <c r="HH509" s="186"/>
      <c r="HV509" s="37">
        <v>518.387368421053</v>
      </c>
      <c r="HX509" s="37">
        <v>2.3333333333333299</v>
      </c>
      <c r="IB509" s="37">
        <v>0</v>
      </c>
      <c r="IR509" s="37">
        <v>0</v>
      </c>
      <c r="IT509" s="37">
        <v>0</v>
      </c>
      <c r="JT509" s="37">
        <v>0</v>
      </c>
      <c r="JW509" s="37">
        <v>0</v>
      </c>
      <c r="JZ509" s="37">
        <v>0</v>
      </c>
      <c r="KA509" s="37">
        <v>0</v>
      </c>
      <c r="KB509" s="37">
        <v>0</v>
      </c>
      <c r="KC509" s="37">
        <v>0</v>
      </c>
      <c r="KD509" s="37">
        <v>0</v>
      </c>
      <c r="KV509" s="37">
        <v>0</v>
      </c>
    </row>
    <row r="510" spans="1:350" ht="17.25" customHeight="1" x14ac:dyDescent="0.25">
      <c r="A510" s="17">
        <v>500</v>
      </c>
      <c r="B510" s="163" t="s">
        <v>300</v>
      </c>
      <c r="C510" s="169" t="s">
        <v>800</v>
      </c>
      <c r="D510" s="170">
        <v>247693955</v>
      </c>
      <c r="E510" s="78">
        <f t="shared" si="157"/>
        <v>10569.446</v>
      </c>
      <c r="F510" s="78">
        <f t="shared" si="154"/>
        <v>0</v>
      </c>
      <c r="G510" s="78">
        <f t="shared" si="155"/>
        <v>1704.402</v>
      </c>
      <c r="H510" s="78">
        <f t="shared" si="156"/>
        <v>0</v>
      </c>
      <c r="I510" s="78">
        <f t="shared" si="158"/>
        <v>8865.0439999999999</v>
      </c>
      <c r="J510" s="37">
        <f t="shared" si="161"/>
        <v>1</v>
      </c>
      <c r="L510" s="37">
        <v>1</v>
      </c>
      <c r="N510" s="37">
        <v>0</v>
      </c>
      <c r="U510" s="37">
        <v>1</v>
      </c>
      <c r="V510" s="180">
        <f t="shared" si="159"/>
        <v>214</v>
      </c>
      <c r="W510" s="180">
        <f t="shared" si="162"/>
        <v>0</v>
      </c>
      <c r="X510" s="180"/>
      <c r="Y510" s="180"/>
      <c r="Z510" s="180">
        <f t="shared" si="163"/>
        <v>0</v>
      </c>
      <c r="AA510" s="180"/>
      <c r="AB510" s="180"/>
      <c r="AC510" s="180">
        <f t="shared" si="164"/>
        <v>214</v>
      </c>
      <c r="AE510" s="37">
        <v>214</v>
      </c>
      <c r="AG510" s="37">
        <v>0</v>
      </c>
      <c r="AI510" s="37">
        <v>0</v>
      </c>
      <c r="AK510" s="37">
        <v>0</v>
      </c>
      <c r="AL510" s="37">
        <f t="shared" si="160"/>
        <v>8</v>
      </c>
      <c r="AM510" s="179">
        <f t="shared" si="165"/>
        <v>0</v>
      </c>
      <c r="AP510" s="37">
        <f t="shared" si="166"/>
        <v>0</v>
      </c>
      <c r="AS510" s="37">
        <f t="shared" si="167"/>
        <v>7</v>
      </c>
      <c r="AU510" s="37">
        <v>7</v>
      </c>
      <c r="AV510" s="37">
        <f t="shared" si="168"/>
        <v>1</v>
      </c>
      <c r="AX510" s="37">
        <v>1</v>
      </c>
      <c r="AZ510" s="37">
        <v>1</v>
      </c>
      <c r="BF510" s="37">
        <v>0</v>
      </c>
      <c r="BS510" s="37">
        <f t="shared" si="176"/>
        <v>120</v>
      </c>
      <c r="BU510" s="37">
        <v>120</v>
      </c>
      <c r="BW510" s="37">
        <v>0</v>
      </c>
      <c r="BY510" s="37">
        <v>0</v>
      </c>
      <c r="CA510" s="37">
        <v>0</v>
      </c>
      <c r="CH510" s="37">
        <f t="shared" si="174"/>
        <v>2</v>
      </c>
      <c r="CJ510" s="37">
        <v>2</v>
      </c>
      <c r="CN510" s="37">
        <v>7937.0439999999999</v>
      </c>
      <c r="CT510" s="37">
        <v>167</v>
      </c>
      <c r="DB510" s="37">
        <v>0</v>
      </c>
      <c r="DD510" s="37">
        <v>10</v>
      </c>
      <c r="DE510" s="37">
        <f t="shared" si="171"/>
        <v>0</v>
      </c>
      <c r="DG510" s="37">
        <v>0</v>
      </c>
      <c r="DK510" s="37">
        <v>0</v>
      </c>
      <c r="DQ510" s="37">
        <f t="shared" si="153"/>
        <v>780.1925</v>
      </c>
      <c r="DW510" s="37">
        <v>0</v>
      </c>
      <c r="DZ510" s="37">
        <v>1</v>
      </c>
      <c r="EE510" s="37">
        <v>4</v>
      </c>
      <c r="EK510" s="37">
        <v>2</v>
      </c>
      <c r="EL510" s="37">
        <f t="shared" si="172"/>
        <v>11</v>
      </c>
      <c r="EN510" s="37">
        <v>11</v>
      </c>
      <c r="EP510" s="37">
        <v>144.017</v>
      </c>
      <c r="FF510" s="37">
        <v>1560.385</v>
      </c>
      <c r="FI510" s="37"/>
      <c r="FV510" s="37">
        <v>312.077</v>
      </c>
      <c r="FX510" s="37">
        <v>5</v>
      </c>
      <c r="GH510" s="37">
        <v>594</v>
      </c>
      <c r="GQ510" s="183"/>
      <c r="GR510" s="184"/>
      <c r="GS510" s="184"/>
      <c r="GT510" s="184"/>
      <c r="GU510" s="184"/>
      <c r="GV510" s="184"/>
      <c r="GW510" s="184"/>
      <c r="GX510" s="184"/>
      <c r="GY510" s="184"/>
      <c r="GZ510" s="184"/>
      <c r="HA510" s="184"/>
      <c r="HB510" s="184"/>
      <c r="HC510" s="184"/>
      <c r="HD510" s="184"/>
      <c r="HE510" s="184"/>
      <c r="HF510" s="184"/>
      <c r="HG510" s="184"/>
      <c r="HH510" s="184"/>
      <c r="HV510" s="37">
        <v>264</v>
      </c>
      <c r="HX510" s="37">
        <v>2.2000000000000002</v>
      </c>
      <c r="IB510" s="37">
        <v>0</v>
      </c>
      <c r="IR510" s="37">
        <v>0</v>
      </c>
      <c r="IT510" s="37">
        <v>0</v>
      </c>
      <c r="JT510" s="37">
        <v>0</v>
      </c>
      <c r="JW510" s="37">
        <v>0</v>
      </c>
      <c r="JZ510" s="37">
        <v>0</v>
      </c>
      <c r="KA510" s="37">
        <v>0</v>
      </c>
      <c r="KB510" s="37">
        <v>0</v>
      </c>
      <c r="KC510" s="37">
        <v>0</v>
      </c>
      <c r="KD510" s="37">
        <v>0</v>
      </c>
      <c r="KV510" s="37">
        <v>0</v>
      </c>
    </row>
    <row r="511" spans="1:350" ht="17.25" customHeight="1" x14ac:dyDescent="0.25">
      <c r="A511" s="17">
        <v>501</v>
      </c>
      <c r="B511" s="163" t="s">
        <v>300</v>
      </c>
      <c r="C511" s="169" t="s">
        <v>801</v>
      </c>
      <c r="D511" s="170">
        <v>247693935</v>
      </c>
      <c r="E511" s="78">
        <f t="shared" si="157"/>
        <v>6538.7959999999994</v>
      </c>
      <c r="F511" s="78">
        <f t="shared" si="154"/>
        <v>0</v>
      </c>
      <c r="G511" s="78">
        <f t="shared" si="155"/>
        <v>1651.856</v>
      </c>
      <c r="H511" s="78">
        <f t="shared" si="156"/>
        <v>0</v>
      </c>
      <c r="I511" s="78">
        <f t="shared" si="158"/>
        <v>4886.9399999999996</v>
      </c>
      <c r="J511" s="37">
        <f t="shared" si="161"/>
        <v>2</v>
      </c>
      <c r="L511" s="37">
        <v>2</v>
      </c>
      <c r="N511" s="37">
        <v>0</v>
      </c>
      <c r="U511" s="37">
        <v>1</v>
      </c>
      <c r="V511" s="180">
        <f t="shared" si="159"/>
        <v>200</v>
      </c>
      <c r="W511" s="180">
        <f t="shared" si="162"/>
        <v>0</v>
      </c>
      <c r="X511" s="180"/>
      <c r="Y511" s="180"/>
      <c r="Z511" s="180">
        <f t="shared" si="163"/>
        <v>0</v>
      </c>
      <c r="AA511" s="180"/>
      <c r="AB511" s="180"/>
      <c r="AC511" s="180">
        <f t="shared" si="164"/>
        <v>200</v>
      </c>
      <c r="AE511" s="37">
        <v>200</v>
      </c>
      <c r="AG511" s="37">
        <v>14</v>
      </c>
      <c r="AI511" s="37">
        <v>0</v>
      </c>
      <c r="AK511" s="37">
        <v>0</v>
      </c>
      <c r="AL511" s="37">
        <f t="shared" si="160"/>
        <v>6</v>
      </c>
      <c r="AM511" s="179">
        <f t="shared" si="165"/>
        <v>0</v>
      </c>
      <c r="AP511" s="37">
        <f t="shared" si="166"/>
        <v>0</v>
      </c>
      <c r="AS511" s="37">
        <f t="shared" si="167"/>
        <v>5</v>
      </c>
      <c r="AU511" s="37">
        <v>5</v>
      </c>
      <c r="AV511" s="37">
        <f t="shared" si="168"/>
        <v>1</v>
      </c>
      <c r="AX511" s="37">
        <v>1</v>
      </c>
      <c r="AZ511" s="37">
        <v>1</v>
      </c>
      <c r="BF511" s="37">
        <v>0</v>
      </c>
      <c r="BS511" s="37">
        <f t="shared" si="176"/>
        <v>167</v>
      </c>
      <c r="BU511" s="37">
        <v>167</v>
      </c>
      <c r="BW511" s="37">
        <v>0</v>
      </c>
      <c r="BY511" s="37">
        <v>0</v>
      </c>
      <c r="CA511" s="37">
        <v>0</v>
      </c>
      <c r="CH511" s="37">
        <f t="shared" si="174"/>
        <v>2</v>
      </c>
      <c r="CJ511" s="37">
        <v>2</v>
      </c>
      <c r="CN511" s="37">
        <v>4202.2879999999996</v>
      </c>
      <c r="CT511" s="37">
        <v>113</v>
      </c>
      <c r="CV511" s="37">
        <v>1</v>
      </c>
      <c r="CX511" s="37">
        <v>8</v>
      </c>
      <c r="DB511" s="37">
        <v>0</v>
      </c>
      <c r="DD511" s="37">
        <v>0</v>
      </c>
      <c r="DE511" s="37">
        <f t="shared" si="171"/>
        <v>1</v>
      </c>
      <c r="DG511" s="37">
        <v>1</v>
      </c>
      <c r="DK511" s="37">
        <v>18</v>
      </c>
      <c r="DQ511" s="37">
        <f t="shared" si="153"/>
        <v>543.28</v>
      </c>
      <c r="DW511" s="37">
        <v>0</v>
      </c>
      <c r="DZ511" s="37">
        <v>2</v>
      </c>
      <c r="EE511" s="37">
        <v>2</v>
      </c>
      <c r="EK511" s="37">
        <v>1</v>
      </c>
      <c r="EL511" s="37">
        <f t="shared" si="172"/>
        <v>44</v>
      </c>
      <c r="EN511" s="37">
        <v>44</v>
      </c>
      <c r="EP511" s="37">
        <v>565.29600000000005</v>
      </c>
      <c r="FF511" s="37">
        <v>1086.56</v>
      </c>
      <c r="FI511" s="37"/>
      <c r="FV511" s="37">
        <v>310.44571428571402</v>
      </c>
      <c r="FX511" s="37">
        <v>3.5</v>
      </c>
      <c r="GH511" s="37">
        <v>277.65199999999999</v>
      </c>
      <c r="GQ511" s="183"/>
      <c r="GR511" s="184"/>
      <c r="GS511" s="184"/>
      <c r="GT511" s="184"/>
      <c r="GU511" s="184"/>
      <c r="GV511" s="184"/>
      <c r="GW511" s="184"/>
      <c r="GX511" s="184"/>
      <c r="GY511" s="184"/>
      <c r="GZ511" s="184"/>
      <c r="HA511" s="184"/>
      <c r="HB511" s="184"/>
      <c r="HC511" s="184"/>
      <c r="HD511" s="184"/>
      <c r="HE511" s="184"/>
      <c r="HF511" s="184"/>
      <c r="HG511" s="184"/>
      <c r="HH511" s="184"/>
      <c r="HV511" s="37">
        <v>188.406714285714</v>
      </c>
      <c r="HX511" s="37">
        <v>1.7</v>
      </c>
      <c r="IB511" s="37">
        <v>0</v>
      </c>
      <c r="IR511" s="37">
        <v>0</v>
      </c>
      <c r="IT511" s="37">
        <v>0</v>
      </c>
      <c r="JT511" s="37">
        <v>0</v>
      </c>
      <c r="JW511" s="37">
        <v>0</v>
      </c>
      <c r="JZ511" s="37">
        <v>0</v>
      </c>
      <c r="KA511" s="37">
        <v>0</v>
      </c>
      <c r="KB511" s="37">
        <v>0</v>
      </c>
      <c r="KC511" s="37">
        <v>0</v>
      </c>
      <c r="KD511" s="37">
        <v>0</v>
      </c>
      <c r="KV511" s="37">
        <v>0</v>
      </c>
    </row>
    <row r="512" spans="1:350" ht="17.25" customHeight="1" x14ac:dyDescent="0.25">
      <c r="A512" s="17">
        <v>502</v>
      </c>
      <c r="B512" s="163" t="s">
        <v>300</v>
      </c>
      <c r="C512" s="169" t="s">
        <v>802</v>
      </c>
      <c r="D512" s="170">
        <v>247693658</v>
      </c>
      <c r="E512" s="78">
        <f t="shared" si="157"/>
        <v>47593.667999999998</v>
      </c>
      <c r="F512" s="78">
        <f t="shared" si="154"/>
        <v>0</v>
      </c>
      <c r="G512" s="78">
        <f t="shared" si="155"/>
        <v>16544.567999999999</v>
      </c>
      <c r="H512" s="78">
        <f t="shared" si="156"/>
        <v>0</v>
      </c>
      <c r="I512" s="78">
        <f t="shared" si="158"/>
        <v>31049.1</v>
      </c>
      <c r="J512" s="37">
        <f t="shared" si="161"/>
        <v>9</v>
      </c>
      <c r="L512" s="37">
        <v>9</v>
      </c>
      <c r="N512" s="37">
        <v>0</v>
      </c>
      <c r="U512" s="37">
        <v>3</v>
      </c>
      <c r="V512" s="180">
        <f t="shared" si="159"/>
        <v>2257.8000000000002</v>
      </c>
      <c r="W512" s="180">
        <f t="shared" si="162"/>
        <v>0</v>
      </c>
      <c r="X512" s="180"/>
      <c r="Y512" s="180"/>
      <c r="Z512" s="180">
        <f t="shared" si="163"/>
        <v>0</v>
      </c>
      <c r="AA512" s="180"/>
      <c r="AB512" s="180"/>
      <c r="AC512" s="180">
        <f t="shared" si="164"/>
        <v>2257.8000000000002</v>
      </c>
      <c r="AE512" s="37">
        <v>2257.8000000000002</v>
      </c>
      <c r="AG512" s="37">
        <v>0</v>
      </c>
      <c r="AI512" s="37">
        <v>0</v>
      </c>
      <c r="AK512" s="37">
        <v>0</v>
      </c>
      <c r="AL512" s="37">
        <f t="shared" si="160"/>
        <v>13</v>
      </c>
      <c r="AM512" s="179">
        <f t="shared" si="165"/>
        <v>0</v>
      </c>
      <c r="AP512" s="37">
        <f t="shared" si="166"/>
        <v>0</v>
      </c>
      <c r="AS512" s="37">
        <f t="shared" si="167"/>
        <v>12</v>
      </c>
      <c r="AU512" s="37">
        <v>12</v>
      </c>
      <c r="AV512" s="37">
        <f t="shared" si="168"/>
        <v>1</v>
      </c>
      <c r="AX512" s="37">
        <v>1</v>
      </c>
      <c r="AZ512" s="37">
        <v>6</v>
      </c>
      <c r="BF512" s="37">
        <v>0</v>
      </c>
      <c r="BS512" s="37">
        <f t="shared" si="176"/>
        <v>2030</v>
      </c>
      <c r="BU512" s="37">
        <v>2030</v>
      </c>
      <c r="BW512" s="37">
        <v>0</v>
      </c>
      <c r="BY512" s="37">
        <v>0</v>
      </c>
      <c r="CA512" s="37">
        <v>0</v>
      </c>
      <c r="CH512" s="37">
        <f t="shared" si="174"/>
        <v>4</v>
      </c>
      <c r="CJ512" s="37">
        <v>4</v>
      </c>
      <c r="CN512" s="37">
        <v>13415.07</v>
      </c>
      <c r="CT512" s="37">
        <v>30</v>
      </c>
      <c r="CX512" s="37">
        <v>0</v>
      </c>
      <c r="DB512" s="37">
        <v>0</v>
      </c>
      <c r="DD512" s="37">
        <v>0</v>
      </c>
      <c r="DE512" s="37">
        <f t="shared" si="171"/>
        <v>4</v>
      </c>
      <c r="DG512" s="37">
        <v>4</v>
      </c>
      <c r="DK512" s="37">
        <v>18</v>
      </c>
      <c r="DQ512" s="37">
        <f t="shared" si="153"/>
        <v>6267.0469999999996</v>
      </c>
      <c r="DW512" s="37">
        <v>0</v>
      </c>
      <c r="DZ512" s="37">
        <v>9</v>
      </c>
      <c r="EE512" s="37">
        <v>18</v>
      </c>
      <c r="EK512" s="37">
        <v>17</v>
      </c>
      <c r="EL512" s="37">
        <f t="shared" si="172"/>
        <v>310</v>
      </c>
      <c r="EN512" s="37">
        <v>310</v>
      </c>
      <c r="EP512" s="37">
        <v>4010.4740000000002</v>
      </c>
      <c r="FF512" s="37">
        <v>12534.093999999999</v>
      </c>
      <c r="FI512" s="37"/>
      <c r="FV512" s="37">
        <v>1928.3221538461501</v>
      </c>
      <c r="FX512" s="37">
        <v>6.5</v>
      </c>
      <c r="GH512" s="37">
        <v>13328.23</v>
      </c>
      <c r="GQ512" s="183"/>
      <c r="GR512" s="184"/>
      <c r="GS512" s="184"/>
      <c r="GT512" s="184"/>
      <c r="GU512" s="184"/>
      <c r="GV512" s="184"/>
      <c r="GW512" s="184"/>
      <c r="GX512" s="184"/>
      <c r="GY512" s="184"/>
      <c r="GZ512" s="184"/>
      <c r="HA512" s="184"/>
      <c r="HB512" s="184"/>
      <c r="HC512" s="184"/>
      <c r="HD512" s="184"/>
      <c r="HE512" s="184"/>
      <c r="HF512" s="184"/>
      <c r="HG512" s="184"/>
      <c r="HH512" s="184"/>
      <c r="HV512" s="37">
        <v>6752.96986666665</v>
      </c>
      <c r="HX512" s="37">
        <v>1.7</v>
      </c>
      <c r="IB512" s="37">
        <v>0</v>
      </c>
      <c r="IR512" s="37">
        <v>0</v>
      </c>
      <c r="IT512" s="37">
        <v>0</v>
      </c>
      <c r="JT512" s="37">
        <v>0</v>
      </c>
      <c r="JW512" s="37">
        <v>0</v>
      </c>
      <c r="JZ512" s="37">
        <v>0</v>
      </c>
      <c r="KA512" s="37">
        <v>0</v>
      </c>
      <c r="KB512" s="37">
        <v>0</v>
      </c>
      <c r="KC512" s="37">
        <v>0</v>
      </c>
      <c r="KD512" s="37">
        <v>0</v>
      </c>
      <c r="KV512" s="37">
        <v>0</v>
      </c>
    </row>
    <row r="513" spans="1:308" ht="17.25" customHeight="1" x14ac:dyDescent="0.25">
      <c r="A513" s="17">
        <v>503</v>
      </c>
      <c r="B513" s="163" t="s">
        <v>300</v>
      </c>
      <c r="C513" s="169" t="s">
        <v>803</v>
      </c>
      <c r="D513" s="170">
        <v>247693760</v>
      </c>
      <c r="E513" s="78">
        <f t="shared" si="157"/>
        <v>8257.81</v>
      </c>
      <c r="F513" s="78">
        <f t="shared" si="154"/>
        <v>0</v>
      </c>
      <c r="G513" s="78">
        <f t="shared" si="155"/>
        <v>1344.251</v>
      </c>
      <c r="H513" s="78">
        <f t="shared" si="156"/>
        <v>0</v>
      </c>
      <c r="I513" s="78">
        <f t="shared" si="158"/>
        <v>6913.5589999999993</v>
      </c>
      <c r="J513" s="37">
        <f t="shared" si="161"/>
        <v>0</v>
      </c>
      <c r="K513" s="37">
        <f>VLOOKUP($D513,'[2]Титул ДТ'!$B:$CT,12,0)</f>
        <v>0</v>
      </c>
      <c r="N513" s="37">
        <v>0</v>
      </c>
      <c r="U513" s="37">
        <v>0</v>
      </c>
      <c r="V513" s="180">
        <f t="shared" si="159"/>
        <v>0</v>
      </c>
      <c r="W513" s="180">
        <f t="shared" si="162"/>
        <v>0</v>
      </c>
      <c r="X513" s="180"/>
      <c r="Y513" s="180"/>
      <c r="Z513" s="180">
        <f t="shared" si="163"/>
        <v>0</v>
      </c>
      <c r="AA513" s="180"/>
      <c r="AB513" s="180"/>
      <c r="AC513" s="180">
        <f t="shared" si="164"/>
        <v>0</v>
      </c>
      <c r="AE513" s="37">
        <v>0</v>
      </c>
      <c r="AG513" s="37">
        <v>0</v>
      </c>
      <c r="AI513" s="37">
        <v>0</v>
      </c>
      <c r="AK513" s="37">
        <v>0</v>
      </c>
      <c r="AL513" s="37">
        <f t="shared" si="160"/>
        <v>0</v>
      </c>
      <c r="AM513" s="179">
        <f t="shared" si="165"/>
        <v>0</v>
      </c>
      <c r="AP513" s="37">
        <f t="shared" si="166"/>
        <v>0</v>
      </c>
      <c r="AS513" s="37">
        <f t="shared" si="167"/>
        <v>0</v>
      </c>
      <c r="AU513" s="37">
        <v>0</v>
      </c>
      <c r="AV513" s="37">
        <f t="shared" si="168"/>
        <v>0</v>
      </c>
      <c r="AX513" s="37">
        <v>0</v>
      </c>
      <c r="AZ513" s="37">
        <v>0</v>
      </c>
      <c r="BF513" s="37">
        <v>0</v>
      </c>
      <c r="BS513" s="37">
        <f t="shared" si="176"/>
        <v>0</v>
      </c>
      <c r="BU513" s="37">
        <v>0</v>
      </c>
      <c r="BW513" s="37">
        <v>0</v>
      </c>
      <c r="BY513" s="37">
        <v>0</v>
      </c>
      <c r="CA513" s="37">
        <v>0</v>
      </c>
      <c r="CH513" s="37">
        <f t="shared" si="174"/>
        <v>0</v>
      </c>
      <c r="CJ513" s="37">
        <v>0</v>
      </c>
      <c r="CN513" s="37">
        <v>6454.6059999999998</v>
      </c>
      <c r="CT513" s="37">
        <v>80</v>
      </c>
      <c r="DB513" s="37">
        <v>0</v>
      </c>
      <c r="DD513" s="37">
        <v>0</v>
      </c>
      <c r="DE513" s="37">
        <f t="shared" si="171"/>
        <v>0</v>
      </c>
      <c r="DG513" s="37">
        <v>0</v>
      </c>
      <c r="DK513" s="37">
        <v>0</v>
      </c>
      <c r="DQ513" s="37">
        <f t="shared" si="153"/>
        <v>526.12450000000001</v>
      </c>
      <c r="DW513" s="37">
        <v>0</v>
      </c>
      <c r="DZ513" s="37">
        <v>0</v>
      </c>
      <c r="EE513" s="37">
        <v>3</v>
      </c>
      <c r="EK513" s="37">
        <v>4</v>
      </c>
      <c r="EL513" s="37">
        <f t="shared" si="172"/>
        <v>22</v>
      </c>
      <c r="EN513" s="37">
        <v>22</v>
      </c>
      <c r="EP513" s="37">
        <v>292.00200000000001</v>
      </c>
      <c r="FF513" s="37">
        <v>1052.249</v>
      </c>
      <c r="FI513" s="37"/>
      <c r="FV513" s="37">
        <v>225.481928571428</v>
      </c>
      <c r="FX513" s="37">
        <v>4.6666666666666696</v>
      </c>
      <c r="GH513" s="37">
        <v>458.95299999999997</v>
      </c>
      <c r="GQ513" s="185"/>
      <c r="GR513" s="186"/>
      <c r="GS513" s="186"/>
      <c r="GT513" s="186"/>
      <c r="GU513" s="186"/>
      <c r="GV513" s="186"/>
      <c r="GW513" s="186"/>
      <c r="GX513" s="186"/>
      <c r="GY513" s="186"/>
      <c r="GZ513" s="186"/>
      <c r="HA513" s="186"/>
      <c r="HB513" s="186"/>
      <c r="HC513" s="186"/>
      <c r="HD513" s="186"/>
      <c r="HE513" s="186"/>
      <c r="HF513" s="186"/>
      <c r="HG513" s="186"/>
      <c r="HH513" s="186"/>
      <c r="HV513" s="37">
        <v>237.389482758621</v>
      </c>
      <c r="HX513" s="37">
        <v>1.7</v>
      </c>
      <c r="IB513" s="37">
        <v>0</v>
      </c>
      <c r="IR513" s="37">
        <v>0</v>
      </c>
      <c r="IT513" s="37">
        <v>0</v>
      </c>
      <c r="JT513" s="37">
        <v>0</v>
      </c>
      <c r="JW513" s="37">
        <v>0</v>
      </c>
      <c r="JZ513" s="37">
        <v>0</v>
      </c>
      <c r="KA513" s="37">
        <v>0</v>
      </c>
      <c r="KB513" s="37">
        <v>0</v>
      </c>
      <c r="KC513" s="37">
        <v>0</v>
      </c>
      <c r="KD513" s="37">
        <v>0</v>
      </c>
      <c r="KV513" s="37">
        <v>0</v>
      </c>
    </row>
    <row r="514" spans="1:308" ht="17.25" customHeight="1" x14ac:dyDescent="0.25">
      <c r="A514" s="17">
        <v>504</v>
      </c>
      <c r="B514" s="163" t="s">
        <v>300</v>
      </c>
      <c r="C514" s="169" t="s">
        <v>804</v>
      </c>
      <c r="D514" s="170">
        <v>247693925</v>
      </c>
      <c r="E514" s="78">
        <f t="shared" si="157"/>
        <v>7142.7050000000008</v>
      </c>
      <c r="F514" s="78">
        <f t="shared" si="154"/>
        <v>0</v>
      </c>
      <c r="G514" s="78">
        <f t="shared" si="155"/>
        <v>1149.854</v>
      </c>
      <c r="H514" s="78">
        <f t="shared" si="156"/>
        <v>0</v>
      </c>
      <c r="I514" s="78">
        <f t="shared" si="158"/>
        <v>5992.8510000000006</v>
      </c>
      <c r="J514" s="37">
        <f t="shared" si="161"/>
        <v>1</v>
      </c>
      <c r="L514" s="37">
        <v>1</v>
      </c>
      <c r="N514" s="37">
        <v>0</v>
      </c>
      <c r="U514" s="37">
        <v>1</v>
      </c>
      <c r="V514" s="180">
        <f t="shared" si="159"/>
        <v>202</v>
      </c>
      <c r="W514" s="180">
        <f t="shared" si="162"/>
        <v>0</v>
      </c>
      <c r="X514" s="180"/>
      <c r="Y514" s="180"/>
      <c r="Z514" s="180">
        <f t="shared" si="163"/>
        <v>0</v>
      </c>
      <c r="AA514" s="180"/>
      <c r="AB514" s="180"/>
      <c r="AC514" s="180">
        <f t="shared" si="164"/>
        <v>202</v>
      </c>
      <c r="AE514" s="37">
        <v>202</v>
      </c>
      <c r="AG514" s="37">
        <v>0</v>
      </c>
      <c r="AI514" s="37">
        <v>0</v>
      </c>
      <c r="AK514" s="37">
        <v>0</v>
      </c>
      <c r="AL514" s="37">
        <f t="shared" si="160"/>
        <v>6</v>
      </c>
      <c r="AM514" s="179">
        <f t="shared" si="165"/>
        <v>0</v>
      </c>
      <c r="AP514" s="37">
        <f t="shared" si="166"/>
        <v>0</v>
      </c>
      <c r="AS514" s="37">
        <f t="shared" si="167"/>
        <v>5</v>
      </c>
      <c r="AU514" s="37">
        <v>5</v>
      </c>
      <c r="AV514" s="37">
        <f t="shared" si="168"/>
        <v>1</v>
      </c>
      <c r="AX514" s="37">
        <v>1</v>
      </c>
      <c r="AZ514" s="37">
        <v>1</v>
      </c>
      <c r="BF514" s="37">
        <v>0</v>
      </c>
      <c r="BS514" s="37">
        <f t="shared" si="176"/>
        <v>165</v>
      </c>
      <c r="BU514" s="37">
        <v>165</v>
      </c>
      <c r="BW514" s="37">
        <v>0</v>
      </c>
      <c r="BY514" s="37">
        <v>0</v>
      </c>
      <c r="CA514" s="37">
        <v>0</v>
      </c>
      <c r="CH514" s="37">
        <f t="shared" si="174"/>
        <v>3</v>
      </c>
      <c r="CJ514" s="37">
        <v>3</v>
      </c>
      <c r="CN514" s="37">
        <v>4985.6440000000002</v>
      </c>
      <c r="CT514" s="37">
        <v>0</v>
      </c>
      <c r="DB514" s="37">
        <v>0</v>
      </c>
      <c r="DD514" s="37">
        <v>0</v>
      </c>
      <c r="DE514" s="37">
        <f t="shared" si="171"/>
        <v>1</v>
      </c>
      <c r="DG514" s="37">
        <v>1</v>
      </c>
      <c r="DK514" s="37">
        <v>18</v>
      </c>
      <c r="DQ514" s="37">
        <f t="shared" si="153"/>
        <v>574.92700000000002</v>
      </c>
      <c r="DW514" s="37">
        <v>0</v>
      </c>
      <c r="DZ514" s="37">
        <v>1</v>
      </c>
      <c r="EE514" s="37">
        <v>3</v>
      </c>
      <c r="EK514" s="37">
        <v>4</v>
      </c>
      <c r="EL514" s="37">
        <f t="shared" si="172"/>
        <v>0</v>
      </c>
      <c r="EN514" s="37">
        <v>0</v>
      </c>
      <c r="EP514" s="37">
        <v>0</v>
      </c>
      <c r="FF514" s="37">
        <v>1149.854</v>
      </c>
      <c r="FI514" s="37"/>
      <c r="FV514" s="37">
        <v>287.46350000000001</v>
      </c>
      <c r="FX514" s="37">
        <v>4</v>
      </c>
      <c r="GH514" s="37">
        <v>622.20699999999999</v>
      </c>
      <c r="GQ514" s="183"/>
      <c r="GR514" s="184"/>
      <c r="GS514" s="184"/>
      <c r="GT514" s="184"/>
      <c r="GU514" s="184"/>
      <c r="GV514" s="184"/>
      <c r="GW514" s="184"/>
      <c r="GX514" s="184"/>
      <c r="GY514" s="184"/>
      <c r="GZ514" s="184"/>
      <c r="HA514" s="184"/>
      <c r="HB514" s="184"/>
      <c r="HC514" s="184"/>
      <c r="HD514" s="184"/>
      <c r="HE514" s="184"/>
      <c r="HF514" s="184"/>
      <c r="HG514" s="184"/>
      <c r="HH514" s="184"/>
      <c r="HV514" s="37">
        <v>345.67055555555601</v>
      </c>
      <c r="HX514" s="37">
        <v>1.7</v>
      </c>
      <c r="IB514" s="37">
        <v>0</v>
      </c>
      <c r="IR514" s="37">
        <v>0</v>
      </c>
      <c r="IT514" s="37">
        <v>0</v>
      </c>
      <c r="JT514" s="37">
        <v>0</v>
      </c>
      <c r="JW514" s="37">
        <v>0</v>
      </c>
      <c r="JZ514" s="37">
        <v>0</v>
      </c>
      <c r="KA514" s="37">
        <v>0</v>
      </c>
      <c r="KB514" s="37">
        <v>0</v>
      </c>
      <c r="KC514" s="37">
        <v>0</v>
      </c>
      <c r="KD514" s="37">
        <v>0</v>
      </c>
      <c r="KV514" s="37">
        <v>0</v>
      </c>
    </row>
    <row r="515" spans="1:308" ht="17.25" customHeight="1" x14ac:dyDescent="0.25">
      <c r="A515" s="17">
        <v>505</v>
      </c>
      <c r="B515" s="163" t="s">
        <v>300</v>
      </c>
      <c r="C515" s="169" t="s">
        <v>805</v>
      </c>
      <c r="D515" s="170">
        <v>247693952</v>
      </c>
      <c r="E515" s="78">
        <f t="shared" si="157"/>
        <v>26143.868000000002</v>
      </c>
      <c r="F515" s="78">
        <f t="shared" si="154"/>
        <v>0</v>
      </c>
      <c r="G515" s="78">
        <f t="shared" si="155"/>
        <v>9593.7170000000006</v>
      </c>
      <c r="H515" s="78">
        <f t="shared" si="156"/>
        <v>0</v>
      </c>
      <c r="I515" s="78">
        <f t="shared" si="158"/>
        <v>16550.151000000002</v>
      </c>
      <c r="J515" s="37">
        <f t="shared" si="161"/>
        <v>3</v>
      </c>
      <c r="L515" s="37">
        <v>3</v>
      </c>
      <c r="N515" s="37">
        <v>0</v>
      </c>
      <c r="U515" s="37">
        <v>1</v>
      </c>
      <c r="V515" s="180">
        <f t="shared" si="159"/>
        <v>817.4</v>
      </c>
      <c r="W515" s="180">
        <f t="shared" si="162"/>
        <v>0</v>
      </c>
      <c r="X515" s="180"/>
      <c r="Y515" s="180"/>
      <c r="Z515" s="180">
        <f t="shared" si="163"/>
        <v>0</v>
      </c>
      <c r="AA515" s="180"/>
      <c r="AB515" s="180"/>
      <c r="AC515" s="180">
        <f t="shared" si="164"/>
        <v>817.4</v>
      </c>
      <c r="AE515" s="37">
        <v>817.4</v>
      </c>
      <c r="AG515" s="37">
        <v>0</v>
      </c>
      <c r="AI515" s="37">
        <v>0</v>
      </c>
      <c r="AK515" s="37">
        <v>0</v>
      </c>
      <c r="AL515" s="37">
        <f t="shared" si="160"/>
        <v>0</v>
      </c>
      <c r="AM515" s="179">
        <f t="shared" si="165"/>
        <v>0</v>
      </c>
      <c r="AP515" s="37">
        <f t="shared" si="166"/>
        <v>0</v>
      </c>
      <c r="AS515" s="37">
        <f t="shared" si="167"/>
        <v>0</v>
      </c>
      <c r="AU515" s="37">
        <v>0</v>
      </c>
      <c r="AV515" s="37">
        <f t="shared" si="168"/>
        <v>0</v>
      </c>
      <c r="AX515" s="37">
        <v>0</v>
      </c>
      <c r="AZ515" s="37">
        <v>3</v>
      </c>
      <c r="BF515" s="37">
        <v>0</v>
      </c>
      <c r="BS515" s="37">
        <f t="shared" si="176"/>
        <v>580.79999999999995</v>
      </c>
      <c r="BU515" s="37">
        <v>580.79999999999995</v>
      </c>
      <c r="BW515" s="37">
        <v>0</v>
      </c>
      <c r="BY515" s="37">
        <v>0</v>
      </c>
      <c r="CA515" s="37">
        <v>0</v>
      </c>
      <c r="CH515" s="37">
        <f t="shared" si="174"/>
        <v>4</v>
      </c>
      <c r="CJ515" s="37">
        <v>4</v>
      </c>
      <c r="CN515" s="37">
        <v>12443.657999999999</v>
      </c>
      <c r="CT515" s="37">
        <v>70</v>
      </c>
      <c r="DB515" s="37">
        <v>0</v>
      </c>
      <c r="DD515" s="37">
        <v>0</v>
      </c>
      <c r="DE515" s="37">
        <f t="shared" si="171"/>
        <v>3</v>
      </c>
      <c r="DG515" s="37">
        <v>3</v>
      </c>
      <c r="DK515" s="37">
        <v>18</v>
      </c>
      <c r="DQ515" s="37">
        <f t="shared" ref="DQ515:DQ539" si="177">FF515/2</f>
        <v>3146.7959999999998</v>
      </c>
      <c r="DW515" s="37">
        <v>0</v>
      </c>
      <c r="DZ515" s="37">
        <v>3</v>
      </c>
      <c r="EE515" s="37">
        <v>1</v>
      </c>
      <c r="EK515" s="37">
        <v>3</v>
      </c>
      <c r="EL515" s="37">
        <f t="shared" si="172"/>
        <v>255</v>
      </c>
      <c r="EN515" s="37">
        <v>255</v>
      </c>
      <c r="EP515" s="37">
        <v>3300.125</v>
      </c>
      <c r="FF515" s="37">
        <v>6293.5919999999996</v>
      </c>
      <c r="FI515" s="37"/>
      <c r="FV515" s="37">
        <v>1258.7184</v>
      </c>
      <c r="FX515" s="37">
        <v>5</v>
      </c>
      <c r="GH515" s="37">
        <v>2690.2930000000001</v>
      </c>
      <c r="GQ515" s="183"/>
      <c r="GR515" s="184"/>
      <c r="GS515" s="184"/>
      <c r="GT515" s="184"/>
      <c r="GU515" s="184"/>
      <c r="GV515" s="184"/>
      <c r="GW515" s="184"/>
      <c r="GX515" s="184"/>
      <c r="GY515" s="184"/>
      <c r="GZ515" s="184"/>
      <c r="HA515" s="184"/>
      <c r="HB515" s="184"/>
      <c r="HC515" s="184"/>
      <c r="HD515" s="184"/>
      <c r="HE515" s="184"/>
      <c r="HF515" s="184"/>
      <c r="HG515" s="184"/>
      <c r="HH515" s="184"/>
      <c r="HV515" s="37">
        <v>1621.5464657534201</v>
      </c>
      <c r="HX515" s="37">
        <v>1.7</v>
      </c>
      <c r="IB515" s="37">
        <v>0</v>
      </c>
      <c r="IR515" s="37">
        <v>0</v>
      </c>
      <c r="IT515" s="37">
        <v>0</v>
      </c>
      <c r="JT515" s="37">
        <v>0</v>
      </c>
      <c r="JW515" s="37">
        <v>0</v>
      </c>
      <c r="JZ515" s="37">
        <v>0</v>
      </c>
      <c r="KA515" s="37">
        <v>0</v>
      </c>
      <c r="KB515" s="37">
        <v>0</v>
      </c>
      <c r="KC515" s="37">
        <v>0</v>
      </c>
      <c r="KD515" s="37">
        <v>0</v>
      </c>
      <c r="KV515" s="37">
        <v>0</v>
      </c>
    </row>
    <row r="516" spans="1:308" ht="17.25" customHeight="1" x14ac:dyDescent="0.25">
      <c r="A516" s="17">
        <v>506</v>
      </c>
      <c r="B516" s="163" t="s">
        <v>300</v>
      </c>
      <c r="C516" s="169" t="s">
        <v>806</v>
      </c>
      <c r="D516" s="170">
        <v>247694016</v>
      </c>
      <c r="E516" s="78">
        <f t="shared" si="157"/>
        <v>28789.445</v>
      </c>
      <c r="F516" s="78">
        <f t="shared" si="154"/>
        <v>0</v>
      </c>
      <c r="G516" s="78">
        <f t="shared" si="155"/>
        <v>6022.33</v>
      </c>
      <c r="H516" s="78">
        <f t="shared" si="156"/>
        <v>0</v>
      </c>
      <c r="I516" s="78">
        <f t="shared" si="158"/>
        <v>22767.114999999998</v>
      </c>
      <c r="J516" s="37">
        <f t="shared" si="161"/>
        <v>3</v>
      </c>
      <c r="L516" s="37">
        <v>3</v>
      </c>
      <c r="N516" s="37">
        <v>0</v>
      </c>
      <c r="U516" s="37">
        <v>1</v>
      </c>
      <c r="V516" s="180">
        <f t="shared" si="159"/>
        <v>667</v>
      </c>
      <c r="W516" s="180">
        <f t="shared" si="162"/>
        <v>0</v>
      </c>
      <c r="X516" s="180"/>
      <c r="Y516" s="180"/>
      <c r="Z516" s="180">
        <f t="shared" si="163"/>
        <v>0</v>
      </c>
      <c r="AA516" s="180"/>
      <c r="AB516" s="180"/>
      <c r="AC516" s="180">
        <f t="shared" si="164"/>
        <v>667</v>
      </c>
      <c r="AE516" s="37">
        <v>667</v>
      </c>
      <c r="AG516" s="37">
        <v>0</v>
      </c>
      <c r="AI516" s="37">
        <v>0</v>
      </c>
      <c r="AK516" s="37">
        <v>0</v>
      </c>
      <c r="AL516" s="37">
        <f t="shared" si="160"/>
        <v>0</v>
      </c>
      <c r="AM516" s="179">
        <f t="shared" si="165"/>
        <v>0</v>
      </c>
      <c r="AP516" s="37">
        <f t="shared" si="166"/>
        <v>0</v>
      </c>
      <c r="AS516" s="37">
        <f t="shared" si="167"/>
        <v>0</v>
      </c>
      <c r="AU516" s="37">
        <v>0</v>
      </c>
      <c r="AV516" s="37">
        <f t="shared" si="168"/>
        <v>0</v>
      </c>
      <c r="AX516" s="37">
        <v>0</v>
      </c>
      <c r="AZ516" s="37">
        <v>3</v>
      </c>
      <c r="BF516" s="37">
        <v>0</v>
      </c>
      <c r="BS516" s="37">
        <f t="shared" si="176"/>
        <v>395</v>
      </c>
      <c r="BU516" s="37">
        <v>395</v>
      </c>
      <c r="BW516" s="37">
        <v>0</v>
      </c>
      <c r="BY516" s="37">
        <v>0</v>
      </c>
      <c r="CA516" s="37">
        <v>0</v>
      </c>
      <c r="CH516" s="37">
        <f t="shared" si="174"/>
        <v>5</v>
      </c>
      <c r="CJ516" s="37">
        <v>5</v>
      </c>
      <c r="CN516" s="37">
        <v>19801.315999999999</v>
      </c>
      <c r="CT516" s="37">
        <v>143</v>
      </c>
      <c r="DB516" s="37">
        <v>0</v>
      </c>
      <c r="DD516" s="37">
        <v>0</v>
      </c>
      <c r="DE516" s="37">
        <f t="shared" si="171"/>
        <v>2</v>
      </c>
      <c r="DG516" s="37">
        <v>2</v>
      </c>
      <c r="DK516" s="37">
        <v>18</v>
      </c>
      <c r="DQ516" s="37">
        <f t="shared" si="177"/>
        <v>1793.038</v>
      </c>
      <c r="DW516" s="37">
        <v>0</v>
      </c>
      <c r="DZ516" s="37">
        <v>3</v>
      </c>
      <c r="EE516" s="37">
        <v>12</v>
      </c>
      <c r="EK516" s="37">
        <v>6</v>
      </c>
      <c r="EL516" s="37">
        <f t="shared" si="172"/>
        <v>194</v>
      </c>
      <c r="EN516" s="37">
        <v>194</v>
      </c>
      <c r="EP516" s="37">
        <v>2436.2539999999999</v>
      </c>
      <c r="FF516" s="37">
        <v>3586.076</v>
      </c>
      <c r="FI516" s="37"/>
      <c r="FV516" s="37">
        <v>796.90577777777798</v>
      </c>
      <c r="FX516" s="37">
        <v>4.5</v>
      </c>
      <c r="GH516" s="37">
        <v>1885.799</v>
      </c>
      <c r="GQ516" s="183"/>
      <c r="GR516" s="184"/>
      <c r="GS516" s="184"/>
      <c r="GT516" s="184"/>
      <c r="GU516" s="184"/>
      <c r="GV516" s="184"/>
      <c r="GW516" s="184"/>
      <c r="GX516" s="184"/>
      <c r="GY516" s="184"/>
      <c r="GZ516" s="184"/>
      <c r="HA516" s="184"/>
      <c r="HB516" s="184"/>
      <c r="HC516" s="184"/>
      <c r="HD516" s="184"/>
      <c r="HE516" s="184"/>
      <c r="HF516" s="184"/>
      <c r="HG516" s="184"/>
      <c r="HH516" s="184"/>
      <c r="HV516" s="37">
        <v>1257.1993333333301</v>
      </c>
      <c r="HX516" s="37">
        <v>1.7</v>
      </c>
      <c r="IB516" s="37">
        <v>0</v>
      </c>
      <c r="IR516" s="37">
        <v>0</v>
      </c>
      <c r="IT516" s="37">
        <v>0</v>
      </c>
      <c r="JT516" s="37">
        <v>0</v>
      </c>
      <c r="JW516" s="37">
        <v>0</v>
      </c>
      <c r="JZ516" s="37">
        <v>0</v>
      </c>
      <c r="KA516" s="37">
        <v>0</v>
      </c>
      <c r="KB516" s="37">
        <v>0</v>
      </c>
      <c r="KC516" s="37">
        <v>0</v>
      </c>
      <c r="KD516" s="37">
        <v>0</v>
      </c>
      <c r="KV516" s="37">
        <v>0</v>
      </c>
    </row>
    <row r="517" spans="1:308" ht="17.25" customHeight="1" x14ac:dyDescent="0.25">
      <c r="A517" s="17">
        <v>507</v>
      </c>
      <c r="B517" s="163" t="s">
        <v>300</v>
      </c>
      <c r="C517" s="169" t="s">
        <v>807</v>
      </c>
      <c r="D517" s="170">
        <v>1055182126</v>
      </c>
      <c r="E517" s="78">
        <f t="shared" si="157"/>
        <v>7134.6610000000001</v>
      </c>
      <c r="F517" s="78">
        <f t="shared" si="154"/>
        <v>0</v>
      </c>
      <c r="G517" s="78">
        <f t="shared" si="155"/>
        <v>2242.6480000000001</v>
      </c>
      <c r="H517" s="78">
        <f t="shared" si="156"/>
        <v>0</v>
      </c>
      <c r="I517" s="78">
        <f t="shared" si="158"/>
        <v>4892.0129999999999</v>
      </c>
      <c r="J517" s="37">
        <f t="shared" si="161"/>
        <v>1</v>
      </c>
      <c r="K517" s="37">
        <f>VLOOKUP($D517,'[2]Титул ДТ'!$B:$CT,12,0)</f>
        <v>1</v>
      </c>
      <c r="N517" s="37">
        <v>0</v>
      </c>
      <c r="U517" s="37">
        <v>1</v>
      </c>
      <c r="V517" s="180">
        <f t="shared" si="159"/>
        <v>0</v>
      </c>
      <c r="W517" s="180">
        <f t="shared" si="162"/>
        <v>0</v>
      </c>
      <c r="X517" s="180"/>
      <c r="Y517" s="180"/>
      <c r="Z517" s="180">
        <f t="shared" si="163"/>
        <v>0</v>
      </c>
      <c r="AA517" s="180"/>
      <c r="AB517" s="180"/>
      <c r="AC517" s="180">
        <f t="shared" si="164"/>
        <v>0</v>
      </c>
      <c r="AE517" s="37">
        <v>0</v>
      </c>
      <c r="AG517" s="37">
        <v>0</v>
      </c>
      <c r="AI517" s="37">
        <v>68.3</v>
      </c>
      <c r="AK517" s="37">
        <v>0</v>
      </c>
      <c r="AL517" s="37">
        <f t="shared" si="160"/>
        <v>0</v>
      </c>
      <c r="AM517" s="179">
        <f t="shared" si="165"/>
        <v>0</v>
      </c>
      <c r="AP517" s="37">
        <f t="shared" si="166"/>
        <v>0</v>
      </c>
      <c r="AS517" s="37">
        <f t="shared" si="167"/>
        <v>0</v>
      </c>
      <c r="AU517" s="37">
        <v>0</v>
      </c>
      <c r="AV517" s="37">
        <f t="shared" si="168"/>
        <v>0</v>
      </c>
      <c r="AX517" s="37">
        <v>0</v>
      </c>
      <c r="AZ517" s="37">
        <v>1</v>
      </c>
      <c r="BF517" s="37">
        <v>0</v>
      </c>
      <c r="BS517" s="37">
        <f t="shared" si="176"/>
        <v>0</v>
      </c>
      <c r="BU517" s="37">
        <v>0</v>
      </c>
      <c r="BW517" s="37">
        <v>0</v>
      </c>
      <c r="BY517" s="37">
        <v>73.7</v>
      </c>
      <c r="CA517" s="37">
        <v>0</v>
      </c>
      <c r="CH517" s="37">
        <f t="shared" si="174"/>
        <v>2</v>
      </c>
      <c r="CJ517" s="37">
        <v>2</v>
      </c>
      <c r="CN517" s="37">
        <v>4321.7950000000001</v>
      </c>
      <c r="CT517" s="37">
        <v>50</v>
      </c>
      <c r="CV517" s="37">
        <v>1</v>
      </c>
      <c r="CX517" s="37">
        <v>8</v>
      </c>
      <c r="DB517" s="37">
        <v>0</v>
      </c>
      <c r="DD517" s="37">
        <v>0</v>
      </c>
      <c r="DE517" s="37">
        <f t="shared" si="171"/>
        <v>0</v>
      </c>
      <c r="DG517" s="37">
        <v>0</v>
      </c>
      <c r="DK517" s="37">
        <v>0</v>
      </c>
      <c r="DQ517" s="37">
        <f t="shared" si="177"/>
        <v>727.03899999999999</v>
      </c>
      <c r="DW517" s="37">
        <v>0</v>
      </c>
      <c r="DZ517" s="37">
        <v>1</v>
      </c>
      <c r="EE517" s="37">
        <v>0</v>
      </c>
      <c r="EK517" s="37">
        <v>0</v>
      </c>
      <c r="EL517" s="37">
        <f t="shared" si="172"/>
        <v>61</v>
      </c>
      <c r="EN517" s="37">
        <v>61</v>
      </c>
      <c r="EP517" s="37">
        <v>788.57</v>
      </c>
      <c r="FF517" s="37">
        <v>1454.078</v>
      </c>
      <c r="FI517" s="37"/>
      <c r="FV517" s="37">
        <v>198.28336363636399</v>
      </c>
      <c r="FX517" s="37">
        <v>7.3333333333333304</v>
      </c>
      <c r="GH517" s="37">
        <v>420.21800000000002</v>
      </c>
      <c r="GQ517" s="185"/>
      <c r="GR517" s="186"/>
      <c r="GS517" s="186"/>
      <c r="GT517" s="186"/>
      <c r="GU517" s="186"/>
      <c r="GV517" s="186"/>
      <c r="GW517" s="186"/>
      <c r="GX517" s="186"/>
      <c r="GY517" s="186"/>
      <c r="GZ517" s="186"/>
      <c r="HA517" s="186"/>
      <c r="HB517" s="186"/>
      <c r="HC517" s="186"/>
      <c r="HD517" s="186"/>
      <c r="HE517" s="186"/>
      <c r="HF517" s="186"/>
      <c r="HG517" s="186"/>
      <c r="HH517" s="186"/>
      <c r="HV517" s="37">
        <v>240.12457142857099</v>
      </c>
      <c r="HX517" s="37">
        <v>1.7</v>
      </c>
      <c r="IB517" s="37">
        <v>0</v>
      </c>
      <c r="IR517" s="37">
        <v>0</v>
      </c>
      <c r="IT517" s="37">
        <v>0</v>
      </c>
      <c r="JT517" s="37">
        <v>0</v>
      </c>
      <c r="JW517" s="37">
        <v>0</v>
      </c>
      <c r="JZ517" s="37">
        <v>0</v>
      </c>
      <c r="KA517" s="37">
        <v>0</v>
      </c>
      <c r="KB517" s="37">
        <v>0</v>
      </c>
      <c r="KC517" s="37">
        <v>0</v>
      </c>
      <c r="KD517" s="37">
        <v>0</v>
      </c>
      <c r="KV517" s="37">
        <v>0</v>
      </c>
    </row>
    <row r="518" spans="1:308" ht="17.25" customHeight="1" x14ac:dyDescent="0.25">
      <c r="A518" s="17">
        <v>508</v>
      </c>
      <c r="B518" s="163" t="s">
        <v>300</v>
      </c>
      <c r="C518" s="169" t="s">
        <v>808</v>
      </c>
      <c r="D518" s="170">
        <v>247694086</v>
      </c>
      <c r="E518" s="78">
        <f t="shared" si="157"/>
        <v>8953.6010000000006</v>
      </c>
      <c r="F518" s="78">
        <f t="shared" si="154"/>
        <v>0</v>
      </c>
      <c r="G518" s="78">
        <f t="shared" si="155"/>
        <v>3704.8310000000001</v>
      </c>
      <c r="H518" s="78">
        <f t="shared" si="156"/>
        <v>0</v>
      </c>
      <c r="I518" s="78">
        <f t="shared" si="158"/>
        <v>5248.77</v>
      </c>
      <c r="J518" s="37">
        <f t="shared" si="161"/>
        <v>0</v>
      </c>
      <c r="K518" s="37">
        <f>VLOOKUP($D518,'[2]Титул ДТ'!$B:$CT,12,0)</f>
        <v>0</v>
      </c>
      <c r="N518" s="37">
        <v>0</v>
      </c>
      <c r="U518" s="37">
        <v>0</v>
      </c>
      <c r="V518" s="180">
        <f t="shared" si="159"/>
        <v>0</v>
      </c>
      <c r="W518" s="180">
        <f t="shared" si="162"/>
        <v>0</v>
      </c>
      <c r="X518" s="180"/>
      <c r="Y518" s="180"/>
      <c r="Z518" s="180">
        <f t="shared" si="163"/>
        <v>0</v>
      </c>
      <c r="AA518" s="180"/>
      <c r="AB518" s="180"/>
      <c r="AC518" s="180">
        <f t="shared" si="164"/>
        <v>0</v>
      </c>
      <c r="AE518" s="37">
        <v>0</v>
      </c>
      <c r="AG518" s="37">
        <v>0</v>
      </c>
      <c r="AI518" s="37">
        <v>0</v>
      </c>
      <c r="AK518" s="37">
        <v>0</v>
      </c>
      <c r="AL518" s="37">
        <f t="shared" si="160"/>
        <v>0</v>
      </c>
      <c r="AM518" s="179">
        <f t="shared" si="165"/>
        <v>0</v>
      </c>
      <c r="AP518" s="37">
        <f t="shared" si="166"/>
        <v>0</v>
      </c>
      <c r="AS518" s="37">
        <f t="shared" si="167"/>
        <v>0</v>
      </c>
      <c r="AU518" s="37">
        <v>0</v>
      </c>
      <c r="AV518" s="37">
        <f t="shared" si="168"/>
        <v>0</v>
      </c>
      <c r="AX518" s="37">
        <v>0</v>
      </c>
      <c r="AZ518" s="37">
        <v>0</v>
      </c>
      <c r="BF518" s="37">
        <v>0</v>
      </c>
      <c r="BS518" s="37">
        <f t="shared" si="176"/>
        <v>0</v>
      </c>
      <c r="BU518" s="37">
        <v>0</v>
      </c>
      <c r="BW518" s="37">
        <v>0</v>
      </c>
      <c r="BY518" s="37">
        <v>0</v>
      </c>
      <c r="CA518" s="37">
        <v>0</v>
      </c>
      <c r="CH518" s="37">
        <f t="shared" si="174"/>
        <v>0</v>
      </c>
      <c r="CJ518" s="37">
        <v>0</v>
      </c>
      <c r="CN518" s="37">
        <v>3393.5160000000001</v>
      </c>
      <c r="CT518" s="37">
        <v>20</v>
      </c>
      <c r="DB518" s="37">
        <v>0</v>
      </c>
      <c r="DD518" s="37">
        <v>0</v>
      </c>
      <c r="DE518" s="37">
        <f t="shared" si="171"/>
        <v>0</v>
      </c>
      <c r="DG518" s="37">
        <v>0</v>
      </c>
      <c r="DK518" s="37">
        <v>0</v>
      </c>
      <c r="DQ518" s="37">
        <f t="shared" si="177"/>
        <v>1192.9425000000001</v>
      </c>
      <c r="DW518" s="37">
        <v>0</v>
      </c>
      <c r="DZ518" s="37">
        <v>0</v>
      </c>
      <c r="EE518" s="37">
        <v>2</v>
      </c>
      <c r="EK518" s="37">
        <v>2</v>
      </c>
      <c r="EL518" s="37">
        <f t="shared" si="172"/>
        <v>101</v>
      </c>
      <c r="EN518" s="37">
        <v>101</v>
      </c>
      <c r="EP518" s="37">
        <v>1318.9459999999999</v>
      </c>
      <c r="FF518" s="37">
        <v>2385.8850000000002</v>
      </c>
      <c r="FI518" s="37"/>
      <c r="FV518" s="37">
        <v>477.17700000000002</v>
      </c>
      <c r="FX518" s="37">
        <v>5</v>
      </c>
      <c r="GH518" s="37">
        <v>1855.2539999999999</v>
      </c>
      <c r="HV518" s="37">
        <v>1236.836</v>
      </c>
      <c r="HX518" s="37">
        <v>1.7</v>
      </c>
      <c r="IB518" s="37">
        <v>0</v>
      </c>
      <c r="IR518" s="37">
        <v>0</v>
      </c>
      <c r="IT518" s="37">
        <v>0</v>
      </c>
      <c r="JT518" s="37">
        <v>0</v>
      </c>
      <c r="JW518" s="37">
        <v>0</v>
      </c>
      <c r="JZ518" s="37">
        <v>0</v>
      </c>
      <c r="KA518" s="37">
        <v>0</v>
      </c>
      <c r="KB518" s="37">
        <v>0</v>
      </c>
      <c r="KC518" s="37">
        <v>0</v>
      </c>
      <c r="KD518" s="37">
        <v>0</v>
      </c>
      <c r="KV518" s="37">
        <v>0</v>
      </c>
    </row>
    <row r="519" spans="1:308" ht="17.25" customHeight="1" x14ac:dyDescent="0.25">
      <c r="A519" s="17">
        <v>509</v>
      </c>
      <c r="B519" s="163" t="s">
        <v>300</v>
      </c>
      <c r="C519" s="169" t="s">
        <v>809</v>
      </c>
      <c r="D519" s="170">
        <v>247694092</v>
      </c>
      <c r="E519" s="78">
        <f t="shared" si="157"/>
        <v>5837.2219999999998</v>
      </c>
      <c r="F519" s="78">
        <f t="shared" si="154"/>
        <v>0</v>
      </c>
      <c r="G519" s="78">
        <f t="shared" si="155"/>
        <v>3481.8389999999999</v>
      </c>
      <c r="H519" s="78">
        <f t="shared" si="156"/>
        <v>0</v>
      </c>
      <c r="I519" s="78">
        <f t="shared" si="158"/>
        <v>2355.3829999999998</v>
      </c>
      <c r="J519" s="37">
        <f t="shared" si="161"/>
        <v>0</v>
      </c>
      <c r="K519" s="37">
        <f>VLOOKUP($D519,'[2]Титул ДТ'!$B:$CT,12,0)</f>
        <v>0</v>
      </c>
      <c r="N519" s="37">
        <v>0</v>
      </c>
      <c r="U519" s="37">
        <v>0</v>
      </c>
      <c r="V519" s="180">
        <f t="shared" si="159"/>
        <v>0</v>
      </c>
      <c r="W519" s="180">
        <f t="shared" si="162"/>
        <v>0</v>
      </c>
      <c r="X519" s="180"/>
      <c r="Y519" s="180"/>
      <c r="Z519" s="180">
        <f t="shared" si="163"/>
        <v>0</v>
      </c>
      <c r="AA519" s="180"/>
      <c r="AB519" s="180"/>
      <c r="AC519" s="180">
        <f t="shared" si="164"/>
        <v>0</v>
      </c>
      <c r="AE519" s="37">
        <v>0</v>
      </c>
      <c r="AG519" s="37">
        <v>0</v>
      </c>
      <c r="AI519" s="37">
        <v>0</v>
      </c>
      <c r="AK519" s="37">
        <v>0</v>
      </c>
      <c r="AL519" s="37">
        <f t="shared" si="160"/>
        <v>0</v>
      </c>
      <c r="AM519" s="179">
        <f t="shared" si="165"/>
        <v>0</v>
      </c>
      <c r="AP519" s="37">
        <f t="shared" si="166"/>
        <v>0</v>
      </c>
      <c r="AS519" s="37">
        <f t="shared" si="167"/>
        <v>0</v>
      </c>
      <c r="AU519" s="37">
        <v>0</v>
      </c>
      <c r="AV519" s="37">
        <f t="shared" si="168"/>
        <v>0</v>
      </c>
      <c r="AX519" s="37">
        <v>0</v>
      </c>
      <c r="AZ519" s="37">
        <v>1</v>
      </c>
      <c r="BF519" s="37">
        <v>0</v>
      </c>
      <c r="BS519" s="37">
        <f t="shared" si="176"/>
        <v>250</v>
      </c>
      <c r="BU519" s="37">
        <v>250</v>
      </c>
      <c r="BW519" s="37">
        <v>0</v>
      </c>
      <c r="BY519" s="37">
        <v>0</v>
      </c>
      <c r="CA519" s="37">
        <v>0</v>
      </c>
      <c r="CH519" s="37">
        <f t="shared" si="174"/>
        <v>3</v>
      </c>
      <c r="CJ519" s="37">
        <v>3</v>
      </c>
      <c r="CN519" s="37">
        <v>1240.088</v>
      </c>
      <c r="CT519" s="37">
        <v>0</v>
      </c>
      <c r="CX519" s="37">
        <v>0</v>
      </c>
      <c r="DB519" s="37">
        <v>0</v>
      </c>
      <c r="DD519" s="37">
        <v>0</v>
      </c>
      <c r="DE519" s="37">
        <f t="shared" si="171"/>
        <v>1</v>
      </c>
      <c r="DG519" s="37">
        <v>1</v>
      </c>
      <c r="DK519" s="37">
        <v>18</v>
      </c>
      <c r="DQ519" s="37">
        <f t="shared" si="177"/>
        <v>1126.2874999999999</v>
      </c>
      <c r="DW519" s="37">
        <v>0</v>
      </c>
      <c r="DZ519" s="37">
        <v>0</v>
      </c>
      <c r="EE519" s="37">
        <v>0</v>
      </c>
      <c r="EK519" s="37">
        <v>0</v>
      </c>
      <c r="EL519" s="37">
        <f t="shared" si="172"/>
        <v>90</v>
      </c>
      <c r="EN519" s="37">
        <v>90</v>
      </c>
      <c r="EP519" s="37">
        <v>1229.2639999999999</v>
      </c>
      <c r="FF519" s="37">
        <v>2252.5749999999998</v>
      </c>
      <c r="FI519" s="37"/>
      <c r="FV519" s="37">
        <v>450.51499999999999</v>
      </c>
      <c r="FX519" s="37">
        <v>5</v>
      </c>
      <c r="GH519" s="37">
        <v>847.29499999999996</v>
      </c>
      <c r="HV519" s="37">
        <v>423.64749999999998</v>
      </c>
      <c r="HX519" s="37">
        <v>2</v>
      </c>
      <c r="IB519" s="37">
        <v>0</v>
      </c>
      <c r="IR519" s="37">
        <v>0</v>
      </c>
      <c r="IT519" s="37">
        <v>0</v>
      </c>
      <c r="JT519" s="37">
        <v>0</v>
      </c>
      <c r="JW519" s="37">
        <v>0</v>
      </c>
      <c r="JZ519" s="37">
        <v>0</v>
      </c>
      <c r="KA519" s="37">
        <v>0</v>
      </c>
      <c r="KB519" s="37">
        <v>0</v>
      </c>
      <c r="KC519" s="37">
        <v>0</v>
      </c>
      <c r="KD519" s="37">
        <v>0</v>
      </c>
      <c r="KV519" s="37">
        <v>0</v>
      </c>
    </row>
    <row r="520" spans="1:308" ht="17.25" customHeight="1" x14ac:dyDescent="0.25">
      <c r="A520" s="17">
        <v>510</v>
      </c>
      <c r="B520" s="163" t="s">
        <v>300</v>
      </c>
      <c r="C520" s="169" t="s">
        <v>810</v>
      </c>
      <c r="D520" s="170">
        <v>247693787</v>
      </c>
      <c r="E520" s="78">
        <f t="shared" si="157"/>
        <v>16619.298000000003</v>
      </c>
      <c r="F520" s="78">
        <f t="shared" si="154"/>
        <v>0</v>
      </c>
      <c r="G520" s="78">
        <f t="shared" si="155"/>
        <v>4626.4920000000002</v>
      </c>
      <c r="H520" s="78">
        <f t="shared" si="156"/>
        <v>0</v>
      </c>
      <c r="I520" s="78">
        <f t="shared" si="158"/>
        <v>11992.806</v>
      </c>
      <c r="J520" s="37">
        <f t="shared" si="161"/>
        <v>2</v>
      </c>
      <c r="L520" s="37">
        <v>2</v>
      </c>
      <c r="N520" s="37">
        <v>0</v>
      </c>
      <c r="U520" s="37">
        <v>1</v>
      </c>
      <c r="V520" s="180">
        <f t="shared" si="159"/>
        <v>472</v>
      </c>
      <c r="W520" s="180">
        <f t="shared" si="162"/>
        <v>0</v>
      </c>
      <c r="X520" s="180"/>
      <c r="Y520" s="180"/>
      <c r="Z520" s="180">
        <f t="shared" si="163"/>
        <v>0</v>
      </c>
      <c r="AA520" s="180"/>
      <c r="AB520" s="180"/>
      <c r="AC520" s="180">
        <f t="shared" si="164"/>
        <v>472</v>
      </c>
      <c r="AE520" s="37">
        <v>472</v>
      </c>
      <c r="AG520" s="37">
        <v>0</v>
      </c>
      <c r="AI520" s="37">
        <v>0</v>
      </c>
      <c r="AK520" s="37">
        <v>0</v>
      </c>
      <c r="AL520" s="37">
        <f t="shared" si="160"/>
        <v>0</v>
      </c>
      <c r="AM520" s="179">
        <f t="shared" si="165"/>
        <v>0</v>
      </c>
      <c r="AP520" s="37">
        <f t="shared" si="166"/>
        <v>0</v>
      </c>
      <c r="AS520" s="37">
        <f t="shared" si="167"/>
        <v>0</v>
      </c>
      <c r="AU520" s="37">
        <v>0</v>
      </c>
      <c r="AV520" s="37">
        <f t="shared" si="168"/>
        <v>0</v>
      </c>
      <c r="AX520" s="37">
        <v>0</v>
      </c>
      <c r="AZ520" s="37">
        <v>1</v>
      </c>
      <c r="BF520" s="37">
        <v>0</v>
      </c>
      <c r="BS520" s="37">
        <f t="shared" si="176"/>
        <v>289</v>
      </c>
      <c r="BU520" s="37">
        <v>289</v>
      </c>
      <c r="BW520" s="37">
        <v>0</v>
      </c>
      <c r="BY520" s="37">
        <v>0</v>
      </c>
      <c r="CA520" s="37">
        <v>0</v>
      </c>
      <c r="CH520" s="37">
        <f t="shared" si="174"/>
        <v>5</v>
      </c>
      <c r="CJ520" s="37">
        <v>5</v>
      </c>
      <c r="CN520" s="37">
        <v>9826.8240000000005</v>
      </c>
      <c r="CT520" s="37">
        <v>512</v>
      </c>
      <c r="CV520" s="37">
        <v>1</v>
      </c>
      <c r="CX520" s="37">
        <v>8</v>
      </c>
      <c r="DB520" s="37">
        <v>0</v>
      </c>
      <c r="DD520" s="37">
        <v>0</v>
      </c>
      <c r="DE520" s="37">
        <f t="shared" si="171"/>
        <v>1</v>
      </c>
      <c r="DG520" s="37">
        <v>1</v>
      </c>
      <c r="DK520" s="37">
        <v>18</v>
      </c>
      <c r="DQ520" s="37">
        <f t="shared" si="177"/>
        <v>1566.0325</v>
      </c>
      <c r="DW520" s="37">
        <v>0</v>
      </c>
      <c r="DZ520" s="37">
        <v>2</v>
      </c>
      <c r="EE520" s="37">
        <v>2</v>
      </c>
      <c r="EK520" s="37">
        <v>4</v>
      </c>
      <c r="EL520" s="37">
        <f t="shared" si="172"/>
        <v>112</v>
      </c>
      <c r="EN520" s="37">
        <v>112</v>
      </c>
      <c r="EP520" s="37">
        <v>1494.4269999999999</v>
      </c>
      <c r="FF520" s="37">
        <v>3132.0650000000001</v>
      </c>
      <c r="FI520" s="37"/>
      <c r="FV520" s="37">
        <v>894.87571428571403</v>
      </c>
      <c r="FX520" s="37">
        <v>3.5</v>
      </c>
      <c r="GH520" s="37">
        <v>1378.982</v>
      </c>
      <c r="HV520" s="37">
        <v>844.27469387755298</v>
      </c>
      <c r="HX520" s="37">
        <v>1.7</v>
      </c>
      <c r="IB520" s="37">
        <v>0</v>
      </c>
      <c r="IR520" s="37">
        <v>0</v>
      </c>
      <c r="IT520" s="37">
        <v>0</v>
      </c>
      <c r="JT520" s="37">
        <v>0</v>
      </c>
      <c r="JW520" s="37">
        <v>0</v>
      </c>
      <c r="JZ520" s="37">
        <v>0</v>
      </c>
      <c r="KA520" s="37">
        <v>0</v>
      </c>
      <c r="KB520" s="37">
        <v>0</v>
      </c>
      <c r="KC520" s="37">
        <v>0</v>
      </c>
      <c r="KD520" s="37">
        <v>0</v>
      </c>
      <c r="KV520" s="37">
        <v>0</v>
      </c>
    </row>
    <row r="521" spans="1:308" ht="17.25" customHeight="1" x14ac:dyDescent="0.25">
      <c r="A521" s="17">
        <v>511</v>
      </c>
      <c r="B521" s="163" t="s">
        <v>300</v>
      </c>
      <c r="C521" s="169" t="s">
        <v>811</v>
      </c>
      <c r="D521" s="170">
        <v>247693764</v>
      </c>
      <c r="E521" s="78">
        <f t="shared" si="157"/>
        <v>14002.264999999999</v>
      </c>
      <c r="F521" s="78">
        <f t="shared" si="154"/>
        <v>0</v>
      </c>
      <c r="G521" s="78">
        <f t="shared" si="155"/>
        <v>4250.3339999999998</v>
      </c>
      <c r="H521" s="78">
        <f t="shared" si="156"/>
        <v>0</v>
      </c>
      <c r="I521" s="78">
        <f t="shared" si="158"/>
        <v>9751.9310000000005</v>
      </c>
      <c r="J521" s="37">
        <f t="shared" si="161"/>
        <v>2</v>
      </c>
      <c r="L521" s="37">
        <v>2</v>
      </c>
      <c r="N521" s="37">
        <v>0</v>
      </c>
      <c r="U521" s="37">
        <v>1</v>
      </c>
      <c r="V521" s="180">
        <f t="shared" ref="V521:V584" si="178">SUM(W521,Z521,AC521)</f>
        <v>392.5</v>
      </c>
      <c r="W521" s="180">
        <f t="shared" si="162"/>
        <v>0</v>
      </c>
      <c r="X521" s="180"/>
      <c r="Y521" s="180"/>
      <c r="Z521" s="180">
        <f t="shared" si="163"/>
        <v>0</v>
      </c>
      <c r="AA521" s="180"/>
      <c r="AB521" s="180"/>
      <c r="AC521" s="180">
        <f t="shared" si="164"/>
        <v>392.5</v>
      </c>
      <c r="AE521" s="37">
        <v>392.5</v>
      </c>
      <c r="AG521" s="37">
        <v>0</v>
      </c>
      <c r="AI521" s="37">
        <v>0</v>
      </c>
      <c r="AK521" s="37">
        <v>0</v>
      </c>
      <c r="AL521" s="37">
        <f t="shared" ref="AL521:AL584" si="179">AM521+AP521+AS521+AV521</f>
        <v>0</v>
      </c>
      <c r="AM521" s="179">
        <f t="shared" si="165"/>
        <v>0</v>
      </c>
      <c r="AP521" s="37">
        <f t="shared" si="166"/>
        <v>0</v>
      </c>
      <c r="AS521" s="37">
        <f t="shared" si="167"/>
        <v>0</v>
      </c>
      <c r="AU521" s="37">
        <v>0</v>
      </c>
      <c r="AV521" s="37">
        <f t="shared" si="168"/>
        <v>0</v>
      </c>
      <c r="AX521" s="37">
        <v>0</v>
      </c>
      <c r="AZ521" s="37">
        <v>2</v>
      </c>
      <c r="BF521" s="37">
        <v>0</v>
      </c>
      <c r="BS521" s="37">
        <f t="shared" si="176"/>
        <v>218</v>
      </c>
      <c r="BU521" s="37">
        <v>218</v>
      </c>
      <c r="BW521" s="37">
        <v>0</v>
      </c>
      <c r="BY521" s="37">
        <v>0</v>
      </c>
      <c r="CA521" s="37">
        <v>0</v>
      </c>
      <c r="CH521" s="37">
        <f t="shared" si="174"/>
        <v>3</v>
      </c>
      <c r="CJ521" s="37">
        <v>3</v>
      </c>
      <c r="CN521" s="37">
        <v>8579.4310000000005</v>
      </c>
      <c r="CT521" s="37">
        <v>383</v>
      </c>
      <c r="DB521" s="37">
        <v>0</v>
      </c>
      <c r="DD521" s="37">
        <v>0</v>
      </c>
      <c r="DE521" s="37">
        <f t="shared" si="171"/>
        <v>1</v>
      </c>
      <c r="DG521" s="37">
        <v>1</v>
      </c>
      <c r="DK521" s="37">
        <v>18</v>
      </c>
      <c r="DQ521" s="37">
        <f t="shared" si="177"/>
        <v>1273.5854999999999</v>
      </c>
      <c r="DW521" s="37">
        <v>0</v>
      </c>
      <c r="DZ521" s="37">
        <v>2</v>
      </c>
      <c r="EE521" s="37">
        <v>9</v>
      </c>
      <c r="EK521" s="37">
        <v>2</v>
      </c>
      <c r="EL521" s="37">
        <f t="shared" si="172"/>
        <v>137</v>
      </c>
      <c r="EN521" s="37">
        <v>137</v>
      </c>
      <c r="EP521" s="37">
        <v>1703.163</v>
      </c>
      <c r="FF521" s="37">
        <v>2547.1709999999998</v>
      </c>
      <c r="FI521" s="37"/>
      <c r="FV521" s="37">
        <v>636.79274999999996</v>
      </c>
      <c r="FX521" s="37">
        <v>4</v>
      </c>
      <c r="GH521" s="37">
        <v>544</v>
      </c>
      <c r="HV521" s="37">
        <v>263.75757575757598</v>
      </c>
      <c r="HX521" s="37">
        <v>2</v>
      </c>
      <c r="IB521" s="37">
        <v>0</v>
      </c>
      <c r="IR521" s="37">
        <v>0</v>
      </c>
      <c r="IT521" s="37">
        <v>0</v>
      </c>
      <c r="JT521" s="37">
        <v>0</v>
      </c>
      <c r="JW521" s="37">
        <v>0</v>
      </c>
      <c r="JZ521" s="37">
        <v>0</v>
      </c>
      <c r="KA521" s="37">
        <v>0</v>
      </c>
      <c r="KB521" s="37">
        <v>0</v>
      </c>
      <c r="KC521" s="37">
        <v>0</v>
      </c>
      <c r="KD521" s="37">
        <v>0</v>
      </c>
      <c r="KV521" s="37">
        <v>0</v>
      </c>
    </row>
    <row r="522" spans="1:308" ht="17.25" customHeight="1" x14ac:dyDescent="0.25">
      <c r="A522" s="17">
        <v>512</v>
      </c>
      <c r="B522" s="163" t="s">
        <v>300</v>
      </c>
      <c r="C522" s="169" t="s">
        <v>812</v>
      </c>
      <c r="D522" s="170">
        <v>247693769</v>
      </c>
      <c r="E522" s="78">
        <f t="shared" si="157"/>
        <v>20276.531999999999</v>
      </c>
      <c r="F522" s="78">
        <f t="shared" ref="F522:F585" si="180">SUM(M522,Q522,BC522,BG522,DH522,DL522,EO522,ES522,FE522,FI522,FY522,FZ522,GA522,GK522,GL522,GM522,HY522,IC522,IX522,JB522,LS522,LW522,KF522,LH522)</f>
        <v>0</v>
      </c>
      <c r="G522" s="78">
        <f t="shared" ref="G522:G585" si="181">SUM(N522,R522,BD522,BH522,DI522,DM522,EP522,ET522,FF522,FJ522,GB522,GC522,GD522,GN522,GO522,GP522,HZ522,ID522,IY522,JC522,LT522,LX522,KH522,LJ522)</f>
        <v>3872.866</v>
      </c>
      <c r="H522" s="78">
        <f t="shared" ref="H522:H585" si="182">SUM(O522,S522,AF522,AH522,AJ522,BE522,BI522,BV522,BX522,BZ522,CM522,CO522,CQ522,CK522,GW522,GX522,GY522,HC522,HD522,DJ522,DN522,EQ522,EU522,FG522,FK522,GE522,GF522,GG522,GQ522,GR522,GS522,IA522,IE522,IZ522,JD522,JF522,JH522,JJ522,JL522,LU522,LY522,MA522,MC522,ME522,MG522,HE522,HI522,HJ522,HK522,HO522,HP522,HQ522,IG522,II522,IK522,IM522,IO522,JN522,MI522,MK522,EW522,EY522,FA522,FC522,JR522,FM522,FO522,FQ522,FS522,JP522+X522+AA522+AD522+BN522+BQ522+BT522+KJ522+KR522+KW522+KY522+LA522+LD522+LL522,CW522,DA522,KN522)</f>
        <v>0</v>
      </c>
      <c r="I522" s="78">
        <f t="shared" si="158"/>
        <v>16403.666000000001</v>
      </c>
      <c r="J522" s="37">
        <f t="shared" ref="J522:J585" si="183">K522+L522</f>
        <v>2</v>
      </c>
      <c r="L522" s="37">
        <v>2</v>
      </c>
      <c r="N522" s="37">
        <v>0</v>
      </c>
      <c r="U522" s="37">
        <v>1</v>
      </c>
      <c r="V522" s="180">
        <f t="shared" si="178"/>
        <v>314</v>
      </c>
      <c r="W522" s="180">
        <f t="shared" ref="W522:W585" si="184">X522+Y522</f>
        <v>0</v>
      </c>
      <c r="X522" s="180"/>
      <c r="Y522" s="180"/>
      <c r="Z522" s="180">
        <f t="shared" ref="Z522:Z585" si="185">AA522+AB522</f>
        <v>0</v>
      </c>
      <c r="AA522" s="180"/>
      <c r="AB522" s="180"/>
      <c r="AC522" s="180">
        <f t="shared" ref="AC522:AC585" si="186">AD522+AE522</f>
        <v>314</v>
      </c>
      <c r="AE522" s="37">
        <v>314</v>
      </c>
      <c r="AG522" s="37">
        <v>20</v>
      </c>
      <c r="AI522" s="37">
        <v>0</v>
      </c>
      <c r="AK522" s="37">
        <v>0</v>
      </c>
      <c r="AL522" s="37">
        <f t="shared" si="179"/>
        <v>8</v>
      </c>
      <c r="AM522" s="179">
        <f t="shared" ref="AM522:AM585" si="187">AN522+AO522</f>
        <v>0</v>
      </c>
      <c r="AP522" s="37">
        <f t="shared" ref="AP522:AP585" si="188">AQ522+AR522</f>
        <v>0</v>
      </c>
      <c r="AS522" s="37">
        <f t="shared" ref="AS522:AS585" si="189">AT522+AU522</f>
        <v>7</v>
      </c>
      <c r="AU522" s="37">
        <v>7</v>
      </c>
      <c r="AV522" s="37">
        <f t="shared" si="168"/>
        <v>1</v>
      </c>
      <c r="AX522" s="37">
        <v>1</v>
      </c>
      <c r="AZ522" s="37">
        <v>1</v>
      </c>
      <c r="BF522" s="37">
        <v>0</v>
      </c>
      <c r="BS522" s="37">
        <f t="shared" si="176"/>
        <v>233</v>
      </c>
      <c r="BU522" s="37">
        <v>233</v>
      </c>
      <c r="BW522" s="37">
        <v>0</v>
      </c>
      <c r="BY522" s="37">
        <v>0</v>
      </c>
      <c r="CA522" s="37">
        <v>0</v>
      </c>
      <c r="CH522" s="37">
        <f t="shared" si="174"/>
        <v>2</v>
      </c>
      <c r="CJ522" s="37">
        <v>2</v>
      </c>
      <c r="CN522" s="37">
        <v>14522.865</v>
      </c>
      <c r="CT522" s="37">
        <v>222</v>
      </c>
      <c r="CV522" s="37">
        <v>1</v>
      </c>
      <c r="CX522" s="37">
        <v>8</v>
      </c>
      <c r="DB522" s="37">
        <v>0</v>
      </c>
      <c r="DD522" s="37">
        <v>0</v>
      </c>
      <c r="DE522" s="37">
        <f t="shared" ref="DE522:DE585" si="190">DF522+DG522</f>
        <v>1</v>
      </c>
      <c r="DG522" s="37">
        <v>1</v>
      </c>
      <c r="DK522" s="37">
        <v>18</v>
      </c>
      <c r="DQ522" s="37">
        <f t="shared" si="177"/>
        <v>1407.2639999999999</v>
      </c>
      <c r="DW522" s="37">
        <v>0</v>
      </c>
      <c r="DZ522" s="37">
        <v>2</v>
      </c>
      <c r="EE522" s="37">
        <v>20</v>
      </c>
      <c r="EK522" s="37">
        <v>18</v>
      </c>
      <c r="EL522" s="37">
        <f t="shared" ref="EL522:EL585" si="191">EM522+EN522</f>
        <v>81</v>
      </c>
      <c r="EN522" s="37">
        <v>81</v>
      </c>
      <c r="EP522" s="37">
        <v>1058.338</v>
      </c>
      <c r="FF522" s="37">
        <v>2814.5279999999998</v>
      </c>
      <c r="FI522" s="37"/>
      <c r="FV522" s="37">
        <v>804.15085714285703</v>
      </c>
      <c r="FX522" s="37">
        <v>3.5</v>
      </c>
      <c r="GH522" s="37">
        <v>1287.8009999999999</v>
      </c>
      <c r="HV522" s="37">
        <v>858.53399999999999</v>
      </c>
      <c r="HX522" s="37">
        <v>1.7</v>
      </c>
      <c r="IB522" s="37">
        <v>0</v>
      </c>
      <c r="IR522" s="37">
        <v>0</v>
      </c>
      <c r="IT522" s="37">
        <v>0</v>
      </c>
      <c r="JT522" s="37">
        <v>0</v>
      </c>
      <c r="JW522" s="37">
        <v>0</v>
      </c>
      <c r="JZ522" s="37">
        <v>0</v>
      </c>
      <c r="KA522" s="37">
        <v>0</v>
      </c>
      <c r="KB522" s="37">
        <v>0</v>
      </c>
      <c r="KC522" s="37">
        <v>0</v>
      </c>
      <c r="KD522" s="37">
        <v>0</v>
      </c>
      <c r="KV522" s="37">
        <v>0</v>
      </c>
    </row>
    <row r="523" spans="1:308" ht="17.25" customHeight="1" x14ac:dyDescent="0.25">
      <c r="A523" s="17">
        <v>513</v>
      </c>
      <c r="B523" s="163" t="s">
        <v>300</v>
      </c>
      <c r="C523" s="169" t="s">
        <v>813</v>
      </c>
      <c r="D523" s="170">
        <v>247693730</v>
      </c>
      <c r="E523" s="78">
        <f t="shared" ref="E523:E586" si="192">SUM(F523,G523,H523,I523)</f>
        <v>14833.952000000001</v>
      </c>
      <c r="F523" s="78">
        <f t="shared" si="180"/>
        <v>0</v>
      </c>
      <c r="G523" s="78">
        <f t="shared" si="181"/>
        <v>8080.0102000000006</v>
      </c>
      <c r="H523" s="78">
        <f t="shared" si="182"/>
        <v>0</v>
      </c>
      <c r="I523" s="78">
        <f t="shared" ref="I523:I586" si="193">SUM(P523,T523,Y523,AB523,AE523,AG523,AI523,AK523,BF523,BJ523,BO523,BR523,BU523,BW523,BY523,CA523,CL523,CN523,CP523,CR523,CX523,DB523,DK523,DO523,ER523,EV523,EX523,EZ523,FB523,FD523,FH523,FL523,FN523,FP523,FR523,FT523,GH523:GJ523,GT523:GV523,GZ523:HB523,HF523:HH523,HL523:HN523,HR523:HT523,IB523,IF523,IH523,IJ523,IL523,IN523,IP523,JA523,JE523,JG523,JI523,JK523,JM635,JM523,JO523,JQ523,JS523,KL523,KT523,KX523,KZ523,LB523,LF523,LN523,LV523,LZ523,MB523,MD523,MF523,MH523,MJ523,ML523,KP523)</f>
        <v>6753.9418000000005</v>
      </c>
      <c r="J523" s="37">
        <f t="shared" si="183"/>
        <v>2</v>
      </c>
      <c r="K523" s="37">
        <f>VLOOKUP($D523,'[2]Титул ДТ'!$B:$CT,12,0)</f>
        <v>2</v>
      </c>
      <c r="N523" s="37">
        <v>0</v>
      </c>
      <c r="U523" s="37">
        <v>1</v>
      </c>
      <c r="V523" s="180">
        <f t="shared" si="178"/>
        <v>0</v>
      </c>
      <c r="W523" s="180">
        <f t="shared" si="184"/>
        <v>0</v>
      </c>
      <c r="X523" s="180"/>
      <c r="Y523" s="180"/>
      <c r="Z523" s="180">
        <f t="shared" si="185"/>
        <v>0</v>
      </c>
      <c r="AA523" s="180"/>
      <c r="AB523" s="180"/>
      <c r="AC523" s="180">
        <f t="shared" si="186"/>
        <v>0</v>
      </c>
      <c r="AE523" s="37">
        <v>0</v>
      </c>
      <c r="AG523" s="37">
        <v>227.8</v>
      </c>
      <c r="AI523" s="37">
        <v>0</v>
      </c>
      <c r="AK523" s="37">
        <v>0</v>
      </c>
      <c r="AL523" s="37">
        <f t="shared" si="179"/>
        <v>0</v>
      </c>
      <c r="AM523" s="179">
        <f t="shared" si="187"/>
        <v>0</v>
      </c>
      <c r="AP523" s="37">
        <f t="shared" si="188"/>
        <v>0</v>
      </c>
      <c r="AS523" s="37">
        <f t="shared" si="189"/>
        <v>0</v>
      </c>
      <c r="AU523" s="37">
        <v>0</v>
      </c>
      <c r="AV523" s="37">
        <f t="shared" si="168"/>
        <v>0</v>
      </c>
      <c r="AX523" s="37">
        <v>0</v>
      </c>
      <c r="AZ523" s="37">
        <v>3</v>
      </c>
      <c r="BF523" s="37">
        <v>0</v>
      </c>
      <c r="BS523" s="37">
        <f t="shared" si="176"/>
        <v>414</v>
      </c>
      <c r="BU523" s="37">
        <v>414</v>
      </c>
      <c r="BW523" s="37">
        <v>148</v>
      </c>
      <c r="BY523" s="37">
        <v>0</v>
      </c>
      <c r="CA523" s="37">
        <v>0</v>
      </c>
      <c r="CH523" s="37">
        <f t="shared" si="174"/>
        <v>2</v>
      </c>
      <c r="CJ523" s="37">
        <v>2</v>
      </c>
      <c r="CN523" s="37">
        <v>5463.509</v>
      </c>
      <c r="CT523" s="37">
        <v>29</v>
      </c>
      <c r="DB523" s="37">
        <v>0</v>
      </c>
      <c r="DD523" s="37">
        <v>0</v>
      </c>
      <c r="DE523" s="37">
        <f t="shared" si="190"/>
        <v>2</v>
      </c>
      <c r="DG523" s="37">
        <v>2</v>
      </c>
      <c r="DK523" s="37">
        <v>18</v>
      </c>
      <c r="DQ523" s="37">
        <f t="shared" si="177"/>
        <v>2235.2665000000002</v>
      </c>
      <c r="DW523" s="37">
        <v>0</v>
      </c>
      <c r="DZ523" s="37">
        <v>2</v>
      </c>
      <c r="EE523" s="37">
        <v>4</v>
      </c>
      <c r="EK523" s="37">
        <v>4</v>
      </c>
      <c r="EL523" s="37">
        <f t="shared" si="191"/>
        <v>130</v>
      </c>
      <c r="EN523" s="37">
        <v>130</v>
      </c>
      <c r="EP523" s="37">
        <v>1678.9459999999999</v>
      </c>
      <c r="FF523" s="37">
        <v>4470.5330000000004</v>
      </c>
      <c r="FI523" s="37"/>
      <c r="FV523" s="37">
        <v>894.10659999999996</v>
      </c>
      <c r="FX523" s="37">
        <v>5</v>
      </c>
      <c r="GB523" s="37">
        <v>1930.5311999999999</v>
      </c>
      <c r="GH523" s="37">
        <v>482.63279999999997</v>
      </c>
      <c r="HV523" s="37">
        <v>798.60103597122395</v>
      </c>
      <c r="HX523" s="37">
        <v>3</v>
      </c>
      <c r="IB523" s="37">
        <v>0</v>
      </c>
      <c r="IR523" s="37">
        <v>0</v>
      </c>
      <c r="IT523" s="37">
        <v>0</v>
      </c>
      <c r="JT523" s="37">
        <v>0</v>
      </c>
      <c r="JW523" s="37">
        <v>0</v>
      </c>
      <c r="JZ523" s="37">
        <v>0</v>
      </c>
      <c r="KA523" s="37">
        <v>0</v>
      </c>
      <c r="KB523" s="37">
        <v>0</v>
      </c>
      <c r="KC523" s="37">
        <v>0</v>
      </c>
      <c r="KD523" s="37">
        <v>0</v>
      </c>
      <c r="KV523" s="37">
        <v>0</v>
      </c>
    </row>
    <row r="524" spans="1:308" ht="17.25" customHeight="1" x14ac:dyDescent="0.25">
      <c r="A524" s="17">
        <v>514</v>
      </c>
      <c r="B524" s="163" t="s">
        <v>300</v>
      </c>
      <c r="C524" s="169" t="s">
        <v>814</v>
      </c>
      <c r="D524" s="170">
        <v>1055181704</v>
      </c>
      <c r="E524" s="78">
        <f t="shared" si="192"/>
        <v>24418.781000000003</v>
      </c>
      <c r="F524" s="78">
        <f t="shared" si="180"/>
        <v>0</v>
      </c>
      <c r="G524" s="78">
        <f t="shared" si="181"/>
        <v>8682.7659999999996</v>
      </c>
      <c r="H524" s="78">
        <f t="shared" si="182"/>
        <v>0</v>
      </c>
      <c r="I524" s="78">
        <f t="shared" si="193"/>
        <v>15736.015000000001</v>
      </c>
      <c r="J524" s="37">
        <f t="shared" si="183"/>
        <v>2</v>
      </c>
      <c r="L524" s="37">
        <v>2</v>
      </c>
      <c r="N524" s="37">
        <v>0</v>
      </c>
      <c r="U524" s="37">
        <v>1</v>
      </c>
      <c r="V524" s="180">
        <f t="shared" si="178"/>
        <v>777</v>
      </c>
      <c r="W524" s="180">
        <f t="shared" si="184"/>
        <v>0</v>
      </c>
      <c r="X524" s="180"/>
      <c r="Y524" s="180"/>
      <c r="Z524" s="180">
        <f t="shared" si="185"/>
        <v>0</v>
      </c>
      <c r="AA524" s="180"/>
      <c r="AB524" s="180"/>
      <c r="AC524" s="180">
        <f t="shared" si="186"/>
        <v>777</v>
      </c>
      <c r="AE524" s="37">
        <v>777</v>
      </c>
      <c r="AG524" s="37">
        <v>0</v>
      </c>
      <c r="AI524" s="37">
        <v>0</v>
      </c>
      <c r="AK524" s="37">
        <v>0</v>
      </c>
      <c r="AL524" s="37">
        <f t="shared" si="179"/>
        <v>0</v>
      </c>
      <c r="AM524" s="179">
        <f t="shared" si="187"/>
        <v>0</v>
      </c>
      <c r="AP524" s="37">
        <f t="shared" si="188"/>
        <v>0</v>
      </c>
      <c r="AS524" s="37">
        <f t="shared" si="189"/>
        <v>0</v>
      </c>
      <c r="AU524" s="37">
        <v>0</v>
      </c>
      <c r="AV524" s="37">
        <f t="shared" ref="AV524:AV587" si="194">AW524+AX524</f>
        <v>0</v>
      </c>
      <c r="AX524" s="37">
        <v>0</v>
      </c>
      <c r="AZ524" s="37">
        <v>3</v>
      </c>
      <c r="BF524" s="37">
        <v>132</v>
      </c>
      <c r="BS524" s="37">
        <f t="shared" si="176"/>
        <v>800</v>
      </c>
      <c r="BU524" s="37">
        <v>800</v>
      </c>
      <c r="BW524" s="37">
        <v>0</v>
      </c>
      <c r="BY524" s="37">
        <v>0</v>
      </c>
      <c r="CA524" s="37">
        <v>0</v>
      </c>
      <c r="CH524" s="37">
        <f t="shared" si="174"/>
        <v>2</v>
      </c>
      <c r="CJ524" s="37">
        <v>2</v>
      </c>
      <c r="CN524" s="37">
        <v>9389.1650000000009</v>
      </c>
      <c r="CT524" s="37">
        <v>30</v>
      </c>
      <c r="CX524" s="37">
        <v>0</v>
      </c>
      <c r="DB524" s="37">
        <v>0</v>
      </c>
      <c r="DD524" s="37">
        <v>0</v>
      </c>
      <c r="DE524" s="37">
        <f t="shared" si="190"/>
        <v>2</v>
      </c>
      <c r="DG524" s="37">
        <v>2</v>
      </c>
      <c r="DK524" s="37">
        <v>18</v>
      </c>
      <c r="DQ524" s="37">
        <f t="shared" si="177"/>
        <v>3378.7375000000002</v>
      </c>
      <c r="DW524" s="37">
        <v>0</v>
      </c>
      <c r="DZ524" s="37">
        <v>2</v>
      </c>
      <c r="EE524" s="37">
        <v>4</v>
      </c>
      <c r="EK524" s="37">
        <v>2</v>
      </c>
      <c r="EL524" s="37">
        <f t="shared" si="191"/>
        <v>147</v>
      </c>
      <c r="EN524" s="37">
        <v>147</v>
      </c>
      <c r="EP524" s="37">
        <v>1925.2909999999999</v>
      </c>
      <c r="FF524" s="37">
        <v>6757.4750000000004</v>
      </c>
      <c r="FI524" s="37"/>
      <c r="FV524" s="37">
        <v>1351.4949999999999</v>
      </c>
      <c r="FX524" s="37">
        <v>5</v>
      </c>
      <c r="GH524" s="37">
        <v>4619.8500000000004</v>
      </c>
      <c r="HV524" s="37">
        <v>3079.9</v>
      </c>
      <c r="HX524" s="37">
        <v>1.7</v>
      </c>
      <c r="IB524" s="37">
        <v>0</v>
      </c>
      <c r="IR524" s="37">
        <v>0</v>
      </c>
      <c r="IT524" s="37">
        <v>0</v>
      </c>
      <c r="JT524" s="37">
        <v>0</v>
      </c>
      <c r="JW524" s="37">
        <v>0</v>
      </c>
      <c r="JZ524" s="37">
        <v>0</v>
      </c>
      <c r="KA524" s="37">
        <v>0</v>
      </c>
      <c r="KB524" s="37">
        <v>0</v>
      </c>
      <c r="KC524" s="37">
        <v>0</v>
      </c>
      <c r="KD524" s="37">
        <v>0</v>
      </c>
      <c r="KV524" s="37">
        <v>0</v>
      </c>
    </row>
    <row r="525" spans="1:308" ht="17.25" customHeight="1" x14ac:dyDescent="0.25">
      <c r="A525" s="17">
        <v>515</v>
      </c>
      <c r="B525" s="163" t="s">
        <v>300</v>
      </c>
      <c r="C525" s="169" t="s">
        <v>815</v>
      </c>
      <c r="D525" s="170">
        <v>1055181730</v>
      </c>
      <c r="E525" s="78">
        <f t="shared" si="192"/>
        <v>13484.413999999999</v>
      </c>
      <c r="F525" s="78">
        <f t="shared" si="180"/>
        <v>0</v>
      </c>
      <c r="G525" s="78">
        <f t="shared" si="181"/>
        <v>3702.0059999999999</v>
      </c>
      <c r="H525" s="78">
        <f t="shared" si="182"/>
        <v>0</v>
      </c>
      <c r="I525" s="78">
        <f t="shared" si="193"/>
        <v>9782.4079999999994</v>
      </c>
      <c r="J525" s="37">
        <f t="shared" si="183"/>
        <v>2</v>
      </c>
      <c r="L525" s="37">
        <v>2</v>
      </c>
      <c r="N525" s="37">
        <v>0</v>
      </c>
      <c r="U525" s="37">
        <v>1</v>
      </c>
      <c r="V525" s="180">
        <f t="shared" si="178"/>
        <v>616</v>
      </c>
      <c r="W525" s="180">
        <f t="shared" si="184"/>
        <v>0</v>
      </c>
      <c r="X525" s="180"/>
      <c r="Y525" s="180"/>
      <c r="Z525" s="180">
        <f t="shared" si="185"/>
        <v>0</v>
      </c>
      <c r="AA525" s="180"/>
      <c r="AB525" s="180"/>
      <c r="AC525" s="180">
        <f t="shared" si="186"/>
        <v>616</v>
      </c>
      <c r="AE525" s="37">
        <v>616</v>
      </c>
      <c r="AG525" s="37">
        <v>0</v>
      </c>
      <c r="AI525" s="37">
        <v>0</v>
      </c>
      <c r="AK525" s="37">
        <v>0</v>
      </c>
      <c r="AL525" s="37">
        <f t="shared" si="179"/>
        <v>0</v>
      </c>
      <c r="AM525" s="179">
        <f t="shared" si="187"/>
        <v>0</v>
      </c>
      <c r="AP525" s="37">
        <f t="shared" si="188"/>
        <v>0</v>
      </c>
      <c r="AS525" s="37">
        <f t="shared" si="189"/>
        <v>0</v>
      </c>
      <c r="AU525" s="37">
        <v>0</v>
      </c>
      <c r="AV525" s="37">
        <f t="shared" si="194"/>
        <v>0</v>
      </c>
      <c r="AX525" s="37">
        <v>0</v>
      </c>
      <c r="AZ525" s="37">
        <v>1</v>
      </c>
      <c r="BF525" s="37">
        <v>0</v>
      </c>
      <c r="BS525" s="37">
        <f t="shared" si="176"/>
        <v>295</v>
      </c>
      <c r="BU525" s="37">
        <v>295</v>
      </c>
      <c r="BW525" s="37">
        <v>0</v>
      </c>
      <c r="BY525" s="37">
        <v>0</v>
      </c>
      <c r="CA525" s="37">
        <v>0</v>
      </c>
      <c r="CH525" s="37">
        <f t="shared" si="174"/>
        <v>5</v>
      </c>
      <c r="CJ525" s="37">
        <v>5</v>
      </c>
      <c r="CN525" s="37">
        <v>5897.2240000000002</v>
      </c>
      <c r="CT525" s="37">
        <v>20</v>
      </c>
      <c r="CX525" s="37">
        <v>0</v>
      </c>
      <c r="DB525" s="37">
        <v>0</v>
      </c>
      <c r="DD525" s="37">
        <v>0</v>
      </c>
      <c r="DE525" s="37">
        <f t="shared" si="190"/>
        <v>1</v>
      </c>
      <c r="DG525" s="37">
        <v>1</v>
      </c>
      <c r="DK525" s="37">
        <v>18</v>
      </c>
      <c r="DQ525" s="37">
        <f t="shared" si="177"/>
        <v>1552.375</v>
      </c>
      <c r="DW525" s="37">
        <v>0</v>
      </c>
      <c r="DZ525" s="37">
        <v>2</v>
      </c>
      <c r="EE525" s="37">
        <v>0</v>
      </c>
      <c r="EK525" s="37">
        <v>0</v>
      </c>
      <c r="EL525" s="37">
        <f t="shared" si="191"/>
        <v>46</v>
      </c>
      <c r="EN525" s="37">
        <v>46</v>
      </c>
      <c r="EP525" s="37">
        <v>597.25599999999997</v>
      </c>
      <c r="FF525" s="37">
        <v>3104.75</v>
      </c>
      <c r="FI525" s="37"/>
      <c r="FV525" s="37">
        <v>620.95000000000005</v>
      </c>
      <c r="FX525" s="37">
        <v>5</v>
      </c>
      <c r="GH525" s="37">
        <v>2956.1840000000002</v>
      </c>
      <c r="HV525" s="37">
        <v>1689.248</v>
      </c>
      <c r="HX525" s="37">
        <v>1.7</v>
      </c>
      <c r="IB525" s="37">
        <v>0</v>
      </c>
      <c r="IR525" s="37">
        <v>0</v>
      </c>
      <c r="IT525" s="37">
        <v>0</v>
      </c>
      <c r="JT525" s="37">
        <v>0</v>
      </c>
      <c r="JW525" s="37">
        <v>0</v>
      </c>
      <c r="JZ525" s="37">
        <v>0</v>
      </c>
      <c r="KA525" s="37">
        <v>0</v>
      </c>
      <c r="KB525" s="37">
        <v>0</v>
      </c>
      <c r="KC525" s="37">
        <v>0</v>
      </c>
      <c r="KD525" s="37">
        <v>0</v>
      </c>
      <c r="KV525" s="37">
        <v>0</v>
      </c>
    </row>
    <row r="526" spans="1:308" ht="17.25" customHeight="1" x14ac:dyDescent="0.25">
      <c r="A526" s="17">
        <v>516</v>
      </c>
      <c r="B526" s="163" t="s">
        <v>300</v>
      </c>
      <c r="C526" s="169" t="s">
        <v>816</v>
      </c>
      <c r="D526" s="170">
        <v>247693483</v>
      </c>
      <c r="E526" s="78">
        <f t="shared" si="192"/>
        <v>15622.431</v>
      </c>
      <c r="F526" s="78">
        <f t="shared" si="180"/>
        <v>0</v>
      </c>
      <c r="G526" s="78">
        <f t="shared" si="181"/>
        <v>5190.3189999999995</v>
      </c>
      <c r="H526" s="78">
        <f t="shared" si="182"/>
        <v>0</v>
      </c>
      <c r="I526" s="78">
        <f t="shared" si="193"/>
        <v>10432.112000000001</v>
      </c>
      <c r="J526" s="37">
        <f t="shared" si="183"/>
        <v>2</v>
      </c>
      <c r="L526" s="37">
        <v>2</v>
      </c>
      <c r="N526" s="37">
        <v>0</v>
      </c>
      <c r="U526" s="37">
        <v>1</v>
      </c>
      <c r="V526" s="180">
        <f t="shared" si="178"/>
        <v>468</v>
      </c>
      <c r="W526" s="180">
        <f t="shared" si="184"/>
        <v>0</v>
      </c>
      <c r="X526" s="180"/>
      <c r="Y526" s="180"/>
      <c r="Z526" s="180">
        <f t="shared" si="185"/>
        <v>0</v>
      </c>
      <c r="AA526" s="180"/>
      <c r="AB526" s="180"/>
      <c r="AC526" s="180">
        <f t="shared" si="186"/>
        <v>468</v>
      </c>
      <c r="AE526" s="37">
        <v>468</v>
      </c>
      <c r="AG526" s="37">
        <v>0</v>
      </c>
      <c r="AI526" s="37">
        <v>0</v>
      </c>
      <c r="AK526" s="37">
        <v>0</v>
      </c>
      <c r="AL526" s="37">
        <f t="shared" si="179"/>
        <v>7</v>
      </c>
      <c r="AM526" s="179">
        <f t="shared" si="187"/>
        <v>0</v>
      </c>
      <c r="AP526" s="37">
        <f t="shared" si="188"/>
        <v>0</v>
      </c>
      <c r="AS526" s="37">
        <f t="shared" si="189"/>
        <v>6</v>
      </c>
      <c r="AU526" s="37">
        <v>6</v>
      </c>
      <c r="AV526" s="37">
        <f t="shared" si="194"/>
        <v>1</v>
      </c>
      <c r="AX526" s="37">
        <v>1</v>
      </c>
      <c r="AZ526" s="37">
        <v>1</v>
      </c>
      <c r="BF526" s="37">
        <v>0</v>
      </c>
      <c r="BS526" s="37">
        <f t="shared" si="176"/>
        <v>70.8</v>
      </c>
      <c r="BU526" s="37">
        <v>70.8</v>
      </c>
      <c r="BW526" s="37">
        <v>0</v>
      </c>
      <c r="BY526" s="37">
        <v>0</v>
      </c>
      <c r="CA526" s="37">
        <v>0</v>
      </c>
      <c r="CH526" s="37">
        <f t="shared" si="174"/>
        <v>2</v>
      </c>
      <c r="CJ526" s="37">
        <v>2</v>
      </c>
      <c r="CN526" s="37">
        <v>9181.6110000000008</v>
      </c>
      <c r="CT526" s="37">
        <v>104</v>
      </c>
      <c r="CX526" s="37">
        <v>0</v>
      </c>
      <c r="DB526" s="37">
        <v>0</v>
      </c>
      <c r="DD526" s="37">
        <v>0</v>
      </c>
      <c r="DE526" s="37">
        <f t="shared" si="190"/>
        <v>1</v>
      </c>
      <c r="DG526" s="37">
        <v>1</v>
      </c>
      <c r="DK526" s="37">
        <v>18</v>
      </c>
      <c r="DQ526" s="37">
        <f t="shared" si="177"/>
        <v>1872.9485</v>
      </c>
      <c r="DW526" s="37">
        <v>0</v>
      </c>
      <c r="DZ526" s="37">
        <v>2</v>
      </c>
      <c r="EE526" s="37">
        <v>4</v>
      </c>
      <c r="EK526" s="37">
        <v>3</v>
      </c>
      <c r="EL526" s="37">
        <f t="shared" si="191"/>
        <v>107</v>
      </c>
      <c r="EN526" s="37">
        <v>107</v>
      </c>
      <c r="EP526" s="37">
        <v>1444.422</v>
      </c>
      <c r="FF526" s="37">
        <v>3745.8969999999999</v>
      </c>
      <c r="FI526" s="37"/>
      <c r="FV526" s="37">
        <v>1070.25628571429</v>
      </c>
      <c r="FX526" s="37">
        <v>3.5</v>
      </c>
      <c r="GH526" s="37">
        <v>693.70100000000002</v>
      </c>
      <c r="HV526" s="37">
        <v>443.19786111111102</v>
      </c>
      <c r="HX526" s="37">
        <v>1.7</v>
      </c>
      <c r="IB526" s="37">
        <v>0</v>
      </c>
      <c r="IR526" s="37">
        <v>0</v>
      </c>
      <c r="IT526" s="37">
        <v>0</v>
      </c>
      <c r="JT526" s="37">
        <v>0</v>
      </c>
      <c r="JW526" s="37">
        <v>0</v>
      </c>
      <c r="JZ526" s="37">
        <v>0</v>
      </c>
      <c r="KA526" s="37">
        <v>0</v>
      </c>
      <c r="KB526" s="37">
        <v>0</v>
      </c>
      <c r="KC526" s="37">
        <v>0</v>
      </c>
      <c r="KD526" s="37">
        <v>0</v>
      </c>
      <c r="KV526" s="37">
        <v>0</v>
      </c>
    </row>
    <row r="527" spans="1:308" ht="17.25" customHeight="1" x14ac:dyDescent="0.25">
      <c r="A527" s="17">
        <v>517</v>
      </c>
      <c r="B527" s="163" t="s">
        <v>300</v>
      </c>
      <c r="C527" s="169" t="s">
        <v>817</v>
      </c>
      <c r="D527" s="170">
        <v>247693846</v>
      </c>
      <c r="E527" s="78">
        <f t="shared" si="192"/>
        <v>6692.0310000000009</v>
      </c>
      <c r="F527" s="78">
        <f t="shared" si="180"/>
        <v>0</v>
      </c>
      <c r="G527" s="78">
        <f t="shared" si="181"/>
        <v>1290.845</v>
      </c>
      <c r="H527" s="78">
        <f t="shared" si="182"/>
        <v>0</v>
      </c>
      <c r="I527" s="78">
        <f t="shared" si="193"/>
        <v>5401.1860000000006</v>
      </c>
      <c r="J527" s="37">
        <f t="shared" si="183"/>
        <v>1</v>
      </c>
      <c r="L527" s="37">
        <v>1</v>
      </c>
      <c r="N527" s="37">
        <v>0</v>
      </c>
      <c r="U527" s="37">
        <v>1</v>
      </c>
      <c r="V527" s="180">
        <f t="shared" si="178"/>
        <v>40</v>
      </c>
      <c r="W527" s="180">
        <f t="shared" si="184"/>
        <v>0</v>
      </c>
      <c r="X527" s="180"/>
      <c r="Y527" s="180"/>
      <c r="Z527" s="180">
        <f t="shared" si="185"/>
        <v>0</v>
      </c>
      <c r="AA527" s="180"/>
      <c r="AB527" s="180"/>
      <c r="AC527" s="180">
        <f t="shared" si="186"/>
        <v>40</v>
      </c>
      <c r="AE527" s="37">
        <v>40</v>
      </c>
      <c r="AG527" s="37">
        <v>0</v>
      </c>
      <c r="AI527" s="37">
        <v>0</v>
      </c>
      <c r="AK527" s="37">
        <v>0</v>
      </c>
      <c r="AL527" s="37">
        <f t="shared" si="179"/>
        <v>5</v>
      </c>
      <c r="AM527" s="179">
        <f t="shared" si="187"/>
        <v>0</v>
      </c>
      <c r="AP527" s="37">
        <f t="shared" si="188"/>
        <v>0</v>
      </c>
      <c r="AS527" s="37">
        <f t="shared" si="189"/>
        <v>4</v>
      </c>
      <c r="AU527" s="37">
        <v>4</v>
      </c>
      <c r="AV527" s="37">
        <f t="shared" si="194"/>
        <v>1</v>
      </c>
      <c r="AX527" s="37">
        <v>1</v>
      </c>
      <c r="AZ527" s="37">
        <v>2</v>
      </c>
      <c r="BF527" s="37">
        <v>0</v>
      </c>
      <c r="BS527" s="37">
        <f t="shared" si="176"/>
        <v>370</v>
      </c>
      <c r="BU527" s="37">
        <v>370</v>
      </c>
      <c r="BW527" s="37">
        <v>0</v>
      </c>
      <c r="BY527" s="37">
        <v>0</v>
      </c>
      <c r="CA527" s="37">
        <v>0</v>
      </c>
      <c r="CH527" s="37">
        <f t="shared" si="174"/>
        <v>5</v>
      </c>
      <c r="CJ527" s="37">
        <v>5</v>
      </c>
      <c r="CN527" s="37">
        <v>4603.3900000000003</v>
      </c>
      <c r="CT527" s="37">
        <v>0</v>
      </c>
      <c r="DB527" s="37">
        <v>0</v>
      </c>
      <c r="DD527" s="37">
        <v>0</v>
      </c>
      <c r="DE527" s="37">
        <f t="shared" si="190"/>
        <v>0</v>
      </c>
      <c r="DG527" s="37">
        <v>0</v>
      </c>
      <c r="DK527" s="37">
        <v>0</v>
      </c>
      <c r="DQ527" s="37">
        <f t="shared" si="177"/>
        <v>483.81799999999998</v>
      </c>
      <c r="DW527" s="37">
        <v>0</v>
      </c>
      <c r="DZ527" s="37">
        <v>1</v>
      </c>
      <c r="EE527" s="37">
        <v>0</v>
      </c>
      <c r="EK527" s="37">
        <v>8</v>
      </c>
      <c r="EL527" s="37">
        <f t="shared" si="191"/>
        <v>16</v>
      </c>
      <c r="EN527" s="37">
        <v>16</v>
      </c>
      <c r="EP527" s="37">
        <v>323.209</v>
      </c>
      <c r="FF527" s="37">
        <v>967.63599999999997</v>
      </c>
      <c r="FI527" s="37"/>
      <c r="FV527" s="37">
        <v>241.90899999999999</v>
      </c>
      <c r="FX527" s="37">
        <v>4</v>
      </c>
      <c r="GH527" s="37">
        <v>387.79599999999999</v>
      </c>
      <c r="HV527" s="37">
        <v>258.530666666667</v>
      </c>
      <c r="HX527" s="37">
        <v>1.7</v>
      </c>
      <c r="IB527" s="37">
        <v>0</v>
      </c>
      <c r="IR527" s="37">
        <v>0</v>
      </c>
      <c r="IT527" s="37">
        <v>0</v>
      </c>
      <c r="JT527" s="37">
        <v>0</v>
      </c>
      <c r="JW527" s="37">
        <v>0</v>
      </c>
      <c r="JZ527" s="37">
        <v>0</v>
      </c>
      <c r="KA527" s="37">
        <v>0</v>
      </c>
      <c r="KB527" s="37">
        <v>0</v>
      </c>
      <c r="KC527" s="37">
        <v>0</v>
      </c>
      <c r="KD527" s="37">
        <v>0</v>
      </c>
      <c r="KV527" s="37">
        <v>0</v>
      </c>
    </row>
    <row r="528" spans="1:308" ht="17.25" customHeight="1" x14ac:dyDescent="0.25">
      <c r="A528" s="17">
        <v>518</v>
      </c>
      <c r="B528" s="163" t="s">
        <v>300</v>
      </c>
      <c r="C528" s="169" t="s">
        <v>818</v>
      </c>
      <c r="D528" s="170">
        <v>1055181769</v>
      </c>
      <c r="E528" s="78">
        <f t="shared" si="192"/>
        <v>29481.288999999997</v>
      </c>
      <c r="F528" s="78">
        <f t="shared" si="180"/>
        <v>0</v>
      </c>
      <c r="G528" s="78">
        <f t="shared" si="181"/>
        <v>19069.908599999999</v>
      </c>
      <c r="H528" s="78">
        <f t="shared" si="182"/>
        <v>0</v>
      </c>
      <c r="I528" s="78">
        <f t="shared" si="193"/>
        <v>10411.3804</v>
      </c>
      <c r="J528" s="37">
        <f t="shared" si="183"/>
        <v>7</v>
      </c>
      <c r="L528" s="37">
        <v>7</v>
      </c>
      <c r="N528" s="37">
        <v>0</v>
      </c>
      <c r="U528" s="37">
        <v>2</v>
      </c>
      <c r="V528" s="180">
        <f t="shared" si="178"/>
        <v>1446.1</v>
      </c>
      <c r="W528" s="180">
        <f t="shared" si="184"/>
        <v>0</v>
      </c>
      <c r="X528" s="180"/>
      <c r="Y528" s="180"/>
      <c r="Z528" s="180">
        <f t="shared" si="185"/>
        <v>0</v>
      </c>
      <c r="AA528" s="180"/>
      <c r="AB528" s="180"/>
      <c r="AC528" s="180">
        <f t="shared" si="186"/>
        <v>1446.1</v>
      </c>
      <c r="AE528" s="37">
        <v>1446.1</v>
      </c>
      <c r="AG528" s="37">
        <v>0</v>
      </c>
      <c r="AI528" s="37">
        <v>0</v>
      </c>
      <c r="AK528" s="37">
        <v>0</v>
      </c>
      <c r="AL528" s="37">
        <f t="shared" si="179"/>
        <v>0</v>
      </c>
      <c r="AM528" s="179">
        <f t="shared" si="187"/>
        <v>0</v>
      </c>
      <c r="AP528" s="37">
        <f t="shared" si="188"/>
        <v>0</v>
      </c>
      <c r="AS528" s="37">
        <f t="shared" si="189"/>
        <v>0</v>
      </c>
      <c r="AU528" s="37">
        <v>0</v>
      </c>
      <c r="AV528" s="37">
        <f t="shared" si="194"/>
        <v>0</v>
      </c>
      <c r="AX528" s="37">
        <v>0</v>
      </c>
      <c r="AZ528" s="37">
        <v>1</v>
      </c>
      <c r="BF528" s="37">
        <v>0</v>
      </c>
      <c r="BS528" s="37">
        <f t="shared" si="176"/>
        <v>628</v>
      </c>
      <c r="BU528" s="37">
        <v>628</v>
      </c>
      <c r="BW528" s="37">
        <v>0</v>
      </c>
      <c r="BY528" s="37">
        <v>0</v>
      </c>
      <c r="CA528" s="37">
        <v>0</v>
      </c>
      <c r="CH528" s="37">
        <f t="shared" si="174"/>
        <v>2</v>
      </c>
      <c r="CJ528" s="37">
        <v>2</v>
      </c>
      <c r="CN528" s="37">
        <v>6914.6930000000002</v>
      </c>
      <c r="CT528" s="37">
        <v>29</v>
      </c>
      <c r="CX528" s="37">
        <v>0</v>
      </c>
      <c r="DB528" s="37">
        <v>0</v>
      </c>
      <c r="DD528" s="37">
        <v>0</v>
      </c>
      <c r="DE528" s="37">
        <f t="shared" si="190"/>
        <v>3</v>
      </c>
      <c r="DG528" s="37">
        <v>3</v>
      </c>
      <c r="DK528" s="37">
        <v>18</v>
      </c>
      <c r="DQ528" s="37">
        <f t="shared" si="177"/>
        <v>5627.0164999999997</v>
      </c>
      <c r="DW528" s="37">
        <v>0</v>
      </c>
      <c r="DZ528" s="37">
        <v>7</v>
      </c>
      <c r="EE528" s="37">
        <v>0</v>
      </c>
      <c r="EK528" s="37">
        <v>0</v>
      </c>
      <c r="EL528" s="37">
        <f t="shared" si="191"/>
        <v>179</v>
      </c>
      <c r="EN528" s="37">
        <v>179</v>
      </c>
      <c r="EP528" s="37">
        <v>2197.5259999999998</v>
      </c>
      <c r="FF528" s="37">
        <v>11254.032999999999</v>
      </c>
      <c r="FI528" s="37"/>
      <c r="FV528" s="37">
        <v>3751.3443333333298</v>
      </c>
      <c r="FX528" s="37">
        <v>3</v>
      </c>
      <c r="GB528" s="37">
        <v>5618.3495999999996</v>
      </c>
      <c r="GH528" s="37">
        <v>1404.5873999999999</v>
      </c>
      <c r="HV528" s="37">
        <v>2766.6115454545402</v>
      </c>
      <c r="HX528" s="37">
        <v>2.5</v>
      </c>
      <c r="IB528" s="37">
        <v>0</v>
      </c>
      <c r="IR528" s="37">
        <v>0</v>
      </c>
      <c r="IT528" s="37">
        <v>0</v>
      </c>
      <c r="JT528" s="37">
        <v>0</v>
      </c>
      <c r="JW528" s="37">
        <v>0</v>
      </c>
      <c r="JZ528" s="37">
        <v>0</v>
      </c>
      <c r="KA528" s="37">
        <v>0</v>
      </c>
      <c r="KB528" s="37">
        <v>0</v>
      </c>
      <c r="KC528" s="37">
        <v>0</v>
      </c>
      <c r="KD528" s="37">
        <v>0</v>
      </c>
      <c r="KV528" s="37">
        <v>0</v>
      </c>
    </row>
    <row r="529" spans="1:308" ht="17.25" customHeight="1" x14ac:dyDescent="0.25">
      <c r="A529" s="17">
        <v>519</v>
      </c>
      <c r="B529" s="165" t="s">
        <v>300</v>
      </c>
      <c r="C529" s="172" t="s">
        <v>819</v>
      </c>
      <c r="D529" s="170">
        <v>247693517</v>
      </c>
      <c r="E529" s="78">
        <f t="shared" si="192"/>
        <v>6195.3690000000006</v>
      </c>
      <c r="F529" s="78">
        <f t="shared" si="180"/>
        <v>1640.4189999999999</v>
      </c>
      <c r="G529" s="78">
        <f t="shared" si="181"/>
        <v>0</v>
      </c>
      <c r="H529" s="78">
        <f t="shared" si="182"/>
        <v>2319.4610000000002</v>
      </c>
      <c r="I529" s="78">
        <f t="shared" si="193"/>
        <v>2235.489</v>
      </c>
      <c r="J529" s="37">
        <f t="shared" si="183"/>
        <v>0</v>
      </c>
      <c r="K529" s="37">
        <f>VLOOKUP($D529,'[2]Титул ДТ'!$B:$CT,12,0)</f>
        <v>0</v>
      </c>
      <c r="N529" s="37">
        <v>0</v>
      </c>
      <c r="U529" s="37">
        <v>0</v>
      </c>
      <c r="V529" s="180">
        <f t="shared" si="178"/>
        <v>0</v>
      </c>
      <c r="W529" s="180">
        <f t="shared" si="184"/>
        <v>0</v>
      </c>
      <c r="X529" s="180"/>
      <c r="Y529" s="180"/>
      <c r="Z529" s="180">
        <f t="shared" si="185"/>
        <v>0</v>
      </c>
      <c r="AA529" s="180"/>
      <c r="AB529" s="180"/>
      <c r="AC529" s="180">
        <f t="shared" si="186"/>
        <v>0</v>
      </c>
      <c r="AE529" s="37">
        <v>0</v>
      </c>
      <c r="AG529" s="37">
        <v>0</v>
      </c>
      <c r="AI529" s="37">
        <v>0</v>
      </c>
      <c r="AK529" s="37">
        <v>0</v>
      </c>
      <c r="AL529" s="37">
        <f t="shared" si="179"/>
        <v>0</v>
      </c>
      <c r="AM529" s="179">
        <f t="shared" si="187"/>
        <v>0</v>
      </c>
      <c r="AP529" s="37">
        <f t="shared" si="188"/>
        <v>0</v>
      </c>
      <c r="AS529" s="37">
        <f t="shared" si="189"/>
        <v>0</v>
      </c>
      <c r="AU529" s="37">
        <v>0</v>
      </c>
      <c r="AV529" s="37">
        <f t="shared" si="194"/>
        <v>0</v>
      </c>
      <c r="AX529" s="37">
        <v>0</v>
      </c>
      <c r="AZ529" s="37">
        <v>0</v>
      </c>
      <c r="BF529" s="37">
        <v>0</v>
      </c>
      <c r="BS529" s="37">
        <f t="shared" si="176"/>
        <v>0</v>
      </c>
      <c r="BU529" s="37">
        <v>0</v>
      </c>
      <c r="BW529" s="37">
        <v>0</v>
      </c>
      <c r="BY529" s="37">
        <v>0</v>
      </c>
      <c r="CA529" s="37">
        <v>0</v>
      </c>
      <c r="CH529" s="37">
        <f t="shared" si="174"/>
        <v>0</v>
      </c>
      <c r="CJ529" s="37">
        <v>0</v>
      </c>
      <c r="CM529" s="37">
        <v>2000</v>
      </c>
      <c r="CN529" s="37">
        <v>1889.9</v>
      </c>
      <c r="CT529" s="37">
        <v>20</v>
      </c>
      <c r="CX529" s="37">
        <v>0</v>
      </c>
      <c r="DB529" s="37">
        <v>0</v>
      </c>
      <c r="DD529" s="37">
        <v>0</v>
      </c>
      <c r="DE529" s="37">
        <f t="shared" si="190"/>
        <v>0</v>
      </c>
      <c r="DG529" s="37">
        <v>0</v>
      </c>
      <c r="DK529" s="37">
        <v>0</v>
      </c>
      <c r="DQ529" s="37">
        <f t="shared" si="177"/>
        <v>0</v>
      </c>
      <c r="DW529" s="37">
        <v>0</v>
      </c>
      <c r="DZ529" s="37">
        <v>0</v>
      </c>
      <c r="EE529" s="37">
        <v>0</v>
      </c>
      <c r="EK529" s="37">
        <v>4</v>
      </c>
      <c r="EL529" s="37">
        <f t="shared" si="191"/>
        <v>40</v>
      </c>
      <c r="EM529" s="37">
        <v>40</v>
      </c>
      <c r="EO529" s="37">
        <v>440.41899999999998</v>
      </c>
      <c r="EQ529" s="37">
        <v>77.721000000000004</v>
      </c>
      <c r="FE529" s="37">
        <v>1200</v>
      </c>
      <c r="FG529" s="37">
        <v>241.74</v>
      </c>
      <c r="FI529" s="37"/>
      <c r="FV529" s="37">
        <v>0</v>
      </c>
      <c r="FX529" s="37">
        <v>4.25</v>
      </c>
      <c r="GH529" s="37">
        <v>207.81299999999999</v>
      </c>
      <c r="HV529" s="37">
        <v>111.899307692308</v>
      </c>
      <c r="HX529" s="37">
        <v>1.7</v>
      </c>
      <c r="IB529" s="37">
        <v>137.77600000000001</v>
      </c>
      <c r="IR529" s="37">
        <v>91.850666666666697</v>
      </c>
      <c r="IT529" s="37">
        <v>1.5</v>
      </c>
      <c r="JT529" s="37">
        <v>0</v>
      </c>
      <c r="JW529" s="37">
        <v>0</v>
      </c>
      <c r="JZ529" s="37">
        <v>0</v>
      </c>
      <c r="KA529" s="37">
        <v>0</v>
      </c>
      <c r="KB529" s="37">
        <v>0</v>
      </c>
      <c r="KC529" s="37">
        <v>0</v>
      </c>
      <c r="KD529" s="37">
        <v>0</v>
      </c>
      <c r="KV529" s="37">
        <v>0</v>
      </c>
    </row>
    <row r="530" spans="1:308" ht="17.25" customHeight="1" x14ac:dyDescent="0.25">
      <c r="A530" s="17">
        <v>520</v>
      </c>
      <c r="B530" s="163" t="s">
        <v>300</v>
      </c>
      <c r="C530" s="169" t="s">
        <v>820</v>
      </c>
      <c r="D530" s="170">
        <v>247693537</v>
      </c>
      <c r="E530" s="78">
        <f t="shared" si="192"/>
        <v>5072.655999999999</v>
      </c>
      <c r="F530" s="78">
        <f t="shared" si="180"/>
        <v>0</v>
      </c>
      <c r="G530" s="78">
        <f t="shared" si="181"/>
        <v>1665.0419999999999</v>
      </c>
      <c r="H530" s="78">
        <f t="shared" si="182"/>
        <v>0</v>
      </c>
      <c r="I530" s="78">
        <f t="shared" si="193"/>
        <v>3407.6139999999996</v>
      </c>
      <c r="J530" s="37">
        <f t="shared" si="183"/>
        <v>0</v>
      </c>
      <c r="K530" s="37">
        <f>VLOOKUP($D530,'[2]Титул ДТ'!$B:$CT,12,0)</f>
        <v>0</v>
      </c>
      <c r="N530" s="37">
        <v>0</v>
      </c>
      <c r="U530" s="37">
        <v>0</v>
      </c>
      <c r="V530" s="180">
        <f t="shared" si="178"/>
        <v>0</v>
      </c>
      <c r="W530" s="180">
        <f t="shared" si="184"/>
        <v>0</v>
      </c>
      <c r="X530" s="180"/>
      <c r="Y530" s="180"/>
      <c r="Z530" s="180">
        <f t="shared" si="185"/>
        <v>0</v>
      </c>
      <c r="AA530" s="180"/>
      <c r="AB530" s="180"/>
      <c r="AC530" s="180">
        <f t="shared" si="186"/>
        <v>0</v>
      </c>
      <c r="AE530" s="37">
        <v>0</v>
      </c>
      <c r="AG530" s="37">
        <v>0</v>
      </c>
      <c r="AI530" s="37">
        <v>0</v>
      </c>
      <c r="AK530" s="37">
        <v>0</v>
      </c>
      <c r="AL530" s="37">
        <f t="shared" si="179"/>
        <v>0</v>
      </c>
      <c r="AM530" s="179">
        <f t="shared" si="187"/>
        <v>0</v>
      </c>
      <c r="AP530" s="37">
        <f t="shared" si="188"/>
        <v>0</v>
      </c>
      <c r="AS530" s="37">
        <f t="shared" si="189"/>
        <v>0</v>
      </c>
      <c r="AU530" s="37">
        <v>0</v>
      </c>
      <c r="AV530" s="37">
        <f t="shared" si="194"/>
        <v>0</v>
      </c>
      <c r="AX530" s="37">
        <v>0</v>
      </c>
      <c r="AZ530" s="37">
        <v>0</v>
      </c>
      <c r="BF530" s="37">
        <v>0</v>
      </c>
      <c r="BS530" s="37">
        <f t="shared" si="176"/>
        <v>0</v>
      </c>
      <c r="BU530" s="37">
        <v>0</v>
      </c>
      <c r="BW530" s="37">
        <v>0</v>
      </c>
      <c r="BY530" s="37">
        <v>0</v>
      </c>
      <c r="CA530" s="37">
        <v>0</v>
      </c>
      <c r="CH530" s="37">
        <f t="shared" si="174"/>
        <v>0</v>
      </c>
      <c r="CJ530" s="37">
        <v>0</v>
      </c>
      <c r="CN530" s="37">
        <v>388.37400000000002</v>
      </c>
      <c r="CT530" s="37">
        <v>0</v>
      </c>
      <c r="CX530" s="37">
        <v>0</v>
      </c>
      <c r="DB530" s="37">
        <v>0</v>
      </c>
      <c r="DD530" s="37">
        <v>0</v>
      </c>
      <c r="DE530" s="37">
        <f t="shared" si="190"/>
        <v>0</v>
      </c>
      <c r="DG530" s="37">
        <v>0</v>
      </c>
      <c r="DK530" s="37">
        <v>0</v>
      </c>
      <c r="DQ530" s="37">
        <f t="shared" si="177"/>
        <v>524.25699999999995</v>
      </c>
      <c r="DW530" s="37">
        <v>0</v>
      </c>
      <c r="DZ530" s="37">
        <v>0</v>
      </c>
      <c r="EE530" s="37">
        <v>0</v>
      </c>
      <c r="EK530" s="37">
        <v>0</v>
      </c>
      <c r="EL530" s="37">
        <f t="shared" si="191"/>
        <v>52</v>
      </c>
      <c r="EN530" s="37">
        <v>52</v>
      </c>
      <c r="EP530" s="37">
        <v>616.52800000000002</v>
      </c>
      <c r="FF530" s="37">
        <v>1048.5139999999999</v>
      </c>
      <c r="FI530" s="37"/>
      <c r="FV530" s="37">
        <v>209.7028</v>
      </c>
      <c r="FX530" s="37">
        <v>5</v>
      </c>
      <c r="GH530" s="37">
        <v>3019.24</v>
      </c>
      <c r="HV530" s="37">
        <v>1509.62</v>
      </c>
      <c r="HX530" s="37">
        <v>2</v>
      </c>
      <c r="IB530" s="37">
        <v>0</v>
      </c>
      <c r="IR530" s="37">
        <v>0</v>
      </c>
      <c r="IT530" s="37">
        <v>0</v>
      </c>
      <c r="JT530" s="37">
        <v>0</v>
      </c>
      <c r="JW530" s="37">
        <v>0</v>
      </c>
      <c r="JZ530" s="37">
        <v>0</v>
      </c>
      <c r="KA530" s="37">
        <v>0</v>
      </c>
      <c r="KB530" s="37">
        <v>0</v>
      </c>
      <c r="KC530" s="37">
        <v>0</v>
      </c>
      <c r="KD530" s="37">
        <v>0</v>
      </c>
      <c r="KV530" s="37">
        <v>0</v>
      </c>
    </row>
    <row r="531" spans="1:308" ht="17.25" customHeight="1" x14ac:dyDescent="0.25">
      <c r="A531" s="17">
        <v>521</v>
      </c>
      <c r="B531" s="164" t="s">
        <v>300</v>
      </c>
      <c r="C531" s="171" t="s">
        <v>821</v>
      </c>
      <c r="D531" s="170">
        <v>247693492</v>
      </c>
      <c r="E531" s="78">
        <f t="shared" si="192"/>
        <v>11672.057000000001</v>
      </c>
      <c r="F531" s="78">
        <f t="shared" si="180"/>
        <v>0</v>
      </c>
      <c r="G531" s="78">
        <f t="shared" si="181"/>
        <v>1548.7539999999999</v>
      </c>
      <c r="H531" s="78">
        <f t="shared" si="182"/>
        <v>0</v>
      </c>
      <c r="I531" s="78">
        <f t="shared" si="193"/>
        <v>10123.303</v>
      </c>
      <c r="J531" s="37">
        <f t="shared" si="183"/>
        <v>0</v>
      </c>
      <c r="K531" s="37">
        <f>VLOOKUP($D531,'[2]Титул ДТ'!$B:$CT,12,0)</f>
        <v>0</v>
      </c>
      <c r="N531" s="37">
        <v>0</v>
      </c>
      <c r="U531" s="37">
        <v>0</v>
      </c>
      <c r="V531" s="180">
        <f t="shared" si="178"/>
        <v>0</v>
      </c>
      <c r="W531" s="180">
        <f t="shared" si="184"/>
        <v>0</v>
      </c>
      <c r="X531" s="180"/>
      <c r="Y531" s="180"/>
      <c r="Z531" s="180">
        <f t="shared" si="185"/>
        <v>0</v>
      </c>
      <c r="AA531" s="180"/>
      <c r="AB531" s="180"/>
      <c r="AC531" s="180">
        <f t="shared" si="186"/>
        <v>0</v>
      </c>
      <c r="AE531" s="37">
        <v>0</v>
      </c>
      <c r="AG531" s="37">
        <v>0</v>
      </c>
      <c r="AI531" s="37">
        <v>0</v>
      </c>
      <c r="AK531" s="37">
        <v>0</v>
      </c>
      <c r="AL531" s="37">
        <f t="shared" si="179"/>
        <v>0</v>
      </c>
      <c r="AM531" s="179">
        <f t="shared" si="187"/>
        <v>0</v>
      </c>
      <c r="AP531" s="37">
        <f t="shared" si="188"/>
        <v>0</v>
      </c>
      <c r="AS531" s="37">
        <f t="shared" si="189"/>
        <v>0</v>
      </c>
      <c r="AU531" s="37">
        <v>0</v>
      </c>
      <c r="AV531" s="37">
        <f t="shared" si="194"/>
        <v>0</v>
      </c>
      <c r="AX531" s="37">
        <v>0</v>
      </c>
      <c r="AZ531" s="37">
        <v>1</v>
      </c>
      <c r="BF531" s="37">
        <v>0</v>
      </c>
      <c r="BS531" s="37">
        <f t="shared" si="176"/>
        <v>0</v>
      </c>
      <c r="BU531" s="37">
        <v>0</v>
      </c>
      <c r="BW531" s="37">
        <v>0</v>
      </c>
      <c r="BY531" s="37">
        <v>30.5</v>
      </c>
      <c r="CA531" s="37">
        <v>0</v>
      </c>
      <c r="CH531" s="37">
        <f t="shared" ref="CH531:CH594" si="195">CI531+CJ531</f>
        <v>5</v>
      </c>
      <c r="CJ531" s="37">
        <v>5</v>
      </c>
      <c r="CN531" s="37">
        <v>9366.7929999999997</v>
      </c>
      <c r="CT531" s="37">
        <v>72</v>
      </c>
      <c r="DB531" s="37">
        <v>0</v>
      </c>
      <c r="DD531" s="37">
        <v>0</v>
      </c>
      <c r="DE531" s="37">
        <f t="shared" si="190"/>
        <v>3</v>
      </c>
      <c r="DG531" s="37">
        <v>3</v>
      </c>
      <c r="DK531" s="37">
        <v>18</v>
      </c>
      <c r="DQ531" s="37">
        <f t="shared" si="177"/>
        <v>639.32399999999996</v>
      </c>
      <c r="DW531" s="37">
        <v>0</v>
      </c>
      <c r="DZ531" s="37">
        <v>0</v>
      </c>
      <c r="EE531" s="37">
        <v>2</v>
      </c>
      <c r="EK531" s="37">
        <v>3</v>
      </c>
      <c r="EL531" s="37">
        <f t="shared" si="191"/>
        <v>19</v>
      </c>
      <c r="EN531" s="37">
        <v>19</v>
      </c>
      <c r="EP531" s="37">
        <v>270.10599999999999</v>
      </c>
      <c r="FF531" s="37">
        <v>1278.6479999999999</v>
      </c>
      <c r="FI531" s="37"/>
      <c r="FV531" s="37">
        <v>365.32799999999997</v>
      </c>
      <c r="FX531" s="37">
        <v>3.5</v>
      </c>
      <c r="GH531" s="37">
        <v>708.01</v>
      </c>
      <c r="HV531" s="37">
        <v>365.42451612903199</v>
      </c>
      <c r="HX531" s="37">
        <v>1.7</v>
      </c>
      <c r="IB531" s="37">
        <v>0</v>
      </c>
      <c r="IR531" s="37">
        <v>0</v>
      </c>
      <c r="IT531" s="37">
        <v>0</v>
      </c>
      <c r="JT531" s="37">
        <v>0</v>
      </c>
      <c r="JW531" s="37">
        <v>0</v>
      </c>
      <c r="JZ531" s="37">
        <v>0</v>
      </c>
      <c r="KA531" s="37">
        <v>0</v>
      </c>
      <c r="KB531" s="37">
        <v>0</v>
      </c>
      <c r="KC531" s="37">
        <v>0</v>
      </c>
      <c r="KD531" s="37">
        <v>0</v>
      </c>
      <c r="KV531" s="37">
        <v>0</v>
      </c>
    </row>
    <row r="532" spans="1:308" ht="17.25" customHeight="1" x14ac:dyDescent="0.25">
      <c r="A532" s="17">
        <v>522</v>
      </c>
      <c r="B532" s="163" t="s">
        <v>300</v>
      </c>
      <c r="C532" s="169" t="s">
        <v>822</v>
      </c>
      <c r="D532" s="170">
        <v>247694018</v>
      </c>
      <c r="E532" s="78">
        <f t="shared" si="192"/>
        <v>4658.2719999999999</v>
      </c>
      <c r="F532" s="78">
        <f t="shared" si="180"/>
        <v>0</v>
      </c>
      <c r="G532" s="78">
        <f t="shared" si="181"/>
        <v>1372.617</v>
      </c>
      <c r="H532" s="78">
        <f t="shared" si="182"/>
        <v>0</v>
      </c>
      <c r="I532" s="78">
        <f t="shared" si="193"/>
        <v>3285.6549999999997</v>
      </c>
      <c r="J532" s="37">
        <f t="shared" si="183"/>
        <v>1</v>
      </c>
      <c r="L532" s="37">
        <v>1</v>
      </c>
      <c r="N532" s="37">
        <v>0</v>
      </c>
      <c r="U532" s="37">
        <v>1</v>
      </c>
      <c r="V532" s="180">
        <f t="shared" si="178"/>
        <v>899</v>
      </c>
      <c r="W532" s="180">
        <f t="shared" si="184"/>
        <v>0</v>
      </c>
      <c r="X532" s="180"/>
      <c r="Y532" s="180"/>
      <c r="Z532" s="180">
        <f t="shared" si="185"/>
        <v>0</v>
      </c>
      <c r="AA532" s="180"/>
      <c r="AB532" s="180"/>
      <c r="AC532" s="180">
        <f t="shared" si="186"/>
        <v>899</v>
      </c>
      <c r="AE532" s="37">
        <v>899</v>
      </c>
      <c r="AG532" s="37">
        <v>0</v>
      </c>
      <c r="AI532" s="37">
        <v>0</v>
      </c>
      <c r="AK532" s="37">
        <v>0</v>
      </c>
      <c r="AL532" s="37">
        <f t="shared" si="179"/>
        <v>0</v>
      </c>
      <c r="AM532" s="179">
        <f t="shared" si="187"/>
        <v>0</v>
      </c>
      <c r="AP532" s="37">
        <f t="shared" si="188"/>
        <v>0</v>
      </c>
      <c r="AS532" s="37">
        <f t="shared" si="189"/>
        <v>0</v>
      </c>
      <c r="AU532" s="37">
        <v>0</v>
      </c>
      <c r="AV532" s="37">
        <f t="shared" si="194"/>
        <v>0</v>
      </c>
      <c r="AX532" s="37">
        <v>0</v>
      </c>
      <c r="AZ532" s="37">
        <v>0</v>
      </c>
      <c r="BF532" s="37">
        <v>0</v>
      </c>
      <c r="BS532" s="37">
        <f t="shared" si="176"/>
        <v>0</v>
      </c>
      <c r="BU532" s="37">
        <v>0</v>
      </c>
      <c r="BW532" s="37">
        <v>0</v>
      </c>
      <c r="BY532" s="37">
        <v>0</v>
      </c>
      <c r="CA532" s="37">
        <v>0</v>
      </c>
      <c r="CH532" s="37">
        <f t="shared" si="195"/>
        <v>0</v>
      </c>
      <c r="CJ532" s="37">
        <v>0</v>
      </c>
      <c r="CN532" s="37">
        <v>1807.499</v>
      </c>
      <c r="CT532" s="37">
        <v>17</v>
      </c>
      <c r="DB532" s="37">
        <v>0</v>
      </c>
      <c r="DD532" s="37">
        <v>0</v>
      </c>
      <c r="DE532" s="37">
        <f t="shared" si="190"/>
        <v>0</v>
      </c>
      <c r="DG532" s="37">
        <v>0</v>
      </c>
      <c r="DK532" s="37">
        <v>0</v>
      </c>
      <c r="DQ532" s="37">
        <f t="shared" si="177"/>
        <v>354.87099999999998</v>
      </c>
      <c r="DW532" s="37">
        <v>0</v>
      </c>
      <c r="DZ532" s="37">
        <v>1</v>
      </c>
      <c r="EE532" s="37">
        <v>0</v>
      </c>
      <c r="EK532" s="37">
        <v>2</v>
      </c>
      <c r="EL532" s="37">
        <f t="shared" si="191"/>
        <v>52</v>
      </c>
      <c r="EN532" s="37">
        <v>52</v>
      </c>
      <c r="EP532" s="37">
        <v>662.875</v>
      </c>
      <c r="FF532" s="37">
        <v>709.74199999999996</v>
      </c>
      <c r="FI532" s="37"/>
      <c r="FV532" s="37">
        <v>141.94839999999999</v>
      </c>
      <c r="FX532" s="37">
        <v>5</v>
      </c>
      <c r="GH532" s="37">
        <v>579.15599999999995</v>
      </c>
      <c r="HV532" s="37">
        <v>386.10399999999998</v>
      </c>
      <c r="HX532" s="37">
        <v>1.7</v>
      </c>
      <c r="IB532" s="37">
        <v>0</v>
      </c>
      <c r="IR532" s="37">
        <v>0</v>
      </c>
      <c r="IT532" s="37">
        <v>0</v>
      </c>
      <c r="JT532" s="37">
        <v>0</v>
      </c>
      <c r="JW532" s="37">
        <v>0</v>
      </c>
      <c r="JZ532" s="37">
        <v>0</v>
      </c>
      <c r="KA532" s="37">
        <v>0</v>
      </c>
      <c r="KB532" s="37">
        <v>0</v>
      </c>
      <c r="KC532" s="37">
        <v>0</v>
      </c>
      <c r="KD532" s="37">
        <v>0</v>
      </c>
      <c r="KV532" s="37">
        <v>0</v>
      </c>
    </row>
    <row r="533" spans="1:308" ht="17.25" customHeight="1" x14ac:dyDescent="0.25">
      <c r="A533" s="17">
        <v>523</v>
      </c>
      <c r="B533" s="163" t="s">
        <v>300</v>
      </c>
      <c r="C533" s="169" t="s">
        <v>823</v>
      </c>
      <c r="D533" s="170">
        <v>247693565</v>
      </c>
      <c r="E533" s="78">
        <f t="shared" si="192"/>
        <v>4994.0769999999993</v>
      </c>
      <c r="F533" s="78">
        <f t="shared" si="180"/>
        <v>0</v>
      </c>
      <c r="G533" s="78">
        <f t="shared" si="181"/>
        <v>576.53800000000001</v>
      </c>
      <c r="H533" s="78">
        <f t="shared" si="182"/>
        <v>0</v>
      </c>
      <c r="I533" s="78">
        <f t="shared" si="193"/>
        <v>4417.5389999999998</v>
      </c>
      <c r="J533" s="37">
        <f t="shared" si="183"/>
        <v>2</v>
      </c>
      <c r="L533" s="37">
        <v>2</v>
      </c>
      <c r="N533" s="37">
        <v>0</v>
      </c>
      <c r="U533" s="37">
        <v>1</v>
      </c>
      <c r="V533" s="180">
        <f t="shared" si="178"/>
        <v>359</v>
      </c>
      <c r="W533" s="180">
        <f t="shared" si="184"/>
        <v>0</v>
      </c>
      <c r="X533" s="180"/>
      <c r="Y533" s="180"/>
      <c r="Z533" s="180">
        <f t="shared" si="185"/>
        <v>0</v>
      </c>
      <c r="AA533" s="180"/>
      <c r="AB533" s="180"/>
      <c r="AC533" s="180">
        <f t="shared" si="186"/>
        <v>359</v>
      </c>
      <c r="AE533" s="37">
        <v>359</v>
      </c>
      <c r="AG533" s="37">
        <v>18</v>
      </c>
      <c r="AI533" s="37">
        <v>0</v>
      </c>
      <c r="AK533" s="37">
        <v>0</v>
      </c>
      <c r="AL533" s="37">
        <f t="shared" si="179"/>
        <v>8</v>
      </c>
      <c r="AM533" s="179">
        <f t="shared" si="187"/>
        <v>0</v>
      </c>
      <c r="AP533" s="37">
        <f t="shared" si="188"/>
        <v>0</v>
      </c>
      <c r="AS533" s="37">
        <f t="shared" si="189"/>
        <v>7</v>
      </c>
      <c r="AU533" s="37">
        <v>7</v>
      </c>
      <c r="AV533" s="37">
        <f t="shared" si="194"/>
        <v>1</v>
      </c>
      <c r="AX533" s="37">
        <v>1</v>
      </c>
      <c r="AZ533" s="37">
        <v>1</v>
      </c>
      <c r="BF533" s="37">
        <v>0</v>
      </c>
      <c r="BS533" s="37">
        <f t="shared" si="176"/>
        <v>28.7</v>
      </c>
      <c r="BU533" s="37">
        <v>28.7</v>
      </c>
      <c r="BW533" s="37">
        <v>0</v>
      </c>
      <c r="BY533" s="37">
        <v>0</v>
      </c>
      <c r="CA533" s="37">
        <v>0</v>
      </c>
      <c r="CH533" s="37">
        <f t="shared" si="195"/>
        <v>4</v>
      </c>
      <c r="CJ533" s="37">
        <v>4</v>
      </c>
      <c r="CN533" s="37">
        <v>3441.7510000000002</v>
      </c>
      <c r="CT533" s="37">
        <v>25</v>
      </c>
      <c r="DB533" s="37">
        <v>0</v>
      </c>
      <c r="DD533" s="37">
        <v>0</v>
      </c>
      <c r="DE533" s="37">
        <f t="shared" si="190"/>
        <v>0</v>
      </c>
      <c r="DG533" s="37">
        <v>0</v>
      </c>
      <c r="DK533" s="37">
        <v>0</v>
      </c>
      <c r="DQ533" s="37">
        <f t="shared" si="177"/>
        <v>107.79600000000001</v>
      </c>
      <c r="DW533" s="37">
        <v>0</v>
      </c>
      <c r="DZ533" s="37">
        <v>2</v>
      </c>
      <c r="EE533" s="37">
        <v>6</v>
      </c>
      <c r="EK533" s="37">
        <v>6</v>
      </c>
      <c r="EL533" s="37">
        <f t="shared" si="191"/>
        <v>27</v>
      </c>
      <c r="EN533" s="37">
        <v>27</v>
      </c>
      <c r="EP533" s="37">
        <v>360.94600000000003</v>
      </c>
      <c r="FF533" s="37">
        <v>215.59200000000001</v>
      </c>
      <c r="FI533" s="37"/>
      <c r="FV533" s="37">
        <v>61.597714285714297</v>
      </c>
      <c r="FX533" s="37">
        <v>3.5</v>
      </c>
      <c r="GH533" s="37">
        <v>570.08799999999997</v>
      </c>
      <c r="HV533" s="37">
        <v>380.05866666666702</v>
      </c>
      <c r="HX533" s="37">
        <v>1.7</v>
      </c>
      <c r="IB533" s="37">
        <v>0</v>
      </c>
      <c r="IR533" s="37">
        <v>0</v>
      </c>
      <c r="IT533" s="37">
        <v>0</v>
      </c>
      <c r="JT533" s="37">
        <v>0</v>
      </c>
      <c r="JW533" s="37">
        <v>0</v>
      </c>
      <c r="JZ533" s="37">
        <v>0</v>
      </c>
      <c r="KA533" s="37">
        <v>0</v>
      </c>
      <c r="KB533" s="37">
        <v>0</v>
      </c>
      <c r="KC533" s="37">
        <v>0</v>
      </c>
      <c r="KD533" s="37">
        <v>0</v>
      </c>
      <c r="KV533" s="37">
        <v>0</v>
      </c>
    </row>
    <row r="534" spans="1:308" ht="17.25" customHeight="1" x14ac:dyDescent="0.25">
      <c r="A534" s="17">
        <v>524</v>
      </c>
      <c r="B534" s="163" t="s">
        <v>300</v>
      </c>
      <c r="C534" s="169" t="s">
        <v>824</v>
      </c>
      <c r="D534" s="170">
        <v>247693869</v>
      </c>
      <c r="E534" s="78">
        <f t="shared" si="192"/>
        <v>19964.179</v>
      </c>
      <c r="F534" s="78">
        <f t="shared" si="180"/>
        <v>0</v>
      </c>
      <c r="G534" s="78">
        <f t="shared" si="181"/>
        <v>5335.6720000000005</v>
      </c>
      <c r="H534" s="78">
        <f t="shared" si="182"/>
        <v>0</v>
      </c>
      <c r="I534" s="78">
        <f t="shared" si="193"/>
        <v>14628.507</v>
      </c>
      <c r="J534" s="37">
        <f t="shared" si="183"/>
        <v>2</v>
      </c>
      <c r="L534" s="37">
        <v>2</v>
      </c>
      <c r="N534" s="37">
        <v>0</v>
      </c>
      <c r="U534" s="37">
        <v>1</v>
      </c>
      <c r="V534" s="180">
        <f t="shared" si="178"/>
        <v>515</v>
      </c>
      <c r="W534" s="180">
        <f t="shared" si="184"/>
        <v>0</v>
      </c>
      <c r="X534" s="180"/>
      <c r="Y534" s="180"/>
      <c r="Z534" s="180">
        <f t="shared" si="185"/>
        <v>0</v>
      </c>
      <c r="AA534" s="180"/>
      <c r="AB534" s="180"/>
      <c r="AC534" s="180">
        <f t="shared" si="186"/>
        <v>515</v>
      </c>
      <c r="AE534" s="37">
        <v>515</v>
      </c>
      <c r="AG534" s="37">
        <v>0</v>
      </c>
      <c r="AI534" s="37">
        <v>0</v>
      </c>
      <c r="AK534" s="37">
        <v>0</v>
      </c>
      <c r="AL534" s="37">
        <f t="shared" si="179"/>
        <v>5</v>
      </c>
      <c r="AM534" s="179">
        <f t="shared" si="187"/>
        <v>0</v>
      </c>
      <c r="AP534" s="37">
        <f t="shared" si="188"/>
        <v>0</v>
      </c>
      <c r="AS534" s="37">
        <f t="shared" si="189"/>
        <v>4</v>
      </c>
      <c r="AU534" s="37">
        <v>4</v>
      </c>
      <c r="AV534" s="37">
        <f t="shared" si="194"/>
        <v>1</v>
      </c>
      <c r="AX534" s="37">
        <v>1</v>
      </c>
      <c r="AZ534" s="37">
        <v>2</v>
      </c>
      <c r="BF534" s="37">
        <v>196</v>
      </c>
      <c r="BS534" s="37">
        <f t="shared" si="176"/>
        <v>204</v>
      </c>
      <c r="BU534" s="37">
        <v>204</v>
      </c>
      <c r="BW534" s="37">
        <v>0</v>
      </c>
      <c r="BY534" s="37">
        <v>0</v>
      </c>
      <c r="CA534" s="37">
        <v>0</v>
      </c>
      <c r="CH534" s="37">
        <f t="shared" si="195"/>
        <v>3</v>
      </c>
      <c r="CJ534" s="37">
        <v>3</v>
      </c>
      <c r="CN534" s="37">
        <v>12591.978999999999</v>
      </c>
      <c r="CT534" s="37">
        <v>86</v>
      </c>
      <c r="DB534" s="37">
        <v>0</v>
      </c>
      <c r="DD534" s="37">
        <v>0</v>
      </c>
      <c r="DE534" s="37">
        <f t="shared" si="190"/>
        <v>1</v>
      </c>
      <c r="DG534" s="37">
        <v>1</v>
      </c>
      <c r="DK534" s="37">
        <v>18</v>
      </c>
      <c r="DQ534" s="37">
        <f t="shared" si="177"/>
        <v>1104.702</v>
      </c>
      <c r="DW534" s="37">
        <v>0</v>
      </c>
      <c r="DZ534" s="37">
        <v>2</v>
      </c>
      <c r="EE534" s="37">
        <v>0</v>
      </c>
      <c r="EK534" s="37">
        <v>7</v>
      </c>
      <c r="EL534" s="37">
        <f t="shared" si="191"/>
        <v>236</v>
      </c>
      <c r="EN534" s="37">
        <v>236</v>
      </c>
      <c r="EP534" s="37">
        <v>3126.268</v>
      </c>
      <c r="FF534" s="37">
        <v>2209.404</v>
      </c>
      <c r="FI534" s="37"/>
      <c r="FV534" s="37">
        <v>736.46799999999996</v>
      </c>
      <c r="FX534" s="37">
        <v>3</v>
      </c>
      <c r="GH534" s="37">
        <v>1103.528</v>
      </c>
      <c r="HV534" s="37">
        <v>564.10376996805098</v>
      </c>
      <c r="HX534" s="37">
        <v>1.7</v>
      </c>
      <c r="IB534" s="37">
        <v>0</v>
      </c>
      <c r="IR534" s="37">
        <v>0</v>
      </c>
      <c r="IT534" s="37">
        <v>0</v>
      </c>
      <c r="JT534" s="37">
        <v>0</v>
      </c>
      <c r="JW534" s="37">
        <v>0</v>
      </c>
      <c r="JZ534" s="37">
        <v>0</v>
      </c>
      <c r="KA534" s="37">
        <v>0</v>
      </c>
      <c r="KB534" s="37">
        <v>0</v>
      </c>
      <c r="KC534" s="37">
        <v>0</v>
      </c>
      <c r="KD534" s="37">
        <v>0</v>
      </c>
      <c r="KV534" s="37">
        <v>0</v>
      </c>
    </row>
    <row r="535" spans="1:308" ht="17.25" customHeight="1" x14ac:dyDescent="0.25">
      <c r="A535" s="17">
        <v>525</v>
      </c>
      <c r="B535" s="163" t="s">
        <v>300</v>
      </c>
      <c r="C535" s="169" t="s">
        <v>825</v>
      </c>
      <c r="D535" s="170">
        <v>247693607</v>
      </c>
      <c r="E535" s="78">
        <f t="shared" si="192"/>
        <v>15550.800999999999</v>
      </c>
      <c r="F535" s="78">
        <f t="shared" si="180"/>
        <v>0</v>
      </c>
      <c r="G535" s="78">
        <f t="shared" si="181"/>
        <v>10333.206</v>
      </c>
      <c r="H535" s="78">
        <f t="shared" si="182"/>
        <v>0</v>
      </c>
      <c r="I535" s="78">
        <f t="shared" si="193"/>
        <v>5217.5949999999993</v>
      </c>
      <c r="J535" s="37">
        <f t="shared" si="183"/>
        <v>3</v>
      </c>
      <c r="L535" s="37">
        <v>3</v>
      </c>
      <c r="N535" s="37">
        <v>0</v>
      </c>
      <c r="U535" s="37">
        <v>1</v>
      </c>
      <c r="V535" s="180">
        <f t="shared" si="178"/>
        <v>643</v>
      </c>
      <c r="W535" s="180">
        <f t="shared" si="184"/>
        <v>0</v>
      </c>
      <c r="X535" s="180"/>
      <c r="Y535" s="180"/>
      <c r="Z535" s="180">
        <f t="shared" si="185"/>
        <v>0</v>
      </c>
      <c r="AA535" s="180"/>
      <c r="AB535" s="180"/>
      <c r="AC535" s="180">
        <f t="shared" si="186"/>
        <v>643</v>
      </c>
      <c r="AE535" s="37">
        <v>643</v>
      </c>
      <c r="AG535" s="37">
        <v>0</v>
      </c>
      <c r="AI535" s="37">
        <v>178.3</v>
      </c>
      <c r="AK535" s="37">
        <v>0</v>
      </c>
      <c r="AL535" s="37">
        <f t="shared" si="179"/>
        <v>0</v>
      </c>
      <c r="AM535" s="179">
        <f t="shared" si="187"/>
        <v>0</v>
      </c>
      <c r="AP535" s="37">
        <f t="shared" si="188"/>
        <v>0</v>
      </c>
      <c r="AS535" s="37">
        <f t="shared" si="189"/>
        <v>0</v>
      </c>
      <c r="AU535" s="37">
        <v>0</v>
      </c>
      <c r="AV535" s="37">
        <f t="shared" si="194"/>
        <v>0</v>
      </c>
      <c r="AX535" s="37">
        <v>0</v>
      </c>
      <c r="AZ535" s="37">
        <v>2</v>
      </c>
      <c r="BF535" s="37">
        <v>0</v>
      </c>
      <c r="BS535" s="37">
        <f t="shared" si="176"/>
        <v>331</v>
      </c>
      <c r="BU535" s="37">
        <v>331</v>
      </c>
      <c r="BW535" s="37">
        <v>0</v>
      </c>
      <c r="BY535" s="37">
        <v>125</v>
      </c>
      <c r="CA535" s="37">
        <v>0</v>
      </c>
      <c r="CH535" s="37">
        <f t="shared" si="195"/>
        <v>4</v>
      </c>
      <c r="CJ535" s="37">
        <v>4</v>
      </c>
      <c r="CN535" s="37">
        <v>2220.3110000000001</v>
      </c>
      <c r="CT535" s="37">
        <v>30</v>
      </c>
      <c r="DB535" s="37">
        <v>0</v>
      </c>
      <c r="DD535" s="37">
        <v>0</v>
      </c>
      <c r="DE535" s="37">
        <f t="shared" si="190"/>
        <v>1</v>
      </c>
      <c r="DG535" s="37">
        <v>1</v>
      </c>
      <c r="DK535" s="37">
        <v>18</v>
      </c>
      <c r="DQ535" s="37">
        <f t="shared" si="177"/>
        <v>4004.7420000000002</v>
      </c>
      <c r="DW535" s="37">
        <v>0</v>
      </c>
      <c r="DZ535" s="37">
        <v>3</v>
      </c>
      <c r="EE535" s="37">
        <v>4</v>
      </c>
      <c r="EK535" s="37">
        <v>4</v>
      </c>
      <c r="EL535" s="37">
        <f t="shared" si="191"/>
        <v>174</v>
      </c>
      <c r="EN535" s="37">
        <v>174</v>
      </c>
      <c r="EP535" s="37">
        <v>2323.7220000000002</v>
      </c>
      <c r="FF535" s="37">
        <v>8009.4840000000004</v>
      </c>
      <c r="FI535" s="37"/>
      <c r="FV535" s="37">
        <v>1601.8968</v>
      </c>
      <c r="FX535" s="37">
        <v>5</v>
      </c>
      <c r="GH535" s="37">
        <v>1701.9839999999999</v>
      </c>
      <c r="HV535" s="37">
        <v>1001.1670588235301</v>
      </c>
      <c r="HX535" s="37">
        <v>1.7</v>
      </c>
      <c r="IB535" s="37">
        <v>0</v>
      </c>
      <c r="IR535" s="37">
        <v>0</v>
      </c>
      <c r="IT535" s="37">
        <v>0</v>
      </c>
      <c r="JT535" s="37">
        <v>0</v>
      </c>
      <c r="JW535" s="37">
        <v>0</v>
      </c>
      <c r="JZ535" s="37">
        <v>0</v>
      </c>
      <c r="KA535" s="37">
        <v>0</v>
      </c>
      <c r="KB535" s="37">
        <v>0</v>
      </c>
      <c r="KC535" s="37">
        <v>0</v>
      </c>
      <c r="KD535" s="37">
        <v>0</v>
      </c>
      <c r="KV535" s="37">
        <v>0</v>
      </c>
    </row>
    <row r="536" spans="1:308" ht="17.25" customHeight="1" x14ac:dyDescent="0.25">
      <c r="A536" s="17">
        <v>526</v>
      </c>
      <c r="B536" s="165" t="s">
        <v>300</v>
      </c>
      <c r="C536" s="172" t="s">
        <v>826</v>
      </c>
      <c r="D536" s="170">
        <v>247693913</v>
      </c>
      <c r="E536" s="78">
        <f t="shared" si="192"/>
        <v>15324.7716</v>
      </c>
      <c r="F536" s="78">
        <f t="shared" si="180"/>
        <v>3235</v>
      </c>
      <c r="G536" s="78">
        <f t="shared" si="181"/>
        <v>1085.77</v>
      </c>
      <c r="H536" s="78">
        <f t="shared" si="182"/>
        <v>5333.68</v>
      </c>
      <c r="I536" s="78">
        <f t="shared" si="193"/>
        <v>5670.3216000000002</v>
      </c>
      <c r="J536" s="37">
        <f t="shared" si="183"/>
        <v>2</v>
      </c>
      <c r="K536" s="37">
        <f>VLOOKUP($D536,'[2]Титул ДТ'!$B:$CT,12,0)</f>
        <v>2</v>
      </c>
      <c r="N536" s="37">
        <v>0</v>
      </c>
      <c r="U536" s="37">
        <v>1</v>
      </c>
      <c r="V536" s="180">
        <f t="shared" si="178"/>
        <v>306</v>
      </c>
      <c r="W536" s="180">
        <f t="shared" si="184"/>
        <v>0</v>
      </c>
      <c r="X536" s="180"/>
      <c r="Y536" s="180"/>
      <c r="Z536" s="180">
        <f t="shared" si="185"/>
        <v>0</v>
      </c>
      <c r="AA536" s="180"/>
      <c r="AB536" s="180"/>
      <c r="AC536" s="180">
        <f t="shared" si="186"/>
        <v>306</v>
      </c>
      <c r="AD536" s="37">
        <v>306</v>
      </c>
      <c r="AG536" s="37">
        <v>0</v>
      </c>
      <c r="AI536" s="37">
        <v>0</v>
      </c>
      <c r="AK536" s="37">
        <v>0</v>
      </c>
      <c r="AL536" s="37">
        <f t="shared" si="179"/>
        <v>4</v>
      </c>
      <c r="AM536" s="179">
        <f t="shared" si="187"/>
        <v>0</v>
      </c>
      <c r="AP536" s="37">
        <f t="shared" si="188"/>
        <v>0</v>
      </c>
      <c r="AS536" s="37">
        <f t="shared" si="189"/>
        <v>4</v>
      </c>
      <c r="AT536" s="37">
        <v>4</v>
      </c>
      <c r="AV536" s="37">
        <f t="shared" si="194"/>
        <v>0</v>
      </c>
      <c r="AX536" s="37">
        <v>0</v>
      </c>
      <c r="AY536" s="37">
        <v>2</v>
      </c>
      <c r="BF536" s="37">
        <v>0</v>
      </c>
      <c r="BS536" s="37">
        <f t="shared" si="176"/>
        <v>180</v>
      </c>
      <c r="BT536" s="37">
        <v>180</v>
      </c>
      <c r="BW536" s="37">
        <v>0</v>
      </c>
      <c r="BX536" s="37">
        <v>210</v>
      </c>
      <c r="CA536" s="37">
        <v>0</v>
      </c>
      <c r="CH536" s="37">
        <f t="shared" si="195"/>
        <v>2</v>
      </c>
      <c r="CI536" s="37">
        <v>2</v>
      </c>
      <c r="CM536" s="37">
        <v>4000</v>
      </c>
      <c r="CN536" s="37">
        <v>5498</v>
      </c>
      <c r="CT536" s="37">
        <v>176</v>
      </c>
      <c r="CV536" s="37">
        <v>2</v>
      </c>
      <c r="CX536" s="37">
        <v>10</v>
      </c>
      <c r="DB536" s="37">
        <v>0</v>
      </c>
      <c r="DD536" s="37">
        <v>120</v>
      </c>
      <c r="DE536" s="37">
        <f t="shared" si="190"/>
        <v>3</v>
      </c>
      <c r="DF536" s="37">
        <v>3</v>
      </c>
      <c r="DJ536" s="37">
        <v>18</v>
      </c>
      <c r="DQ536" s="37">
        <f t="shared" si="177"/>
        <v>0</v>
      </c>
      <c r="DW536" s="37">
        <v>0</v>
      </c>
      <c r="DZ536" s="37">
        <v>2</v>
      </c>
      <c r="EE536" s="37">
        <v>0</v>
      </c>
      <c r="EK536" s="37">
        <v>13</v>
      </c>
      <c r="EL536" s="37">
        <f t="shared" si="191"/>
        <v>134</v>
      </c>
      <c r="EM536" s="37">
        <v>70</v>
      </c>
      <c r="EN536" s="37">
        <v>64</v>
      </c>
      <c r="EO536" s="37">
        <v>765</v>
      </c>
      <c r="EP536" s="37">
        <v>736.48</v>
      </c>
      <c r="EQ536" s="37">
        <v>135</v>
      </c>
      <c r="FE536" s="37">
        <v>2200</v>
      </c>
      <c r="FG536" s="37">
        <v>454.68</v>
      </c>
      <c r="FI536" s="37"/>
      <c r="FV536" s="37">
        <v>0</v>
      </c>
      <c r="FX536" s="37">
        <v>4.0999999999999996</v>
      </c>
      <c r="FY536" s="37">
        <v>270</v>
      </c>
      <c r="GB536" s="37">
        <v>349.29</v>
      </c>
      <c r="GE536" s="37">
        <v>30</v>
      </c>
      <c r="GH536" s="37">
        <v>162.32159999999999</v>
      </c>
      <c r="HU536" s="37">
        <v>138.44556397338701</v>
      </c>
      <c r="HV536" s="37">
        <v>236.10118832442399</v>
      </c>
      <c r="HW536" s="37">
        <v>2.1669166666666699</v>
      </c>
      <c r="HX536" s="37">
        <v>2.1</v>
      </c>
      <c r="IB536" s="37">
        <v>0</v>
      </c>
      <c r="IR536" s="37">
        <v>0</v>
      </c>
      <c r="IT536" s="37">
        <v>0</v>
      </c>
      <c r="JT536" s="37">
        <v>0</v>
      </c>
      <c r="JW536" s="37">
        <v>0</v>
      </c>
      <c r="JZ536" s="37">
        <v>0</v>
      </c>
      <c r="KA536" s="37">
        <v>0</v>
      </c>
      <c r="KB536" s="37">
        <v>0</v>
      </c>
      <c r="KC536" s="37">
        <v>0</v>
      </c>
      <c r="KD536" s="37">
        <v>0</v>
      </c>
      <c r="KV536" s="37">
        <v>0</v>
      </c>
    </row>
    <row r="537" spans="1:308" ht="17.25" customHeight="1" x14ac:dyDescent="0.25">
      <c r="A537" s="17">
        <v>527</v>
      </c>
      <c r="B537" s="163" t="s">
        <v>300</v>
      </c>
      <c r="C537" s="169" t="s">
        <v>827</v>
      </c>
      <c r="D537" s="170">
        <v>7668083210</v>
      </c>
      <c r="E537" s="78">
        <f t="shared" si="192"/>
        <v>15700.853999999999</v>
      </c>
      <c r="F537" s="78">
        <f t="shared" si="180"/>
        <v>0</v>
      </c>
      <c r="G537" s="78">
        <f t="shared" si="181"/>
        <v>6821.1777999999995</v>
      </c>
      <c r="H537" s="78">
        <f t="shared" si="182"/>
        <v>0</v>
      </c>
      <c r="I537" s="78">
        <f t="shared" si="193"/>
        <v>8879.6761999999999</v>
      </c>
      <c r="J537" s="37">
        <f t="shared" si="183"/>
        <v>4</v>
      </c>
      <c r="L537" s="37">
        <v>4</v>
      </c>
      <c r="N537" s="37">
        <v>0</v>
      </c>
      <c r="U537" s="37">
        <v>2</v>
      </c>
      <c r="V537" s="180">
        <f t="shared" si="178"/>
        <v>660.1</v>
      </c>
      <c r="W537" s="180">
        <f t="shared" si="184"/>
        <v>0</v>
      </c>
      <c r="X537" s="180"/>
      <c r="Y537" s="180"/>
      <c r="Z537" s="180">
        <f t="shared" si="185"/>
        <v>0</v>
      </c>
      <c r="AA537" s="180"/>
      <c r="AB537" s="180"/>
      <c r="AC537" s="180">
        <f t="shared" si="186"/>
        <v>660.1</v>
      </c>
      <c r="AE537" s="37">
        <v>660.1</v>
      </c>
      <c r="AG537" s="37">
        <v>0</v>
      </c>
      <c r="AI537" s="37">
        <v>0</v>
      </c>
      <c r="AK537" s="37">
        <v>0</v>
      </c>
      <c r="AL537" s="37">
        <f t="shared" si="179"/>
        <v>11</v>
      </c>
      <c r="AM537" s="179">
        <f t="shared" si="187"/>
        <v>0</v>
      </c>
      <c r="AP537" s="37">
        <f t="shared" si="188"/>
        <v>0</v>
      </c>
      <c r="AS537" s="37">
        <f t="shared" si="189"/>
        <v>10</v>
      </c>
      <c r="AU537" s="37">
        <v>10</v>
      </c>
      <c r="AV537" s="37">
        <f t="shared" si="194"/>
        <v>1</v>
      </c>
      <c r="AX537" s="37">
        <v>1</v>
      </c>
      <c r="AZ537" s="37">
        <v>2</v>
      </c>
      <c r="BF537" s="37">
        <v>0</v>
      </c>
      <c r="BS537" s="37">
        <f t="shared" si="176"/>
        <v>235</v>
      </c>
      <c r="BU537" s="37">
        <v>235</v>
      </c>
      <c r="BW537" s="37">
        <v>0</v>
      </c>
      <c r="BY537" s="37">
        <v>0</v>
      </c>
      <c r="CA537" s="37">
        <v>0</v>
      </c>
      <c r="CH537" s="37">
        <f t="shared" si="195"/>
        <v>2</v>
      </c>
      <c r="CJ537" s="37">
        <v>2</v>
      </c>
      <c r="CN537" s="37">
        <v>7363.7849999999999</v>
      </c>
      <c r="CT537" s="37">
        <v>25</v>
      </c>
      <c r="DB537" s="37">
        <v>0</v>
      </c>
      <c r="DD537" s="37">
        <v>0</v>
      </c>
      <c r="DE537" s="37">
        <f t="shared" si="190"/>
        <v>1</v>
      </c>
      <c r="DG537" s="37">
        <v>1</v>
      </c>
      <c r="DK537" s="37">
        <v>18</v>
      </c>
      <c r="DQ537" s="37">
        <f t="shared" si="177"/>
        <v>962.97649999999999</v>
      </c>
      <c r="DW537" s="37">
        <v>0</v>
      </c>
      <c r="DZ537" s="37">
        <v>4</v>
      </c>
      <c r="EE537" s="37">
        <v>0</v>
      </c>
      <c r="EK537" s="37">
        <v>0</v>
      </c>
      <c r="EL537" s="37">
        <f t="shared" si="191"/>
        <v>187</v>
      </c>
      <c r="EN537" s="37">
        <v>187</v>
      </c>
      <c r="EP537" s="37">
        <v>2484.06</v>
      </c>
      <c r="FF537" s="37">
        <v>1925.953</v>
      </c>
      <c r="FI537" s="37"/>
      <c r="FV537" s="37">
        <v>641.98433333333298</v>
      </c>
      <c r="FX537" s="37">
        <v>3</v>
      </c>
      <c r="GB537" s="37">
        <v>2411.1648</v>
      </c>
      <c r="GH537" s="37">
        <v>602.7912</v>
      </c>
      <c r="HV537" s="37">
        <v>970.00882758620605</v>
      </c>
      <c r="HX537" s="37">
        <v>3</v>
      </c>
      <c r="IB537" s="37">
        <v>0</v>
      </c>
      <c r="IR537" s="37">
        <v>0</v>
      </c>
      <c r="IT537" s="37">
        <v>0</v>
      </c>
      <c r="JT537" s="37">
        <v>0</v>
      </c>
      <c r="JW537" s="37">
        <v>0</v>
      </c>
      <c r="JZ537" s="37">
        <v>0</v>
      </c>
      <c r="KA537" s="37">
        <v>0</v>
      </c>
      <c r="KB537" s="37">
        <v>0</v>
      </c>
      <c r="KC537" s="37">
        <v>0</v>
      </c>
      <c r="KD537" s="37">
        <v>0</v>
      </c>
      <c r="KV537" s="37">
        <v>0</v>
      </c>
    </row>
    <row r="538" spans="1:308" ht="17.25" customHeight="1" x14ac:dyDescent="0.25">
      <c r="A538" s="17">
        <v>528</v>
      </c>
      <c r="B538" s="163" t="s">
        <v>300</v>
      </c>
      <c r="C538" s="169" t="s">
        <v>828</v>
      </c>
      <c r="D538" s="170">
        <v>7674438190</v>
      </c>
      <c r="E538" s="78">
        <f t="shared" si="192"/>
        <v>13975.136</v>
      </c>
      <c r="F538" s="78">
        <f t="shared" si="180"/>
        <v>0</v>
      </c>
      <c r="G538" s="78">
        <f t="shared" si="181"/>
        <v>5661.9256000000005</v>
      </c>
      <c r="H538" s="78">
        <f t="shared" si="182"/>
        <v>0</v>
      </c>
      <c r="I538" s="78">
        <f t="shared" si="193"/>
        <v>8313.2103999999999</v>
      </c>
      <c r="J538" s="37">
        <f t="shared" si="183"/>
        <v>3</v>
      </c>
      <c r="L538" s="37">
        <v>3</v>
      </c>
      <c r="N538" s="37">
        <v>0</v>
      </c>
      <c r="U538" s="37">
        <v>1</v>
      </c>
      <c r="V538" s="180">
        <f t="shared" si="178"/>
        <v>936</v>
      </c>
      <c r="W538" s="180">
        <f t="shared" si="184"/>
        <v>0</v>
      </c>
      <c r="X538" s="180"/>
      <c r="Y538" s="180"/>
      <c r="Z538" s="180">
        <f t="shared" si="185"/>
        <v>0</v>
      </c>
      <c r="AA538" s="180"/>
      <c r="AB538" s="180"/>
      <c r="AC538" s="180">
        <f t="shared" si="186"/>
        <v>936</v>
      </c>
      <c r="AE538" s="37">
        <v>936</v>
      </c>
      <c r="AG538" s="37">
        <v>0</v>
      </c>
      <c r="AI538" s="37">
        <v>0</v>
      </c>
      <c r="AK538" s="37">
        <v>0</v>
      </c>
      <c r="AL538" s="37">
        <f t="shared" si="179"/>
        <v>0</v>
      </c>
      <c r="AM538" s="179">
        <f t="shared" si="187"/>
        <v>0</v>
      </c>
      <c r="AP538" s="37">
        <f t="shared" si="188"/>
        <v>0</v>
      </c>
      <c r="AS538" s="37">
        <f t="shared" si="189"/>
        <v>0</v>
      </c>
      <c r="AU538" s="37">
        <v>0</v>
      </c>
      <c r="AV538" s="37">
        <f t="shared" si="194"/>
        <v>0</v>
      </c>
      <c r="AX538" s="37">
        <v>0</v>
      </c>
      <c r="AZ538" s="37">
        <v>1</v>
      </c>
      <c r="BF538" s="37">
        <v>0</v>
      </c>
      <c r="BS538" s="37">
        <f t="shared" si="176"/>
        <v>122</v>
      </c>
      <c r="BU538" s="37">
        <v>122</v>
      </c>
      <c r="BW538" s="37">
        <v>0</v>
      </c>
      <c r="BY538" s="37">
        <v>0</v>
      </c>
      <c r="CA538" s="37">
        <v>0</v>
      </c>
      <c r="CH538" s="37">
        <f t="shared" si="195"/>
        <v>4</v>
      </c>
      <c r="CJ538" s="37">
        <v>4</v>
      </c>
      <c r="CN538" s="37">
        <v>6353.3869999999997</v>
      </c>
      <c r="CT538" s="37">
        <v>1</v>
      </c>
      <c r="DB538" s="37">
        <v>0</v>
      </c>
      <c r="DD538" s="37">
        <v>0</v>
      </c>
      <c r="DE538" s="37">
        <f t="shared" si="190"/>
        <v>1</v>
      </c>
      <c r="DG538" s="37">
        <v>1</v>
      </c>
      <c r="DK538" s="37">
        <v>18</v>
      </c>
      <c r="DQ538" s="37">
        <f t="shared" si="177"/>
        <v>1063.316</v>
      </c>
      <c r="DW538" s="37">
        <v>0</v>
      </c>
      <c r="DZ538" s="37">
        <v>3</v>
      </c>
      <c r="EE538" s="37">
        <v>0</v>
      </c>
      <c r="EK538" s="37">
        <v>0</v>
      </c>
      <c r="EL538" s="37">
        <f t="shared" si="191"/>
        <v>0</v>
      </c>
      <c r="EN538" s="37">
        <v>0</v>
      </c>
      <c r="EP538" s="37">
        <v>0</v>
      </c>
      <c r="FF538" s="37">
        <v>2126.6320000000001</v>
      </c>
      <c r="FI538" s="37"/>
      <c r="FV538" s="37">
        <v>354.43866666666702</v>
      </c>
      <c r="FX538" s="37">
        <v>6</v>
      </c>
      <c r="GB538" s="37">
        <v>3535.2936</v>
      </c>
      <c r="GH538" s="37">
        <v>883.82339999999999</v>
      </c>
      <c r="HV538" s="37">
        <v>1473.039</v>
      </c>
      <c r="HX538" s="37">
        <v>3</v>
      </c>
      <c r="IB538" s="37">
        <v>0</v>
      </c>
      <c r="IR538" s="37">
        <v>0</v>
      </c>
      <c r="IT538" s="37">
        <v>0</v>
      </c>
      <c r="JT538" s="37">
        <v>0</v>
      </c>
      <c r="JW538" s="37">
        <v>0</v>
      </c>
      <c r="JZ538" s="37">
        <v>0</v>
      </c>
      <c r="KA538" s="37">
        <v>0</v>
      </c>
      <c r="KB538" s="37">
        <v>0</v>
      </c>
      <c r="KC538" s="37">
        <v>0</v>
      </c>
      <c r="KD538" s="37">
        <v>0</v>
      </c>
      <c r="KV538" s="37">
        <v>0</v>
      </c>
    </row>
    <row r="539" spans="1:308" ht="17.25" customHeight="1" x14ac:dyDescent="0.25">
      <c r="A539" s="17">
        <v>529</v>
      </c>
      <c r="B539" s="163" t="s">
        <v>300</v>
      </c>
      <c r="C539" s="169" t="s">
        <v>829</v>
      </c>
      <c r="D539" s="170">
        <v>7674438530</v>
      </c>
      <c r="E539" s="78">
        <f t="shared" si="192"/>
        <v>9251.9320000000007</v>
      </c>
      <c r="F539" s="78">
        <f t="shared" si="180"/>
        <v>0</v>
      </c>
      <c r="G539" s="78">
        <f t="shared" si="181"/>
        <v>3779.4452000000001</v>
      </c>
      <c r="H539" s="78">
        <f t="shared" si="182"/>
        <v>0</v>
      </c>
      <c r="I539" s="78">
        <f t="shared" si="193"/>
        <v>5472.4867999999997</v>
      </c>
      <c r="J539" s="37">
        <f t="shared" si="183"/>
        <v>2</v>
      </c>
      <c r="L539" s="37">
        <v>2</v>
      </c>
      <c r="N539" s="37">
        <v>0</v>
      </c>
      <c r="U539" s="37">
        <v>1</v>
      </c>
      <c r="V539" s="180">
        <f t="shared" si="178"/>
        <v>761</v>
      </c>
      <c r="W539" s="180">
        <f t="shared" si="184"/>
        <v>0</v>
      </c>
      <c r="X539" s="180"/>
      <c r="Y539" s="180"/>
      <c r="Z539" s="180">
        <f t="shared" si="185"/>
        <v>0</v>
      </c>
      <c r="AA539" s="180"/>
      <c r="AB539" s="180"/>
      <c r="AC539" s="180">
        <f t="shared" si="186"/>
        <v>761</v>
      </c>
      <c r="AE539" s="37">
        <v>761</v>
      </c>
      <c r="AG539" s="37">
        <v>0</v>
      </c>
      <c r="AI539" s="37">
        <v>0</v>
      </c>
      <c r="AK539" s="37">
        <v>0</v>
      </c>
      <c r="AL539" s="37">
        <f t="shared" si="179"/>
        <v>0</v>
      </c>
      <c r="AM539" s="179">
        <f t="shared" si="187"/>
        <v>0</v>
      </c>
      <c r="AP539" s="37">
        <f t="shared" si="188"/>
        <v>0</v>
      </c>
      <c r="AS539" s="37">
        <f t="shared" si="189"/>
        <v>0</v>
      </c>
      <c r="AU539" s="37">
        <v>0</v>
      </c>
      <c r="AV539" s="37">
        <f t="shared" si="194"/>
        <v>0</v>
      </c>
      <c r="AX539" s="37">
        <v>0</v>
      </c>
      <c r="AZ539" s="37">
        <v>1</v>
      </c>
      <c r="BF539" s="37">
        <v>0</v>
      </c>
      <c r="BS539" s="37">
        <f t="shared" si="176"/>
        <v>126</v>
      </c>
      <c r="BU539" s="37">
        <v>126</v>
      </c>
      <c r="BW539" s="37">
        <v>0</v>
      </c>
      <c r="BY539" s="37">
        <v>0</v>
      </c>
      <c r="CA539" s="37">
        <v>0</v>
      </c>
      <c r="CH539" s="37">
        <f t="shared" si="195"/>
        <v>2</v>
      </c>
      <c r="CJ539" s="37">
        <v>2</v>
      </c>
      <c r="CN539" s="37">
        <v>3993.3919999999998</v>
      </c>
      <c r="CT539" s="37">
        <v>0</v>
      </c>
      <c r="DB539" s="37">
        <v>0</v>
      </c>
      <c r="DD539" s="37">
        <v>0</v>
      </c>
      <c r="DE539" s="37">
        <f t="shared" si="190"/>
        <v>0</v>
      </c>
      <c r="DG539" s="37">
        <v>0</v>
      </c>
      <c r="DK539" s="37">
        <v>0</v>
      </c>
      <c r="DQ539" s="37">
        <f t="shared" si="177"/>
        <v>705.53300000000002</v>
      </c>
      <c r="DW539" s="37">
        <v>0</v>
      </c>
      <c r="DZ539" s="37">
        <v>2</v>
      </c>
      <c r="EE539" s="37">
        <v>0</v>
      </c>
      <c r="EK539" s="37">
        <v>3</v>
      </c>
      <c r="EL539" s="37">
        <f t="shared" si="191"/>
        <v>0</v>
      </c>
      <c r="EN539" s="37">
        <v>0</v>
      </c>
      <c r="EP539" s="37">
        <v>0</v>
      </c>
      <c r="FF539" s="37">
        <v>1411.066</v>
      </c>
      <c r="FI539" s="37"/>
      <c r="FV539" s="37">
        <v>235.17766666666699</v>
      </c>
      <c r="FX539" s="37">
        <v>6</v>
      </c>
      <c r="GB539" s="37">
        <v>2368.3791999999999</v>
      </c>
      <c r="GH539" s="37">
        <v>592.09479999999996</v>
      </c>
      <c r="HV539" s="37">
        <v>986.82466666666699</v>
      </c>
      <c r="HX539" s="37">
        <v>3</v>
      </c>
      <c r="IB539" s="37">
        <v>0</v>
      </c>
      <c r="IR539" s="37">
        <v>0</v>
      </c>
      <c r="IT539" s="37">
        <v>0</v>
      </c>
      <c r="JT539" s="37">
        <v>0</v>
      </c>
      <c r="JW539" s="37">
        <v>0</v>
      </c>
      <c r="JZ539" s="37">
        <v>0</v>
      </c>
      <c r="KA539" s="37">
        <v>0</v>
      </c>
      <c r="KB539" s="37">
        <v>0</v>
      </c>
      <c r="KC539" s="37">
        <v>0</v>
      </c>
      <c r="KD539" s="37">
        <v>0</v>
      </c>
      <c r="KV539" s="37">
        <v>0</v>
      </c>
    </row>
    <row r="540" spans="1:308" ht="17.25" customHeight="1" x14ac:dyDescent="0.25">
      <c r="A540" s="17">
        <v>530</v>
      </c>
      <c r="B540" s="163" t="s">
        <v>300</v>
      </c>
      <c r="C540" s="169" t="s">
        <v>830</v>
      </c>
      <c r="D540" s="170">
        <v>7674439330</v>
      </c>
      <c r="E540" s="78">
        <f t="shared" si="192"/>
        <v>13570.670999999998</v>
      </c>
      <c r="F540" s="78">
        <f t="shared" si="180"/>
        <v>0</v>
      </c>
      <c r="G540" s="78">
        <f t="shared" si="181"/>
        <v>0</v>
      </c>
      <c r="H540" s="78">
        <f t="shared" si="182"/>
        <v>0</v>
      </c>
      <c r="I540" s="78">
        <f t="shared" si="193"/>
        <v>13570.670999999998</v>
      </c>
      <c r="J540" s="37">
        <f t="shared" si="183"/>
        <v>0</v>
      </c>
      <c r="K540" s="37">
        <f>VLOOKUP($D540,'[2]Титул ДТ'!$B:$CT,12,0)</f>
        <v>0</v>
      </c>
      <c r="N540" s="37">
        <v>0</v>
      </c>
      <c r="U540" s="37">
        <v>0</v>
      </c>
      <c r="V540" s="180">
        <f t="shared" si="178"/>
        <v>0</v>
      </c>
      <c r="W540" s="180">
        <f t="shared" si="184"/>
        <v>0</v>
      </c>
      <c r="X540" s="180"/>
      <c r="Y540" s="180"/>
      <c r="Z540" s="180">
        <f t="shared" si="185"/>
        <v>0</v>
      </c>
      <c r="AA540" s="180"/>
      <c r="AB540" s="180"/>
      <c r="AC540" s="180">
        <f t="shared" si="186"/>
        <v>0</v>
      </c>
      <c r="AE540" s="37">
        <v>0</v>
      </c>
      <c r="AG540" s="37">
        <v>0</v>
      </c>
      <c r="AI540" s="37">
        <v>0</v>
      </c>
      <c r="AK540" s="37">
        <v>0</v>
      </c>
      <c r="AL540" s="37">
        <f t="shared" si="179"/>
        <v>0</v>
      </c>
      <c r="AM540" s="179">
        <f t="shared" si="187"/>
        <v>0</v>
      </c>
      <c r="AP540" s="37">
        <f t="shared" si="188"/>
        <v>0</v>
      </c>
      <c r="AS540" s="37">
        <f t="shared" si="189"/>
        <v>0</v>
      </c>
      <c r="AU540" s="37">
        <v>0</v>
      </c>
      <c r="AV540" s="37">
        <f t="shared" si="194"/>
        <v>0</v>
      </c>
      <c r="AX540" s="37">
        <v>0</v>
      </c>
      <c r="AZ540" s="37">
        <v>0</v>
      </c>
      <c r="BF540" s="37">
        <v>0</v>
      </c>
      <c r="BS540" s="37">
        <f t="shared" si="176"/>
        <v>0</v>
      </c>
      <c r="BU540" s="37">
        <v>0</v>
      </c>
      <c r="BW540" s="37">
        <v>0</v>
      </c>
      <c r="BY540" s="37">
        <v>0</v>
      </c>
      <c r="CA540" s="37">
        <v>0</v>
      </c>
      <c r="CH540" s="37">
        <f t="shared" si="195"/>
        <v>0</v>
      </c>
      <c r="CJ540" s="37">
        <v>0</v>
      </c>
      <c r="CN540" s="37">
        <v>11382.710999999999</v>
      </c>
      <c r="CT540" s="37">
        <v>0</v>
      </c>
      <c r="DB540" s="37">
        <v>0</v>
      </c>
      <c r="DD540" s="37">
        <v>0</v>
      </c>
      <c r="DE540" s="37">
        <f t="shared" si="190"/>
        <v>0</v>
      </c>
      <c r="DG540" s="37">
        <v>0</v>
      </c>
      <c r="DK540" s="37">
        <v>0</v>
      </c>
      <c r="DQ540" s="37">
        <v>55</v>
      </c>
      <c r="DW540" s="37">
        <v>0</v>
      </c>
      <c r="DZ540" s="37">
        <v>0</v>
      </c>
      <c r="EE540" s="37">
        <v>0</v>
      </c>
      <c r="EK540" s="37">
        <v>0</v>
      </c>
      <c r="EL540" s="37">
        <f t="shared" si="191"/>
        <v>0</v>
      </c>
      <c r="EN540" s="37">
        <v>0</v>
      </c>
      <c r="EP540" s="37">
        <v>0</v>
      </c>
      <c r="FF540" s="37">
        <v>0</v>
      </c>
      <c r="FI540" s="37"/>
      <c r="FX540" s="37">
        <v>0</v>
      </c>
      <c r="GH540" s="37">
        <v>2187.96</v>
      </c>
      <c r="HV540" s="37">
        <v>1093.98</v>
      </c>
      <c r="HX540" s="37">
        <v>2</v>
      </c>
      <c r="IB540" s="37">
        <v>0</v>
      </c>
      <c r="IR540" s="37">
        <v>0</v>
      </c>
      <c r="IT540" s="37">
        <v>0</v>
      </c>
      <c r="JT540" s="37">
        <v>0</v>
      </c>
      <c r="JW540" s="37">
        <v>0</v>
      </c>
      <c r="JZ540" s="37">
        <v>0</v>
      </c>
      <c r="KA540" s="37">
        <v>0</v>
      </c>
      <c r="KB540" s="37">
        <v>0</v>
      </c>
      <c r="KC540" s="37">
        <v>0</v>
      </c>
      <c r="KD540" s="37">
        <v>0</v>
      </c>
      <c r="KV540" s="37">
        <v>0</v>
      </c>
    </row>
    <row r="541" spans="1:308" ht="17.25" customHeight="1" x14ac:dyDescent="0.25">
      <c r="A541" s="17">
        <v>531</v>
      </c>
      <c r="B541" s="163" t="s">
        <v>300</v>
      </c>
      <c r="C541" s="169" t="s">
        <v>831</v>
      </c>
      <c r="D541" s="170">
        <v>8606916738</v>
      </c>
      <c r="E541" s="78">
        <f t="shared" si="192"/>
        <v>4285.6620000000003</v>
      </c>
      <c r="F541" s="78">
        <f t="shared" si="180"/>
        <v>0</v>
      </c>
      <c r="G541" s="78">
        <f t="shared" si="181"/>
        <v>1445.6960000000001</v>
      </c>
      <c r="H541" s="78">
        <f t="shared" si="182"/>
        <v>0</v>
      </c>
      <c r="I541" s="78">
        <f t="shared" si="193"/>
        <v>2839.9660000000003</v>
      </c>
      <c r="J541" s="37">
        <f t="shared" si="183"/>
        <v>0</v>
      </c>
      <c r="K541" s="37">
        <f>VLOOKUP($D541,'[2]Титул ДТ'!$B:$CT,12,0)</f>
        <v>0</v>
      </c>
      <c r="N541" s="37">
        <v>0</v>
      </c>
      <c r="U541" s="37">
        <v>0</v>
      </c>
      <c r="V541" s="180">
        <f t="shared" si="178"/>
        <v>0</v>
      </c>
      <c r="W541" s="180">
        <f t="shared" si="184"/>
        <v>0</v>
      </c>
      <c r="X541" s="180"/>
      <c r="Y541" s="180"/>
      <c r="Z541" s="180">
        <f t="shared" si="185"/>
        <v>0</v>
      </c>
      <c r="AA541" s="180"/>
      <c r="AB541" s="180"/>
      <c r="AC541" s="180">
        <f t="shared" si="186"/>
        <v>0</v>
      </c>
      <c r="AE541" s="37">
        <v>0</v>
      </c>
      <c r="AG541" s="37">
        <v>0</v>
      </c>
      <c r="AI541" s="37">
        <v>0</v>
      </c>
      <c r="AK541" s="37">
        <v>0</v>
      </c>
      <c r="AL541" s="37">
        <f t="shared" si="179"/>
        <v>0</v>
      </c>
      <c r="AM541" s="179">
        <f t="shared" si="187"/>
        <v>0</v>
      </c>
      <c r="AP541" s="37">
        <f t="shared" si="188"/>
        <v>0</v>
      </c>
      <c r="AS541" s="37">
        <f t="shared" si="189"/>
        <v>0</v>
      </c>
      <c r="AU541" s="37">
        <v>0</v>
      </c>
      <c r="AV541" s="37">
        <f t="shared" si="194"/>
        <v>0</v>
      </c>
      <c r="AX541" s="37">
        <v>0</v>
      </c>
      <c r="AZ541" s="37">
        <v>0</v>
      </c>
      <c r="BF541" s="37">
        <v>0</v>
      </c>
      <c r="BS541" s="37">
        <f t="shared" si="176"/>
        <v>0</v>
      </c>
      <c r="BU541" s="37">
        <v>0</v>
      </c>
      <c r="BW541" s="37">
        <v>0</v>
      </c>
      <c r="BY541" s="37">
        <v>0</v>
      </c>
      <c r="CA541" s="37">
        <v>0</v>
      </c>
      <c r="CH541" s="37">
        <f t="shared" si="195"/>
        <v>0</v>
      </c>
      <c r="CJ541" s="37">
        <v>0</v>
      </c>
      <c r="CN541" s="37">
        <v>2294.4940000000001</v>
      </c>
      <c r="CT541" s="37">
        <v>50</v>
      </c>
      <c r="DB541" s="37">
        <v>0</v>
      </c>
      <c r="DD541" s="37">
        <v>0</v>
      </c>
      <c r="DE541" s="37">
        <f t="shared" si="190"/>
        <v>0</v>
      </c>
      <c r="DG541" s="37">
        <v>0</v>
      </c>
      <c r="DK541" s="37">
        <v>0</v>
      </c>
      <c r="DQ541" s="37">
        <f t="shared" ref="DQ541:DQ558" si="196">FF541/2</f>
        <v>525.32000000000005</v>
      </c>
      <c r="DW541" s="37">
        <v>0</v>
      </c>
      <c r="DZ541" s="37">
        <v>0</v>
      </c>
      <c r="EE541" s="37">
        <v>0</v>
      </c>
      <c r="EK541" s="37">
        <v>0</v>
      </c>
      <c r="EL541" s="37">
        <f t="shared" si="191"/>
        <v>30</v>
      </c>
      <c r="EN541" s="37">
        <v>30</v>
      </c>
      <c r="EP541" s="37">
        <v>395.05599999999998</v>
      </c>
      <c r="FF541" s="37">
        <v>1050.6400000000001</v>
      </c>
      <c r="FI541" s="37"/>
      <c r="FV541" s="37">
        <v>233.47555555555601</v>
      </c>
      <c r="FX541" s="37">
        <v>4.5</v>
      </c>
      <c r="GH541" s="37">
        <v>545.47199999999998</v>
      </c>
      <c r="HV541" s="37">
        <v>363.64800000000002</v>
      </c>
      <c r="HX541" s="37">
        <v>1.7</v>
      </c>
      <c r="IB541" s="37">
        <v>0</v>
      </c>
      <c r="IR541" s="37">
        <v>0</v>
      </c>
      <c r="IT541" s="37">
        <v>0</v>
      </c>
      <c r="JT541" s="37">
        <v>0</v>
      </c>
      <c r="JW541" s="37">
        <v>0</v>
      </c>
      <c r="JZ541" s="37">
        <v>0</v>
      </c>
      <c r="KA541" s="37">
        <v>0</v>
      </c>
      <c r="KB541" s="37">
        <v>0</v>
      </c>
      <c r="KC541" s="37">
        <v>0</v>
      </c>
      <c r="KD541" s="37">
        <v>0</v>
      </c>
      <c r="KV541" s="37">
        <v>0</v>
      </c>
    </row>
    <row r="542" spans="1:308" ht="17.25" customHeight="1" x14ac:dyDescent="0.25">
      <c r="A542" s="17">
        <v>532</v>
      </c>
      <c r="B542" s="163" t="s">
        <v>300</v>
      </c>
      <c r="C542" s="169" t="s">
        <v>832</v>
      </c>
      <c r="D542" s="170">
        <v>8880239878</v>
      </c>
      <c r="E542" s="78">
        <f t="shared" si="192"/>
        <v>5997.0360000000001</v>
      </c>
      <c r="F542" s="78">
        <f t="shared" si="180"/>
        <v>0</v>
      </c>
      <c r="G542" s="78">
        <f t="shared" si="181"/>
        <v>2697.56</v>
      </c>
      <c r="H542" s="78">
        <f t="shared" si="182"/>
        <v>0</v>
      </c>
      <c r="I542" s="78">
        <f t="shared" si="193"/>
        <v>3299.4760000000001</v>
      </c>
      <c r="J542" s="37">
        <f t="shared" si="183"/>
        <v>1</v>
      </c>
      <c r="L542" s="37">
        <v>1</v>
      </c>
      <c r="N542" s="37">
        <v>0</v>
      </c>
      <c r="U542" s="37">
        <v>1</v>
      </c>
      <c r="V542" s="180">
        <f t="shared" si="178"/>
        <v>571</v>
      </c>
      <c r="W542" s="180">
        <f t="shared" si="184"/>
        <v>0</v>
      </c>
      <c r="X542" s="180"/>
      <c r="Y542" s="180"/>
      <c r="Z542" s="180">
        <f t="shared" si="185"/>
        <v>0</v>
      </c>
      <c r="AA542" s="180"/>
      <c r="AB542" s="180"/>
      <c r="AC542" s="180">
        <f t="shared" si="186"/>
        <v>571</v>
      </c>
      <c r="AE542" s="37">
        <v>571</v>
      </c>
      <c r="AG542" s="37">
        <v>0</v>
      </c>
      <c r="AI542" s="37">
        <v>0</v>
      </c>
      <c r="AK542" s="37">
        <v>0</v>
      </c>
      <c r="AL542" s="37">
        <f t="shared" si="179"/>
        <v>0</v>
      </c>
      <c r="AM542" s="179">
        <f t="shared" si="187"/>
        <v>0</v>
      </c>
      <c r="AP542" s="37">
        <f t="shared" si="188"/>
        <v>0</v>
      </c>
      <c r="AS542" s="37">
        <f t="shared" si="189"/>
        <v>0</v>
      </c>
      <c r="AU542" s="37">
        <v>0</v>
      </c>
      <c r="AV542" s="37">
        <f t="shared" si="194"/>
        <v>0</v>
      </c>
      <c r="AX542" s="37">
        <v>0</v>
      </c>
      <c r="AZ542" s="37">
        <v>0</v>
      </c>
      <c r="BF542" s="37">
        <v>0</v>
      </c>
      <c r="BS542" s="37">
        <f t="shared" si="176"/>
        <v>0</v>
      </c>
      <c r="BU542" s="37">
        <v>0</v>
      </c>
      <c r="BW542" s="37">
        <v>0</v>
      </c>
      <c r="BY542" s="37">
        <v>0</v>
      </c>
      <c r="CA542" s="37">
        <v>0</v>
      </c>
      <c r="CH542" s="37">
        <f t="shared" si="195"/>
        <v>0</v>
      </c>
      <c r="CJ542" s="37">
        <v>0</v>
      </c>
      <c r="CN542" s="37">
        <v>1697.0989999999999</v>
      </c>
      <c r="CT542" s="37">
        <v>0</v>
      </c>
      <c r="DB542" s="37">
        <v>0</v>
      </c>
      <c r="DD542" s="37">
        <v>0</v>
      </c>
      <c r="DE542" s="37">
        <f t="shared" si="190"/>
        <v>0</v>
      </c>
      <c r="DG542" s="37">
        <v>0</v>
      </c>
      <c r="DK542" s="37">
        <v>0</v>
      </c>
      <c r="DQ542" s="37">
        <f t="shared" si="196"/>
        <v>1101.367</v>
      </c>
      <c r="DW542" s="37">
        <v>0</v>
      </c>
      <c r="DZ542" s="37">
        <v>1</v>
      </c>
      <c r="EE542" s="37">
        <v>0</v>
      </c>
      <c r="EK542" s="37">
        <v>0</v>
      </c>
      <c r="EL542" s="37">
        <f t="shared" si="191"/>
        <v>40</v>
      </c>
      <c r="EN542" s="37">
        <v>40</v>
      </c>
      <c r="EP542" s="37">
        <v>494.82600000000002</v>
      </c>
      <c r="FF542" s="37">
        <v>2202.7339999999999</v>
      </c>
      <c r="FI542" s="37"/>
      <c r="FV542" s="37">
        <v>400.49709090909101</v>
      </c>
      <c r="FX542" s="37">
        <v>5.5</v>
      </c>
      <c r="GH542" s="37">
        <v>1031.377</v>
      </c>
      <c r="HV542" s="37">
        <v>515.68849999999998</v>
      </c>
      <c r="HX542" s="37">
        <v>2</v>
      </c>
      <c r="IB542" s="37">
        <v>0</v>
      </c>
      <c r="IR542" s="37">
        <v>0</v>
      </c>
      <c r="IT542" s="37">
        <v>0</v>
      </c>
      <c r="JT542" s="37">
        <v>0</v>
      </c>
      <c r="JW542" s="37">
        <v>0</v>
      </c>
      <c r="JZ542" s="37">
        <v>0</v>
      </c>
      <c r="KA542" s="37">
        <v>0</v>
      </c>
      <c r="KB542" s="37">
        <v>0</v>
      </c>
      <c r="KC542" s="37">
        <v>0</v>
      </c>
      <c r="KD542" s="37">
        <v>0</v>
      </c>
      <c r="KV542" s="37">
        <v>0</v>
      </c>
    </row>
    <row r="543" spans="1:308" ht="17.25" customHeight="1" x14ac:dyDescent="0.25">
      <c r="A543" s="17">
        <v>533</v>
      </c>
      <c r="B543" s="163" t="s">
        <v>300</v>
      </c>
      <c r="C543" s="169" t="s">
        <v>833</v>
      </c>
      <c r="D543" s="170">
        <v>8883724118</v>
      </c>
      <c r="E543" s="78">
        <f t="shared" si="192"/>
        <v>16060.054</v>
      </c>
      <c r="F543" s="78">
        <f t="shared" si="180"/>
        <v>0</v>
      </c>
      <c r="G543" s="78">
        <f t="shared" si="181"/>
        <v>5973.2478000000001</v>
      </c>
      <c r="H543" s="78">
        <f t="shared" si="182"/>
        <v>0</v>
      </c>
      <c r="I543" s="78">
        <f t="shared" si="193"/>
        <v>10086.806199999999</v>
      </c>
      <c r="J543" s="37">
        <f t="shared" si="183"/>
        <v>1</v>
      </c>
      <c r="L543" s="37">
        <v>1</v>
      </c>
      <c r="N543" s="37">
        <v>0</v>
      </c>
      <c r="U543" s="37">
        <v>1</v>
      </c>
      <c r="V543" s="180">
        <f t="shared" si="178"/>
        <v>405</v>
      </c>
      <c r="W543" s="180">
        <f t="shared" si="184"/>
        <v>0</v>
      </c>
      <c r="X543" s="180"/>
      <c r="Y543" s="180"/>
      <c r="Z543" s="180">
        <f t="shared" si="185"/>
        <v>0</v>
      </c>
      <c r="AA543" s="180"/>
      <c r="AB543" s="180"/>
      <c r="AC543" s="180">
        <f t="shared" si="186"/>
        <v>405</v>
      </c>
      <c r="AE543" s="37">
        <v>405</v>
      </c>
      <c r="AG543" s="37">
        <v>0</v>
      </c>
      <c r="AI543" s="37">
        <v>0</v>
      </c>
      <c r="AK543" s="37">
        <v>0</v>
      </c>
      <c r="AL543" s="37">
        <f t="shared" si="179"/>
        <v>0</v>
      </c>
      <c r="AM543" s="179">
        <f t="shared" si="187"/>
        <v>0</v>
      </c>
      <c r="AP543" s="37">
        <f t="shared" si="188"/>
        <v>0</v>
      </c>
      <c r="AS543" s="37">
        <f t="shared" si="189"/>
        <v>0</v>
      </c>
      <c r="AU543" s="37">
        <v>0</v>
      </c>
      <c r="AV543" s="37">
        <f t="shared" si="194"/>
        <v>0</v>
      </c>
      <c r="AX543" s="37">
        <v>0</v>
      </c>
      <c r="AZ543" s="37">
        <v>0</v>
      </c>
      <c r="BF543" s="37">
        <v>0</v>
      </c>
      <c r="BS543" s="37">
        <f t="shared" ref="BS543:BS606" si="197">BT543+BU543</f>
        <v>0</v>
      </c>
      <c r="BU543" s="37">
        <v>0</v>
      </c>
      <c r="BW543" s="37">
        <v>0</v>
      </c>
      <c r="BY543" s="37">
        <v>0</v>
      </c>
      <c r="CA543" s="37">
        <v>0</v>
      </c>
      <c r="CH543" s="37">
        <f t="shared" si="195"/>
        <v>0</v>
      </c>
      <c r="CJ543" s="37">
        <v>0</v>
      </c>
      <c r="CN543" s="37">
        <v>8782.6779999999999</v>
      </c>
      <c r="CT543" s="37">
        <v>0</v>
      </c>
      <c r="DB543" s="37">
        <v>0</v>
      </c>
      <c r="DD543" s="37">
        <v>0</v>
      </c>
      <c r="DE543" s="37">
        <f t="shared" si="190"/>
        <v>0</v>
      </c>
      <c r="DG543" s="37">
        <v>0</v>
      </c>
      <c r="DK543" s="37">
        <v>0</v>
      </c>
      <c r="DQ543" s="37">
        <f t="shared" si="196"/>
        <v>1188.3675000000001</v>
      </c>
      <c r="DW543" s="37">
        <v>0</v>
      </c>
      <c r="DZ543" s="37">
        <v>1</v>
      </c>
      <c r="EE543" s="37">
        <v>0</v>
      </c>
      <c r="EK543" s="37">
        <v>0</v>
      </c>
      <c r="EL543" s="37">
        <f t="shared" si="191"/>
        <v>0</v>
      </c>
      <c r="EN543" s="37">
        <v>0</v>
      </c>
      <c r="EP543" s="37">
        <v>0</v>
      </c>
      <c r="FF543" s="37">
        <v>2376.7350000000001</v>
      </c>
      <c r="FI543" s="37"/>
      <c r="FV543" s="37">
        <v>475.34699999999998</v>
      </c>
      <c r="FX543" s="37">
        <v>5</v>
      </c>
      <c r="GB543" s="37">
        <v>3596.5128</v>
      </c>
      <c r="GH543" s="37">
        <v>899.12819999999999</v>
      </c>
      <c r="HV543" s="37">
        <v>1498.547</v>
      </c>
      <c r="HX543" s="37">
        <v>3</v>
      </c>
      <c r="IB543" s="37">
        <v>0</v>
      </c>
      <c r="IR543" s="37">
        <v>0</v>
      </c>
      <c r="IT543" s="37">
        <v>0</v>
      </c>
      <c r="JT543" s="37">
        <v>0</v>
      </c>
      <c r="JW543" s="37">
        <v>0</v>
      </c>
      <c r="JZ543" s="37">
        <v>0</v>
      </c>
      <c r="KA543" s="37">
        <v>0</v>
      </c>
      <c r="KB543" s="37">
        <v>0</v>
      </c>
      <c r="KC543" s="37">
        <v>0</v>
      </c>
      <c r="KD543" s="37">
        <v>0</v>
      </c>
      <c r="KV543" s="37">
        <v>0</v>
      </c>
    </row>
    <row r="544" spans="1:308" ht="17.25" customHeight="1" x14ac:dyDescent="0.25">
      <c r="A544" s="17">
        <v>534</v>
      </c>
      <c r="B544" s="163" t="s">
        <v>300</v>
      </c>
      <c r="C544" s="169" t="s">
        <v>834</v>
      </c>
      <c r="D544" s="170">
        <v>8883938658</v>
      </c>
      <c r="E544" s="78">
        <f t="shared" si="192"/>
        <v>7936.7810000000009</v>
      </c>
      <c r="F544" s="78">
        <f t="shared" si="180"/>
        <v>0</v>
      </c>
      <c r="G544" s="78">
        <f t="shared" si="181"/>
        <v>5163.1440000000002</v>
      </c>
      <c r="H544" s="78">
        <f t="shared" si="182"/>
        <v>0</v>
      </c>
      <c r="I544" s="78">
        <f t="shared" si="193"/>
        <v>2773.6370000000002</v>
      </c>
      <c r="J544" s="37">
        <f t="shared" si="183"/>
        <v>1</v>
      </c>
      <c r="L544" s="37">
        <v>1</v>
      </c>
      <c r="N544" s="37">
        <v>0</v>
      </c>
      <c r="U544" s="37">
        <v>1</v>
      </c>
      <c r="V544" s="180">
        <f t="shared" si="178"/>
        <v>264</v>
      </c>
      <c r="W544" s="180">
        <f t="shared" si="184"/>
        <v>0</v>
      </c>
      <c r="X544" s="180"/>
      <c r="Y544" s="180"/>
      <c r="Z544" s="180">
        <f t="shared" si="185"/>
        <v>0</v>
      </c>
      <c r="AA544" s="180"/>
      <c r="AB544" s="180"/>
      <c r="AC544" s="180">
        <f t="shared" si="186"/>
        <v>264</v>
      </c>
      <c r="AE544" s="37">
        <v>264</v>
      </c>
      <c r="AG544" s="37">
        <v>0</v>
      </c>
      <c r="AI544" s="37">
        <v>0</v>
      </c>
      <c r="AK544" s="37">
        <v>0</v>
      </c>
      <c r="AL544" s="37">
        <f t="shared" si="179"/>
        <v>0</v>
      </c>
      <c r="AM544" s="179">
        <f t="shared" si="187"/>
        <v>0</v>
      </c>
      <c r="AP544" s="37">
        <f t="shared" si="188"/>
        <v>0</v>
      </c>
      <c r="AS544" s="37">
        <f t="shared" si="189"/>
        <v>0</v>
      </c>
      <c r="AU544" s="37">
        <v>0</v>
      </c>
      <c r="AV544" s="37">
        <f t="shared" si="194"/>
        <v>0</v>
      </c>
      <c r="AX544" s="37">
        <v>0</v>
      </c>
      <c r="AZ544" s="37">
        <v>1</v>
      </c>
      <c r="BF544" s="37">
        <v>0</v>
      </c>
      <c r="BS544" s="37">
        <f t="shared" si="197"/>
        <v>360</v>
      </c>
      <c r="BU544" s="37">
        <v>360</v>
      </c>
      <c r="BW544" s="37">
        <v>0</v>
      </c>
      <c r="BY544" s="37">
        <v>0</v>
      </c>
      <c r="CA544" s="37">
        <v>0</v>
      </c>
      <c r="CH544" s="37">
        <f t="shared" si="195"/>
        <v>3</v>
      </c>
      <c r="CJ544" s="37">
        <v>3</v>
      </c>
      <c r="CN544" s="37">
        <v>1726.2650000000001</v>
      </c>
      <c r="CT544" s="37">
        <v>0</v>
      </c>
      <c r="DB544" s="37">
        <v>0</v>
      </c>
      <c r="DD544" s="37">
        <v>0</v>
      </c>
      <c r="DE544" s="37">
        <f t="shared" si="190"/>
        <v>0</v>
      </c>
      <c r="DG544" s="37">
        <v>0</v>
      </c>
      <c r="DK544" s="37">
        <v>0</v>
      </c>
      <c r="DQ544" s="37">
        <f t="shared" si="196"/>
        <v>777.68449999999996</v>
      </c>
      <c r="DW544" s="37">
        <v>0</v>
      </c>
      <c r="DZ544" s="37">
        <v>1</v>
      </c>
      <c r="EE544" s="37">
        <v>0</v>
      </c>
      <c r="EK544" s="37">
        <v>0</v>
      </c>
      <c r="EL544" s="37">
        <f t="shared" si="191"/>
        <v>286</v>
      </c>
      <c r="EN544" s="37">
        <v>286</v>
      </c>
      <c r="EP544" s="37">
        <v>3607.7750000000001</v>
      </c>
      <c r="FF544" s="37">
        <v>1555.3689999999999</v>
      </c>
      <c r="FI544" s="37"/>
      <c r="FV544" s="37">
        <v>388.84224999999998</v>
      </c>
      <c r="FX544" s="37">
        <v>4</v>
      </c>
      <c r="GH544" s="37">
        <v>423.37200000000001</v>
      </c>
      <c r="HV544" s="37">
        <v>211.68600000000001</v>
      </c>
      <c r="HX544" s="37">
        <v>2</v>
      </c>
      <c r="IB544" s="37">
        <v>0</v>
      </c>
      <c r="IR544" s="37">
        <v>0</v>
      </c>
      <c r="IT544" s="37">
        <v>0</v>
      </c>
      <c r="JT544" s="37">
        <v>0</v>
      </c>
      <c r="JW544" s="37">
        <v>0</v>
      </c>
      <c r="JZ544" s="37">
        <v>0</v>
      </c>
      <c r="KA544" s="37">
        <v>0</v>
      </c>
      <c r="KB544" s="37">
        <v>0</v>
      </c>
      <c r="KC544" s="37">
        <v>0</v>
      </c>
      <c r="KD544" s="37">
        <v>0</v>
      </c>
      <c r="KV544" s="37">
        <v>0</v>
      </c>
    </row>
    <row r="545" spans="1:308" ht="17.25" customHeight="1" x14ac:dyDescent="0.25">
      <c r="A545" s="17">
        <v>535</v>
      </c>
      <c r="B545" s="163" t="s">
        <v>300</v>
      </c>
      <c r="C545" s="169" t="s">
        <v>835</v>
      </c>
      <c r="D545" s="170">
        <v>8884017818</v>
      </c>
      <c r="E545" s="78">
        <f t="shared" si="192"/>
        <v>47491.243000000002</v>
      </c>
      <c r="F545" s="78">
        <f t="shared" si="180"/>
        <v>0</v>
      </c>
      <c r="G545" s="78">
        <f t="shared" si="181"/>
        <v>23267.7768</v>
      </c>
      <c r="H545" s="78">
        <f t="shared" si="182"/>
        <v>0</v>
      </c>
      <c r="I545" s="78">
        <f t="shared" si="193"/>
        <v>24223.466199999999</v>
      </c>
      <c r="J545" s="37">
        <f t="shared" si="183"/>
        <v>12</v>
      </c>
      <c r="L545" s="37">
        <v>12</v>
      </c>
      <c r="N545" s="37">
        <v>0</v>
      </c>
      <c r="U545" s="37">
        <v>2</v>
      </c>
      <c r="V545" s="180">
        <f t="shared" si="178"/>
        <v>2108</v>
      </c>
      <c r="W545" s="180">
        <f t="shared" si="184"/>
        <v>0</v>
      </c>
      <c r="X545" s="180"/>
      <c r="Y545" s="180"/>
      <c r="Z545" s="180">
        <f t="shared" si="185"/>
        <v>0</v>
      </c>
      <c r="AA545" s="180"/>
      <c r="AB545" s="180"/>
      <c r="AC545" s="180">
        <f t="shared" si="186"/>
        <v>2108</v>
      </c>
      <c r="AE545" s="37">
        <v>2108</v>
      </c>
      <c r="AG545" s="37">
        <v>0</v>
      </c>
      <c r="AI545" s="37">
        <v>0</v>
      </c>
      <c r="AK545" s="37">
        <v>0</v>
      </c>
      <c r="AL545" s="37">
        <f t="shared" si="179"/>
        <v>0</v>
      </c>
      <c r="AM545" s="179">
        <f t="shared" si="187"/>
        <v>0</v>
      </c>
      <c r="AP545" s="37">
        <f t="shared" si="188"/>
        <v>0</v>
      </c>
      <c r="AS545" s="37">
        <f t="shared" si="189"/>
        <v>0</v>
      </c>
      <c r="AU545" s="37">
        <v>0</v>
      </c>
      <c r="AV545" s="37">
        <f t="shared" si="194"/>
        <v>0</v>
      </c>
      <c r="AX545" s="37">
        <v>0</v>
      </c>
      <c r="AZ545" s="37">
        <v>5</v>
      </c>
      <c r="BF545" s="37">
        <v>0</v>
      </c>
      <c r="BS545" s="37">
        <f t="shared" si="197"/>
        <v>824</v>
      </c>
      <c r="BU545" s="37">
        <v>824</v>
      </c>
      <c r="BW545" s="37">
        <v>0</v>
      </c>
      <c r="BY545" s="37">
        <v>0</v>
      </c>
      <c r="CA545" s="37">
        <v>0</v>
      </c>
      <c r="CH545" s="37">
        <f t="shared" si="195"/>
        <v>3</v>
      </c>
      <c r="CJ545" s="37">
        <v>3</v>
      </c>
      <c r="CN545" s="37">
        <v>18722.815999999999</v>
      </c>
      <c r="CT545" s="37">
        <v>0</v>
      </c>
      <c r="DB545" s="37">
        <v>0</v>
      </c>
      <c r="DD545" s="37">
        <v>0</v>
      </c>
      <c r="DE545" s="37">
        <f t="shared" si="190"/>
        <v>4</v>
      </c>
      <c r="DG545" s="37">
        <v>4</v>
      </c>
      <c r="DK545" s="37">
        <v>18</v>
      </c>
      <c r="DQ545" s="37">
        <f t="shared" si="196"/>
        <v>3669.9490000000001</v>
      </c>
      <c r="DW545" s="37">
        <v>0</v>
      </c>
      <c r="DZ545" s="37">
        <v>12</v>
      </c>
      <c r="EE545" s="37">
        <v>0</v>
      </c>
      <c r="EK545" s="37">
        <v>0</v>
      </c>
      <c r="EL545" s="37">
        <f t="shared" si="191"/>
        <v>421</v>
      </c>
      <c r="EN545" s="37">
        <v>421</v>
      </c>
      <c r="EP545" s="37">
        <v>5725.2780000000002</v>
      </c>
      <c r="FF545" s="37">
        <v>7339.8980000000001</v>
      </c>
      <c r="FI545" s="37"/>
      <c r="FV545" s="37">
        <v>1572.83528571428</v>
      </c>
      <c r="FX545" s="37">
        <v>4.6666666666666696</v>
      </c>
      <c r="GB545" s="37">
        <v>10202.6008</v>
      </c>
      <c r="GH545" s="37">
        <v>2550.6502</v>
      </c>
      <c r="HV545" s="37">
        <v>3597.07079487179</v>
      </c>
      <c r="HX545" s="37">
        <v>3.6</v>
      </c>
      <c r="IB545" s="37">
        <v>0</v>
      </c>
      <c r="IR545" s="37">
        <v>0</v>
      </c>
      <c r="IT545" s="37">
        <v>0</v>
      </c>
      <c r="JT545" s="37">
        <v>0</v>
      </c>
      <c r="JW545" s="37">
        <v>0</v>
      </c>
      <c r="JZ545" s="37">
        <v>0</v>
      </c>
      <c r="KA545" s="37">
        <v>0</v>
      </c>
      <c r="KB545" s="37">
        <v>0</v>
      </c>
      <c r="KC545" s="37">
        <v>0</v>
      </c>
      <c r="KD545" s="37">
        <v>0</v>
      </c>
      <c r="KV545" s="37">
        <v>0</v>
      </c>
    </row>
    <row r="546" spans="1:308" ht="17.25" customHeight="1" x14ac:dyDescent="0.25">
      <c r="A546" s="17">
        <v>536</v>
      </c>
      <c r="B546" s="163" t="s">
        <v>300</v>
      </c>
      <c r="C546" s="169" t="s">
        <v>836</v>
      </c>
      <c r="D546" s="170">
        <v>8878317918</v>
      </c>
      <c r="E546" s="78">
        <f t="shared" si="192"/>
        <v>7925.3099999999995</v>
      </c>
      <c r="F546" s="78">
        <f t="shared" si="180"/>
        <v>0</v>
      </c>
      <c r="G546" s="78">
        <f t="shared" si="181"/>
        <v>3508.6549999999997</v>
      </c>
      <c r="H546" s="78">
        <f t="shared" si="182"/>
        <v>0</v>
      </c>
      <c r="I546" s="78">
        <f t="shared" si="193"/>
        <v>4416.6549999999997</v>
      </c>
      <c r="J546" s="37">
        <f t="shared" si="183"/>
        <v>1</v>
      </c>
      <c r="L546" s="37">
        <v>1</v>
      </c>
      <c r="N546" s="37">
        <v>0</v>
      </c>
      <c r="U546" s="37">
        <v>1</v>
      </c>
      <c r="V546" s="180">
        <f t="shared" si="178"/>
        <v>346</v>
      </c>
      <c r="W546" s="180">
        <f t="shared" si="184"/>
        <v>0</v>
      </c>
      <c r="X546" s="180"/>
      <c r="Y546" s="180"/>
      <c r="Z546" s="180">
        <f t="shared" si="185"/>
        <v>0</v>
      </c>
      <c r="AA546" s="180"/>
      <c r="AB546" s="180"/>
      <c r="AC546" s="180">
        <f t="shared" si="186"/>
        <v>346</v>
      </c>
      <c r="AE546" s="37">
        <v>346</v>
      </c>
      <c r="AG546" s="37">
        <v>0</v>
      </c>
      <c r="AI546" s="37">
        <v>0</v>
      </c>
      <c r="AK546" s="37">
        <v>0</v>
      </c>
      <c r="AL546" s="37">
        <f t="shared" si="179"/>
        <v>0</v>
      </c>
      <c r="AM546" s="179">
        <f t="shared" si="187"/>
        <v>0</v>
      </c>
      <c r="AP546" s="37">
        <f t="shared" si="188"/>
        <v>0</v>
      </c>
      <c r="AS546" s="37">
        <f t="shared" si="189"/>
        <v>0</v>
      </c>
      <c r="AU546" s="37">
        <v>0</v>
      </c>
      <c r="AV546" s="37">
        <f t="shared" si="194"/>
        <v>0</v>
      </c>
      <c r="AX546" s="37">
        <v>0</v>
      </c>
      <c r="AZ546" s="37">
        <v>0</v>
      </c>
      <c r="BF546" s="37">
        <v>0</v>
      </c>
      <c r="BS546" s="37">
        <f t="shared" si="197"/>
        <v>0</v>
      </c>
      <c r="BU546" s="37">
        <v>0</v>
      </c>
      <c r="BW546" s="37">
        <v>0</v>
      </c>
      <c r="BY546" s="37">
        <v>0</v>
      </c>
      <c r="CA546" s="37">
        <v>0</v>
      </c>
      <c r="CH546" s="37">
        <f t="shared" si="195"/>
        <v>0</v>
      </c>
      <c r="CJ546" s="37">
        <v>0</v>
      </c>
      <c r="CN546" s="37">
        <v>2892.7159999999999</v>
      </c>
      <c r="CT546" s="37">
        <v>0</v>
      </c>
      <c r="DB546" s="37">
        <v>0</v>
      </c>
      <c r="DD546" s="37">
        <v>0</v>
      </c>
      <c r="DE546" s="37">
        <f t="shared" si="190"/>
        <v>0</v>
      </c>
      <c r="DG546" s="37">
        <v>0</v>
      </c>
      <c r="DK546" s="37">
        <v>0</v>
      </c>
      <c r="DQ546" s="37">
        <f t="shared" si="196"/>
        <v>1394.0229999999999</v>
      </c>
      <c r="DW546" s="37">
        <v>0</v>
      </c>
      <c r="DZ546" s="37">
        <v>1</v>
      </c>
      <c r="EE546" s="37">
        <v>0</v>
      </c>
      <c r="EK546" s="37">
        <v>0</v>
      </c>
      <c r="EL546" s="37">
        <f t="shared" si="191"/>
        <v>57</v>
      </c>
      <c r="EN546" s="37">
        <v>57</v>
      </c>
      <c r="EP546" s="37">
        <v>720.60900000000004</v>
      </c>
      <c r="FF546" s="37">
        <v>2788.0459999999998</v>
      </c>
      <c r="FI546" s="37"/>
      <c r="FV546" s="37">
        <v>464.67433333333298</v>
      </c>
      <c r="FX546" s="37">
        <v>6</v>
      </c>
      <c r="GH546" s="37">
        <v>1177.9390000000001</v>
      </c>
      <c r="HV546" s="37">
        <v>588.96950000000004</v>
      </c>
      <c r="HX546" s="37">
        <v>2</v>
      </c>
      <c r="IB546" s="37">
        <v>0</v>
      </c>
      <c r="IR546" s="37">
        <v>0</v>
      </c>
      <c r="IT546" s="37">
        <v>0</v>
      </c>
      <c r="JT546" s="37">
        <v>0</v>
      </c>
      <c r="JW546" s="37">
        <v>0</v>
      </c>
      <c r="JZ546" s="37">
        <v>0</v>
      </c>
      <c r="KA546" s="37">
        <v>0</v>
      </c>
      <c r="KB546" s="37">
        <v>0</v>
      </c>
      <c r="KC546" s="37">
        <v>0</v>
      </c>
      <c r="KD546" s="37">
        <v>0</v>
      </c>
      <c r="KV546" s="37">
        <v>0</v>
      </c>
    </row>
    <row r="547" spans="1:308" ht="17.25" customHeight="1" x14ac:dyDescent="0.25">
      <c r="A547" s="17">
        <v>537</v>
      </c>
      <c r="B547" s="163" t="s">
        <v>300</v>
      </c>
      <c r="C547" s="169" t="s">
        <v>837</v>
      </c>
      <c r="D547" s="170">
        <v>8878604878</v>
      </c>
      <c r="E547" s="78">
        <f t="shared" si="192"/>
        <v>4089.12</v>
      </c>
      <c r="F547" s="78">
        <f t="shared" si="180"/>
        <v>0</v>
      </c>
      <c r="G547" s="78">
        <f t="shared" si="181"/>
        <v>2786.7295999999997</v>
      </c>
      <c r="H547" s="78">
        <f t="shared" si="182"/>
        <v>0</v>
      </c>
      <c r="I547" s="78">
        <f t="shared" si="193"/>
        <v>1302.3904</v>
      </c>
      <c r="J547" s="37">
        <f t="shared" si="183"/>
        <v>0</v>
      </c>
      <c r="K547" s="37">
        <f>VLOOKUP($D547,'[2]Титул ДТ'!$B:$CT,12,0)</f>
        <v>0</v>
      </c>
      <c r="N547" s="37">
        <v>0</v>
      </c>
      <c r="U547" s="37">
        <v>0</v>
      </c>
      <c r="V547" s="180">
        <f t="shared" si="178"/>
        <v>0</v>
      </c>
      <c r="W547" s="180">
        <f t="shared" si="184"/>
        <v>0</v>
      </c>
      <c r="X547" s="180"/>
      <c r="Y547" s="180"/>
      <c r="Z547" s="180">
        <f t="shared" si="185"/>
        <v>0</v>
      </c>
      <c r="AA547" s="180"/>
      <c r="AB547" s="180"/>
      <c r="AC547" s="180">
        <f t="shared" si="186"/>
        <v>0</v>
      </c>
      <c r="AE547" s="37">
        <v>0</v>
      </c>
      <c r="AG547" s="37">
        <v>0</v>
      </c>
      <c r="AI547" s="37">
        <v>0</v>
      </c>
      <c r="AK547" s="37">
        <v>0</v>
      </c>
      <c r="AL547" s="37">
        <f t="shared" si="179"/>
        <v>0</v>
      </c>
      <c r="AM547" s="179">
        <f t="shared" si="187"/>
        <v>0</v>
      </c>
      <c r="AP547" s="37">
        <f t="shared" si="188"/>
        <v>0</v>
      </c>
      <c r="AS547" s="37">
        <f t="shared" si="189"/>
        <v>0</v>
      </c>
      <c r="AU547" s="37">
        <v>0</v>
      </c>
      <c r="AV547" s="37">
        <f t="shared" si="194"/>
        <v>0</v>
      </c>
      <c r="AX547" s="37">
        <v>0</v>
      </c>
      <c r="AZ547" s="37">
        <v>0</v>
      </c>
      <c r="BF547" s="37">
        <v>0</v>
      </c>
      <c r="BS547" s="37">
        <f t="shared" si="197"/>
        <v>0</v>
      </c>
      <c r="BU547" s="37">
        <v>0</v>
      </c>
      <c r="BW547" s="37">
        <v>0</v>
      </c>
      <c r="BY547" s="37">
        <v>0</v>
      </c>
      <c r="CA547" s="37">
        <v>0</v>
      </c>
      <c r="CH547" s="37">
        <f t="shared" si="195"/>
        <v>0</v>
      </c>
      <c r="CJ547" s="37">
        <v>0</v>
      </c>
      <c r="CN547" s="37">
        <v>1042.9590000000001</v>
      </c>
      <c r="CT547" s="37">
        <v>0</v>
      </c>
      <c r="DB547" s="37">
        <v>0</v>
      </c>
      <c r="DD547" s="37">
        <v>0</v>
      </c>
      <c r="DE547" s="37">
        <f t="shared" si="190"/>
        <v>0</v>
      </c>
      <c r="DG547" s="37">
        <v>0</v>
      </c>
      <c r="DK547" s="37">
        <v>0</v>
      </c>
      <c r="DQ547" s="37">
        <f t="shared" si="196"/>
        <v>874.50199999999995</v>
      </c>
      <c r="DW547" s="37">
        <v>0</v>
      </c>
      <c r="DZ547" s="37">
        <v>0</v>
      </c>
      <c r="EE547" s="37">
        <v>0</v>
      </c>
      <c r="EK547" s="37">
        <v>0</v>
      </c>
      <c r="EL547" s="37">
        <f t="shared" si="191"/>
        <v>0</v>
      </c>
      <c r="EN547" s="37">
        <v>0</v>
      </c>
      <c r="EP547" s="37">
        <v>0</v>
      </c>
      <c r="FF547" s="37">
        <v>1749.0039999999999</v>
      </c>
      <c r="FI547" s="37"/>
      <c r="FV547" s="37">
        <v>349.80079999999998</v>
      </c>
      <c r="FX547" s="37">
        <v>5</v>
      </c>
      <c r="GB547" s="37">
        <v>1037.7256</v>
      </c>
      <c r="GH547" s="37">
        <v>259.4314</v>
      </c>
      <c r="HV547" s="37">
        <v>540.48208333333298</v>
      </c>
      <c r="HX547" s="37">
        <v>2.4</v>
      </c>
      <c r="IB547" s="37">
        <v>0</v>
      </c>
      <c r="IR547" s="37">
        <v>0</v>
      </c>
      <c r="IT547" s="37">
        <v>0</v>
      </c>
      <c r="JT547" s="37">
        <v>0</v>
      </c>
      <c r="JW547" s="37">
        <v>0</v>
      </c>
      <c r="JZ547" s="37">
        <v>0</v>
      </c>
      <c r="KA547" s="37">
        <v>0</v>
      </c>
      <c r="KB547" s="37">
        <v>0</v>
      </c>
      <c r="KC547" s="37">
        <v>0</v>
      </c>
      <c r="KD547" s="37">
        <v>0</v>
      </c>
      <c r="KV547" s="37">
        <v>0</v>
      </c>
    </row>
    <row r="548" spans="1:308" ht="17.25" customHeight="1" x14ac:dyDescent="0.25">
      <c r="A548" s="17">
        <v>538</v>
      </c>
      <c r="B548" s="163" t="s">
        <v>300</v>
      </c>
      <c r="C548" s="169" t="s">
        <v>838</v>
      </c>
      <c r="D548" s="170">
        <v>8878669038</v>
      </c>
      <c r="E548" s="78">
        <f t="shared" si="192"/>
        <v>23981.97</v>
      </c>
      <c r="F548" s="78">
        <f t="shared" si="180"/>
        <v>0</v>
      </c>
      <c r="G548" s="78">
        <f t="shared" si="181"/>
        <v>15017.9632</v>
      </c>
      <c r="H548" s="78">
        <f t="shared" si="182"/>
        <v>0</v>
      </c>
      <c r="I548" s="78">
        <f t="shared" si="193"/>
        <v>8964.0067999999992</v>
      </c>
      <c r="J548" s="37">
        <f t="shared" si="183"/>
        <v>3</v>
      </c>
      <c r="L548" s="37">
        <v>3</v>
      </c>
      <c r="N548" s="37">
        <v>0</v>
      </c>
      <c r="U548" s="37">
        <v>1</v>
      </c>
      <c r="V548" s="180">
        <f t="shared" si="178"/>
        <v>1934</v>
      </c>
      <c r="W548" s="180">
        <f t="shared" si="184"/>
        <v>0</v>
      </c>
      <c r="X548" s="180"/>
      <c r="Y548" s="180"/>
      <c r="Z548" s="180">
        <f t="shared" si="185"/>
        <v>0</v>
      </c>
      <c r="AA548" s="180"/>
      <c r="AB548" s="180"/>
      <c r="AC548" s="180">
        <f t="shared" si="186"/>
        <v>1934</v>
      </c>
      <c r="AE548" s="37">
        <v>1934</v>
      </c>
      <c r="AG548" s="37">
        <v>0</v>
      </c>
      <c r="AI548" s="37">
        <v>0</v>
      </c>
      <c r="AK548" s="37">
        <v>0</v>
      </c>
      <c r="AL548" s="37">
        <f t="shared" si="179"/>
        <v>0</v>
      </c>
      <c r="AM548" s="179">
        <f t="shared" si="187"/>
        <v>0</v>
      </c>
      <c r="AP548" s="37">
        <f t="shared" si="188"/>
        <v>0</v>
      </c>
      <c r="AS548" s="37">
        <f t="shared" si="189"/>
        <v>0</v>
      </c>
      <c r="AU548" s="37">
        <v>0</v>
      </c>
      <c r="AV548" s="37">
        <f t="shared" si="194"/>
        <v>0</v>
      </c>
      <c r="AX548" s="37">
        <v>0</v>
      </c>
      <c r="AZ548" s="37">
        <v>0</v>
      </c>
      <c r="BF548" s="37">
        <v>0</v>
      </c>
      <c r="BS548" s="37">
        <f t="shared" si="197"/>
        <v>0</v>
      </c>
      <c r="BU548" s="37">
        <v>0</v>
      </c>
      <c r="BW548" s="37">
        <v>0</v>
      </c>
      <c r="BY548" s="37">
        <v>0</v>
      </c>
      <c r="CA548" s="37">
        <v>0</v>
      </c>
      <c r="CH548" s="37">
        <f t="shared" si="195"/>
        <v>0</v>
      </c>
      <c r="CJ548" s="37">
        <v>0</v>
      </c>
      <c r="CN548" s="37">
        <v>5433.009</v>
      </c>
      <c r="CT548" s="37">
        <v>0</v>
      </c>
      <c r="DB548" s="37">
        <v>0</v>
      </c>
      <c r="DD548" s="37">
        <v>0</v>
      </c>
      <c r="DE548" s="37">
        <f t="shared" si="190"/>
        <v>2</v>
      </c>
      <c r="DG548" s="37">
        <v>2</v>
      </c>
      <c r="DK548" s="37">
        <v>18</v>
      </c>
      <c r="DQ548" s="37">
        <f t="shared" si="196"/>
        <v>2984.7215000000001</v>
      </c>
      <c r="DW548" s="37">
        <v>0</v>
      </c>
      <c r="DZ548" s="37">
        <v>3</v>
      </c>
      <c r="EE548" s="37">
        <v>0</v>
      </c>
      <c r="EK548" s="37">
        <v>0</v>
      </c>
      <c r="EL548" s="37">
        <f t="shared" si="191"/>
        <v>216</v>
      </c>
      <c r="EN548" s="37">
        <v>216</v>
      </c>
      <c r="EP548" s="37">
        <v>2732.529</v>
      </c>
      <c r="FF548" s="37">
        <v>5969.4430000000002</v>
      </c>
      <c r="FI548" s="37"/>
      <c r="FV548" s="37">
        <v>852.77757142857104</v>
      </c>
      <c r="FX548" s="37">
        <v>7</v>
      </c>
      <c r="GB548" s="37">
        <v>6315.9912000000004</v>
      </c>
      <c r="GH548" s="37">
        <v>1578.9978000000001</v>
      </c>
      <c r="HV548" s="37">
        <v>2255.7111428571402</v>
      </c>
      <c r="HX548" s="37">
        <v>3.6</v>
      </c>
      <c r="IB548" s="37">
        <v>0</v>
      </c>
      <c r="IR548" s="37">
        <v>0</v>
      </c>
      <c r="IT548" s="37">
        <v>0</v>
      </c>
      <c r="JT548" s="37">
        <v>0</v>
      </c>
      <c r="JW548" s="37">
        <v>0</v>
      </c>
      <c r="JZ548" s="37">
        <v>0</v>
      </c>
      <c r="KA548" s="37">
        <v>0</v>
      </c>
      <c r="KB548" s="37">
        <v>0</v>
      </c>
      <c r="KC548" s="37">
        <v>0</v>
      </c>
      <c r="KD548" s="37">
        <v>0</v>
      </c>
      <c r="KV548" s="37">
        <v>0</v>
      </c>
    </row>
    <row r="549" spans="1:308" ht="17.25" customHeight="1" x14ac:dyDescent="0.25">
      <c r="A549" s="17">
        <v>539</v>
      </c>
      <c r="B549" s="163" t="s">
        <v>300</v>
      </c>
      <c r="C549" s="169" t="s">
        <v>839</v>
      </c>
      <c r="D549" s="170">
        <v>8878464898</v>
      </c>
      <c r="E549" s="78">
        <f t="shared" si="192"/>
        <v>33735.660000000003</v>
      </c>
      <c r="F549" s="78">
        <f t="shared" si="180"/>
        <v>0</v>
      </c>
      <c r="G549" s="78">
        <f t="shared" si="181"/>
        <v>11134.02</v>
      </c>
      <c r="H549" s="78">
        <f t="shared" si="182"/>
        <v>0</v>
      </c>
      <c r="I549" s="78">
        <f t="shared" si="193"/>
        <v>22601.64</v>
      </c>
      <c r="J549" s="37">
        <f t="shared" si="183"/>
        <v>5</v>
      </c>
      <c r="L549" s="37">
        <v>5</v>
      </c>
      <c r="N549" s="37">
        <v>0</v>
      </c>
      <c r="U549" s="37">
        <v>2</v>
      </c>
      <c r="V549" s="180">
        <f t="shared" si="178"/>
        <v>2051</v>
      </c>
      <c r="W549" s="180">
        <f t="shared" si="184"/>
        <v>0</v>
      </c>
      <c r="X549" s="180"/>
      <c r="Y549" s="180"/>
      <c r="Z549" s="180">
        <f t="shared" si="185"/>
        <v>0</v>
      </c>
      <c r="AA549" s="180"/>
      <c r="AB549" s="180"/>
      <c r="AC549" s="180">
        <f t="shared" si="186"/>
        <v>2051</v>
      </c>
      <c r="AE549" s="37">
        <v>2051</v>
      </c>
      <c r="AG549" s="37">
        <v>0</v>
      </c>
      <c r="AI549" s="37">
        <v>0</v>
      </c>
      <c r="AK549" s="37">
        <v>0</v>
      </c>
      <c r="AL549" s="37">
        <f t="shared" si="179"/>
        <v>0</v>
      </c>
      <c r="AM549" s="179">
        <f t="shared" si="187"/>
        <v>0</v>
      </c>
      <c r="AP549" s="37">
        <f t="shared" si="188"/>
        <v>0</v>
      </c>
      <c r="AS549" s="37">
        <f t="shared" si="189"/>
        <v>0</v>
      </c>
      <c r="AU549" s="37">
        <v>0</v>
      </c>
      <c r="AV549" s="37">
        <f t="shared" si="194"/>
        <v>0</v>
      </c>
      <c r="AX549" s="37">
        <v>0</v>
      </c>
      <c r="AZ549" s="37">
        <v>1</v>
      </c>
      <c r="BF549" s="37">
        <v>288</v>
      </c>
      <c r="BS549" s="37">
        <f t="shared" si="197"/>
        <v>0</v>
      </c>
      <c r="BU549" s="37">
        <v>0</v>
      </c>
      <c r="BW549" s="37">
        <v>0</v>
      </c>
      <c r="BY549" s="37">
        <v>0</v>
      </c>
      <c r="CA549" s="37">
        <v>0</v>
      </c>
      <c r="CH549" s="37">
        <f t="shared" si="195"/>
        <v>4</v>
      </c>
      <c r="CJ549" s="37">
        <v>4</v>
      </c>
      <c r="CN549" s="37">
        <v>11529.138000000001</v>
      </c>
      <c r="CT549" s="37">
        <v>2</v>
      </c>
      <c r="DB549" s="37">
        <v>0</v>
      </c>
      <c r="DD549" s="37">
        <v>0</v>
      </c>
      <c r="DE549" s="37">
        <f t="shared" si="190"/>
        <v>4</v>
      </c>
      <c r="DG549" s="37">
        <v>4</v>
      </c>
      <c r="DK549" s="37">
        <v>18</v>
      </c>
      <c r="DQ549" s="37">
        <f t="shared" si="196"/>
        <v>3198.7635</v>
      </c>
      <c r="DW549" s="37">
        <v>0</v>
      </c>
      <c r="DZ549" s="37">
        <v>5</v>
      </c>
      <c r="EE549" s="37">
        <v>0</v>
      </c>
      <c r="EK549" s="37">
        <v>0</v>
      </c>
      <c r="EL549" s="37">
        <f t="shared" si="191"/>
        <v>369</v>
      </c>
      <c r="EN549" s="37">
        <v>369</v>
      </c>
      <c r="EP549" s="37">
        <v>4736.4930000000004</v>
      </c>
      <c r="FF549" s="37">
        <v>6397.527</v>
      </c>
      <c r="FI549" s="37"/>
      <c r="FV549" s="37">
        <v>1279.5054</v>
      </c>
      <c r="FX549" s="37">
        <v>5</v>
      </c>
      <c r="GH549" s="37">
        <v>8715.5020000000004</v>
      </c>
      <c r="HV549" s="37">
        <v>5602.8227142857004</v>
      </c>
      <c r="HX549" s="37">
        <v>1.7</v>
      </c>
      <c r="IB549" s="37">
        <v>0</v>
      </c>
      <c r="IR549" s="37">
        <v>0</v>
      </c>
      <c r="IT549" s="37">
        <v>0</v>
      </c>
      <c r="JT549" s="37">
        <v>0</v>
      </c>
      <c r="JW549" s="37">
        <v>0</v>
      </c>
      <c r="JZ549" s="37">
        <v>0</v>
      </c>
      <c r="KA549" s="37">
        <v>0</v>
      </c>
      <c r="KB549" s="37">
        <v>0</v>
      </c>
      <c r="KC549" s="37">
        <v>0</v>
      </c>
      <c r="KD549" s="37">
        <v>0</v>
      </c>
      <c r="KV549" s="37">
        <v>0</v>
      </c>
    </row>
    <row r="550" spans="1:308" ht="17.25" customHeight="1" x14ac:dyDescent="0.25">
      <c r="A550" s="17">
        <v>540</v>
      </c>
      <c r="B550" s="163" t="s">
        <v>300</v>
      </c>
      <c r="C550" s="169" t="s">
        <v>840</v>
      </c>
      <c r="D550" s="170">
        <v>8878508258</v>
      </c>
      <c r="E550" s="78">
        <f t="shared" si="192"/>
        <v>11709.585999999999</v>
      </c>
      <c r="F550" s="78">
        <f t="shared" si="180"/>
        <v>0</v>
      </c>
      <c r="G550" s="78">
        <f t="shared" si="181"/>
        <v>3212.3090000000002</v>
      </c>
      <c r="H550" s="78">
        <f t="shared" si="182"/>
        <v>0</v>
      </c>
      <c r="I550" s="78">
        <f t="shared" si="193"/>
        <v>8497.277</v>
      </c>
      <c r="J550" s="37">
        <f t="shared" si="183"/>
        <v>0</v>
      </c>
      <c r="K550" s="37">
        <f>VLOOKUP($D550,'[2]Титул ДТ'!$B:$CT,12,0)</f>
        <v>0</v>
      </c>
      <c r="N550" s="37">
        <v>0</v>
      </c>
      <c r="U550" s="37">
        <v>0</v>
      </c>
      <c r="V550" s="180">
        <f t="shared" si="178"/>
        <v>0</v>
      </c>
      <c r="W550" s="180">
        <f t="shared" si="184"/>
        <v>0</v>
      </c>
      <c r="X550" s="180"/>
      <c r="Y550" s="180"/>
      <c r="Z550" s="180">
        <f t="shared" si="185"/>
        <v>0</v>
      </c>
      <c r="AA550" s="180"/>
      <c r="AB550" s="180"/>
      <c r="AC550" s="180">
        <f t="shared" si="186"/>
        <v>0</v>
      </c>
      <c r="AE550" s="37">
        <v>0</v>
      </c>
      <c r="AG550" s="37">
        <v>0</v>
      </c>
      <c r="AI550" s="37">
        <v>0</v>
      </c>
      <c r="AK550" s="37">
        <v>0</v>
      </c>
      <c r="AL550" s="37">
        <f t="shared" si="179"/>
        <v>0</v>
      </c>
      <c r="AM550" s="179">
        <f t="shared" si="187"/>
        <v>0</v>
      </c>
      <c r="AP550" s="37">
        <f t="shared" si="188"/>
        <v>0</v>
      </c>
      <c r="AS550" s="37">
        <f t="shared" si="189"/>
        <v>0</v>
      </c>
      <c r="AU550" s="37">
        <v>0</v>
      </c>
      <c r="AV550" s="37">
        <f t="shared" si="194"/>
        <v>0</v>
      </c>
      <c r="AX550" s="37">
        <v>0</v>
      </c>
      <c r="AZ550" s="37">
        <v>0</v>
      </c>
      <c r="BF550" s="37">
        <v>0</v>
      </c>
      <c r="BS550" s="37">
        <f t="shared" si="197"/>
        <v>0</v>
      </c>
      <c r="BU550" s="37">
        <v>0</v>
      </c>
      <c r="BW550" s="37">
        <v>0</v>
      </c>
      <c r="BY550" s="37">
        <v>0</v>
      </c>
      <c r="CA550" s="37">
        <v>0</v>
      </c>
      <c r="CH550" s="37">
        <f t="shared" si="195"/>
        <v>0</v>
      </c>
      <c r="CJ550" s="37">
        <v>0</v>
      </c>
      <c r="CN550" s="37">
        <v>4769.6750000000002</v>
      </c>
      <c r="CT550" s="37">
        <v>10</v>
      </c>
      <c r="DB550" s="37">
        <v>0</v>
      </c>
      <c r="DD550" s="37">
        <v>0</v>
      </c>
      <c r="DE550" s="37">
        <f t="shared" si="190"/>
        <v>2</v>
      </c>
      <c r="DG550" s="37">
        <v>2</v>
      </c>
      <c r="DK550" s="37">
        <v>18</v>
      </c>
      <c r="DQ550" s="37">
        <f t="shared" si="196"/>
        <v>694.13</v>
      </c>
      <c r="DW550" s="37">
        <v>0</v>
      </c>
      <c r="DZ550" s="37">
        <v>0</v>
      </c>
      <c r="EE550" s="37">
        <v>0</v>
      </c>
      <c r="EK550" s="37">
        <v>0</v>
      </c>
      <c r="EL550" s="37">
        <f t="shared" si="191"/>
        <v>143</v>
      </c>
      <c r="EN550" s="37">
        <v>143</v>
      </c>
      <c r="EP550" s="37">
        <v>1824.049</v>
      </c>
      <c r="FF550" s="37">
        <v>1388.26</v>
      </c>
      <c r="FI550" s="37"/>
      <c r="FV550" s="37">
        <v>277.65199999999999</v>
      </c>
      <c r="FX550" s="37">
        <v>5</v>
      </c>
      <c r="GH550" s="37">
        <v>3709.6019999999999</v>
      </c>
      <c r="HV550" s="37">
        <v>2225.7611999999999</v>
      </c>
      <c r="HX550" s="37">
        <v>1.7</v>
      </c>
      <c r="IB550" s="37">
        <v>0</v>
      </c>
      <c r="IR550" s="37">
        <v>0</v>
      </c>
      <c r="IT550" s="37">
        <v>0</v>
      </c>
      <c r="JT550" s="37">
        <v>0</v>
      </c>
      <c r="JW550" s="37">
        <v>0</v>
      </c>
      <c r="JZ550" s="37">
        <v>0</v>
      </c>
      <c r="KA550" s="37">
        <v>0</v>
      </c>
      <c r="KB550" s="37">
        <v>0</v>
      </c>
      <c r="KC550" s="37">
        <v>0</v>
      </c>
      <c r="KD550" s="37">
        <v>0</v>
      </c>
      <c r="KV550" s="37">
        <v>0</v>
      </c>
    </row>
    <row r="551" spans="1:308" ht="17.25" customHeight="1" x14ac:dyDescent="0.25">
      <c r="A551" s="17">
        <v>541</v>
      </c>
      <c r="B551" s="163" t="s">
        <v>300</v>
      </c>
      <c r="C551" s="169" t="s">
        <v>841</v>
      </c>
      <c r="D551" s="170">
        <v>8884326078</v>
      </c>
      <c r="E551" s="78">
        <f t="shared" si="192"/>
        <v>16486.376</v>
      </c>
      <c r="F551" s="78">
        <f t="shared" si="180"/>
        <v>0</v>
      </c>
      <c r="G551" s="78">
        <f t="shared" si="181"/>
        <v>2659.172</v>
      </c>
      <c r="H551" s="78">
        <f t="shared" si="182"/>
        <v>0</v>
      </c>
      <c r="I551" s="78">
        <f t="shared" si="193"/>
        <v>13827.204</v>
      </c>
      <c r="J551" s="37">
        <f t="shared" si="183"/>
        <v>1</v>
      </c>
      <c r="L551" s="37">
        <v>1</v>
      </c>
      <c r="N551" s="37">
        <v>0</v>
      </c>
      <c r="U551" s="37">
        <v>1</v>
      </c>
      <c r="V551" s="180">
        <f t="shared" si="178"/>
        <v>639</v>
      </c>
      <c r="W551" s="180">
        <f t="shared" si="184"/>
        <v>0</v>
      </c>
      <c r="X551" s="180"/>
      <c r="Y551" s="180"/>
      <c r="Z551" s="180">
        <f t="shared" si="185"/>
        <v>0</v>
      </c>
      <c r="AA551" s="180"/>
      <c r="AB551" s="180"/>
      <c r="AC551" s="180">
        <f t="shared" si="186"/>
        <v>639</v>
      </c>
      <c r="AE551" s="37">
        <v>639</v>
      </c>
      <c r="AG551" s="37">
        <v>0</v>
      </c>
      <c r="AI551" s="37">
        <v>0</v>
      </c>
      <c r="AK551" s="37">
        <v>0</v>
      </c>
      <c r="AL551" s="37">
        <f t="shared" si="179"/>
        <v>0</v>
      </c>
      <c r="AM551" s="179">
        <f t="shared" si="187"/>
        <v>0</v>
      </c>
      <c r="AP551" s="37">
        <f t="shared" si="188"/>
        <v>0</v>
      </c>
      <c r="AS551" s="37">
        <f t="shared" si="189"/>
        <v>0</v>
      </c>
      <c r="AU551" s="37">
        <v>0</v>
      </c>
      <c r="AV551" s="37">
        <f t="shared" si="194"/>
        <v>0</v>
      </c>
      <c r="AX551" s="37">
        <v>0</v>
      </c>
      <c r="AZ551" s="37">
        <v>0</v>
      </c>
      <c r="BF551" s="37">
        <v>0</v>
      </c>
      <c r="BS551" s="37">
        <f t="shared" si="197"/>
        <v>0</v>
      </c>
      <c r="BU551" s="37">
        <v>0</v>
      </c>
      <c r="BW551" s="37">
        <v>0</v>
      </c>
      <c r="BY551" s="37">
        <v>0</v>
      </c>
      <c r="CA551" s="37">
        <v>0</v>
      </c>
      <c r="CH551" s="37">
        <f t="shared" si="195"/>
        <v>0</v>
      </c>
      <c r="CJ551" s="37">
        <v>0</v>
      </c>
      <c r="CN551" s="37">
        <v>7750.5680000000002</v>
      </c>
      <c r="CT551" s="37">
        <v>0</v>
      </c>
      <c r="DB551" s="37">
        <v>0</v>
      </c>
      <c r="DD551" s="37">
        <v>0</v>
      </c>
      <c r="DE551" s="37">
        <f t="shared" si="190"/>
        <v>1</v>
      </c>
      <c r="DG551" s="37">
        <v>1</v>
      </c>
      <c r="DK551" s="37">
        <v>18</v>
      </c>
      <c r="DQ551" s="37">
        <f t="shared" si="196"/>
        <v>1246.768</v>
      </c>
      <c r="DW551" s="37">
        <v>0</v>
      </c>
      <c r="DZ551" s="37">
        <v>1</v>
      </c>
      <c r="EE551" s="37">
        <v>0</v>
      </c>
      <c r="EK551" s="37">
        <v>0</v>
      </c>
      <c r="EL551" s="37">
        <f t="shared" si="191"/>
        <v>12</v>
      </c>
      <c r="EN551" s="37">
        <v>12</v>
      </c>
      <c r="EP551" s="37">
        <v>165.636</v>
      </c>
      <c r="FF551" s="37">
        <v>2493.5360000000001</v>
      </c>
      <c r="FI551" s="37"/>
      <c r="FV551" s="37">
        <v>498.7072</v>
      </c>
      <c r="FX551" s="37">
        <v>5</v>
      </c>
      <c r="GH551" s="37">
        <v>5419.6360000000004</v>
      </c>
      <c r="HV551" s="37">
        <v>2709.8180000000002</v>
      </c>
      <c r="HX551" s="37">
        <v>2</v>
      </c>
      <c r="IB551" s="37">
        <v>0</v>
      </c>
      <c r="IR551" s="37">
        <v>0</v>
      </c>
      <c r="IT551" s="37">
        <v>0</v>
      </c>
      <c r="JT551" s="37">
        <v>0</v>
      </c>
      <c r="JW551" s="37">
        <v>0</v>
      </c>
      <c r="JZ551" s="37">
        <v>0</v>
      </c>
      <c r="KA551" s="37">
        <v>0</v>
      </c>
      <c r="KB551" s="37">
        <v>0</v>
      </c>
      <c r="KC551" s="37">
        <v>0</v>
      </c>
      <c r="KD551" s="37">
        <v>0</v>
      </c>
      <c r="KV551" s="37">
        <v>0</v>
      </c>
    </row>
    <row r="552" spans="1:308" ht="17.25" customHeight="1" x14ac:dyDescent="0.25">
      <c r="A552" s="17">
        <v>542</v>
      </c>
      <c r="B552" s="163" t="s">
        <v>300</v>
      </c>
      <c r="C552" s="169" t="s">
        <v>842</v>
      </c>
      <c r="D552" s="170">
        <v>8878533678</v>
      </c>
      <c r="E552" s="78">
        <f t="shared" si="192"/>
        <v>18987.364000000001</v>
      </c>
      <c r="F552" s="78">
        <f t="shared" si="180"/>
        <v>0</v>
      </c>
      <c r="G552" s="78">
        <f t="shared" si="181"/>
        <v>4007.3530000000001</v>
      </c>
      <c r="H552" s="78">
        <f t="shared" si="182"/>
        <v>0</v>
      </c>
      <c r="I552" s="78">
        <f t="shared" si="193"/>
        <v>14980.011</v>
      </c>
      <c r="J552" s="37">
        <f t="shared" si="183"/>
        <v>1</v>
      </c>
      <c r="L552" s="37">
        <v>1</v>
      </c>
      <c r="N552" s="37">
        <v>0</v>
      </c>
      <c r="U552" s="37">
        <v>1</v>
      </c>
      <c r="V552" s="180">
        <f t="shared" si="178"/>
        <v>247</v>
      </c>
      <c r="W552" s="180">
        <f t="shared" si="184"/>
        <v>0</v>
      </c>
      <c r="X552" s="180"/>
      <c r="Y552" s="180"/>
      <c r="Z552" s="180">
        <f t="shared" si="185"/>
        <v>0</v>
      </c>
      <c r="AA552" s="180"/>
      <c r="AB552" s="180"/>
      <c r="AC552" s="180">
        <f t="shared" si="186"/>
        <v>247</v>
      </c>
      <c r="AE552" s="37">
        <v>247</v>
      </c>
      <c r="AG552" s="37">
        <v>0</v>
      </c>
      <c r="AI552" s="37">
        <v>0</v>
      </c>
      <c r="AK552" s="37">
        <v>0</v>
      </c>
      <c r="AL552" s="37">
        <f t="shared" si="179"/>
        <v>0</v>
      </c>
      <c r="AM552" s="179">
        <f t="shared" si="187"/>
        <v>0</v>
      </c>
      <c r="AP552" s="37">
        <f t="shared" si="188"/>
        <v>0</v>
      </c>
      <c r="AS552" s="37">
        <f t="shared" si="189"/>
        <v>0</v>
      </c>
      <c r="AU552" s="37">
        <v>0</v>
      </c>
      <c r="AV552" s="37">
        <f t="shared" si="194"/>
        <v>0</v>
      </c>
      <c r="AX552" s="37">
        <v>0</v>
      </c>
      <c r="AZ552" s="37">
        <v>2</v>
      </c>
      <c r="BF552" s="37">
        <v>0</v>
      </c>
      <c r="BS552" s="37">
        <f t="shared" si="197"/>
        <v>621</v>
      </c>
      <c r="BU552" s="37">
        <v>621</v>
      </c>
      <c r="BW552" s="37">
        <v>0</v>
      </c>
      <c r="BY552" s="37">
        <v>0</v>
      </c>
      <c r="CA552" s="37">
        <v>0</v>
      </c>
      <c r="CH552" s="37">
        <f t="shared" si="195"/>
        <v>5</v>
      </c>
      <c r="CJ552" s="37">
        <v>5</v>
      </c>
      <c r="CN552" s="37">
        <v>9533.4050000000007</v>
      </c>
      <c r="CT552" s="37">
        <v>50</v>
      </c>
      <c r="DB552" s="37">
        <v>0</v>
      </c>
      <c r="DD552" s="37">
        <v>0</v>
      </c>
      <c r="DE552" s="37">
        <f t="shared" si="190"/>
        <v>1</v>
      </c>
      <c r="DG552" s="37">
        <v>1</v>
      </c>
      <c r="DK552" s="37">
        <v>18</v>
      </c>
      <c r="DQ552" s="37">
        <f t="shared" si="196"/>
        <v>866.11699999999996</v>
      </c>
      <c r="DW552" s="37">
        <v>0</v>
      </c>
      <c r="DZ552" s="37">
        <v>1</v>
      </c>
      <c r="EE552" s="37">
        <v>0</v>
      </c>
      <c r="EK552" s="37">
        <v>0</v>
      </c>
      <c r="EL552" s="37">
        <f t="shared" si="191"/>
        <v>178</v>
      </c>
      <c r="EN552" s="37">
        <v>178</v>
      </c>
      <c r="EP552" s="37">
        <v>2275.1190000000001</v>
      </c>
      <c r="FF552" s="37">
        <v>1732.2339999999999</v>
      </c>
      <c r="FI552" s="37"/>
      <c r="FV552" s="37">
        <v>346.4468</v>
      </c>
      <c r="FX552" s="37">
        <v>5</v>
      </c>
      <c r="GH552" s="37">
        <v>4560.6059999999998</v>
      </c>
      <c r="HV552" s="37">
        <v>2806.5267692307698</v>
      </c>
      <c r="HX552" s="37">
        <v>1.7</v>
      </c>
      <c r="IB552" s="37">
        <v>0</v>
      </c>
      <c r="IR552" s="37">
        <v>0</v>
      </c>
      <c r="IT552" s="37">
        <v>0</v>
      </c>
      <c r="JT552" s="37">
        <v>0</v>
      </c>
      <c r="JW552" s="37">
        <v>0</v>
      </c>
      <c r="JZ552" s="37">
        <v>0</v>
      </c>
      <c r="KA552" s="37">
        <v>0</v>
      </c>
      <c r="KB552" s="37">
        <v>0</v>
      </c>
      <c r="KC552" s="37">
        <v>0</v>
      </c>
      <c r="KD552" s="37">
        <v>0</v>
      </c>
      <c r="KV552" s="37">
        <v>0</v>
      </c>
    </row>
    <row r="553" spans="1:308" ht="17.25" customHeight="1" x14ac:dyDescent="0.25">
      <c r="A553" s="17">
        <v>543</v>
      </c>
      <c r="B553" s="163" t="s">
        <v>300</v>
      </c>
      <c r="C553" s="169" t="s">
        <v>843</v>
      </c>
      <c r="D553" s="170">
        <v>8884440798</v>
      </c>
      <c r="E553" s="78">
        <f t="shared" si="192"/>
        <v>49146.430999999997</v>
      </c>
      <c r="F553" s="78">
        <f t="shared" si="180"/>
        <v>0</v>
      </c>
      <c r="G553" s="78">
        <f t="shared" si="181"/>
        <v>30630.972199999997</v>
      </c>
      <c r="H553" s="78">
        <f t="shared" si="182"/>
        <v>0</v>
      </c>
      <c r="I553" s="78">
        <f t="shared" si="193"/>
        <v>18515.4588</v>
      </c>
      <c r="J553" s="37">
        <f t="shared" si="183"/>
        <v>7</v>
      </c>
      <c r="L553" s="37">
        <v>7</v>
      </c>
      <c r="N553" s="37">
        <v>0</v>
      </c>
      <c r="U553" s="37">
        <v>2</v>
      </c>
      <c r="V553" s="180">
        <f t="shared" si="178"/>
        <v>1190</v>
      </c>
      <c r="W553" s="180">
        <f t="shared" si="184"/>
        <v>0</v>
      </c>
      <c r="X553" s="180"/>
      <c r="Y553" s="180"/>
      <c r="Z553" s="180">
        <f t="shared" si="185"/>
        <v>0</v>
      </c>
      <c r="AA553" s="180"/>
      <c r="AB553" s="180"/>
      <c r="AC553" s="180">
        <f t="shared" si="186"/>
        <v>1190</v>
      </c>
      <c r="AE553" s="37">
        <v>1190</v>
      </c>
      <c r="AG553" s="37">
        <v>0</v>
      </c>
      <c r="AI553" s="37">
        <v>0</v>
      </c>
      <c r="AK553" s="37">
        <v>0</v>
      </c>
      <c r="AL553" s="37">
        <f t="shared" si="179"/>
        <v>0</v>
      </c>
      <c r="AM553" s="179">
        <f t="shared" si="187"/>
        <v>0</v>
      </c>
      <c r="AP553" s="37">
        <f t="shared" si="188"/>
        <v>0</v>
      </c>
      <c r="AS553" s="37">
        <f t="shared" si="189"/>
        <v>0</v>
      </c>
      <c r="AU553" s="37">
        <v>0</v>
      </c>
      <c r="AV553" s="37">
        <f t="shared" si="194"/>
        <v>0</v>
      </c>
      <c r="AX553" s="37">
        <v>0</v>
      </c>
      <c r="AZ553" s="37">
        <v>5</v>
      </c>
      <c r="BF553" s="37">
        <v>0</v>
      </c>
      <c r="BS553" s="37">
        <f t="shared" si="197"/>
        <v>925</v>
      </c>
      <c r="BU553" s="37">
        <v>925</v>
      </c>
      <c r="BW553" s="37">
        <v>0</v>
      </c>
      <c r="BY553" s="37">
        <v>0</v>
      </c>
      <c r="CA553" s="37">
        <v>0</v>
      </c>
      <c r="CH553" s="37">
        <f t="shared" si="195"/>
        <v>3</v>
      </c>
      <c r="CJ553" s="37">
        <v>3</v>
      </c>
      <c r="CN553" s="37">
        <v>13858.173000000001</v>
      </c>
      <c r="CT553" s="37">
        <v>0</v>
      </c>
      <c r="DB553" s="37">
        <v>0</v>
      </c>
      <c r="DD553" s="37">
        <v>0</v>
      </c>
      <c r="DE553" s="37">
        <f t="shared" si="190"/>
        <v>3</v>
      </c>
      <c r="DG553" s="37">
        <v>3</v>
      </c>
      <c r="DK553" s="37">
        <v>18</v>
      </c>
      <c r="DQ553" s="37">
        <f t="shared" si="196"/>
        <v>4811.8869999999997</v>
      </c>
      <c r="DW553" s="37">
        <v>0</v>
      </c>
      <c r="DZ553" s="37">
        <v>7</v>
      </c>
      <c r="EE553" s="37">
        <v>0</v>
      </c>
      <c r="EK553" s="37">
        <v>0</v>
      </c>
      <c r="EL553" s="37">
        <f t="shared" si="191"/>
        <v>867</v>
      </c>
      <c r="EN553" s="37">
        <v>867</v>
      </c>
      <c r="EP553" s="37">
        <v>10910.055</v>
      </c>
      <c r="FF553" s="37">
        <v>9623.7739999999994</v>
      </c>
      <c r="FI553" s="37"/>
      <c r="FV553" s="37">
        <v>1749.77709090909</v>
      </c>
      <c r="FX553" s="37">
        <v>5.5</v>
      </c>
      <c r="GB553" s="37">
        <v>10097.1432</v>
      </c>
      <c r="GH553" s="37">
        <v>2524.2858000000001</v>
      </c>
      <c r="HV553" s="37">
        <v>2387.83791891892</v>
      </c>
      <c r="HX553" s="37">
        <v>5.2</v>
      </c>
      <c r="IB553" s="37">
        <v>0</v>
      </c>
      <c r="IR553" s="37">
        <v>0</v>
      </c>
      <c r="IT553" s="37">
        <v>0</v>
      </c>
      <c r="JT553" s="37">
        <v>0</v>
      </c>
      <c r="JW553" s="37">
        <v>0</v>
      </c>
      <c r="JZ553" s="37">
        <v>0</v>
      </c>
      <c r="KA553" s="37">
        <v>0</v>
      </c>
      <c r="KB553" s="37">
        <v>0</v>
      </c>
      <c r="KC553" s="37">
        <v>0</v>
      </c>
      <c r="KD553" s="37">
        <v>0</v>
      </c>
      <c r="KV553" s="37">
        <v>0</v>
      </c>
    </row>
    <row r="554" spans="1:308" ht="17.25" customHeight="1" x14ac:dyDescent="0.25">
      <c r="A554" s="17">
        <v>544</v>
      </c>
      <c r="B554" s="163" t="s">
        <v>300</v>
      </c>
      <c r="C554" s="169" t="s">
        <v>844</v>
      </c>
      <c r="D554" s="170">
        <v>8884725758</v>
      </c>
      <c r="E554" s="78">
        <f t="shared" si="192"/>
        <v>13713.531000000001</v>
      </c>
      <c r="F554" s="78">
        <f t="shared" si="180"/>
        <v>0</v>
      </c>
      <c r="G554" s="78">
        <f t="shared" si="181"/>
        <v>3765.2749999999996</v>
      </c>
      <c r="H554" s="78">
        <f t="shared" si="182"/>
        <v>0</v>
      </c>
      <c r="I554" s="78">
        <f t="shared" si="193"/>
        <v>9948.2560000000012</v>
      </c>
      <c r="J554" s="37">
        <f t="shared" si="183"/>
        <v>1</v>
      </c>
      <c r="L554" s="37">
        <v>1</v>
      </c>
      <c r="N554" s="37">
        <v>0</v>
      </c>
      <c r="U554" s="37">
        <v>1</v>
      </c>
      <c r="V554" s="180">
        <f t="shared" si="178"/>
        <v>316</v>
      </c>
      <c r="W554" s="180">
        <f t="shared" si="184"/>
        <v>0</v>
      </c>
      <c r="X554" s="180"/>
      <c r="Y554" s="180"/>
      <c r="Z554" s="180">
        <f t="shared" si="185"/>
        <v>0</v>
      </c>
      <c r="AA554" s="180"/>
      <c r="AB554" s="180"/>
      <c r="AC554" s="180">
        <f t="shared" si="186"/>
        <v>316</v>
      </c>
      <c r="AE554" s="37">
        <v>316</v>
      </c>
      <c r="AG554" s="37">
        <v>0</v>
      </c>
      <c r="AI554" s="37">
        <v>0</v>
      </c>
      <c r="AK554" s="37">
        <v>0</v>
      </c>
      <c r="AL554" s="37">
        <f t="shared" si="179"/>
        <v>0</v>
      </c>
      <c r="AM554" s="179">
        <f t="shared" si="187"/>
        <v>0</v>
      </c>
      <c r="AP554" s="37">
        <f t="shared" si="188"/>
        <v>0</v>
      </c>
      <c r="AS554" s="37">
        <f t="shared" si="189"/>
        <v>0</v>
      </c>
      <c r="AU554" s="37">
        <v>0</v>
      </c>
      <c r="AV554" s="37">
        <f t="shared" si="194"/>
        <v>0</v>
      </c>
      <c r="AX554" s="37">
        <v>0</v>
      </c>
      <c r="AZ554" s="37">
        <v>0</v>
      </c>
      <c r="BF554" s="37">
        <v>0</v>
      </c>
      <c r="BS554" s="37">
        <f t="shared" si="197"/>
        <v>0</v>
      </c>
      <c r="BU554" s="37">
        <v>0</v>
      </c>
      <c r="BW554" s="37">
        <v>0</v>
      </c>
      <c r="BY554" s="37">
        <v>0</v>
      </c>
      <c r="CA554" s="37">
        <v>0</v>
      </c>
      <c r="CH554" s="37">
        <f t="shared" si="195"/>
        <v>0</v>
      </c>
      <c r="CJ554" s="37">
        <v>0</v>
      </c>
      <c r="CN554" s="37">
        <v>7372.0330000000004</v>
      </c>
      <c r="CT554" s="37">
        <v>0</v>
      </c>
      <c r="DB554" s="37">
        <v>0</v>
      </c>
      <c r="DD554" s="37">
        <v>0</v>
      </c>
      <c r="DE554" s="37">
        <f t="shared" si="190"/>
        <v>1</v>
      </c>
      <c r="DG554" s="37">
        <v>1</v>
      </c>
      <c r="DK554" s="37">
        <v>18</v>
      </c>
      <c r="DQ554" s="37">
        <f t="shared" si="196"/>
        <v>1384.896</v>
      </c>
      <c r="DW554" s="37">
        <v>0</v>
      </c>
      <c r="DZ554" s="37">
        <v>1</v>
      </c>
      <c r="EE554" s="37">
        <v>0</v>
      </c>
      <c r="EK554" s="37">
        <v>3</v>
      </c>
      <c r="EL554" s="37">
        <f t="shared" si="191"/>
        <v>80</v>
      </c>
      <c r="EN554" s="37">
        <v>80</v>
      </c>
      <c r="EP554" s="37">
        <v>995.48299999999995</v>
      </c>
      <c r="FF554" s="37">
        <v>2769.7919999999999</v>
      </c>
      <c r="FI554" s="37"/>
      <c r="FV554" s="37">
        <v>461.63200000000001</v>
      </c>
      <c r="FX554" s="37">
        <v>6</v>
      </c>
      <c r="GH554" s="37">
        <v>2242.223</v>
      </c>
      <c r="HV554" s="37">
        <v>1121.1115</v>
      </c>
      <c r="HX554" s="37">
        <v>2</v>
      </c>
      <c r="IB554" s="37">
        <v>0</v>
      </c>
      <c r="IR554" s="37">
        <v>0</v>
      </c>
      <c r="IT554" s="37">
        <v>0</v>
      </c>
      <c r="JT554" s="37">
        <v>0</v>
      </c>
      <c r="JW554" s="37">
        <v>0</v>
      </c>
      <c r="JZ554" s="37">
        <v>0</v>
      </c>
      <c r="KA554" s="37">
        <v>0</v>
      </c>
      <c r="KB554" s="37">
        <v>0</v>
      </c>
      <c r="KC554" s="37">
        <v>0</v>
      </c>
      <c r="KD554" s="37">
        <v>0</v>
      </c>
      <c r="KV554" s="37">
        <v>0</v>
      </c>
    </row>
    <row r="555" spans="1:308" ht="17.25" customHeight="1" x14ac:dyDescent="0.25">
      <c r="A555" s="17">
        <v>545</v>
      </c>
      <c r="B555" s="163" t="s">
        <v>300</v>
      </c>
      <c r="C555" s="169" t="s">
        <v>845</v>
      </c>
      <c r="D555" s="170">
        <v>8884825078</v>
      </c>
      <c r="E555" s="78">
        <f t="shared" si="192"/>
        <v>53045.13</v>
      </c>
      <c r="F555" s="78">
        <f t="shared" si="180"/>
        <v>0</v>
      </c>
      <c r="G555" s="78">
        <f t="shared" si="181"/>
        <v>27121.519999999997</v>
      </c>
      <c r="H555" s="78">
        <f t="shared" si="182"/>
        <v>0</v>
      </c>
      <c r="I555" s="78">
        <f t="shared" si="193"/>
        <v>25923.61</v>
      </c>
      <c r="J555" s="37">
        <f t="shared" si="183"/>
        <v>14</v>
      </c>
      <c r="L555" s="37">
        <v>14</v>
      </c>
      <c r="N555" s="37">
        <v>0</v>
      </c>
      <c r="U555" s="37">
        <v>2</v>
      </c>
      <c r="V555" s="180">
        <f t="shared" si="178"/>
        <v>2189.5</v>
      </c>
      <c r="W555" s="180">
        <f t="shared" si="184"/>
        <v>0</v>
      </c>
      <c r="X555" s="180"/>
      <c r="Y555" s="180"/>
      <c r="Z555" s="180">
        <f t="shared" si="185"/>
        <v>0</v>
      </c>
      <c r="AA555" s="180"/>
      <c r="AB555" s="180"/>
      <c r="AC555" s="180">
        <f t="shared" si="186"/>
        <v>2189.5</v>
      </c>
      <c r="AE555" s="37">
        <v>2189.5</v>
      </c>
      <c r="AG555" s="37">
        <v>0</v>
      </c>
      <c r="AI555" s="37">
        <v>813</v>
      </c>
      <c r="AK555" s="37">
        <v>0</v>
      </c>
      <c r="AL555" s="37">
        <f t="shared" si="179"/>
        <v>0</v>
      </c>
      <c r="AM555" s="179">
        <f t="shared" si="187"/>
        <v>0</v>
      </c>
      <c r="AP555" s="37">
        <f t="shared" si="188"/>
        <v>0</v>
      </c>
      <c r="AS555" s="37">
        <f t="shared" si="189"/>
        <v>0</v>
      </c>
      <c r="AU555" s="37">
        <v>0</v>
      </c>
      <c r="AV555" s="37">
        <f t="shared" si="194"/>
        <v>0</v>
      </c>
      <c r="AX555" s="37">
        <v>0</v>
      </c>
      <c r="AZ555" s="37">
        <v>3</v>
      </c>
      <c r="BF555" s="37">
        <v>0</v>
      </c>
      <c r="BS555" s="37">
        <f t="shared" si="197"/>
        <v>889</v>
      </c>
      <c r="BU555" s="37">
        <v>889</v>
      </c>
      <c r="BW555" s="37">
        <v>0</v>
      </c>
      <c r="BY555" s="37">
        <v>0</v>
      </c>
      <c r="CA555" s="37">
        <v>0</v>
      </c>
      <c r="CH555" s="37">
        <f t="shared" si="195"/>
        <v>4</v>
      </c>
      <c r="CJ555" s="37">
        <v>4</v>
      </c>
      <c r="CN555" s="37">
        <v>19318.692999999999</v>
      </c>
      <c r="CT555" s="37">
        <v>0</v>
      </c>
      <c r="DB555" s="37">
        <v>0</v>
      </c>
      <c r="DD555" s="37">
        <v>0</v>
      </c>
      <c r="DE555" s="37">
        <f t="shared" si="190"/>
        <v>2</v>
      </c>
      <c r="DG555" s="37">
        <v>2</v>
      </c>
      <c r="DK555" s="37">
        <v>18</v>
      </c>
      <c r="DQ555" s="37">
        <f t="shared" si="196"/>
        <v>3972.3319999999999</v>
      </c>
      <c r="DW555" s="37">
        <v>0</v>
      </c>
      <c r="DZ555" s="37">
        <v>14</v>
      </c>
      <c r="EE555" s="37">
        <v>0</v>
      </c>
      <c r="EK555" s="37">
        <v>0</v>
      </c>
      <c r="EL555" s="37">
        <f t="shared" si="191"/>
        <v>664</v>
      </c>
      <c r="EN555" s="37">
        <v>664</v>
      </c>
      <c r="EP555" s="37">
        <v>8395.1880000000001</v>
      </c>
      <c r="FF555" s="37">
        <v>7944.6639999999998</v>
      </c>
      <c r="FI555" s="37"/>
      <c r="FV555" s="37">
        <v>1702.4280000000001</v>
      </c>
      <c r="FX555" s="37">
        <v>4.6666666666666696</v>
      </c>
      <c r="GB555" s="37">
        <v>10781.668</v>
      </c>
      <c r="GH555" s="37">
        <v>2695.4169999999999</v>
      </c>
      <c r="HV555" s="37">
        <v>3567.4636764705901</v>
      </c>
      <c r="HX555" s="37">
        <v>3.6</v>
      </c>
      <c r="IB555" s="37">
        <v>0</v>
      </c>
      <c r="IR555" s="37">
        <v>0</v>
      </c>
      <c r="IT555" s="37">
        <v>0</v>
      </c>
      <c r="JT555" s="37">
        <v>0</v>
      </c>
      <c r="JW555" s="37">
        <v>0</v>
      </c>
      <c r="JZ555" s="37">
        <v>0</v>
      </c>
      <c r="KA555" s="37">
        <v>0</v>
      </c>
      <c r="KB555" s="37">
        <v>0</v>
      </c>
      <c r="KC555" s="37">
        <v>0</v>
      </c>
      <c r="KD555" s="37">
        <v>0</v>
      </c>
      <c r="KV555" s="37">
        <v>0</v>
      </c>
    </row>
    <row r="556" spans="1:308" ht="17.25" customHeight="1" x14ac:dyDescent="0.25">
      <c r="A556" s="17">
        <v>546</v>
      </c>
      <c r="B556" s="163" t="s">
        <v>300</v>
      </c>
      <c r="C556" s="169" t="s">
        <v>846</v>
      </c>
      <c r="D556" s="170">
        <v>5397808342</v>
      </c>
      <c r="E556" s="78">
        <f t="shared" si="192"/>
        <v>60169.644</v>
      </c>
      <c r="F556" s="78">
        <f t="shared" si="180"/>
        <v>0</v>
      </c>
      <c r="G556" s="78">
        <f t="shared" si="181"/>
        <v>39201.855000000003</v>
      </c>
      <c r="H556" s="78">
        <f t="shared" si="182"/>
        <v>0</v>
      </c>
      <c r="I556" s="78">
        <f t="shared" si="193"/>
        <v>20967.788999999997</v>
      </c>
      <c r="J556" s="37">
        <f t="shared" si="183"/>
        <v>10</v>
      </c>
      <c r="L556" s="37">
        <v>10</v>
      </c>
      <c r="N556" s="37">
        <v>0</v>
      </c>
      <c r="U556" s="37">
        <v>4</v>
      </c>
      <c r="V556" s="180">
        <f t="shared" si="178"/>
        <v>2483.6</v>
      </c>
      <c r="W556" s="180">
        <f t="shared" si="184"/>
        <v>0</v>
      </c>
      <c r="X556" s="180"/>
      <c r="Y556" s="180"/>
      <c r="Z556" s="180">
        <f t="shared" si="185"/>
        <v>0</v>
      </c>
      <c r="AA556" s="180"/>
      <c r="AB556" s="180"/>
      <c r="AC556" s="180">
        <f t="shared" si="186"/>
        <v>2483.6</v>
      </c>
      <c r="AE556" s="37">
        <v>2483.6</v>
      </c>
      <c r="AG556" s="37">
        <v>0</v>
      </c>
      <c r="AI556" s="37">
        <v>0</v>
      </c>
      <c r="AK556" s="37">
        <v>0</v>
      </c>
      <c r="AL556" s="37">
        <f t="shared" si="179"/>
        <v>0</v>
      </c>
      <c r="AM556" s="179">
        <f t="shared" si="187"/>
        <v>0</v>
      </c>
      <c r="AP556" s="37">
        <f t="shared" si="188"/>
        <v>0</v>
      </c>
      <c r="AS556" s="37">
        <f t="shared" si="189"/>
        <v>0</v>
      </c>
      <c r="AU556" s="37">
        <v>0</v>
      </c>
      <c r="AV556" s="37">
        <f t="shared" si="194"/>
        <v>0</v>
      </c>
      <c r="AX556" s="37">
        <v>0</v>
      </c>
      <c r="AZ556" s="37">
        <v>6</v>
      </c>
      <c r="BF556" s="37">
        <v>0</v>
      </c>
      <c r="BS556" s="37">
        <f t="shared" si="197"/>
        <v>1160.5999999999999</v>
      </c>
      <c r="BU556" s="37">
        <v>1160.5999999999999</v>
      </c>
      <c r="BW556" s="37">
        <v>0</v>
      </c>
      <c r="BY556" s="37">
        <v>0</v>
      </c>
      <c r="CA556" s="37">
        <v>0</v>
      </c>
      <c r="CH556" s="37">
        <f t="shared" si="195"/>
        <v>5</v>
      </c>
      <c r="CJ556" s="37">
        <v>5</v>
      </c>
      <c r="CN556" s="37">
        <v>13378.348</v>
      </c>
      <c r="CT556" s="37">
        <v>120</v>
      </c>
      <c r="DB556" s="37">
        <v>0</v>
      </c>
      <c r="DD556" s="37">
        <v>0</v>
      </c>
      <c r="DE556" s="37">
        <f t="shared" si="190"/>
        <v>3</v>
      </c>
      <c r="DG556" s="37">
        <v>3</v>
      </c>
      <c r="DK556" s="37">
        <v>18</v>
      </c>
      <c r="DQ556" s="37">
        <f t="shared" si="196"/>
        <v>6824.1180000000004</v>
      </c>
      <c r="DW556" s="37">
        <v>0</v>
      </c>
      <c r="DZ556" s="37">
        <v>10</v>
      </c>
      <c r="EE556" s="37">
        <v>32</v>
      </c>
      <c r="EK556" s="37">
        <v>90</v>
      </c>
      <c r="EL556" s="37">
        <f t="shared" si="191"/>
        <v>754</v>
      </c>
      <c r="EN556" s="37">
        <v>754</v>
      </c>
      <c r="EP556" s="37">
        <v>9844.6550000000007</v>
      </c>
      <c r="FF556" s="37">
        <v>13648.236000000001</v>
      </c>
      <c r="FI556" s="37"/>
      <c r="FV556" s="37">
        <v>2729.6471999999999</v>
      </c>
      <c r="FX556" s="37">
        <v>5</v>
      </c>
      <c r="GB556" s="37">
        <v>15708.964</v>
      </c>
      <c r="GH556" s="37">
        <v>3927.241</v>
      </c>
      <c r="HV556" s="37">
        <v>6006.3685882352902</v>
      </c>
      <c r="HX556" s="37">
        <v>3</v>
      </c>
      <c r="IB556" s="37">
        <v>0</v>
      </c>
      <c r="IR556" s="37">
        <v>0</v>
      </c>
      <c r="IT556" s="37">
        <v>0</v>
      </c>
      <c r="JT556" s="37">
        <v>0</v>
      </c>
      <c r="JW556" s="37">
        <v>0</v>
      </c>
      <c r="JZ556" s="37">
        <v>0</v>
      </c>
      <c r="KA556" s="37">
        <v>0</v>
      </c>
      <c r="KB556" s="37">
        <v>0</v>
      </c>
      <c r="KC556" s="37">
        <v>0</v>
      </c>
      <c r="KD556" s="37">
        <v>0</v>
      </c>
      <c r="KV556" s="37">
        <v>0</v>
      </c>
    </row>
    <row r="557" spans="1:308" ht="17.25" customHeight="1" x14ac:dyDescent="0.25">
      <c r="A557" s="17">
        <v>547</v>
      </c>
      <c r="B557" s="163" t="s">
        <v>300</v>
      </c>
      <c r="C557" s="169" t="s">
        <v>847</v>
      </c>
      <c r="D557" s="170">
        <v>8701135378</v>
      </c>
      <c r="E557" s="78">
        <f t="shared" si="192"/>
        <v>3007.5650000000005</v>
      </c>
      <c r="F557" s="78">
        <f t="shared" si="180"/>
        <v>0</v>
      </c>
      <c r="G557" s="78">
        <f t="shared" si="181"/>
        <v>957.55500000000006</v>
      </c>
      <c r="H557" s="78">
        <f t="shared" si="182"/>
        <v>0</v>
      </c>
      <c r="I557" s="78">
        <f t="shared" si="193"/>
        <v>2050.0100000000002</v>
      </c>
      <c r="J557" s="37">
        <f t="shared" si="183"/>
        <v>0</v>
      </c>
      <c r="K557" s="37">
        <f>VLOOKUP($D557,'[2]Титул ДТ'!$B:$CT,12,0)</f>
        <v>0</v>
      </c>
      <c r="N557" s="37">
        <v>0</v>
      </c>
      <c r="U557" s="37">
        <v>0</v>
      </c>
      <c r="V557" s="180">
        <f t="shared" si="178"/>
        <v>0</v>
      </c>
      <c r="W557" s="180">
        <f t="shared" si="184"/>
        <v>0</v>
      </c>
      <c r="X557" s="180"/>
      <c r="Y557" s="180"/>
      <c r="Z557" s="180">
        <f t="shared" si="185"/>
        <v>0</v>
      </c>
      <c r="AA557" s="180"/>
      <c r="AB557" s="180"/>
      <c r="AC557" s="180">
        <f t="shared" si="186"/>
        <v>0</v>
      </c>
      <c r="AE557" s="37">
        <v>0</v>
      </c>
      <c r="AG557" s="37">
        <v>0</v>
      </c>
      <c r="AI557" s="37">
        <v>0</v>
      </c>
      <c r="AK557" s="37">
        <v>0</v>
      </c>
      <c r="AL557" s="37">
        <f t="shared" si="179"/>
        <v>0</v>
      </c>
      <c r="AM557" s="179">
        <f t="shared" si="187"/>
        <v>0</v>
      </c>
      <c r="AP557" s="37">
        <f t="shared" si="188"/>
        <v>0</v>
      </c>
      <c r="AS557" s="37">
        <f t="shared" si="189"/>
        <v>0</v>
      </c>
      <c r="AU557" s="37">
        <v>0</v>
      </c>
      <c r="AV557" s="37">
        <f t="shared" si="194"/>
        <v>0</v>
      </c>
      <c r="AX557" s="37">
        <v>0</v>
      </c>
      <c r="AZ557" s="37">
        <v>0</v>
      </c>
      <c r="BF557" s="37">
        <v>0</v>
      </c>
      <c r="BS557" s="37">
        <f t="shared" si="197"/>
        <v>0</v>
      </c>
      <c r="BU557" s="37">
        <v>0</v>
      </c>
      <c r="BW557" s="37">
        <v>0</v>
      </c>
      <c r="BY557" s="37">
        <v>0</v>
      </c>
      <c r="CA557" s="37">
        <v>0</v>
      </c>
      <c r="CH557" s="37">
        <f t="shared" si="195"/>
        <v>0</v>
      </c>
      <c r="CJ557" s="37">
        <v>0</v>
      </c>
      <c r="CN557" s="37">
        <v>1900.01</v>
      </c>
      <c r="CT557" s="37">
        <v>0</v>
      </c>
      <c r="DB557" s="37">
        <v>0</v>
      </c>
      <c r="DD557" s="37">
        <v>0</v>
      </c>
      <c r="DE557" s="37">
        <f t="shared" si="190"/>
        <v>0</v>
      </c>
      <c r="DG557" s="37">
        <v>0</v>
      </c>
      <c r="DK557" s="37">
        <v>0</v>
      </c>
      <c r="DQ557" s="37">
        <f t="shared" si="196"/>
        <v>246.28800000000001</v>
      </c>
      <c r="DW557" s="37">
        <v>0</v>
      </c>
      <c r="DZ557" s="37">
        <v>0</v>
      </c>
      <c r="EE557" s="37">
        <v>0</v>
      </c>
      <c r="EK557" s="37">
        <v>0</v>
      </c>
      <c r="EL557" s="37">
        <f t="shared" si="191"/>
        <v>37</v>
      </c>
      <c r="EN557" s="37">
        <v>37</v>
      </c>
      <c r="EP557" s="37">
        <v>464.97899999999998</v>
      </c>
      <c r="FF557" s="37">
        <v>492.57600000000002</v>
      </c>
      <c r="FI557" s="37"/>
      <c r="FV557" s="37">
        <v>98.515199999999993</v>
      </c>
      <c r="FX557" s="37">
        <v>5</v>
      </c>
      <c r="GH557" s="37">
        <v>150</v>
      </c>
      <c r="HV557" s="37">
        <v>40</v>
      </c>
      <c r="HX557" s="37">
        <v>3.6</v>
      </c>
      <c r="IB557" s="37">
        <v>0</v>
      </c>
      <c r="IR557" s="37">
        <v>0</v>
      </c>
      <c r="IT557" s="37">
        <v>0</v>
      </c>
      <c r="JT557" s="37">
        <v>0</v>
      </c>
      <c r="JW557" s="37">
        <v>0</v>
      </c>
      <c r="JZ557" s="37">
        <v>0</v>
      </c>
      <c r="KA557" s="37">
        <v>0</v>
      </c>
      <c r="KB557" s="37">
        <v>0</v>
      </c>
      <c r="KC557" s="37">
        <v>0</v>
      </c>
      <c r="KD557" s="37">
        <v>0</v>
      </c>
      <c r="KV557" s="37">
        <v>0</v>
      </c>
    </row>
    <row r="558" spans="1:308" ht="17.25" customHeight="1" x14ac:dyDescent="0.25">
      <c r="A558" s="17">
        <v>548</v>
      </c>
      <c r="B558" s="163" t="s">
        <v>300</v>
      </c>
      <c r="C558" s="169" t="s">
        <v>848</v>
      </c>
      <c r="D558" s="170">
        <v>8717075698</v>
      </c>
      <c r="E558" s="78">
        <f t="shared" si="192"/>
        <v>1403.3840000000002</v>
      </c>
      <c r="F558" s="78">
        <f t="shared" si="180"/>
        <v>0</v>
      </c>
      <c r="G558" s="78">
        <f t="shared" si="181"/>
        <v>143.583</v>
      </c>
      <c r="H558" s="78">
        <f t="shared" si="182"/>
        <v>0</v>
      </c>
      <c r="I558" s="78">
        <f t="shared" si="193"/>
        <v>1259.8010000000002</v>
      </c>
      <c r="J558" s="37">
        <f t="shared" si="183"/>
        <v>0</v>
      </c>
      <c r="K558" s="37">
        <f>VLOOKUP($D558,'[2]Титул ДТ'!$B:$CT,12,0)</f>
        <v>0</v>
      </c>
      <c r="N558" s="37">
        <v>0</v>
      </c>
      <c r="U558" s="37">
        <v>0</v>
      </c>
      <c r="V558" s="180">
        <f t="shared" si="178"/>
        <v>0</v>
      </c>
      <c r="W558" s="180">
        <f t="shared" si="184"/>
        <v>0</v>
      </c>
      <c r="X558" s="180"/>
      <c r="Y558" s="180"/>
      <c r="Z558" s="180">
        <f t="shared" si="185"/>
        <v>0</v>
      </c>
      <c r="AA558" s="180"/>
      <c r="AB558" s="180"/>
      <c r="AC558" s="180">
        <f t="shared" si="186"/>
        <v>0</v>
      </c>
      <c r="AE558" s="37">
        <v>0</v>
      </c>
      <c r="AG558" s="37">
        <v>0</v>
      </c>
      <c r="AI558" s="37">
        <v>0</v>
      </c>
      <c r="AK558" s="37">
        <v>0</v>
      </c>
      <c r="AL558" s="37">
        <f t="shared" si="179"/>
        <v>0</v>
      </c>
      <c r="AM558" s="179">
        <f t="shared" si="187"/>
        <v>0</v>
      </c>
      <c r="AP558" s="37">
        <f t="shared" si="188"/>
        <v>0</v>
      </c>
      <c r="AS558" s="37">
        <f t="shared" si="189"/>
        <v>0</v>
      </c>
      <c r="AU558" s="37">
        <v>0</v>
      </c>
      <c r="AV558" s="37">
        <f t="shared" si="194"/>
        <v>0</v>
      </c>
      <c r="AX558" s="37">
        <v>0</v>
      </c>
      <c r="AZ558" s="37">
        <v>0</v>
      </c>
      <c r="BF558" s="37">
        <v>0</v>
      </c>
      <c r="BS558" s="37">
        <f t="shared" si="197"/>
        <v>0</v>
      </c>
      <c r="BU558" s="37">
        <v>0</v>
      </c>
      <c r="BW558" s="37">
        <v>0</v>
      </c>
      <c r="BY558" s="37">
        <v>0</v>
      </c>
      <c r="CA558" s="37">
        <v>0</v>
      </c>
      <c r="CH558" s="37">
        <f t="shared" si="195"/>
        <v>0</v>
      </c>
      <c r="CJ558" s="37">
        <v>0</v>
      </c>
      <c r="CN558" s="37">
        <v>1256.7950000000001</v>
      </c>
      <c r="CT558" s="37">
        <v>0</v>
      </c>
      <c r="DB558" s="37">
        <v>0</v>
      </c>
      <c r="DD558" s="37">
        <v>0</v>
      </c>
      <c r="DE558" s="37">
        <f t="shared" si="190"/>
        <v>0</v>
      </c>
      <c r="DG558" s="37">
        <v>0</v>
      </c>
      <c r="DK558" s="37">
        <v>0</v>
      </c>
      <c r="DQ558" s="37">
        <f t="shared" si="196"/>
        <v>71.791499999999999</v>
      </c>
      <c r="DW558" s="37">
        <v>0</v>
      </c>
      <c r="DZ558" s="37">
        <v>0</v>
      </c>
      <c r="EE558" s="37">
        <v>0</v>
      </c>
      <c r="EK558" s="37">
        <v>0</v>
      </c>
      <c r="EL558" s="37">
        <f t="shared" si="191"/>
        <v>0</v>
      </c>
      <c r="EN558" s="37">
        <v>0</v>
      </c>
      <c r="EP558" s="37">
        <v>0</v>
      </c>
      <c r="FF558" s="37">
        <v>143.583</v>
      </c>
      <c r="FI558" s="37"/>
      <c r="FV558" s="37">
        <v>28.7166</v>
      </c>
      <c r="FX558" s="37">
        <v>5</v>
      </c>
      <c r="GH558" s="37">
        <v>3.0059999999999998</v>
      </c>
      <c r="HV558" s="37">
        <v>1.5029999999999999</v>
      </c>
      <c r="HX558" s="37">
        <v>2</v>
      </c>
      <c r="IB558" s="37">
        <v>0</v>
      </c>
      <c r="IR558" s="37">
        <v>0</v>
      </c>
      <c r="IT558" s="37">
        <v>0</v>
      </c>
      <c r="JT558" s="37">
        <v>0</v>
      </c>
      <c r="JW558" s="37">
        <v>0</v>
      </c>
      <c r="JZ558" s="37">
        <v>0</v>
      </c>
      <c r="KA558" s="37">
        <v>0</v>
      </c>
      <c r="KB558" s="37">
        <v>0</v>
      </c>
      <c r="KC558" s="37">
        <v>0</v>
      </c>
      <c r="KD558" s="37">
        <v>0</v>
      </c>
      <c r="KV558" s="37">
        <v>0</v>
      </c>
    </row>
    <row r="559" spans="1:308" ht="17.25" customHeight="1" x14ac:dyDescent="0.25">
      <c r="A559" s="17">
        <v>549</v>
      </c>
      <c r="B559" s="163" t="s">
        <v>300</v>
      </c>
      <c r="C559" s="169" t="s">
        <v>849</v>
      </c>
      <c r="D559" s="170">
        <v>8816842818</v>
      </c>
      <c r="E559" s="78">
        <f t="shared" si="192"/>
        <v>1031.1659999999999</v>
      </c>
      <c r="F559" s="78">
        <f t="shared" si="180"/>
        <v>0</v>
      </c>
      <c r="G559" s="78">
        <f t="shared" si="181"/>
        <v>0</v>
      </c>
      <c r="H559" s="78">
        <f t="shared" si="182"/>
        <v>0</v>
      </c>
      <c r="I559" s="78">
        <f t="shared" si="193"/>
        <v>1031.1659999999999</v>
      </c>
      <c r="J559" s="37">
        <f t="shared" si="183"/>
        <v>0</v>
      </c>
      <c r="K559" s="37">
        <f>VLOOKUP($D559,'[2]Титул ДТ'!$B:$CT,12,0)</f>
        <v>0</v>
      </c>
      <c r="N559" s="37">
        <v>0</v>
      </c>
      <c r="U559" s="37">
        <v>0</v>
      </c>
      <c r="V559" s="180">
        <f t="shared" si="178"/>
        <v>0</v>
      </c>
      <c r="W559" s="180">
        <f t="shared" si="184"/>
        <v>0</v>
      </c>
      <c r="X559" s="180"/>
      <c r="Y559" s="180"/>
      <c r="Z559" s="180">
        <f t="shared" si="185"/>
        <v>0</v>
      </c>
      <c r="AA559" s="180"/>
      <c r="AB559" s="180"/>
      <c r="AC559" s="180">
        <f t="shared" si="186"/>
        <v>0</v>
      </c>
      <c r="AE559" s="37">
        <v>0</v>
      </c>
      <c r="AG559" s="37">
        <v>0</v>
      </c>
      <c r="AI559" s="37">
        <v>0</v>
      </c>
      <c r="AK559" s="37">
        <v>0</v>
      </c>
      <c r="AL559" s="37">
        <f t="shared" si="179"/>
        <v>0</v>
      </c>
      <c r="AM559" s="179">
        <f t="shared" si="187"/>
        <v>0</v>
      </c>
      <c r="AP559" s="37">
        <f t="shared" si="188"/>
        <v>0</v>
      </c>
      <c r="AS559" s="37">
        <f t="shared" si="189"/>
        <v>0</v>
      </c>
      <c r="AU559" s="37">
        <v>0</v>
      </c>
      <c r="AV559" s="37">
        <f t="shared" si="194"/>
        <v>0</v>
      </c>
      <c r="AX559" s="37">
        <v>0</v>
      </c>
      <c r="AZ559" s="37">
        <v>0</v>
      </c>
      <c r="BF559" s="37">
        <v>0</v>
      </c>
      <c r="BS559" s="37">
        <f t="shared" si="197"/>
        <v>0</v>
      </c>
      <c r="BU559" s="37">
        <v>0</v>
      </c>
      <c r="BW559" s="37">
        <v>0</v>
      </c>
      <c r="BY559" s="37">
        <v>0</v>
      </c>
      <c r="CA559" s="37">
        <v>0</v>
      </c>
      <c r="CH559" s="37">
        <f t="shared" si="195"/>
        <v>0</v>
      </c>
      <c r="CJ559" s="37">
        <v>0</v>
      </c>
      <c r="CN559" s="37">
        <v>977.56100000000004</v>
      </c>
      <c r="CT559" s="37">
        <v>0</v>
      </c>
      <c r="DB559" s="37">
        <v>0</v>
      </c>
      <c r="DD559" s="37">
        <v>0</v>
      </c>
      <c r="DE559" s="37">
        <f t="shared" si="190"/>
        <v>0</v>
      </c>
      <c r="DG559" s="37">
        <v>0</v>
      </c>
      <c r="DK559" s="37">
        <v>0</v>
      </c>
      <c r="DQ559" s="37">
        <v>55</v>
      </c>
      <c r="DW559" s="37">
        <v>0</v>
      </c>
      <c r="DZ559" s="37">
        <v>0</v>
      </c>
      <c r="EE559" s="37">
        <v>0</v>
      </c>
      <c r="EK559" s="37">
        <v>0</v>
      </c>
      <c r="EL559" s="37">
        <f t="shared" si="191"/>
        <v>0</v>
      </c>
      <c r="EN559" s="37">
        <v>0</v>
      </c>
      <c r="EP559" s="37">
        <v>0</v>
      </c>
      <c r="FF559" s="37">
        <v>0</v>
      </c>
      <c r="FI559" s="37"/>
      <c r="FX559" s="37">
        <v>0</v>
      </c>
      <c r="GH559" s="37">
        <v>53.604999999999997</v>
      </c>
      <c r="HV559" s="37">
        <v>35.7366666666667</v>
      </c>
      <c r="HX559" s="37">
        <v>1.7</v>
      </c>
      <c r="IB559" s="37">
        <v>0</v>
      </c>
      <c r="IR559" s="37">
        <v>0</v>
      </c>
      <c r="IT559" s="37">
        <v>0</v>
      </c>
      <c r="JT559" s="37">
        <v>0</v>
      </c>
      <c r="JW559" s="37">
        <v>0</v>
      </c>
      <c r="JZ559" s="37">
        <v>0</v>
      </c>
      <c r="KA559" s="37">
        <v>0</v>
      </c>
      <c r="KB559" s="37">
        <v>0</v>
      </c>
      <c r="KC559" s="37">
        <v>0</v>
      </c>
      <c r="KD559" s="37">
        <v>0</v>
      </c>
      <c r="KV559" s="37">
        <v>0</v>
      </c>
    </row>
    <row r="560" spans="1:308" ht="17.25" customHeight="1" x14ac:dyDescent="0.25">
      <c r="A560" s="17">
        <v>550</v>
      </c>
      <c r="B560" s="163" t="s">
        <v>300</v>
      </c>
      <c r="C560" s="169" t="s">
        <v>850</v>
      </c>
      <c r="D560" s="170">
        <v>247693838</v>
      </c>
      <c r="E560" s="78">
        <f t="shared" si="192"/>
        <v>5805.7049999999999</v>
      </c>
      <c r="F560" s="78">
        <f t="shared" si="180"/>
        <v>0</v>
      </c>
      <c r="G560" s="78">
        <f t="shared" si="181"/>
        <v>886.72</v>
      </c>
      <c r="H560" s="78">
        <f t="shared" si="182"/>
        <v>0</v>
      </c>
      <c r="I560" s="78">
        <f t="shared" si="193"/>
        <v>4918.9849999999997</v>
      </c>
      <c r="J560" s="37">
        <f t="shared" si="183"/>
        <v>1</v>
      </c>
      <c r="L560" s="37">
        <v>1</v>
      </c>
      <c r="N560" s="37">
        <v>0</v>
      </c>
      <c r="U560" s="37">
        <v>1</v>
      </c>
      <c r="V560" s="180">
        <f t="shared" si="178"/>
        <v>80</v>
      </c>
      <c r="W560" s="180">
        <f t="shared" si="184"/>
        <v>0</v>
      </c>
      <c r="X560" s="180"/>
      <c r="Y560" s="180"/>
      <c r="Z560" s="180">
        <f t="shared" si="185"/>
        <v>0</v>
      </c>
      <c r="AA560" s="180"/>
      <c r="AB560" s="180"/>
      <c r="AC560" s="180">
        <f t="shared" si="186"/>
        <v>80</v>
      </c>
      <c r="AE560" s="37">
        <v>80</v>
      </c>
      <c r="AG560" s="37">
        <v>0</v>
      </c>
      <c r="AI560" s="37">
        <v>0</v>
      </c>
      <c r="AK560" s="37">
        <v>0</v>
      </c>
      <c r="AL560" s="37">
        <f t="shared" si="179"/>
        <v>6</v>
      </c>
      <c r="AM560" s="179">
        <f t="shared" si="187"/>
        <v>0</v>
      </c>
      <c r="AP560" s="37">
        <f t="shared" si="188"/>
        <v>0</v>
      </c>
      <c r="AS560" s="37">
        <f t="shared" si="189"/>
        <v>5</v>
      </c>
      <c r="AU560" s="37">
        <v>5</v>
      </c>
      <c r="AV560" s="37">
        <f t="shared" si="194"/>
        <v>1</v>
      </c>
      <c r="AX560" s="37">
        <v>1</v>
      </c>
      <c r="AZ560" s="37">
        <v>0</v>
      </c>
      <c r="BF560" s="37">
        <v>0</v>
      </c>
      <c r="BS560" s="37">
        <f t="shared" si="197"/>
        <v>0</v>
      </c>
      <c r="BU560" s="37">
        <v>0</v>
      </c>
      <c r="BW560" s="37">
        <v>0</v>
      </c>
      <c r="BY560" s="37">
        <v>0</v>
      </c>
      <c r="CA560" s="37">
        <v>0</v>
      </c>
      <c r="CH560" s="37">
        <f t="shared" si="195"/>
        <v>0</v>
      </c>
      <c r="CJ560" s="37">
        <v>0</v>
      </c>
      <c r="CN560" s="37">
        <v>4139.4589999999998</v>
      </c>
      <c r="CT560" s="37">
        <v>30</v>
      </c>
      <c r="CV560" s="37">
        <v>1</v>
      </c>
      <c r="CX560" s="37">
        <v>8</v>
      </c>
      <c r="DB560" s="37">
        <v>0</v>
      </c>
      <c r="DD560" s="37">
        <v>0</v>
      </c>
      <c r="DE560" s="37">
        <f t="shared" si="190"/>
        <v>0</v>
      </c>
      <c r="DG560" s="37">
        <v>0</v>
      </c>
      <c r="DK560" s="37">
        <v>0</v>
      </c>
      <c r="DQ560" s="37">
        <f t="shared" ref="DQ560:DQ571" si="198">FF560/2</f>
        <v>231.589</v>
      </c>
      <c r="DW560" s="37">
        <v>0</v>
      </c>
      <c r="DZ560" s="37">
        <v>1</v>
      </c>
      <c r="EE560" s="37">
        <v>0</v>
      </c>
      <c r="EK560" s="37">
        <v>2</v>
      </c>
      <c r="EL560" s="37">
        <f t="shared" si="191"/>
        <v>33</v>
      </c>
      <c r="EN560" s="37">
        <v>33</v>
      </c>
      <c r="EP560" s="37">
        <v>423.54199999999997</v>
      </c>
      <c r="FF560" s="37">
        <v>463.178</v>
      </c>
      <c r="FI560" s="37"/>
      <c r="FV560" s="37">
        <v>92.635599999999997</v>
      </c>
      <c r="FX560" s="37">
        <v>5</v>
      </c>
      <c r="GH560" s="37">
        <v>691.52599999999995</v>
      </c>
      <c r="HV560" s="37">
        <v>432.20375000000001</v>
      </c>
      <c r="HX560" s="37">
        <v>1.7</v>
      </c>
      <c r="IB560" s="37">
        <v>0</v>
      </c>
      <c r="IR560" s="37">
        <v>0</v>
      </c>
      <c r="IT560" s="37">
        <v>0</v>
      </c>
      <c r="JT560" s="37">
        <v>0</v>
      </c>
      <c r="JW560" s="37">
        <v>0</v>
      </c>
      <c r="JZ560" s="37">
        <v>0</v>
      </c>
      <c r="KA560" s="37">
        <v>0</v>
      </c>
      <c r="KB560" s="37">
        <v>0</v>
      </c>
      <c r="KC560" s="37">
        <v>0</v>
      </c>
      <c r="KD560" s="37">
        <v>0</v>
      </c>
      <c r="KV560" s="37">
        <v>0</v>
      </c>
    </row>
    <row r="561" spans="1:308" ht="17.25" customHeight="1" x14ac:dyDescent="0.25">
      <c r="A561" s="17">
        <v>551</v>
      </c>
      <c r="B561" s="163" t="s">
        <v>300</v>
      </c>
      <c r="C561" s="169" t="s">
        <v>851</v>
      </c>
      <c r="D561" s="170">
        <v>9284375042</v>
      </c>
      <c r="E561" s="78">
        <f t="shared" si="192"/>
        <v>5458.5709999999999</v>
      </c>
      <c r="F561" s="78">
        <f t="shared" si="180"/>
        <v>0</v>
      </c>
      <c r="G561" s="78">
        <f t="shared" si="181"/>
        <v>1069.819</v>
      </c>
      <c r="H561" s="78">
        <f t="shared" si="182"/>
        <v>0</v>
      </c>
      <c r="I561" s="78">
        <f t="shared" si="193"/>
        <v>4388.7520000000004</v>
      </c>
      <c r="J561" s="37">
        <f t="shared" si="183"/>
        <v>0</v>
      </c>
      <c r="K561" s="37">
        <f>VLOOKUP($D561,'[2]Титул ДТ'!$B:$CT,12,0)</f>
        <v>0</v>
      </c>
      <c r="N561" s="37">
        <v>0</v>
      </c>
      <c r="U561" s="37">
        <v>0</v>
      </c>
      <c r="V561" s="180">
        <f t="shared" si="178"/>
        <v>0</v>
      </c>
      <c r="W561" s="180">
        <f t="shared" si="184"/>
        <v>0</v>
      </c>
      <c r="X561" s="180"/>
      <c r="Y561" s="180"/>
      <c r="Z561" s="180">
        <f t="shared" si="185"/>
        <v>0</v>
      </c>
      <c r="AA561" s="180"/>
      <c r="AB561" s="180"/>
      <c r="AC561" s="180">
        <f t="shared" si="186"/>
        <v>0</v>
      </c>
      <c r="AE561" s="37">
        <v>0</v>
      </c>
      <c r="AG561" s="37">
        <v>0</v>
      </c>
      <c r="AI561" s="37">
        <v>0</v>
      </c>
      <c r="AK561" s="37">
        <v>0</v>
      </c>
      <c r="AL561" s="37">
        <f t="shared" si="179"/>
        <v>0</v>
      </c>
      <c r="AM561" s="179">
        <f t="shared" si="187"/>
        <v>0</v>
      </c>
      <c r="AP561" s="37">
        <f t="shared" si="188"/>
        <v>0</v>
      </c>
      <c r="AS561" s="37">
        <f t="shared" si="189"/>
        <v>0</v>
      </c>
      <c r="AU561" s="37">
        <v>0</v>
      </c>
      <c r="AV561" s="37">
        <f t="shared" si="194"/>
        <v>0</v>
      </c>
      <c r="AX561" s="37">
        <v>0</v>
      </c>
      <c r="AZ561" s="37">
        <v>0</v>
      </c>
      <c r="BF561" s="37">
        <v>0</v>
      </c>
      <c r="BS561" s="37">
        <f t="shared" si="197"/>
        <v>0</v>
      </c>
      <c r="BU561" s="37">
        <v>0</v>
      </c>
      <c r="BW561" s="37">
        <v>0</v>
      </c>
      <c r="BY561" s="37">
        <v>0</v>
      </c>
      <c r="CA561" s="37">
        <v>0</v>
      </c>
      <c r="CH561" s="37">
        <f t="shared" si="195"/>
        <v>0</v>
      </c>
      <c r="CJ561" s="37">
        <v>0</v>
      </c>
      <c r="CN561" s="37">
        <v>3954.752</v>
      </c>
      <c r="CT561" s="37">
        <v>0</v>
      </c>
      <c r="DB561" s="37">
        <v>0</v>
      </c>
      <c r="DD561" s="37">
        <v>0</v>
      </c>
      <c r="DE561" s="37">
        <f t="shared" si="190"/>
        <v>1</v>
      </c>
      <c r="DG561" s="37">
        <v>1</v>
      </c>
      <c r="DK561" s="37">
        <v>18</v>
      </c>
      <c r="DQ561" s="37">
        <f t="shared" si="198"/>
        <v>479.97800000000001</v>
      </c>
      <c r="DW561" s="37">
        <v>0</v>
      </c>
      <c r="DZ561" s="37">
        <v>0</v>
      </c>
      <c r="EE561" s="37">
        <v>0</v>
      </c>
      <c r="EK561" s="37">
        <v>0</v>
      </c>
      <c r="EL561" s="37">
        <f t="shared" si="191"/>
        <v>8</v>
      </c>
      <c r="EN561" s="37">
        <v>8</v>
      </c>
      <c r="EP561" s="37">
        <v>109.863</v>
      </c>
      <c r="FF561" s="37">
        <v>959.95600000000002</v>
      </c>
      <c r="FI561" s="37"/>
      <c r="FV561" s="37">
        <v>191.99119999999999</v>
      </c>
      <c r="FX561" s="37">
        <v>5</v>
      </c>
      <c r="GH561" s="37">
        <v>416</v>
      </c>
      <c r="HV561" s="37">
        <v>155.72192513369001</v>
      </c>
      <c r="HX561" s="37">
        <v>1.9</v>
      </c>
      <c r="IB561" s="37">
        <v>0</v>
      </c>
      <c r="IR561" s="37">
        <v>0</v>
      </c>
      <c r="IT561" s="37">
        <v>0</v>
      </c>
      <c r="JT561" s="37">
        <v>0</v>
      </c>
      <c r="JW561" s="37">
        <v>0</v>
      </c>
      <c r="JZ561" s="37">
        <v>0</v>
      </c>
      <c r="KA561" s="37">
        <v>0</v>
      </c>
      <c r="KB561" s="37">
        <v>0</v>
      </c>
      <c r="KC561" s="37">
        <v>0</v>
      </c>
      <c r="KD561" s="37">
        <v>0</v>
      </c>
      <c r="KV561" s="37">
        <v>0</v>
      </c>
    </row>
    <row r="562" spans="1:308" ht="17.25" customHeight="1" x14ac:dyDescent="0.25">
      <c r="A562" s="17">
        <v>552</v>
      </c>
      <c r="B562" s="163" t="s">
        <v>300</v>
      </c>
      <c r="C562" s="169" t="s">
        <v>852</v>
      </c>
      <c r="D562" s="170">
        <v>10331969014</v>
      </c>
      <c r="E562" s="78">
        <f t="shared" si="192"/>
        <v>1992.0329999999999</v>
      </c>
      <c r="F562" s="78">
        <f t="shared" si="180"/>
        <v>0</v>
      </c>
      <c r="G562" s="78">
        <f t="shared" si="181"/>
        <v>699.529</v>
      </c>
      <c r="H562" s="78">
        <f t="shared" si="182"/>
        <v>0</v>
      </c>
      <c r="I562" s="78">
        <f t="shared" si="193"/>
        <v>1292.5039999999999</v>
      </c>
      <c r="J562" s="37">
        <f t="shared" si="183"/>
        <v>0</v>
      </c>
      <c r="K562" s="37">
        <f>VLOOKUP($D562,'[2]Титул ДТ'!$B:$CT,12,0)</f>
        <v>0</v>
      </c>
      <c r="N562" s="37">
        <v>0</v>
      </c>
      <c r="U562" s="37">
        <v>0</v>
      </c>
      <c r="V562" s="180">
        <f t="shared" si="178"/>
        <v>0</v>
      </c>
      <c r="W562" s="180">
        <f t="shared" si="184"/>
        <v>0</v>
      </c>
      <c r="X562" s="180"/>
      <c r="Y562" s="180"/>
      <c r="Z562" s="180">
        <f t="shared" si="185"/>
        <v>0</v>
      </c>
      <c r="AA562" s="180"/>
      <c r="AB562" s="180"/>
      <c r="AC562" s="180">
        <f t="shared" si="186"/>
        <v>0</v>
      </c>
      <c r="AE562" s="37">
        <v>0</v>
      </c>
      <c r="AG562" s="37">
        <v>0</v>
      </c>
      <c r="AI562" s="37">
        <v>0</v>
      </c>
      <c r="AK562" s="37">
        <v>0</v>
      </c>
      <c r="AL562" s="37">
        <f t="shared" si="179"/>
        <v>0</v>
      </c>
      <c r="AM562" s="179">
        <f t="shared" si="187"/>
        <v>0</v>
      </c>
      <c r="AP562" s="37">
        <f t="shared" si="188"/>
        <v>0</v>
      </c>
      <c r="AS562" s="37">
        <f t="shared" si="189"/>
        <v>0</v>
      </c>
      <c r="AU562" s="37">
        <v>0</v>
      </c>
      <c r="AV562" s="37">
        <f t="shared" si="194"/>
        <v>0</v>
      </c>
      <c r="AX562" s="37">
        <v>0</v>
      </c>
      <c r="AZ562" s="37">
        <v>0</v>
      </c>
      <c r="BF562" s="37">
        <v>0</v>
      </c>
      <c r="BS562" s="37">
        <f t="shared" si="197"/>
        <v>0</v>
      </c>
      <c r="BU562" s="37">
        <v>0</v>
      </c>
      <c r="BW562" s="37">
        <v>0</v>
      </c>
      <c r="BY562" s="37">
        <v>0</v>
      </c>
      <c r="CA562" s="37">
        <v>0</v>
      </c>
      <c r="CH562" s="37">
        <f t="shared" si="195"/>
        <v>0</v>
      </c>
      <c r="CJ562" s="37">
        <v>0</v>
      </c>
      <c r="CN562" s="37">
        <v>977.96199999999999</v>
      </c>
      <c r="CT562" s="37">
        <v>0</v>
      </c>
      <c r="DB562" s="37">
        <v>0</v>
      </c>
      <c r="DD562" s="37">
        <v>0</v>
      </c>
      <c r="DE562" s="37">
        <f t="shared" si="190"/>
        <v>0</v>
      </c>
      <c r="DG562" s="37">
        <v>0</v>
      </c>
      <c r="DK562" s="37">
        <v>0</v>
      </c>
      <c r="DQ562" s="37">
        <f t="shared" si="198"/>
        <v>220.56700000000001</v>
      </c>
      <c r="DW562" s="37">
        <v>0</v>
      </c>
      <c r="DZ562" s="37">
        <v>0</v>
      </c>
      <c r="EE562" s="37">
        <v>0</v>
      </c>
      <c r="EK562" s="37">
        <v>0</v>
      </c>
      <c r="EL562" s="37">
        <f t="shared" si="191"/>
        <v>19</v>
      </c>
      <c r="EN562" s="37">
        <v>19</v>
      </c>
      <c r="EP562" s="37">
        <v>258.39499999999998</v>
      </c>
      <c r="FF562" s="37">
        <v>441.13400000000001</v>
      </c>
      <c r="FI562" s="37"/>
      <c r="FV562" s="37">
        <v>88.226799999999997</v>
      </c>
      <c r="FX562" s="37">
        <v>5</v>
      </c>
      <c r="GH562" s="37">
        <v>314.54199999999997</v>
      </c>
      <c r="HV562" s="37">
        <v>209.69466666666699</v>
      </c>
      <c r="HX562" s="37">
        <v>1.7</v>
      </c>
      <c r="IB562" s="37">
        <v>0</v>
      </c>
      <c r="IR562" s="37">
        <v>0</v>
      </c>
      <c r="IT562" s="37">
        <v>0</v>
      </c>
      <c r="JT562" s="37">
        <v>0</v>
      </c>
      <c r="JW562" s="37">
        <v>0</v>
      </c>
      <c r="JZ562" s="37">
        <v>0</v>
      </c>
      <c r="KA562" s="37">
        <v>0</v>
      </c>
      <c r="KB562" s="37">
        <v>0</v>
      </c>
      <c r="KC562" s="37">
        <v>0</v>
      </c>
      <c r="KD562" s="37">
        <v>0</v>
      </c>
      <c r="KV562" s="37">
        <v>0</v>
      </c>
    </row>
    <row r="563" spans="1:308" ht="17.25" customHeight="1" x14ac:dyDescent="0.25">
      <c r="A563" s="17">
        <v>553</v>
      </c>
      <c r="B563" s="163" t="s">
        <v>300</v>
      </c>
      <c r="C563" s="169" t="s">
        <v>853</v>
      </c>
      <c r="D563" s="170">
        <v>5452697162</v>
      </c>
      <c r="E563" s="78">
        <f t="shared" si="192"/>
        <v>12653.764999999999</v>
      </c>
      <c r="F563" s="78">
        <f t="shared" si="180"/>
        <v>0</v>
      </c>
      <c r="G563" s="78">
        <f t="shared" si="181"/>
        <v>6542.5136000000002</v>
      </c>
      <c r="H563" s="78">
        <f t="shared" si="182"/>
        <v>0</v>
      </c>
      <c r="I563" s="78">
        <f t="shared" si="193"/>
        <v>6111.2514000000001</v>
      </c>
      <c r="J563" s="37">
        <f t="shared" si="183"/>
        <v>3</v>
      </c>
      <c r="L563" s="37">
        <v>3</v>
      </c>
      <c r="N563" s="37">
        <v>0</v>
      </c>
      <c r="U563" s="37">
        <v>1</v>
      </c>
      <c r="V563" s="180">
        <f t="shared" si="178"/>
        <v>518</v>
      </c>
      <c r="W563" s="180">
        <f t="shared" si="184"/>
        <v>0</v>
      </c>
      <c r="X563" s="180"/>
      <c r="Y563" s="180"/>
      <c r="Z563" s="180">
        <f t="shared" si="185"/>
        <v>0</v>
      </c>
      <c r="AA563" s="180"/>
      <c r="AB563" s="180"/>
      <c r="AC563" s="180">
        <f t="shared" si="186"/>
        <v>518</v>
      </c>
      <c r="AE563" s="37">
        <v>518</v>
      </c>
      <c r="AG563" s="37">
        <v>0</v>
      </c>
      <c r="AI563" s="37">
        <v>0</v>
      </c>
      <c r="AK563" s="37">
        <v>0</v>
      </c>
      <c r="AL563" s="37">
        <f t="shared" si="179"/>
        <v>0</v>
      </c>
      <c r="AM563" s="179">
        <f t="shared" si="187"/>
        <v>0</v>
      </c>
      <c r="AP563" s="37">
        <f t="shared" si="188"/>
        <v>0</v>
      </c>
      <c r="AS563" s="37">
        <f t="shared" si="189"/>
        <v>0</v>
      </c>
      <c r="AU563" s="37">
        <v>0</v>
      </c>
      <c r="AV563" s="37">
        <f t="shared" si="194"/>
        <v>0</v>
      </c>
      <c r="AX563" s="37">
        <v>0</v>
      </c>
      <c r="AZ563" s="37">
        <v>2</v>
      </c>
      <c r="BF563" s="37">
        <v>0</v>
      </c>
      <c r="BS563" s="37">
        <f t="shared" si="197"/>
        <v>85.2</v>
      </c>
      <c r="BU563" s="37">
        <v>85.2</v>
      </c>
      <c r="BW563" s="37">
        <v>0</v>
      </c>
      <c r="BY563" s="37">
        <v>0</v>
      </c>
      <c r="CA563" s="37">
        <v>101</v>
      </c>
      <c r="CH563" s="37">
        <f t="shared" si="195"/>
        <v>5</v>
      </c>
      <c r="CJ563" s="37">
        <v>5</v>
      </c>
      <c r="CN563" s="37">
        <v>4584.7830000000004</v>
      </c>
      <c r="CT563" s="37">
        <v>100</v>
      </c>
      <c r="DB563" s="37">
        <v>0</v>
      </c>
      <c r="DD563" s="37">
        <v>0</v>
      </c>
      <c r="DE563" s="37">
        <f t="shared" si="190"/>
        <v>1</v>
      </c>
      <c r="DG563" s="37">
        <v>1</v>
      </c>
      <c r="DK563" s="37">
        <v>18</v>
      </c>
      <c r="DQ563" s="37">
        <f t="shared" si="198"/>
        <v>915.2595</v>
      </c>
      <c r="DW563" s="37">
        <v>0</v>
      </c>
      <c r="DZ563" s="37">
        <v>3</v>
      </c>
      <c r="EE563" s="37">
        <v>5</v>
      </c>
      <c r="EK563" s="37">
        <v>5</v>
      </c>
      <c r="EL563" s="37">
        <f t="shared" si="191"/>
        <v>116</v>
      </c>
      <c r="EN563" s="37">
        <v>116</v>
      </c>
      <c r="EP563" s="37">
        <v>1494.921</v>
      </c>
      <c r="FF563" s="37">
        <v>1830.519</v>
      </c>
      <c r="FI563" s="37"/>
      <c r="FV563" s="37">
        <v>366.10379999999998</v>
      </c>
      <c r="FX563" s="37">
        <v>5</v>
      </c>
      <c r="GB563" s="37">
        <v>3217.0736000000002</v>
      </c>
      <c r="GH563" s="37">
        <v>804.26840000000004</v>
      </c>
      <c r="HV563" s="37">
        <v>1474.4920666666701</v>
      </c>
      <c r="HX563" s="37">
        <v>2.7</v>
      </c>
      <c r="IB563" s="37">
        <v>0</v>
      </c>
      <c r="IR563" s="37">
        <v>0</v>
      </c>
      <c r="IT563" s="37">
        <v>0</v>
      </c>
      <c r="JT563" s="37">
        <v>0</v>
      </c>
      <c r="JW563" s="37">
        <v>0</v>
      </c>
      <c r="JZ563" s="37">
        <v>0</v>
      </c>
      <c r="KA563" s="37">
        <v>0</v>
      </c>
      <c r="KB563" s="37">
        <v>0</v>
      </c>
      <c r="KC563" s="37">
        <v>0</v>
      </c>
      <c r="KD563" s="37">
        <v>0</v>
      </c>
      <c r="KV563" s="37">
        <v>0</v>
      </c>
    </row>
    <row r="564" spans="1:308" ht="17.25" customHeight="1" x14ac:dyDescent="0.25">
      <c r="A564" s="17">
        <v>554</v>
      </c>
      <c r="B564" s="163" t="s">
        <v>300</v>
      </c>
      <c r="C564" s="169" t="s">
        <v>854</v>
      </c>
      <c r="D564" s="170">
        <v>5453844182</v>
      </c>
      <c r="E564" s="78">
        <f t="shared" si="192"/>
        <v>9167.3770000000004</v>
      </c>
      <c r="F564" s="78">
        <f t="shared" si="180"/>
        <v>0</v>
      </c>
      <c r="G564" s="78">
        <f t="shared" si="181"/>
        <v>4079.4965999999999</v>
      </c>
      <c r="H564" s="78">
        <f t="shared" si="182"/>
        <v>0</v>
      </c>
      <c r="I564" s="78">
        <f t="shared" si="193"/>
        <v>5087.8804</v>
      </c>
      <c r="J564" s="37">
        <f t="shared" si="183"/>
        <v>3</v>
      </c>
      <c r="L564" s="37">
        <v>3</v>
      </c>
      <c r="N564" s="37">
        <v>0</v>
      </c>
      <c r="U564" s="37">
        <v>1</v>
      </c>
      <c r="V564" s="180">
        <f t="shared" si="178"/>
        <v>377</v>
      </c>
      <c r="W564" s="180">
        <f t="shared" si="184"/>
        <v>0</v>
      </c>
      <c r="X564" s="180"/>
      <c r="Y564" s="180"/>
      <c r="Z564" s="180">
        <f t="shared" si="185"/>
        <v>0</v>
      </c>
      <c r="AA564" s="180"/>
      <c r="AB564" s="180"/>
      <c r="AC564" s="180">
        <f t="shared" si="186"/>
        <v>377</v>
      </c>
      <c r="AE564" s="37">
        <v>377</v>
      </c>
      <c r="AG564" s="37">
        <v>0</v>
      </c>
      <c r="AI564" s="37">
        <v>0</v>
      </c>
      <c r="AK564" s="37">
        <v>0</v>
      </c>
      <c r="AL564" s="37">
        <f t="shared" si="179"/>
        <v>0</v>
      </c>
      <c r="AM564" s="179">
        <f t="shared" si="187"/>
        <v>0</v>
      </c>
      <c r="AP564" s="37">
        <f t="shared" si="188"/>
        <v>0</v>
      </c>
      <c r="AS564" s="37">
        <f t="shared" si="189"/>
        <v>0</v>
      </c>
      <c r="AU564" s="37">
        <v>0</v>
      </c>
      <c r="AV564" s="37">
        <f t="shared" si="194"/>
        <v>0</v>
      </c>
      <c r="AX564" s="37">
        <v>0</v>
      </c>
      <c r="AZ564" s="37">
        <v>1</v>
      </c>
      <c r="BF564" s="37">
        <v>0</v>
      </c>
      <c r="BS564" s="37">
        <f t="shared" si="197"/>
        <v>133</v>
      </c>
      <c r="BU564" s="37">
        <v>133</v>
      </c>
      <c r="BW564" s="37">
        <v>0</v>
      </c>
      <c r="BY564" s="37">
        <v>0</v>
      </c>
      <c r="CA564" s="37">
        <v>0</v>
      </c>
      <c r="CH564" s="37">
        <f t="shared" si="195"/>
        <v>4</v>
      </c>
      <c r="CJ564" s="37">
        <v>4</v>
      </c>
      <c r="CN564" s="37">
        <v>3688.422</v>
      </c>
      <c r="CT564" s="37">
        <v>50</v>
      </c>
      <c r="DB564" s="37">
        <v>0</v>
      </c>
      <c r="DD564" s="37">
        <v>0</v>
      </c>
      <c r="DE564" s="37">
        <f t="shared" si="190"/>
        <v>0</v>
      </c>
      <c r="DG564" s="37">
        <v>0</v>
      </c>
      <c r="DK564" s="37">
        <v>0</v>
      </c>
      <c r="DQ564" s="37">
        <f t="shared" si="198"/>
        <v>260.83150000000001</v>
      </c>
      <c r="DW564" s="37">
        <v>0</v>
      </c>
      <c r="DZ564" s="37">
        <v>3</v>
      </c>
      <c r="EE564" s="37">
        <v>6</v>
      </c>
      <c r="EK564" s="37">
        <v>6</v>
      </c>
      <c r="EL564" s="37">
        <f t="shared" si="191"/>
        <v>0</v>
      </c>
      <c r="EN564" s="37">
        <v>0</v>
      </c>
      <c r="EP564" s="37">
        <v>0</v>
      </c>
      <c r="FF564" s="37">
        <v>521.66300000000001</v>
      </c>
      <c r="FI564" s="37"/>
      <c r="FV564" s="37">
        <v>104.3326</v>
      </c>
      <c r="FX564" s="37">
        <v>5</v>
      </c>
      <c r="GB564" s="37">
        <v>3557.8335999999999</v>
      </c>
      <c r="GH564" s="37">
        <v>889.45839999999998</v>
      </c>
      <c r="HV564" s="37">
        <v>839.11169811320804</v>
      </c>
      <c r="HX564" s="37">
        <v>5.2</v>
      </c>
      <c r="IB564" s="37">
        <v>0</v>
      </c>
      <c r="IR564" s="37">
        <v>0</v>
      </c>
      <c r="IT564" s="37">
        <v>0</v>
      </c>
      <c r="JT564" s="37">
        <v>0</v>
      </c>
      <c r="JW564" s="37">
        <v>0</v>
      </c>
      <c r="JZ564" s="37">
        <v>0</v>
      </c>
      <c r="KA564" s="37">
        <v>0</v>
      </c>
      <c r="KB564" s="37">
        <v>0</v>
      </c>
      <c r="KC564" s="37">
        <v>0</v>
      </c>
      <c r="KD564" s="37">
        <v>0</v>
      </c>
      <c r="KV564" s="37">
        <v>0</v>
      </c>
    </row>
    <row r="565" spans="1:308" ht="17.25" customHeight="1" x14ac:dyDescent="0.25">
      <c r="A565" s="17">
        <v>555</v>
      </c>
      <c r="B565" s="163" t="s">
        <v>300</v>
      </c>
      <c r="C565" s="169" t="s">
        <v>855</v>
      </c>
      <c r="D565" s="170">
        <v>5495794874</v>
      </c>
      <c r="E565" s="78">
        <f t="shared" si="192"/>
        <v>40913.841</v>
      </c>
      <c r="F565" s="78">
        <f t="shared" si="180"/>
        <v>0</v>
      </c>
      <c r="G565" s="78">
        <f t="shared" si="181"/>
        <v>20447.163999999997</v>
      </c>
      <c r="H565" s="78">
        <f t="shared" si="182"/>
        <v>0</v>
      </c>
      <c r="I565" s="78">
        <f t="shared" si="193"/>
        <v>20466.677000000003</v>
      </c>
      <c r="J565" s="37">
        <f t="shared" si="183"/>
        <v>5</v>
      </c>
      <c r="L565" s="37">
        <v>5</v>
      </c>
      <c r="N565" s="37">
        <v>0</v>
      </c>
      <c r="U565" s="37">
        <v>2</v>
      </c>
      <c r="V565" s="180">
        <f t="shared" si="178"/>
        <v>1341</v>
      </c>
      <c r="W565" s="180">
        <f t="shared" si="184"/>
        <v>0</v>
      </c>
      <c r="X565" s="180"/>
      <c r="Y565" s="180"/>
      <c r="Z565" s="180">
        <f t="shared" si="185"/>
        <v>0</v>
      </c>
      <c r="AA565" s="180"/>
      <c r="AB565" s="180"/>
      <c r="AC565" s="180">
        <f t="shared" si="186"/>
        <v>1341</v>
      </c>
      <c r="AE565" s="37">
        <v>1341</v>
      </c>
      <c r="AG565" s="37">
        <v>0</v>
      </c>
      <c r="AI565" s="37">
        <v>0</v>
      </c>
      <c r="AK565" s="37">
        <v>0</v>
      </c>
      <c r="AL565" s="37">
        <f t="shared" si="179"/>
        <v>0</v>
      </c>
      <c r="AM565" s="179">
        <f t="shared" si="187"/>
        <v>0</v>
      </c>
      <c r="AP565" s="37">
        <f t="shared" si="188"/>
        <v>0</v>
      </c>
      <c r="AS565" s="37">
        <f t="shared" si="189"/>
        <v>0</v>
      </c>
      <c r="AU565" s="37">
        <v>0</v>
      </c>
      <c r="AV565" s="37">
        <f t="shared" si="194"/>
        <v>0</v>
      </c>
      <c r="AX565" s="37">
        <v>0</v>
      </c>
      <c r="AZ565" s="37">
        <v>3</v>
      </c>
      <c r="BF565" s="37">
        <v>0</v>
      </c>
      <c r="BS565" s="37">
        <f t="shared" si="197"/>
        <v>837</v>
      </c>
      <c r="BU565" s="37">
        <v>837</v>
      </c>
      <c r="BW565" s="37">
        <v>0</v>
      </c>
      <c r="BY565" s="37">
        <v>0</v>
      </c>
      <c r="CA565" s="37">
        <v>0</v>
      </c>
      <c r="CH565" s="37">
        <f t="shared" si="195"/>
        <v>2</v>
      </c>
      <c r="CJ565" s="37">
        <v>2</v>
      </c>
      <c r="CN565" s="37">
        <v>16141.777</v>
      </c>
      <c r="CT565" s="37">
        <v>0</v>
      </c>
      <c r="DB565" s="37">
        <v>0</v>
      </c>
      <c r="DD565" s="37">
        <v>15</v>
      </c>
      <c r="DE565" s="37">
        <f t="shared" si="190"/>
        <v>2</v>
      </c>
      <c r="DG565" s="37">
        <v>2</v>
      </c>
      <c r="DK565" s="37">
        <v>18</v>
      </c>
      <c r="DQ565" s="37">
        <f t="shared" si="198"/>
        <v>4357.8419999999996</v>
      </c>
      <c r="DW565" s="37">
        <v>0</v>
      </c>
      <c r="DZ565" s="37">
        <v>5</v>
      </c>
      <c r="EE565" s="37">
        <v>8</v>
      </c>
      <c r="EK565" s="37">
        <v>8</v>
      </c>
      <c r="EL565" s="37">
        <f t="shared" si="191"/>
        <v>257</v>
      </c>
      <c r="EN565" s="37">
        <v>257</v>
      </c>
      <c r="EP565" s="37">
        <v>3215.88</v>
      </c>
      <c r="FF565" s="37">
        <v>8715.6839999999993</v>
      </c>
      <c r="FI565" s="37"/>
      <c r="FV565" s="37">
        <v>2011.31169230769</v>
      </c>
      <c r="FX565" s="37">
        <v>4.3333333333333304</v>
      </c>
      <c r="GB565" s="37">
        <v>8515.6</v>
      </c>
      <c r="GH565" s="37">
        <v>2128.9</v>
      </c>
      <c r="HV565" s="37">
        <v>4348.9202334630299</v>
      </c>
      <c r="HX565" s="37">
        <v>2.4</v>
      </c>
      <c r="IB565" s="37">
        <v>0</v>
      </c>
      <c r="IR565" s="37">
        <v>0</v>
      </c>
      <c r="IT565" s="37">
        <v>0</v>
      </c>
      <c r="JT565" s="37">
        <v>0</v>
      </c>
      <c r="JW565" s="37">
        <v>0</v>
      </c>
      <c r="JZ565" s="37">
        <v>0</v>
      </c>
      <c r="KA565" s="37">
        <v>0</v>
      </c>
      <c r="KB565" s="37">
        <v>0</v>
      </c>
      <c r="KC565" s="37">
        <v>0</v>
      </c>
      <c r="KD565" s="37">
        <v>0</v>
      </c>
      <c r="KV565" s="37">
        <v>0</v>
      </c>
    </row>
    <row r="566" spans="1:308" ht="17.25" customHeight="1" x14ac:dyDescent="0.25">
      <c r="A566" s="17">
        <v>556</v>
      </c>
      <c r="B566" s="163" t="s">
        <v>300</v>
      </c>
      <c r="C566" s="169" t="s">
        <v>856</v>
      </c>
      <c r="D566" s="170">
        <v>5579254214</v>
      </c>
      <c r="E566" s="78">
        <f t="shared" si="192"/>
        <v>10610.448</v>
      </c>
      <c r="F566" s="78">
        <f t="shared" si="180"/>
        <v>0</v>
      </c>
      <c r="G566" s="78">
        <f t="shared" si="181"/>
        <v>2670.57</v>
      </c>
      <c r="H566" s="78">
        <f t="shared" si="182"/>
        <v>0</v>
      </c>
      <c r="I566" s="78">
        <f t="shared" si="193"/>
        <v>7939.8779999999997</v>
      </c>
      <c r="J566" s="37">
        <f t="shared" si="183"/>
        <v>3</v>
      </c>
      <c r="L566" s="37">
        <v>3</v>
      </c>
      <c r="N566" s="37">
        <v>0</v>
      </c>
      <c r="U566" s="37">
        <v>1</v>
      </c>
      <c r="V566" s="180">
        <f t="shared" si="178"/>
        <v>231.3</v>
      </c>
      <c r="W566" s="180">
        <f t="shared" si="184"/>
        <v>0</v>
      </c>
      <c r="X566" s="180"/>
      <c r="Y566" s="180"/>
      <c r="Z566" s="180">
        <f t="shared" si="185"/>
        <v>0</v>
      </c>
      <c r="AA566" s="180"/>
      <c r="AB566" s="180"/>
      <c r="AC566" s="180">
        <f t="shared" si="186"/>
        <v>231.3</v>
      </c>
      <c r="AE566" s="37">
        <v>231.3</v>
      </c>
      <c r="AG566" s="37">
        <v>26.2</v>
      </c>
      <c r="AI566" s="37">
        <v>0</v>
      </c>
      <c r="AK566" s="37">
        <v>0</v>
      </c>
      <c r="AL566" s="37">
        <f t="shared" si="179"/>
        <v>0</v>
      </c>
      <c r="AM566" s="179">
        <f t="shared" si="187"/>
        <v>0</v>
      </c>
      <c r="AP566" s="37">
        <f t="shared" si="188"/>
        <v>0</v>
      </c>
      <c r="AS566" s="37">
        <f t="shared" si="189"/>
        <v>0</v>
      </c>
      <c r="AU566" s="37">
        <v>0</v>
      </c>
      <c r="AV566" s="37">
        <f t="shared" si="194"/>
        <v>0</v>
      </c>
      <c r="AX566" s="37">
        <v>0</v>
      </c>
      <c r="AZ566" s="37">
        <v>1</v>
      </c>
      <c r="BF566" s="37">
        <v>0</v>
      </c>
      <c r="BS566" s="37">
        <f t="shared" si="197"/>
        <v>296</v>
      </c>
      <c r="BU566" s="37">
        <v>296</v>
      </c>
      <c r="BW566" s="37">
        <v>0</v>
      </c>
      <c r="BY566" s="37">
        <v>0</v>
      </c>
      <c r="CA566" s="37">
        <v>0</v>
      </c>
      <c r="CH566" s="37">
        <f t="shared" si="195"/>
        <v>4</v>
      </c>
      <c r="CJ566" s="37">
        <v>4</v>
      </c>
      <c r="CN566" s="37">
        <v>5761.201</v>
      </c>
      <c r="CT566" s="37">
        <v>10</v>
      </c>
      <c r="DB566" s="37">
        <v>0</v>
      </c>
      <c r="DD566" s="37">
        <v>0</v>
      </c>
      <c r="DE566" s="37">
        <f t="shared" si="190"/>
        <v>2</v>
      </c>
      <c r="DG566" s="37">
        <v>2</v>
      </c>
      <c r="DK566" s="37">
        <v>18</v>
      </c>
      <c r="DQ566" s="37">
        <f t="shared" si="198"/>
        <v>836.68650000000002</v>
      </c>
      <c r="DW566" s="37">
        <v>0</v>
      </c>
      <c r="DZ566" s="37">
        <v>3</v>
      </c>
      <c r="EE566" s="37">
        <v>0</v>
      </c>
      <c r="EK566" s="37">
        <v>0</v>
      </c>
      <c r="EL566" s="37">
        <f t="shared" si="191"/>
        <v>78</v>
      </c>
      <c r="EN566" s="37">
        <v>78</v>
      </c>
      <c r="EP566" s="37">
        <v>997.197</v>
      </c>
      <c r="FF566" s="37">
        <v>1673.373</v>
      </c>
      <c r="FI566" s="37"/>
      <c r="FV566" s="37">
        <v>334.6746</v>
      </c>
      <c r="FX566" s="37">
        <v>5</v>
      </c>
      <c r="GH566" s="37">
        <v>1607.1769999999999</v>
      </c>
      <c r="HV566" s="37">
        <v>803.58849999999995</v>
      </c>
      <c r="HX566" s="37">
        <v>2</v>
      </c>
      <c r="IB566" s="37">
        <v>0</v>
      </c>
      <c r="IR566" s="37">
        <v>0</v>
      </c>
      <c r="IT566" s="37">
        <v>0</v>
      </c>
      <c r="JT566" s="37">
        <v>0</v>
      </c>
      <c r="JW566" s="37">
        <v>0</v>
      </c>
      <c r="JZ566" s="37">
        <v>0</v>
      </c>
      <c r="KA566" s="37">
        <v>0</v>
      </c>
      <c r="KB566" s="37">
        <v>0</v>
      </c>
      <c r="KC566" s="37">
        <v>0</v>
      </c>
      <c r="KD566" s="37">
        <v>0</v>
      </c>
      <c r="KV566" s="37">
        <v>0</v>
      </c>
    </row>
    <row r="567" spans="1:308" ht="17.25" customHeight="1" x14ac:dyDescent="0.25">
      <c r="A567" s="17">
        <v>557</v>
      </c>
      <c r="B567" s="163" t="s">
        <v>300</v>
      </c>
      <c r="C567" s="169" t="s">
        <v>857</v>
      </c>
      <c r="D567" s="170">
        <v>5579255474</v>
      </c>
      <c r="E567" s="78">
        <f t="shared" si="192"/>
        <v>16261.328</v>
      </c>
      <c r="F567" s="78">
        <f t="shared" si="180"/>
        <v>0</v>
      </c>
      <c r="G567" s="78">
        <f t="shared" si="181"/>
        <v>5680.0879999999997</v>
      </c>
      <c r="H567" s="78">
        <f t="shared" si="182"/>
        <v>0</v>
      </c>
      <c r="I567" s="78">
        <f t="shared" si="193"/>
        <v>10581.24</v>
      </c>
      <c r="J567" s="37">
        <f t="shared" si="183"/>
        <v>3</v>
      </c>
      <c r="L567" s="37">
        <v>3</v>
      </c>
      <c r="N567" s="37">
        <v>0</v>
      </c>
      <c r="U567" s="37">
        <v>1</v>
      </c>
      <c r="V567" s="180">
        <f t="shared" si="178"/>
        <v>600</v>
      </c>
      <c r="W567" s="180">
        <f t="shared" si="184"/>
        <v>0</v>
      </c>
      <c r="X567" s="180"/>
      <c r="Y567" s="180"/>
      <c r="Z567" s="180">
        <f t="shared" si="185"/>
        <v>0</v>
      </c>
      <c r="AA567" s="180"/>
      <c r="AB567" s="180"/>
      <c r="AC567" s="180">
        <f t="shared" si="186"/>
        <v>600</v>
      </c>
      <c r="AE567" s="37">
        <v>600</v>
      </c>
      <c r="AG567" s="37">
        <v>0</v>
      </c>
      <c r="AI567" s="37">
        <v>0</v>
      </c>
      <c r="AK567" s="37">
        <v>0</v>
      </c>
      <c r="AL567" s="37">
        <f t="shared" si="179"/>
        <v>0</v>
      </c>
      <c r="AM567" s="179">
        <f t="shared" si="187"/>
        <v>0</v>
      </c>
      <c r="AP567" s="37">
        <f t="shared" si="188"/>
        <v>0</v>
      </c>
      <c r="AS567" s="37">
        <f t="shared" si="189"/>
        <v>0</v>
      </c>
      <c r="AU567" s="37">
        <v>0</v>
      </c>
      <c r="AV567" s="37">
        <f t="shared" si="194"/>
        <v>0</v>
      </c>
      <c r="AX567" s="37">
        <v>0</v>
      </c>
      <c r="AZ567" s="37">
        <v>3</v>
      </c>
      <c r="BF567" s="37">
        <v>0</v>
      </c>
      <c r="BS567" s="37">
        <f t="shared" si="197"/>
        <v>900</v>
      </c>
      <c r="BU567" s="37">
        <v>900</v>
      </c>
      <c r="BW567" s="37">
        <v>0</v>
      </c>
      <c r="BY567" s="37">
        <v>0</v>
      </c>
      <c r="CA567" s="37">
        <v>0</v>
      </c>
      <c r="CH567" s="37">
        <f t="shared" si="195"/>
        <v>2</v>
      </c>
      <c r="CJ567" s="37">
        <v>2</v>
      </c>
      <c r="CN567" s="37">
        <v>5841.3590000000004</v>
      </c>
      <c r="CT567" s="37">
        <v>0</v>
      </c>
      <c r="DB567" s="37">
        <v>0</v>
      </c>
      <c r="DD567" s="37">
        <v>0</v>
      </c>
      <c r="DE567" s="37">
        <f t="shared" si="190"/>
        <v>0</v>
      </c>
      <c r="DG567" s="37">
        <v>0</v>
      </c>
      <c r="DK567" s="37">
        <v>0</v>
      </c>
      <c r="DQ567" s="37">
        <f t="shared" si="198"/>
        <v>1899.6675</v>
      </c>
      <c r="DW567" s="37">
        <v>0</v>
      </c>
      <c r="DZ567" s="37">
        <v>3</v>
      </c>
      <c r="EE567" s="37">
        <v>0</v>
      </c>
      <c r="EK567" s="37">
        <v>0</v>
      </c>
      <c r="EL567" s="37">
        <f t="shared" si="191"/>
        <v>145</v>
      </c>
      <c r="EN567" s="37">
        <v>145</v>
      </c>
      <c r="EP567" s="37">
        <v>1880.7529999999999</v>
      </c>
      <c r="FF567" s="37">
        <v>3799.335</v>
      </c>
      <c r="FI567" s="37"/>
      <c r="FV567" s="37">
        <v>670.47088235294098</v>
      </c>
      <c r="FX567" s="37">
        <v>5.6666666666666696</v>
      </c>
      <c r="GH567" s="37">
        <v>3239.8809999999999</v>
      </c>
      <c r="HV567" s="37">
        <v>2159.9206666666701</v>
      </c>
      <c r="HX567" s="37">
        <v>1.7</v>
      </c>
      <c r="IB567" s="37">
        <v>0</v>
      </c>
      <c r="IR567" s="37">
        <v>0</v>
      </c>
      <c r="IT567" s="37">
        <v>0</v>
      </c>
      <c r="JT567" s="37">
        <v>0</v>
      </c>
      <c r="JW567" s="37">
        <v>0</v>
      </c>
      <c r="JZ567" s="37">
        <v>0</v>
      </c>
      <c r="KA567" s="37">
        <v>0</v>
      </c>
      <c r="KB567" s="37">
        <v>0</v>
      </c>
      <c r="KC567" s="37">
        <v>0</v>
      </c>
      <c r="KD567" s="37">
        <v>0</v>
      </c>
      <c r="KV567" s="37">
        <v>0</v>
      </c>
    </row>
    <row r="568" spans="1:308" ht="17.25" customHeight="1" x14ac:dyDescent="0.25">
      <c r="A568" s="17">
        <v>558</v>
      </c>
      <c r="B568" s="163" t="s">
        <v>300</v>
      </c>
      <c r="C568" s="169" t="s">
        <v>858</v>
      </c>
      <c r="D568" s="170">
        <v>5454231862</v>
      </c>
      <c r="E568" s="78">
        <f t="shared" si="192"/>
        <v>17367.208999999999</v>
      </c>
      <c r="F568" s="78">
        <f t="shared" si="180"/>
        <v>0</v>
      </c>
      <c r="G568" s="78">
        <f t="shared" si="181"/>
        <v>10841.705399999999</v>
      </c>
      <c r="H568" s="78">
        <f t="shared" si="182"/>
        <v>0</v>
      </c>
      <c r="I568" s="78">
        <f t="shared" si="193"/>
        <v>6525.5036</v>
      </c>
      <c r="J568" s="37">
        <f t="shared" si="183"/>
        <v>3</v>
      </c>
      <c r="L568" s="37">
        <v>3</v>
      </c>
      <c r="N568" s="37">
        <v>0</v>
      </c>
      <c r="U568" s="37">
        <v>1</v>
      </c>
      <c r="V568" s="180">
        <f t="shared" si="178"/>
        <v>731</v>
      </c>
      <c r="W568" s="180">
        <f t="shared" si="184"/>
        <v>0</v>
      </c>
      <c r="X568" s="180"/>
      <c r="Y568" s="180"/>
      <c r="Z568" s="180">
        <f t="shared" si="185"/>
        <v>0</v>
      </c>
      <c r="AA568" s="180"/>
      <c r="AB568" s="180"/>
      <c r="AC568" s="180">
        <f t="shared" si="186"/>
        <v>731</v>
      </c>
      <c r="AE568" s="37">
        <v>731</v>
      </c>
      <c r="AG568" s="37">
        <v>0</v>
      </c>
      <c r="AI568" s="37">
        <v>0</v>
      </c>
      <c r="AK568" s="37">
        <v>0</v>
      </c>
      <c r="AL568" s="37">
        <f t="shared" si="179"/>
        <v>0</v>
      </c>
      <c r="AM568" s="179">
        <f t="shared" si="187"/>
        <v>0</v>
      </c>
      <c r="AP568" s="37">
        <f t="shared" si="188"/>
        <v>0</v>
      </c>
      <c r="AS568" s="37">
        <f t="shared" si="189"/>
        <v>0</v>
      </c>
      <c r="AU568" s="37">
        <v>0</v>
      </c>
      <c r="AV568" s="37">
        <f t="shared" si="194"/>
        <v>0</v>
      </c>
      <c r="AX568" s="37">
        <v>0</v>
      </c>
      <c r="AZ568" s="37">
        <v>1</v>
      </c>
      <c r="BF568" s="37">
        <v>0</v>
      </c>
      <c r="BS568" s="37">
        <f t="shared" si="197"/>
        <v>172</v>
      </c>
      <c r="BU568" s="37">
        <v>172</v>
      </c>
      <c r="BW568" s="37">
        <v>0</v>
      </c>
      <c r="BY568" s="37">
        <v>0</v>
      </c>
      <c r="CA568" s="37">
        <v>0</v>
      </c>
      <c r="CH568" s="37">
        <f t="shared" si="195"/>
        <v>4</v>
      </c>
      <c r="CJ568" s="37">
        <v>4</v>
      </c>
      <c r="CN568" s="37">
        <v>4721.9740000000002</v>
      </c>
      <c r="CT568" s="37">
        <v>0</v>
      </c>
      <c r="DB568" s="37">
        <v>0</v>
      </c>
      <c r="DD568" s="37">
        <v>0</v>
      </c>
      <c r="DE568" s="37">
        <f t="shared" si="190"/>
        <v>1</v>
      </c>
      <c r="DG568" s="37">
        <v>1</v>
      </c>
      <c r="DK568" s="37">
        <v>18</v>
      </c>
      <c r="DQ568" s="37">
        <f t="shared" si="198"/>
        <v>2280.1675</v>
      </c>
      <c r="DW568" s="37">
        <v>0</v>
      </c>
      <c r="DZ568" s="37">
        <v>3</v>
      </c>
      <c r="EE568" s="37">
        <v>4</v>
      </c>
      <c r="EK568" s="37">
        <v>4</v>
      </c>
      <c r="EL568" s="37">
        <f t="shared" si="191"/>
        <v>160</v>
      </c>
      <c r="EN568" s="37">
        <v>160</v>
      </c>
      <c r="EP568" s="37">
        <v>2751.252</v>
      </c>
      <c r="FF568" s="37">
        <v>4560.335</v>
      </c>
      <c r="FI568" s="37"/>
      <c r="FV568" s="37">
        <v>1013.40777777778</v>
      </c>
      <c r="FX568" s="37">
        <v>4.5</v>
      </c>
      <c r="GB568" s="37">
        <v>3530.1183999999998</v>
      </c>
      <c r="GH568" s="37">
        <v>882.52959999999996</v>
      </c>
      <c r="HV568" s="37">
        <v>1027.0818620689599</v>
      </c>
      <c r="HX568" s="37">
        <v>4</v>
      </c>
      <c r="IB568" s="37">
        <v>0</v>
      </c>
      <c r="IR568" s="37">
        <v>0</v>
      </c>
      <c r="IT568" s="37">
        <v>0</v>
      </c>
      <c r="JT568" s="37">
        <v>0</v>
      </c>
      <c r="JW568" s="37">
        <v>0</v>
      </c>
      <c r="JZ568" s="37">
        <v>0</v>
      </c>
      <c r="KA568" s="37">
        <v>0</v>
      </c>
      <c r="KB568" s="37">
        <v>0</v>
      </c>
      <c r="KC568" s="37">
        <v>0</v>
      </c>
      <c r="KD568" s="37">
        <v>0</v>
      </c>
      <c r="KV568" s="37">
        <v>0</v>
      </c>
    </row>
    <row r="569" spans="1:308" ht="17.25" customHeight="1" x14ac:dyDescent="0.25">
      <c r="A569" s="17">
        <v>559</v>
      </c>
      <c r="B569" s="163" t="s">
        <v>300</v>
      </c>
      <c r="C569" s="169" t="s">
        <v>859</v>
      </c>
      <c r="D569" s="170">
        <v>5756859134</v>
      </c>
      <c r="E569" s="78">
        <f t="shared" si="192"/>
        <v>10550.511999999999</v>
      </c>
      <c r="F569" s="78">
        <f t="shared" si="180"/>
        <v>0</v>
      </c>
      <c r="G569" s="78">
        <f t="shared" si="181"/>
        <v>6771.2083999999995</v>
      </c>
      <c r="H569" s="78">
        <f t="shared" si="182"/>
        <v>0</v>
      </c>
      <c r="I569" s="78">
        <f t="shared" si="193"/>
        <v>3779.3035999999997</v>
      </c>
      <c r="J569" s="37">
        <f t="shared" si="183"/>
        <v>1</v>
      </c>
      <c r="L569" s="37">
        <v>1</v>
      </c>
      <c r="N569" s="37">
        <v>0</v>
      </c>
      <c r="U569" s="37">
        <v>1</v>
      </c>
      <c r="V569" s="180">
        <f t="shared" si="178"/>
        <v>137</v>
      </c>
      <c r="W569" s="180">
        <f t="shared" si="184"/>
        <v>0</v>
      </c>
      <c r="X569" s="180"/>
      <c r="Y569" s="180"/>
      <c r="Z569" s="180">
        <f t="shared" si="185"/>
        <v>0</v>
      </c>
      <c r="AA569" s="180"/>
      <c r="AB569" s="180"/>
      <c r="AC569" s="180">
        <f t="shared" si="186"/>
        <v>137</v>
      </c>
      <c r="AE569" s="37">
        <v>137</v>
      </c>
      <c r="AG569" s="37">
        <v>0</v>
      </c>
      <c r="AI569" s="37">
        <v>0</v>
      </c>
      <c r="AK569" s="37">
        <v>0</v>
      </c>
      <c r="AL569" s="37">
        <f t="shared" si="179"/>
        <v>0</v>
      </c>
      <c r="AM569" s="179">
        <f t="shared" si="187"/>
        <v>0</v>
      </c>
      <c r="AP569" s="37">
        <f t="shared" si="188"/>
        <v>0</v>
      </c>
      <c r="AS569" s="37">
        <f t="shared" si="189"/>
        <v>0</v>
      </c>
      <c r="AU569" s="37">
        <v>0</v>
      </c>
      <c r="AV569" s="37">
        <f t="shared" si="194"/>
        <v>0</v>
      </c>
      <c r="AX569" s="37">
        <v>0</v>
      </c>
      <c r="AZ569" s="37">
        <v>0</v>
      </c>
      <c r="BF569" s="37">
        <v>0</v>
      </c>
      <c r="BS569" s="37">
        <f t="shared" si="197"/>
        <v>0</v>
      </c>
      <c r="BU569" s="37">
        <v>0</v>
      </c>
      <c r="BW569" s="37">
        <v>0</v>
      </c>
      <c r="BY569" s="37">
        <v>0</v>
      </c>
      <c r="CA569" s="37">
        <v>0</v>
      </c>
      <c r="CH569" s="37">
        <f t="shared" si="195"/>
        <v>0</v>
      </c>
      <c r="CJ569" s="37">
        <v>0</v>
      </c>
      <c r="CN569" s="37">
        <v>3162.8339999999998</v>
      </c>
      <c r="CT569" s="37">
        <v>0</v>
      </c>
      <c r="DB569" s="37">
        <v>0</v>
      </c>
      <c r="DD569" s="37">
        <v>0</v>
      </c>
      <c r="DE569" s="37">
        <f t="shared" si="190"/>
        <v>2</v>
      </c>
      <c r="DG569" s="37">
        <v>2</v>
      </c>
      <c r="DK569" s="37">
        <v>18</v>
      </c>
      <c r="DQ569" s="37">
        <f t="shared" si="198"/>
        <v>1749.9075</v>
      </c>
      <c r="DW569" s="37">
        <v>0</v>
      </c>
      <c r="DZ569" s="37">
        <v>1</v>
      </c>
      <c r="EE569" s="37">
        <v>0</v>
      </c>
      <c r="EK569" s="37">
        <v>0</v>
      </c>
      <c r="EL569" s="37">
        <f t="shared" si="191"/>
        <v>93</v>
      </c>
      <c r="EN569" s="37">
        <v>93</v>
      </c>
      <c r="EP569" s="37">
        <v>1425.5150000000001</v>
      </c>
      <c r="FF569" s="37">
        <v>3499.8150000000001</v>
      </c>
      <c r="FI569" s="37"/>
      <c r="FV569" s="37">
        <v>583.30250000000001</v>
      </c>
      <c r="FX569" s="37">
        <v>6</v>
      </c>
      <c r="GB569" s="37">
        <v>1845.8784000000001</v>
      </c>
      <c r="GH569" s="37">
        <v>461.46960000000001</v>
      </c>
      <c r="HV569" s="37">
        <v>367.66970488877598</v>
      </c>
      <c r="HX569" s="37">
        <v>6.2755999999999998</v>
      </c>
      <c r="IB569" s="37">
        <v>0</v>
      </c>
      <c r="IR569" s="37">
        <v>0</v>
      </c>
      <c r="IT569" s="37">
        <v>0</v>
      </c>
      <c r="JT569" s="37">
        <v>0</v>
      </c>
      <c r="JW569" s="37">
        <v>0</v>
      </c>
      <c r="JZ569" s="37">
        <v>0</v>
      </c>
      <c r="KA569" s="37">
        <v>0</v>
      </c>
      <c r="KB569" s="37">
        <v>0</v>
      </c>
      <c r="KC569" s="37">
        <v>0</v>
      </c>
      <c r="KD569" s="37">
        <v>0</v>
      </c>
      <c r="KV569" s="37">
        <v>0</v>
      </c>
    </row>
    <row r="570" spans="1:308" ht="17.25" customHeight="1" x14ac:dyDescent="0.25">
      <c r="A570" s="17">
        <v>560</v>
      </c>
      <c r="B570" s="163" t="s">
        <v>300</v>
      </c>
      <c r="C570" s="169" t="s">
        <v>860</v>
      </c>
      <c r="D570" s="170">
        <v>5360643322</v>
      </c>
      <c r="E570" s="78">
        <f t="shared" si="192"/>
        <v>4701.6469999999999</v>
      </c>
      <c r="F570" s="78">
        <f t="shared" si="180"/>
        <v>0</v>
      </c>
      <c r="G570" s="78">
        <f t="shared" si="181"/>
        <v>471.6</v>
      </c>
      <c r="H570" s="78">
        <f t="shared" si="182"/>
        <v>0</v>
      </c>
      <c r="I570" s="78">
        <f t="shared" si="193"/>
        <v>4230.0469999999996</v>
      </c>
      <c r="J570" s="37">
        <f t="shared" si="183"/>
        <v>1</v>
      </c>
      <c r="L570" s="37">
        <v>1</v>
      </c>
      <c r="N570" s="37">
        <v>0</v>
      </c>
      <c r="U570" s="37">
        <v>1</v>
      </c>
      <c r="V570" s="180">
        <f t="shared" si="178"/>
        <v>258</v>
      </c>
      <c r="W570" s="180">
        <f t="shared" si="184"/>
        <v>0</v>
      </c>
      <c r="X570" s="180"/>
      <c r="Y570" s="180"/>
      <c r="Z570" s="180">
        <f t="shared" si="185"/>
        <v>0</v>
      </c>
      <c r="AA570" s="180"/>
      <c r="AB570" s="180"/>
      <c r="AC570" s="180">
        <f t="shared" si="186"/>
        <v>258</v>
      </c>
      <c r="AE570" s="37">
        <v>258</v>
      </c>
      <c r="AG570" s="37">
        <v>0</v>
      </c>
      <c r="AI570" s="37">
        <v>0</v>
      </c>
      <c r="AK570" s="37">
        <v>0</v>
      </c>
      <c r="AL570" s="37">
        <f t="shared" si="179"/>
        <v>0</v>
      </c>
      <c r="AM570" s="179">
        <f t="shared" si="187"/>
        <v>0</v>
      </c>
      <c r="AP570" s="37">
        <f t="shared" si="188"/>
        <v>0</v>
      </c>
      <c r="AS570" s="37">
        <f t="shared" si="189"/>
        <v>0</v>
      </c>
      <c r="AU570" s="37">
        <v>0</v>
      </c>
      <c r="AV570" s="37">
        <f t="shared" si="194"/>
        <v>0</v>
      </c>
      <c r="AX570" s="37">
        <v>0</v>
      </c>
      <c r="AZ570" s="37">
        <v>0</v>
      </c>
      <c r="BF570" s="37">
        <v>0</v>
      </c>
      <c r="BS570" s="37">
        <f t="shared" si="197"/>
        <v>0</v>
      </c>
      <c r="BU570" s="37">
        <v>0</v>
      </c>
      <c r="BW570" s="37">
        <v>0</v>
      </c>
      <c r="BY570" s="37">
        <v>0</v>
      </c>
      <c r="CA570" s="37">
        <v>0</v>
      </c>
      <c r="CH570" s="37">
        <f t="shared" si="195"/>
        <v>0</v>
      </c>
      <c r="CJ570" s="37">
        <v>0</v>
      </c>
      <c r="CN570" s="37">
        <v>3508.877</v>
      </c>
      <c r="CT570" s="37">
        <v>1</v>
      </c>
      <c r="DB570" s="37">
        <v>0</v>
      </c>
      <c r="DD570" s="37">
        <v>0</v>
      </c>
      <c r="DE570" s="37">
        <f t="shared" si="190"/>
        <v>0</v>
      </c>
      <c r="DG570" s="37">
        <v>0</v>
      </c>
      <c r="DK570" s="37">
        <v>0</v>
      </c>
      <c r="DQ570" s="37">
        <f t="shared" si="198"/>
        <v>73.209500000000006</v>
      </c>
      <c r="DW570" s="37">
        <v>0</v>
      </c>
      <c r="DZ570" s="37">
        <v>1</v>
      </c>
      <c r="EE570" s="37">
        <v>1</v>
      </c>
      <c r="EK570" s="37">
        <v>0</v>
      </c>
      <c r="EL570" s="37">
        <f t="shared" si="191"/>
        <v>26</v>
      </c>
      <c r="EN570" s="37">
        <v>26</v>
      </c>
      <c r="EP570" s="37">
        <v>325.18099999999998</v>
      </c>
      <c r="FF570" s="37">
        <v>146.41900000000001</v>
      </c>
      <c r="FI570" s="37"/>
      <c r="FV570" s="37">
        <v>36.604750000000003</v>
      </c>
      <c r="FX570" s="37">
        <v>4</v>
      </c>
      <c r="GH570" s="37">
        <v>463.17</v>
      </c>
      <c r="HV570" s="37">
        <v>308.77999999999997</v>
      </c>
      <c r="HX570" s="37">
        <v>1.7</v>
      </c>
      <c r="IB570" s="37">
        <v>0</v>
      </c>
      <c r="IR570" s="37">
        <v>0</v>
      </c>
      <c r="IT570" s="37">
        <v>0</v>
      </c>
      <c r="JT570" s="37">
        <v>0</v>
      </c>
      <c r="JW570" s="37">
        <v>0</v>
      </c>
      <c r="JZ570" s="37">
        <v>0</v>
      </c>
      <c r="KA570" s="37">
        <v>0</v>
      </c>
      <c r="KB570" s="37">
        <v>0</v>
      </c>
      <c r="KC570" s="37">
        <v>0</v>
      </c>
      <c r="KD570" s="37">
        <v>0</v>
      </c>
      <c r="KV570" s="37">
        <v>0</v>
      </c>
    </row>
    <row r="571" spans="1:308" ht="17.25" customHeight="1" x14ac:dyDescent="0.25">
      <c r="A571" s="17">
        <v>561</v>
      </c>
      <c r="B571" s="163" t="s">
        <v>300</v>
      </c>
      <c r="C571" s="169" t="s">
        <v>861</v>
      </c>
      <c r="D571" s="170">
        <v>5361546822</v>
      </c>
      <c r="E571" s="78">
        <f t="shared" si="192"/>
        <v>8536.2029999999995</v>
      </c>
      <c r="F571" s="78">
        <f t="shared" si="180"/>
        <v>0</v>
      </c>
      <c r="G571" s="78">
        <f t="shared" si="181"/>
        <v>971.20399999999995</v>
      </c>
      <c r="H571" s="78">
        <f t="shared" si="182"/>
        <v>0</v>
      </c>
      <c r="I571" s="78">
        <f t="shared" si="193"/>
        <v>7564.9989999999998</v>
      </c>
      <c r="J571" s="37">
        <f t="shared" si="183"/>
        <v>1</v>
      </c>
      <c r="L571" s="37">
        <v>1</v>
      </c>
      <c r="N571" s="37">
        <v>0</v>
      </c>
      <c r="U571" s="37">
        <v>1</v>
      </c>
      <c r="V571" s="180">
        <f t="shared" si="178"/>
        <v>51</v>
      </c>
      <c r="W571" s="180">
        <f t="shared" si="184"/>
        <v>0</v>
      </c>
      <c r="X571" s="180"/>
      <c r="Y571" s="180"/>
      <c r="Z571" s="180">
        <f t="shared" si="185"/>
        <v>0</v>
      </c>
      <c r="AA571" s="180"/>
      <c r="AB571" s="180"/>
      <c r="AC571" s="180">
        <f t="shared" si="186"/>
        <v>51</v>
      </c>
      <c r="AE571" s="37">
        <v>51</v>
      </c>
      <c r="AG571" s="37">
        <v>0</v>
      </c>
      <c r="AI571" s="37">
        <v>0</v>
      </c>
      <c r="AK571" s="37">
        <v>0</v>
      </c>
      <c r="AL571" s="37">
        <f t="shared" si="179"/>
        <v>0</v>
      </c>
      <c r="AM571" s="179">
        <f t="shared" si="187"/>
        <v>0</v>
      </c>
      <c r="AP571" s="37">
        <f t="shared" si="188"/>
        <v>0</v>
      </c>
      <c r="AS571" s="37">
        <f t="shared" si="189"/>
        <v>0</v>
      </c>
      <c r="AU571" s="37">
        <v>0</v>
      </c>
      <c r="AV571" s="37">
        <f t="shared" si="194"/>
        <v>0</v>
      </c>
      <c r="AX571" s="37">
        <v>0</v>
      </c>
      <c r="AZ571" s="37">
        <v>1</v>
      </c>
      <c r="BF571" s="37">
        <v>0</v>
      </c>
      <c r="BS571" s="37">
        <f t="shared" si="197"/>
        <v>53.4</v>
      </c>
      <c r="BU571" s="37">
        <v>53.4</v>
      </c>
      <c r="BW571" s="37">
        <v>0</v>
      </c>
      <c r="BY571" s="37">
        <v>0</v>
      </c>
      <c r="CA571" s="37">
        <v>0</v>
      </c>
      <c r="CH571" s="37">
        <f t="shared" si="195"/>
        <v>5</v>
      </c>
      <c r="CJ571" s="37">
        <v>5</v>
      </c>
      <c r="CN571" s="37">
        <v>7199.4939999999997</v>
      </c>
      <c r="CT571" s="37">
        <v>0</v>
      </c>
      <c r="DB571" s="37">
        <v>0</v>
      </c>
      <c r="DD571" s="37">
        <v>0</v>
      </c>
      <c r="DE571" s="37">
        <f t="shared" si="190"/>
        <v>0</v>
      </c>
      <c r="DG571" s="37">
        <v>0</v>
      </c>
      <c r="DK571" s="37">
        <v>0</v>
      </c>
      <c r="DQ571" s="37">
        <f t="shared" si="198"/>
        <v>485.60199999999998</v>
      </c>
      <c r="DW571" s="37">
        <v>0</v>
      </c>
      <c r="DZ571" s="37">
        <v>1</v>
      </c>
      <c r="EE571" s="37">
        <v>4</v>
      </c>
      <c r="EK571" s="37">
        <v>4</v>
      </c>
      <c r="EL571" s="37">
        <f t="shared" si="191"/>
        <v>0</v>
      </c>
      <c r="EN571" s="37">
        <v>0</v>
      </c>
      <c r="EP571" s="37">
        <v>0</v>
      </c>
      <c r="FF571" s="37">
        <v>971.20399999999995</v>
      </c>
      <c r="FI571" s="37"/>
      <c r="FV571" s="37">
        <v>194.24080000000001</v>
      </c>
      <c r="FX571" s="37">
        <v>5</v>
      </c>
      <c r="GH571" s="37">
        <v>261.10500000000002</v>
      </c>
      <c r="HV571" s="37">
        <v>174.07</v>
      </c>
      <c r="HX571" s="37">
        <v>1.7</v>
      </c>
      <c r="IB571" s="37">
        <v>0</v>
      </c>
      <c r="IR571" s="37">
        <v>0</v>
      </c>
      <c r="IT571" s="37">
        <v>0</v>
      </c>
      <c r="JT571" s="37">
        <v>0</v>
      </c>
      <c r="JW571" s="37">
        <v>0</v>
      </c>
      <c r="JZ571" s="37">
        <v>0</v>
      </c>
      <c r="KA571" s="37">
        <v>0</v>
      </c>
      <c r="KB571" s="37">
        <v>0</v>
      </c>
      <c r="KC571" s="37">
        <v>0</v>
      </c>
      <c r="KD571" s="37">
        <v>0</v>
      </c>
      <c r="KV571" s="37">
        <v>0</v>
      </c>
    </row>
    <row r="572" spans="1:308" ht="17.25" customHeight="1" x14ac:dyDescent="0.25">
      <c r="A572" s="17">
        <v>562</v>
      </c>
      <c r="B572" s="165" t="s">
        <v>300</v>
      </c>
      <c r="C572" s="172" t="s">
        <v>862</v>
      </c>
      <c r="D572" s="170">
        <v>6356110066</v>
      </c>
      <c r="E572" s="78">
        <f t="shared" si="192"/>
        <v>16220.532000000001</v>
      </c>
      <c r="F572" s="78">
        <f t="shared" si="180"/>
        <v>1995.663</v>
      </c>
      <c r="G572" s="78">
        <f t="shared" si="181"/>
        <v>0</v>
      </c>
      <c r="H572" s="78">
        <f t="shared" si="182"/>
        <v>13886.869000000001</v>
      </c>
      <c r="I572" s="78">
        <f t="shared" si="193"/>
        <v>338</v>
      </c>
      <c r="J572" s="37">
        <f t="shared" si="183"/>
        <v>1</v>
      </c>
      <c r="K572" s="37">
        <f>VLOOKUP($D572,'[2]Титул ДТ'!$B:$CT,12,0)</f>
        <v>1</v>
      </c>
      <c r="N572" s="37">
        <v>0</v>
      </c>
      <c r="U572" s="37">
        <v>1</v>
      </c>
      <c r="V572" s="180">
        <f t="shared" si="178"/>
        <v>260</v>
      </c>
      <c r="W572" s="180">
        <f t="shared" si="184"/>
        <v>0</v>
      </c>
      <c r="X572" s="180"/>
      <c r="Y572" s="180"/>
      <c r="Z572" s="180">
        <f t="shared" si="185"/>
        <v>0</v>
      </c>
      <c r="AA572" s="180"/>
      <c r="AB572" s="180"/>
      <c r="AC572" s="180">
        <f t="shared" si="186"/>
        <v>260</v>
      </c>
      <c r="AD572" s="37">
        <v>260</v>
      </c>
      <c r="AG572" s="37">
        <v>0</v>
      </c>
      <c r="AI572" s="37">
        <v>0</v>
      </c>
      <c r="AK572" s="37">
        <v>0</v>
      </c>
      <c r="AL572" s="37">
        <f t="shared" si="179"/>
        <v>0</v>
      </c>
      <c r="AM572" s="179">
        <f t="shared" si="187"/>
        <v>0</v>
      </c>
      <c r="AP572" s="37">
        <f t="shared" si="188"/>
        <v>0</v>
      </c>
      <c r="AS572" s="37">
        <f t="shared" si="189"/>
        <v>0</v>
      </c>
      <c r="AU572" s="37">
        <v>0</v>
      </c>
      <c r="AV572" s="37">
        <f t="shared" si="194"/>
        <v>0</v>
      </c>
      <c r="AX572" s="37">
        <v>0</v>
      </c>
      <c r="AZ572" s="37">
        <v>0</v>
      </c>
      <c r="BF572" s="37">
        <v>0</v>
      </c>
      <c r="BS572" s="37">
        <f t="shared" si="197"/>
        <v>0</v>
      </c>
      <c r="BU572" s="37">
        <v>0</v>
      </c>
      <c r="BW572" s="37">
        <v>0</v>
      </c>
      <c r="BY572" s="37">
        <v>0</v>
      </c>
      <c r="CA572" s="37">
        <v>0</v>
      </c>
      <c r="CH572" s="37">
        <f t="shared" si="195"/>
        <v>0</v>
      </c>
      <c r="CJ572" s="37">
        <v>0</v>
      </c>
      <c r="CM572" s="37">
        <v>13294.312</v>
      </c>
      <c r="CT572" s="37">
        <v>0</v>
      </c>
      <c r="DB572" s="37">
        <v>0</v>
      </c>
      <c r="DD572" s="37">
        <v>0</v>
      </c>
      <c r="DE572" s="37">
        <f t="shared" si="190"/>
        <v>1</v>
      </c>
      <c r="DF572" s="37">
        <v>1</v>
      </c>
      <c r="DJ572" s="37">
        <v>18</v>
      </c>
      <c r="DP572" s="37">
        <v>804.7</v>
      </c>
      <c r="DW572" s="37">
        <v>0</v>
      </c>
      <c r="DZ572" s="37">
        <v>1</v>
      </c>
      <c r="EE572" s="37">
        <v>0</v>
      </c>
      <c r="EK572" s="37">
        <v>0</v>
      </c>
      <c r="EL572" s="37">
        <f t="shared" si="191"/>
        <v>56</v>
      </c>
      <c r="EM572" s="37">
        <v>56</v>
      </c>
      <c r="EO572" s="37">
        <v>595.66300000000001</v>
      </c>
      <c r="EQ572" s="37">
        <v>105.117</v>
      </c>
      <c r="FE572" s="37">
        <v>1400</v>
      </c>
      <c r="FG572" s="37">
        <v>209.44</v>
      </c>
      <c r="FI572" s="37"/>
      <c r="FV572" s="37">
        <v>0</v>
      </c>
      <c r="FX572" s="37">
        <v>4</v>
      </c>
      <c r="GH572" s="37">
        <v>338</v>
      </c>
      <c r="HV572" s="37">
        <v>154.916666666667</v>
      </c>
      <c r="HX572" s="37">
        <v>2.1</v>
      </c>
      <c r="IB572" s="37">
        <v>0</v>
      </c>
      <c r="IR572" s="37">
        <v>0</v>
      </c>
      <c r="IT572" s="37">
        <v>0</v>
      </c>
      <c r="JT572" s="37">
        <v>0</v>
      </c>
      <c r="JW572" s="37">
        <v>0</v>
      </c>
      <c r="JZ572" s="37">
        <v>0</v>
      </c>
      <c r="KA572" s="37">
        <v>0</v>
      </c>
      <c r="KB572" s="37">
        <v>0</v>
      </c>
      <c r="KC572" s="37">
        <v>0</v>
      </c>
      <c r="KD572" s="37">
        <v>0</v>
      </c>
      <c r="KV572" s="37">
        <v>0</v>
      </c>
    </row>
    <row r="573" spans="1:308" ht="17.25" customHeight="1" x14ac:dyDescent="0.25">
      <c r="A573" s="17">
        <v>563</v>
      </c>
      <c r="B573" s="165" t="s">
        <v>300</v>
      </c>
      <c r="C573" s="172" t="s">
        <v>863</v>
      </c>
      <c r="D573" s="170">
        <v>5360841942</v>
      </c>
      <c r="E573" s="78">
        <f t="shared" si="192"/>
        <v>12769.445</v>
      </c>
      <c r="F573" s="78">
        <f t="shared" si="180"/>
        <v>3209.8029999999999</v>
      </c>
      <c r="G573" s="78">
        <f t="shared" si="181"/>
        <v>0</v>
      </c>
      <c r="H573" s="78">
        <f t="shared" si="182"/>
        <v>9358.8220000000001</v>
      </c>
      <c r="I573" s="78">
        <f t="shared" si="193"/>
        <v>200.82</v>
      </c>
      <c r="J573" s="37">
        <f t="shared" si="183"/>
        <v>0</v>
      </c>
      <c r="K573" s="37">
        <f>VLOOKUP($D573,'[2]Титул ДТ'!$B:$CT,12,0)</f>
        <v>0</v>
      </c>
      <c r="N573" s="37">
        <v>0</v>
      </c>
      <c r="U573" s="37">
        <v>0</v>
      </c>
      <c r="V573" s="180">
        <f t="shared" si="178"/>
        <v>0</v>
      </c>
      <c r="W573" s="180">
        <f t="shared" si="184"/>
        <v>0</v>
      </c>
      <c r="X573" s="180"/>
      <c r="Y573" s="180"/>
      <c r="Z573" s="180">
        <f t="shared" si="185"/>
        <v>0</v>
      </c>
      <c r="AA573" s="180"/>
      <c r="AB573" s="180"/>
      <c r="AC573" s="180">
        <f t="shared" si="186"/>
        <v>0</v>
      </c>
      <c r="AE573" s="37">
        <v>0</v>
      </c>
      <c r="AG573" s="37">
        <v>0</v>
      </c>
      <c r="AI573" s="37">
        <v>0</v>
      </c>
      <c r="AK573" s="37">
        <v>0</v>
      </c>
      <c r="AL573" s="37">
        <f t="shared" si="179"/>
        <v>0</v>
      </c>
      <c r="AM573" s="179">
        <f t="shared" si="187"/>
        <v>0</v>
      </c>
      <c r="AP573" s="37">
        <f t="shared" si="188"/>
        <v>0</v>
      </c>
      <c r="AS573" s="37">
        <f t="shared" si="189"/>
        <v>0</v>
      </c>
      <c r="AU573" s="37">
        <v>0</v>
      </c>
      <c r="AV573" s="37">
        <f t="shared" si="194"/>
        <v>0</v>
      </c>
      <c r="AX573" s="37">
        <v>0</v>
      </c>
      <c r="AZ573" s="37">
        <v>0</v>
      </c>
      <c r="BF573" s="37">
        <v>0</v>
      </c>
      <c r="BS573" s="37">
        <f t="shared" si="197"/>
        <v>0</v>
      </c>
      <c r="BU573" s="37">
        <v>0</v>
      </c>
      <c r="BW573" s="37">
        <v>0</v>
      </c>
      <c r="BY573" s="37">
        <v>0</v>
      </c>
      <c r="CA573" s="37">
        <v>0</v>
      </c>
      <c r="CH573" s="37">
        <f t="shared" si="195"/>
        <v>0</v>
      </c>
      <c r="CJ573" s="37">
        <v>0</v>
      </c>
      <c r="CM573" s="37">
        <v>8533.4549999999999</v>
      </c>
      <c r="CS573" s="37">
        <v>331</v>
      </c>
      <c r="DB573" s="37">
        <v>0</v>
      </c>
      <c r="DD573" s="37">
        <v>0</v>
      </c>
      <c r="DE573" s="37">
        <f t="shared" si="190"/>
        <v>1</v>
      </c>
      <c r="DF573" s="37">
        <v>1</v>
      </c>
      <c r="DJ573" s="37">
        <v>18</v>
      </c>
      <c r="DP573" s="37">
        <v>810</v>
      </c>
      <c r="DW573" s="37">
        <v>0</v>
      </c>
      <c r="DZ573" s="37">
        <v>0</v>
      </c>
      <c r="EE573" s="37">
        <v>0</v>
      </c>
      <c r="EK573" s="37">
        <v>0</v>
      </c>
      <c r="EL573" s="37">
        <f t="shared" si="191"/>
        <v>153</v>
      </c>
      <c r="EM573" s="37">
        <v>153</v>
      </c>
      <c r="EO573" s="37">
        <v>1809.8030000000001</v>
      </c>
      <c r="EQ573" s="37">
        <v>319.37700000000001</v>
      </c>
      <c r="FE573" s="37">
        <v>1400</v>
      </c>
      <c r="FG573" s="37">
        <v>219.99</v>
      </c>
      <c r="FI573" s="37"/>
      <c r="FV573" s="37">
        <v>0</v>
      </c>
      <c r="FX573" s="37">
        <v>4</v>
      </c>
      <c r="GE573" s="37">
        <v>268</v>
      </c>
      <c r="GH573" s="37">
        <v>200.82</v>
      </c>
      <c r="HU573" s="37">
        <v>169.26315789473699</v>
      </c>
      <c r="HV573" s="37">
        <v>126.833684210527</v>
      </c>
      <c r="HW573" s="37">
        <v>1.5833333333333299</v>
      </c>
      <c r="HX573" s="37">
        <v>1.7</v>
      </c>
      <c r="IB573" s="37">
        <v>0</v>
      </c>
      <c r="IR573" s="37">
        <v>0</v>
      </c>
      <c r="IT573" s="37">
        <v>0</v>
      </c>
      <c r="JT573" s="37">
        <v>0</v>
      </c>
      <c r="JW573" s="37">
        <v>0</v>
      </c>
      <c r="JZ573" s="37">
        <v>0</v>
      </c>
      <c r="KA573" s="37">
        <v>0</v>
      </c>
      <c r="KB573" s="37">
        <v>0</v>
      </c>
      <c r="KC573" s="37">
        <v>0</v>
      </c>
      <c r="KD573" s="37">
        <v>0</v>
      </c>
      <c r="KV573" s="37">
        <v>0</v>
      </c>
    </row>
    <row r="574" spans="1:308" ht="17.25" customHeight="1" x14ac:dyDescent="0.25">
      <c r="A574" s="17">
        <v>564</v>
      </c>
      <c r="B574" s="163" t="s">
        <v>300</v>
      </c>
      <c r="C574" s="169" t="s">
        <v>864</v>
      </c>
      <c r="D574" s="170">
        <v>7286346770</v>
      </c>
      <c r="E574" s="78">
        <f t="shared" si="192"/>
        <v>1781.4569999999999</v>
      </c>
      <c r="F574" s="78">
        <f t="shared" si="180"/>
        <v>0</v>
      </c>
      <c r="G574" s="78">
        <f t="shared" si="181"/>
        <v>421.024</v>
      </c>
      <c r="H574" s="78">
        <f t="shared" si="182"/>
        <v>0</v>
      </c>
      <c r="I574" s="78">
        <f t="shared" si="193"/>
        <v>1360.433</v>
      </c>
      <c r="J574" s="37">
        <f t="shared" si="183"/>
        <v>0</v>
      </c>
      <c r="K574" s="37">
        <f>VLOOKUP($D574,'[2]Титул ДТ'!$B:$CT,12,0)</f>
        <v>0</v>
      </c>
      <c r="N574" s="37">
        <v>0</v>
      </c>
      <c r="U574" s="37">
        <v>0</v>
      </c>
      <c r="V574" s="180">
        <f t="shared" si="178"/>
        <v>0</v>
      </c>
      <c r="W574" s="180">
        <f t="shared" si="184"/>
        <v>0</v>
      </c>
      <c r="X574" s="180"/>
      <c r="Y574" s="180"/>
      <c r="Z574" s="180">
        <f t="shared" si="185"/>
        <v>0</v>
      </c>
      <c r="AA574" s="180"/>
      <c r="AB574" s="180"/>
      <c r="AC574" s="180">
        <f t="shared" si="186"/>
        <v>0</v>
      </c>
      <c r="AE574" s="37">
        <v>0</v>
      </c>
      <c r="AG574" s="37">
        <v>0</v>
      </c>
      <c r="AI574" s="37">
        <v>0</v>
      </c>
      <c r="AK574" s="37">
        <v>0</v>
      </c>
      <c r="AL574" s="37">
        <f t="shared" si="179"/>
        <v>0</v>
      </c>
      <c r="AM574" s="179">
        <f t="shared" si="187"/>
        <v>0</v>
      </c>
      <c r="AP574" s="37">
        <f t="shared" si="188"/>
        <v>0</v>
      </c>
      <c r="AS574" s="37">
        <f t="shared" si="189"/>
        <v>0</v>
      </c>
      <c r="AU574" s="37">
        <v>0</v>
      </c>
      <c r="AV574" s="37">
        <f t="shared" si="194"/>
        <v>0</v>
      </c>
      <c r="AX574" s="37">
        <v>0</v>
      </c>
      <c r="AZ574" s="37">
        <v>0</v>
      </c>
      <c r="BF574" s="37">
        <v>0</v>
      </c>
      <c r="BS574" s="37">
        <f t="shared" si="197"/>
        <v>0</v>
      </c>
      <c r="BU574" s="37">
        <v>0</v>
      </c>
      <c r="BW574" s="37">
        <v>0</v>
      </c>
      <c r="BY574" s="37">
        <v>0</v>
      </c>
      <c r="CA574" s="37">
        <v>0</v>
      </c>
      <c r="CH574" s="37">
        <f t="shared" si="195"/>
        <v>0</v>
      </c>
      <c r="CJ574" s="37">
        <v>0</v>
      </c>
      <c r="CN574" s="37">
        <v>1314.635</v>
      </c>
      <c r="CT574" s="37">
        <v>0</v>
      </c>
      <c r="DB574" s="37">
        <v>0</v>
      </c>
      <c r="DD574" s="37">
        <v>0</v>
      </c>
      <c r="DE574" s="37">
        <f t="shared" si="190"/>
        <v>0</v>
      </c>
      <c r="DG574" s="37">
        <v>0</v>
      </c>
      <c r="DK574" s="37">
        <v>0</v>
      </c>
      <c r="DQ574" s="37">
        <f>FF574/2</f>
        <v>120.03749999999999</v>
      </c>
      <c r="DW574" s="37">
        <v>0</v>
      </c>
      <c r="DZ574" s="37">
        <v>0</v>
      </c>
      <c r="EE574" s="37">
        <v>0</v>
      </c>
      <c r="EK574" s="37">
        <v>3</v>
      </c>
      <c r="EL574" s="37">
        <f t="shared" si="191"/>
        <v>14</v>
      </c>
      <c r="EN574" s="37">
        <v>14</v>
      </c>
      <c r="EP574" s="37">
        <v>180.94900000000001</v>
      </c>
      <c r="FF574" s="37">
        <v>240.07499999999999</v>
      </c>
      <c r="FI574" s="37"/>
      <c r="FV574" s="37">
        <v>60.018749999999997</v>
      </c>
      <c r="FX574" s="37">
        <v>4</v>
      </c>
      <c r="GH574" s="37">
        <v>45.798000000000002</v>
      </c>
      <c r="HV574" s="37">
        <v>30.532</v>
      </c>
      <c r="HX574" s="37">
        <v>1.7</v>
      </c>
      <c r="IB574" s="37">
        <v>0</v>
      </c>
      <c r="IR574" s="37">
        <v>0</v>
      </c>
      <c r="IT574" s="37">
        <v>0</v>
      </c>
      <c r="JT574" s="37">
        <v>0</v>
      </c>
      <c r="JW574" s="37">
        <v>0</v>
      </c>
      <c r="JZ574" s="37">
        <v>0</v>
      </c>
      <c r="KA574" s="37">
        <v>0</v>
      </c>
      <c r="KB574" s="37">
        <v>0</v>
      </c>
      <c r="KC574" s="37">
        <v>0</v>
      </c>
      <c r="KD574" s="37">
        <v>0</v>
      </c>
      <c r="KV574" s="37">
        <v>0</v>
      </c>
    </row>
    <row r="575" spans="1:308" ht="17.25" customHeight="1" x14ac:dyDescent="0.25">
      <c r="A575" s="17">
        <v>565</v>
      </c>
      <c r="B575" s="163" t="s">
        <v>300</v>
      </c>
      <c r="C575" s="169" t="s">
        <v>865</v>
      </c>
      <c r="D575" s="170">
        <v>5360404002</v>
      </c>
      <c r="E575" s="78">
        <f t="shared" si="192"/>
        <v>5091.1639999999998</v>
      </c>
      <c r="F575" s="78">
        <f t="shared" si="180"/>
        <v>0</v>
      </c>
      <c r="G575" s="78">
        <f t="shared" si="181"/>
        <v>407.67</v>
      </c>
      <c r="H575" s="78">
        <f t="shared" si="182"/>
        <v>0</v>
      </c>
      <c r="I575" s="78">
        <f t="shared" si="193"/>
        <v>4683.4939999999997</v>
      </c>
      <c r="J575" s="37">
        <f t="shared" si="183"/>
        <v>2</v>
      </c>
      <c r="L575" s="37">
        <v>2</v>
      </c>
      <c r="N575" s="37">
        <v>0</v>
      </c>
      <c r="U575" s="37">
        <v>1</v>
      </c>
      <c r="V575" s="180">
        <f t="shared" si="178"/>
        <v>145</v>
      </c>
      <c r="W575" s="180">
        <f t="shared" si="184"/>
        <v>0</v>
      </c>
      <c r="X575" s="180"/>
      <c r="Y575" s="180"/>
      <c r="Z575" s="180">
        <f t="shared" si="185"/>
        <v>0</v>
      </c>
      <c r="AA575" s="180"/>
      <c r="AB575" s="180"/>
      <c r="AC575" s="180">
        <f t="shared" si="186"/>
        <v>145</v>
      </c>
      <c r="AE575" s="37">
        <v>145</v>
      </c>
      <c r="AG575" s="37">
        <v>0</v>
      </c>
      <c r="AI575" s="37">
        <v>0</v>
      </c>
      <c r="AK575" s="37">
        <v>0</v>
      </c>
      <c r="AL575" s="37">
        <f t="shared" si="179"/>
        <v>0</v>
      </c>
      <c r="AM575" s="179">
        <f t="shared" si="187"/>
        <v>0</v>
      </c>
      <c r="AP575" s="37">
        <f t="shared" si="188"/>
        <v>0</v>
      </c>
      <c r="AS575" s="37">
        <f t="shared" si="189"/>
        <v>0</v>
      </c>
      <c r="AU575" s="37">
        <v>0</v>
      </c>
      <c r="AV575" s="37">
        <f t="shared" si="194"/>
        <v>0</v>
      </c>
      <c r="AX575" s="37">
        <v>0</v>
      </c>
      <c r="AZ575" s="37">
        <v>0</v>
      </c>
      <c r="BF575" s="37">
        <v>0</v>
      </c>
      <c r="BS575" s="37">
        <f t="shared" si="197"/>
        <v>0</v>
      </c>
      <c r="BU575" s="37">
        <v>0</v>
      </c>
      <c r="BW575" s="37">
        <v>0</v>
      </c>
      <c r="BY575" s="37">
        <v>0</v>
      </c>
      <c r="CA575" s="37">
        <v>0</v>
      </c>
      <c r="CH575" s="37">
        <f t="shared" si="195"/>
        <v>0</v>
      </c>
      <c r="CJ575" s="37">
        <v>0</v>
      </c>
      <c r="CN575" s="37">
        <v>4362.4780000000001</v>
      </c>
      <c r="CT575" s="37">
        <v>20</v>
      </c>
      <c r="DB575" s="37">
        <v>0</v>
      </c>
      <c r="DD575" s="37">
        <v>0</v>
      </c>
      <c r="DE575" s="37">
        <f t="shared" si="190"/>
        <v>1</v>
      </c>
      <c r="DG575" s="37">
        <v>1</v>
      </c>
      <c r="DK575" s="37">
        <v>18</v>
      </c>
      <c r="DQ575" s="37">
        <f>FF575/2</f>
        <v>203.83500000000001</v>
      </c>
      <c r="DW575" s="37">
        <v>0</v>
      </c>
      <c r="DZ575" s="37">
        <v>2</v>
      </c>
      <c r="EE575" s="37">
        <v>1</v>
      </c>
      <c r="EK575" s="37">
        <v>2</v>
      </c>
      <c r="EL575" s="37">
        <f t="shared" si="191"/>
        <v>0</v>
      </c>
      <c r="EN575" s="37">
        <v>0</v>
      </c>
      <c r="EP575" s="37">
        <v>0</v>
      </c>
      <c r="FF575" s="37">
        <v>407.67</v>
      </c>
      <c r="FI575" s="37"/>
      <c r="FV575" s="37">
        <v>135.88999999999999</v>
      </c>
      <c r="FX575" s="37">
        <v>3</v>
      </c>
      <c r="GH575" s="37">
        <v>158.01599999999999</v>
      </c>
      <c r="HV575" s="37">
        <v>105.34399999999999</v>
      </c>
      <c r="HX575" s="37">
        <v>1.7</v>
      </c>
      <c r="IB575" s="37">
        <v>0</v>
      </c>
      <c r="IR575" s="37">
        <v>0</v>
      </c>
      <c r="IT575" s="37">
        <v>0</v>
      </c>
      <c r="JT575" s="37">
        <v>0</v>
      </c>
      <c r="JW575" s="37">
        <v>0</v>
      </c>
      <c r="JZ575" s="37">
        <v>0</v>
      </c>
      <c r="KA575" s="37">
        <v>0</v>
      </c>
      <c r="KB575" s="37">
        <v>0</v>
      </c>
      <c r="KC575" s="37">
        <v>0</v>
      </c>
      <c r="KD575" s="37">
        <v>0</v>
      </c>
      <c r="KV575" s="37">
        <v>0</v>
      </c>
    </row>
    <row r="576" spans="1:308" ht="17.25" customHeight="1" x14ac:dyDescent="0.25">
      <c r="A576" s="17">
        <v>566</v>
      </c>
      <c r="B576" s="163" t="s">
        <v>300</v>
      </c>
      <c r="C576" s="169" t="s">
        <v>866</v>
      </c>
      <c r="D576" s="170">
        <v>8365346358</v>
      </c>
      <c r="E576" s="78">
        <f t="shared" si="192"/>
        <v>6132.5339999999997</v>
      </c>
      <c r="F576" s="78">
        <f t="shared" si="180"/>
        <v>0</v>
      </c>
      <c r="G576" s="78">
        <f t="shared" si="181"/>
        <v>1563.798</v>
      </c>
      <c r="H576" s="78">
        <f t="shared" si="182"/>
        <v>0</v>
      </c>
      <c r="I576" s="78">
        <f t="shared" si="193"/>
        <v>4568.7359999999999</v>
      </c>
      <c r="J576" s="37">
        <f t="shared" si="183"/>
        <v>2</v>
      </c>
      <c r="L576" s="37">
        <v>2</v>
      </c>
      <c r="N576" s="37">
        <v>0</v>
      </c>
      <c r="U576" s="37">
        <v>1</v>
      </c>
      <c r="V576" s="180">
        <f t="shared" si="178"/>
        <v>130</v>
      </c>
      <c r="W576" s="180">
        <f t="shared" si="184"/>
        <v>0</v>
      </c>
      <c r="X576" s="180"/>
      <c r="Y576" s="180"/>
      <c r="Z576" s="180">
        <f t="shared" si="185"/>
        <v>0</v>
      </c>
      <c r="AA576" s="180"/>
      <c r="AB576" s="180"/>
      <c r="AC576" s="180">
        <f t="shared" si="186"/>
        <v>130</v>
      </c>
      <c r="AE576" s="37">
        <v>130</v>
      </c>
      <c r="AG576" s="37">
        <v>0</v>
      </c>
      <c r="AI576" s="37">
        <v>0</v>
      </c>
      <c r="AK576" s="37">
        <v>0</v>
      </c>
      <c r="AL576" s="37">
        <f t="shared" si="179"/>
        <v>0</v>
      </c>
      <c r="AM576" s="179">
        <f t="shared" si="187"/>
        <v>0</v>
      </c>
      <c r="AP576" s="37">
        <f t="shared" si="188"/>
        <v>0</v>
      </c>
      <c r="AS576" s="37">
        <f t="shared" si="189"/>
        <v>0</v>
      </c>
      <c r="AU576" s="37">
        <v>0</v>
      </c>
      <c r="AV576" s="37">
        <f t="shared" si="194"/>
        <v>0</v>
      </c>
      <c r="AX576" s="37">
        <v>0</v>
      </c>
      <c r="AZ576" s="37">
        <v>0</v>
      </c>
      <c r="BF576" s="37">
        <v>0</v>
      </c>
      <c r="BS576" s="37">
        <f t="shared" si="197"/>
        <v>0</v>
      </c>
      <c r="BU576" s="37">
        <v>0</v>
      </c>
      <c r="BW576" s="37">
        <v>0</v>
      </c>
      <c r="BY576" s="37">
        <v>0</v>
      </c>
      <c r="CA576" s="37">
        <v>0</v>
      </c>
      <c r="CH576" s="37">
        <f t="shared" si="195"/>
        <v>0</v>
      </c>
      <c r="CJ576" s="37">
        <v>0</v>
      </c>
      <c r="CN576" s="37">
        <v>4141.3620000000001</v>
      </c>
      <c r="CT576" s="37">
        <v>30</v>
      </c>
      <c r="DB576" s="37">
        <v>0</v>
      </c>
      <c r="DD576" s="37">
        <v>0</v>
      </c>
      <c r="DE576" s="37">
        <f t="shared" si="190"/>
        <v>0</v>
      </c>
      <c r="DG576" s="37">
        <v>0</v>
      </c>
      <c r="DK576" s="37">
        <v>0</v>
      </c>
      <c r="DQ576" s="37">
        <f>FF576/2</f>
        <v>595.19650000000001</v>
      </c>
      <c r="DW576" s="37">
        <v>0</v>
      </c>
      <c r="DZ576" s="37">
        <v>2</v>
      </c>
      <c r="EE576" s="37">
        <v>0</v>
      </c>
      <c r="EK576" s="37">
        <v>0</v>
      </c>
      <c r="EL576" s="37">
        <f t="shared" si="191"/>
        <v>28</v>
      </c>
      <c r="EN576" s="37">
        <v>28</v>
      </c>
      <c r="EP576" s="37">
        <v>373.40499999999997</v>
      </c>
      <c r="FF576" s="37">
        <v>1190.393</v>
      </c>
      <c r="FI576" s="37"/>
      <c r="FV576" s="37">
        <v>297.59825000000001</v>
      </c>
      <c r="FX576" s="37">
        <v>4</v>
      </c>
      <c r="GH576" s="37">
        <v>297.37400000000002</v>
      </c>
      <c r="HV576" s="37">
        <v>158.59946666666701</v>
      </c>
      <c r="HX576" s="37">
        <v>1.7</v>
      </c>
      <c r="IB576" s="37">
        <v>0</v>
      </c>
      <c r="IR576" s="37">
        <v>0</v>
      </c>
      <c r="IT576" s="37">
        <v>0</v>
      </c>
      <c r="JT576" s="37">
        <v>0</v>
      </c>
      <c r="JW576" s="37">
        <v>0</v>
      </c>
      <c r="JZ576" s="37">
        <v>0</v>
      </c>
      <c r="KA576" s="37">
        <v>0</v>
      </c>
      <c r="KB576" s="37">
        <v>0</v>
      </c>
      <c r="KC576" s="37">
        <v>0</v>
      </c>
      <c r="KD576" s="37">
        <v>0</v>
      </c>
      <c r="KV576" s="37">
        <v>0</v>
      </c>
    </row>
    <row r="577" spans="1:308" ht="17.25" customHeight="1" x14ac:dyDescent="0.25">
      <c r="A577" s="17">
        <v>567</v>
      </c>
      <c r="B577" s="163" t="s">
        <v>300</v>
      </c>
      <c r="C577" s="169" t="s">
        <v>867</v>
      </c>
      <c r="D577" s="170">
        <v>8366173938</v>
      </c>
      <c r="E577" s="78">
        <f t="shared" si="192"/>
        <v>3777.683</v>
      </c>
      <c r="F577" s="78">
        <f t="shared" si="180"/>
        <v>0</v>
      </c>
      <c r="G577" s="78">
        <f t="shared" si="181"/>
        <v>893.33100000000002</v>
      </c>
      <c r="H577" s="78">
        <f t="shared" si="182"/>
        <v>0</v>
      </c>
      <c r="I577" s="78">
        <f t="shared" si="193"/>
        <v>2884.3519999999999</v>
      </c>
      <c r="J577" s="37">
        <f t="shared" si="183"/>
        <v>0</v>
      </c>
      <c r="K577" s="37">
        <f>VLOOKUP($D577,'[2]Титул ДТ'!$B:$CT,12,0)</f>
        <v>0</v>
      </c>
      <c r="N577" s="37">
        <v>0</v>
      </c>
      <c r="U577" s="37">
        <v>0</v>
      </c>
      <c r="V577" s="180">
        <f t="shared" si="178"/>
        <v>0</v>
      </c>
      <c r="W577" s="180">
        <f t="shared" si="184"/>
        <v>0</v>
      </c>
      <c r="X577" s="180"/>
      <c r="Y577" s="180"/>
      <c r="Z577" s="180">
        <f t="shared" si="185"/>
        <v>0</v>
      </c>
      <c r="AA577" s="180"/>
      <c r="AB577" s="180"/>
      <c r="AC577" s="180">
        <f t="shared" si="186"/>
        <v>0</v>
      </c>
      <c r="AE577" s="37">
        <v>0</v>
      </c>
      <c r="AG577" s="37">
        <v>0</v>
      </c>
      <c r="AI577" s="37">
        <v>0</v>
      </c>
      <c r="AK577" s="37">
        <v>0</v>
      </c>
      <c r="AL577" s="37">
        <f t="shared" si="179"/>
        <v>0</v>
      </c>
      <c r="AM577" s="179">
        <f t="shared" si="187"/>
        <v>0</v>
      </c>
      <c r="AP577" s="37">
        <f t="shared" si="188"/>
        <v>0</v>
      </c>
      <c r="AS577" s="37">
        <f t="shared" si="189"/>
        <v>0</v>
      </c>
      <c r="AU577" s="37">
        <v>0</v>
      </c>
      <c r="AV577" s="37">
        <f t="shared" si="194"/>
        <v>0</v>
      </c>
      <c r="AX577" s="37">
        <v>0</v>
      </c>
      <c r="AZ577" s="37">
        <v>0</v>
      </c>
      <c r="BF577" s="37">
        <v>0</v>
      </c>
      <c r="BS577" s="37">
        <f t="shared" si="197"/>
        <v>0</v>
      </c>
      <c r="BU577" s="37">
        <v>0</v>
      </c>
      <c r="BW577" s="37">
        <v>0</v>
      </c>
      <c r="BY577" s="37">
        <v>0</v>
      </c>
      <c r="CA577" s="37">
        <v>0</v>
      </c>
      <c r="CH577" s="37">
        <f t="shared" si="195"/>
        <v>0</v>
      </c>
      <c r="CJ577" s="37">
        <v>0</v>
      </c>
      <c r="CN577" s="37">
        <v>2563.3519999999999</v>
      </c>
      <c r="CT577" s="37">
        <v>0</v>
      </c>
      <c r="DB577" s="37">
        <v>0</v>
      </c>
      <c r="DD577" s="37">
        <v>0</v>
      </c>
      <c r="DE577" s="37">
        <f t="shared" si="190"/>
        <v>1</v>
      </c>
      <c r="DG577" s="37">
        <v>1</v>
      </c>
      <c r="DK577" s="37">
        <v>18</v>
      </c>
      <c r="DQ577" s="37">
        <f>FF577/2</f>
        <v>424.76249999999999</v>
      </c>
      <c r="DW577" s="37">
        <v>0</v>
      </c>
      <c r="DZ577" s="37">
        <v>0</v>
      </c>
      <c r="EE577" s="37">
        <v>0</v>
      </c>
      <c r="EK577" s="37">
        <v>0</v>
      </c>
      <c r="EL577" s="37">
        <f t="shared" si="191"/>
        <v>3</v>
      </c>
      <c r="EN577" s="37">
        <v>3</v>
      </c>
      <c r="EP577" s="37">
        <v>43.805999999999997</v>
      </c>
      <c r="FF577" s="37">
        <v>849.52499999999998</v>
      </c>
      <c r="FI577" s="37"/>
      <c r="FV577" s="37">
        <v>169.905</v>
      </c>
      <c r="FX577" s="37">
        <v>5</v>
      </c>
      <c r="GH577" s="37">
        <v>303</v>
      </c>
      <c r="HV577" s="37">
        <v>79.043478260869605</v>
      </c>
      <c r="HX577" s="37">
        <v>3.6</v>
      </c>
      <c r="IB577" s="37">
        <v>0</v>
      </c>
      <c r="IR577" s="37">
        <v>0</v>
      </c>
      <c r="IT577" s="37">
        <v>0</v>
      </c>
      <c r="JT577" s="37">
        <v>0</v>
      </c>
      <c r="JW577" s="37">
        <v>0</v>
      </c>
      <c r="JZ577" s="37">
        <v>0</v>
      </c>
      <c r="KA577" s="37">
        <v>0</v>
      </c>
      <c r="KB577" s="37">
        <v>0</v>
      </c>
      <c r="KC577" s="37">
        <v>0</v>
      </c>
      <c r="KD577" s="37">
        <v>0</v>
      </c>
      <c r="KV577" s="37">
        <v>0</v>
      </c>
    </row>
    <row r="578" spans="1:308" ht="17.25" customHeight="1" x14ac:dyDescent="0.25">
      <c r="A578" s="17">
        <v>568</v>
      </c>
      <c r="B578" s="163" t="s">
        <v>300</v>
      </c>
      <c r="C578" s="169" t="s">
        <v>868</v>
      </c>
      <c r="D578" s="170">
        <v>8368962818</v>
      </c>
      <c r="E578" s="78">
        <f t="shared" si="192"/>
        <v>12121.036</v>
      </c>
      <c r="F578" s="78">
        <f t="shared" si="180"/>
        <v>0</v>
      </c>
      <c r="G578" s="78">
        <f t="shared" si="181"/>
        <v>5808.8029999999999</v>
      </c>
      <c r="H578" s="78">
        <f t="shared" si="182"/>
        <v>0</v>
      </c>
      <c r="I578" s="78">
        <f t="shared" si="193"/>
        <v>6312.2330000000002</v>
      </c>
      <c r="J578" s="37">
        <f t="shared" si="183"/>
        <v>0</v>
      </c>
      <c r="K578" s="37">
        <f>VLOOKUP($D578,'[2]Титул ДТ'!$B:$CT,12,0)</f>
        <v>0</v>
      </c>
      <c r="N578" s="37">
        <v>0</v>
      </c>
      <c r="U578" s="37">
        <v>0</v>
      </c>
      <c r="V578" s="180">
        <f t="shared" si="178"/>
        <v>0</v>
      </c>
      <c r="W578" s="180">
        <f t="shared" si="184"/>
        <v>0</v>
      </c>
      <c r="X578" s="180"/>
      <c r="Y578" s="180"/>
      <c r="Z578" s="180">
        <f t="shared" si="185"/>
        <v>0</v>
      </c>
      <c r="AA578" s="180"/>
      <c r="AB578" s="180"/>
      <c r="AC578" s="180">
        <f t="shared" si="186"/>
        <v>0</v>
      </c>
      <c r="AE578" s="37">
        <v>0</v>
      </c>
      <c r="AG578" s="37">
        <v>0</v>
      </c>
      <c r="AI578" s="37">
        <v>0</v>
      </c>
      <c r="AK578" s="37">
        <v>0</v>
      </c>
      <c r="AL578" s="37">
        <f t="shared" si="179"/>
        <v>0</v>
      </c>
      <c r="AM578" s="179">
        <f t="shared" si="187"/>
        <v>0</v>
      </c>
      <c r="AP578" s="37">
        <f t="shared" si="188"/>
        <v>0</v>
      </c>
      <c r="AS578" s="37">
        <f t="shared" si="189"/>
        <v>0</v>
      </c>
      <c r="AU578" s="37">
        <v>0</v>
      </c>
      <c r="AV578" s="37">
        <f t="shared" si="194"/>
        <v>0</v>
      </c>
      <c r="AX578" s="37">
        <v>0</v>
      </c>
      <c r="AZ578" s="37">
        <v>0</v>
      </c>
      <c r="BF578" s="37">
        <v>0</v>
      </c>
      <c r="BS578" s="37">
        <f t="shared" si="197"/>
        <v>0</v>
      </c>
      <c r="BU578" s="37">
        <v>0</v>
      </c>
      <c r="BW578" s="37">
        <v>0</v>
      </c>
      <c r="BY578" s="37">
        <v>0</v>
      </c>
      <c r="CA578" s="37">
        <v>0</v>
      </c>
      <c r="CH578" s="37">
        <f t="shared" si="195"/>
        <v>0</v>
      </c>
      <c r="CJ578" s="37">
        <v>0</v>
      </c>
      <c r="CN578" s="37">
        <v>5370.0619999999999</v>
      </c>
      <c r="CT578" s="37">
        <v>0</v>
      </c>
      <c r="DB578" s="37">
        <v>0</v>
      </c>
      <c r="DD578" s="37">
        <v>0</v>
      </c>
      <c r="DE578" s="37">
        <f t="shared" si="190"/>
        <v>1</v>
      </c>
      <c r="DG578" s="37">
        <v>1</v>
      </c>
      <c r="DK578" s="37">
        <v>18</v>
      </c>
      <c r="DQ578" s="37">
        <f>FF578/2</f>
        <v>1278.098</v>
      </c>
      <c r="DW578" s="37">
        <v>0</v>
      </c>
      <c r="DZ578" s="37">
        <v>0</v>
      </c>
      <c r="EE578" s="37">
        <v>0</v>
      </c>
      <c r="EK578" s="37">
        <v>0</v>
      </c>
      <c r="EL578" s="37">
        <f t="shared" si="191"/>
        <v>258</v>
      </c>
      <c r="EN578" s="37">
        <v>258</v>
      </c>
      <c r="EP578" s="37">
        <v>3252.607</v>
      </c>
      <c r="FF578" s="37">
        <v>2556.1959999999999</v>
      </c>
      <c r="FI578" s="37"/>
      <c r="FV578" s="37">
        <v>639.04899999999998</v>
      </c>
      <c r="FX578" s="37">
        <v>4</v>
      </c>
      <c r="GH578" s="37">
        <v>924.17100000000005</v>
      </c>
      <c r="HV578" s="37">
        <v>462.08550000000002</v>
      </c>
      <c r="HX578" s="37">
        <v>2</v>
      </c>
      <c r="IB578" s="37">
        <v>0</v>
      </c>
      <c r="IR578" s="37">
        <v>0</v>
      </c>
      <c r="IT578" s="37">
        <v>0</v>
      </c>
      <c r="JT578" s="37">
        <v>0</v>
      </c>
      <c r="JW578" s="37">
        <v>0</v>
      </c>
      <c r="JZ578" s="37">
        <v>0</v>
      </c>
      <c r="KA578" s="37">
        <v>0</v>
      </c>
      <c r="KB578" s="37">
        <v>0</v>
      </c>
      <c r="KC578" s="37">
        <v>0</v>
      </c>
      <c r="KD578" s="37">
        <v>0</v>
      </c>
      <c r="KV578" s="37">
        <v>0</v>
      </c>
    </row>
    <row r="579" spans="1:308" ht="17.25" customHeight="1" x14ac:dyDescent="0.25">
      <c r="A579" s="17">
        <v>569</v>
      </c>
      <c r="B579" s="163" t="s">
        <v>300</v>
      </c>
      <c r="C579" s="169" t="s">
        <v>869</v>
      </c>
      <c r="D579" s="170">
        <v>8578815198</v>
      </c>
      <c r="E579" s="78">
        <f t="shared" si="192"/>
        <v>3345.4740000000002</v>
      </c>
      <c r="F579" s="78">
        <f t="shared" si="180"/>
        <v>0</v>
      </c>
      <c r="G579" s="78">
        <f t="shared" si="181"/>
        <v>1304.5652</v>
      </c>
      <c r="H579" s="78">
        <f t="shared" si="182"/>
        <v>0</v>
      </c>
      <c r="I579" s="78">
        <f t="shared" si="193"/>
        <v>2040.9087999999999</v>
      </c>
      <c r="J579" s="37">
        <f t="shared" si="183"/>
        <v>0</v>
      </c>
      <c r="K579" s="37">
        <f>VLOOKUP($D579,'[2]Титул ДТ'!$B:$CT,12,0)</f>
        <v>0</v>
      </c>
      <c r="N579" s="37">
        <v>0</v>
      </c>
      <c r="U579" s="37">
        <v>0</v>
      </c>
      <c r="V579" s="180">
        <f t="shared" si="178"/>
        <v>0</v>
      </c>
      <c r="W579" s="180">
        <f t="shared" si="184"/>
        <v>0</v>
      </c>
      <c r="X579" s="180"/>
      <c r="Y579" s="180"/>
      <c r="Z579" s="180">
        <f t="shared" si="185"/>
        <v>0</v>
      </c>
      <c r="AA579" s="180"/>
      <c r="AB579" s="180"/>
      <c r="AC579" s="180">
        <f t="shared" si="186"/>
        <v>0</v>
      </c>
      <c r="AE579" s="37">
        <v>0</v>
      </c>
      <c r="AG579" s="37">
        <v>0</v>
      </c>
      <c r="AI579" s="37">
        <v>0</v>
      </c>
      <c r="AK579" s="37">
        <v>0</v>
      </c>
      <c r="AL579" s="37">
        <f t="shared" si="179"/>
        <v>0</v>
      </c>
      <c r="AM579" s="179">
        <f t="shared" si="187"/>
        <v>0</v>
      </c>
      <c r="AP579" s="37">
        <f t="shared" si="188"/>
        <v>0</v>
      </c>
      <c r="AS579" s="37">
        <f t="shared" si="189"/>
        <v>0</v>
      </c>
      <c r="AU579" s="37">
        <v>0</v>
      </c>
      <c r="AV579" s="37">
        <f t="shared" si="194"/>
        <v>0</v>
      </c>
      <c r="AX579" s="37">
        <v>0</v>
      </c>
      <c r="AZ579" s="37">
        <v>0</v>
      </c>
      <c r="BF579" s="37">
        <v>0</v>
      </c>
      <c r="BS579" s="37">
        <f t="shared" si="197"/>
        <v>0</v>
      </c>
      <c r="BU579" s="37">
        <v>0</v>
      </c>
      <c r="BW579" s="37">
        <v>0</v>
      </c>
      <c r="BY579" s="37">
        <v>0</v>
      </c>
      <c r="CA579" s="37">
        <v>0</v>
      </c>
      <c r="CH579" s="37">
        <f t="shared" si="195"/>
        <v>0</v>
      </c>
      <c r="CJ579" s="37">
        <v>0</v>
      </c>
      <c r="CN579" s="37">
        <v>1863.586</v>
      </c>
      <c r="CT579" s="37">
        <v>0</v>
      </c>
      <c r="DB579" s="37">
        <v>0</v>
      </c>
      <c r="DD579" s="37">
        <v>0</v>
      </c>
      <c r="DE579" s="37">
        <f t="shared" si="190"/>
        <v>0</v>
      </c>
      <c r="DG579" s="37">
        <v>0</v>
      </c>
      <c r="DK579" s="37">
        <v>0</v>
      </c>
      <c r="DQ579" s="37">
        <v>55</v>
      </c>
      <c r="DW579" s="37">
        <v>0</v>
      </c>
      <c r="DZ579" s="37">
        <v>0</v>
      </c>
      <c r="EE579" s="37">
        <v>0</v>
      </c>
      <c r="EK579" s="37">
        <v>0</v>
      </c>
      <c r="EL579" s="37">
        <f t="shared" si="191"/>
        <v>44</v>
      </c>
      <c r="EN579" s="37">
        <v>44</v>
      </c>
      <c r="EP579" s="37">
        <v>595.274</v>
      </c>
      <c r="FF579" s="37">
        <v>0</v>
      </c>
      <c r="FI579" s="37"/>
      <c r="FX579" s="37">
        <v>0</v>
      </c>
      <c r="GB579" s="37">
        <v>709.2912</v>
      </c>
      <c r="GH579" s="37">
        <v>177.3228</v>
      </c>
      <c r="HV579" s="37">
        <v>217.764842105263</v>
      </c>
      <c r="HX579" s="37">
        <v>4</v>
      </c>
      <c r="IB579" s="37">
        <v>0</v>
      </c>
      <c r="IR579" s="37">
        <v>0</v>
      </c>
      <c r="IT579" s="37">
        <v>0</v>
      </c>
      <c r="JT579" s="37">
        <v>0</v>
      </c>
      <c r="JW579" s="37">
        <v>0</v>
      </c>
      <c r="JZ579" s="37">
        <v>0</v>
      </c>
      <c r="KA579" s="37">
        <v>0</v>
      </c>
      <c r="KB579" s="37">
        <v>0</v>
      </c>
      <c r="KC579" s="37">
        <v>0</v>
      </c>
      <c r="KD579" s="37">
        <v>0</v>
      </c>
      <c r="KV579" s="37">
        <v>0</v>
      </c>
    </row>
    <row r="580" spans="1:308" ht="17.25" customHeight="1" x14ac:dyDescent="0.25">
      <c r="A580" s="17">
        <v>570</v>
      </c>
      <c r="B580" s="163" t="s">
        <v>300</v>
      </c>
      <c r="C580" s="169" t="s">
        <v>870</v>
      </c>
      <c r="D580" s="170">
        <v>8587698778</v>
      </c>
      <c r="E580" s="78">
        <f t="shared" si="192"/>
        <v>5047.3</v>
      </c>
      <c r="F580" s="78">
        <f t="shared" si="180"/>
        <v>0</v>
      </c>
      <c r="G580" s="78">
        <f t="shared" si="181"/>
        <v>676.74199999999996</v>
      </c>
      <c r="H580" s="78">
        <f t="shared" si="182"/>
        <v>0</v>
      </c>
      <c r="I580" s="78">
        <f t="shared" si="193"/>
        <v>4370.558</v>
      </c>
      <c r="J580" s="37">
        <f t="shared" si="183"/>
        <v>0</v>
      </c>
      <c r="K580" s="37">
        <f>VLOOKUP($D580,'[2]Титул ДТ'!$B:$CT,12,0)</f>
        <v>0</v>
      </c>
      <c r="N580" s="37">
        <v>0</v>
      </c>
      <c r="U580" s="37">
        <v>0</v>
      </c>
      <c r="V580" s="180">
        <f t="shared" si="178"/>
        <v>0</v>
      </c>
      <c r="W580" s="180">
        <f t="shared" si="184"/>
        <v>0</v>
      </c>
      <c r="X580" s="180"/>
      <c r="Y580" s="180"/>
      <c r="Z580" s="180">
        <f t="shared" si="185"/>
        <v>0</v>
      </c>
      <c r="AA580" s="180"/>
      <c r="AB580" s="180"/>
      <c r="AC580" s="180">
        <f t="shared" si="186"/>
        <v>0</v>
      </c>
      <c r="AE580" s="37">
        <v>0</v>
      </c>
      <c r="AG580" s="37">
        <v>0</v>
      </c>
      <c r="AI580" s="37">
        <v>0</v>
      </c>
      <c r="AK580" s="37">
        <v>0</v>
      </c>
      <c r="AL580" s="37">
        <f t="shared" si="179"/>
        <v>0</v>
      </c>
      <c r="AM580" s="179">
        <f t="shared" si="187"/>
        <v>0</v>
      </c>
      <c r="AP580" s="37">
        <f t="shared" si="188"/>
        <v>0</v>
      </c>
      <c r="AS580" s="37">
        <f t="shared" si="189"/>
        <v>0</v>
      </c>
      <c r="AU580" s="37">
        <v>0</v>
      </c>
      <c r="AV580" s="37">
        <f t="shared" si="194"/>
        <v>0</v>
      </c>
      <c r="AX580" s="37">
        <v>0</v>
      </c>
      <c r="AZ580" s="37">
        <v>0</v>
      </c>
      <c r="BF580" s="37">
        <v>0</v>
      </c>
      <c r="BS580" s="37">
        <f t="shared" si="197"/>
        <v>0</v>
      </c>
      <c r="BU580" s="37">
        <v>0</v>
      </c>
      <c r="BW580" s="37">
        <v>0</v>
      </c>
      <c r="BY580" s="37">
        <v>0</v>
      </c>
      <c r="CA580" s="37">
        <v>0</v>
      </c>
      <c r="CH580" s="37">
        <f t="shared" si="195"/>
        <v>0</v>
      </c>
      <c r="CJ580" s="37">
        <v>0</v>
      </c>
      <c r="CN580" s="37">
        <v>3832.1469999999999</v>
      </c>
      <c r="CT580" s="37">
        <v>0</v>
      </c>
      <c r="DB580" s="37">
        <v>0</v>
      </c>
      <c r="DD580" s="37">
        <v>0</v>
      </c>
      <c r="DE580" s="37">
        <f t="shared" si="190"/>
        <v>0</v>
      </c>
      <c r="DG580" s="37">
        <v>0</v>
      </c>
      <c r="DK580" s="37">
        <v>0</v>
      </c>
      <c r="DQ580" s="37">
        <v>55</v>
      </c>
      <c r="DW580" s="37">
        <v>0</v>
      </c>
      <c r="DZ580" s="37">
        <v>0</v>
      </c>
      <c r="EE580" s="37">
        <v>0</v>
      </c>
      <c r="EK580" s="37">
        <v>0</v>
      </c>
      <c r="EL580" s="37">
        <f t="shared" si="191"/>
        <v>50</v>
      </c>
      <c r="EN580" s="37">
        <v>50</v>
      </c>
      <c r="EP580" s="37">
        <v>676.74199999999996</v>
      </c>
      <c r="FF580" s="37">
        <v>0</v>
      </c>
      <c r="FI580" s="37"/>
      <c r="FX580" s="37">
        <v>0</v>
      </c>
      <c r="GH580" s="37">
        <v>538.41099999999994</v>
      </c>
      <c r="HV580" s="37">
        <v>274.48403921568598</v>
      </c>
      <c r="HX580" s="37">
        <v>1.7</v>
      </c>
      <c r="IB580" s="37">
        <v>0</v>
      </c>
      <c r="IR580" s="37">
        <v>0</v>
      </c>
      <c r="IT580" s="37">
        <v>0</v>
      </c>
      <c r="JT580" s="37">
        <v>0</v>
      </c>
      <c r="JW580" s="37">
        <v>0</v>
      </c>
      <c r="JZ580" s="37">
        <v>0</v>
      </c>
      <c r="KA580" s="37">
        <v>0</v>
      </c>
      <c r="KB580" s="37">
        <v>0</v>
      </c>
      <c r="KC580" s="37">
        <v>0</v>
      </c>
      <c r="KD580" s="37">
        <v>0</v>
      </c>
      <c r="KV580" s="37">
        <v>0</v>
      </c>
    </row>
    <row r="581" spans="1:308" ht="17.25" customHeight="1" x14ac:dyDescent="0.25">
      <c r="A581" s="17">
        <v>571</v>
      </c>
      <c r="B581" s="163" t="s">
        <v>300</v>
      </c>
      <c r="C581" s="169" t="s">
        <v>871</v>
      </c>
      <c r="D581" s="170">
        <v>8590531218</v>
      </c>
      <c r="E581" s="78">
        <f t="shared" si="192"/>
        <v>6040.6689999999999</v>
      </c>
      <c r="F581" s="78">
        <f t="shared" si="180"/>
        <v>0</v>
      </c>
      <c r="G581" s="78">
        <f t="shared" si="181"/>
        <v>2226.2559999999999</v>
      </c>
      <c r="H581" s="78">
        <f t="shared" si="182"/>
        <v>0</v>
      </c>
      <c r="I581" s="78">
        <f t="shared" si="193"/>
        <v>3814.413</v>
      </c>
      <c r="J581" s="37">
        <f t="shared" si="183"/>
        <v>0</v>
      </c>
      <c r="K581" s="37">
        <f>VLOOKUP($D581,'[2]Титул ДТ'!$B:$CT,12,0)</f>
        <v>0</v>
      </c>
      <c r="N581" s="37">
        <v>0</v>
      </c>
      <c r="U581" s="37">
        <v>0</v>
      </c>
      <c r="V581" s="180">
        <f t="shared" si="178"/>
        <v>0</v>
      </c>
      <c r="W581" s="180">
        <f t="shared" si="184"/>
        <v>0</v>
      </c>
      <c r="X581" s="180"/>
      <c r="Y581" s="180"/>
      <c r="Z581" s="180">
        <f t="shared" si="185"/>
        <v>0</v>
      </c>
      <c r="AA581" s="180"/>
      <c r="AB581" s="180"/>
      <c r="AC581" s="180">
        <f t="shared" si="186"/>
        <v>0</v>
      </c>
      <c r="AE581" s="37">
        <v>0</v>
      </c>
      <c r="AG581" s="37">
        <v>0</v>
      </c>
      <c r="AI581" s="37">
        <v>0</v>
      </c>
      <c r="AK581" s="37">
        <v>0</v>
      </c>
      <c r="AL581" s="37">
        <f t="shared" si="179"/>
        <v>0</v>
      </c>
      <c r="AM581" s="179">
        <f t="shared" si="187"/>
        <v>0</v>
      </c>
      <c r="AP581" s="37">
        <f t="shared" si="188"/>
        <v>0</v>
      </c>
      <c r="AS581" s="37">
        <f t="shared" si="189"/>
        <v>0</v>
      </c>
      <c r="AU581" s="37">
        <v>0</v>
      </c>
      <c r="AV581" s="37">
        <f t="shared" si="194"/>
        <v>0</v>
      </c>
      <c r="AX581" s="37">
        <v>0</v>
      </c>
      <c r="AZ581" s="37">
        <v>0</v>
      </c>
      <c r="BF581" s="37">
        <v>0</v>
      </c>
      <c r="BS581" s="37">
        <f t="shared" si="197"/>
        <v>0</v>
      </c>
      <c r="BU581" s="37">
        <v>0</v>
      </c>
      <c r="BW581" s="37">
        <v>0</v>
      </c>
      <c r="BY581" s="37">
        <v>0</v>
      </c>
      <c r="CA581" s="37">
        <v>0</v>
      </c>
      <c r="CH581" s="37">
        <f t="shared" si="195"/>
        <v>0</v>
      </c>
      <c r="CJ581" s="37">
        <v>0</v>
      </c>
      <c r="CN581" s="37">
        <v>3494.8710000000001</v>
      </c>
      <c r="CT581" s="37">
        <v>0</v>
      </c>
      <c r="DB581" s="37">
        <v>0</v>
      </c>
      <c r="DD581" s="37">
        <v>0</v>
      </c>
      <c r="DE581" s="37">
        <f t="shared" si="190"/>
        <v>0</v>
      </c>
      <c r="DG581" s="37">
        <v>0</v>
      </c>
      <c r="DK581" s="37">
        <v>0</v>
      </c>
      <c r="DQ581" s="37">
        <v>55</v>
      </c>
      <c r="DW581" s="37">
        <v>0</v>
      </c>
      <c r="DZ581" s="37">
        <v>0</v>
      </c>
      <c r="EE581" s="37">
        <v>0</v>
      </c>
      <c r="EK581" s="37">
        <v>0</v>
      </c>
      <c r="EL581" s="37">
        <f t="shared" si="191"/>
        <v>70</v>
      </c>
      <c r="EN581" s="37">
        <v>70</v>
      </c>
      <c r="EP581" s="37">
        <v>948.08799999999997</v>
      </c>
      <c r="FF581" s="37">
        <v>0</v>
      </c>
      <c r="FI581" s="37"/>
      <c r="FX581" s="37">
        <v>0</v>
      </c>
      <c r="GB581" s="37">
        <v>1278.1679999999999</v>
      </c>
      <c r="GH581" s="37">
        <v>319.54199999999997</v>
      </c>
      <c r="HV581" s="37">
        <v>506.20514851485098</v>
      </c>
      <c r="HX581" s="37">
        <v>3</v>
      </c>
      <c r="IB581" s="37">
        <v>0</v>
      </c>
      <c r="IR581" s="37">
        <v>0</v>
      </c>
      <c r="IT581" s="37">
        <v>0</v>
      </c>
      <c r="JT581" s="37">
        <v>0</v>
      </c>
      <c r="JW581" s="37">
        <v>0</v>
      </c>
      <c r="JZ581" s="37">
        <v>0</v>
      </c>
      <c r="KA581" s="37">
        <v>0</v>
      </c>
      <c r="KB581" s="37">
        <v>0</v>
      </c>
      <c r="KC581" s="37">
        <v>0</v>
      </c>
      <c r="KD581" s="37">
        <v>0</v>
      </c>
      <c r="KV581" s="37">
        <v>0</v>
      </c>
    </row>
    <row r="582" spans="1:308" ht="17.25" customHeight="1" x14ac:dyDescent="0.25">
      <c r="A582" s="17">
        <v>572</v>
      </c>
      <c r="B582" s="165" t="s">
        <v>300</v>
      </c>
      <c r="C582" s="172" t="s">
        <v>872</v>
      </c>
      <c r="D582" s="170">
        <v>8643624578</v>
      </c>
      <c r="E582" s="78">
        <f t="shared" si="192"/>
        <v>11007.154999999999</v>
      </c>
      <c r="F582" s="78">
        <f t="shared" si="180"/>
        <v>2054.9760000000001</v>
      </c>
      <c r="G582" s="78">
        <f t="shared" si="181"/>
        <v>0</v>
      </c>
      <c r="H582" s="78">
        <f t="shared" si="182"/>
        <v>8738.9239999999991</v>
      </c>
      <c r="I582" s="78">
        <f t="shared" si="193"/>
        <v>213.255</v>
      </c>
      <c r="J582" s="37">
        <f t="shared" si="183"/>
        <v>1</v>
      </c>
      <c r="K582" s="37">
        <f>VLOOKUP($D582,'[2]Титул ДТ'!$B:$CT,12,0)</f>
        <v>1</v>
      </c>
      <c r="N582" s="37">
        <v>0</v>
      </c>
      <c r="U582" s="37">
        <v>1</v>
      </c>
      <c r="V582" s="180">
        <f t="shared" si="178"/>
        <v>264</v>
      </c>
      <c r="W582" s="180">
        <f t="shared" si="184"/>
        <v>0</v>
      </c>
      <c r="X582" s="180"/>
      <c r="Y582" s="180"/>
      <c r="Z582" s="180">
        <f t="shared" si="185"/>
        <v>0</v>
      </c>
      <c r="AA582" s="180"/>
      <c r="AB582" s="180"/>
      <c r="AC582" s="180">
        <f t="shared" si="186"/>
        <v>264</v>
      </c>
      <c r="AD582" s="37">
        <v>264</v>
      </c>
      <c r="AG582" s="37">
        <v>0</v>
      </c>
      <c r="AI582" s="37">
        <v>0</v>
      </c>
      <c r="AK582" s="37">
        <v>0</v>
      </c>
      <c r="AL582" s="37">
        <f t="shared" si="179"/>
        <v>0</v>
      </c>
      <c r="AM582" s="179">
        <f t="shared" si="187"/>
        <v>0</v>
      </c>
      <c r="AP582" s="37">
        <f t="shared" si="188"/>
        <v>0</v>
      </c>
      <c r="AS582" s="37">
        <f t="shared" si="189"/>
        <v>0</v>
      </c>
      <c r="AU582" s="37">
        <v>0</v>
      </c>
      <c r="AV582" s="37">
        <f t="shared" si="194"/>
        <v>0</v>
      </c>
      <c r="AX582" s="37">
        <v>0</v>
      </c>
      <c r="AY582" s="37">
        <v>1</v>
      </c>
      <c r="BF582" s="37">
        <v>0</v>
      </c>
      <c r="BS582" s="37">
        <f t="shared" si="197"/>
        <v>496</v>
      </c>
      <c r="BT582" s="37">
        <v>496</v>
      </c>
      <c r="BW582" s="37">
        <v>0</v>
      </c>
      <c r="BY582" s="37">
        <v>0</v>
      </c>
      <c r="CA582" s="37">
        <v>0</v>
      </c>
      <c r="CH582" s="37">
        <f t="shared" si="195"/>
        <v>5</v>
      </c>
      <c r="CI582" s="37">
        <v>5</v>
      </c>
      <c r="CM582" s="37">
        <v>7730.7</v>
      </c>
      <c r="CT582" s="37">
        <v>0</v>
      </c>
      <c r="DB582" s="37">
        <v>0</v>
      </c>
      <c r="DD582" s="37">
        <v>0</v>
      </c>
      <c r="DE582" s="37">
        <f t="shared" si="190"/>
        <v>0</v>
      </c>
      <c r="DG582" s="37">
        <v>0</v>
      </c>
      <c r="DK582" s="37">
        <v>0</v>
      </c>
      <c r="DP582" s="37">
        <v>766.32</v>
      </c>
      <c r="DW582" s="37">
        <v>0</v>
      </c>
      <c r="DZ582" s="37">
        <v>1</v>
      </c>
      <c r="EE582" s="37">
        <v>0</v>
      </c>
      <c r="EK582" s="37">
        <v>0</v>
      </c>
      <c r="EL582" s="37">
        <f t="shared" si="191"/>
        <v>61</v>
      </c>
      <c r="EM582" s="37">
        <v>61</v>
      </c>
      <c r="EO582" s="37">
        <v>654.976</v>
      </c>
      <c r="EQ582" s="37">
        <v>115.584</v>
      </c>
      <c r="FE582" s="37">
        <v>1400</v>
      </c>
      <c r="FG582" s="37">
        <v>132.63999999999999</v>
      </c>
      <c r="FI582" s="37"/>
      <c r="FV582" s="37">
        <v>0</v>
      </c>
      <c r="FX582" s="37">
        <v>5</v>
      </c>
      <c r="GH582" s="37">
        <v>213.255</v>
      </c>
      <c r="HV582" s="37">
        <v>127.953</v>
      </c>
      <c r="HX582" s="37">
        <v>1.7</v>
      </c>
      <c r="IB582" s="37">
        <v>0</v>
      </c>
      <c r="IR582" s="37">
        <v>0</v>
      </c>
      <c r="IT582" s="37">
        <v>0</v>
      </c>
      <c r="JT582" s="37">
        <v>0</v>
      </c>
      <c r="JW582" s="37">
        <v>0</v>
      </c>
      <c r="JZ582" s="37">
        <v>0</v>
      </c>
      <c r="KA582" s="37">
        <v>0</v>
      </c>
      <c r="KB582" s="37">
        <v>0</v>
      </c>
      <c r="KC582" s="37">
        <v>0</v>
      </c>
      <c r="KD582" s="37">
        <v>0</v>
      </c>
      <c r="KV582" s="37">
        <v>0</v>
      </c>
    </row>
    <row r="583" spans="1:308" ht="17.25" customHeight="1" x14ac:dyDescent="0.25">
      <c r="A583" s="17">
        <v>573</v>
      </c>
      <c r="B583" s="163" t="s">
        <v>300</v>
      </c>
      <c r="C583" s="169" t="s">
        <v>873</v>
      </c>
      <c r="D583" s="170">
        <v>5361452742</v>
      </c>
      <c r="E583" s="78">
        <f t="shared" si="192"/>
        <v>4329.5940000000001</v>
      </c>
      <c r="F583" s="78">
        <f t="shared" si="180"/>
        <v>0</v>
      </c>
      <c r="G583" s="78">
        <f t="shared" si="181"/>
        <v>2169.473</v>
      </c>
      <c r="H583" s="78">
        <f t="shared" si="182"/>
        <v>0</v>
      </c>
      <c r="I583" s="78">
        <f t="shared" si="193"/>
        <v>2160.1210000000001</v>
      </c>
      <c r="J583" s="37">
        <f t="shared" si="183"/>
        <v>2</v>
      </c>
      <c r="L583" s="37">
        <v>2</v>
      </c>
      <c r="N583" s="37">
        <v>0</v>
      </c>
      <c r="U583" s="37">
        <v>1</v>
      </c>
      <c r="V583" s="180">
        <f t="shared" si="178"/>
        <v>453</v>
      </c>
      <c r="W583" s="180">
        <f t="shared" si="184"/>
        <v>0</v>
      </c>
      <c r="X583" s="180"/>
      <c r="Y583" s="180"/>
      <c r="Z583" s="180">
        <f t="shared" si="185"/>
        <v>0</v>
      </c>
      <c r="AA583" s="180"/>
      <c r="AB583" s="180"/>
      <c r="AC583" s="180">
        <f t="shared" si="186"/>
        <v>453</v>
      </c>
      <c r="AE583" s="37">
        <v>453</v>
      </c>
      <c r="AG583" s="37">
        <v>0</v>
      </c>
      <c r="AI583" s="37">
        <v>0</v>
      </c>
      <c r="AK583" s="37">
        <v>0</v>
      </c>
      <c r="AL583" s="37">
        <f t="shared" si="179"/>
        <v>0</v>
      </c>
      <c r="AM583" s="179">
        <f t="shared" si="187"/>
        <v>0</v>
      </c>
      <c r="AP583" s="37">
        <f t="shared" si="188"/>
        <v>0</v>
      </c>
      <c r="AS583" s="37">
        <f t="shared" si="189"/>
        <v>0</v>
      </c>
      <c r="AU583" s="37">
        <v>0</v>
      </c>
      <c r="AV583" s="37">
        <f t="shared" si="194"/>
        <v>0</v>
      </c>
      <c r="AX583" s="37">
        <v>0</v>
      </c>
      <c r="AZ583" s="37">
        <v>0</v>
      </c>
      <c r="BF583" s="37">
        <v>0</v>
      </c>
      <c r="BS583" s="37">
        <f t="shared" si="197"/>
        <v>0</v>
      </c>
      <c r="BU583" s="37">
        <v>0</v>
      </c>
      <c r="BW583" s="37">
        <v>0</v>
      </c>
      <c r="BY583" s="37">
        <v>0</v>
      </c>
      <c r="CA583" s="37">
        <v>0</v>
      </c>
      <c r="CH583" s="37">
        <f t="shared" si="195"/>
        <v>0</v>
      </c>
      <c r="CJ583" s="37">
        <v>0</v>
      </c>
      <c r="CN583" s="37">
        <v>1349.4</v>
      </c>
      <c r="CT583" s="37">
        <v>0</v>
      </c>
      <c r="DB583" s="37">
        <v>0</v>
      </c>
      <c r="DD583" s="37">
        <v>0</v>
      </c>
      <c r="DE583" s="37">
        <f t="shared" si="190"/>
        <v>1</v>
      </c>
      <c r="DG583" s="37">
        <v>1</v>
      </c>
      <c r="DK583" s="37">
        <v>18</v>
      </c>
      <c r="DQ583" s="37">
        <f>FF583/2</f>
        <v>638.19100000000003</v>
      </c>
      <c r="DW583" s="37">
        <v>0</v>
      </c>
      <c r="DZ583" s="37">
        <v>2</v>
      </c>
      <c r="EE583" s="37">
        <v>4</v>
      </c>
      <c r="EK583" s="37">
        <v>4</v>
      </c>
      <c r="EL583" s="37">
        <f t="shared" si="191"/>
        <v>70</v>
      </c>
      <c r="EN583" s="37">
        <v>70</v>
      </c>
      <c r="EP583" s="37">
        <v>893.09100000000001</v>
      </c>
      <c r="FF583" s="37">
        <v>1276.3820000000001</v>
      </c>
      <c r="FI583" s="37"/>
      <c r="FV583" s="37">
        <v>255.2764</v>
      </c>
      <c r="FX583" s="37">
        <v>5</v>
      </c>
      <c r="GH583" s="37">
        <v>339.721</v>
      </c>
      <c r="HV583" s="37">
        <v>226.48066666666699</v>
      </c>
      <c r="HX583" s="37">
        <v>1.7</v>
      </c>
      <c r="IB583" s="37">
        <v>0</v>
      </c>
      <c r="IR583" s="37">
        <v>0</v>
      </c>
      <c r="IT583" s="37">
        <v>0</v>
      </c>
      <c r="JT583" s="37">
        <v>0</v>
      </c>
      <c r="JW583" s="37">
        <v>0</v>
      </c>
      <c r="JZ583" s="37">
        <v>0</v>
      </c>
      <c r="KA583" s="37">
        <v>0</v>
      </c>
      <c r="KB583" s="37">
        <v>0</v>
      </c>
      <c r="KC583" s="37">
        <v>0</v>
      </c>
      <c r="KD583" s="37">
        <v>0</v>
      </c>
      <c r="KV583" s="37">
        <v>0</v>
      </c>
    </row>
    <row r="584" spans="1:308" ht="17.25" customHeight="1" x14ac:dyDescent="0.25">
      <c r="A584" s="17">
        <v>574</v>
      </c>
      <c r="B584" s="163" t="s">
        <v>300</v>
      </c>
      <c r="C584" s="169" t="s">
        <v>874</v>
      </c>
      <c r="D584" s="170">
        <v>8650591998</v>
      </c>
      <c r="E584" s="78">
        <f t="shared" si="192"/>
        <v>7736.9170000000013</v>
      </c>
      <c r="F584" s="78">
        <f t="shared" si="180"/>
        <v>0</v>
      </c>
      <c r="G584" s="78">
        <f t="shared" si="181"/>
        <v>5134.0340000000006</v>
      </c>
      <c r="H584" s="78">
        <f t="shared" si="182"/>
        <v>0</v>
      </c>
      <c r="I584" s="78">
        <f t="shared" si="193"/>
        <v>2602.8830000000003</v>
      </c>
      <c r="J584" s="37">
        <f t="shared" si="183"/>
        <v>1</v>
      </c>
      <c r="L584" s="37">
        <v>1</v>
      </c>
      <c r="N584" s="37">
        <v>0</v>
      </c>
      <c r="U584" s="37">
        <v>1</v>
      </c>
      <c r="V584" s="180">
        <f t="shared" si="178"/>
        <v>233</v>
      </c>
      <c r="W584" s="180">
        <f t="shared" si="184"/>
        <v>0</v>
      </c>
      <c r="X584" s="180"/>
      <c r="Y584" s="180"/>
      <c r="Z584" s="180">
        <f t="shared" si="185"/>
        <v>0</v>
      </c>
      <c r="AA584" s="180"/>
      <c r="AB584" s="180"/>
      <c r="AC584" s="180">
        <f t="shared" si="186"/>
        <v>233</v>
      </c>
      <c r="AE584" s="37">
        <v>233</v>
      </c>
      <c r="AG584" s="37">
        <v>0</v>
      </c>
      <c r="AI584" s="37">
        <v>0</v>
      </c>
      <c r="AK584" s="37">
        <v>0</v>
      </c>
      <c r="AL584" s="37">
        <f t="shared" si="179"/>
        <v>0</v>
      </c>
      <c r="AM584" s="179">
        <f t="shared" si="187"/>
        <v>0</v>
      </c>
      <c r="AP584" s="37">
        <f t="shared" si="188"/>
        <v>0</v>
      </c>
      <c r="AS584" s="37">
        <f t="shared" si="189"/>
        <v>0</v>
      </c>
      <c r="AU584" s="37">
        <v>0</v>
      </c>
      <c r="AV584" s="37">
        <f t="shared" si="194"/>
        <v>0</v>
      </c>
      <c r="AX584" s="37">
        <v>0</v>
      </c>
      <c r="AZ584" s="37">
        <v>1</v>
      </c>
      <c r="BF584" s="37">
        <v>0</v>
      </c>
      <c r="BS584" s="37">
        <f t="shared" si="197"/>
        <v>429</v>
      </c>
      <c r="BU584" s="37">
        <v>429</v>
      </c>
      <c r="BW584" s="37">
        <v>0</v>
      </c>
      <c r="BY584" s="37">
        <v>0</v>
      </c>
      <c r="CA584" s="37">
        <v>0</v>
      </c>
      <c r="CH584" s="37">
        <f t="shared" si="195"/>
        <v>5</v>
      </c>
      <c r="CJ584" s="37">
        <v>5</v>
      </c>
      <c r="CN584" s="37">
        <v>1777.5409999999999</v>
      </c>
      <c r="CT584" s="37">
        <v>0</v>
      </c>
      <c r="DB584" s="37">
        <v>0</v>
      </c>
      <c r="DD584" s="37">
        <v>0</v>
      </c>
      <c r="DE584" s="37">
        <f t="shared" si="190"/>
        <v>1</v>
      </c>
      <c r="DG584" s="37">
        <v>1</v>
      </c>
      <c r="DK584" s="37">
        <v>18</v>
      </c>
      <c r="DQ584" s="37">
        <f>FF584/2</f>
        <v>1303.0495000000001</v>
      </c>
      <c r="DW584" s="37">
        <v>0</v>
      </c>
      <c r="DZ584" s="37">
        <v>1</v>
      </c>
      <c r="EE584" s="37">
        <v>0</v>
      </c>
      <c r="EK584" s="37">
        <v>0</v>
      </c>
      <c r="EL584" s="37">
        <f t="shared" si="191"/>
        <v>154</v>
      </c>
      <c r="EN584" s="37">
        <v>154</v>
      </c>
      <c r="EP584" s="37">
        <v>1946.567</v>
      </c>
      <c r="FF584" s="37">
        <v>2606.0990000000002</v>
      </c>
      <c r="FI584" s="37"/>
      <c r="FV584" s="37">
        <v>521.21979999999996</v>
      </c>
      <c r="FX584" s="37">
        <v>5</v>
      </c>
      <c r="GB584" s="37">
        <v>581.36800000000005</v>
      </c>
      <c r="GH584" s="37">
        <v>145.34200000000001</v>
      </c>
      <c r="HV584" s="37">
        <v>133.867631578947</v>
      </c>
      <c r="HX584" s="37">
        <v>5.2</v>
      </c>
      <c r="IB584" s="37">
        <v>0</v>
      </c>
      <c r="IR584" s="37">
        <v>0</v>
      </c>
      <c r="IT584" s="37">
        <v>0</v>
      </c>
      <c r="JT584" s="37">
        <v>0</v>
      </c>
      <c r="JW584" s="37">
        <v>0</v>
      </c>
      <c r="JZ584" s="37">
        <v>0</v>
      </c>
      <c r="KA584" s="37">
        <v>0</v>
      </c>
      <c r="KB584" s="37">
        <v>0</v>
      </c>
      <c r="KC584" s="37">
        <v>0</v>
      </c>
      <c r="KD584" s="37">
        <v>0</v>
      </c>
      <c r="KV584" s="37">
        <v>0</v>
      </c>
    </row>
    <row r="585" spans="1:308" ht="17.25" customHeight="1" x14ac:dyDescent="0.25">
      <c r="A585" s="17">
        <v>575</v>
      </c>
      <c r="B585" s="163" t="s">
        <v>300</v>
      </c>
      <c r="C585" s="169" t="s">
        <v>875</v>
      </c>
      <c r="D585" s="170">
        <v>8790270738</v>
      </c>
      <c r="E585" s="78">
        <f t="shared" si="192"/>
        <v>4227.5050000000001</v>
      </c>
      <c r="F585" s="78">
        <f t="shared" si="180"/>
        <v>0</v>
      </c>
      <c r="G585" s="78">
        <f t="shared" si="181"/>
        <v>1085.2</v>
      </c>
      <c r="H585" s="78">
        <f t="shared" si="182"/>
        <v>0</v>
      </c>
      <c r="I585" s="78">
        <f t="shared" si="193"/>
        <v>3142.3049999999998</v>
      </c>
      <c r="J585" s="37">
        <f t="shared" si="183"/>
        <v>0</v>
      </c>
      <c r="K585" s="37">
        <f>VLOOKUP($D585,'[2]Титул ДТ'!$B:$CT,12,0)</f>
        <v>0</v>
      </c>
      <c r="N585" s="37">
        <v>0</v>
      </c>
      <c r="U585" s="37">
        <v>0</v>
      </c>
      <c r="V585" s="180">
        <f t="shared" ref="V585:V626" si="199">SUM(W585,Z585,AC585)</f>
        <v>0</v>
      </c>
      <c r="W585" s="180">
        <f t="shared" si="184"/>
        <v>0</v>
      </c>
      <c r="X585" s="180"/>
      <c r="Y585" s="180"/>
      <c r="Z585" s="180">
        <f t="shared" si="185"/>
        <v>0</v>
      </c>
      <c r="AA585" s="180"/>
      <c r="AB585" s="180"/>
      <c r="AC585" s="180">
        <f t="shared" si="186"/>
        <v>0</v>
      </c>
      <c r="AE585" s="37">
        <v>0</v>
      </c>
      <c r="AG585" s="37">
        <v>0</v>
      </c>
      <c r="AI585" s="37">
        <v>0</v>
      </c>
      <c r="AK585" s="37">
        <v>0</v>
      </c>
      <c r="AL585" s="37">
        <f t="shared" ref="AL585:AL626" si="200">AM585+AP585+AS585+AV585</f>
        <v>0</v>
      </c>
      <c r="AM585" s="179">
        <f t="shared" si="187"/>
        <v>0</v>
      </c>
      <c r="AP585" s="37">
        <f t="shared" si="188"/>
        <v>0</v>
      </c>
      <c r="AS585" s="37">
        <f t="shared" si="189"/>
        <v>0</v>
      </c>
      <c r="AU585" s="37">
        <v>0</v>
      </c>
      <c r="AV585" s="37">
        <f t="shared" si="194"/>
        <v>0</v>
      </c>
      <c r="AX585" s="37">
        <v>0</v>
      </c>
      <c r="AZ585" s="37">
        <v>0</v>
      </c>
      <c r="BF585" s="37">
        <v>0</v>
      </c>
      <c r="BS585" s="37">
        <f t="shared" si="197"/>
        <v>0</v>
      </c>
      <c r="BU585" s="37">
        <v>0</v>
      </c>
      <c r="BW585" s="37">
        <v>0</v>
      </c>
      <c r="BY585" s="37">
        <v>0</v>
      </c>
      <c r="CA585" s="37">
        <v>0</v>
      </c>
      <c r="CH585" s="37">
        <f t="shared" si="195"/>
        <v>0</v>
      </c>
      <c r="CJ585" s="37">
        <v>0</v>
      </c>
      <c r="CN585" s="37">
        <v>2936.3159999999998</v>
      </c>
      <c r="CT585" s="37">
        <v>0</v>
      </c>
      <c r="DB585" s="37">
        <v>0</v>
      </c>
      <c r="DD585" s="37">
        <v>0</v>
      </c>
      <c r="DE585" s="37">
        <f t="shared" si="190"/>
        <v>0</v>
      </c>
      <c r="DG585" s="37">
        <v>0</v>
      </c>
      <c r="DK585" s="37">
        <v>0</v>
      </c>
      <c r="DQ585" s="37">
        <f>FF585/2</f>
        <v>315.59800000000001</v>
      </c>
      <c r="DW585" s="37">
        <v>0</v>
      </c>
      <c r="DZ585" s="37">
        <v>0</v>
      </c>
      <c r="EE585" s="37">
        <v>0</v>
      </c>
      <c r="EK585" s="37">
        <v>0</v>
      </c>
      <c r="EL585" s="37">
        <f t="shared" si="191"/>
        <v>35</v>
      </c>
      <c r="EN585" s="37">
        <v>35</v>
      </c>
      <c r="EP585" s="37">
        <v>454.00400000000002</v>
      </c>
      <c r="FF585" s="37">
        <v>631.19600000000003</v>
      </c>
      <c r="FI585" s="37"/>
      <c r="FV585" s="37">
        <v>126.2392</v>
      </c>
      <c r="FX585" s="37">
        <v>5</v>
      </c>
      <c r="GH585" s="37">
        <v>205.989</v>
      </c>
      <c r="HV585" s="37">
        <v>130.09831578947399</v>
      </c>
      <c r="HX585" s="37">
        <v>1.7</v>
      </c>
      <c r="IB585" s="37">
        <v>0</v>
      </c>
      <c r="IR585" s="37">
        <v>0</v>
      </c>
      <c r="IT585" s="37">
        <v>0</v>
      </c>
      <c r="JT585" s="37">
        <v>0</v>
      </c>
      <c r="JW585" s="37">
        <v>0</v>
      </c>
      <c r="JZ585" s="37">
        <v>0</v>
      </c>
      <c r="KA585" s="37">
        <v>0</v>
      </c>
      <c r="KB585" s="37">
        <v>0</v>
      </c>
      <c r="KC585" s="37">
        <v>0</v>
      </c>
      <c r="KD585" s="37">
        <v>0</v>
      </c>
      <c r="KV585" s="37">
        <v>0</v>
      </c>
    </row>
    <row r="586" spans="1:308" ht="17.25" customHeight="1" x14ac:dyDescent="0.25">
      <c r="A586" s="17">
        <v>576</v>
      </c>
      <c r="B586" s="163" t="s">
        <v>300</v>
      </c>
      <c r="C586" s="169" t="s">
        <v>876</v>
      </c>
      <c r="D586" s="170">
        <v>8878628898</v>
      </c>
      <c r="E586" s="78">
        <f t="shared" si="192"/>
        <v>31890.222999999998</v>
      </c>
      <c r="F586" s="78">
        <f t="shared" ref="F586:F649" si="201">SUM(M586,Q586,BC586,BG586,DH586,DL586,EO586,ES586,FE586,FI586,FY586,FZ586,GA586,GK586,GL586,GM586,HY586,IC586,IX586,JB586,LS586,LW586,KF586,LH586)</f>
        <v>0</v>
      </c>
      <c r="G586" s="78">
        <f t="shared" ref="G586:G649" si="202">SUM(N586,R586,BD586,BH586,DI586,DM586,EP586,ET586,FF586,FJ586,GB586,GC586,GD586,GN586,GO586,GP586,HZ586,ID586,IY586,JC586,LT586,LX586,KH586,LJ586)</f>
        <v>9239.7955999999995</v>
      </c>
      <c r="H586" s="78">
        <f t="shared" ref="H586:H649" si="203">SUM(O586,S586,AF586,AH586,AJ586,BE586,BI586,BV586,BX586,BZ586,CM586,CO586,CQ586,CK586,GW586,GX586,GY586,HC586,HD586,DJ586,DN586,EQ586,EU586,FG586,FK586,GE586,GF586,GG586,GQ586,GR586,GS586,IA586,IE586,IZ586,JD586,JF586,JH586,JJ586,JL586,LU586,LY586,MA586,MC586,ME586,MG586,HE586,HI586,HJ586,HK586,HO586,HP586,HQ586,IG586,II586,IK586,IM586,IO586,JN586,MI586,MK586,EW586,EY586,FA586,FC586,JR586,FM586,FO586,FQ586,FS586,JP586+X586+AA586+AD586+BN586+BQ586+BT586+KJ586+KR586+KW586+KY586+LA586+LD586+LL586,CW586,DA586,KN586)</f>
        <v>0</v>
      </c>
      <c r="I586" s="78">
        <f t="shared" si="193"/>
        <v>22650.4274</v>
      </c>
      <c r="J586" s="37">
        <f t="shared" ref="J586:J641" si="204">K586+L586</f>
        <v>1</v>
      </c>
      <c r="L586" s="37">
        <v>1</v>
      </c>
      <c r="N586" s="37">
        <v>0</v>
      </c>
      <c r="U586" s="37">
        <v>1</v>
      </c>
      <c r="V586" s="180">
        <f t="shared" si="199"/>
        <v>303</v>
      </c>
      <c r="W586" s="180">
        <f t="shared" ref="W586:W626" si="205">X586+Y586</f>
        <v>0</v>
      </c>
      <c r="X586" s="180"/>
      <c r="Y586" s="180"/>
      <c r="Z586" s="180">
        <f t="shared" ref="Z586:Z626" si="206">AA586+AB586</f>
        <v>0</v>
      </c>
      <c r="AA586" s="180"/>
      <c r="AB586" s="180"/>
      <c r="AC586" s="180">
        <f t="shared" ref="AC586:AC626" si="207">AD586+AE586</f>
        <v>303</v>
      </c>
      <c r="AE586" s="37">
        <v>303</v>
      </c>
      <c r="AG586" s="37">
        <v>0</v>
      </c>
      <c r="AI586" s="37">
        <v>0</v>
      </c>
      <c r="AK586" s="37">
        <v>0</v>
      </c>
      <c r="AL586" s="37">
        <f t="shared" si="200"/>
        <v>0</v>
      </c>
      <c r="AM586" s="179">
        <f t="shared" ref="AM586:AM626" si="208">AN586+AO586</f>
        <v>0</v>
      </c>
      <c r="AP586" s="37">
        <f t="shared" ref="AP586:AP626" si="209">AQ586+AR586</f>
        <v>0</v>
      </c>
      <c r="AS586" s="37">
        <f t="shared" ref="AS586:AS626" si="210">AT586+AU586</f>
        <v>0</v>
      </c>
      <c r="AU586" s="37">
        <v>0</v>
      </c>
      <c r="AV586" s="37">
        <f t="shared" si="194"/>
        <v>0</v>
      </c>
      <c r="AX586" s="37">
        <v>0</v>
      </c>
      <c r="AZ586" s="37">
        <v>1</v>
      </c>
      <c r="BF586" s="37">
        <v>0</v>
      </c>
      <c r="BS586" s="37">
        <f t="shared" si="197"/>
        <v>317</v>
      </c>
      <c r="BU586" s="37">
        <v>317</v>
      </c>
      <c r="BW586" s="37">
        <v>0</v>
      </c>
      <c r="BY586" s="37">
        <v>0</v>
      </c>
      <c r="CA586" s="37">
        <v>0</v>
      </c>
      <c r="CH586" s="37">
        <f t="shared" si="195"/>
        <v>2</v>
      </c>
      <c r="CJ586" s="37">
        <v>2</v>
      </c>
      <c r="CN586" s="37">
        <v>21514.444</v>
      </c>
      <c r="CT586" s="37">
        <v>0</v>
      </c>
      <c r="DB586" s="37">
        <v>0</v>
      </c>
      <c r="DD586" s="37">
        <v>0</v>
      </c>
      <c r="DE586" s="37">
        <f t="shared" ref="DE586:DE626" si="211">DF586+DG586</f>
        <v>0</v>
      </c>
      <c r="DG586" s="37">
        <v>0</v>
      </c>
      <c r="DK586" s="37">
        <v>0</v>
      </c>
      <c r="DQ586" s="37">
        <f>FF586/2</f>
        <v>3112.9760000000001</v>
      </c>
      <c r="DW586" s="37">
        <v>0</v>
      </c>
      <c r="DZ586" s="37">
        <v>1</v>
      </c>
      <c r="EE586" s="37">
        <v>0</v>
      </c>
      <c r="EK586" s="37">
        <v>0</v>
      </c>
      <c r="EL586" s="37">
        <f t="shared" ref="EL586:EL641" si="212">EM586+EN586</f>
        <v>75</v>
      </c>
      <c r="EN586" s="37">
        <v>75</v>
      </c>
      <c r="EP586" s="37">
        <v>949.91</v>
      </c>
      <c r="FF586" s="37">
        <v>6225.9520000000002</v>
      </c>
      <c r="FI586" s="37"/>
      <c r="FV586" s="37">
        <v>1245.1904</v>
      </c>
      <c r="FX586" s="37">
        <v>5</v>
      </c>
      <c r="GB586" s="37">
        <v>2063.9335999999998</v>
      </c>
      <c r="GH586" s="37">
        <v>515.98339999999996</v>
      </c>
      <c r="HV586" s="37">
        <v>737.11914285714295</v>
      </c>
      <c r="HX586" s="37">
        <v>3.6</v>
      </c>
      <c r="IB586" s="37">
        <v>0</v>
      </c>
      <c r="IR586" s="37">
        <v>0</v>
      </c>
      <c r="IT586" s="37">
        <v>0</v>
      </c>
      <c r="JT586" s="37">
        <v>0</v>
      </c>
      <c r="JW586" s="37">
        <v>0</v>
      </c>
      <c r="JZ586" s="37">
        <v>0</v>
      </c>
      <c r="KA586" s="37">
        <v>0</v>
      </c>
      <c r="KB586" s="37">
        <v>0</v>
      </c>
      <c r="KC586" s="37">
        <v>0</v>
      </c>
      <c r="KD586" s="37">
        <v>0</v>
      </c>
      <c r="KV586" s="37">
        <v>0</v>
      </c>
    </row>
    <row r="587" spans="1:308" ht="17.25" customHeight="1" x14ac:dyDescent="0.25">
      <c r="A587" s="17">
        <v>577</v>
      </c>
      <c r="B587" s="163" t="s">
        <v>300</v>
      </c>
      <c r="C587" s="169" t="s">
        <v>877</v>
      </c>
      <c r="D587" s="170">
        <v>8880348138</v>
      </c>
      <c r="E587" s="78">
        <f t="shared" ref="E587:E650" si="213">SUM(F587,G587,H587,I587)</f>
        <v>7999.6229999999996</v>
      </c>
      <c r="F587" s="78">
        <f t="shared" si="201"/>
        <v>0</v>
      </c>
      <c r="G587" s="78">
        <f t="shared" si="202"/>
        <v>1009.016</v>
      </c>
      <c r="H587" s="78">
        <f t="shared" si="203"/>
        <v>0</v>
      </c>
      <c r="I587" s="78">
        <f t="shared" ref="I587:I650" si="214">SUM(P587,T587,Y587,AB587,AE587,AG587,AI587,AK587,BF587,BJ587,BO587,BR587,BU587,BW587,BY587,CA587,CL587,CN587,CP587,CR587,CX587,DB587,DK587,DO587,ER587,EV587,EX587,EZ587,FB587,FD587,FH587,FL587,FN587,FP587,FR587,FT587,GH587:GJ587,GT587:GV587,GZ587:HB587,HF587:HH587,HL587:HN587,HR587:HT587,IB587,IF587,IH587,IJ587,IL587,IN587,IP587,JA587,JE587,JG587,JI587,JK587,JM699,JM587,JO587,JQ587,JS587,KL587,KT587,KX587,KZ587,LB587,LF587,LN587,LV587,LZ587,MB587,MD587,MF587,MH587,MJ587,ML587,KP587)</f>
        <v>6990.607</v>
      </c>
      <c r="J587" s="37">
        <f t="shared" si="204"/>
        <v>0</v>
      </c>
      <c r="K587" s="37">
        <f>VLOOKUP($D587,'[2]Титул ДТ'!$B:$CT,12,0)</f>
        <v>0</v>
      </c>
      <c r="N587" s="37">
        <v>0</v>
      </c>
      <c r="U587" s="37">
        <v>0</v>
      </c>
      <c r="V587" s="180">
        <f t="shared" si="199"/>
        <v>0</v>
      </c>
      <c r="W587" s="180">
        <f t="shared" si="205"/>
        <v>0</v>
      </c>
      <c r="X587" s="180"/>
      <c r="Y587" s="180"/>
      <c r="Z587" s="180">
        <f t="shared" si="206"/>
        <v>0</v>
      </c>
      <c r="AA587" s="180"/>
      <c r="AB587" s="180"/>
      <c r="AC587" s="180">
        <f t="shared" si="207"/>
        <v>0</v>
      </c>
      <c r="AE587" s="37">
        <v>0</v>
      </c>
      <c r="AG587" s="37">
        <v>0</v>
      </c>
      <c r="AI587" s="37">
        <v>0</v>
      </c>
      <c r="AK587" s="37">
        <v>0</v>
      </c>
      <c r="AL587" s="37">
        <f t="shared" si="200"/>
        <v>0</v>
      </c>
      <c r="AM587" s="179">
        <f t="shared" si="208"/>
        <v>0</v>
      </c>
      <c r="AP587" s="37">
        <f t="shared" si="209"/>
        <v>0</v>
      </c>
      <c r="AS587" s="37">
        <f t="shared" si="210"/>
        <v>0</v>
      </c>
      <c r="AU587" s="37">
        <v>0</v>
      </c>
      <c r="AV587" s="37">
        <f t="shared" si="194"/>
        <v>0</v>
      </c>
      <c r="AX587" s="37">
        <v>0</v>
      </c>
      <c r="AZ587" s="37">
        <v>0</v>
      </c>
      <c r="BF587" s="37">
        <v>0</v>
      </c>
      <c r="BS587" s="37">
        <f t="shared" si="197"/>
        <v>0</v>
      </c>
      <c r="BU587" s="37">
        <v>0</v>
      </c>
      <c r="BW587" s="37">
        <v>0</v>
      </c>
      <c r="BY587" s="37">
        <v>0</v>
      </c>
      <c r="CA587" s="37">
        <v>0</v>
      </c>
      <c r="CH587" s="37">
        <f t="shared" si="195"/>
        <v>0</v>
      </c>
      <c r="CJ587" s="37">
        <v>0</v>
      </c>
      <c r="CN587" s="37">
        <v>5847.6210000000001</v>
      </c>
      <c r="CT587" s="37">
        <v>250</v>
      </c>
      <c r="DB587" s="37">
        <v>0</v>
      </c>
      <c r="DD587" s="37">
        <v>0</v>
      </c>
      <c r="DE587" s="37">
        <f t="shared" si="211"/>
        <v>0</v>
      </c>
      <c r="DG587" s="37">
        <v>0</v>
      </c>
      <c r="DK587" s="37">
        <v>0</v>
      </c>
      <c r="DQ587" s="37">
        <v>55</v>
      </c>
      <c r="DW587" s="37">
        <v>0</v>
      </c>
      <c r="DZ587" s="37">
        <v>0</v>
      </c>
      <c r="EE587" s="37">
        <v>0</v>
      </c>
      <c r="EK587" s="37">
        <v>0</v>
      </c>
      <c r="EL587" s="37">
        <f t="shared" si="212"/>
        <v>76</v>
      </c>
      <c r="EN587" s="37">
        <v>76</v>
      </c>
      <c r="EP587" s="37">
        <v>1009.016</v>
      </c>
      <c r="FF587" s="37">
        <v>0</v>
      </c>
      <c r="FI587" s="37"/>
      <c r="FX587" s="37">
        <v>0</v>
      </c>
      <c r="GH587" s="37">
        <v>1142.9860000000001</v>
      </c>
      <c r="HV587" s="37">
        <v>672.34470588235297</v>
      </c>
      <c r="HX587" s="37">
        <v>1.7</v>
      </c>
      <c r="IB587" s="37">
        <v>0</v>
      </c>
      <c r="IR587" s="37">
        <v>0</v>
      </c>
      <c r="IT587" s="37">
        <v>0</v>
      </c>
      <c r="JT587" s="37">
        <v>0</v>
      </c>
      <c r="JW587" s="37">
        <v>0</v>
      </c>
      <c r="JZ587" s="37">
        <v>0</v>
      </c>
      <c r="KA587" s="37">
        <v>0</v>
      </c>
      <c r="KB587" s="37">
        <v>0</v>
      </c>
      <c r="KC587" s="37">
        <v>0</v>
      </c>
      <c r="KD587" s="37">
        <v>0</v>
      </c>
      <c r="KV587" s="37">
        <v>0</v>
      </c>
    </row>
    <row r="588" spans="1:308" ht="17.25" customHeight="1" x14ac:dyDescent="0.25">
      <c r="A588" s="17">
        <v>578</v>
      </c>
      <c r="B588" s="163" t="s">
        <v>300</v>
      </c>
      <c r="C588" s="169" t="s">
        <v>878</v>
      </c>
      <c r="D588" s="170">
        <v>8885668578</v>
      </c>
      <c r="E588" s="78">
        <f t="shared" si="213"/>
        <v>4145.95</v>
      </c>
      <c r="F588" s="78">
        <f t="shared" si="201"/>
        <v>0</v>
      </c>
      <c r="G588" s="78">
        <f t="shared" si="202"/>
        <v>673.54499999999996</v>
      </c>
      <c r="H588" s="78">
        <f t="shared" si="203"/>
        <v>0</v>
      </c>
      <c r="I588" s="78">
        <f t="shared" si="214"/>
        <v>3472.4049999999997</v>
      </c>
      <c r="J588" s="37">
        <f t="shared" si="204"/>
        <v>1</v>
      </c>
      <c r="K588" s="37">
        <f>VLOOKUP($D588,'[2]Титул ДТ'!$B:$CT,12,0)</f>
        <v>1</v>
      </c>
      <c r="N588" s="37">
        <v>0</v>
      </c>
      <c r="U588" s="37">
        <v>1</v>
      </c>
      <c r="V588" s="180">
        <f t="shared" si="199"/>
        <v>0</v>
      </c>
      <c r="W588" s="180">
        <f t="shared" si="205"/>
        <v>0</v>
      </c>
      <c r="X588" s="180"/>
      <c r="Y588" s="180"/>
      <c r="Z588" s="180">
        <f t="shared" si="206"/>
        <v>0</v>
      </c>
      <c r="AA588" s="180"/>
      <c r="AB588" s="180"/>
      <c r="AC588" s="180">
        <f t="shared" si="207"/>
        <v>0</v>
      </c>
      <c r="AE588" s="37">
        <v>0</v>
      </c>
      <c r="AG588" s="37">
        <v>0</v>
      </c>
      <c r="AI588" s="37">
        <v>15</v>
      </c>
      <c r="AK588" s="37">
        <v>0</v>
      </c>
      <c r="AL588" s="37">
        <f t="shared" si="200"/>
        <v>0</v>
      </c>
      <c r="AM588" s="179">
        <f t="shared" si="208"/>
        <v>0</v>
      </c>
      <c r="AP588" s="37">
        <f t="shared" si="209"/>
        <v>0</v>
      </c>
      <c r="AS588" s="37">
        <f t="shared" si="210"/>
        <v>0</v>
      </c>
      <c r="AU588" s="37">
        <v>0</v>
      </c>
      <c r="AV588" s="37">
        <f t="shared" ref="AV588:AV641" si="215">AW588+AX588</f>
        <v>0</v>
      </c>
      <c r="AX588" s="37">
        <v>0</v>
      </c>
      <c r="AZ588" s="37">
        <v>0</v>
      </c>
      <c r="BF588" s="37">
        <v>0</v>
      </c>
      <c r="BS588" s="37">
        <f t="shared" si="197"/>
        <v>0</v>
      </c>
      <c r="BU588" s="37">
        <v>0</v>
      </c>
      <c r="BW588" s="37">
        <v>0</v>
      </c>
      <c r="BY588" s="37">
        <v>0</v>
      </c>
      <c r="CA588" s="37">
        <v>0</v>
      </c>
      <c r="CH588" s="37">
        <f t="shared" si="195"/>
        <v>0</v>
      </c>
      <c r="CJ588" s="37">
        <v>0</v>
      </c>
      <c r="CN588" s="37">
        <v>3103.7139999999999</v>
      </c>
      <c r="CT588" s="37">
        <v>30</v>
      </c>
      <c r="DB588" s="37">
        <v>0</v>
      </c>
      <c r="DD588" s="37">
        <v>0</v>
      </c>
      <c r="DE588" s="37">
        <f t="shared" si="211"/>
        <v>0</v>
      </c>
      <c r="DG588" s="37">
        <v>0</v>
      </c>
      <c r="DK588" s="37">
        <v>0</v>
      </c>
      <c r="DQ588" s="37">
        <v>55</v>
      </c>
      <c r="DW588" s="37">
        <v>0</v>
      </c>
      <c r="DZ588" s="37">
        <v>1</v>
      </c>
      <c r="EE588" s="37">
        <v>0</v>
      </c>
      <c r="EK588" s="37">
        <v>0</v>
      </c>
      <c r="EL588" s="37">
        <f t="shared" si="212"/>
        <v>51</v>
      </c>
      <c r="EN588" s="37">
        <v>51</v>
      </c>
      <c r="EP588" s="37">
        <v>673.54499999999996</v>
      </c>
      <c r="FF588" s="37">
        <v>0</v>
      </c>
      <c r="FI588" s="37"/>
      <c r="FX588" s="37">
        <v>0</v>
      </c>
      <c r="GH588" s="37">
        <v>353.69099999999997</v>
      </c>
      <c r="HV588" s="37">
        <v>244.86300000000099</v>
      </c>
      <c r="HX588" s="37">
        <v>1.7</v>
      </c>
      <c r="IB588" s="37">
        <v>0</v>
      </c>
      <c r="IR588" s="37">
        <v>0</v>
      </c>
      <c r="IT588" s="37">
        <v>0</v>
      </c>
      <c r="JT588" s="37">
        <v>0</v>
      </c>
      <c r="JW588" s="37">
        <v>0</v>
      </c>
      <c r="JZ588" s="37">
        <v>0</v>
      </c>
      <c r="KA588" s="37">
        <v>0</v>
      </c>
      <c r="KB588" s="37">
        <v>0</v>
      </c>
      <c r="KC588" s="37">
        <v>0</v>
      </c>
      <c r="KD588" s="37">
        <v>0</v>
      </c>
      <c r="KV588" s="37">
        <v>0</v>
      </c>
    </row>
    <row r="589" spans="1:308" ht="17.25" customHeight="1" x14ac:dyDescent="0.25">
      <c r="A589" s="17">
        <v>579</v>
      </c>
      <c r="B589" s="163" t="s">
        <v>300</v>
      </c>
      <c r="C589" s="169" t="s">
        <v>879</v>
      </c>
      <c r="D589" s="170">
        <v>8889145718</v>
      </c>
      <c r="E589" s="78">
        <f t="shared" si="213"/>
        <v>7753.8289999999997</v>
      </c>
      <c r="F589" s="78">
        <f t="shared" si="201"/>
        <v>0</v>
      </c>
      <c r="G589" s="78">
        <f t="shared" si="202"/>
        <v>1182.173</v>
      </c>
      <c r="H589" s="78">
        <f t="shared" si="203"/>
        <v>0</v>
      </c>
      <c r="I589" s="78">
        <f t="shared" si="214"/>
        <v>6571.6559999999999</v>
      </c>
      <c r="J589" s="37">
        <f t="shared" si="204"/>
        <v>0</v>
      </c>
      <c r="K589" s="37">
        <f>VLOOKUP($D589,'[2]Титул ДТ'!$B:$CT,12,0)</f>
        <v>0</v>
      </c>
      <c r="N589" s="37">
        <v>0</v>
      </c>
      <c r="U589" s="37">
        <v>0</v>
      </c>
      <c r="V589" s="180">
        <f t="shared" si="199"/>
        <v>0</v>
      </c>
      <c r="W589" s="180">
        <f t="shared" si="205"/>
        <v>0</v>
      </c>
      <c r="X589" s="180"/>
      <c r="Y589" s="180"/>
      <c r="Z589" s="180">
        <f t="shared" si="206"/>
        <v>0</v>
      </c>
      <c r="AA589" s="180"/>
      <c r="AB589" s="180"/>
      <c r="AC589" s="180">
        <f t="shared" si="207"/>
        <v>0</v>
      </c>
      <c r="AE589" s="37">
        <v>0</v>
      </c>
      <c r="AG589" s="37">
        <v>0</v>
      </c>
      <c r="AI589" s="37">
        <v>0</v>
      </c>
      <c r="AK589" s="37">
        <v>0</v>
      </c>
      <c r="AL589" s="37">
        <f t="shared" si="200"/>
        <v>0</v>
      </c>
      <c r="AM589" s="179">
        <f t="shared" si="208"/>
        <v>0</v>
      </c>
      <c r="AP589" s="37">
        <f t="shared" si="209"/>
        <v>0</v>
      </c>
      <c r="AS589" s="37">
        <f t="shared" si="210"/>
        <v>0</v>
      </c>
      <c r="AU589" s="37">
        <v>0</v>
      </c>
      <c r="AV589" s="37">
        <f t="shared" si="215"/>
        <v>0</v>
      </c>
      <c r="AX589" s="37">
        <v>0</v>
      </c>
      <c r="AZ589" s="37">
        <v>0</v>
      </c>
      <c r="BF589" s="37">
        <v>0</v>
      </c>
      <c r="BS589" s="37">
        <f t="shared" si="197"/>
        <v>0</v>
      </c>
      <c r="BU589" s="37">
        <v>0</v>
      </c>
      <c r="BW589" s="37">
        <v>0</v>
      </c>
      <c r="BY589" s="37">
        <v>0</v>
      </c>
      <c r="CA589" s="37">
        <v>0</v>
      </c>
      <c r="CH589" s="37">
        <f t="shared" si="195"/>
        <v>0</v>
      </c>
      <c r="CJ589" s="37">
        <v>0</v>
      </c>
      <c r="CN589" s="37">
        <v>5516.3710000000001</v>
      </c>
      <c r="CT589" s="37">
        <v>160</v>
      </c>
      <c r="DB589" s="37">
        <v>0</v>
      </c>
      <c r="DD589" s="37">
        <v>0</v>
      </c>
      <c r="DE589" s="37">
        <f t="shared" si="211"/>
        <v>0</v>
      </c>
      <c r="DG589" s="37">
        <v>0</v>
      </c>
      <c r="DK589" s="37">
        <v>0</v>
      </c>
      <c r="DQ589" s="37">
        <v>55</v>
      </c>
      <c r="DW589" s="37">
        <v>0</v>
      </c>
      <c r="DZ589" s="37">
        <v>0</v>
      </c>
      <c r="EE589" s="37">
        <v>0</v>
      </c>
      <c r="EK589" s="37">
        <v>0</v>
      </c>
      <c r="EL589" s="37">
        <f t="shared" si="212"/>
        <v>94</v>
      </c>
      <c r="EN589" s="37">
        <v>94</v>
      </c>
      <c r="EP589" s="37">
        <v>1182.173</v>
      </c>
      <c r="FF589" s="37">
        <v>0</v>
      </c>
      <c r="FI589" s="37"/>
      <c r="FX589" s="37">
        <v>0</v>
      </c>
      <c r="GH589" s="37">
        <v>1055.2850000000001</v>
      </c>
      <c r="HV589" s="37">
        <v>545.83706896551803</v>
      </c>
      <c r="HX589" s="37">
        <v>1.7</v>
      </c>
      <c r="IB589" s="37">
        <v>0</v>
      </c>
      <c r="IR589" s="37">
        <v>0</v>
      </c>
      <c r="IT589" s="37">
        <v>0</v>
      </c>
      <c r="JT589" s="37">
        <v>0</v>
      </c>
      <c r="JW589" s="37">
        <v>0</v>
      </c>
      <c r="JZ589" s="37">
        <v>0</v>
      </c>
      <c r="KA589" s="37">
        <v>0</v>
      </c>
      <c r="KB589" s="37">
        <v>0</v>
      </c>
      <c r="KC589" s="37">
        <v>0</v>
      </c>
      <c r="KD589" s="37">
        <v>0</v>
      </c>
      <c r="KV589" s="37">
        <v>0</v>
      </c>
    </row>
    <row r="590" spans="1:308" ht="17.25" customHeight="1" x14ac:dyDescent="0.25">
      <c r="A590" s="17">
        <v>580</v>
      </c>
      <c r="B590" s="163" t="s">
        <v>300</v>
      </c>
      <c r="C590" s="169" t="s">
        <v>880</v>
      </c>
      <c r="D590" s="170">
        <v>8981684938</v>
      </c>
      <c r="E590" s="78">
        <f t="shared" si="213"/>
        <v>4672.6019999999999</v>
      </c>
      <c r="F590" s="78">
        <f t="shared" si="201"/>
        <v>0</v>
      </c>
      <c r="G590" s="78">
        <f t="shared" si="202"/>
        <v>227.102</v>
      </c>
      <c r="H590" s="78">
        <f t="shared" si="203"/>
        <v>0</v>
      </c>
      <c r="I590" s="78">
        <f t="shared" si="214"/>
        <v>4445.5</v>
      </c>
      <c r="J590" s="37">
        <f t="shared" si="204"/>
        <v>0</v>
      </c>
      <c r="K590" s="37">
        <f>VLOOKUP($D590,'[2]Титул ДТ'!$B:$CT,12,0)</f>
        <v>0</v>
      </c>
      <c r="N590" s="37">
        <v>0</v>
      </c>
      <c r="U590" s="37">
        <v>0</v>
      </c>
      <c r="V590" s="180">
        <f t="shared" si="199"/>
        <v>0</v>
      </c>
      <c r="W590" s="180">
        <f t="shared" si="205"/>
        <v>0</v>
      </c>
      <c r="X590" s="180"/>
      <c r="Y590" s="180"/>
      <c r="Z590" s="180">
        <f t="shared" si="206"/>
        <v>0</v>
      </c>
      <c r="AA590" s="180"/>
      <c r="AB590" s="180"/>
      <c r="AC590" s="180">
        <f t="shared" si="207"/>
        <v>0</v>
      </c>
      <c r="AE590" s="37">
        <v>0</v>
      </c>
      <c r="AG590" s="37">
        <v>0</v>
      </c>
      <c r="AI590" s="37">
        <v>0</v>
      </c>
      <c r="AK590" s="37">
        <v>0</v>
      </c>
      <c r="AL590" s="37">
        <f t="shared" si="200"/>
        <v>0</v>
      </c>
      <c r="AM590" s="179">
        <f t="shared" si="208"/>
        <v>0</v>
      </c>
      <c r="AP590" s="37">
        <f t="shared" si="209"/>
        <v>0</v>
      </c>
      <c r="AS590" s="37">
        <f t="shared" si="210"/>
        <v>0</v>
      </c>
      <c r="AU590" s="37">
        <v>0</v>
      </c>
      <c r="AV590" s="37">
        <f t="shared" si="215"/>
        <v>0</v>
      </c>
      <c r="AX590" s="37">
        <v>0</v>
      </c>
      <c r="AZ590" s="37">
        <v>0</v>
      </c>
      <c r="BF590" s="37">
        <v>0</v>
      </c>
      <c r="BS590" s="37">
        <f t="shared" si="197"/>
        <v>0</v>
      </c>
      <c r="BU590" s="37">
        <v>0</v>
      </c>
      <c r="BW590" s="37">
        <v>0</v>
      </c>
      <c r="BY590" s="37">
        <v>0</v>
      </c>
      <c r="CA590" s="37">
        <v>0</v>
      </c>
      <c r="CH590" s="37">
        <f t="shared" si="195"/>
        <v>0</v>
      </c>
      <c r="CJ590" s="37">
        <v>0</v>
      </c>
      <c r="CN590" s="37">
        <v>3964.5</v>
      </c>
      <c r="CT590" s="37">
        <v>0</v>
      </c>
      <c r="DB590" s="37">
        <v>0</v>
      </c>
      <c r="DD590" s="37">
        <v>0</v>
      </c>
      <c r="DE590" s="37">
        <f t="shared" si="211"/>
        <v>0</v>
      </c>
      <c r="DG590" s="37">
        <v>0</v>
      </c>
      <c r="DK590" s="37">
        <v>0</v>
      </c>
      <c r="DQ590" s="37">
        <f>FF590/2</f>
        <v>113.551</v>
      </c>
      <c r="DW590" s="37">
        <v>0</v>
      </c>
      <c r="DZ590" s="37">
        <v>0</v>
      </c>
      <c r="EE590" s="37">
        <v>0</v>
      </c>
      <c r="EK590" s="37">
        <v>0</v>
      </c>
      <c r="EL590" s="37">
        <f t="shared" si="212"/>
        <v>0</v>
      </c>
      <c r="EN590" s="37">
        <v>0</v>
      </c>
      <c r="EP590" s="37">
        <v>0</v>
      </c>
      <c r="FF590" s="37">
        <v>227.102</v>
      </c>
      <c r="FI590" s="37"/>
      <c r="FV590" s="37">
        <v>56.775500000000001</v>
      </c>
      <c r="FX590" s="37">
        <v>4</v>
      </c>
      <c r="GH590" s="37">
        <v>481</v>
      </c>
      <c r="HV590" s="37">
        <v>76.522727272727195</v>
      </c>
      <c r="HX590" s="37">
        <v>6.28571428571429</v>
      </c>
      <c r="IB590" s="37">
        <v>0</v>
      </c>
      <c r="IR590" s="37">
        <v>0</v>
      </c>
      <c r="IT590" s="37">
        <v>0</v>
      </c>
      <c r="JT590" s="37">
        <v>0</v>
      </c>
      <c r="JW590" s="37">
        <v>0</v>
      </c>
      <c r="JZ590" s="37">
        <v>0</v>
      </c>
      <c r="KA590" s="37">
        <v>0</v>
      </c>
      <c r="KB590" s="37">
        <v>0</v>
      </c>
      <c r="KC590" s="37">
        <v>0</v>
      </c>
      <c r="KD590" s="37">
        <v>0</v>
      </c>
      <c r="KV590" s="37">
        <v>0</v>
      </c>
    </row>
    <row r="591" spans="1:308" ht="17.25" customHeight="1" x14ac:dyDescent="0.25">
      <c r="A591" s="17">
        <v>581</v>
      </c>
      <c r="B591" s="163" t="s">
        <v>300</v>
      </c>
      <c r="C591" s="169" t="s">
        <v>881</v>
      </c>
      <c r="D591" s="170">
        <v>5410246482</v>
      </c>
      <c r="E591" s="78">
        <f t="shared" si="213"/>
        <v>3700.7489999999998</v>
      </c>
      <c r="F591" s="78">
        <f t="shared" si="201"/>
        <v>0</v>
      </c>
      <c r="G591" s="78">
        <f t="shared" si="202"/>
        <v>508.40100000000001</v>
      </c>
      <c r="H591" s="78">
        <f t="shared" si="203"/>
        <v>0</v>
      </c>
      <c r="I591" s="78">
        <f t="shared" si="214"/>
        <v>3192.348</v>
      </c>
      <c r="J591" s="37">
        <f t="shared" si="204"/>
        <v>1</v>
      </c>
      <c r="K591" s="37">
        <f>VLOOKUP($D591,'[2]Титул ДТ'!$B:$CT,12,0)</f>
        <v>1</v>
      </c>
      <c r="N591" s="37">
        <v>0</v>
      </c>
      <c r="U591" s="37">
        <v>1</v>
      </c>
      <c r="V591" s="180">
        <f t="shared" si="199"/>
        <v>0</v>
      </c>
      <c r="W591" s="180">
        <f t="shared" si="205"/>
        <v>0</v>
      </c>
      <c r="X591" s="180"/>
      <c r="Y591" s="180"/>
      <c r="Z591" s="180">
        <f t="shared" si="206"/>
        <v>0</v>
      </c>
      <c r="AA591" s="180"/>
      <c r="AB591" s="180"/>
      <c r="AC591" s="180">
        <f t="shared" si="207"/>
        <v>0</v>
      </c>
      <c r="AE591" s="37">
        <v>0</v>
      </c>
      <c r="AG591" s="37">
        <v>0</v>
      </c>
      <c r="AI591" s="37">
        <v>72.7</v>
      </c>
      <c r="AK591" s="37">
        <v>0</v>
      </c>
      <c r="AL591" s="37">
        <f t="shared" si="200"/>
        <v>0</v>
      </c>
      <c r="AM591" s="179">
        <f t="shared" si="208"/>
        <v>0</v>
      </c>
      <c r="AP591" s="37">
        <f t="shared" si="209"/>
        <v>0</v>
      </c>
      <c r="AS591" s="37">
        <f t="shared" si="210"/>
        <v>0</v>
      </c>
      <c r="AU591" s="37">
        <v>0</v>
      </c>
      <c r="AV591" s="37">
        <f t="shared" si="215"/>
        <v>0</v>
      </c>
      <c r="AX591" s="37">
        <v>0</v>
      </c>
      <c r="AZ591" s="37">
        <v>0</v>
      </c>
      <c r="BF591" s="37">
        <v>0</v>
      </c>
      <c r="BS591" s="37">
        <f t="shared" si="197"/>
        <v>0</v>
      </c>
      <c r="BU591" s="37">
        <v>0</v>
      </c>
      <c r="BW591" s="37">
        <v>0</v>
      </c>
      <c r="BY591" s="37">
        <v>0</v>
      </c>
      <c r="CA591" s="37">
        <v>0</v>
      </c>
      <c r="CH591" s="37">
        <f t="shared" si="195"/>
        <v>0</v>
      </c>
      <c r="CJ591" s="37">
        <v>0</v>
      </c>
      <c r="CN591" s="37">
        <v>2994.529</v>
      </c>
      <c r="CT591" s="37">
        <v>43</v>
      </c>
      <c r="DB591" s="37">
        <v>0</v>
      </c>
      <c r="DD591" s="37">
        <v>0</v>
      </c>
      <c r="DE591" s="37">
        <f t="shared" si="211"/>
        <v>1</v>
      </c>
      <c r="DG591" s="37">
        <v>1</v>
      </c>
      <c r="DK591" s="37">
        <v>18</v>
      </c>
      <c r="DQ591" s="37">
        <f>FF591/2</f>
        <v>227.41300000000001</v>
      </c>
      <c r="DW591" s="37">
        <v>0</v>
      </c>
      <c r="DZ591" s="37">
        <v>1</v>
      </c>
      <c r="EE591" s="37">
        <v>0</v>
      </c>
      <c r="EK591" s="37">
        <v>0</v>
      </c>
      <c r="EL591" s="37">
        <f t="shared" si="212"/>
        <v>4</v>
      </c>
      <c r="EN591" s="37">
        <v>4</v>
      </c>
      <c r="EP591" s="37">
        <v>53.575000000000003</v>
      </c>
      <c r="FF591" s="37">
        <v>454.82600000000002</v>
      </c>
      <c r="FI591" s="37"/>
      <c r="FV591" s="37">
        <v>129.950285714286</v>
      </c>
      <c r="FX591" s="37">
        <v>3.5</v>
      </c>
      <c r="GH591" s="37">
        <v>107.119</v>
      </c>
      <c r="HV591" s="37">
        <v>71.412666666666695</v>
      </c>
      <c r="HX591" s="37">
        <v>1.7</v>
      </c>
      <c r="IB591" s="37">
        <v>0</v>
      </c>
      <c r="IR591" s="37">
        <v>0</v>
      </c>
      <c r="IT591" s="37">
        <v>0</v>
      </c>
      <c r="JT591" s="37">
        <v>0</v>
      </c>
      <c r="JW591" s="37">
        <v>0</v>
      </c>
      <c r="JZ591" s="37">
        <v>0</v>
      </c>
      <c r="KA591" s="37">
        <v>0</v>
      </c>
      <c r="KB591" s="37">
        <v>0</v>
      </c>
      <c r="KC591" s="37">
        <v>0</v>
      </c>
      <c r="KD591" s="37">
        <v>0</v>
      </c>
      <c r="KV591" s="37">
        <v>0</v>
      </c>
    </row>
    <row r="592" spans="1:308" ht="17.25" customHeight="1" x14ac:dyDescent="0.25">
      <c r="A592" s="17">
        <v>582</v>
      </c>
      <c r="B592" s="163" t="s">
        <v>300</v>
      </c>
      <c r="C592" s="169" t="s">
        <v>882</v>
      </c>
      <c r="D592" s="170">
        <v>8521286618</v>
      </c>
      <c r="E592" s="78">
        <f t="shared" si="213"/>
        <v>3018.8639999999996</v>
      </c>
      <c r="F592" s="78">
        <f t="shared" si="201"/>
        <v>0</v>
      </c>
      <c r="G592" s="78">
        <f t="shared" si="202"/>
        <v>0</v>
      </c>
      <c r="H592" s="78">
        <f t="shared" si="203"/>
        <v>0</v>
      </c>
      <c r="I592" s="78">
        <f t="shared" si="214"/>
        <v>3018.8639999999996</v>
      </c>
      <c r="J592" s="37">
        <f t="shared" si="204"/>
        <v>0</v>
      </c>
      <c r="K592" s="37">
        <f>VLOOKUP($D592,'[2]Титул ДТ'!$B:$CT,12,0)</f>
        <v>0</v>
      </c>
      <c r="N592" s="37">
        <v>0</v>
      </c>
      <c r="U592" s="37">
        <v>0</v>
      </c>
      <c r="V592" s="180">
        <f t="shared" si="199"/>
        <v>0</v>
      </c>
      <c r="W592" s="180">
        <f t="shared" si="205"/>
        <v>0</v>
      </c>
      <c r="X592" s="180"/>
      <c r="Y592" s="180"/>
      <c r="Z592" s="180">
        <f t="shared" si="206"/>
        <v>0</v>
      </c>
      <c r="AA592" s="180"/>
      <c r="AB592" s="180"/>
      <c r="AC592" s="180">
        <f t="shared" si="207"/>
        <v>0</v>
      </c>
      <c r="AE592" s="37">
        <v>0</v>
      </c>
      <c r="AG592" s="37">
        <v>0</v>
      </c>
      <c r="AI592" s="37">
        <v>0</v>
      </c>
      <c r="AK592" s="37">
        <v>0</v>
      </c>
      <c r="AL592" s="37">
        <f t="shared" si="200"/>
        <v>0</v>
      </c>
      <c r="AM592" s="179">
        <f t="shared" si="208"/>
        <v>0</v>
      </c>
      <c r="AP592" s="37">
        <f t="shared" si="209"/>
        <v>0</v>
      </c>
      <c r="AS592" s="37">
        <f t="shared" si="210"/>
        <v>0</v>
      </c>
      <c r="AU592" s="37">
        <v>0</v>
      </c>
      <c r="AV592" s="37">
        <f t="shared" si="215"/>
        <v>0</v>
      </c>
      <c r="AX592" s="37">
        <v>0</v>
      </c>
      <c r="AZ592" s="37">
        <v>0</v>
      </c>
      <c r="BF592" s="37">
        <v>0</v>
      </c>
      <c r="BS592" s="37">
        <f t="shared" si="197"/>
        <v>0</v>
      </c>
      <c r="BU592" s="37">
        <v>0</v>
      </c>
      <c r="BW592" s="37">
        <v>0</v>
      </c>
      <c r="BY592" s="37">
        <v>0</v>
      </c>
      <c r="CA592" s="37">
        <v>0</v>
      </c>
      <c r="CH592" s="37">
        <f t="shared" si="195"/>
        <v>0</v>
      </c>
      <c r="CJ592" s="37">
        <v>0</v>
      </c>
      <c r="CN592" s="37">
        <v>2813.8249999999998</v>
      </c>
      <c r="CT592" s="37">
        <v>20</v>
      </c>
      <c r="DB592" s="37">
        <v>0</v>
      </c>
      <c r="DD592" s="37">
        <v>0</v>
      </c>
      <c r="DE592" s="37">
        <f t="shared" si="211"/>
        <v>0</v>
      </c>
      <c r="DG592" s="37">
        <v>0</v>
      </c>
      <c r="DK592" s="37">
        <v>0</v>
      </c>
      <c r="DQ592" s="37">
        <v>55</v>
      </c>
      <c r="DW592" s="37">
        <v>0</v>
      </c>
      <c r="DZ592" s="37">
        <v>0</v>
      </c>
      <c r="EE592" s="37">
        <v>0</v>
      </c>
      <c r="EK592" s="37">
        <v>0</v>
      </c>
      <c r="EL592" s="37">
        <f t="shared" si="212"/>
        <v>0</v>
      </c>
      <c r="EN592" s="37">
        <v>0</v>
      </c>
      <c r="EP592" s="37">
        <v>0</v>
      </c>
      <c r="FF592" s="37">
        <v>0</v>
      </c>
      <c r="FI592" s="37"/>
      <c r="FX592" s="37">
        <v>0</v>
      </c>
      <c r="GH592" s="37">
        <v>205.03899999999999</v>
      </c>
      <c r="HV592" s="37">
        <v>102.51949999999999</v>
      </c>
      <c r="HX592" s="37">
        <v>2</v>
      </c>
      <c r="IB592" s="37">
        <v>0</v>
      </c>
      <c r="IR592" s="37">
        <v>0</v>
      </c>
      <c r="IT592" s="37">
        <v>0</v>
      </c>
      <c r="JT592" s="37">
        <v>0</v>
      </c>
      <c r="JW592" s="37">
        <v>0</v>
      </c>
      <c r="JZ592" s="37">
        <v>0</v>
      </c>
      <c r="KA592" s="37">
        <v>0</v>
      </c>
      <c r="KB592" s="37">
        <v>0</v>
      </c>
      <c r="KC592" s="37">
        <v>0</v>
      </c>
      <c r="KD592" s="37">
        <v>0</v>
      </c>
      <c r="KV592" s="37">
        <v>0</v>
      </c>
    </row>
    <row r="593" spans="1:308" ht="17.25" customHeight="1" x14ac:dyDescent="0.25">
      <c r="A593" s="17">
        <v>583</v>
      </c>
      <c r="B593" s="163" t="s">
        <v>300</v>
      </c>
      <c r="C593" s="169" t="s">
        <v>883</v>
      </c>
      <c r="D593" s="170">
        <v>5360972342</v>
      </c>
      <c r="E593" s="78">
        <f t="shared" si="213"/>
        <v>1853.3329999999999</v>
      </c>
      <c r="F593" s="78">
        <f t="shared" si="201"/>
        <v>0</v>
      </c>
      <c r="G593" s="78">
        <f t="shared" si="202"/>
        <v>527.39599999999996</v>
      </c>
      <c r="H593" s="78">
        <f t="shared" si="203"/>
        <v>0</v>
      </c>
      <c r="I593" s="78">
        <f t="shared" si="214"/>
        <v>1325.9369999999999</v>
      </c>
      <c r="J593" s="37">
        <f t="shared" si="204"/>
        <v>0</v>
      </c>
      <c r="K593" s="37">
        <f>VLOOKUP($D593,'[2]Титул ДТ'!$B:$CT,12,0)</f>
        <v>0</v>
      </c>
      <c r="N593" s="37">
        <v>0</v>
      </c>
      <c r="U593" s="37">
        <v>0</v>
      </c>
      <c r="V593" s="180">
        <f t="shared" si="199"/>
        <v>0</v>
      </c>
      <c r="W593" s="180">
        <f t="shared" si="205"/>
        <v>0</v>
      </c>
      <c r="X593" s="180"/>
      <c r="Y593" s="180"/>
      <c r="Z593" s="180">
        <f t="shared" si="206"/>
        <v>0</v>
      </c>
      <c r="AA593" s="180"/>
      <c r="AB593" s="180"/>
      <c r="AC593" s="180">
        <f t="shared" si="207"/>
        <v>0</v>
      </c>
      <c r="AE593" s="37">
        <v>0</v>
      </c>
      <c r="AG593" s="37">
        <v>0</v>
      </c>
      <c r="AI593" s="37">
        <v>0</v>
      </c>
      <c r="AK593" s="37">
        <v>0</v>
      </c>
      <c r="AL593" s="37">
        <f t="shared" si="200"/>
        <v>0</v>
      </c>
      <c r="AM593" s="179">
        <f t="shared" si="208"/>
        <v>0</v>
      </c>
      <c r="AP593" s="37">
        <f t="shared" si="209"/>
        <v>0</v>
      </c>
      <c r="AS593" s="37">
        <f t="shared" si="210"/>
        <v>0</v>
      </c>
      <c r="AU593" s="37">
        <v>0</v>
      </c>
      <c r="AV593" s="37">
        <f t="shared" si="215"/>
        <v>0</v>
      </c>
      <c r="AX593" s="37">
        <v>0</v>
      </c>
      <c r="AZ593" s="37">
        <v>0</v>
      </c>
      <c r="BF593" s="37">
        <v>0</v>
      </c>
      <c r="BS593" s="37">
        <f t="shared" si="197"/>
        <v>0</v>
      </c>
      <c r="BU593" s="37">
        <v>0</v>
      </c>
      <c r="BW593" s="37">
        <v>0</v>
      </c>
      <c r="BY593" s="37">
        <v>0</v>
      </c>
      <c r="CA593" s="37">
        <v>0</v>
      </c>
      <c r="CH593" s="37">
        <f t="shared" si="195"/>
        <v>0</v>
      </c>
      <c r="CJ593" s="37">
        <v>0</v>
      </c>
      <c r="CN593" s="37">
        <v>994.95299999999997</v>
      </c>
      <c r="CT593" s="37">
        <v>10</v>
      </c>
      <c r="DB593" s="37">
        <v>0</v>
      </c>
      <c r="DD593" s="37">
        <v>0</v>
      </c>
      <c r="DE593" s="37">
        <f t="shared" si="211"/>
        <v>2</v>
      </c>
      <c r="DG593" s="37">
        <v>2</v>
      </c>
      <c r="DK593" s="37">
        <v>18</v>
      </c>
      <c r="DQ593" s="37">
        <f t="shared" ref="DQ593:DQ605" si="216">FF593/2</f>
        <v>193.03049999999999</v>
      </c>
      <c r="DW593" s="37">
        <v>0</v>
      </c>
      <c r="DZ593" s="37">
        <v>0</v>
      </c>
      <c r="EE593" s="37">
        <v>4</v>
      </c>
      <c r="EK593" s="37">
        <v>4</v>
      </c>
      <c r="EL593" s="37">
        <f t="shared" si="212"/>
        <v>11</v>
      </c>
      <c r="EN593" s="37">
        <v>11</v>
      </c>
      <c r="EP593" s="37">
        <v>141.33500000000001</v>
      </c>
      <c r="FF593" s="37">
        <v>386.06099999999998</v>
      </c>
      <c r="FI593" s="37"/>
      <c r="FV593" s="37">
        <v>110.303142857143</v>
      </c>
      <c r="FX593" s="37">
        <v>3.5</v>
      </c>
      <c r="GH593" s="37">
        <v>312.98399999999998</v>
      </c>
      <c r="HV593" s="37">
        <v>208.65600000000001</v>
      </c>
      <c r="HX593" s="37">
        <v>1.7</v>
      </c>
      <c r="IB593" s="37">
        <v>0</v>
      </c>
      <c r="IR593" s="37">
        <v>0</v>
      </c>
      <c r="IT593" s="37">
        <v>0</v>
      </c>
      <c r="JT593" s="37">
        <v>0</v>
      </c>
      <c r="JW593" s="37">
        <v>0</v>
      </c>
      <c r="JZ593" s="37">
        <v>0</v>
      </c>
      <c r="KA593" s="37">
        <v>0</v>
      </c>
      <c r="KB593" s="37">
        <v>0</v>
      </c>
      <c r="KC593" s="37">
        <v>0</v>
      </c>
      <c r="KD593" s="37">
        <v>0</v>
      </c>
      <c r="KV593" s="37">
        <v>0</v>
      </c>
    </row>
    <row r="594" spans="1:308" ht="17.25" customHeight="1" x14ac:dyDescent="0.25">
      <c r="A594" s="17">
        <v>584</v>
      </c>
      <c r="B594" s="163" t="s">
        <v>300</v>
      </c>
      <c r="C594" s="169" t="s">
        <v>884</v>
      </c>
      <c r="D594" s="170">
        <v>5386441542</v>
      </c>
      <c r="E594" s="78">
        <f t="shared" si="213"/>
        <v>7595.9620000000004</v>
      </c>
      <c r="F594" s="78">
        <f t="shared" si="201"/>
        <v>0</v>
      </c>
      <c r="G594" s="78">
        <f t="shared" si="202"/>
        <v>1493.107</v>
      </c>
      <c r="H594" s="78">
        <f t="shared" si="203"/>
        <v>0</v>
      </c>
      <c r="I594" s="78">
        <f t="shared" si="214"/>
        <v>6102.8550000000005</v>
      </c>
      <c r="J594" s="37">
        <f t="shared" si="204"/>
        <v>2</v>
      </c>
      <c r="L594" s="37">
        <v>2</v>
      </c>
      <c r="N594" s="37">
        <v>0</v>
      </c>
      <c r="U594" s="37">
        <v>1</v>
      </c>
      <c r="V594" s="180">
        <f t="shared" si="199"/>
        <v>245</v>
      </c>
      <c r="W594" s="180">
        <f t="shared" si="205"/>
        <v>0</v>
      </c>
      <c r="X594" s="180"/>
      <c r="Y594" s="180"/>
      <c r="Z594" s="180">
        <f t="shared" si="206"/>
        <v>0</v>
      </c>
      <c r="AA594" s="180"/>
      <c r="AB594" s="180"/>
      <c r="AC594" s="180">
        <f t="shared" si="207"/>
        <v>245</v>
      </c>
      <c r="AE594" s="37">
        <v>245</v>
      </c>
      <c r="AG594" s="37">
        <v>21.6</v>
      </c>
      <c r="AI594" s="37">
        <v>0</v>
      </c>
      <c r="AK594" s="37">
        <v>0</v>
      </c>
      <c r="AL594" s="37">
        <f t="shared" si="200"/>
        <v>0</v>
      </c>
      <c r="AM594" s="179">
        <f t="shared" si="208"/>
        <v>0</v>
      </c>
      <c r="AP594" s="37">
        <f t="shared" si="209"/>
        <v>0</v>
      </c>
      <c r="AS594" s="37">
        <f t="shared" si="210"/>
        <v>0</v>
      </c>
      <c r="AU594" s="37">
        <v>0</v>
      </c>
      <c r="AV594" s="37">
        <f t="shared" si="215"/>
        <v>0</v>
      </c>
      <c r="AX594" s="37">
        <v>0</v>
      </c>
      <c r="AZ594" s="37">
        <v>0</v>
      </c>
      <c r="BF594" s="37">
        <v>0</v>
      </c>
      <c r="BS594" s="37">
        <f t="shared" si="197"/>
        <v>0</v>
      </c>
      <c r="BU594" s="37">
        <v>0</v>
      </c>
      <c r="BW594" s="37">
        <v>0</v>
      </c>
      <c r="BY594" s="37">
        <v>0</v>
      </c>
      <c r="CA594" s="37">
        <v>0</v>
      </c>
      <c r="CH594" s="37">
        <f t="shared" si="195"/>
        <v>0</v>
      </c>
      <c r="CJ594" s="37">
        <v>0</v>
      </c>
      <c r="CN594" s="37">
        <v>5423.4639999999999</v>
      </c>
      <c r="CT594" s="37">
        <v>11</v>
      </c>
      <c r="DB594" s="37">
        <v>0</v>
      </c>
      <c r="DD594" s="37">
        <v>0</v>
      </c>
      <c r="DE594" s="37">
        <f t="shared" si="211"/>
        <v>0</v>
      </c>
      <c r="DG594" s="37">
        <v>0</v>
      </c>
      <c r="DK594" s="37">
        <v>0</v>
      </c>
      <c r="DQ594" s="37">
        <f t="shared" si="216"/>
        <v>426.9665</v>
      </c>
      <c r="DW594" s="37">
        <v>0</v>
      </c>
      <c r="DZ594" s="37">
        <v>2</v>
      </c>
      <c r="EE594" s="37">
        <v>0</v>
      </c>
      <c r="EK594" s="37">
        <v>0</v>
      </c>
      <c r="EL594" s="37">
        <f t="shared" si="212"/>
        <v>50</v>
      </c>
      <c r="EN594" s="37">
        <v>50</v>
      </c>
      <c r="EP594" s="37">
        <v>639.17399999999998</v>
      </c>
      <c r="FF594" s="37">
        <v>853.93299999999999</v>
      </c>
      <c r="FI594" s="37"/>
      <c r="FV594" s="37">
        <v>170.78659999999999</v>
      </c>
      <c r="FX594" s="37">
        <v>5</v>
      </c>
      <c r="GH594" s="37">
        <v>412.791</v>
      </c>
      <c r="HV594" s="37">
        <v>275.19400000000002</v>
      </c>
      <c r="HX594" s="37">
        <v>1.7</v>
      </c>
      <c r="IB594" s="37">
        <v>0</v>
      </c>
      <c r="IR594" s="37">
        <v>0</v>
      </c>
      <c r="IT594" s="37">
        <v>0</v>
      </c>
      <c r="JT594" s="37">
        <v>0</v>
      </c>
      <c r="JW594" s="37">
        <v>0</v>
      </c>
      <c r="JZ594" s="37">
        <v>0</v>
      </c>
      <c r="KA594" s="37">
        <v>0</v>
      </c>
      <c r="KB594" s="37">
        <v>0</v>
      </c>
      <c r="KC594" s="37">
        <v>0</v>
      </c>
      <c r="KD594" s="37">
        <v>0</v>
      </c>
      <c r="KV594" s="37">
        <v>0</v>
      </c>
    </row>
    <row r="595" spans="1:308" ht="17.25" customHeight="1" x14ac:dyDescent="0.25">
      <c r="A595" s="17">
        <v>585</v>
      </c>
      <c r="B595" s="163" t="s">
        <v>300</v>
      </c>
      <c r="C595" s="169" t="s">
        <v>885</v>
      </c>
      <c r="D595" s="170">
        <v>8318878478</v>
      </c>
      <c r="E595" s="78">
        <f t="shared" si="213"/>
        <v>9675.6170000000002</v>
      </c>
      <c r="F595" s="78">
        <f t="shared" si="201"/>
        <v>0</v>
      </c>
      <c r="G595" s="78">
        <f t="shared" si="202"/>
        <v>2720.9319999999998</v>
      </c>
      <c r="H595" s="78">
        <f t="shared" si="203"/>
        <v>0</v>
      </c>
      <c r="I595" s="78">
        <f t="shared" si="214"/>
        <v>6954.6850000000004</v>
      </c>
      <c r="J595" s="37">
        <f t="shared" si="204"/>
        <v>0</v>
      </c>
      <c r="K595" s="37">
        <f>VLOOKUP($D595,'[2]Титул ДТ'!$B:$CT,12,0)</f>
        <v>0</v>
      </c>
      <c r="N595" s="37">
        <v>0</v>
      </c>
      <c r="U595" s="37">
        <v>0</v>
      </c>
      <c r="V595" s="180">
        <f t="shared" si="199"/>
        <v>0</v>
      </c>
      <c r="W595" s="180">
        <f t="shared" si="205"/>
        <v>0</v>
      </c>
      <c r="X595" s="180"/>
      <c r="Y595" s="180"/>
      <c r="Z595" s="180">
        <f t="shared" si="206"/>
        <v>0</v>
      </c>
      <c r="AA595" s="180"/>
      <c r="AB595" s="180"/>
      <c r="AC595" s="180">
        <f t="shared" si="207"/>
        <v>0</v>
      </c>
      <c r="AE595" s="37">
        <v>0</v>
      </c>
      <c r="AG595" s="37">
        <v>0</v>
      </c>
      <c r="AI595" s="37">
        <v>0</v>
      </c>
      <c r="AK595" s="37">
        <v>0</v>
      </c>
      <c r="AL595" s="37">
        <f t="shared" si="200"/>
        <v>0</v>
      </c>
      <c r="AM595" s="179">
        <f t="shared" si="208"/>
        <v>0</v>
      </c>
      <c r="AP595" s="37">
        <f t="shared" si="209"/>
        <v>0</v>
      </c>
      <c r="AS595" s="37">
        <f t="shared" si="210"/>
        <v>0</v>
      </c>
      <c r="AU595" s="37">
        <v>0</v>
      </c>
      <c r="AV595" s="37">
        <f t="shared" si="215"/>
        <v>0</v>
      </c>
      <c r="AX595" s="37">
        <v>0</v>
      </c>
      <c r="AZ595" s="37">
        <v>0</v>
      </c>
      <c r="BF595" s="37">
        <v>0</v>
      </c>
      <c r="BS595" s="37">
        <f t="shared" si="197"/>
        <v>0</v>
      </c>
      <c r="BU595" s="37">
        <v>0</v>
      </c>
      <c r="BW595" s="37">
        <v>0</v>
      </c>
      <c r="BY595" s="37">
        <v>0</v>
      </c>
      <c r="CA595" s="37">
        <v>0</v>
      </c>
      <c r="CH595" s="37">
        <f t="shared" ref="CH595:CH641" si="217">CI595+CJ595</f>
        <v>0</v>
      </c>
      <c r="CJ595" s="37">
        <v>0</v>
      </c>
      <c r="CN595" s="37">
        <v>6213.6890000000003</v>
      </c>
      <c r="CT595" s="37">
        <v>30</v>
      </c>
      <c r="DB595" s="37">
        <v>0</v>
      </c>
      <c r="DD595" s="37">
        <v>0</v>
      </c>
      <c r="DE595" s="37">
        <f t="shared" si="211"/>
        <v>0</v>
      </c>
      <c r="DG595" s="37">
        <v>0</v>
      </c>
      <c r="DK595" s="37">
        <v>0</v>
      </c>
      <c r="DQ595" s="37">
        <f t="shared" si="216"/>
        <v>897.904</v>
      </c>
      <c r="DW595" s="37">
        <v>0</v>
      </c>
      <c r="DZ595" s="37">
        <v>0</v>
      </c>
      <c r="EE595" s="37">
        <v>0</v>
      </c>
      <c r="EK595" s="37">
        <v>0</v>
      </c>
      <c r="EL595" s="37">
        <f t="shared" si="212"/>
        <v>70</v>
      </c>
      <c r="EN595" s="37">
        <v>70</v>
      </c>
      <c r="EP595" s="37">
        <v>925.12400000000002</v>
      </c>
      <c r="FF595" s="37">
        <v>1795.808</v>
      </c>
      <c r="FI595" s="37"/>
      <c r="FV595" s="37">
        <v>359.16160000000002</v>
      </c>
      <c r="FX595" s="37">
        <v>5</v>
      </c>
      <c r="GH595" s="37">
        <v>740.99599999999998</v>
      </c>
      <c r="HV595" s="37">
        <v>395.19786666666698</v>
      </c>
      <c r="HX595" s="37">
        <v>1.7</v>
      </c>
      <c r="IB595" s="37">
        <v>0</v>
      </c>
      <c r="IR595" s="37">
        <v>0</v>
      </c>
      <c r="IT595" s="37">
        <v>0</v>
      </c>
      <c r="JT595" s="37">
        <v>0</v>
      </c>
      <c r="JW595" s="37">
        <v>0</v>
      </c>
      <c r="JZ595" s="37">
        <v>0</v>
      </c>
      <c r="KA595" s="37">
        <v>0</v>
      </c>
      <c r="KB595" s="37">
        <v>0</v>
      </c>
      <c r="KC595" s="37">
        <v>0</v>
      </c>
      <c r="KD595" s="37">
        <v>0</v>
      </c>
      <c r="KV595" s="37">
        <v>0</v>
      </c>
    </row>
    <row r="596" spans="1:308" ht="17.25" customHeight="1" x14ac:dyDescent="0.25">
      <c r="A596" s="17">
        <v>586</v>
      </c>
      <c r="B596" s="163" t="s">
        <v>300</v>
      </c>
      <c r="C596" s="169" t="s">
        <v>886</v>
      </c>
      <c r="D596" s="170">
        <v>7286583630</v>
      </c>
      <c r="E596" s="78">
        <f t="shared" si="213"/>
        <v>1313.979</v>
      </c>
      <c r="F596" s="78">
        <f t="shared" si="201"/>
        <v>0</v>
      </c>
      <c r="G596" s="78">
        <f t="shared" si="202"/>
        <v>158.244</v>
      </c>
      <c r="H596" s="78">
        <f t="shared" si="203"/>
        <v>0</v>
      </c>
      <c r="I596" s="78">
        <f t="shared" si="214"/>
        <v>1155.7350000000001</v>
      </c>
      <c r="J596" s="37">
        <f t="shared" si="204"/>
        <v>0</v>
      </c>
      <c r="K596" s="37">
        <f>VLOOKUP($D596,'[2]Титул ДТ'!$B:$CT,12,0)</f>
        <v>0</v>
      </c>
      <c r="N596" s="37">
        <v>0</v>
      </c>
      <c r="U596" s="37">
        <v>0</v>
      </c>
      <c r="V596" s="180">
        <f t="shared" si="199"/>
        <v>0</v>
      </c>
      <c r="W596" s="180">
        <f t="shared" si="205"/>
        <v>0</v>
      </c>
      <c r="X596" s="180"/>
      <c r="Y596" s="180"/>
      <c r="Z596" s="180">
        <f t="shared" si="206"/>
        <v>0</v>
      </c>
      <c r="AA596" s="180"/>
      <c r="AB596" s="180"/>
      <c r="AC596" s="180">
        <f t="shared" si="207"/>
        <v>0</v>
      </c>
      <c r="AE596" s="37">
        <v>0</v>
      </c>
      <c r="AG596" s="37">
        <v>0</v>
      </c>
      <c r="AI596" s="37">
        <v>0</v>
      </c>
      <c r="AK596" s="37">
        <v>0</v>
      </c>
      <c r="AL596" s="37">
        <f t="shared" si="200"/>
        <v>0</v>
      </c>
      <c r="AM596" s="179">
        <f t="shared" si="208"/>
        <v>0</v>
      </c>
      <c r="AP596" s="37">
        <f t="shared" si="209"/>
        <v>0</v>
      </c>
      <c r="AS596" s="37">
        <f t="shared" si="210"/>
        <v>0</v>
      </c>
      <c r="AU596" s="37">
        <v>0</v>
      </c>
      <c r="AV596" s="37">
        <f t="shared" si="215"/>
        <v>0</v>
      </c>
      <c r="AX596" s="37">
        <v>0</v>
      </c>
      <c r="AZ596" s="37">
        <v>0</v>
      </c>
      <c r="BF596" s="37">
        <v>0</v>
      </c>
      <c r="BS596" s="37">
        <f t="shared" si="197"/>
        <v>0</v>
      </c>
      <c r="BU596" s="37">
        <v>0</v>
      </c>
      <c r="BW596" s="37">
        <v>0</v>
      </c>
      <c r="BY596" s="37">
        <v>0</v>
      </c>
      <c r="CA596" s="37">
        <v>0</v>
      </c>
      <c r="CH596" s="37">
        <f t="shared" si="217"/>
        <v>0</v>
      </c>
      <c r="CJ596" s="37">
        <v>0</v>
      </c>
      <c r="CN596" s="37">
        <v>973.95600000000002</v>
      </c>
      <c r="CT596" s="37">
        <v>8</v>
      </c>
      <c r="DB596" s="37">
        <v>0</v>
      </c>
      <c r="DD596" s="37">
        <v>0</v>
      </c>
      <c r="DE596" s="37">
        <f t="shared" si="211"/>
        <v>1</v>
      </c>
      <c r="DG596" s="37">
        <v>1</v>
      </c>
      <c r="DK596" s="37">
        <v>18</v>
      </c>
      <c r="DQ596" s="37">
        <f t="shared" si="216"/>
        <v>79.122</v>
      </c>
      <c r="DW596" s="37">
        <v>0</v>
      </c>
      <c r="DZ596" s="37">
        <v>0</v>
      </c>
      <c r="EE596" s="37">
        <v>1</v>
      </c>
      <c r="EK596" s="37">
        <v>1</v>
      </c>
      <c r="EL596" s="37">
        <f t="shared" si="212"/>
        <v>0</v>
      </c>
      <c r="EN596" s="37">
        <v>0</v>
      </c>
      <c r="EP596" s="37">
        <v>0</v>
      </c>
      <c r="FF596" s="37">
        <v>158.244</v>
      </c>
      <c r="FI596" s="37"/>
      <c r="FV596" s="37">
        <v>52.747999999999998</v>
      </c>
      <c r="FX596" s="37">
        <v>3</v>
      </c>
      <c r="GH596" s="37">
        <v>163.779</v>
      </c>
      <c r="HV596" s="37">
        <v>109.18600000000001</v>
      </c>
      <c r="HX596" s="37">
        <v>1.7</v>
      </c>
      <c r="IB596" s="37">
        <v>0</v>
      </c>
      <c r="IR596" s="37">
        <v>0</v>
      </c>
      <c r="IT596" s="37">
        <v>0</v>
      </c>
      <c r="JT596" s="37">
        <v>0</v>
      </c>
      <c r="JW596" s="37">
        <v>0</v>
      </c>
      <c r="JZ596" s="37">
        <v>0</v>
      </c>
      <c r="KA596" s="37">
        <v>0</v>
      </c>
      <c r="KB596" s="37">
        <v>0</v>
      </c>
      <c r="KC596" s="37">
        <v>0</v>
      </c>
      <c r="KD596" s="37">
        <v>0</v>
      </c>
      <c r="KV596" s="37">
        <v>0</v>
      </c>
    </row>
    <row r="597" spans="1:308" ht="17.25" customHeight="1" x14ac:dyDescent="0.25">
      <c r="A597" s="17">
        <v>587</v>
      </c>
      <c r="B597" s="163" t="s">
        <v>300</v>
      </c>
      <c r="C597" s="169" t="s">
        <v>887</v>
      </c>
      <c r="D597" s="170">
        <v>9721150322</v>
      </c>
      <c r="E597" s="78">
        <f t="shared" si="213"/>
        <v>7926.884</v>
      </c>
      <c r="F597" s="78">
        <f t="shared" si="201"/>
        <v>0</v>
      </c>
      <c r="G597" s="78">
        <f t="shared" si="202"/>
        <v>2669.9540000000002</v>
      </c>
      <c r="H597" s="78">
        <f t="shared" si="203"/>
        <v>0</v>
      </c>
      <c r="I597" s="78">
        <f t="shared" si="214"/>
        <v>5256.93</v>
      </c>
      <c r="J597" s="37">
        <f t="shared" si="204"/>
        <v>1</v>
      </c>
      <c r="L597" s="37">
        <v>1</v>
      </c>
      <c r="N597" s="37">
        <v>0</v>
      </c>
      <c r="U597" s="37">
        <v>1</v>
      </c>
      <c r="V597" s="180">
        <f t="shared" si="199"/>
        <v>335</v>
      </c>
      <c r="W597" s="180">
        <f t="shared" si="205"/>
        <v>0</v>
      </c>
      <c r="X597" s="180"/>
      <c r="Y597" s="180"/>
      <c r="Z597" s="180">
        <f t="shared" si="206"/>
        <v>0</v>
      </c>
      <c r="AA597" s="180"/>
      <c r="AB597" s="180"/>
      <c r="AC597" s="180">
        <f t="shared" si="207"/>
        <v>335</v>
      </c>
      <c r="AE597" s="37">
        <v>335</v>
      </c>
      <c r="AG597" s="37">
        <v>0</v>
      </c>
      <c r="AI597" s="37">
        <v>0</v>
      </c>
      <c r="AK597" s="37">
        <v>0</v>
      </c>
      <c r="AL597" s="37">
        <f t="shared" si="200"/>
        <v>0</v>
      </c>
      <c r="AM597" s="179">
        <f t="shared" si="208"/>
        <v>0</v>
      </c>
      <c r="AP597" s="37">
        <f t="shared" si="209"/>
        <v>0</v>
      </c>
      <c r="AS597" s="37">
        <f t="shared" si="210"/>
        <v>0</v>
      </c>
      <c r="AU597" s="37">
        <v>0</v>
      </c>
      <c r="AV597" s="37">
        <f t="shared" si="215"/>
        <v>0</v>
      </c>
      <c r="AX597" s="37">
        <v>0</v>
      </c>
      <c r="AZ597" s="37">
        <v>0</v>
      </c>
      <c r="BF597" s="37">
        <v>0</v>
      </c>
      <c r="BS597" s="37">
        <f t="shared" si="197"/>
        <v>0</v>
      </c>
      <c r="BU597" s="37">
        <v>0</v>
      </c>
      <c r="BW597" s="37">
        <v>0</v>
      </c>
      <c r="BY597" s="37">
        <v>0</v>
      </c>
      <c r="CA597" s="37">
        <v>0</v>
      </c>
      <c r="CH597" s="37">
        <f t="shared" si="217"/>
        <v>0</v>
      </c>
      <c r="CJ597" s="37">
        <v>0</v>
      </c>
      <c r="CN597" s="37">
        <v>3997.163</v>
      </c>
      <c r="CT597" s="37">
        <v>0</v>
      </c>
      <c r="DB597" s="37">
        <v>0</v>
      </c>
      <c r="DD597" s="37">
        <v>0</v>
      </c>
      <c r="DE597" s="37">
        <f t="shared" si="211"/>
        <v>1</v>
      </c>
      <c r="DG597" s="37">
        <v>1</v>
      </c>
      <c r="DK597" s="37">
        <v>18</v>
      </c>
      <c r="DQ597" s="37">
        <f t="shared" si="216"/>
        <v>890.72050000000002</v>
      </c>
      <c r="DW597" s="37">
        <v>0</v>
      </c>
      <c r="DZ597" s="37">
        <v>1</v>
      </c>
      <c r="EE597" s="37">
        <v>0</v>
      </c>
      <c r="EK597" s="37">
        <v>0</v>
      </c>
      <c r="EL597" s="37">
        <f t="shared" si="212"/>
        <v>69</v>
      </c>
      <c r="EN597" s="37">
        <v>69</v>
      </c>
      <c r="EP597" s="37">
        <v>888.51300000000003</v>
      </c>
      <c r="FF597" s="37">
        <v>1781.441</v>
      </c>
      <c r="FI597" s="37"/>
      <c r="FV597" s="37">
        <v>356.28820000000002</v>
      </c>
      <c r="FX597" s="37">
        <v>5</v>
      </c>
      <c r="GH597" s="37">
        <v>906.76700000000005</v>
      </c>
      <c r="HV597" s="37">
        <v>477.245789473684</v>
      </c>
      <c r="HX597" s="37">
        <v>1.7</v>
      </c>
      <c r="IB597" s="37">
        <v>0</v>
      </c>
      <c r="IR597" s="37">
        <v>0</v>
      </c>
      <c r="IT597" s="37">
        <v>0</v>
      </c>
      <c r="JT597" s="37">
        <v>0</v>
      </c>
      <c r="JW597" s="37">
        <v>0</v>
      </c>
      <c r="JZ597" s="37">
        <v>0</v>
      </c>
      <c r="KA597" s="37">
        <v>0</v>
      </c>
      <c r="KB597" s="37">
        <v>0</v>
      </c>
      <c r="KC597" s="37">
        <v>0</v>
      </c>
      <c r="KD597" s="37">
        <v>0</v>
      </c>
      <c r="KV597" s="37">
        <v>0</v>
      </c>
    </row>
    <row r="598" spans="1:308" ht="17.25" customHeight="1" x14ac:dyDescent="0.25">
      <c r="A598" s="17">
        <v>588</v>
      </c>
      <c r="B598" s="163" t="s">
        <v>300</v>
      </c>
      <c r="C598" s="169" t="s">
        <v>888</v>
      </c>
      <c r="D598" s="170">
        <v>5579236094</v>
      </c>
      <c r="E598" s="78">
        <f t="shared" si="213"/>
        <v>13074.377</v>
      </c>
      <c r="F598" s="78">
        <f t="shared" si="201"/>
        <v>0</v>
      </c>
      <c r="G598" s="78">
        <f t="shared" si="202"/>
        <v>5036.9680000000008</v>
      </c>
      <c r="H598" s="78">
        <f t="shared" si="203"/>
        <v>0</v>
      </c>
      <c r="I598" s="78">
        <f t="shared" si="214"/>
        <v>8037.4089999999997</v>
      </c>
      <c r="J598" s="37">
        <f t="shared" si="204"/>
        <v>2</v>
      </c>
      <c r="L598" s="37">
        <v>2</v>
      </c>
      <c r="N598" s="37">
        <v>0</v>
      </c>
      <c r="U598" s="37">
        <v>1</v>
      </c>
      <c r="V598" s="180">
        <f t="shared" si="199"/>
        <v>1010</v>
      </c>
      <c r="W598" s="180">
        <f t="shared" si="205"/>
        <v>0</v>
      </c>
      <c r="X598" s="180"/>
      <c r="Y598" s="180"/>
      <c r="Z598" s="180">
        <f t="shared" si="206"/>
        <v>0</v>
      </c>
      <c r="AA598" s="180"/>
      <c r="AB598" s="180"/>
      <c r="AC598" s="180">
        <f t="shared" si="207"/>
        <v>1010</v>
      </c>
      <c r="AE598" s="37">
        <v>1010</v>
      </c>
      <c r="AG598" s="37">
        <v>0</v>
      </c>
      <c r="AI598" s="37">
        <v>0</v>
      </c>
      <c r="AK598" s="37">
        <v>0</v>
      </c>
      <c r="AL598" s="37">
        <f t="shared" si="200"/>
        <v>0</v>
      </c>
      <c r="AM598" s="179">
        <f t="shared" si="208"/>
        <v>0</v>
      </c>
      <c r="AP598" s="37">
        <f t="shared" si="209"/>
        <v>0</v>
      </c>
      <c r="AS598" s="37">
        <f t="shared" si="210"/>
        <v>0</v>
      </c>
      <c r="AU598" s="37">
        <v>0</v>
      </c>
      <c r="AV598" s="37">
        <f t="shared" si="215"/>
        <v>0</v>
      </c>
      <c r="AX598" s="37">
        <v>0</v>
      </c>
      <c r="AZ598" s="37">
        <v>1</v>
      </c>
      <c r="BF598" s="37">
        <v>0</v>
      </c>
      <c r="BS598" s="37">
        <f t="shared" si="197"/>
        <v>380</v>
      </c>
      <c r="BU598" s="37">
        <v>380</v>
      </c>
      <c r="BW598" s="37">
        <v>0</v>
      </c>
      <c r="BY598" s="37">
        <v>0</v>
      </c>
      <c r="CA598" s="37">
        <v>0</v>
      </c>
      <c r="CH598" s="37">
        <f t="shared" si="217"/>
        <v>5</v>
      </c>
      <c r="CJ598" s="37">
        <v>5</v>
      </c>
      <c r="CN598" s="37">
        <v>6344.442</v>
      </c>
      <c r="CT598" s="37">
        <v>0</v>
      </c>
      <c r="DB598" s="37">
        <v>0</v>
      </c>
      <c r="DD598" s="37">
        <v>0</v>
      </c>
      <c r="DE598" s="37">
        <f t="shared" si="211"/>
        <v>1</v>
      </c>
      <c r="DG598" s="37">
        <v>1</v>
      </c>
      <c r="DK598" s="37">
        <v>18</v>
      </c>
      <c r="DQ598" s="37">
        <f t="shared" si="216"/>
        <v>1312.95</v>
      </c>
      <c r="DW598" s="37">
        <v>0</v>
      </c>
      <c r="DZ598" s="37">
        <v>2</v>
      </c>
      <c r="EE598" s="37">
        <v>0</v>
      </c>
      <c r="EK598" s="37">
        <v>0</v>
      </c>
      <c r="EL598" s="37">
        <f t="shared" si="212"/>
        <v>94</v>
      </c>
      <c r="EN598" s="37">
        <v>94</v>
      </c>
      <c r="EP598" s="37">
        <v>1271.2</v>
      </c>
      <c r="FF598" s="37">
        <v>2625.9</v>
      </c>
      <c r="FI598" s="37"/>
      <c r="FV598" s="37">
        <v>437.65</v>
      </c>
      <c r="FX598" s="37">
        <v>6</v>
      </c>
      <c r="GB598" s="37">
        <v>1139.8679999999999</v>
      </c>
      <c r="GH598" s="37">
        <v>284.96699999999998</v>
      </c>
      <c r="HV598" s="37">
        <v>593.68124999999998</v>
      </c>
      <c r="HX598" s="37">
        <v>2.4</v>
      </c>
      <c r="IB598" s="37">
        <v>0</v>
      </c>
      <c r="IR598" s="37">
        <v>0</v>
      </c>
      <c r="IT598" s="37">
        <v>0</v>
      </c>
      <c r="JT598" s="37">
        <v>0</v>
      </c>
      <c r="JW598" s="37">
        <v>0</v>
      </c>
      <c r="JZ598" s="37">
        <v>0</v>
      </c>
      <c r="KA598" s="37">
        <v>0</v>
      </c>
      <c r="KB598" s="37">
        <v>0</v>
      </c>
      <c r="KC598" s="37">
        <v>0</v>
      </c>
      <c r="KD598" s="37">
        <v>0</v>
      </c>
      <c r="KV598" s="37">
        <v>0</v>
      </c>
    </row>
    <row r="599" spans="1:308" ht="17.25" customHeight="1" x14ac:dyDescent="0.25">
      <c r="A599" s="17">
        <v>589</v>
      </c>
      <c r="B599" s="163" t="s">
        <v>300</v>
      </c>
      <c r="C599" s="169" t="s">
        <v>889</v>
      </c>
      <c r="D599" s="170">
        <v>9728673542</v>
      </c>
      <c r="E599" s="78">
        <f t="shared" si="213"/>
        <v>8948.1749999999993</v>
      </c>
      <c r="F599" s="78">
        <f t="shared" si="201"/>
        <v>0</v>
      </c>
      <c r="G599" s="78">
        <f t="shared" si="202"/>
        <v>3000</v>
      </c>
      <c r="H599" s="78">
        <f t="shared" si="203"/>
        <v>0</v>
      </c>
      <c r="I599" s="78">
        <f t="shared" si="214"/>
        <v>5948.1750000000002</v>
      </c>
      <c r="J599" s="37">
        <f t="shared" si="204"/>
        <v>0</v>
      </c>
      <c r="K599" s="37">
        <f>VLOOKUP($D599,'[2]Титул ДТ'!$B:$CT,12,0)</f>
        <v>0</v>
      </c>
      <c r="N599" s="37">
        <v>0</v>
      </c>
      <c r="U599" s="37">
        <v>0</v>
      </c>
      <c r="V599" s="180">
        <f t="shared" si="199"/>
        <v>0</v>
      </c>
      <c r="W599" s="180">
        <f t="shared" si="205"/>
        <v>0</v>
      </c>
      <c r="X599" s="180"/>
      <c r="Y599" s="180"/>
      <c r="Z599" s="180">
        <f t="shared" si="206"/>
        <v>0</v>
      </c>
      <c r="AA599" s="180"/>
      <c r="AB599" s="180"/>
      <c r="AC599" s="180">
        <f t="shared" si="207"/>
        <v>0</v>
      </c>
      <c r="AE599" s="37">
        <v>0</v>
      </c>
      <c r="AG599" s="37">
        <v>0</v>
      </c>
      <c r="AI599" s="37">
        <v>0</v>
      </c>
      <c r="AK599" s="37">
        <v>0</v>
      </c>
      <c r="AL599" s="37">
        <f t="shared" si="200"/>
        <v>0</v>
      </c>
      <c r="AM599" s="179">
        <f t="shared" si="208"/>
        <v>0</v>
      </c>
      <c r="AP599" s="37">
        <f t="shared" si="209"/>
        <v>0</v>
      </c>
      <c r="AS599" s="37">
        <f t="shared" si="210"/>
        <v>0</v>
      </c>
      <c r="AU599" s="37">
        <v>0</v>
      </c>
      <c r="AV599" s="37">
        <f t="shared" si="215"/>
        <v>0</v>
      </c>
      <c r="AX599" s="37">
        <v>0</v>
      </c>
      <c r="AZ599" s="37">
        <v>0</v>
      </c>
      <c r="BF599" s="37">
        <v>0</v>
      </c>
      <c r="BS599" s="37">
        <f t="shared" si="197"/>
        <v>0</v>
      </c>
      <c r="BU599" s="37">
        <v>0</v>
      </c>
      <c r="BW599" s="37">
        <v>0</v>
      </c>
      <c r="BY599" s="37">
        <v>0</v>
      </c>
      <c r="CA599" s="37">
        <v>0</v>
      </c>
      <c r="CH599" s="37">
        <f t="shared" si="217"/>
        <v>0</v>
      </c>
      <c r="CJ599" s="37">
        <v>0</v>
      </c>
      <c r="CN599" s="37">
        <v>5148.1750000000002</v>
      </c>
      <c r="CT599" s="37">
        <v>0</v>
      </c>
      <c r="DB599" s="37">
        <v>0</v>
      </c>
      <c r="DD599" s="37">
        <v>0</v>
      </c>
      <c r="DE599" s="37">
        <f t="shared" si="211"/>
        <v>0</v>
      </c>
      <c r="DG599" s="37">
        <v>0</v>
      </c>
      <c r="DK599" s="37">
        <v>0</v>
      </c>
      <c r="DQ599" s="37">
        <f t="shared" si="216"/>
        <v>1150</v>
      </c>
      <c r="DW599" s="37">
        <v>0</v>
      </c>
      <c r="DZ599" s="37">
        <v>0</v>
      </c>
      <c r="EE599" s="37">
        <v>0</v>
      </c>
      <c r="EK599" s="37">
        <v>0</v>
      </c>
      <c r="EL599" s="37">
        <f t="shared" si="212"/>
        <v>30</v>
      </c>
      <c r="EN599" s="37">
        <v>30</v>
      </c>
      <c r="EP599" s="37">
        <v>700</v>
      </c>
      <c r="FF599" s="37">
        <v>2300</v>
      </c>
      <c r="FI599" s="37"/>
      <c r="FV599" s="37">
        <v>460</v>
      </c>
      <c r="FX599" s="37">
        <v>5</v>
      </c>
      <c r="GH599" s="37">
        <v>800</v>
      </c>
      <c r="HV599" s="37">
        <v>400</v>
      </c>
      <c r="HX599" s="37">
        <v>2</v>
      </c>
      <c r="IB599" s="37">
        <v>0</v>
      </c>
      <c r="IR599" s="37">
        <v>0</v>
      </c>
      <c r="IT599" s="37">
        <v>0</v>
      </c>
      <c r="JT599" s="37">
        <v>0</v>
      </c>
      <c r="JW599" s="37">
        <v>0</v>
      </c>
      <c r="JZ599" s="37">
        <v>0</v>
      </c>
      <c r="KA599" s="37">
        <v>0</v>
      </c>
      <c r="KB599" s="37">
        <v>0</v>
      </c>
      <c r="KC599" s="37">
        <v>0</v>
      </c>
      <c r="KD599" s="37">
        <v>0</v>
      </c>
      <c r="KV599" s="37">
        <v>0</v>
      </c>
    </row>
    <row r="600" spans="1:308" ht="17.25" customHeight="1" x14ac:dyDescent="0.25">
      <c r="A600" s="17">
        <v>590</v>
      </c>
      <c r="B600" s="163" t="s">
        <v>300</v>
      </c>
      <c r="C600" s="169" t="s">
        <v>890</v>
      </c>
      <c r="D600" s="170">
        <v>9728890162</v>
      </c>
      <c r="E600" s="78">
        <f t="shared" si="213"/>
        <v>23952.701000000001</v>
      </c>
      <c r="F600" s="78">
        <f t="shared" si="201"/>
        <v>0</v>
      </c>
      <c r="G600" s="78">
        <f t="shared" si="202"/>
        <v>3500</v>
      </c>
      <c r="H600" s="78">
        <f t="shared" si="203"/>
        <v>0</v>
      </c>
      <c r="I600" s="78">
        <f t="shared" si="214"/>
        <v>20452.701000000001</v>
      </c>
      <c r="J600" s="37">
        <f t="shared" si="204"/>
        <v>0</v>
      </c>
      <c r="K600" s="37">
        <f>VLOOKUP($D600,'[2]Титул ДТ'!$B:$CT,12,0)</f>
        <v>0</v>
      </c>
      <c r="N600" s="37">
        <v>0</v>
      </c>
      <c r="U600" s="37">
        <v>0</v>
      </c>
      <c r="V600" s="180">
        <f t="shared" si="199"/>
        <v>0</v>
      </c>
      <c r="W600" s="180">
        <f t="shared" si="205"/>
        <v>0</v>
      </c>
      <c r="X600" s="180"/>
      <c r="Y600" s="180"/>
      <c r="Z600" s="180">
        <f t="shared" si="206"/>
        <v>0</v>
      </c>
      <c r="AA600" s="180"/>
      <c r="AB600" s="180"/>
      <c r="AC600" s="180">
        <f t="shared" si="207"/>
        <v>0</v>
      </c>
      <c r="AE600" s="37">
        <v>0</v>
      </c>
      <c r="AG600" s="37">
        <v>0</v>
      </c>
      <c r="AI600" s="37">
        <v>0</v>
      </c>
      <c r="AK600" s="37">
        <v>0</v>
      </c>
      <c r="AL600" s="37">
        <f t="shared" si="200"/>
        <v>0</v>
      </c>
      <c r="AM600" s="179">
        <f t="shared" si="208"/>
        <v>0</v>
      </c>
      <c r="AP600" s="37">
        <f t="shared" si="209"/>
        <v>0</v>
      </c>
      <c r="AS600" s="37">
        <f t="shared" si="210"/>
        <v>0</v>
      </c>
      <c r="AU600" s="37">
        <v>0</v>
      </c>
      <c r="AV600" s="37">
        <f t="shared" si="215"/>
        <v>0</v>
      </c>
      <c r="AX600" s="37">
        <v>0</v>
      </c>
      <c r="AZ600" s="37">
        <v>0</v>
      </c>
      <c r="BF600" s="37">
        <v>0</v>
      </c>
      <c r="BS600" s="37">
        <f t="shared" si="197"/>
        <v>0</v>
      </c>
      <c r="BU600" s="37">
        <v>0</v>
      </c>
      <c r="BW600" s="37">
        <v>0</v>
      </c>
      <c r="BY600" s="37">
        <v>0</v>
      </c>
      <c r="CA600" s="37">
        <v>0</v>
      </c>
      <c r="CH600" s="37">
        <f t="shared" si="217"/>
        <v>0</v>
      </c>
      <c r="CJ600" s="37">
        <v>0</v>
      </c>
      <c r="CN600" s="37">
        <v>18252.701000000001</v>
      </c>
      <c r="CT600" s="37">
        <v>0</v>
      </c>
      <c r="DB600" s="37">
        <v>0</v>
      </c>
      <c r="DD600" s="37">
        <v>0</v>
      </c>
      <c r="DE600" s="37">
        <f t="shared" si="211"/>
        <v>0</v>
      </c>
      <c r="DG600" s="37">
        <v>0</v>
      </c>
      <c r="DK600" s="37">
        <v>0</v>
      </c>
      <c r="DQ600" s="37">
        <f t="shared" si="216"/>
        <v>1750</v>
      </c>
      <c r="DW600" s="37">
        <v>0</v>
      </c>
      <c r="DZ600" s="37">
        <v>0</v>
      </c>
      <c r="EE600" s="37">
        <v>0</v>
      </c>
      <c r="EK600" s="37">
        <v>0</v>
      </c>
      <c r="EL600" s="37">
        <f t="shared" si="212"/>
        <v>0</v>
      </c>
      <c r="EN600" s="37">
        <v>0</v>
      </c>
      <c r="EP600" s="37">
        <v>0</v>
      </c>
      <c r="FF600" s="37">
        <v>3500</v>
      </c>
      <c r="FI600" s="37"/>
      <c r="FV600" s="37">
        <v>700</v>
      </c>
      <c r="FX600" s="37">
        <v>5</v>
      </c>
      <c r="GH600" s="37">
        <v>2200</v>
      </c>
      <c r="HV600" s="37">
        <v>1100</v>
      </c>
      <c r="HX600" s="37">
        <v>2</v>
      </c>
      <c r="IB600" s="37">
        <v>0</v>
      </c>
      <c r="IR600" s="37">
        <v>0</v>
      </c>
      <c r="IT600" s="37">
        <v>0</v>
      </c>
      <c r="JT600" s="37">
        <v>0</v>
      </c>
      <c r="JW600" s="37">
        <v>0</v>
      </c>
      <c r="JZ600" s="37">
        <v>0</v>
      </c>
      <c r="KA600" s="37">
        <v>0</v>
      </c>
      <c r="KB600" s="37">
        <v>0</v>
      </c>
      <c r="KC600" s="37">
        <v>0</v>
      </c>
      <c r="KD600" s="37">
        <v>0</v>
      </c>
      <c r="KV600" s="37">
        <v>0</v>
      </c>
    </row>
    <row r="601" spans="1:308" ht="17.25" customHeight="1" x14ac:dyDescent="0.25">
      <c r="A601" s="17">
        <v>591</v>
      </c>
      <c r="B601" s="163" t="s">
        <v>300</v>
      </c>
      <c r="C601" s="169" t="s">
        <v>891</v>
      </c>
      <c r="D601" s="170">
        <v>5579237014</v>
      </c>
      <c r="E601" s="78">
        <f t="shared" si="213"/>
        <v>12130.099999999999</v>
      </c>
      <c r="F601" s="78">
        <f t="shared" si="201"/>
        <v>0</v>
      </c>
      <c r="G601" s="78">
        <f t="shared" si="202"/>
        <v>7852.4551999999994</v>
      </c>
      <c r="H601" s="78">
        <f t="shared" si="203"/>
        <v>0</v>
      </c>
      <c r="I601" s="78">
        <f t="shared" si="214"/>
        <v>4277.6448</v>
      </c>
      <c r="J601" s="37">
        <f t="shared" si="204"/>
        <v>2</v>
      </c>
      <c r="L601" s="37">
        <v>2</v>
      </c>
      <c r="N601" s="37">
        <v>0</v>
      </c>
      <c r="U601" s="37">
        <v>1</v>
      </c>
      <c r="V601" s="180">
        <f t="shared" si="199"/>
        <v>949</v>
      </c>
      <c r="W601" s="180">
        <f t="shared" si="205"/>
        <v>0</v>
      </c>
      <c r="X601" s="180"/>
      <c r="Y601" s="180"/>
      <c r="Z601" s="180">
        <f t="shared" si="206"/>
        <v>0</v>
      </c>
      <c r="AA601" s="180"/>
      <c r="AB601" s="180"/>
      <c r="AC601" s="180">
        <f t="shared" si="207"/>
        <v>949</v>
      </c>
      <c r="AE601" s="37">
        <v>949</v>
      </c>
      <c r="AG601" s="37">
        <v>0</v>
      </c>
      <c r="AI601" s="37">
        <v>0</v>
      </c>
      <c r="AK601" s="37">
        <v>0</v>
      </c>
      <c r="AL601" s="37">
        <f t="shared" si="200"/>
        <v>0</v>
      </c>
      <c r="AM601" s="179">
        <f t="shared" si="208"/>
        <v>0</v>
      </c>
      <c r="AP601" s="37">
        <f t="shared" si="209"/>
        <v>0</v>
      </c>
      <c r="AS601" s="37">
        <f t="shared" si="210"/>
        <v>0</v>
      </c>
      <c r="AU601" s="37">
        <v>0</v>
      </c>
      <c r="AV601" s="37">
        <f t="shared" si="215"/>
        <v>0</v>
      </c>
      <c r="AX601" s="37">
        <v>0</v>
      </c>
      <c r="AZ601" s="37">
        <v>0</v>
      </c>
      <c r="BF601" s="37">
        <v>0</v>
      </c>
      <c r="BS601" s="37">
        <f t="shared" si="197"/>
        <v>0</v>
      </c>
      <c r="BU601" s="37">
        <v>0</v>
      </c>
      <c r="BW601" s="37">
        <v>0</v>
      </c>
      <c r="BY601" s="37">
        <v>0</v>
      </c>
      <c r="CA601" s="37">
        <v>0</v>
      </c>
      <c r="CH601" s="37">
        <f t="shared" si="217"/>
        <v>0</v>
      </c>
      <c r="CJ601" s="37">
        <v>0</v>
      </c>
      <c r="CN601" s="37">
        <v>2883.7739999999999</v>
      </c>
      <c r="CT601" s="37">
        <v>1</v>
      </c>
      <c r="DB601" s="37">
        <v>0</v>
      </c>
      <c r="DD601" s="37">
        <v>0</v>
      </c>
      <c r="DE601" s="37">
        <f t="shared" si="211"/>
        <v>1</v>
      </c>
      <c r="DG601" s="37">
        <v>1</v>
      </c>
      <c r="DK601" s="37">
        <v>18</v>
      </c>
      <c r="DQ601" s="37">
        <f t="shared" si="216"/>
        <v>1764.124</v>
      </c>
      <c r="DW601" s="37">
        <v>0</v>
      </c>
      <c r="DZ601" s="37">
        <v>2</v>
      </c>
      <c r="EE601" s="37">
        <v>0</v>
      </c>
      <c r="EK601" s="37">
        <v>0</v>
      </c>
      <c r="EL601" s="37">
        <f t="shared" si="212"/>
        <v>199</v>
      </c>
      <c r="EN601" s="37">
        <v>199</v>
      </c>
      <c r="EP601" s="37">
        <v>2616.7240000000002</v>
      </c>
      <c r="FF601" s="37">
        <v>3528.248</v>
      </c>
      <c r="FI601" s="37"/>
      <c r="FV601" s="37">
        <v>705.64959999999996</v>
      </c>
      <c r="FX601" s="37">
        <v>5</v>
      </c>
      <c r="GB601" s="37">
        <v>1707.4831999999999</v>
      </c>
      <c r="GH601" s="37">
        <v>426.87079999999997</v>
      </c>
      <c r="HV601" s="37">
        <v>1019.39295522388</v>
      </c>
      <c r="HX601" s="37">
        <v>2</v>
      </c>
      <c r="IB601" s="37">
        <v>0</v>
      </c>
      <c r="IR601" s="37">
        <v>0</v>
      </c>
      <c r="IT601" s="37">
        <v>0</v>
      </c>
      <c r="JT601" s="37">
        <v>0</v>
      </c>
      <c r="JW601" s="37">
        <v>0</v>
      </c>
      <c r="JZ601" s="37">
        <v>0</v>
      </c>
      <c r="KA601" s="37">
        <v>0</v>
      </c>
      <c r="KB601" s="37">
        <v>0</v>
      </c>
      <c r="KC601" s="37">
        <v>0</v>
      </c>
      <c r="KD601" s="37">
        <v>0</v>
      </c>
      <c r="KV601" s="37">
        <v>0</v>
      </c>
    </row>
    <row r="602" spans="1:308" ht="17.25" customHeight="1" x14ac:dyDescent="0.25">
      <c r="A602" s="17">
        <v>592</v>
      </c>
      <c r="B602" s="163" t="s">
        <v>300</v>
      </c>
      <c r="C602" s="169" t="s">
        <v>892</v>
      </c>
      <c r="D602" s="170">
        <v>9721143822</v>
      </c>
      <c r="E602" s="78">
        <f t="shared" si="213"/>
        <v>13904.794999999998</v>
      </c>
      <c r="F602" s="78">
        <f t="shared" si="201"/>
        <v>0</v>
      </c>
      <c r="G602" s="78">
        <f t="shared" si="202"/>
        <v>6272.2253999999994</v>
      </c>
      <c r="H602" s="78">
        <f t="shared" si="203"/>
        <v>0</v>
      </c>
      <c r="I602" s="78">
        <f t="shared" si="214"/>
        <v>7632.5695999999998</v>
      </c>
      <c r="J602" s="37">
        <f t="shared" si="204"/>
        <v>5</v>
      </c>
      <c r="L602" s="37">
        <v>5</v>
      </c>
      <c r="N602" s="37">
        <v>0</v>
      </c>
      <c r="U602" s="37">
        <v>2</v>
      </c>
      <c r="V602" s="180">
        <f t="shared" si="199"/>
        <v>1670</v>
      </c>
      <c r="W602" s="180">
        <f t="shared" si="205"/>
        <v>0</v>
      </c>
      <c r="X602" s="180"/>
      <c r="Y602" s="180"/>
      <c r="Z602" s="180">
        <f t="shared" si="206"/>
        <v>0</v>
      </c>
      <c r="AA602" s="180"/>
      <c r="AB602" s="180"/>
      <c r="AC602" s="180">
        <f t="shared" si="207"/>
        <v>1670</v>
      </c>
      <c r="AE602" s="37">
        <v>1670</v>
      </c>
      <c r="AG602" s="37">
        <v>0</v>
      </c>
      <c r="AI602" s="37">
        <v>0</v>
      </c>
      <c r="AK602" s="37">
        <v>0</v>
      </c>
      <c r="AL602" s="37">
        <f t="shared" si="200"/>
        <v>0</v>
      </c>
      <c r="AM602" s="179">
        <f t="shared" si="208"/>
        <v>0</v>
      </c>
      <c r="AP602" s="37">
        <f t="shared" si="209"/>
        <v>0</v>
      </c>
      <c r="AS602" s="37">
        <f t="shared" si="210"/>
        <v>0</v>
      </c>
      <c r="AU602" s="37">
        <v>0</v>
      </c>
      <c r="AV602" s="37">
        <f t="shared" si="215"/>
        <v>0</v>
      </c>
      <c r="AX602" s="37">
        <v>0</v>
      </c>
      <c r="AZ602" s="37">
        <v>2</v>
      </c>
      <c r="BF602" s="37">
        <v>0</v>
      </c>
      <c r="BS602" s="37">
        <f t="shared" si="197"/>
        <v>390</v>
      </c>
      <c r="BU602" s="37">
        <v>390</v>
      </c>
      <c r="BW602" s="37">
        <v>0</v>
      </c>
      <c r="BY602" s="37">
        <v>0</v>
      </c>
      <c r="CA602" s="37">
        <v>0</v>
      </c>
      <c r="CH602" s="37">
        <f t="shared" si="217"/>
        <v>3</v>
      </c>
      <c r="CJ602" s="37">
        <v>3</v>
      </c>
      <c r="CN602" s="37">
        <v>4739.0309999999999</v>
      </c>
      <c r="CT602" s="37">
        <v>0</v>
      </c>
      <c r="DB602" s="37">
        <v>0</v>
      </c>
      <c r="DD602" s="37">
        <v>0</v>
      </c>
      <c r="DE602" s="37">
        <f t="shared" si="211"/>
        <v>3</v>
      </c>
      <c r="DG602" s="37">
        <v>3</v>
      </c>
      <c r="DK602" s="37">
        <v>18</v>
      </c>
      <c r="DQ602" s="37">
        <f t="shared" si="216"/>
        <v>916.13699999999994</v>
      </c>
      <c r="DW602" s="37">
        <v>0</v>
      </c>
      <c r="DZ602" s="37">
        <v>5</v>
      </c>
      <c r="EE602" s="37">
        <v>0</v>
      </c>
      <c r="EK602" s="37">
        <v>0</v>
      </c>
      <c r="EL602" s="37">
        <f t="shared" si="212"/>
        <v>107</v>
      </c>
      <c r="EN602" s="37">
        <v>107</v>
      </c>
      <c r="EP602" s="37">
        <v>1177.797</v>
      </c>
      <c r="FF602" s="37">
        <v>1832.2739999999999</v>
      </c>
      <c r="FI602" s="37"/>
      <c r="FV602" s="37">
        <v>366.45479999999998</v>
      </c>
      <c r="FX602" s="37">
        <v>5</v>
      </c>
      <c r="GB602" s="37">
        <v>3262.1543999999999</v>
      </c>
      <c r="GH602" s="37">
        <v>815.53859999999997</v>
      </c>
      <c r="HV602" s="37">
        <v>1654.7159999999999</v>
      </c>
      <c r="HX602" s="37">
        <v>2.4</v>
      </c>
      <c r="IB602" s="37">
        <v>0</v>
      </c>
      <c r="IR602" s="37">
        <v>0</v>
      </c>
      <c r="IT602" s="37">
        <v>0</v>
      </c>
      <c r="JT602" s="37">
        <v>0</v>
      </c>
      <c r="JW602" s="37">
        <v>0</v>
      </c>
      <c r="JZ602" s="37">
        <v>0</v>
      </c>
      <c r="KA602" s="37">
        <v>0</v>
      </c>
      <c r="KB602" s="37">
        <v>0</v>
      </c>
      <c r="KC602" s="37">
        <v>0</v>
      </c>
      <c r="KD602" s="37">
        <v>0</v>
      </c>
      <c r="KV602" s="37">
        <v>0</v>
      </c>
    </row>
    <row r="603" spans="1:308" ht="17.25" customHeight="1" x14ac:dyDescent="0.25">
      <c r="A603" s="17">
        <v>593</v>
      </c>
      <c r="B603" s="163" t="s">
        <v>300</v>
      </c>
      <c r="C603" s="169" t="s">
        <v>893</v>
      </c>
      <c r="D603" s="170">
        <v>5752063394</v>
      </c>
      <c r="E603" s="78">
        <f t="shared" si="213"/>
        <v>44632.366000000002</v>
      </c>
      <c r="F603" s="78">
        <f t="shared" si="201"/>
        <v>0</v>
      </c>
      <c r="G603" s="78">
        <f t="shared" si="202"/>
        <v>25026.824200000003</v>
      </c>
      <c r="H603" s="78">
        <f t="shared" si="203"/>
        <v>0</v>
      </c>
      <c r="I603" s="78">
        <f t="shared" si="214"/>
        <v>19605.541799999999</v>
      </c>
      <c r="J603" s="37">
        <f t="shared" si="204"/>
        <v>9</v>
      </c>
      <c r="L603" s="37">
        <v>9</v>
      </c>
      <c r="N603" s="37">
        <v>0</v>
      </c>
      <c r="U603" s="37">
        <v>3</v>
      </c>
      <c r="V603" s="180">
        <f t="shared" si="199"/>
        <v>1757</v>
      </c>
      <c r="W603" s="180">
        <f t="shared" si="205"/>
        <v>0</v>
      </c>
      <c r="X603" s="180"/>
      <c r="Y603" s="180"/>
      <c r="Z603" s="180">
        <f t="shared" si="206"/>
        <v>0</v>
      </c>
      <c r="AA603" s="180"/>
      <c r="AB603" s="180"/>
      <c r="AC603" s="180">
        <f t="shared" si="207"/>
        <v>1757</v>
      </c>
      <c r="AE603" s="37">
        <v>1757</v>
      </c>
      <c r="AG603" s="37">
        <v>0</v>
      </c>
      <c r="AI603" s="37">
        <v>72</v>
      </c>
      <c r="AK603" s="37">
        <v>0</v>
      </c>
      <c r="AL603" s="37">
        <f t="shared" si="200"/>
        <v>0</v>
      </c>
      <c r="AM603" s="179">
        <f t="shared" si="208"/>
        <v>0</v>
      </c>
      <c r="AP603" s="37">
        <f t="shared" si="209"/>
        <v>0</v>
      </c>
      <c r="AS603" s="37">
        <f t="shared" si="210"/>
        <v>0</v>
      </c>
      <c r="AU603" s="37">
        <v>0</v>
      </c>
      <c r="AV603" s="37">
        <f t="shared" si="215"/>
        <v>0</v>
      </c>
      <c r="AX603" s="37">
        <v>0</v>
      </c>
      <c r="AZ603" s="37">
        <v>4</v>
      </c>
      <c r="BF603" s="37">
        <v>0</v>
      </c>
      <c r="BS603" s="37">
        <f t="shared" si="197"/>
        <v>1386</v>
      </c>
      <c r="BU603" s="37">
        <v>1386</v>
      </c>
      <c r="BW603" s="37">
        <v>0</v>
      </c>
      <c r="BY603" s="37">
        <v>0</v>
      </c>
      <c r="CA603" s="37">
        <v>0</v>
      </c>
      <c r="CH603" s="37">
        <f t="shared" si="217"/>
        <v>3</v>
      </c>
      <c r="CJ603" s="37">
        <v>3</v>
      </c>
      <c r="CN603" s="37">
        <v>14330.306</v>
      </c>
      <c r="CT603" s="37">
        <v>0</v>
      </c>
      <c r="DB603" s="37">
        <v>0</v>
      </c>
      <c r="DD603" s="37">
        <v>0</v>
      </c>
      <c r="DE603" s="37">
        <f t="shared" si="211"/>
        <v>5</v>
      </c>
      <c r="DG603" s="37">
        <v>5</v>
      </c>
      <c r="DK603" s="37">
        <v>18</v>
      </c>
      <c r="DQ603" s="37">
        <f t="shared" si="216"/>
        <v>3131.3305</v>
      </c>
      <c r="DW603" s="37">
        <v>0</v>
      </c>
      <c r="DZ603" s="37">
        <v>9</v>
      </c>
      <c r="EE603" s="37">
        <v>8</v>
      </c>
      <c r="EK603" s="37">
        <v>8</v>
      </c>
      <c r="EL603" s="37">
        <f t="shared" si="212"/>
        <v>842</v>
      </c>
      <c r="EN603" s="37">
        <v>842</v>
      </c>
      <c r="EP603" s="37">
        <v>10595.22</v>
      </c>
      <c r="FF603" s="37">
        <v>6262.6610000000001</v>
      </c>
      <c r="FI603" s="37"/>
      <c r="FV603" s="37">
        <v>1565.66525</v>
      </c>
      <c r="FX603" s="37">
        <v>4</v>
      </c>
      <c r="GB603" s="37">
        <v>8168.9431999999997</v>
      </c>
      <c r="GH603" s="37">
        <v>2042.2357999999999</v>
      </c>
      <c r="HV603" s="37">
        <v>3553.6702246696</v>
      </c>
      <c r="HX603" s="37">
        <v>2.8</v>
      </c>
      <c r="IB603" s="37">
        <v>0</v>
      </c>
      <c r="IR603" s="37">
        <v>0</v>
      </c>
      <c r="IT603" s="37">
        <v>0</v>
      </c>
      <c r="JT603" s="37">
        <v>0</v>
      </c>
      <c r="JW603" s="37">
        <v>0</v>
      </c>
      <c r="JZ603" s="37">
        <v>0</v>
      </c>
      <c r="KA603" s="37">
        <v>0</v>
      </c>
      <c r="KB603" s="37">
        <v>0</v>
      </c>
      <c r="KC603" s="37">
        <v>0</v>
      </c>
      <c r="KD603" s="37">
        <v>0</v>
      </c>
      <c r="KV603" s="37">
        <v>0</v>
      </c>
    </row>
    <row r="604" spans="1:308" ht="17.25" customHeight="1" x14ac:dyDescent="0.25">
      <c r="A604" s="17">
        <v>594</v>
      </c>
      <c r="B604" s="163" t="s">
        <v>300</v>
      </c>
      <c r="C604" s="169" t="s">
        <v>894</v>
      </c>
      <c r="D604" s="170">
        <v>9728942802</v>
      </c>
      <c r="E604" s="78">
        <f t="shared" si="213"/>
        <v>10843.438999999998</v>
      </c>
      <c r="F604" s="78">
        <f t="shared" si="201"/>
        <v>0</v>
      </c>
      <c r="G604" s="78">
        <f t="shared" si="202"/>
        <v>5255.8549999999996</v>
      </c>
      <c r="H604" s="78">
        <f t="shared" si="203"/>
        <v>0</v>
      </c>
      <c r="I604" s="78">
        <f t="shared" si="214"/>
        <v>5587.5839999999998</v>
      </c>
      <c r="J604" s="37">
        <f t="shared" si="204"/>
        <v>1</v>
      </c>
      <c r="L604" s="37">
        <v>1</v>
      </c>
      <c r="N604" s="37">
        <v>0</v>
      </c>
      <c r="U604" s="37">
        <v>1</v>
      </c>
      <c r="V604" s="180">
        <f t="shared" si="199"/>
        <v>895</v>
      </c>
      <c r="W604" s="180">
        <f t="shared" si="205"/>
        <v>0</v>
      </c>
      <c r="X604" s="180"/>
      <c r="Y604" s="180"/>
      <c r="Z604" s="180">
        <f t="shared" si="206"/>
        <v>0</v>
      </c>
      <c r="AA604" s="180"/>
      <c r="AB604" s="180"/>
      <c r="AC604" s="180">
        <f t="shared" si="207"/>
        <v>895</v>
      </c>
      <c r="AE604" s="37">
        <v>895</v>
      </c>
      <c r="AG604" s="37">
        <v>0</v>
      </c>
      <c r="AI604" s="37">
        <v>0</v>
      </c>
      <c r="AK604" s="37">
        <v>0</v>
      </c>
      <c r="AL604" s="37">
        <f t="shared" si="200"/>
        <v>0</v>
      </c>
      <c r="AM604" s="179">
        <f t="shared" si="208"/>
        <v>0</v>
      </c>
      <c r="AP604" s="37">
        <f t="shared" si="209"/>
        <v>0</v>
      </c>
      <c r="AS604" s="37">
        <f t="shared" si="210"/>
        <v>0</v>
      </c>
      <c r="AU604" s="37">
        <v>0</v>
      </c>
      <c r="AV604" s="37">
        <f t="shared" si="215"/>
        <v>0</v>
      </c>
      <c r="AX604" s="37">
        <v>0</v>
      </c>
      <c r="AZ604" s="37">
        <v>0</v>
      </c>
      <c r="BF604" s="37">
        <v>0</v>
      </c>
      <c r="BS604" s="37">
        <f t="shared" si="197"/>
        <v>0</v>
      </c>
      <c r="BU604" s="37">
        <v>0</v>
      </c>
      <c r="BW604" s="37">
        <v>0</v>
      </c>
      <c r="BY604" s="37">
        <v>0</v>
      </c>
      <c r="CA604" s="37">
        <v>0</v>
      </c>
      <c r="CH604" s="37">
        <f t="shared" si="217"/>
        <v>0</v>
      </c>
      <c r="CJ604" s="37">
        <v>0</v>
      </c>
      <c r="CN604" s="37">
        <v>3788.2</v>
      </c>
      <c r="CT604" s="37">
        <v>10</v>
      </c>
      <c r="DB604" s="37">
        <v>0</v>
      </c>
      <c r="DD604" s="37">
        <v>0</v>
      </c>
      <c r="DE604" s="37">
        <f t="shared" si="211"/>
        <v>2</v>
      </c>
      <c r="DG604" s="37">
        <v>2</v>
      </c>
      <c r="DK604" s="37">
        <v>18</v>
      </c>
      <c r="DQ604" s="37">
        <f t="shared" si="216"/>
        <v>784.33500000000004</v>
      </c>
      <c r="DW604" s="37">
        <v>0</v>
      </c>
      <c r="DZ604" s="37">
        <v>1</v>
      </c>
      <c r="EE604" s="37">
        <v>0</v>
      </c>
      <c r="EK604" s="37">
        <v>0</v>
      </c>
      <c r="EL604" s="37">
        <f t="shared" si="212"/>
        <v>10</v>
      </c>
      <c r="EN604" s="37">
        <v>10</v>
      </c>
      <c r="EP604" s="37">
        <v>141.649</v>
      </c>
      <c r="FF604" s="37">
        <v>1568.67</v>
      </c>
      <c r="FI604" s="37"/>
      <c r="FV604" s="37">
        <v>261.44499999999999</v>
      </c>
      <c r="FX604" s="37">
        <v>6</v>
      </c>
      <c r="GB604" s="37">
        <v>3545.5360000000001</v>
      </c>
      <c r="GH604" s="37">
        <v>886.38400000000001</v>
      </c>
      <c r="HV604" s="37">
        <v>738.65333333333297</v>
      </c>
      <c r="HX604" s="37">
        <v>6</v>
      </c>
      <c r="IB604" s="37">
        <v>0</v>
      </c>
      <c r="IR604" s="37">
        <v>0</v>
      </c>
      <c r="IT604" s="37">
        <v>0</v>
      </c>
      <c r="JT604" s="37">
        <v>0</v>
      </c>
      <c r="JW604" s="37">
        <v>0</v>
      </c>
      <c r="JZ604" s="37">
        <v>0</v>
      </c>
      <c r="KA604" s="37">
        <v>0</v>
      </c>
      <c r="KB604" s="37">
        <v>0</v>
      </c>
      <c r="KC604" s="37">
        <v>0</v>
      </c>
      <c r="KD604" s="37">
        <v>0</v>
      </c>
      <c r="KV604" s="37">
        <v>0</v>
      </c>
    </row>
    <row r="605" spans="1:308" ht="17.25" customHeight="1" x14ac:dyDescent="0.25">
      <c r="A605" s="17">
        <v>595</v>
      </c>
      <c r="B605" s="163" t="s">
        <v>300</v>
      </c>
      <c r="C605" s="169" t="s">
        <v>895</v>
      </c>
      <c r="D605" s="170">
        <v>9898709878</v>
      </c>
      <c r="E605" s="78">
        <f t="shared" si="213"/>
        <v>31442.412</v>
      </c>
      <c r="F605" s="78">
        <f t="shared" si="201"/>
        <v>0</v>
      </c>
      <c r="G605" s="78">
        <f t="shared" si="202"/>
        <v>12743.935000000001</v>
      </c>
      <c r="H605" s="78">
        <f t="shared" si="203"/>
        <v>0</v>
      </c>
      <c r="I605" s="78">
        <f t="shared" si="214"/>
        <v>18698.476999999999</v>
      </c>
      <c r="J605" s="37">
        <f t="shared" si="204"/>
        <v>1</v>
      </c>
      <c r="L605" s="37">
        <v>1</v>
      </c>
      <c r="N605" s="37">
        <v>0</v>
      </c>
      <c r="U605" s="37">
        <v>1</v>
      </c>
      <c r="V605" s="180">
        <f t="shared" si="199"/>
        <v>850</v>
      </c>
      <c r="W605" s="180">
        <f t="shared" si="205"/>
        <v>0</v>
      </c>
      <c r="X605" s="180"/>
      <c r="Y605" s="180"/>
      <c r="Z605" s="180">
        <f t="shared" si="206"/>
        <v>0</v>
      </c>
      <c r="AA605" s="180"/>
      <c r="AB605" s="180"/>
      <c r="AC605" s="180">
        <f t="shared" si="207"/>
        <v>850</v>
      </c>
      <c r="AE605" s="37">
        <v>850</v>
      </c>
      <c r="AG605" s="37">
        <v>0</v>
      </c>
      <c r="AI605" s="37">
        <v>0</v>
      </c>
      <c r="AK605" s="37">
        <v>0</v>
      </c>
      <c r="AL605" s="37">
        <f t="shared" si="200"/>
        <v>0</v>
      </c>
      <c r="AM605" s="179">
        <f t="shared" si="208"/>
        <v>0</v>
      </c>
      <c r="AP605" s="37">
        <f t="shared" si="209"/>
        <v>0</v>
      </c>
      <c r="AS605" s="37">
        <f t="shared" si="210"/>
        <v>0</v>
      </c>
      <c r="AU605" s="37">
        <v>0</v>
      </c>
      <c r="AV605" s="37">
        <f t="shared" si="215"/>
        <v>0</v>
      </c>
      <c r="AX605" s="37">
        <v>0</v>
      </c>
      <c r="AZ605" s="37">
        <v>0</v>
      </c>
      <c r="BF605" s="37">
        <v>0</v>
      </c>
      <c r="BS605" s="37">
        <f t="shared" si="197"/>
        <v>0</v>
      </c>
      <c r="BU605" s="37">
        <v>0</v>
      </c>
      <c r="BW605" s="37">
        <v>0</v>
      </c>
      <c r="BY605" s="37">
        <v>0</v>
      </c>
      <c r="CA605" s="37">
        <v>0</v>
      </c>
      <c r="CH605" s="37">
        <f t="shared" si="217"/>
        <v>0</v>
      </c>
      <c r="CJ605" s="37">
        <v>0</v>
      </c>
      <c r="CN605" s="37">
        <v>15195.786</v>
      </c>
      <c r="CT605" s="37">
        <v>0</v>
      </c>
      <c r="DB605" s="37">
        <v>0</v>
      </c>
      <c r="DD605" s="37">
        <v>0</v>
      </c>
      <c r="DE605" s="37">
        <f t="shared" si="211"/>
        <v>2</v>
      </c>
      <c r="DG605" s="37">
        <v>2</v>
      </c>
      <c r="DK605" s="37">
        <v>18</v>
      </c>
      <c r="DQ605" s="37">
        <f t="shared" si="216"/>
        <v>2290.52</v>
      </c>
      <c r="DW605" s="37">
        <v>0</v>
      </c>
      <c r="DZ605" s="37">
        <v>1</v>
      </c>
      <c r="EE605" s="37">
        <v>0</v>
      </c>
      <c r="EK605" s="37">
        <v>0</v>
      </c>
      <c r="EL605" s="37">
        <f t="shared" si="212"/>
        <v>430</v>
      </c>
      <c r="EN605" s="37">
        <v>430</v>
      </c>
      <c r="EP605" s="37">
        <v>8162.8950000000004</v>
      </c>
      <c r="FF605" s="37">
        <v>4581.04</v>
      </c>
      <c r="FI605" s="37"/>
      <c r="FV605" s="37">
        <v>1018.0088888888901</v>
      </c>
      <c r="FX605" s="37">
        <v>4.5</v>
      </c>
      <c r="GH605" s="37">
        <v>2634.6909999999998</v>
      </c>
      <c r="HV605" s="37">
        <v>1386.6794736842101</v>
      </c>
      <c r="HX605" s="37">
        <v>1.7</v>
      </c>
      <c r="IB605" s="37">
        <v>0</v>
      </c>
      <c r="IR605" s="37">
        <v>0</v>
      </c>
      <c r="IT605" s="37">
        <v>0</v>
      </c>
      <c r="JT605" s="37">
        <v>0</v>
      </c>
      <c r="JW605" s="37">
        <v>0</v>
      </c>
      <c r="JZ605" s="37">
        <v>0</v>
      </c>
      <c r="KA605" s="37">
        <v>0</v>
      </c>
      <c r="KB605" s="37">
        <v>0</v>
      </c>
      <c r="KC605" s="37">
        <v>0</v>
      </c>
      <c r="KD605" s="37">
        <v>0</v>
      </c>
      <c r="KV605" s="37">
        <v>0</v>
      </c>
    </row>
    <row r="606" spans="1:308" ht="17.25" customHeight="1" x14ac:dyDescent="0.25">
      <c r="A606" s="17">
        <v>596</v>
      </c>
      <c r="B606" s="163" t="s">
        <v>300</v>
      </c>
      <c r="C606" s="169" t="s">
        <v>896</v>
      </c>
      <c r="D606" s="170">
        <v>5375048182</v>
      </c>
      <c r="E606" s="78">
        <f t="shared" si="213"/>
        <v>26030</v>
      </c>
      <c r="F606" s="78">
        <f t="shared" si="201"/>
        <v>0</v>
      </c>
      <c r="G606" s="78">
        <f t="shared" si="202"/>
        <v>4000</v>
      </c>
      <c r="H606" s="78">
        <f t="shared" si="203"/>
        <v>0</v>
      </c>
      <c r="I606" s="78">
        <f t="shared" si="214"/>
        <v>22030</v>
      </c>
      <c r="J606" s="37">
        <f t="shared" si="204"/>
        <v>0</v>
      </c>
      <c r="K606" s="37">
        <f>VLOOKUP($D606,'[2]Титул ДТ'!$B:$CT,12,0)</f>
        <v>0</v>
      </c>
      <c r="N606" s="37">
        <v>0</v>
      </c>
      <c r="U606" s="37">
        <v>0</v>
      </c>
      <c r="V606" s="180">
        <f t="shared" si="199"/>
        <v>0</v>
      </c>
      <c r="W606" s="180">
        <f t="shared" si="205"/>
        <v>0</v>
      </c>
      <c r="X606" s="180"/>
      <c r="Y606" s="180"/>
      <c r="Z606" s="180">
        <f t="shared" si="206"/>
        <v>0</v>
      </c>
      <c r="AA606" s="180"/>
      <c r="AB606" s="180"/>
      <c r="AC606" s="180">
        <f t="shared" si="207"/>
        <v>0</v>
      </c>
      <c r="AE606" s="37">
        <v>0</v>
      </c>
      <c r="AG606" s="37">
        <v>0</v>
      </c>
      <c r="AI606" s="37">
        <v>0</v>
      </c>
      <c r="AK606" s="37">
        <v>0</v>
      </c>
      <c r="AL606" s="37">
        <f t="shared" si="200"/>
        <v>0</v>
      </c>
      <c r="AM606" s="179">
        <f t="shared" si="208"/>
        <v>0</v>
      </c>
      <c r="AP606" s="37">
        <f t="shared" si="209"/>
        <v>0</v>
      </c>
      <c r="AS606" s="37">
        <f t="shared" si="210"/>
        <v>0</v>
      </c>
      <c r="AU606" s="37">
        <v>0</v>
      </c>
      <c r="AV606" s="37">
        <f t="shared" si="215"/>
        <v>0</v>
      </c>
      <c r="AX606" s="37">
        <v>0</v>
      </c>
      <c r="AZ606" s="37">
        <v>0</v>
      </c>
      <c r="BF606" s="37">
        <v>0</v>
      </c>
      <c r="BS606" s="37">
        <f t="shared" si="197"/>
        <v>0</v>
      </c>
      <c r="BU606" s="37">
        <v>0</v>
      </c>
      <c r="BW606" s="37">
        <v>0</v>
      </c>
      <c r="BY606" s="37">
        <v>0</v>
      </c>
      <c r="CA606" s="37">
        <v>0</v>
      </c>
      <c r="CH606" s="37">
        <f t="shared" si="217"/>
        <v>0</v>
      </c>
      <c r="CJ606" s="37">
        <v>0</v>
      </c>
      <c r="CN606" s="37">
        <v>21050</v>
      </c>
      <c r="CT606" s="37">
        <v>0</v>
      </c>
      <c r="DB606" s="37">
        <v>0</v>
      </c>
      <c r="DD606" s="37">
        <v>0</v>
      </c>
      <c r="DE606" s="37">
        <f t="shared" si="211"/>
        <v>0</v>
      </c>
      <c r="DG606" s="37">
        <v>0</v>
      </c>
      <c r="DK606" s="37">
        <v>0</v>
      </c>
      <c r="DQ606" s="37">
        <v>55</v>
      </c>
      <c r="DW606" s="37">
        <v>0</v>
      </c>
      <c r="DZ606" s="37">
        <v>0</v>
      </c>
      <c r="EE606" s="37">
        <v>1</v>
      </c>
      <c r="EK606" s="37">
        <v>1</v>
      </c>
      <c r="EL606" s="37">
        <f t="shared" si="212"/>
        <v>70</v>
      </c>
      <c r="EN606" s="37">
        <v>70</v>
      </c>
      <c r="EP606" s="37">
        <v>1000</v>
      </c>
      <c r="FF606" s="37">
        <v>3000</v>
      </c>
      <c r="FI606" s="37"/>
      <c r="FV606" s="37">
        <v>1500</v>
      </c>
      <c r="FX606" s="37">
        <v>2</v>
      </c>
      <c r="GH606" s="37">
        <v>980</v>
      </c>
      <c r="HX606" s="37">
        <v>0</v>
      </c>
      <c r="IB606" s="37">
        <v>0</v>
      </c>
      <c r="IR606" s="37">
        <v>0</v>
      </c>
      <c r="IT606" s="37">
        <v>0</v>
      </c>
      <c r="JT606" s="37">
        <v>0</v>
      </c>
      <c r="JW606" s="37">
        <v>0</v>
      </c>
      <c r="JZ606" s="37">
        <v>0</v>
      </c>
      <c r="KA606" s="37">
        <v>0</v>
      </c>
      <c r="KB606" s="37">
        <v>0</v>
      </c>
      <c r="KC606" s="37">
        <v>0</v>
      </c>
      <c r="KD606" s="37">
        <v>0</v>
      </c>
      <c r="KV606" s="37">
        <v>0</v>
      </c>
    </row>
    <row r="607" spans="1:308" ht="17.25" customHeight="1" x14ac:dyDescent="0.25">
      <c r="A607" s="17">
        <v>597</v>
      </c>
      <c r="B607" s="165" t="s">
        <v>300</v>
      </c>
      <c r="C607" s="172" t="s">
        <v>897</v>
      </c>
      <c r="D607" s="170">
        <v>10381792766</v>
      </c>
      <c r="E607" s="78">
        <f t="shared" si="213"/>
        <v>6479.4650000000001</v>
      </c>
      <c r="F607" s="78">
        <f t="shared" si="201"/>
        <v>2106.6485000000002</v>
      </c>
      <c r="G607" s="78">
        <f t="shared" si="202"/>
        <v>0</v>
      </c>
      <c r="H607" s="78">
        <f t="shared" si="203"/>
        <v>4323.7714999999998</v>
      </c>
      <c r="I607" s="78">
        <f t="shared" si="214"/>
        <v>49.045000000000002</v>
      </c>
      <c r="J607" s="37">
        <f t="shared" si="204"/>
        <v>1</v>
      </c>
      <c r="K607" s="37">
        <f>VLOOKUP($D607,'[2]Титул ДТ'!$B:$CT,12,0)</f>
        <v>1</v>
      </c>
      <c r="O607" s="37">
        <v>108</v>
      </c>
      <c r="V607" s="180">
        <f t="shared" si="199"/>
        <v>0</v>
      </c>
      <c r="W607" s="180">
        <f t="shared" si="205"/>
        <v>0</v>
      </c>
      <c r="X607" s="180"/>
      <c r="Y607" s="180"/>
      <c r="Z607" s="180">
        <f t="shared" si="206"/>
        <v>0</v>
      </c>
      <c r="AA607" s="180"/>
      <c r="AB607" s="180"/>
      <c r="AC607" s="180">
        <f t="shared" si="207"/>
        <v>0</v>
      </c>
      <c r="AE607" s="37">
        <v>0</v>
      </c>
      <c r="AG607" s="37">
        <v>0</v>
      </c>
      <c r="AI607" s="37">
        <v>0</v>
      </c>
      <c r="AK607" s="37">
        <v>0</v>
      </c>
      <c r="AL607" s="37">
        <f t="shared" si="200"/>
        <v>0</v>
      </c>
      <c r="AM607" s="179">
        <f t="shared" si="208"/>
        <v>0</v>
      </c>
      <c r="AP607" s="37">
        <f t="shared" si="209"/>
        <v>0</v>
      </c>
      <c r="AS607" s="37">
        <f t="shared" si="210"/>
        <v>0</v>
      </c>
      <c r="AU607" s="37">
        <v>0</v>
      </c>
      <c r="AV607" s="37">
        <f t="shared" si="215"/>
        <v>0</v>
      </c>
      <c r="AX607" s="37">
        <v>0</v>
      </c>
      <c r="AY607" s="37">
        <v>1</v>
      </c>
      <c r="BE607" s="37">
        <v>112</v>
      </c>
      <c r="BS607" s="37">
        <f t="shared" ref="BS607:BS641" si="218">BT607+BU607</f>
        <v>0</v>
      </c>
      <c r="BU607" s="37">
        <v>0</v>
      </c>
      <c r="BW607" s="37">
        <v>0</v>
      </c>
      <c r="BY607" s="37">
        <v>0</v>
      </c>
      <c r="CA607" s="37">
        <v>0</v>
      </c>
      <c r="CH607" s="37">
        <f t="shared" si="217"/>
        <v>4</v>
      </c>
      <c r="CI607" s="37">
        <v>4</v>
      </c>
      <c r="CM607" s="37">
        <v>3755.5</v>
      </c>
      <c r="CT607" s="37">
        <v>0</v>
      </c>
      <c r="DB607" s="37">
        <v>0</v>
      </c>
      <c r="DD607" s="37">
        <v>0</v>
      </c>
      <c r="DE607" s="37">
        <f t="shared" si="211"/>
        <v>0</v>
      </c>
      <c r="DG607" s="37">
        <v>0</v>
      </c>
      <c r="DK607" s="37">
        <v>0</v>
      </c>
      <c r="DP607" s="37">
        <v>988.3</v>
      </c>
      <c r="DW607" s="37">
        <v>0</v>
      </c>
      <c r="DZ607" s="37">
        <v>1</v>
      </c>
      <c r="EE607" s="37">
        <v>0</v>
      </c>
      <c r="EK607" s="37">
        <v>0</v>
      </c>
      <c r="EL607" s="37">
        <f t="shared" si="212"/>
        <v>36</v>
      </c>
      <c r="EM607" s="37">
        <v>36</v>
      </c>
      <c r="EO607" s="37">
        <v>406.64850000000001</v>
      </c>
      <c r="EQ607" s="37">
        <v>71.761499999999998</v>
      </c>
      <c r="FE607" s="37">
        <v>1700</v>
      </c>
      <c r="FG607" s="37">
        <v>276.51</v>
      </c>
      <c r="FI607" s="37"/>
      <c r="FV607" s="37">
        <v>0</v>
      </c>
      <c r="FX607" s="37">
        <v>5</v>
      </c>
      <c r="GH607" s="37">
        <v>49.045000000000002</v>
      </c>
      <c r="HV607" s="37">
        <v>32.696666666666701</v>
      </c>
      <c r="HX607" s="37">
        <v>1.7</v>
      </c>
      <c r="IB607" s="37">
        <v>0</v>
      </c>
      <c r="IR607" s="37">
        <v>0</v>
      </c>
      <c r="IT607" s="37">
        <v>0</v>
      </c>
      <c r="JT607" s="37">
        <v>0</v>
      </c>
      <c r="JW607" s="37">
        <v>0</v>
      </c>
      <c r="JZ607" s="37">
        <v>0</v>
      </c>
      <c r="KA607" s="37">
        <v>0</v>
      </c>
      <c r="KB607" s="37">
        <v>0</v>
      </c>
      <c r="KC607" s="37">
        <v>0</v>
      </c>
      <c r="KD607" s="37">
        <v>0</v>
      </c>
      <c r="KV607" s="37">
        <v>0</v>
      </c>
    </row>
    <row r="608" spans="1:308" ht="17.25" customHeight="1" x14ac:dyDescent="0.25">
      <c r="A608" s="17">
        <v>598</v>
      </c>
      <c r="B608" s="163" t="s">
        <v>300</v>
      </c>
      <c r="C608" s="169" t="s">
        <v>898</v>
      </c>
      <c r="D608" s="170">
        <v>10423975046</v>
      </c>
      <c r="E608" s="78">
        <f t="shared" si="213"/>
        <v>891</v>
      </c>
      <c r="F608" s="78">
        <f t="shared" si="201"/>
        <v>0</v>
      </c>
      <c r="G608" s="78">
        <f t="shared" si="202"/>
        <v>0</v>
      </c>
      <c r="H608" s="78">
        <f t="shared" si="203"/>
        <v>0</v>
      </c>
      <c r="I608" s="78">
        <f t="shared" si="214"/>
        <v>891</v>
      </c>
      <c r="J608" s="37">
        <f t="shared" si="204"/>
        <v>0</v>
      </c>
      <c r="K608" s="37">
        <f>VLOOKUP($D608,'[2]Титул ДТ'!$B:$CT,12,0)</f>
        <v>0</v>
      </c>
      <c r="N608" s="37">
        <v>0</v>
      </c>
      <c r="U608" s="37">
        <v>0</v>
      </c>
      <c r="V608" s="180">
        <f t="shared" si="199"/>
        <v>0</v>
      </c>
      <c r="W608" s="180">
        <f t="shared" si="205"/>
        <v>0</v>
      </c>
      <c r="X608" s="180"/>
      <c r="Y608" s="180"/>
      <c r="Z608" s="180">
        <f t="shared" si="206"/>
        <v>0</v>
      </c>
      <c r="AA608" s="180"/>
      <c r="AB608" s="180"/>
      <c r="AC608" s="180">
        <f t="shared" si="207"/>
        <v>0</v>
      </c>
      <c r="AE608" s="37">
        <v>0</v>
      </c>
      <c r="AG608" s="37">
        <v>0</v>
      </c>
      <c r="AI608" s="37">
        <v>0</v>
      </c>
      <c r="AK608" s="37">
        <v>0</v>
      </c>
      <c r="AL608" s="37">
        <f t="shared" si="200"/>
        <v>0</v>
      </c>
      <c r="AM608" s="179">
        <f t="shared" si="208"/>
        <v>0</v>
      </c>
      <c r="AP608" s="37">
        <f t="shared" si="209"/>
        <v>0</v>
      </c>
      <c r="AS608" s="37">
        <f t="shared" si="210"/>
        <v>0</v>
      </c>
      <c r="AU608" s="37">
        <v>0</v>
      </c>
      <c r="AV608" s="37">
        <f t="shared" si="215"/>
        <v>0</v>
      </c>
      <c r="AX608" s="37">
        <v>0</v>
      </c>
      <c r="AZ608" s="37">
        <v>0</v>
      </c>
      <c r="BF608" s="37">
        <v>0</v>
      </c>
      <c r="BS608" s="37">
        <f t="shared" si="218"/>
        <v>0</v>
      </c>
      <c r="BU608" s="37">
        <v>0</v>
      </c>
      <c r="BW608" s="37">
        <v>0</v>
      </c>
      <c r="BY608" s="37">
        <v>0</v>
      </c>
      <c r="CA608" s="37">
        <v>0</v>
      </c>
      <c r="CH608" s="37">
        <f t="shared" si="217"/>
        <v>0</v>
      </c>
      <c r="CJ608" s="37">
        <v>0</v>
      </c>
      <c r="CN608" s="37">
        <v>800</v>
      </c>
      <c r="CT608" s="37">
        <v>0</v>
      </c>
      <c r="DB608" s="37">
        <v>0</v>
      </c>
      <c r="DD608" s="37">
        <v>0</v>
      </c>
      <c r="DE608" s="37">
        <f t="shared" si="211"/>
        <v>0</v>
      </c>
      <c r="DG608" s="37">
        <v>0</v>
      </c>
      <c r="DK608" s="37">
        <v>0</v>
      </c>
      <c r="DQ608" s="37">
        <v>55</v>
      </c>
      <c r="DW608" s="37">
        <v>0</v>
      </c>
      <c r="DZ608" s="37">
        <v>0</v>
      </c>
      <c r="EE608" s="37">
        <v>0</v>
      </c>
      <c r="EK608" s="37">
        <v>0</v>
      </c>
      <c r="EL608" s="37">
        <f t="shared" si="212"/>
        <v>0</v>
      </c>
      <c r="EN608" s="37">
        <v>0</v>
      </c>
      <c r="EP608" s="37">
        <v>0</v>
      </c>
      <c r="FF608" s="37">
        <v>0</v>
      </c>
      <c r="FI608" s="37"/>
      <c r="FX608" s="37">
        <v>0</v>
      </c>
      <c r="GB608" s="37">
        <v>0</v>
      </c>
      <c r="GH608" s="37">
        <v>91</v>
      </c>
      <c r="HX608" s="37">
        <v>0</v>
      </c>
      <c r="IB608" s="37">
        <v>0</v>
      </c>
      <c r="IR608" s="37">
        <v>0</v>
      </c>
      <c r="IT608" s="37">
        <v>0</v>
      </c>
      <c r="JT608" s="37">
        <v>0</v>
      </c>
      <c r="JW608" s="37">
        <v>0</v>
      </c>
      <c r="JZ608" s="37">
        <v>0</v>
      </c>
      <c r="KA608" s="37">
        <v>0</v>
      </c>
      <c r="KB608" s="37">
        <v>0</v>
      </c>
      <c r="KC608" s="37">
        <v>0</v>
      </c>
      <c r="KD608" s="37">
        <v>0</v>
      </c>
      <c r="KV608" s="37">
        <v>0</v>
      </c>
    </row>
    <row r="609" spans="1:308" ht="17.25" customHeight="1" x14ac:dyDescent="0.25">
      <c r="A609" s="17">
        <v>599</v>
      </c>
      <c r="B609" s="163" t="s">
        <v>300</v>
      </c>
      <c r="C609" s="169" t="s">
        <v>899</v>
      </c>
      <c r="D609" s="170">
        <v>10424085366</v>
      </c>
      <c r="E609" s="78">
        <f t="shared" si="213"/>
        <v>2770</v>
      </c>
      <c r="F609" s="78">
        <f t="shared" si="201"/>
        <v>0</v>
      </c>
      <c r="G609" s="78">
        <f t="shared" si="202"/>
        <v>0</v>
      </c>
      <c r="H609" s="78">
        <f t="shared" si="203"/>
        <v>0</v>
      </c>
      <c r="I609" s="78">
        <f t="shared" si="214"/>
        <v>2770</v>
      </c>
      <c r="J609" s="37">
        <f t="shared" si="204"/>
        <v>0</v>
      </c>
      <c r="K609" s="37">
        <f>VLOOKUP($D609,'[2]Титул ДТ'!$B:$CT,12,0)</f>
        <v>0</v>
      </c>
      <c r="N609" s="37">
        <v>0</v>
      </c>
      <c r="U609" s="37">
        <v>0</v>
      </c>
      <c r="V609" s="180">
        <f t="shared" si="199"/>
        <v>0</v>
      </c>
      <c r="W609" s="180">
        <f t="shared" si="205"/>
        <v>0</v>
      </c>
      <c r="X609" s="180"/>
      <c r="Y609" s="180"/>
      <c r="Z609" s="180">
        <f t="shared" si="206"/>
        <v>0</v>
      </c>
      <c r="AA609" s="180"/>
      <c r="AB609" s="180"/>
      <c r="AC609" s="180">
        <f t="shared" si="207"/>
        <v>0</v>
      </c>
      <c r="AE609" s="37">
        <v>0</v>
      </c>
      <c r="AG609" s="37">
        <v>0</v>
      </c>
      <c r="AI609" s="37">
        <v>0</v>
      </c>
      <c r="AK609" s="37">
        <v>0</v>
      </c>
      <c r="AL609" s="37">
        <f t="shared" si="200"/>
        <v>0</v>
      </c>
      <c r="AM609" s="179">
        <f t="shared" si="208"/>
        <v>0</v>
      </c>
      <c r="AP609" s="37">
        <f t="shared" si="209"/>
        <v>0</v>
      </c>
      <c r="AS609" s="37">
        <f t="shared" si="210"/>
        <v>0</v>
      </c>
      <c r="AU609" s="37">
        <v>0</v>
      </c>
      <c r="AV609" s="37">
        <f t="shared" si="215"/>
        <v>0</v>
      </c>
      <c r="AX609" s="37">
        <v>0</v>
      </c>
      <c r="AZ609" s="37">
        <v>0</v>
      </c>
      <c r="BF609" s="37">
        <v>0</v>
      </c>
      <c r="BS609" s="37">
        <f t="shared" si="218"/>
        <v>0</v>
      </c>
      <c r="BU609" s="37">
        <v>0</v>
      </c>
      <c r="BW609" s="37">
        <v>0</v>
      </c>
      <c r="BY609" s="37">
        <v>0</v>
      </c>
      <c r="CA609" s="37">
        <v>0</v>
      </c>
      <c r="CH609" s="37">
        <f t="shared" si="217"/>
        <v>0</v>
      </c>
      <c r="CJ609" s="37">
        <v>0</v>
      </c>
      <c r="CN609" s="37">
        <v>2300</v>
      </c>
      <c r="CT609" s="37">
        <v>0</v>
      </c>
      <c r="DB609" s="37">
        <v>0</v>
      </c>
      <c r="DD609" s="37">
        <v>0</v>
      </c>
      <c r="DE609" s="37">
        <f t="shared" si="211"/>
        <v>0</v>
      </c>
      <c r="DG609" s="37">
        <v>0</v>
      </c>
      <c r="DK609" s="37">
        <v>0</v>
      </c>
      <c r="DQ609" s="37">
        <v>55</v>
      </c>
      <c r="DW609" s="37">
        <v>0</v>
      </c>
      <c r="DZ609" s="37">
        <v>0</v>
      </c>
      <c r="EE609" s="37">
        <v>0</v>
      </c>
      <c r="EK609" s="37">
        <v>0</v>
      </c>
      <c r="EL609" s="37">
        <f t="shared" si="212"/>
        <v>0</v>
      </c>
      <c r="EN609" s="37">
        <v>0</v>
      </c>
      <c r="EP609" s="37">
        <v>0</v>
      </c>
      <c r="FF609" s="37">
        <v>0</v>
      </c>
      <c r="FI609" s="37"/>
      <c r="FX609" s="37">
        <v>0</v>
      </c>
      <c r="GB609" s="37">
        <v>0</v>
      </c>
      <c r="GH609" s="37">
        <v>470</v>
      </c>
      <c r="HX609" s="37">
        <v>0</v>
      </c>
      <c r="IB609" s="37">
        <v>0</v>
      </c>
      <c r="IR609" s="37">
        <v>0</v>
      </c>
      <c r="IT609" s="37">
        <v>0</v>
      </c>
      <c r="JT609" s="37">
        <v>0</v>
      </c>
      <c r="JW609" s="37">
        <v>0</v>
      </c>
      <c r="JZ609" s="37">
        <v>0</v>
      </c>
      <c r="KA609" s="37">
        <v>0</v>
      </c>
      <c r="KB609" s="37">
        <v>0</v>
      </c>
      <c r="KC609" s="37">
        <v>0</v>
      </c>
      <c r="KD609" s="37">
        <v>0</v>
      </c>
      <c r="KV609" s="37">
        <v>0</v>
      </c>
    </row>
    <row r="610" spans="1:308" ht="17.25" customHeight="1" x14ac:dyDescent="0.25">
      <c r="A610" s="17">
        <v>600</v>
      </c>
      <c r="B610" s="163" t="s">
        <v>300</v>
      </c>
      <c r="C610" s="169" t="s">
        <v>900</v>
      </c>
      <c r="D610" s="170">
        <v>10424142406</v>
      </c>
      <c r="E610" s="78">
        <f t="shared" si="213"/>
        <v>2882</v>
      </c>
      <c r="F610" s="78">
        <f t="shared" si="201"/>
        <v>0</v>
      </c>
      <c r="G610" s="78">
        <f t="shared" si="202"/>
        <v>0</v>
      </c>
      <c r="H610" s="78">
        <f t="shared" si="203"/>
        <v>0</v>
      </c>
      <c r="I610" s="78">
        <f t="shared" si="214"/>
        <v>2882</v>
      </c>
      <c r="J610" s="37">
        <f t="shared" si="204"/>
        <v>0</v>
      </c>
      <c r="K610" s="37">
        <f>VLOOKUP($D610,'[2]Титул ДТ'!$B:$CT,12,0)</f>
        <v>0</v>
      </c>
      <c r="N610" s="37">
        <v>0</v>
      </c>
      <c r="U610" s="37">
        <v>0</v>
      </c>
      <c r="V610" s="180">
        <f t="shared" si="199"/>
        <v>0</v>
      </c>
      <c r="W610" s="180">
        <f t="shared" si="205"/>
        <v>0</v>
      </c>
      <c r="X610" s="180"/>
      <c r="Y610" s="180"/>
      <c r="Z610" s="180">
        <f t="shared" si="206"/>
        <v>0</v>
      </c>
      <c r="AA610" s="180"/>
      <c r="AB610" s="180"/>
      <c r="AC610" s="180">
        <f t="shared" si="207"/>
        <v>0</v>
      </c>
      <c r="AE610" s="37">
        <v>0</v>
      </c>
      <c r="AG610" s="37">
        <v>0</v>
      </c>
      <c r="AI610" s="37">
        <v>0</v>
      </c>
      <c r="AK610" s="37">
        <v>0</v>
      </c>
      <c r="AL610" s="37">
        <f t="shared" si="200"/>
        <v>0</v>
      </c>
      <c r="AM610" s="179">
        <f t="shared" si="208"/>
        <v>0</v>
      </c>
      <c r="AP610" s="37">
        <f t="shared" si="209"/>
        <v>0</v>
      </c>
      <c r="AS610" s="37">
        <f t="shared" si="210"/>
        <v>0</v>
      </c>
      <c r="AU610" s="37">
        <v>0</v>
      </c>
      <c r="AV610" s="37">
        <f t="shared" si="215"/>
        <v>0</v>
      </c>
      <c r="AX610" s="37">
        <v>0</v>
      </c>
      <c r="AZ610" s="37">
        <v>0</v>
      </c>
      <c r="BF610" s="37">
        <v>0</v>
      </c>
      <c r="BS610" s="37">
        <f t="shared" si="218"/>
        <v>0</v>
      </c>
      <c r="BU610" s="37">
        <v>0</v>
      </c>
      <c r="BW610" s="37">
        <v>0</v>
      </c>
      <c r="BY610" s="37">
        <v>0</v>
      </c>
      <c r="CA610" s="37">
        <v>0</v>
      </c>
      <c r="CH610" s="37">
        <f t="shared" si="217"/>
        <v>0</v>
      </c>
      <c r="CJ610" s="37">
        <v>0</v>
      </c>
      <c r="CN610" s="37">
        <v>2482</v>
      </c>
      <c r="CT610" s="37">
        <v>0</v>
      </c>
      <c r="DB610" s="37">
        <v>0</v>
      </c>
      <c r="DD610" s="37">
        <v>0</v>
      </c>
      <c r="DE610" s="37">
        <f t="shared" si="211"/>
        <v>0</v>
      </c>
      <c r="DG610" s="37">
        <v>0</v>
      </c>
      <c r="DK610" s="37">
        <v>0</v>
      </c>
      <c r="DQ610" s="37">
        <v>55</v>
      </c>
      <c r="DW610" s="37">
        <v>0</v>
      </c>
      <c r="DZ610" s="37">
        <v>0</v>
      </c>
      <c r="EE610" s="37">
        <v>0</v>
      </c>
      <c r="EK610" s="37">
        <v>0</v>
      </c>
      <c r="EL610" s="37">
        <f t="shared" si="212"/>
        <v>0</v>
      </c>
      <c r="EN610" s="37">
        <v>0</v>
      </c>
      <c r="EP610" s="37">
        <v>0</v>
      </c>
      <c r="FF610" s="37">
        <v>0</v>
      </c>
      <c r="FI610" s="37"/>
      <c r="FX610" s="37">
        <v>0</v>
      </c>
      <c r="GB610" s="37">
        <v>0</v>
      </c>
      <c r="GH610" s="37">
        <v>400</v>
      </c>
      <c r="HX610" s="37">
        <v>0</v>
      </c>
      <c r="IB610" s="37">
        <v>0</v>
      </c>
      <c r="IR610" s="37">
        <v>0</v>
      </c>
      <c r="IT610" s="37">
        <v>0</v>
      </c>
      <c r="JT610" s="37">
        <v>0</v>
      </c>
      <c r="JW610" s="37">
        <v>0</v>
      </c>
      <c r="JZ610" s="37">
        <v>0</v>
      </c>
      <c r="KA610" s="37">
        <v>0</v>
      </c>
      <c r="KB610" s="37">
        <v>0</v>
      </c>
      <c r="KC610" s="37">
        <v>0</v>
      </c>
      <c r="KD610" s="37">
        <v>0</v>
      </c>
      <c r="KV610" s="37">
        <v>0</v>
      </c>
    </row>
    <row r="611" spans="1:308" ht="17.25" customHeight="1" x14ac:dyDescent="0.25">
      <c r="A611" s="17">
        <v>601</v>
      </c>
      <c r="B611" s="163" t="s">
        <v>300</v>
      </c>
      <c r="C611" s="169" t="s">
        <v>901</v>
      </c>
      <c r="D611" s="170">
        <v>247693679</v>
      </c>
      <c r="E611" s="78">
        <f t="shared" si="213"/>
        <v>10944.723</v>
      </c>
      <c r="F611" s="78">
        <f t="shared" si="201"/>
        <v>0</v>
      </c>
      <c r="G611" s="78">
        <f t="shared" si="202"/>
        <v>762.66700000000003</v>
      </c>
      <c r="H611" s="78">
        <f t="shared" si="203"/>
        <v>0</v>
      </c>
      <c r="I611" s="78">
        <f t="shared" si="214"/>
        <v>10182.056</v>
      </c>
      <c r="J611" s="37">
        <f t="shared" si="204"/>
        <v>1</v>
      </c>
      <c r="L611" s="37">
        <v>1</v>
      </c>
      <c r="N611" s="37">
        <v>0</v>
      </c>
      <c r="U611" s="37">
        <v>1</v>
      </c>
      <c r="V611" s="180">
        <f t="shared" si="199"/>
        <v>300</v>
      </c>
      <c r="W611" s="180">
        <f t="shared" si="205"/>
        <v>0</v>
      </c>
      <c r="X611" s="180"/>
      <c r="Y611" s="180"/>
      <c r="Z611" s="180">
        <f t="shared" si="206"/>
        <v>0</v>
      </c>
      <c r="AA611" s="180"/>
      <c r="AB611" s="180"/>
      <c r="AC611" s="180">
        <f t="shared" si="207"/>
        <v>300</v>
      </c>
      <c r="AE611" s="37">
        <v>300</v>
      </c>
      <c r="AG611" s="37">
        <v>0</v>
      </c>
      <c r="AI611" s="37">
        <v>0</v>
      </c>
      <c r="AK611" s="37">
        <v>0</v>
      </c>
      <c r="AL611" s="37">
        <f t="shared" si="200"/>
        <v>8</v>
      </c>
      <c r="AM611" s="179">
        <f t="shared" si="208"/>
        <v>0</v>
      </c>
      <c r="AP611" s="37">
        <f t="shared" si="209"/>
        <v>0</v>
      </c>
      <c r="AS611" s="37">
        <f t="shared" si="210"/>
        <v>7</v>
      </c>
      <c r="AU611" s="37">
        <v>7</v>
      </c>
      <c r="AV611" s="37">
        <f t="shared" si="215"/>
        <v>1</v>
      </c>
      <c r="AX611" s="37">
        <v>1</v>
      </c>
      <c r="AZ611" s="37">
        <v>0</v>
      </c>
      <c r="BF611" s="37">
        <v>0</v>
      </c>
      <c r="BS611" s="37">
        <f t="shared" si="218"/>
        <v>0</v>
      </c>
      <c r="BU611" s="37">
        <v>0</v>
      </c>
      <c r="BW611" s="37">
        <v>0</v>
      </c>
      <c r="BY611" s="37">
        <v>0</v>
      </c>
      <c r="CA611" s="37">
        <v>0</v>
      </c>
      <c r="CH611" s="37">
        <f t="shared" si="217"/>
        <v>0</v>
      </c>
      <c r="CJ611" s="37">
        <v>0</v>
      </c>
      <c r="CN611" s="37">
        <v>8450.9470000000001</v>
      </c>
      <c r="CT611" s="37">
        <v>0</v>
      </c>
      <c r="DB611" s="37">
        <v>0</v>
      </c>
      <c r="DD611" s="37">
        <v>0</v>
      </c>
      <c r="DE611" s="37">
        <f t="shared" si="211"/>
        <v>0</v>
      </c>
      <c r="DG611" s="37">
        <v>0</v>
      </c>
      <c r="DK611" s="37">
        <v>0</v>
      </c>
      <c r="DQ611" s="37">
        <f>FF611/2</f>
        <v>279.35000000000002</v>
      </c>
      <c r="DW611" s="37">
        <v>0</v>
      </c>
      <c r="DZ611" s="37">
        <v>1</v>
      </c>
      <c r="EE611" s="37">
        <v>13</v>
      </c>
      <c r="EK611" s="37">
        <v>13</v>
      </c>
      <c r="EL611" s="37">
        <f t="shared" si="212"/>
        <v>15</v>
      </c>
      <c r="EN611" s="37">
        <v>15</v>
      </c>
      <c r="EP611" s="37">
        <v>203.96700000000001</v>
      </c>
      <c r="FF611" s="37">
        <v>558.70000000000005</v>
      </c>
      <c r="FI611" s="37"/>
      <c r="FV611" s="37">
        <v>111.74</v>
      </c>
      <c r="FX611" s="37">
        <v>5</v>
      </c>
      <c r="GH611" s="37">
        <v>1431.1089999999999</v>
      </c>
      <c r="HV611" s="37">
        <v>780.60490909091004</v>
      </c>
      <c r="HX611" s="37">
        <v>1.7</v>
      </c>
      <c r="IB611" s="37">
        <v>0</v>
      </c>
      <c r="IR611" s="37">
        <v>0</v>
      </c>
      <c r="IT611" s="37">
        <v>0</v>
      </c>
      <c r="JT611" s="37">
        <v>0</v>
      </c>
      <c r="JW611" s="37">
        <v>0</v>
      </c>
      <c r="JZ611" s="37">
        <v>0</v>
      </c>
      <c r="KA611" s="37">
        <v>0</v>
      </c>
      <c r="KB611" s="37">
        <v>0</v>
      </c>
      <c r="KC611" s="37">
        <v>0</v>
      </c>
      <c r="KD611" s="37">
        <v>0</v>
      </c>
      <c r="KV611" s="37">
        <v>0</v>
      </c>
    </row>
    <row r="612" spans="1:308" ht="17.25" customHeight="1" x14ac:dyDescent="0.25">
      <c r="A612" s="17">
        <v>602</v>
      </c>
      <c r="B612" s="163" t="s">
        <v>300</v>
      </c>
      <c r="C612" s="169" t="s">
        <v>902</v>
      </c>
      <c r="D612" s="170">
        <v>5375190482</v>
      </c>
      <c r="E612" s="78">
        <f t="shared" si="213"/>
        <v>26562.113000000001</v>
      </c>
      <c r="F612" s="78">
        <f t="shared" si="201"/>
        <v>0</v>
      </c>
      <c r="G612" s="78">
        <f t="shared" si="202"/>
        <v>2031.846</v>
      </c>
      <c r="H612" s="78">
        <f t="shared" si="203"/>
        <v>0</v>
      </c>
      <c r="I612" s="78">
        <f t="shared" si="214"/>
        <v>24530.267</v>
      </c>
      <c r="J612" s="37">
        <f t="shared" si="204"/>
        <v>1</v>
      </c>
      <c r="L612" s="37">
        <v>1</v>
      </c>
      <c r="N612" s="37">
        <v>0</v>
      </c>
      <c r="U612" s="37">
        <v>1</v>
      </c>
      <c r="V612" s="180">
        <f t="shared" si="199"/>
        <v>980</v>
      </c>
      <c r="W612" s="180">
        <f t="shared" si="205"/>
        <v>0</v>
      </c>
      <c r="X612" s="180"/>
      <c r="Y612" s="180"/>
      <c r="Z612" s="180">
        <f t="shared" si="206"/>
        <v>0</v>
      </c>
      <c r="AA612" s="180"/>
      <c r="AB612" s="180"/>
      <c r="AC612" s="180">
        <f t="shared" si="207"/>
        <v>980</v>
      </c>
      <c r="AE612" s="37">
        <v>980</v>
      </c>
      <c r="AG612" s="37">
        <v>0</v>
      </c>
      <c r="AI612" s="37">
        <v>0</v>
      </c>
      <c r="AK612" s="37">
        <v>0</v>
      </c>
      <c r="AL612" s="37">
        <f t="shared" si="200"/>
        <v>0</v>
      </c>
      <c r="AM612" s="179">
        <f t="shared" si="208"/>
        <v>0</v>
      </c>
      <c r="AP612" s="37">
        <f t="shared" si="209"/>
        <v>0</v>
      </c>
      <c r="AS612" s="37">
        <f t="shared" si="210"/>
        <v>0</v>
      </c>
      <c r="AU612" s="37">
        <v>0</v>
      </c>
      <c r="AV612" s="37">
        <f t="shared" si="215"/>
        <v>0</v>
      </c>
      <c r="AX612" s="37">
        <v>0</v>
      </c>
      <c r="AZ612" s="37">
        <v>3</v>
      </c>
      <c r="BF612" s="37">
        <v>0</v>
      </c>
      <c r="BS612" s="37">
        <f t="shared" si="218"/>
        <v>1183</v>
      </c>
      <c r="BU612" s="37">
        <v>1183</v>
      </c>
      <c r="BW612" s="37">
        <v>0</v>
      </c>
      <c r="BY612" s="37">
        <v>0</v>
      </c>
      <c r="CA612" s="37">
        <v>0</v>
      </c>
      <c r="CH612" s="37">
        <f t="shared" si="217"/>
        <v>3</v>
      </c>
      <c r="CJ612" s="37">
        <v>3</v>
      </c>
      <c r="CN612" s="37">
        <v>15338.536</v>
      </c>
      <c r="CT612" s="37">
        <v>0</v>
      </c>
      <c r="DB612" s="37">
        <v>0</v>
      </c>
      <c r="DD612" s="37">
        <v>0</v>
      </c>
      <c r="DE612" s="37">
        <f t="shared" si="211"/>
        <v>2</v>
      </c>
      <c r="DG612" s="37">
        <v>2</v>
      </c>
      <c r="DK612" s="37">
        <v>18</v>
      </c>
      <c r="DQ612" s="37">
        <v>55</v>
      </c>
      <c r="DW612" s="37">
        <v>0</v>
      </c>
      <c r="DZ612" s="37">
        <v>1</v>
      </c>
      <c r="EE612" s="37">
        <v>0</v>
      </c>
      <c r="EK612" s="37">
        <v>0</v>
      </c>
      <c r="EL612" s="37">
        <f t="shared" si="212"/>
        <v>154</v>
      </c>
      <c r="EN612" s="37">
        <v>154</v>
      </c>
      <c r="EP612" s="37">
        <v>2031.846</v>
      </c>
      <c r="FF612" s="37">
        <v>0</v>
      </c>
      <c r="FI612" s="37"/>
      <c r="FX612" s="37">
        <v>0</v>
      </c>
      <c r="GH612" s="37">
        <v>7010.7309999999998</v>
      </c>
      <c r="HV612" s="37">
        <v>3680.6337750000098</v>
      </c>
      <c r="HX612" s="37">
        <v>1.7</v>
      </c>
      <c r="IB612" s="37">
        <v>0</v>
      </c>
      <c r="IR612" s="37">
        <v>0</v>
      </c>
      <c r="IT612" s="37">
        <v>0</v>
      </c>
      <c r="JT612" s="37">
        <v>0</v>
      </c>
      <c r="JW612" s="37">
        <v>0</v>
      </c>
      <c r="JZ612" s="37">
        <v>0</v>
      </c>
      <c r="KA612" s="37">
        <v>0</v>
      </c>
      <c r="KB612" s="37">
        <v>0</v>
      </c>
      <c r="KC612" s="37">
        <v>0</v>
      </c>
      <c r="KD612" s="37">
        <v>0</v>
      </c>
      <c r="KV612" s="37">
        <v>0</v>
      </c>
    </row>
    <row r="613" spans="1:308" ht="17.25" customHeight="1" x14ac:dyDescent="0.25">
      <c r="A613" s="17">
        <v>603</v>
      </c>
      <c r="B613" s="163" t="s">
        <v>300</v>
      </c>
      <c r="C613" s="169" t="s">
        <v>903</v>
      </c>
      <c r="D613" s="170">
        <v>7738741110</v>
      </c>
      <c r="E613" s="78">
        <f t="shared" si="213"/>
        <v>23174.099000000002</v>
      </c>
      <c r="F613" s="78">
        <f t="shared" si="201"/>
        <v>0</v>
      </c>
      <c r="G613" s="78">
        <f t="shared" si="202"/>
        <v>11192.5874</v>
      </c>
      <c r="H613" s="78">
        <f t="shared" si="203"/>
        <v>0</v>
      </c>
      <c r="I613" s="78">
        <f t="shared" si="214"/>
        <v>11981.511600000002</v>
      </c>
      <c r="J613" s="37">
        <f t="shared" si="204"/>
        <v>5</v>
      </c>
      <c r="L613" s="37">
        <v>5</v>
      </c>
      <c r="N613" s="37">
        <v>0</v>
      </c>
      <c r="U613" s="37">
        <v>2</v>
      </c>
      <c r="V613" s="180">
        <f t="shared" si="199"/>
        <v>1700.8</v>
      </c>
      <c r="W613" s="180">
        <f t="shared" si="205"/>
        <v>0</v>
      </c>
      <c r="X613" s="180"/>
      <c r="Y613" s="180"/>
      <c r="Z613" s="180">
        <f t="shared" si="206"/>
        <v>0</v>
      </c>
      <c r="AA613" s="180"/>
      <c r="AB613" s="180"/>
      <c r="AC613" s="180">
        <f t="shared" si="207"/>
        <v>1700.8</v>
      </c>
      <c r="AE613" s="37">
        <v>1700.8</v>
      </c>
      <c r="AG613" s="37">
        <v>0</v>
      </c>
      <c r="AI613" s="37">
        <v>0</v>
      </c>
      <c r="AK613" s="37">
        <v>0</v>
      </c>
      <c r="AL613" s="37">
        <f t="shared" si="200"/>
        <v>0</v>
      </c>
      <c r="AM613" s="179">
        <f t="shared" si="208"/>
        <v>0</v>
      </c>
      <c r="AP613" s="37">
        <f t="shared" si="209"/>
        <v>0</v>
      </c>
      <c r="AS613" s="37">
        <f t="shared" si="210"/>
        <v>0</v>
      </c>
      <c r="AU613" s="37">
        <v>0</v>
      </c>
      <c r="AV613" s="37">
        <f t="shared" si="215"/>
        <v>0</v>
      </c>
      <c r="AX613" s="37">
        <v>0</v>
      </c>
      <c r="AZ613" s="37">
        <v>4</v>
      </c>
      <c r="BF613" s="37">
        <v>0</v>
      </c>
      <c r="BS613" s="37">
        <f t="shared" si="218"/>
        <v>1238</v>
      </c>
      <c r="BU613" s="37">
        <v>1238</v>
      </c>
      <c r="BW613" s="37">
        <v>0</v>
      </c>
      <c r="BY613" s="37">
        <v>0</v>
      </c>
      <c r="CA613" s="37">
        <v>0</v>
      </c>
      <c r="CH613" s="37">
        <f t="shared" si="217"/>
        <v>3</v>
      </c>
      <c r="CJ613" s="37">
        <v>3</v>
      </c>
      <c r="CN613" s="37">
        <v>8301.2990000000009</v>
      </c>
      <c r="CT613" s="37">
        <v>40</v>
      </c>
      <c r="DB613" s="37">
        <v>0</v>
      </c>
      <c r="DD613" s="37">
        <v>0</v>
      </c>
      <c r="DE613" s="37">
        <f t="shared" si="211"/>
        <v>2</v>
      </c>
      <c r="DG613" s="37">
        <v>2</v>
      </c>
      <c r="DK613" s="37">
        <v>18</v>
      </c>
      <c r="DQ613" s="37">
        <f t="shared" ref="DQ613:DQ618" si="219">FF613/2</f>
        <v>2880.4059999999999</v>
      </c>
      <c r="DW613" s="37">
        <v>0</v>
      </c>
      <c r="DZ613" s="37">
        <v>5</v>
      </c>
      <c r="EE613" s="37">
        <v>0</v>
      </c>
      <c r="EK613" s="37">
        <v>0</v>
      </c>
      <c r="EL613" s="37">
        <f t="shared" si="212"/>
        <v>200</v>
      </c>
      <c r="EN613" s="37">
        <v>200</v>
      </c>
      <c r="EP613" s="37">
        <v>2538.125</v>
      </c>
      <c r="FF613" s="37">
        <v>5760.8119999999999</v>
      </c>
      <c r="FI613" s="37"/>
      <c r="FV613" s="37">
        <v>1152.1623999999999</v>
      </c>
      <c r="FX613" s="37">
        <v>5</v>
      </c>
      <c r="GB613" s="37">
        <v>2893.6504</v>
      </c>
      <c r="GH613" s="37">
        <v>723.4126</v>
      </c>
      <c r="HV613" s="37">
        <v>590.094870090634</v>
      </c>
      <c r="HX613" s="37">
        <v>6.1296296296296298</v>
      </c>
      <c r="IB613" s="37">
        <v>0</v>
      </c>
      <c r="IR613" s="37">
        <v>0</v>
      </c>
      <c r="IT613" s="37">
        <v>0</v>
      </c>
      <c r="JT613" s="37">
        <v>0</v>
      </c>
      <c r="JW613" s="37">
        <v>0</v>
      </c>
      <c r="JZ613" s="37">
        <v>0</v>
      </c>
      <c r="KA613" s="37">
        <v>0</v>
      </c>
      <c r="KB613" s="37">
        <v>0</v>
      </c>
      <c r="KC613" s="37">
        <v>0</v>
      </c>
      <c r="KD613" s="37">
        <v>0</v>
      </c>
      <c r="KV613" s="37">
        <v>0</v>
      </c>
    </row>
    <row r="614" spans="1:308" ht="17.25" customHeight="1" x14ac:dyDescent="0.25">
      <c r="A614" s="17">
        <v>604</v>
      </c>
      <c r="B614" s="163" t="s">
        <v>300</v>
      </c>
      <c r="C614" s="169" t="s">
        <v>904</v>
      </c>
      <c r="D614" s="170">
        <v>247690622</v>
      </c>
      <c r="E614" s="78">
        <f t="shared" si="213"/>
        <v>7481.1639999999998</v>
      </c>
      <c r="F614" s="78">
        <f t="shared" si="201"/>
        <v>0</v>
      </c>
      <c r="G614" s="78">
        <f t="shared" si="202"/>
        <v>1102.8440000000001</v>
      </c>
      <c r="H614" s="78">
        <f t="shared" si="203"/>
        <v>0</v>
      </c>
      <c r="I614" s="78">
        <f t="shared" si="214"/>
        <v>6378.32</v>
      </c>
      <c r="J614" s="37">
        <f t="shared" si="204"/>
        <v>0</v>
      </c>
      <c r="K614" s="37">
        <f>VLOOKUP($D614,'[2]Титул ДТ'!$B:$CT,12,0)</f>
        <v>0</v>
      </c>
      <c r="N614" s="37">
        <v>0</v>
      </c>
      <c r="U614" s="37">
        <v>0</v>
      </c>
      <c r="V614" s="180">
        <f t="shared" si="199"/>
        <v>0</v>
      </c>
      <c r="W614" s="180">
        <f t="shared" si="205"/>
        <v>0</v>
      </c>
      <c r="X614" s="180"/>
      <c r="Y614" s="180"/>
      <c r="Z614" s="180">
        <f t="shared" si="206"/>
        <v>0</v>
      </c>
      <c r="AA614" s="180"/>
      <c r="AB614" s="180"/>
      <c r="AC614" s="180">
        <f t="shared" si="207"/>
        <v>0</v>
      </c>
      <c r="AE614" s="37">
        <v>0</v>
      </c>
      <c r="AG614" s="37">
        <v>0</v>
      </c>
      <c r="AI614" s="37">
        <v>0</v>
      </c>
      <c r="AK614" s="37">
        <v>0</v>
      </c>
      <c r="AL614" s="37">
        <f t="shared" si="200"/>
        <v>0</v>
      </c>
      <c r="AM614" s="179">
        <f t="shared" si="208"/>
        <v>0</v>
      </c>
      <c r="AP614" s="37">
        <f t="shared" si="209"/>
        <v>0</v>
      </c>
      <c r="AS614" s="37">
        <f t="shared" si="210"/>
        <v>0</v>
      </c>
      <c r="AU614" s="37">
        <v>0</v>
      </c>
      <c r="AV614" s="37">
        <f t="shared" si="215"/>
        <v>0</v>
      </c>
      <c r="AX614" s="37">
        <v>0</v>
      </c>
      <c r="AZ614" s="37">
        <v>0</v>
      </c>
      <c r="BF614" s="37">
        <v>0</v>
      </c>
      <c r="BS614" s="37">
        <f t="shared" si="218"/>
        <v>0</v>
      </c>
      <c r="BU614" s="37">
        <v>0</v>
      </c>
      <c r="BW614" s="37">
        <v>0</v>
      </c>
      <c r="BY614" s="37">
        <v>0</v>
      </c>
      <c r="CA614" s="37">
        <v>0</v>
      </c>
      <c r="CH614" s="37">
        <f t="shared" si="217"/>
        <v>0</v>
      </c>
      <c r="CJ614" s="37">
        <v>0</v>
      </c>
      <c r="CN614" s="37">
        <v>5401.04</v>
      </c>
      <c r="CT614" s="37">
        <v>0</v>
      </c>
      <c r="DB614" s="37">
        <v>0</v>
      </c>
      <c r="DD614" s="37">
        <v>0</v>
      </c>
      <c r="DE614" s="37">
        <f t="shared" si="211"/>
        <v>0</v>
      </c>
      <c r="DG614" s="37">
        <v>0</v>
      </c>
      <c r="DK614" s="37">
        <v>0</v>
      </c>
      <c r="DQ614" s="37">
        <f t="shared" si="219"/>
        <v>363.13650000000001</v>
      </c>
      <c r="DW614" s="37">
        <v>0</v>
      </c>
      <c r="DZ614" s="37">
        <v>0</v>
      </c>
      <c r="EE614" s="37">
        <v>22</v>
      </c>
      <c r="EK614" s="37">
        <v>9</v>
      </c>
      <c r="EL614" s="37">
        <f t="shared" si="212"/>
        <v>29</v>
      </c>
      <c r="EN614" s="37">
        <v>29</v>
      </c>
      <c r="EP614" s="37">
        <v>376.57100000000003</v>
      </c>
      <c r="FF614" s="37">
        <v>726.27300000000002</v>
      </c>
      <c r="FI614" s="37"/>
      <c r="FV614" s="37">
        <v>181.56825000000001</v>
      </c>
      <c r="FX614" s="37">
        <v>4</v>
      </c>
      <c r="GH614" s="37">
        <v>977.28</v>
      </c>
      <c r="HV614" s="37">
        <v>610.79999999999995</v>
      </c>
      <c r="HX614" s="37">
        <v>1.7</v>
      </c>
      <c r="IB614" s="37">
        <v>0</v>
      </c>
      <c r="IR614" s="37">
        <v>0</v>
      </c>
      <c r="IT614" s="37">
        <v>0</v>
      </c>
      <c r="JT614" s="37">
        <v>0</v>
      </c>
      <c r="JW614" s="37">
        <v>0</v>
      </c>
      <c r="JZ614" s="37">
        <v>0</v>
      </c>
      <c r="KA614" s="37">
        <v>0</v>
      </c>
      <c r="KB614" s="37">
        <v>0</v>
      </c>
      <c r="KC614" s="37">
        <v>0</v>
      </c>
      <c r="KD614" s="37">
        <v>0</v>
      </c>
      <c r="KV614" s="37">
        <v>0</v>
      </c>
    </row>
    <row r="615" spans="1:308" ht="17.25" customHeight="1" x14ac:dyDescent="0.25">
      <c r="A615" s="17">
        <v>605</v>
      </c>
      <c r="B615" s="163" t="s">
        <v>300</v>
      </c>
      <c r="C615" s="169" t="s">
        <v>905</v>
      </c>
      <c r="D615" s="170">
        <v>247690620</v>
      </c>
      <c r="E615" s="78">
        <f t="shared" si="213"/>
        <v>20665.046999999999</v>
      </c>
      <c r="F615" s="78">
        <f t="shared" si="201"/>
        <v>0</v>
      </c>
      <c r="G615" s="78">
        <f t="shared" si="202"/>
        <v>10595.916599999999</v>
      </c>
      <c r="H615" s="78">
        <f t="shared" si="203"/>
        <v>0</v>
      </c>
      <c r="I615" s="78">
        <f t="shared" si="214"/>
        <v>10069.1304</v>
      </c>
      <c r="J615" s="37">
        <f t="shared" si="204"/>
        <v>0</v>
      </c>
      <c r="K615" s="37">
        <f>VLOOKUP($D615,'[2]Титул ДТ'!$B:$CT,12,0)</f>
        <v>0</v>
      </c>
      <c r="N615" s="37">
        <v>0</v>
      </c>
      <c r="U615" s="37">
        <v>0</v>
      </c>
      <c r="V615" s="180">
        <f t="shared" si="199"/>
        <v>0</v>
      </c>
      <c r="W615" s="180">
        <f t="shared" si="205"/>
        <v>0</v>
      </c>
      <c r="X615" s="180"/>
      <c r="Y615" s="180"/>
      <c r="Z615" s="180">
        <f t="shared" si="206"/>
        <v>0</v>
      </c>
      <c r="AA615" s="180"/>
      <c r="AB615" s="180"/>
      <c r="AC615" s="180">
        <f t="shared" si="207"/>
        <v>0</v>
      </c>
      <c r="AE615" s="37">
        <v>0</v>
      </c>
      <c r="AG615" s="37">
        <v>0</v>
      </c>
      <c r="AI615" s="37">
        <v>0</v>
      </c>
      <c r="AK615" s="37">
        <v>0</v>
      </c>
      <c r="AL615" s="37">
        <f t="shared" si="200"/>
        <v>0</v>
      </c>
      <c r="AM615" s="179">
        <f t="shared" si="208"/>
        <v>0</v>
      </c>
      <c r="AP615" s="37">
        <f t="shared" si="209"/>
        <v>0</v>
      </c>
      <c r="AS615" s="37">
        <f t="shared" si="210"/>
        <v>0</v>
      </c>
      <c r="AU615" s="37">
        <v>0</v>
      </c>
      <c r="AV615" s="37">
        <f t="shared" si="215"/>
        <v>0</v>
      </c>
      <c r="AX615" s="37">
        <v>0</v>
      </c>
      <c r="AZ615" s="37">
        <v>0</v>
      </c>
      <c r="BF615" s="37">
        <v>0</v>
      </c>
      <c r="BS615" s="37">
        <f t="shared" si="218"/>
        <v>0</v>
      </c>
      <c r="BU615" s="37">
        <v>0</v>
      </c>
      <c r="BW615" s="37">
        <v>0</v>
      </c>
      <c r="BY615" s="37">
        <v>0</v>
      </c>
      <c r="CA615" s="37">
        <v>0</v>
      </c>
      <c r="CH615" s="37">
        <f t="shared" si="217"/>
        <v>0</v>
      </c>
      <c r="CJ615" s="37">
        <v>0</v>
      </c>
      <c r="CN615" s="37">
        <v>9502.6370000000006</v>
      </c>
      <c r="CT615" s="37">
        <v>36</v>
      </c>
      <c r="DB615" s="37">
        <v>0</v>
      </c>
      <c r="DD615" s="37">
        <v>0</v>
      </c>
      <c r="DE615" s="37">
        <f t="shared" si="211"/>
        <v>1</v>
      </c>
      <c r="DG615" s="37">
        <v>1</v>
      </c>
      <c r="DK615" s="37">
        <v>18</v>
      </c>
      <c r="DQ615" s="37">
        <f t="shared" si="219"/>
        <v>2017.8385000000001</v>
      </c>
      <c r="DW615" s="37">
        <v>0</v>
      </c>
      <c r="DZ615" s="37">
        <v>0</v>
      </c>
      <c r="EE615" s="37">
        <v>25</v>
      </c>
      <c r="EK615" s="37">
        <v>18</v>
      </c>
      <c r="EL615" s="37">
        <f t="shared" si="212"/>
        <v>339</v>
      </c>
      <c r="EN615" s="37">
        <v>339</v>
      </c>
      <c r="EP615" s="37">
        <v>4366.2659999999996</v>
      </c>
      <c r="FF615" s="37">
        <v>4035.6770000000001</v>
      </c>
      <c r="FI615" s="37"/>
      <c r="FV615" s="37">
        <v>807.1354</v>
      </c>
      <c r="FX615" s="37">
        <v>5</v>
      </c>
      <c r="GB615" s="37">
        <v>2193.9735999999998</v>
      </c>
      <c r="GH615" s="37">
        <v>548.49339999999995</v>
      </c>
      <c r="HV615" s="37">
        <v>493.904009478673</v>
      </c>
      <c r="HX615" s="37">
        <v>5.5526315789473699</v>
      </c>
      <c r="IB615" s="37">
        <v>0</v>
      </c>
      <c r="IR615" s="37">
        <v>0</v>
      </c>
      <c r="IT615" s="37">
        <v>0</v>
      </c>
      <c r="JT615" s="37">
        <v>0</v>
      </c>
      <c r="JW615" s="37">
        <v>0</v>
      </c>
      <c r="JZ615" s="37">
        <v>0</v>
      </c>
      <c r="KA615" s="37">
        <v>0</v>
      </c>
      <c r="KB615" s="37">
        <v>0</v>
      </c>
      <c r="KC615" s="37">
        <v>0</v>
      </c>
      <c r="KD615" s="37">
        <v>0</v>
      </c>
      <c r="KV615" s="37">
        <v>0</v>
      </c>
    </row>
    <row r="616" spans="1:308" ht="17.25" customHeight="1" x14ac:dyDescent="0.25">
      <c r="A616" s="17">
        <v>606</v>
      </c>
      <c r="B616" s="163" t="s">
        <v>300</v>
      </c>
      <c r="C616" s="169" t="s">
        <v>906</v>
      </c>
      <c r="D616" s="170">
        <v>247690630</v>
      </c>
      <c r="E616" s="78">
        <f t="shared" si="213"/>
        <v>13290.135</v>
      </c>
      <c r="F616" s="78">
        <f t="shared" si="201"/>
        <v>0</v>
      </c>
      <c r="G616" s="78">
        <f t="shared" si="202"/>
        <v>6311.5704000000005</v>
      </c>
      <c r="H616" s="78">
        <f t="shared" si="203"/>
        <v>0</v>
      </c>
      <c r="I616" s="78">
        <f t="shared" si="214"/>
        <v>6978.5645999999997</v>
      </c>
      <c r="J616" s="37">
        <f t="shared" si="204"/>
        <v>5</v>
      </c>
      <c r="L616" s="37">
        <v>5</v>
      </c>
      <c r="N616" s="37">
        <v>0</v>
      </c>
      <c r="U616" s="37">
        <v>2</v>
      </c>
      <c r="V616" s="180">
        <f t="shared" si="199"/>
        <v>384.6</v>
      </c>
      <c r="W616" s="180">
        <f t="shared" si="205"/>
        <v>0</v>
      </c>
      <c r="X616" s="180"/>
      <c r="Y616" s="180"/>
      <c r="Z616" s="180">
        <f t="shared" si="206"/>
        <v>0</v>
      </c>
      <c r="AA616" s="180"/>
      <c r="AB616" s="180"/>
      <c r="AC616" s="180">
        <f t="shared" si="207"/>
        <v>384.6</v>
      </c>
      <c r="AE616" s="37">
        <v>384.6</v>
      </c>
      <c r="AG616" s="37">
        <v>65.8</v>
      </c>
      <c r="AI616" s="37">
        <v>0</v>
      </c>
      <c r="AK616" s="37">
        <v>0</v>
      </c>
      <c r="AL616" s="37">
        <f t="shared" si="200"/>
        <v>0</v>
      </c>
      <c r="AM616" s="179">
        <f t="shared" si="208"/>
        <v>0</v>
      </c>
      <c r="AP616" s="37">
        <f t="shared" si="209"/>
        <v>0</v>
      </c>
      <c r="AS616" s="37">
        <f t="shared" si="210"/>
        <v>0</v>
      </c>
      <c r="AU616" s="37">
        <v>0</v>
      </c>
      <c r="AV616" s="37">
        <f t="shared" si="215"/>
        <v>0</v>
      </c>
      <c r="AX616" s="37">
        <v>0</v>
      </c>
      <c r="AZ616" s="37">
        <v>1</v>
      </c>
      <c r="BF616" s="37">
        <v>0</v>
      </c>
      <c r="BS616" s="37">
        <f t="shared" si="218"/>
        <v>0</v>
      </c>
      <c r="BU616" s="37">
        <v>0</v>
      </c>
      <c r="BW616" s="37">
        <v>0</v>
      </c>
      <c r="BY616" s="37">
        <v>0</v>
      </c>
      <c r="CA616" s="37">
        <v>0</v>
      </c>
      <c r="CH616" s="37">
        <f t="shared" si="217"/>
        <v>5</v>
      </c>
      <c r="CJ616" s="37">
        <v>5</v>
      </c>
      <c r="CN616" s="37">
        <v>6081.902</v>
      </c>
      <c r="CT616" s="37">
        <v>0</v>
      </c>
      <c r="DB616" s="37">
        <v>0</v>
      </c>
      <c r="DD616" s="37">
        <v>0</v>
      </c>
      <c r="DE616" s="37">
        <f t="shared" si="211"/>
        <v>0</v>
      </c>
      <c r="DG616" s="37">
        <v>0</v>
      </c>
      <c r="DK616" s="37">
        <v>0</v>
      </c>
      <c r="DQ616" s="37">
        <f t="shared" si="219"/>
        <v>1413.4735000000001</v>
      </c>
      <c r="DW616" s="37">
        <v>0</v>
      </c>
      <c r="DZ616" s="37">
        <v>5</v>
      </c>
      <c r="EE616" s="37">
        <v>9</v>
      </c>
      <c r="EK616" s="37">
        <v>17</v>
      </c>
      <c r="EL616" s="37">
        <f t="shared" si="212"/>
        <v>134</v>
      </c>
      <c r="EN616" s="37">
        <v>134</v>
      </c>
      <c r="EP616" s="37">
        <v>1699.5730000000001</v>
      </c>
      <c r="FF616" s="37">
        <v>2826.9470000000001</v>
      </c>
      <c r="FI616" s="37"/>
      <c r="FV616" s="37">
        <v>565.38940000000002</v>
      </c>
      <c r="FX616" s="37">
        <v>5</v>
      </c>
      <c r="GB616" s="37">
        <v>1785.0504000000001</v>
      </c>
      <c r="GH616" s="37">
        <v>446.26260000000002</v>
      </c>
      <c r="HV616" s="37">
        <v>858.19730769230796</v>
      </c>
      <c r="HX616" s="37">
        <v>2.6</v>
      </c>
      <c r="IB616" s="37">
        <v>0</v>
      </c>
      <c r="IR616" s="37">
        <v>0</v>
      </c>
      <c r="IT616" s="37">
        <v>0</v>
      </c>
      <c r="JT616" s="37">
        <v>0</v>
      </c>
      <c r="JW616" s="37">
        <v>0</v>
      </c>
      <c r="JZ616" s="37">
        <v>0</v>
      </c>
      <c r="KA616" s="37">
        <v>0</v>
      </c>
      <c r="KB616" s="37">
        <v>0</v>
      </c>
      <c r="KC616" s="37">
        <v>0</v>
      </c>
      <c r="KD616" s="37">
        <v>0</v>
      </c>
      <c r="KV616" s="37">
        <v>0</v>
      </c>
    </row>
    <row r="617" spans="1:308" ht="17.25" customHeight="1" x14ac:dyDescent="0.25">
      <c r="A617" s="17">
        <v>607</v>
      </c>
      <c r="B617" s="163" t="s">
        <v>300</v>
      </c>
      <c r="C617" s="169" t="s">
        <v>907</v>
      </c>
      <c r="D617" s="170">
        <v>247690632</v>
      </c>
      <c r="E617" s="78">
        <f t="shared" si="213"/>
        <v>4283.299</v>
      </c>
      <c r="F617" s="78">
        <f t="shared" si="201"/>
        <v>0</v>
      </c>
      <c r="G617" s="78">
        <f t="shared" si="202"/>
        <v>1223.8888000000002</v>
      </c>
      <c r="H617" s="78">
        <f t="shared" si="203"/>
        <v>0</v>
      </c>
      <c r="I617" s="78">
        <f t="shared" si="214"/>
        <v>3059.4101999999998</v>
      </c>
      <c r="J617" s="37">
        <f t="shared" si="204"/>
        <v>3</v>
      </c>
      <c r="L617" s="37">
        <v>3</v>
      </c>
      <c r="N617" s="37">
        <v>0</v>
      </c>
      <c r="U617" s="37">
        <v>1</v>
      </c>
      <c r="V617" s="180">
        <f t="shared" si="199"/>
        <v>451.3</v>
      </c>
      <c r="W617" s="180">
        <f t="shared" si="205"/>
        <v>0</v>
      </c>
      <c r="X617" s="180"/>
      <c r="Y617" s="180"/>
      <c r="Z617" s="180">
        <f t="shared" si="206"/>
        <v>0</v>
      </c>
      <c r="AA617" s="180"/>
      <c r="AB617" s="180"/>
      <c r="AC617" s="180">
        <f t="shared" si="207"/>
        <v>451.3</v>
      </c>
      <c r="AE617" s="37">
        <v>451.3</v>
      </c>
      <c r="AG617" s="37">
        <v>44.9</v>
      </c>
      <c r="AI617" s="37">
        <v>0</v>
      </c>
      <c r="AK617" s="37">
        <v>0</v>
      </c>
      <c r="AL617" s="37">
        <f t="shared" si="200"/>
        <v>0</v>
      </c>
      <c r="AM617" s="179">
        <f t="shared" si="208"/>
        <v>0</v>
      </c>
      <c r="AP617" s="37">
        <f t="shared" si="209"/>
        <v>0</v>
      </c>
      <c r="AS617" s="37">
        <f t="shared" si="210"/>
        <v>0</v>
      </c>
      <c r="AU617" s="37">
        <v>0</v>
      </c>
      <c r="AV617" s="37">
        <f t="shared" si="215"/>
        <v>0</v>
      </c>
      <c r="AX617" s="37">
        <v>0</v>
      </c>
      <c r="AZ617" s="37">
        <v>1</v>
      </c>
      <c r="BF617" s="37">
        <v>0</v>
      </c>
      <c r="BS617" s="37">
        <f t="shared" si="218"/>
        <v>25.9</v>
      </c>
      <c r="BU617" s="37">
        <v>25.9</v>
      </c>
      <c r="BW617" s="37">
        <v>0</v>
      </c>
      <c r="BY617" s="37">
        <v>0</v>
      </c>
      <c r="CA617" s="37">
        <v>0</v>
      </c>
      <c r="CH617" s="37">
        <f t="shared" si="217"/>
        <v>5</v>
      </c>
      <c r="CJ617" s="37">
        <v>5</v>
      </c>
      <c r="CN617" s="37">
        <v>2345.19</v>
      </c>
      <c r="CT617" s="37">
        <v>30</v>
      </c>
      <c r="DB617" s="37">
        <v>0</v>
      </c>
      <c r="DD617" s="37">
        <v>0</v>
      </c>
      <c r="DE617" s="37">
        <f t="shared" si="211"/>
        <v>0</v>
      </c>
      <c r="DG617" s="37">
        <v>0</v>
      </c>
      <c r="DK617" s="37">
        <v>0</v>
      </c>
      <c r="DQ617" s="37">
        <f t="shared" si="219"/>
        <v>227.70400000000001</v>
      </c>
      <c r="DW617" s="37">
        <v>0</v>
      </c>
      <c r="DZ617" s="37">
        <v>3</v>
      </c>
      <c r="EE617" s="37">
        <v>9</v>
      </c>
      <c r="EK617" s="37">
        <v>2</v>
      </c>
      <c r="EL617" s="37">
        <f t="shared" si="212"/>
        <v>0</v>
      </c>
      <c r="EN617" s="37">
        <v>0</v>
      </c>
      <c r="EP617" s="37">
        <v>0</v>
      </c>
      <c r="FF617" s="37">
        <v>455.40800000000002</v>
      </c>
      <c r="FI617" s="37"/>
      <c r="FV617" s="37">
        <v>91.081599999999995</v>
      </c>
      <c r="FX617" s="37">
        <v>5</v>
      </c>
      <c r="GB617" s="37">
        <v>768.48080000000004</v>
      </c>
      <c r="GH617" s="37">
        <v>192.12020000000001</v>
      </c>
      <c r="HV617" s="37">
        <v>203.76384848484901</v>
      </c>
      <c r="HX617" s="37">
        <v>4.5999999999999996</v>
      </c>
      <c r="IB617" s="37">
        <v>0</v>
      </c>
      <c r="IR617" s="37">
        <v>0</v>
      </c>
      <c r="IT617" s="37">
        <v>0</v>
      </c>
      <c r="JT617" s="37">
        <v>0</v>
      </c>
      <c r="JW617" s="37">
        <v>0</v>
      </c>
      <c r="JZ617" s="37">
        <v>0</v>
      </c>
      <c r="KA617" s="37">
        <v>0</v>
      </c>
      <c r="KB617" s="37">
        <v>0</v>
      </c>
      <c r="KC617" s="37">
        <v>0</v>
      </c>
      <c r="KD617" s="37">
        <v>0</v>
      </c>
      <c r="KV617" s="37">
        <v>0</v>
      </c>
    </row>
    <row r="618" spans="1:308" ht="17.25" customHeight="1" x14ac:dyDescent="0.25">
      <c r="A618" s="17">
        <v>608</v>
      </c>
      <c r="B618" s="163" t="s">
        <v>300</v>
      </c>
      <c r="C618" s="169" t="s">
        <v>908</v>
      </c>
      <c r="D618" s="170">
        <v>247690629</v>
      </c>
      <c r="E618" s="78">
        <f t="shared" si="213"/>
        <v>20500.381999999998</v>
      </c>
      <c r="F618" s="78">
        <f t="shared" si="201"/>
        <v>0</v>
      </c>
      <c r="G618" s="78">
        <f t="shared" si="202"/>
        <v>7704.1905999999999</v>
      </c>
      <c r="H618" s="78">
        <f t="shared" si="203"/>
        <v>0</v>
      </c>
      <c r="I618" s="78">
        <f t="shared" si="214"/>
        <v>12796.191399999998</v>
      </c>
      <c r="J618" s="37">
        <f t="shared" si="204"/>
        <v>9</v>
      </c>
      <c r="L618" s="37">
        <v>9</v>
      </c>
      <c r="N618" s="37">
        <v>0</v>
      </c>
      <c r="U618" s="37">
        <v>3</v>
      </c>
      <c r="V618" s="180">
        <f t="shared" si="199"/>
        <v>850</v>
      </c>
      <c r="W618" s="180">
        <f t="shared" si="205"/>
        <v>0</v>
      </c>
      <c r="X618" s="180"/>
      <c r="Y618" s="180"/>
      <c r="Z618" s="180">
        <f t="shared" si="206"/>
        <v>0</v>
      </c>
      <c r="AA618" s="180"/>
      <c r="AB618" s="180"/>
      <c r="AC618" s="180">
        <f t="shared" si="207"/>
        <v>850</v>
      </c>
      <c r="AE618" s="37">
        <v>850</v>
      </c>
      <c r="AG618" s="37">
        <v>31.1</v>
      </c>
      <c r="AI618" s="37">
        <v>297.2</v>
      </c>
      <c r="AK618" s="37">
        <v>0</v>
      </c>
      <c r="AL618" s="37">
        <f t="shared" si="200"/>
        <v>0</v>
      </c>
      <c r="AM618" s="179">
        <f t="shared" si="208"/>
        <v>0</v>
      </c>
      <c r="AP618" s="37">
        <f t="shared" si="209"/>
        <v>0</v>
      </c>
      <c r="AS618" s="37">
        <f t="shared" si="210"/>
        <v>0</v>
      </c>
      <c r="AU618" s="37">
        <v>0</v>
      </c>
      <c r="AV618" s="37">
        <f t="shared" si="215"/>
        <v>0</v>
      </c>
      <c r="AX618" s="37">
        <v>0</v>
      </c>
      <c r="AZ618" s="37">
        <v>5</v>
      </c>
      <c r="BF618" s="37">
        <v>0</v>
      </c>
      <c r="BS618" s="37">
        <f t="shared" si="218"/>
        <v>249.6</v>
      </c>
      <c r="BU618" s="37">
        <v>249.6</v>
      </c>
      <c r="BW618" s="37">
        <v>0</v>
      </c>
      <c r="BY618" s="37">
        <v>164.9</v>
      </c>
      <c r="CA618" s="37">
        <v>0</v>
      </c>
      <c r="CH618" s="37">
        <f t="shared" si="217"/>
        <v>4</v>
      </c>
      <c r="CJ618" s="37">
        <v>4</v>
      </c>
      <c r="CN618" s="37">
        <v>10741.031999999999</v>
      </c>
      <c r="CT618" s="37">
        <v>40</v>
      </c>
      <c r="DB618" s="37">
        <v>0</v>
      </c>
      <c r="DD618" s="37">
        <v>0</v>
      </c>
      <c r="DE618" s="37">
        <f t="shared" si="211"/>
        <v>0</v>
      </c>
      <c r="DG618" s="37">
        <v>0</v>
      </c>
      <c r="DK618" s="37">
        <v>0</v>
      </c>
      <c r="DQ618" s="37">
        <f t="shared" si="219"/>
        <v>1770.8679999999999</v>
      </c>
      <c r="DW618" s="37">
        <v>0</v>
      </c>
      <c r="DZ618" s="37">
        <v>9</v>
      </c>
      <c r="EE618" s="37">
        <v>10</v>
      </c>
      <c r="EK618" s="37">
        <v>4</v>
      </c>
      <c r="EL618" s="37">
        <f t="shared" si="212"/>
        <v>178</v>
      </c>
      <c r="EN618" s="37">
        <v>178</v>
      </c>
      <c r="EP618" s="37">
        <v>2313.0169999999998</v>
      </c>
      <c r="FF618" s="37">
        <v>3541.7359999999999</v>
      </c>
      <c r="FI618" s="37"/>
      <c r="FV618" s="37">
        <v>708.34720000000004</v>
      </c>
      <c r="FX618" s="37">
        <v>5</v>
      </c>
      <c r="GB618" s="37">
        <v>1849.4376</v>
      </c>
      <c r="GH618" s="37">
        <v>462.35939999999999</v>
      </c>
      <c r="HV618" s="37">
        <v>903.46089655172602</v>
      </c>
      <c r="HX618" s="37">
        <v>2.5</v>
      </c>
      <c r="IB618" s="37">
        <v>0</v>
      </c>
      <c r="IR618" s="37">
        <v>0</v>
      </c>
      <c r="IT618" s="37">
        <v>0</v>
      </c>
      <c r="JT618" s="37">
        <v>0</v>
      </c>
      <c r="JW618" s="37">
        <v>0</v>
      </c>
      <c r="JZ618" s="37">
        <v>0</v>
      </c>
      <c r="KA618" s="37">
        <v>0</v>
      </c>
      <c r="KB618" s="37">
        <v>0</v>
      </c>
      <c r="KC618" s="37">
        <v>0</v>
      </c>
      <c r="KD618" s="37">
        <v>0</v>
      </c>
      <c r="KV618" s="37">
        <v>0</v>
      </c>
    </row>
    <row r="619" spans="1:308" ht="17.25" customHeight="1" x14ac:dyDescent="0.25">
      <c r="A619" s="17">
        <v>609</v>
      </c>
      <c r="B619" s="163" t="s">
        <v>300</v>
      </c>
      <c r="C619" s="169" t="s">
        <v>909</v>
      </c>
      <c r="D619" s="170">
        <v>10393272646</v>
      </c>
      <c r="E619" s="78">
        <f t="shared" si="213"/>
        <v>28285</v>
      </c>
      <c r="F619" s="78">
        <f t="shared" si="201"/>
        <v>0</v>
      </c>
      <c r="G619" s="78">
        <f t="shared" si="202"/>
        <v>3800</v>
      </c>
      <c r="H619" s="78">
        <f t="shared" si="203"/>
        <v>0</v>
      </c>
      <c r="I619" s="78">
        <f t="shared" si="214"/>
        <v>24485</v>
      </c>
      <c r="J619" s="37">
        <f t="shared" si="204"/>
        <v>0</v>
      </c>
      <c r="K619" s="37">
        <f>VLOOKUP($D619,'[2]Титул ДТ'!$B:$CT,12,0)</f>
        <v>0</v>
      </c>
      <c r="N619" s="37">
        <v>0</v>
      </c>
      <c r="U619" s="37">
        <v>0</v>
      </c>
      <c r="V619" s="180">
        <f t="shared" si="199"/>
        <v>0</v>
      </c>
      <c r="W619" s="180">
        <f t="shared" si="205"/>
        <v>0</v>
      </c>
      <c r="X619" s="180"/>
      <c r="Y619" s="180"/>
      <c r="Z619" s="180">
        <f t="shared" si="206"/>
        <v>0</v>
      </c>
      <c r="AA619" s="180"/>
      <c r="AB619" s="180"/>
      <c r="AC619" s="180">
        <f t="shared" si="207"/>
        <v>0</v>
      </c>
      <c r="AE619" s="37">
        <v>0</v>
      </c>
      <c r="AG619" s="37">
        <v>0</v>
      </c>
      <c r="AI619" s="37">
        <v>0</v>
      </c>
      <c r="AK619" s="37">
        <v>0</v>
      </c>
      <c r="AL619" s="37">
        <f t="shared" si="200"/>
        <v>0</v>
      </c>
      <c r="AM619" s="179">
        <f t="shared" si="208"/>
        <v>0</v>
      </c>
      <c r="AP619" s="37">
        <f t="shared" si="209"/>
        <v>0</v>
      </c>
      <c r="AS619" s="37">
        <f t="shared" si="210"/>
        <v>0</v>
      </c>
      <c r="AU619" s="37">
        <v>0</v>
      </c>
      <c r="AV619" s="37">
        <f t="shared" si="215"/>
        <v>0</v>
      </c>
      <c r="AX619" s="37">
        <v>0</v>
      </c>
      <c r="AZ619" s="37">
        <v>0</v>
      </c>
      <c r="BF619" s="37">
        <v>0</v>
      </c>
      <c r="BS619" s="37">
        <f t="shared" si="218"/>
        <v>0</v>
      </c>
      <c r="BU619" s="37">
        <v>0</v>
      </c>
      <c r="BW619" s="37">
        <v>0</v>
      </c>
      <c r="BY619" s="37">
        <v>0</v>
      </c>
      <c r="CA619" s="37">
        <v>0</v>
      </c>
      <c r="CH619" s="37">
        <f t="shared" si="217"/>
        <v>0</v>
      </c>
      <c r="CJ619" s="37">
        <v>0</v>
      </c>
      <c r="CN619" s="37">
        <v>23485</v>
      </c>
      <c r="CT619" s="37">
        <v>0</v>
      </c>
      <c r="DB619" s="37">
        <v>0</v>
      </c>
      <c r="DD619" s="37">
        <v>0</v>
      </c>
      <c r="DE619" s="37">
        <f t="shared" si="211"/>
        <v>0</v>
      </c>
      <c r="DG619" s="37">
        <v>0</v>
      </c>
      <c r="DK619" s="37">
        <v>0</v>
      </c>
      <c r="DQ619" s="37">
        <v>55</v>
      </c>
      <c r="DW619" s="37">
        <v>0</v>
      </c>
      <c r="DZ619" s="37">
        <v>0</v>
      </c>
      <c r="EE619" s="37">
        <v>0</v>
      </c>
      <c r="EK619" s="37">
        <v>0</v>
      </c>
      <c r="EL619" s="37">
        <f t="shared" si="212"/>
        <v>100</v>
      </c>
      <c r="EN619" s="37">
        <v>100</v>
      </c>
      <c r="EP619" s="37">
        <v>1300</v>
      </c>
      <c r="FF619" s="37">
        <v>2500</v>
      </c>
      <c r="FI619" s="37"/>
      <c r="FV619" s="37">
        <v>1000</v>
      </c>
      <c r="FX619" s="37">
        <v>2.5</v>
      </c>
      <c r="GH619" s="37">
        <v>1000</v>
      </c>
      <c r="HV619" s="37">
        <v>500</v>
      </c>
      <c r="HX619" s="37">
        <v>2</v>
      </c>
      <c r="IB619" s="37">
        <v>0</v>
      </c>
      <c r="IR619" s="37">
        <v>0</v>
      </c>
      <c r="IT619" s="37">
        <v>0</v>
      </c>
      <c r="JT619" s="37">
        <v>0</v>
      </c>
      <c r="JW619" s="37">
        <v>0</v>
      </c>
      <c r="JZ619" s="37">
        <v>0</v>
      </c>
      <c r="KA619" s="37">
        <v>0</v>
      </c>
      <c r="KB619" s="37">
        <v>0</v>
      </c>
      <c r="KC619" s="37">
        <v>0</v>
      </c>
      <c r="KD619" s="37">
        <v>0</v>
      </c>
      <c r="KV619" s="37">
        <v>0</v>
      </c>
    </row>
    <row r="620" spans="1:308" ht="17.25" customHeight="1" x14ac:dyDescent="0.25">
      <c r="A620" s="17">
        <v>610</v>
      </c>
      <c r="B620" s="163" t="s">
        <v>300</v>
      </c>
      <c r="C620" s="169" t="s">
        <v>910</v>
      </c>
      <c r="D620" s="170">
        <v>10563367306</v>
      </c>
      <c r="E620" s="78">
        <f t="shared" si="213"/>
        <v>2401.33</v>
      </c>
      <c r="F620" s="78">
        <f t="shared" si="201"/>
        <v>0</v>
      </c>
      <c r="G620" s="78">
        <f t="shared" si="202"/>
        <v>703.93200000000002</v>
      </c>
      <c r="H620" s="78">
        <f t="shared" si="203"/>
        <v>0</v>
      </c>
      <c r="I620" s="78">
        <f t="shared" si="214"/>
        <v>1697.3979999999999</v>
      </c>
      <c r="J620" s="37">
        <f t="shared" si="204"/>
        <v>0</v>
      </c>
      <c r="K620" s="37">
        <f>VLOOKUP($D620,'[2]Титул ДТ'!$B:$CT,12,0)</f>
        <v>0</v>
      </c>
      <c r="N620" s="37">
        <v>0</v>
      </c>
      <c r="U620" s="37">
        <v>0</v>
      </c>
      <c r="V620" s="180">
        <f t="shared" si="199"/>
        <v>0</v>
      </c>
      <c r="W620" s="180">
        <f t="shared" si="205"/>
        <v>0</v>
      </c>
      <c r="X620" s="180"/>
      <c r="Y620" s="180"/>
      <c r="Z620" s="180">
        <f t="shared" si="206"/>
        <v>0</v>
      </c>
      <c r="AA620" s="180"/>
      <c r="AB620" s="180"/>
      <c r="AC620" s="180">
        <f t="shared" si="207"/>
        <v>0</v>
      </c>
      <c r="AE620" s="37">
        <v>0</v>
      </c>
      <c r="AG620" s="37">
        <v>0</v>
      </c>
      <c r="AI620" s="37">
        <v>0</v>
      </c>
      <c r="AK620" s="37">
        <v>0</v>
      </c>
      <c r="AL620" s="37">
        <f t="shared" si="200"/>
        <v>0</v>
      </c>
      <c r="AM620" s="179">
        <f t="shared" si="208"/>
        <v>0</v>
      </c>
      <c r="AP620" s="37">
        <f t="shared" si="209"/>
        <v>0</v>
      </c>
      <c r="AS620" s="37">
        <f t="shared" si="210"/>
        <v>0</v>
      </c>
      <c r="AU620" s="37">
        <v>0</v>
      </c>
      <c r="AV620" s="37">
        <f t="shared" si="215"/>
        <v>0</v>
      </c>
      <c r="AX620" s="37">
        <v>0</v>
      </c>
      <c r="AZ620" s="37">
        <v>0</v>
      </c>
      <c r="BF620" s="37">
        <v>0</v>
      </c>
      <c r="BS620" s="37">
        <f t="shared" si="218"/>
        <v>0</v>
      </c>
      <c r="BU620" s="37">
        <v>0</v>
      </c>
      <c r="BW620" s="37">
        <v>0</v>
      </c>
      <c r="BY620" s="37">
        <v>0</v>
      </c>
      <c r="CA620" s="37">
        <v>0</v>
      </c>
      <c r="CH620" s="37">
        <f t="shared" si="217"/>
        <v>0</v>
      </c>
      <c r="CJ620" s="37">
        <v>0</v>
      </c>
      <c r="CN620" s="37">
        <v>1578.2529999999999</v>
      </c>
      <c r="CT620" s="37">
        <v>0</v>
      </c>
      <c r="DB620" s="37">
        <v>0</v>
      </c>
      <c r="DD620" s="37">
        <v>0</v>
      </c>
      <c r="DE620" s="37">
        <f t="shared" si="211"/>
        <v>0</v>
      </c>
      <c r="DG620" s="37">
        <v>0</v>
      </c>
      <c r="DK620" s="37">
        <v>0</v>
      </c>
      <c r="DQ620" s="37">
        <v>55</v>
      </c>
      <c r="DW620" s="37">
        <v>0</v>
      </c>
      <c r="DZ620" s="37">
        <v>0</v>
      </c>
      <c r="EE620" s="37">
        <v>0</v>
      </c>
      <c r="EK620" s="37">
        <v>0</v>
      </c>
      <c r="EL620" s="37">
        <f t="shared" si="212"/>
        <v>54</v>
      </c>
      <c r="EN620" s="37">
        <v>54</v>
      </c>
      <c r="EP620" s="37">
        <v>703.93200000000002</v>
      </c>
      <c r="FF620" s="37">
        <v>0</v>
      </c>
      <c r="FI620" s="37"/>
      <c r="FX620" s="37">
        <v>0</v>
      </c>
      <c r="GH620" s="37">
        <v>119.145</v>
      </c>
      <c r="HV620" s="37">
        <v>79.430000000000007</v>
      </c>
      <c r="HX620" s="37">
        <v>1.7</v>
      </c>
      <c r="IB620" s="37">
        <v>0</v>
      </c>
      <c r="IR620" s="37">
        <v>0</v>
      </c>
      <c r="IT620" s="37">
        <v>0</v>
      </c>
      <c r="JT620" s="37">
        <v>0</v>
      </c>
      <c r="JW620" s="37">
        <v>0</v>
      </c>
      <c r="JZ620" s="37">
        <v>0</v>
      </c>
      <c r="KA620" s="37">
        <v>0</v>
      </c>
      <c r="KB620" s="37">
        <v>0</v>
      </c>
      <c r="KC620" s="37">
        <v>0</v>
      </c>
      <c r="KD620" s="37">
        <v>0</v>
      </c>
      <c r="KV620" s="37">
        <v>0</v>
      </c>
    </row>
    <row r="621" spans="1:308" ht="17.25" customHeight="1" x14ac:dyDescent="0.25">
      <c r="A621" s="17">
        <v>611</v>
      </c>
      <c r="B621" s="163" t="s">
        <v>300</v>
      </c>
      <c r="C621" s="169" t="s">
        <v>911</v>
      </c>
      <c r="D621" s="170">
        <v>10572820566</v>
      </c>
      <c r="E621" s="78">
        <f t="shared" si="213"/>
        <v>11281.781000000001</v>
      </c>
      <c r="F621" s="78">
        <f t="shared" si="201"/>
        <v>0</v>
      </c>
      <c r="G621" s="78">
        <f t="shared" si="202"/>
        <v>7210.4426000000003</v>
      </c>
      <c r="H621" s="78">
        <f t="shared" si="203"/>
        <v>0</v>
      </c>
      <c r="I621" s="78">
        <f t="shared" si="214"/>
        <v>4071.3384000000001</v>
      </c>
      <c r="J621" s="37">
        <f t="shared" si="204"/>
        <v>4</v>
      </c>
      <c r="L621" s="37">
        <v>4</v>
      </c>
      <c r="N621" s="37">
        <v>0</v>
      </c>
      <c r="U621" s="37">
        <v>2</v>
      </c>
      <c r="V621" s="180">
        <f t="shared" si="199"/>
        <v>336</v>
      </c>
      <c r="W621" s="180">
        <f t="shared" si="205"/>
        <v>0</v>
      </c>
      <c r="X621" s="180"/>
      <c r="Y621" s="180"/>
      <c r="Z621" s="180">
        <f t="shared" si="206"/>
        <v>0</v>
      </c>
      <c r="AA621" s="180"/>
      <c r="AB621" s="180"/>
      <c r="AC621" s="180">
        <f t="shared" si="207"/>
        <v>336</v>
      </c>
      <c r="AE621" s="37">
        <v>336</v>
      </c>
      <c r="AG621" s="37">
        <v>0</v>
      </c>
      <c r="AI621" s="37">
        <v>0</v>
      </c>
      <c r="AK621" s="37">
        <v>0</v>
      </c>
      <c r="AL621" s="37">
        <f t="shared" si="200"/>
        <v>0</v>
      </c>
      <c r="AM621" s="179">
        <f t="shared" si="208"/>
        <v>0</v>
      </c>
      <c r="AP621" s="37">
        <f t="shared" si="209"/>
        <v>0</v>
      </c>
      <c r="AS621" s="37">
        <f t="shared" si="210"/>
        <v>0</v>
      </c>
      <c r="AU621" s="37">
        <v>0</v>
      </c>
      <c r="AV621" s="37">
        <f t="shared" si="215"/>
        <v>0</v>
      </c>
      <c r="AX621" s="37">
        <v>0</v>
      </c>
      <c r="AZ621" s="37">
        <v>1</v>
      </c>
      <c r="BF621" s="37">
        <v>0</v>
      </c>
      <c r="BS621" s="37">
        <f t="shared" si="218"/>
        <v>60</v>
      </c>
      <c r="BU621" s="37">
        <v>60</v>
      </c>
      <c r="BW621" s="37">
        <v>0</v>
      </c>
      <c r="BY621" s="37">
        <v>0</v>
      </c>
      <c r="CA621" s="37">
        <v>0</v>
      </c>
      <c r="CH621" s="37">
        <f t="shared" si="217"/>
        <v>2</v>
      </c>
      <c r="CJ621" s="37">
        <v>2</v>
      </c>
      <c r="CN621" s="37">
        <v>2816.471</v>
      </c>
      <c r="CT621" s="37">
        <v>0</v>
      </c>
      <c r="DB621" s="37">
        <v>0</v>
      </c>
      <c r="DD621" s="37">
        <v>0</v>
      </c>
      <c r="DE621" s="37">
        <f t="shared" si="211"/>
        <v>1</v>
      </c>
      <c r="DG621" s="37">
        <v>1</v>
      </c>
      <c r="DK621" s="37">
        <v>18</v>
      </c>
      <c r="DQ621" s="37">
        <f>FF621/2</f>
        <v>1379.8889999999999</v>
      </c>
      <c r="DW621" s="37">
        <v>0</v>
      </c>
      <c r="DZ621" s="37">
        <v>4</v>
      </c>
      <c r="EE621" s="37">
        <v>0</v>
      </c>
      <c r="EK621" s="37">
        <v>0</v>
      </c>
      <c r="EL621" s="37">
        <f t="shared" si="212"/>
        <v>84</v>
      </c>
      <c r="EN621" s="37">
        <v>84</v>
      </c>
      <c r="EP621" s="37">
        <v>1087.1949999999999</v>
      </c>
      <c r="FF621" s="37">
        <v>2759.7779999999998</v>
      </c>
      <c r="FI621" s="37"/>
      <c r="FV621" s="37">
        <v>551.9556</v>
      </c>
      <c r="FX621" s="37">
        <v>5</v>
      </c>
      <c r="GB621" s="37">
        <v>3363.4695999999999</v>
      </c>
      <c r="GH621" s="37">
        <v>840.86739999999998</v>
      </c>
      <c r="HV621" s="37">
        <v>1261.3010999999999</v>
      </c>
      <c r="HX621" s="37">
        <v>3</v>
      </c>
      <c r="IB621" s="37">
        <v>0</v>
      </c>
      <c r="IR621" s="37">
        <v>0</v>
      </c>
      <c r="IT621" s="37">
        <v>0</v>
      </c>
      <c r="JT621" s="37">
        <v>0</v>
      </c>
      <c r="JW621" s="37">
        <v>0</v>
      </c>
      <c r="JZ621" s="37">
        <v>0</v>
      </c>
      <c r="KA621" s="37">
        <v>0</v>
      </c>
      <c r="KB621" s="37">
        <v>0</v>
      </c>
      <c r="KC621" s="37">
        <v>0</v>
      </c>
      <c r="KD621" s="37">
        <v>0</v>
      </c>
      <c r="KV621" s="37">
        <v>0</v>
      </c>
    </row>
    <row r="622" spans="1:308" ht="17.25" customHeight="1" x14ac:dyDescent="0.25">
      <c r="A622" s="17">
        <v>612</v>
      </c>
      <c r="B622" s="163" t="s">
        <v>300</v>
      </c>
      <c r="C622" s="169" t="s">
        <v>912</v>
      </c>
      <c r="D622" s="170">
        <v>8865898938</v>
      </c>
      <c r="E622" s="78">
        <f t="shared" si="213"/>
        <v>10514.366</v>
      </c>
      <c r="F622" s="78">
        <f t="shared" si="201"/>
        <v>0</v>
      </c>
      <c r="G622" s="78">
        <f t="shared" si="202"/>
        <v>2139.6149999999998</v>
      </c>
      <c r="H622" s="78">
        <f t="shared" si="203"/>
        <v>0</v>
      </c>
      <c r="I622" s="78">
        <f t="shared" si="214"/>
        <v>8374.7510000000002</v>
      </c>
      <c r="J622" s="37">
        <f t="shared" si="204"/>
        <v>1</v>
      </c>
      <c r="K622" s="37">
        <f>VLOOKUP($D622,'[2]Титул ДТ'!$B:$CT,12,0)</f>
        <v>1</v>
      </c>
      <c r="N622" s="37">
        <v>0</v>
      </c>
      <c r="U622" s="37">
        <v>1</v>
      </c>
      <c r="V622" s="180">
        <f t="shared" si="199"/>
        <v>0</v>
      </c>
      <c r="W622" s="180">
        <f t="shared" si="205"/>
        <v>0</v>
      </c>
      <c r="X622" s="180"/>
      <c r="Y622" s="180"/>
      <c r="Z622" s="180">
        <f t="shared" si="206"/>
        <v>0</v>
      </c>
      <c r="AA622" s="180"/>
      <c r="AB622" s="180"/>
      <c r="AC622" s="180">
        <f t="shared" si="207"/>
        <v>0</v>
      </c>
      <c r="AE622" s="37">
        <v>0</v>
      </c>
      <c r="AG622" s="37">
        <v>0</v>
      </c>
      <c r="AI622" s="37">
        <v>406</v>
      </c>
      <c r="AK622" s="37">
        <v>0</v>
      </c>
      <c r="AL622" s="37">
        <f t="shared" si="200"/>
        <v>0</v>
      </c>
      <c r="AM622" s="179">
        <f t="shared" si="208"/>
        <v>0</v>
      </c>
      <c r="AP622" s="37">
        <f t="shared" si="209"/>
        <v>0</v>
      </c>
      <c r="AS622" s="37">
        <f t="shared" si="210"/>
        <v>0</v>
      </c>
      <c r="AU622" s="37">
        <v>0</v>
      </c>
      <c r="AV622" s="37">
        <f t="shared" si="215"/>
        <v>0</v>
      </c>
      <c r="AX622" s="37">
        <v>0</v>
      </c>
      <c r="AZ622" s="37">
        <v>0</v>
      </c>
      <c r="BF622" s="37">
        <v>0</v>
      </c>
      <c r="BS622" s="37">
        <f t="shared" si="218"/>
        <v>0</v>
      </c>
      <c r="BU622" s="37">
        <v>0</v>
      </c>
      <c r="BW622" s="37">
        <v>0</v>
      </c>
      <c r="BY622" s="37">
        <v>0</v>
      </c>
      <c r="CA622" s="37">
        <v>0</v>
      </c>
      <c r="CH622" s="37">
        <f t="shared" si="217"/>
        <v>0</v>
      </c>
      <c r="CJ622" s="37">
        <v>0</v>
      </c>
      <c r="CN622" s="37">
        <v>7382.7510000000002</v>
      </c>
      <c r="CT622" s="37">
        <v>110</v>
      </c>
      <c r="DB622" s="37">
        <v>0</v>
      </c>
      <c r="DD622" s="37">
        <v>0</v>
      </c>
      <c r="DE622" s="37">
        <f t="shared" si="211"/>
        <v>0</v>
      </c>
      <c r="DG622" s="37">
        <v>0</v>
      </c>
      <c r="DK622" s="37">
        <v>0</v>
      </c>
      <c r="DQ622" s="37">
        <f>FF622/2</f>
        <v>327.22699999999998</v>
      </c>
      <c r="DW622" s="37">
        <v>0</v>
      </c>
      <c r="DZ622" s="37">
        <v>1</v>
      </c>
      <c r="EE622" s="37">
        <v>0</v>
      </c>
      <c r="EK622" s="37">
        <v>0</v>
      </c>
      <c r="EL622" s="37">
        <f t="shared" si="212"/>
        <v>106</v>
      </c>
      <c r="EN622" s="37">
        <v>106</v>
      </c>
      <c r="EP622" s="37">
        <v>1485.1610000000001</v>
      </c>
      <c r="FF622" s="37">
        <v>654.45399999999995</v>
      </c>
      <c r="FI622" s="37"/>
      <c r="FV622" s="37">
        <v>163.61349999999999</v>
      </c>
      <c r="FX622" s="37">
        <v>4</v>
      </c>
      <c r="GH622" s="37">
        <v>586</v>
      </c>
      <c r="HV622" s="37">
        <v>342.58461538461597</v>
      </c>
      <c r="HX622" s="37">
        <v>1.7</v>
      </c>
      <c r="IB622" s="37">
        <v>0</v>
      </c>
      <c r="IR622" s="37">
        <v>0</v>
      </c>
      <c r="IT622" s="37">
        <v>0</v>
      </c>
      <c r="JT622" s="37">
        <v>0</v>
      </c>
      <c r="JW622" s="37">
        <v>0</v>
      </c>
      <c r="JZ622" s="37">
        <v>0</v>
      </c>
      <c r="KA622" s="37">
        <v>0</v>
      </c>
      <c r="KB622" s="37">
        <v>0</v>
      </c>
      <c r="KC622" s="37">
        <v>0</v>
      </c>
      <c r="KD622" s="37">
        <v>0</v>
      </c>
      <c r="KV622" s="37">
        <v>0</v>
      </c>
    </row>
    <row r="623" spans="1:308" ht="17.25" customHeight="1" x14ac:dyDescent="0.25">
      <c r="A623" s="17">
        <v>613</v>
      </c>
      <c r="B623" s="163" t="s">
        <v>300</v>
      </c>
      <c r="C623" s="169" t="s">
        <v>913</v>
      </c>
      <c r="D623" s="170">
        <v>8890679118</v>
      </c>
      <c r="E623" s="78">
        <f t="shared" si="213"/>
        <v>7442.9599999999991</v>
      </c>
      <c r="F623" s="78">
        <f t="shared" si="201"/>
        <v>0</v>
      </c>
      <c r="G623" s="78">
        <f t="shared" si="202"/>
        <v>1233.6010000000001</v>
      </c>
      <c r="H623" s="78">
        <f t="shared" si="203"/>
        <v>0</v>
      </c>
      <c r="I623" s="78">
        <f t="shared" si="214"/>
        <v>6209.3589999999995</v>
      </c>
      <c r="J623" s="37">
        <f t="shared" si="204"/>
        <v>0</v>
      </c>
      <c r="K623" s="37">
        <f>VLOOKUP($D623,'[2]Титул ДТ'!$B:$CT,12,0)</f>
        <v>0</v>
      </c>
      <c r="N623" s="37">
        <v>0</v>
      </c>
      <c r="U623" s="37">
        <v>0</v>
      </c>
      <c r="V623" s="180">
        <f t="shared" si="199"/>
        <v>0</v>
      </c>
      <c r="W623" s="180">
        <f t="shared" si="205"/>
        <v>0</v>
      </c>
      <c r="X623" s="180"/>
      <c r="Y623" s="180"/>
      <c r="Z623" s="180">
        <f t="shared" si="206"/>
        <v>0</v>
      </c>
      <c r="AA623" s="180"/>
      <c r="AB623" s="180"/>
      <c r="AC623" s="180">
        <f t="shared" si="207"/>
        <v>0</v>
      </c>
      <c r="AE623" s="37">
        <v>0</v>
      </c>
      <c r="AG623" s="37">
        <v>0</v>
      </c>
      <c r="AI623" s="37">
        <v>0</v>
      </c>
      <c r="AK623" s="37">
        <v>0</v>
      </c>
      <c r="AL623" s="37">
        <f t="shared" si="200"/>
        <v>0</v>
      </c>
      <c r="AM623" s="179">
        <f t="shared" si="208"/>
        <v>0</v>
      </c>
      <c r="AP623" s="37">
        <f t="shared" si="209"/>
        <v>0</v>
      </c>
      <c r="AS623" s="37">
        <f t="shared" si="210"/>
        <v>0</v>
      </c>
      <c r="AU623" s="37">
        <v>0</v>
      </c>
      <c r="AV623" s="37">
        <f t="shared" si="215"/>
        <v>0</v>
      </c>
      <c r="AX623" s="37">
        <v>0</v>
      </c>
      <c r="AZ623" s="37">
        <v>0</v>
      </c>
      <c r="BF623" s="37">
        <v>0</v>
      </c>
      <c r="BS623" s="37">
        <f t="shared" si="218"/>
        <v>0</v>
      </c>
      <c r="BU623" s="37">
        <v>0</v>
      </c>
      <c r="BW623" s="37">
        <v>0</v>
      </c>
      <c r="BY623" s="37">
        <v>0</v>
      </c>
      <c r="CA623" s="37">
        <v>0</v>
      </c>
      <c r="CH623" s="37">
        <f t="shared" si="217"/>
        <v>0</v>
      </c>
      <c r="CJ623" s="37">
        <v>0</v>
      </c>
      <c r="CN623" s="37">
        <v>5399.1629999999996</v>
      </c>
      <c r="CT623" s="37">
        <v>50</v>
      </c>
      <c r="DB623" s="37">
        <v>0</v>
      </c>
      <c r="DD623" s="37">
        <v>0</v>
      </c>
      <c r="DE623" s="37">
        <f t="shared" si="211"/>
        <v>0</v>
      </c>
      <c r="DG623" s="37">
        <v>0</v>
      </c>
      <c r="DK623" s="37">
        <v>0</v>
      </c>
      <c r="DQ623" s="37">
        <v>55</v>
      </c>
      <c r="DW623" s="37">
        <v>0</v>
      </c>
      <c r="DZ623" s="37">
        <v>0</v>
      </c>
      <c r="EE623" s="37">
        <v>0</v>
      </c>
      <c r="EK623" s="37">
        <v>0</v>
      </c>
      <c r="EL623" s="37">
        <f t="shared" si="212"/>
        <v>92</v>
      </c>
      <c r="EN623" s="37">
        <v>92</v>
      </c>
      <c r="EP623" s="37">
        <v>1233.6010000000001</v>
      </c>
      <c r="FF623" s="37">
        <v>0</v>
      </c>
      <c r="FI623" s="37"/>
      <c r="FX623" s="37">
        <v>0</v>
      </c>
      <c r="GH623" s="37">
        <v>810.19600000000003</v>
      </c>
      <c r="HV623" s="37">
        <v>536.15911764705902</v>
      </c>
      <c r="HX623" s="37">
        <v>1.7</v>
      </c>
      <c r="IB623" s="37">
        <v>0</v>
      </c>
      <c r="IR623" s="37">
        <v>0</v>
      </c>
      <c r="IT623" s="37">
        <v>0</v>
      </c>
      <c r="JT623" s="37">
        <v>0</v>
      </c>
      <c r="JW623" s="37">
        <v>0</v>
      </c>
      <c r="JZ623" s="37">
        <v>0</v>
      </c>
      <c r="KA623" s="37">
        <v>0</v>
      </c>
      <c r="KB623" s="37">
        <v>0</v>
      </c>
      <c r="KC623" s="37">
        <v>0</v>
      </c>
      <c r="KD623" s="37">
        <v>0</v>
      </c>
      <c r="KV623" s="37">
        <v>0</v>
      </c>
    </row>
    <row r="624" spans="1:308" ht="17.25" customHeight="1" x14ac:dyDescent="0.25">
      <c r="A624" s="17">
        <v>614</v>
      </c>
      <c r="B624" s="163" t="s">
        <v>300</v>
      </c>
      <c r="C624" s="169" t="s">
        <v>914</v>
      </c>
      <c r="D624" s="170">
        <v>247690631</v>
      </c>
      <c r="E624" s="78">
        <f t="shared" si="213"/>
        <v>16806</v>
      </c>
      <c r="F624" s="78">
        <f t="shared" si="201"/>
        <v>0</v>
      </c>
      <c r="G624" s="78">
        <f t="shared" si="202"/>
        <v>3927</v>
      </c>
      <c r="H624" s="78">
        <f t="shared" si="203"/>
        <v>0</v>
      </c>
      <c r="I624" s="78">
        <f t="shared" si="214"/>
        <v>12879</v>
      </c>
      <c r="J624" s="37">
        <f t="shared" si="204"/>
        <v>0</v>
      </c>
      <c r="L624" s="37">
        <v>0</v>
      </c>
      <c r="N624" s="37">
        <v>0</v>
      </c>
      <c r="U624" s="37">
        <v>1</v>
      </c>
      <c r="V624" s="180">
        <f t="shared" si="199"/>
        <v>753</v>
      </c>
      <c r="W624" s="180">
        <f t="shared" si="205"/>
        <v>0</v>
      </c>
      <c r="X624" s="180"/>
      <c r="Y624" s="180"/>
      <c r="Z624" s="180">
        <f t="shared" si="206"/>
        <v>0</v>
      </c>
      <c r="AA624" s="180"/>
      <c r="AB624" s="180"/>
      <c r="AC624" s="180">
        <f t="shared" si="207"/>
        <v>753</v>
      </c>
      <c r="AE624" s="37">
        <v>753</v>
      </c>
      <c r="AG624" s="37">
        <v>0</v>
      </c>
      <c r="AI624" s="37">
        <v>0</v>
      </c>
      <c r="AK624" s="37">
        <v>0</v>
      </c>
      <c r="AL624" s="37">
        <f t="shared" si="200"/>
        <v>4</v>
      </c>
      <c r="AM624" s="179">
        <f t="shared" si="208"/>
        <v>0</v>
      </c>
      <c r="AP624" s="37">
        <f t="shared" si="209"/>
        <v>0</v>
      </c>
      <c r="AS624" s="37">
        <f t="shared" si="210"/>
        <v>3</v>
      </c>
      <c r="AU624" s="37">
        <v>3</v>
      </c>
      <c r="AV624" s="37">
        <f t="shared" si="215"/>
        <v>1</v>
      </c>
      <c r="AX624" s="37">
        <v>1</v>
      </c>
      <c r="AZ624" s="37">
        <v>1</v>
      </c>
      <c r="BF624" s="37">
        <v>200</v>
      </c>
      <c r="BS624" s="37">
        <f t="shared" si="218"/>
        <v>71</v>
      </c>
      <c r="BU624" s="37">
        <v>71</v>
      </c>
      <c r="BW624" s="37">
        <v>0</v>
      </c>
      <c r="BY624" s="37">
        <v>0</v>
      </c>
      <c r="CA624" s="37">
        <v>0</v>
      </c>
      <c r="CH624" s="37">
        <f t="shared" si="217"/>
        <v>0</v>
      </c>
      <c r="CJ624" s="37">
        <v>0</v>
      </c>
      <c r="CN624" s="37">
        <v>9373</v>
      </c>
      <c r="CT624" s="37">
        <v>0</v>
      </c>
      <c r="DB624" s="37">
        <v>0</v>
      </c>
      <c r="DD624" s="37">
        <v>0</v>
      </c>
      <c r="DE624" s="37">
        <f t="shared" si="211"/>
        <v>0</v>
      </c>
      <c r="DG624" s="37">
        <v>0</v>
      </c>
      <c r="DK624" s="37">
        <v>0</v>
      </c>
      <c r="DQ624" s="37">
        <v>55</v>
      </c>
      <c r="DW624" s="37">
        <v>0</v>
      </c>
      <c r="DZ624" s="37">
        <v>0</v>
      </c>
      <c r="EE624" s="37">
        <v>15</v>
      </c>
      <c r="EK624" s="37">
        <v>10</v>
      </c>
      <c r="EL624" s="37">
        <f t="shared" si="212"/>
        <v>130</v>
      </c>
      <c r="EN624" s="37">
        <v>130</v>
      </c>
      <c r="EP624" s="37">
        <v>1605</v>
      </c>
      <c r="FF624" s="37">
        <v>2322</v>
      </c>
      <c r="FH624" s="37">
        <v>300</v>
      </c>
      <c r="FI624" s="37"/>
      <c r="FV624" s="37">
        <v>1248.57142857143</v>
      </c>
      <c r="FX624" s="37">
        <v>2.1</v>
      </c>
      <c r="GB624" s="37">
        <v>0</v>
      </c>
      <c r="GH624" s="37">
        <v>2182</v>
      </c>
      <c r="HV624" s="37">
        <v>1091</v>
      </c>
      <c r="HX624" s="37">
        <v>2</v>
      </c>
      <c r="IB624" s="37">
        <v>0</v>
      </c>
      <c r="IR624" s="37">
        <v>0</v>
      </c>
      <c r="IT624" s="37">
        <v>0</v>
      </c>
      <c r="JT624" s="37">
        <v>0</v>
      </c>
      <c r="JW624" s="37">
        <v>0</v>
      </c>
      <c r="JZ624" s="37">
        <v>0</v>
      </c>
      <c r="KA624" s="37">
        <v>0</v>
      </c>
      <c r="KB624" s="37">
        <v>0</v>
      </c>
      <c r="KC624" s="37">
        <v>0</v>
      </c>
      <c r="KD624" s="37">
        <v>0</v>
      </c>
      <c r="KV624" s="37">
        <v>0</v>
      </c>
    </row>
    <row r="625" spans="1:350" ht="17.25" customHeight="1" x14ac:dyDescent="0.25">
      <c r="A625" s="17">
        <v>615</v>
      </c>
      <c r="B625" s="163" t="s">
        <v>300</v>
      </c>
      <c r="C625" s="169" t="s">
        <v>915</v>
      </c>
      <c r="D625" s="170">
        <v>10584897466</v>
      </c>
      <c r="E625" s="78">
        <f t="shared" si="213"/>
        <v>6963.0869999999995</v>
      </c>
      <c r="F625" s="78">
        <f t="shared" si="201"/>
        <v>0</v>
      </c>
      <c r="G625" s="78">
        <f t="shared" si="202"/>
        <v>4352.1039999999994</v>
      </c>
      <c r="H625" s="78">
        <f t="shared" si="203"/>
        <v>0</v>
      </c>
      <c r="I625" s="78">
        <f t="shared" si="214"/>
        <v>2610.9830000000002</v>
      </c>
      <c r="J625" s="37">
        <f t="shared" si="204"/>
        <v>2</v>
      </c>
      <c r="L625" s="37">
        <v>2</v>
      </c>
      <c r="N625" s="37">
        <v>0</v>
      </c>
      <c r="U625" s="37">
        <v>1</v>
      </c>
      <c r="V625" s="180">
        <f t="shared" si="199"/>
        <v>282</v>
      </c>
      <c r="W625" s="180">
        <f t="shared" si="205"/>
        <v>0</v>
      </c>
      <c r="X625" s="180"/>
      <c r="Y625" s="180"/>
      <c r="Z625" s="180">
        <f t="shared" si="206"/>
        <v>0</v>
      </c>
      <c r="AA625" s="180"/>
      <c r="AB625" s="180"/>
      <c r="AC625" s="180">
        <f t="shared" si="207"/>
        <v>282</v>
      </c>
      <c r="AE625" s="37">
        <v>282</v>
      </c>
      <c r="AG625" s="37">
        <v>0</v>
      </c>
      <c r="AI625" s="37">
        <v>0</v>
      </c>
      <c r="AK625" s="37">
        <v>0</v>
      </c>
      <c r="AL625" s="37">
        <f t="shared" si="200"/>
        <v>0</v>
      </c>
      <c r="AM625" s="179">
        <f t="shared" si="208"/>
        <v>0</v>
      </c>
      <c r="AP625" s="37">
        <f t="shared" si="209"/>
        <v>0</v>
      </c>
      <c r="AS625" s="37">
        <f t="shared" si="210"/>
        <v>0</v>
      </c>
      <c r="AU625" s="37">
        <v>0</v>
      </c>
      <c r="AV625" s="37">
        <f t="shared" si="215"/>
        <v>0</v>
      </c>
      <c r="AX625" s="37">
        <v>0</v>
      </c>
      <c r="AZ625" s="37">
        <v>2</v>
      </c>
      <c r="BF625" s="37">
        <v>0</v>
      </c>
      <c r="BS625" s="37">
        <f t="shared" si="218"/>
        <v>398</v>
      </c>
      <c r="BU625" s="37">
        <v>398</v>
      </c>
      <c r="BW625" s="37">
        <v>0</v>
      </c>
      <c r="BY625" s="37">
        <v>0</v>
      </c>
      <c r="CA625" s="37">
        <v>0</v>
      </c>
      <c r="CH625" s="37">
        <f t="shared" si="217"/>
        <v>2</v>
      </c>
      <c r="CJ625" s="37">
        <v>2</v>
      </c>
      <c r="CN625" s="37">
        <v>1405.252</v>
      </c>
      <c r="CT625" s="37">
        <v>0</v>
      </c>
      <c r="DB625" s="37">
        <v>0</v>
      </c>
      <c r="DD625" s="37">
        <v>0</v>
      </c>
      <c r="DE625" s="37">
        <f t="shared" si="211"/>
        <v>0</v>
      </c>
      <c r="DG625" s="37">
        <v>0</v>
      </c>
      <c r="DK625" s="37">
        <v>0</v>
      </c>
      <c r="DQ625" s="37">
        <f>FF625/2</f>
        <v>611.69899999999996</v>
      </c>
      <c r="DW625" s="37">
        <v>0</v>
      </c>
      <c r="DZ625" s="37">
        <v>2</v>
      </c>
      <c r="EE625" s="37">
        <v>0</v>
      </c>
      <c r="EK625" s="37">
        <v>0</v>
      </c>
      <c r="EL625" s="37">
        <f t="shared" si="212"/>
        <v>78</v>
      </c>
      <c r="EN625" s="37">
        <v>78</v>
      </c>
      <c r="EP625" s="37">
        <v>1025.7819999999999</v>
      </c>
      <c r="FF625" s="37">
        <v>1223.3979999999999</v>
      </c>
      <c r="FI625" s="37"/>
      <c r="FV625" s="37">
        <v>244.67959999999999</v>
      </c>
      <c r="FX625" s="37">
        <v>5</v>
      </c>
      <c r="GB625" s="37">
        <v>2102.924</v>
      </c>
      <c r="GH625" s="37">
        <v>525.73099999999999</v>
      </c>
      <c r="HV625" s="37">
        <v>1168.29111111111</v>
      </c>
      <c r="HX625" s="37">
        <v>2.2000000000000002</v>
      </c>
      <c r="IB625" s="37">
        <v>0</v>
      </c>
      <c r="IR625" s="37">
        <v>0</v>
      </c>
      <c r="IT625" s="37">
        <v>0</v>
      </c>
      <c r="JT625" s="37">
        <v>0</v>
      </c>
      <c r="JW625" s="37">
        <v>0</v>
      </c>
      <c r="JZ625" s="37">
        <v>0</v>
      </c>
      <c r="KA625" s="37">
        <v>0</v>
      </c>
      <c r="KB625" s="37">
        <v>0</v>
      </c>
      <c r="KC625" s="37">
        <v>0</v>
      </c>
      <c r="KD625" s="37">
        <v>0</v>
      </c>
      <c r="KV625" s="37">
        <v>0</v>
      </c>
    </row>
    <row r="626" spans="1:350" ht="17.25" customHeight="1" x14ac:dyDescent="0.25">
      <c r="A626" s="17">
        <v>616</v>
      </c>
      <c r="B626" s="167" t="s">
        <v>300</v>
      </c>
      <c r="C626" s="176" t="s">
        <v>916</v>
      </c>
      <c r="D626" s="177">
        <v>10222132210</v>
      </c>
      <c r="E626" s="78">
        <f t="shared" si="213"/>
        <v>23493</v>
      </c>
      <c r="F626" s="78">
        <f t="shared" si="201"/>
        <v>0</v>
      </c>
      <c r="G626" s="78">
        <f t="shared" si="202"/>
        <v>8100</v>
      </c>
      <c r="H626" s="78">
        <f t="shared" si="203"/>
        <v>0</v>
      </c>
      <c r="I626" s="78">
        <f t="shared" si="214"/>
        <v>15393</v>
      </c>
      <c r="J626" s="37">
        <f t="shared" si="204"/>
        <v>0</v>
      </c>
      <c r="L626" s="37">
        <v>0</v>
      </c>
      <c r="N626" s="37">
        <v>0</v>
      </c>
      <c r="U626" s="37">
        <v>1</v>
      </c>
      <c r="V626" s="180">
        <f t="shared" si="199"/>
        <v>781</v>
      </c>
      <c r="W626" s="180">
        <f t="shared" si="205"/>
        <v>0</v>
      </c>
      <c r="X626" s="180"/>
      <c r="Y626" s="180"/>
      <c r="Z626" s="180">
        <f t="shared" si="206"/>
        <v>0</v>
      </c>
      <c r="AA626" s="180"/>
      <c r="AB626" s="180"/>
      <c r="AC626" s="180">
        <f t="shared" si="207"/>
        <v>781</v>
      </c>
      <c r="AE626" s="37">
        <v>781</v>
      </c>
      <c r="AI626" s="37">
        <v>0</v>
      </c>
      <c r="AK626" s="37">
        <v>0</v>
      </c>
      <c r="AL626" s="37">
        <f t="shared" si="200"/>
        <v>6</v>
      </c>
      <c r="AM626" s="179">
        <f t="shared" si="208"/>
        <v>0</v>
      </c>
      <c r="AP626" s="37">
        <f t="shared" si="209"/>
        <v>0</v>
      </c>
      <c r="AS626" s="37">
        <f t="shared" si="210"/>
        <v>5</v>
      </c>
      <c r="AU626" s="37">
        <v>5</v>
      </c>
      <c r="AV626" s="37">
        <f t="shared" si="215"/>
        <v>1</v>
      </c>
      <c r="AX626" s="37">
        <v>1</v>
      </c>
      <c r="BS626" s="37">
        <f t="shared" si="218"/>
        <v>0</v>
      </c>
      <c r="BU626" s="37">
        <v>0</v>
      </c>
      <c r="BW626" s="37">
        <v>0</v>
      </c>
      <c r="BY626" s="37">
        <v>0</v>
      </c>
      <c r="CA626" s="37">
        <v>0</v>
      </c>
      <c r="CH626" s="37">
        <f t="shared" si="217"/>
        <v>0</v>
      </c>
      <c r="CJ626" s="37">
        <v>0</v>
      </c>
      <c r="CN626" s="37">
        <v>10546</v>
      </c>
      <c r="CT626" s="37">
        <v>0</v>
      </c>
      <c r="DB626" s="37">
        <v>0</v>
      </c>
      <c r="DD626" s="37">
        <v>0</v>
      </c>
      <c r="DE626" s="37">
        <f t="shared" si="211"/>
        <v>1</v>
      </c>
      <c r="DG626" s="37">
        <v>1</v>
      </c>
      <c r="DK626" s="37">
        <v>30</v>
      </c>
      <c r="DQ626" s="37">
        <v>55</v>
      </c>
      <c r="DW626" s="37">
        <v>0</v>
      </c>
      <c r="DZ626" s="37">
        <v>0</v>
      </c>
      <c r="EE626" s="37">
        <v>0</v>
      </c>
      <c r="EK626" s="37">
        <v>0</v>
      </c>
      <c r="EL626" s="37">
        <f t="shared" si="212"/>
        <v>150</v>
      </c>
      <c r="EN626" s="37">
        <v>150</v>
      </c>
      <c r="EP626" s="37">
        <v>1900</v>
      </c>
      <c r="FF626" s="37">
        <v>6200</v>
      </c>
      <c r="FH626" s="37">
        <v>329</v>
      </c>
      <c r="FI626" s="37"/>
      <c r="FX626" s="37">
        <v>0</v>
      </c>
      <c r="GB626" s="37">
        <v>0</v>
      </c>
      <c r="GH626" s="37">
        <v>3707</v>
      </c>
      <c r="HX626" s="37">
        <v>0</v>
      </c>
      <c r="IB626" s="37">
        <v>0</v>
      </c>
      <c r="IR626" s="37">
        <v>0</v>
      </c>
      <c r="IT626" s="37">
        <v>0</v>
      </c>
      <c r="JT626" s="37">
        <v>0</v>
      </c>
      <c r="JW626" s="37">
        <v>0</v>
      </c>
      <c r="JZ626" s="37">
        <v>0</v>
      </c>
      <c r="KA626" s="37">
        <v>0</v>
      </c>
      <c r="KB626" s="37">
        <v>0</v>
      </c>
      <c r="KC626" s="37">
        <v>0</v>
      </c>
      <c r="KD626" s="37">
        <v>0</v>
      </c>
      <c r="KV626" s="37">
        <v>0</v>
      </c>
    </row>
    <row r="627" spans="1:350" ht="17.25" customHeight="1" x14ac:dyDescent="0.25">
      <c r="A627" s="17">
        <v>617</v>
      </c>
      <c r="B627" s="163" t="s">
        <v>300</v>
      </c>
      <c r="C627" s="169" t="s">
        <v>917</v>
      </c>
      <c r="D627" s="170">
        <v>247690627</v>
      </c>
      <c r="E627" s="78">
        <f t="shared" si="213"/>
        <v>6661</v>
      </c>
      <c r="F627" s="78">
        <f t="shared" si="201"/>
        <v>0</v>
      </c>
      <c r="G627" s="78">
        <f t="shared" si="202"/>
        <v>3528</v>
      </c>
      <c r="H627" s="78">
        <f t="shared" si="203"/>
        <v>0</v>
      </c>
      <c r="I627" s="78">
        <f t="shared" si="214"/>
        <v>3133</v>
      </c>
      <c r="J627" s="37">
        <f t="shared" si="204"/>
        <v>0</v>
      </c>
      <c r="K627" s="37">
        <v>0</v>
      </c>
      <c r="M627" s="37">
        <v>0</v>
      </c>
      <c r="N627" s="37">
        <v>0</v>
      </c>
      <c r="O627" s="37">
        <v>0</v>
      </c>
      <c r="P627" s="37">
        <v>0</v>
      </c>
      <c r="Q627" s="37">
        <v>0</v>
      </c>
      <c r="R627" s="37">
        <v>0</v>
      </c>
      <c r="S627" s="37">
        <v>0</v>
      </c>
      <c r="T627" s="37">
        <v>0</v>
      </c>
      <c r="U627" s="37">
        <v>0</v>
      </c>
      <c r="V627" s="180">
        <v>0</v>
      </c>
      <c r="W627" s="180">
        <v>0</v>
      </c>
      <c r="X627" s="180">
        <v>0</v>
      </c>
      <c r="Y627" s="180">
        <v>0</v>
      </c>
      <c r="Z627" s="180">
        <v>0</v>
      </c>
      <c r="AA627" s="180">
        <v>0</v>
      </c>
      <c r="AB627" s="180">
        <v>0</v>
      </c>
      <c r="AC627" s="180">
        <v>0</v>
      </c>
      <c r="AD627" s="37">
        <v>0</v>
      </c>
      <c r="AE627" s="37">
        <v>0</v>
      </c>
      <c r="AF627" s="37">
        <v>0</v>
      </c>
      <c r="AG627" s="37">
        <v>0</v>
      </c>
      <c r="AH627" s="37">
        <v>0</v>
      </c>
      <c r="AI627" s="37">
        <v>0</v>
      </c>
      <c r="AJ627" s="37">
        <v>0</v>
      </c>
      <c r="AK627" s="37">
        <v>0</v>
      </c>
      <c r="AL627" s="37">
        <v>0</v>
      </c>
      <c r="AM627" s="179">
        <v>0</v>
      </c>
      <c r="AN627" s="37">
        <v>0</v>
      </c>
      <c r="AO627" s="37">
        <v>0</v>
      </c>
      <c r="AP627" s="37">
        <v>0</v>
      </c>
      <c r="AQ627" s="37">
        <v>0</v>
      </c>
      <c r="AR627" s="37">
        <v>0</v>
      </c>
      <c r="AS627" s="37">
        <v>0</v>
      </c>
      <c r="AT627" s="37">
        <v>0</v>
      </c>
      <c r="AU627" s="37">
        <v>0</v>
      </c>
      <c r="AV627" s="37">
        <f t="shared" si="215"/>
        <v>0</v>
      </c>
      <c r="AW627" s="37">
        <v>0</v>
      </c>
      <c r="AX627" s="37">
        <v>0</v>
      </c>
      <c r="AY627" s="37">
        <v>0</v>
      </c>
      <c r="AZ627" s="37">
        <v>1</v>
      </c>
      <c r="BA627" s="37">
        <v>0</v>
      </c>
      <c r="BB627" s="37">
        <v>0</v>
      </c>
      <c r="BC627" s="37">
        <v>0</v>
      </c>
      <c r="BD627" s="37">
        <v>0</v>
      </c>
      <c r="BE627" s="37">
        <v>0</v>
      </c>
      <c r="BF627" s="37">
        <v>0</v>
      </c>
      <c r="BG627" s="37">
        <v>0</v>
      </c>
      <c r="BH627" s="37">
        <v>0</v>
      </c>
      <c r="BI627" s="37">
        <v>0</v>
      </c>
      <c r="BJ627" s="37">
        <v>0</v>
      </c>
      <c r="BK627" s="37">
        <v>1</v>
      </c>
      <c r="BL627" s="37">
        <v>170</v>
      </c>
      <c r="BM627" s="37">
        <v>0</v>
      </c>
      <c r="BN627" s="37">
        <v>0</v>
      </c>
      <c r="BO627" s="37">
        <v>0</v>
      </c>
      <c r="BP627" s="37">
        <v>0</v>
      </c>
      <c r="BQ627" s="37">
        <v>0</v>
      </c>
      <c r="BR627" s="37">
        <v>0</v>
      </c>
      <c r="BS627" s="37">
        <f t="shared" si="218"/>
        <v>170</v>
      </c>
      <c r="BT627" s="37">
        <v>0</v>
      </c>
      <c r="BU627" s="37">
        <v>170</v>
      </c>
      <c r="BV627" s="37">
        <v>0</v>
      </c>
      <c r="BW627" s="37">
        <v>0</v>
      </c>
      <c r="BX627" s="37">
        <v>0</v>
      </c>
      <c r="BY627" s="37">
        <v>0</v>
      </c>
      <c r="BZ627" s="37">
        <v>0</v>
      </c>
      <c r="CA627" s="37">
        <v>0</v>
      </c>
      <c r="CB627" s="37">
        <v>0</v>
      </c>
      <c r="CC627" s="37">
        <v>0</v>
      </c>
      <c r="CD627" s="37">
        <v>0</v>
      </c>
      <c r="CE627" s="37">
        <v>0</v>
      </c>
      <c r="CF627" s="37">
        <v>0</v>
      </c>
      <c r="CG627" s="37">
        <v>0</v>
      </c>
      <c r="CH627" s="37">
        <f t="shared" si="217"/>
        <v>3</v>
      </c>
      <c r="CI627" s="37">
        <v>0</v>
      </c>
      <c r="CJ627" s="37">
        <v>3</v>
      </c>
      <c r="CK627" s="37">
        <v>0</v>
      </c>
      <c r="CL627" s="37">
        <v>0</v>
      </c>
      <c r="CM627" s="37">
        <v>0</v>
      </c>
      <c r="CN627" s="37">
        <v>2182</v>
      </c>
      <c r="CO627" s="37">
        <v>0</v>
      </c>
      <c r="CP627" s="37">
        <v>0</v>
      </c>
      <c r="CQ627" s="37">
        <v>0</v>
      </c>
      <c r="CR627" s="37">
        <v>0</v>
      </c>
      <c r="CS627" s="37">
        <v>0</v>
      </c>
      <c r="CT627" s="37">
        <v>24</v>
      </c>
      <c r="CU627" s="37">
        <v>0</v>
      </c>
      <c r="CW627" s="37">
        <v>0</v>
      </c>
      <c r="CY627" s="37">
        <v>0</v>
      </c>
      <c r="CZ627" s="37">
        <v>1</v>
      </c>
      <c r="DA627" s="37">
        <v>0</v>
      </c>
      <c r="DB627" s="37">
        <v>5</v>
      </c>
      <c r="DC627" s="37">
        <v>0</v>
      </c>
      <c r="DD627" s="37">
        <v>240</v>
      </c>
      <c r="DE627" s="37">
        <v>1</v>
      </c>
      <c r="DF627" s="37">
        <v>0</v>
      </c>
      <c r="DG627" s="37">
        <v>1</v>
      </c>
      <c r="DH627" s="37">
        <v>0</v>
      </c>
      <c r="DI627" s="37">
        <v>0</v>
      </c>
      <c r="DJ627" s="37">
        <v>0</v>
      </c>
      <c r="DK627" s="37">
        <v>46</v>
      </c>
      <c r="DL627" s="37">
        <v>0</v>
      </c>
      <c r="DM627" s="37">
        <v>0</v>
      </c>
      <c r="DN627" s="37">
        <v>0</v>
      </c>
      <c r="DO627" s="37">
        <v>0</v>
      </c>
      <c r="DP627" s="37">
        <v>0</v>
      </c>
      <c r="DQ627" s="37">
        <f>FF627/2</f>
        <v>1000</v>
      </c>
      <c r="DR627" s="37">
        <v>0</v>
      </c>
      <c r="DS627" s="37">
        <v>0</v>
      </c>
      <c r="DT627" s="37">
        <v>0</v>
      </c>
      <c r="DU627" s="37">
        <v>0</v>
      </c>
      <c r="DV627" s="37">
        <v>0</v>
      </c>
      <c r="DW627" s="37">
        <v>150</v>
      </c>
      <c r="DX627" s="37">
        <v>0</v>
      </c>
      <c r="DY627" s="37">
        <v>0</v>
      </c>
      <c r="DZ627" s="37">
        <v>0</v>
      </c>
      <c r="EB627" s="37">
        <v>0</v>
      </c>
      <c r="EC627" s="37">
        <v>0</v>
      </c>
      <c r="ED627" s="37">
        <v>0</v>
      </c>
      <c r="EE627" s="37">
        <v>2</v>
      </c>
      <c r="EF627" s="37">
        <v>0</v>
      </c>
      <c r="EG627" s="37">
        <v>0</v>
      </c>
      <c r="EH627" s="37">
        <v>0</v>
      </c>
      <c r="EI627" s="37">
        <v>0</v>
      </c>
      <c r="EJ627" s="37">
        <v>0</v>
      </c>
      <c r="EK627" s="37">
        <v>2</v>
      </c>
      <c r="EL627" s="37">
        <f t="shared" si="212"/>
        <v>73</v>
      </c>
      <c r="EM627" s="37">
        <v>0</v>
      </c>
      <c r="EN627" s="37">
        <v>73</v>
      </c>
      <c r="EO627" s="37">
        <v>0</v>
      </c>
      <c r="EP627" s="37">
        <v>1048</v>
      </c>
      <c r="EQ627" s="37">
        <v>0</v>
      </c>
      <c r="ER627" s="37">
        <v>0</v>
      </c>
      <c r="ES627" s="37">
        <v>0</v>
      </c>
      <c r="ET627" s="37">
        <v>0</v>
      </c>
      <c r="EU627" s="37">
        <v>0</v>
      </c>
      <c r="EV627" s="37">
        <v>0</v>
      </c>
      <c r="EW627" s="37">
        <v>0</v>
      </c>
      <c r="EX627" s="37">
        <v>0</v>
      </c>
      <c r="EY627" s="37">
        <v>0</v>
      </c>
      <c r="EZ627" s="37">
        <v>0</v>
      </c>
      <c r="FA627" s="37">
        <v>0</v>
      </c>
      <c r="FB627" s="37">
        <v>0</v>
      </c>
      <c r="FC627" s="37">
        <v>0</v>
      </c>
      <c r="FD627" s="37">
        <v>0</v>
      </c>
      <c r="FE627" s="37">
        <v>0</v>
      </c>
      <c r="FF627" s="37">
        <v>2000</v>
      </c>
      <c r="FG627" s="37">
        <v>0</v>
      </c>
      <c r="FH627" s="37">
        <v>250</v>
      </c>
      <c r="FI627" s="37">
        <v>0</v>
      </c>
      <c r="FJ627" s="187">
        <v>0</v>
      </c>
      <c r="FK627" s="37">
        <v>0</v>
      </c>
      <c r="FL627" s="37">
        <v>0</v>
      </c>
      <c r="FM627" s="37">
        <v>0</v>
      </c>
      <c r="FN627" s="37">
        <v>0</v>
      </c>
      <c r="FO627" s="37">
        <v>0</v>
      </c>
      <c r="FP627" s="37">
        <v>0</v>
      </c>
      <c r="FQ627" s="37">
        <v>0</v>
      </c>
      <c r="FR627" s="37">
        <v>0</v>
      </c>
      <c r="FS627" s="37">
        <v>0</v>
      </c>
      <c r="FT627" s="37">
        <v>0</v>
      </c>
      <c r="FX627" s="37">
        <v>0</v>
      </c>
      <c r="FY627" s="37">
        <v>0</v>
      </c>
      <c r="FZ627" s="37">
        <v>0</v>
      </c>
      <c r="GA627" s="37">
        <v>0</v>
      </c>
      <c r="GB627" s="37">
        <v>360</v>
      </c>
      <c r="GC627" s="37">
        <v>0</v>
      </c>
      <c r="GD627" s="37">
        <v>0</v>
      </c>
      <c r="GE627" s="37">
        <v>0</v>
      </c>
      <c r="GF627" s="37">
        <v>0</v>
      </c>
      <c r="GG627" s="37">
        <v>0</v>
      </c>
      <c r="GH627" s="37">
        <v>360</v>
      </c>
      <c r="GI627" s="37">
        <v>0</v>
      </c>
      <c r="GJ627" s="37">
        <v>0</v>
      </c>
      <c r="GK627" s="37">
        <v>0</v>
      </c>
      <c r="GL627" s="37">
        <v>0</v>
      </c>
      <c r="GM627" s="37">
        <v>0</v>
      </c>
      <c r="GN627" s="37">
        <v>0</v>
      </c>
      <c r="GO627" s="37">
        <v>0</v>
      </c>
      <c r="GP627" s="37">
        <v>0</v>
      </c>
      <c r="GQ627" s="37">
        <v>0</v>
      </c>
      <c r="GR627" s="37">
        <v>0</v>
      </c>
      <c r="GS627" s="37">
        <v>0</v>
      </c>
      <c r="GT627" s="37">
        <v>0</v>
      </c>
      <c r="GU627" s="37">
        <v>0</v>
      </c>
      <c r="GV627" s="37">
        <v>0</v>
      </c>
      <c r="GW627" s="37">
        <v>0</v>
      </c>
      <c r="GX627" s="37">
        <v>0</v>
      </c>
      <c r="GY627" s="37">
        <v>0</v>
      </c>
      <c r="GZ627" s="37">
        <v>0</v>
      </c>
      <c r="HA627" s="37">
        <v>0</v>
      </c>
      <c r="HB627" s="37">
        <v>0</v>
      </c>
      <c r="HC627" s="37">
        <v>0</v>
      </c>
      <c r="HD627" s="37">
        <v>0</v>
      </c>
      <c r="HE627" s="37">
        <v>0</v>
      </c>
      <c r="HF627" s="37">
        <v>0</v>
      </c>
      <c r="HG627" s="37">
        <v>0</v>
      </c>
      <c r="HH627" s="37">
        <v>0</v>
      </c>
      <c r="HI627" s="37">
        <v>0</v>
      </c>
      <c r="HJ627" s="37">
        <v>0</v>
      </c>
      <c r="HK627" s="37">
        <v>0</v>
      </c>
      <c r="HL627" s="37">
        <v>0</v>
      </c>
      <c r="HM627" s="37">
        <v>0</v>
      </c>
      <c r="HN627" s="37">
        <v>0</v>
      </c>
      <c r="HO627" s="37">
        <v>0</v>
      </c>
      <c r="HP627" s="37">
        <v>0</v>
      </c>
      <c r="HQ627" s="37">
        <v>0</v>
      </c>
      <c r="HR627" s="37">
        <v>0</v>
      </c>
      <c r="HS627" s="37">
        <v>0</v>
      </c>
      <c r="HT627" s="37">
        <v>0</v>
      </c>
      <c r="HU627" s="37">
        <v>0</v>
      </c>
      <c r="HV627" s="37">
        <v>310</v>
      </c>
      <c r="HW627" s="37">
        <v>0</v>
      </c>
      <c r="HX627" s="37">
        <v>2</v>
      </c>
      <c r="HY627" s="37">
        <v>0</v>
      </c>
      <c r="HZ627" s="37">
        <v>120</v>
      </c>
      <c r="IA627" s="37">
        <v>0</v>
      </c>
      <c r="IB627" s="37">
        <v>120</v>
      </c>
      <c r="IC627" s="37">
        <v>0</v>
      </c>
      <c r="ID627" s="37">
        <v>0</v>
      </c>
      <c r="IE627" s="37">
        <v>0</v>
      </c>
      <c r="IF627" s="37">
        <v>0</v>
      </c>
      <c r="IG627" s="37">
        <v>0</v>
      </c>
      <c r="IH627" s="37">
        <v>0</v>
      </c>
      <c r="II627" s="37">
        <v>0</v>
      </c>
      <c r="IJ627" s="37">
        <v>0</v>
      </c>
      <c r="IK627" s="37">
        <v>0</v>
      </c>
      <c r="IL627" s="37">
        <v>0</v>
      </c>
      <c r="IM627" s="37">
        <v>0</v>
      </c>
      <c r="IN627" s="37">
        <v>0</v>
      </c>
      <c r="IO627" s="37">
        <v>0</v>
      </c>
      <c r="IP627" s="37">
        <v>0</v>
      </c>
      <c r="IQ627" s="37">
        <v>0</v>
      </c>
      <c r="IR627" s="37">
        <v>60</v>
      </c>
      <c r="IS627" s="37">
        <v>0</v>
      </c>
      <c r="IT627" s="37">
        <v>2</v>
      </c>
      <c r="JT627" s="37">
        <v>0</v>
      </c>
      <c r="JU627" s="37">
        <v>0</v>
      </c>
      <c r="JV627" s="37">
        <v>0</v>
      </c>
      <c r="JW627" s="37">
        <v>0</v>
      </c>
      <c r="JX627" s="37">
        <v>0</v>
      </c>
      <c r="JY627" s="37">
        <v>0</v>
      </c>
      <c r="JZ627" s="37">
        <v>0</v>
      </c>
      <c r="KA627" s="37">
        <v>0</v>
      </c>
      <c r="KB627" s="37">
        <v>0</v>
      </c>
      <c r="KC627" s="37">
        <v>0</v>
      </c>
      <c r="KD627" s="37">
        <v>0</v>
      </c>
      <c r="KE627" s="37">
        <v>0</v>
      </c>
      <c r="KF627" s="37">
        <v>0</v>
      </c>
      <c r="KG627" s="37">
        <v>0</v>
      </c>
      <c r="KH627" s="37">
        <v>0</v>
      </c>
      <c r="KI627" s="37">
        <v>0</v>
      </c>
      <c r="KJ627" s="37">
        <v>0</v>
      </c>
      <c r="KK627" s="37">
        <v>0</v>
      </c>
      <c r="KL627" s="37">
        <v>0</v>
      </c>
      <c r="KM627" s="37">
        <v>0</v>
      </c>
      <c r="KN627" s="37">
        <v>0</v>
      </c>
      <c r="KO627" s="37">
        <v>0</v>
      </c>
      <c r="KP627" s="37">
        <v>0</v>
      </c>
      <c r="KQ627" s="37">
        <v>0</v>
      </c>
      <c r="KR627" s="37">
        <v>0</v>
      </c>
      <c r="KS627" s="37">
        <v>0</v>
      </c>
      <c r="KT627" s="37">
        <v>0</v>
      </c>
      <c r="KU627" s="37">
        <v>0</v>
      </c>
      <c r="KV627" s="37">
        <v>0</v>
      </c>
      <c r="KW627" s="37">
        <v>0</v>
      </c>
      <c r="KX627" s="37">
        <v>0</v>
      </c>
      <c r="KY627" s="37">
        <v>0</v>
      </c>
      <c r="KZ627" s="37">
        <v>0</v>
      </c>
      <c r="LA627" s="37">
        <v>0</v>
      </c>
      <c r="LB627" s="37">
        <v>0</v>
      </c>
      <c r="LC627" s="37">
        <v>0</v>
      </c>
      <c r="LD627" s="37">
        <v>0</v>
      </c>
      <c r="LE627" s="37">
        <v>0</v>
      </c>
      <c r="LF627" s="37">
        <v>0</v>
      </c>
      <c r="LG627" s="37">
        <v>0</v>
      </c>
      <c r="LH627" s="37">
        <v>0</v>
      </c>
      <c r="LI627" s="37">
        <v>0</v>
      </c>
      <c r="LJ627" s="37">
        <v>0</v>
      </c>
      <c r="LK627" s="37">
        <v>0</v>
      </c>
      <c r="LL627" s="37">
        <v>0</v>
      </c>
      <c r="LM627" s="37">
        <v>0</v>
      </c>
      <c r="LN627" s="37">
        <v>0</v>
      </c>
      <c r="LO627" s="37">
        <v>0</v>
      </c>
      <c r="LP627" s="37">
        <v>0</v>
      </c>
      <c r="LQ627" s="37">
        <v>0</v>
      </c>
      <c r="LS627" s="37">
        <v>0</v>
      </c>
      <c r="LT627" s="37">
        <v>0</v>
      </c>
      <c r="LU627" s="37">
        <v>0</v>
      </c>
      <c r="LV627" s="37">
        <v>0</v>
      </c>
      <c r="LW627" s="37">
        <v>0</v>
      </c>
      <c r="LX627" s="37">
        <v>0</v>
      </c>
      <c r="LY627" s="37">
        <v>0</v>
      </c>
      <c r="LZ627" s="37">
        <v>0</v>
      </c>
      <c r="MA627" s="37">
        <v>0</v>
      </c>
      <c r="MB627" s="37">
        <v>0</v>
      </c>
      <c r="MC627" s="37">
        <v>0</v>
      </c>
      <c r="MD627" s="37">
        <v>0</v>
      </c>
      <c r="ME627" s="37">
        <v>0</v>
      </c>
      <c r="MF627" s="37">
        <v>0</v>
      </c>
      <c r="MG627" s="37">
        <v>0</v>
      </c>
      <c r="MH627" s="37">
        <v>0</v>
      </c>
      <c r="MI627" s="37">
        <v>0</v>
      </c>
      <c r="MJ627" s="37">
        <v>0</v>
      </c>
      <c r="MK627" s="37">
        <v>0</v>
      </c>
      <c r="ML627" s="37">
        <v>0</v>
      </c>
    </row>
    <row r="628" spans="1:350" ht="17.25" customHeight="1" x14ac:dyDescent="0.25">
      <c r="A628" s="17">
        <v>618</v>
      </c>
      <c r="B628" s="163" t="s">
        <v>300</v>
      </c>
      <c r="C628" s="169" t="s">
        <v>918</v>
      </c>
      <c r="D628" s="170">
        <v>5374942002</v>
      </c>
      <c r="E628" s="78">
        <f t="shared" si="213"/>
        <v>23090</v>
      </c>
      <c r="F628" s="78">
        <f t="shared" si="201"/>
        <v>0</v>
      </c>
      <c r="G628" s="78">
        <f t="shared" si="202"/>
        <v>10227</v>
      </c>
      <c r="H628" s="78">
        <f t="shared" si="203"/>
        <v>0</v>
      </c>
      <c r="I628" s="78">
        <f t="shared" si="214"/>
        <v>12863</v>
      </c>
      <c r="J628" s="37">
        <f t="shared" si="204"/>
        <v>2</v>
      </c>
      <c r="K628" s="37">
        <v>0</v>
      </c>
      <c r="L628" s="37">
        <v>2</v>
      </c>
      <c r="M628" s="37">
        <v>0</v>
      </c>
      <c r="N628" s="37">
        <v>0</v>
      </c>
      <c r="O628" s="37">
        <v>0</v>
      </c>
      <c r="P628" s="37">
        <v>0</v>
      </c>
      <c r="Q628" s="37">
        <v>0</v>
      </c>
      <c r="R628" s="37">
        <v>0</v>
      </c>
      <c r="S628" s="37">
        <v>0</v>
      </c>
      <c r="T628" s="37">
        <v>0</v>
      </c>
      <c r="U628" s="37">
        <v>1</v>
      </c>
      <c r="V628" s="180">
        <v>810</v>
      </c>
      <c r="W628" s="180">
        <v>0</v>
      </c>
      <c r="X628" s="180">
        <v>0</v>
      </c>
      <c r="Y628" s="180">
        <v>0</v>
      </c>
      <c r="Z628" s="180">
        <v>810</v>
      </c>
      <c r="AA628" s="180">
        <v>0</v>
      </c>
      <c r="AB628" s="180">
        <v>810</v>
      </c>
      <c r="AC628" s="180">
        <v>0</v>
      </c>
      <c r="AD628" s="37">
        <v>0</v>
      </c>
      <c r="AE628" s="37">
        <v>0</v>
      </c>
      <c r="AF628" s="37">
        <v>0</v>
      </c>
      <c r="AG628" s="37">
        <v>0</v>
      </c>
      <c r="AH628" s="37">
        <v>0</v>
      </c>
      <c r="AI628" s="37">
        <v>0</v>
      </c>
      <c r="AJ628" s="37">
        <v>0</v>
      </c>
      <c r="AK628" s="37">
        <v>0</v>
      </c>
      <c r="AL628" s="37">
        <v>7</v>
      </c>
      <c r="AM628" s="179">
        <v>0</v>
      </c>
      <c r="AN628" s="37">
        <v>0</v>
      </c>
      <c r="AO628" s="37">
        <v>0</v>
      </c>
      <c r="AP628" s="37">
        <v>0</v>
      </c>
      <c r="AQ628" s="37">
        <v>0</v>
      </c>
      <c r="AR628" s="37">
        <v>0</v>
      </c>
      <c r="AS628" s="37">
        <v>7</v>
      </c>
      <c r="AT628" s="37">
        <v>0</v>
      </c>
      <c r="AU628" s="37">
        <v>7</v>
      </c>
      <c r="AV628" s="37">
        <f t="shared" si="215"/>
        <v>1</v>
      </c>
      <c r="AW628" s="37">
        <v>0</v>
      </c>
      <c r="AX628" s="37">
        <v>1</v>
      </c>
      <c r="AY628" s="37">
        <v>0</v>
      </c>
      <c r="AZ628" s="37">
        <v>0</v>
      </c>
      <c r="BA628" s="37">
        <v>0</v>
      </c>
      <c r="BB628" s="37">
        <v>0</v>
      </c>
      <c r="BC628" s="37">
        <v>0</v>
      </c>
      <c r="BD628" s="37">
        <v>0</v>
      </c>
      <c r="BE628" s="37">
        <v>0</v>
      </c>
      <c r="BF628" s="37">
        <v>0</v>
      </c>
      <c r="BG628" s="37">
        <v>0</v>
      </c>
      <c r="BH628" s="37">
        <v>0</v>
      </c>
      <c r="BI628" s="37">
        <v>0</v>
      </c>
      <c r="BJ628" s="37">
        <v>0</v>
      </c>
      <c r="BK628" s="37">
        <v>0</v>
      </c>
      <c r="BL628" s="37">
        <v>0</v>
      </c>
      <c r="BM628" s="37">
        <v>0</v>
      </c>
      <c r="BN628" s="37">
        <v>0</v>
      </c>
      <c r="BO628" s="37">
        <v>0</v>
      </c>
      <c r="BP628" s="37">
        <v>0</v>
      </c>
      <c r="BQ628" s="37">
        <v>0</v>
      </c>
      <c r="BR628" s="37">
        <v>0</v>
      </c>
      <c r="BS628" s="37">
        <f t="shared" si="218"/>
        <v>0</v>
      </c>
      <c r="BT628" s="37">
        <v>0</v>
      </c>
      <c r="BU628" s="37">
        <v>0</v>
      </c>
      <c r="BV628" s="37">
        <v>0</v>
      </c>
      <c r="BW628" s="37">
        <v>0</v>
      </c>
      <c r="BX628" s="37">
        <v>0</v>
      </c>
      <c r="BY628" s="37">
        <v>0</v>
      </c>
      <c r="BZ628" s="37">
        <v>0</v>
      </c>
      <c r="CA628" s="37">
        <v>0</v>
      </c>
      <c r="CB628" s="37">
        <v>0</v>
      </c>
      <c r="CC628" s="37">
        <v>0</v>
      </c>
      <c r="CD628" s="37">
        <v>0</v>
      </c>
      <c r="CE628" s="37">
        <v>0</v>
      </c>
      <c r="CF628" s="37">
        <v>0</v>
      </c>
      <c r="CG628" s="37">
        <v>0</v>
      </c>
      <c r="CH628" s="37">
        <f t="shared" si="217"/>
        <v>0</v>
      </c>
      <c r="CI628" s="37">
        <v>0</v>
      </c>
      <c r="CJ628" s="37">
        <v>0</v>
      </c>
      <c r="CK628" s="37">
        <v>0</v>
      </c>
      <c r="CL628" s="37">
        <v>0</v>
      </c>
      <c r="CM628" s="37">
        <v>0</v>
      </c>
      <c r="CN628" s="37">
        <v>7468</v>
      </c>
      <c r="CO628" s="37">
        <v>0</v>
      </c>
      <c r="CP628" s="37">
        <v>0</v>
      </c>
      <c r="CQ628" s="37">
        <v>0</v>
      </c>
      <c r="CR628" s="37">
        <v>0</v>
      </c>
      <c r="CS628" s="37">
        <v>0</v>
      </c>
      <c r="CT628" s="37">
        <v>13</v>
      </c>
      <c r="CU628" s="37">
        <v>0</v>
      </c>
      <c r="CW628" s="37">
        <v>0</v>
      </c>
      <c r="CY628" s="37">
        <v>0</v>
      </c>
      <c r="CZ628" s="37">
        <v>0</v>
      </c>
      <c r="DA628" s="37">
        <v>0</v>
      </c>
      <c r="DB628" s="37">
        <v>0</v>
      </c>
      <c r="DC628" s="37">
        <v>0</v>
      </c>
      <c r="DD628" s="37">
        <v>4</v>
      </c>
      <c r="DE628" s="37">
        <v>5</v>
      </c>
      <c r="DF628" s="37">
        <v>0</v>
      </c>
      <c r="DG628" s="37">
        <v>5</v>
      </c>
      <c r="DH628" s="37">
        <v>0</v>
      </c>
      <c r="DI628" s="37">
        <v>0</v>
      </c>
      <c r="DJ628" s="37">
        <v>0</v>
      </c>
      <c r="DK628" s="37">
        <v>190</v>
      </c>
      <c r="DL628" s="37">
        <v>0</v>
      </c>
      <c r="DM628" s="37">
        <v>0</v>
      </c>
      <c r="DN628" s="37">
        <v>0</v>
      </c>
      <c r="DO628" s="37">
        <v>0</v>
      </c>
      <c r="DP628" s="37">
        <v>0</v>
      </c>
      <c r="DQ628" s="37">
        <f>FF628/2</f>
        <v>1850</v>
      </c>
      <c r="DR628" s="37">
        <v>0</v>
      </c>
      <c r="DS628" s="37">
        <v>0</v>
      </c>
      <c r="DT628" s="37">
        <v>0</v>
      </c>
      <c r="DU628" s="37">
        <v>0</v>
      </c>
      <c r="DV628" s="37">
        <v>0</v>
      </c>
      <c r="DW628" s="37">
        <v>179</v>
      </c>
      <c r="DX628" s="37">
        <v>0</v>
      </c>
      <c r="DY628" s="37">
        <v>0</v>
      </c>
      <c r="DZ628" s="37">
        <v>0</v>
      </c>
      <c r="EB628" s="37">
        <v>0</v>
      </c>
      <c r="EC628" s="37">
        <v>0</v>
      </c>
      <c r="ED628" s="37">
        <v>0</v>
      </c>
      <c r="EE628" s="37">
        <v>1</v>
      </c>
      <c r="EF628" s="37">
        <v>0</v>
      </c>
      <c r="EG628" s="37">
        <v>0</v>
      </c>
      <c r="EH628" s="37">
        <v>0</v>
      </c>
      <c r="EI628" s="37">
        <v>0</v>
      </c>
      <c r="EJ628" s="37">
        <v>0</v>
      </c>
      <c r="EK628" s="37">
        <v>1</v>
      </c>
      <c r="EL628" s="37">
        <f t="shared" si="212"/>
        <v>40</v>
      </c>
      <c r="EM628" s="37">
        <v>0</v>
      </c>
      <c r="EN628" s="37">
        <v>40</v>
      </c>
      <c r="EO628" s="37">
        <v>0</v>
      </c>
      <c r="EP628" s="37">
        <v>1521</v>
      </c>
      <c r="EQ628" s="37">
        <v>0</v>
      </c>
      <c r="ER628" s="37">
        <v>900</v>
      </c>
      <c r="ES628" s="37">
        <v>0</v>
      </c>
      <c r="ET628" s="37">
        <v>0</v>
      </c>
      <c r="EU628" s="37">
        <v>0</v>
      </c>
      <c r="EV628" s="37">
        <v>0</v>
      </c>
      <c r="EW628" s="37">
        <v>0</v>
      </c>
      <c r="EX628" s="37">
        <v>0</v>
      </c>
      <c r="EY628" s="37">
        <v>0</v>
      </c>
      <c r="EZ628" s="37">
        <v>0</v>
      </c>
      <c r="FA628" s="37">
        <v>0</v>
      </c>
      <c r="FB628" s="37">
        <v>0</v>
      </c>
      <c r="FC628" s="37">
        <v>0</v>
      </c>
      <c r="FD628" s="37">
        <v>0</v>
      </c>
      <c r="FE628" s="37">
        <v>0</v>
      </c>
      <c r="FF628" s="37">
        <v>3700</v>
      </c>
      <c r="FG628" s="37">
        <v>0</v>
      </c>
      <c r="FH628" s="37">
        <v>1000</v>
      </c>
      <c r="FI628" s="37">
        <v>0</v>
      </c>
      <c r="FJ628" s="187">
        <v>0</v>
      </c>
      <c r="FK628" s="37">
        <v>0</v>
      </c>
      <c r="FL628" s="37">
        <v>0</v>
      </c>
      <c r="FM628" s="37">
        <v>0</v>
      </c>
      <c r="FN628" s="37">
        <v>0</v>
      </c>
      <c r="FO628" s="37">
        <v>0</v>
      </c>
      <c r="FP628" s="37">
        <v>0</v>
      </c>
      <c r="FQ628" s="37">
        <v>0</v>
      </c>
      <c r="FR628" s="37">
        <v>0</v>
      </c>
      <c r="FS628" s="37">
        <v>0</v>
      </c>
      <c r="FT628" s="37">
        <v>0</v>
      </c>
      <c r="FV628" s="37">
        <v>1175</v>
      </c>
      <c r="FX628" s="37">
        <v>4</v>
      </c>
      <c r="FY628" s="37">
        <v>0</v>
      </c>
      <c r="FZ628" s="37">
        <v>0</v>
      </c>
      <c r="GA628" s="37">
        <v>0</v>
      </c>
      <c r="GB628" s="37">
        <v>5006</v>
      </c>
      <c r="GC628" s="37">
        <v>0</v>
      </c>
      <c r="GD628" s="37">
        <v>0</v>
      </c>
      <c r="GE628" s="37">
        <v>0</v>
      </c>
      <c r="GF628" s="37">
        <v>0</v>
      </c>
      <c r="GG628" s="37">
        <v>0</v>
      </c>
      <c r="GH628" s="37">
        <v>2495</v>
      </c>
      <c r="GI628" s="37">
        <v>0</v>
      </c>
      <c r="GJ628" s="37">
        <v>0</v>
      </c>
      <c r="GK628" s="37">
        <v>0</v>
      </c>
      <c r="GL628" s="37">
        <v>0</v>
      </c>
      <c r="GM628" s="37">
        <v>0</v>
      </c>
      <c r="GN628" s="37">
        <v>0</v>
      </c>
      <c r="GO628" s="37">
        <v>0</v>
      </c>
      <c r="GP628" s="37">
        <v>0</v>
      </c>
      <c r="GQ628" s="37">
        <v>0</v>
      </c>
      <c r="GR628" s="37">
        <v>0</v>
      </c>
      <c r="GS628" s="37">
        <v>0</v>
      </c>
      <c r="GT628" s="37">
        <v>0</v>
      </c>
      <c r="GU628" s="37">
        <v>0</v>
      </c>
      <c r="GV628" s="37">
        <v>0</v>
      </c>
      <c r="GW628" s="37">
        <v>0</v>
      </c>
      <c r="GX628" s="37">
        <v>0</v>
      </c>
      <c r="GY628" s="37">
        <v>0</v>
      </c>
      <c r="GZ628" s="37">
        <v>0</v>
      </c>
      <c r="HA628" s="37">
        <v>0</v>
      </c>
      <c r="HB628" s="37">
        <v>0</v>
      </c>
      <c r="HC628" s="37">
        <v>0</v>
      </c>
      <c r="HD628" s="37">
        <v>0</v>
      </c>
      <c r="HE628" s="37">
        <v>0</v>
      </c>
      <c r="HF628" s="37">
        <v>0</v>
      </c>
      <c r="HG628" s="37">
        <v>0</v>
      </c>
      <c r="HH628" s="37">
        <v>0</v>
      </c>
      <c r="HI628" s="37">
        <v>0</v>
      </c>
      <c r="HJ628" s="37">
        <v>0</v>
      </c>
      <c r="HK628" s="37">
        <v>0</v>
      </c>
      <c r="HL628" s="37">
        <v>0</v>
      </c>
      <c r="HM628" s="37">
        <v>0</v>
      </c>
      <c r="HN628" s="37">
        <v>0</v>
      </c>
      <c r="HO628" s="37">
        <v>0</v>
      </c>
      <c r="HP628" s="37">
        <v>0</v>
      </c>
      <c r="HQ628" s="37">
        <v>0</v>
      </c>
      <c r="HR628" s="37">
        <v>0</v>
      </c>
      <c r="HS628" s="37">
        <v>0</v>
      </c>
      <c r="HT628" s="37">
        <v>0</v>
      </c>
      <c r="HU628" s="37">
        <v>0</v>
      </c>
      <c r="HV628" s="37">
        <v>3750.5</v>
      </c>
      <c r="HW628" s="37">
        <v>0</v>
      </c>
      <c r="HX628" s="37">
        <v>2</v>
      </c>
      <c r="HY628" s="37">
        <v>0</v>
      </c>
      <c r="HZ628" s="37">
        <v>0</v>
      </c>
      <c r="IA628" s="37">
        <v>0</v>
      </c>
      <c r="IB628" s="37">
        <v>0</v>
      </c>
      <c r="IC628" s="37">
        <v>0</v>
      </c>
      <c r="ID628" s="37">
        <v>0</v>
      </c>
      <c r="IE628" s="37">
        <v>0</v>
      </c>
      <c r="IF628" s="37">
        <v>0</v>
      </c>
      <c r="IG628" s="37">
        <v>0</v>
      </c>
      <c r="IH628" s="37">
        <v>0</v>
      </c>
      <c r="II628" s="37">
        <v>0</v>
      </c>
      <c r="IJ628" s="37">
        <v>0</v>
      </c>
      <c r="IK628" s="37">
        <v>0</v>
      </c>
      <c r="IL628" s="37">
        <v>0</v>
      </c>
      <c r="IM628" s="37">
        <v>0</v>
      </c>
      <c r="IN628" s="37">
        <v>0</v>
      </c>
      <c r="IO628" s="37">
        <v>0</v>
      </c>
      <c r="IP628" s="37">
        <v>0</v>
      </c>
      <c r="IQ628" s="37">
        <v>0</v>
      </c>
      <c r="IR628" s="37">
        <v>0</v>
      </c>
      <c r="IS628" s="37">
        <v>0</v>
      </c>
      <c r="IT628" s="37">
        <v>0</v>
      </c>
      <c r="JT628" s="37">
        <v>0</v>
      </c>
      <c r="JU628" s="37">
        <v>0</v>
      </c>
      <c r="JV628" s="37">
        <v>0</v>
      </c>
      <c r="JW628" s="37">
        <v>0</v>
      </c>
      <c r="JX628" s="37">
        <v>0</v>
      </c>
      <c r="JY628" s="37">
        <v>0</v>
      </c>
      <c r="JZ628" s="37">
        <v>0</v>
      </c>
      <c r="KA628" s="37">
        <v>0</v>
      </c>
      <c r="KB628" s="37">
        <v>0</v>
      </c>
      <c r="KC628" s="37">
        <v>0</v>
      </c>
      <c r="KD628" s="37">
        <v>0</v>
      </c>
      <c r="KE628" s="37">
        <v>0</v>
      </c>
      <c r="KF628" s="37">
        <v>0</v>
      </c>
      <c r="KG628" s="37">
        <v>0</v>
      </c>
      <c r="KH628" s="37">
        <v>0</v>
      </c>
      <c r="KI628" s="37">
        <v>0</v>
      </c>
      <c r="KJ628" s="37">
        <v>0</v>
      </c>
      <c r="KK628" s="37">
        <v>0</v>
      </c>
      <c r="KL628" s="37">
        <v>0</v>
      </c>
      <c r="KM628" s="37">
        <v>0</v>
      </c>
      <c r="KN628" s="37">
        <v>0</v>
      </c>
      <c r="KO628" s="37">
        <v>0</v>
      </c>
      <c r="KP628" s="37">
        <v>0</v>
      </c>
      <c r="KQ628" s="37">
        <v>0</v>
      </c>
      <c r="KR628" s="37">
        <v>0</v>
      </c>
      <c r="KS628" s="37">
        <v>0</v>
      </c>
      <c r="KT628" s="37">
        <v>0</v>
      </c>
      <c r="KU628" s="37">
        <v>0</v>
      </c>
      <c r="KV628" s="37">
        <v>0</v>
      </c>
      <c r="KW628" s="37">
        <v>0</v>
      </c>
      <c r="KX628" s="37">
        <v>0</v>
      </c>
      <c r="KY628" s="37">
        <v>0</v>
      </c>
      <c r="KZ628" s="37">
        <v>0</v>
      </c>
      <c r="LA628" s="37">
        <v>0</v>
      </c>
      <c r="LB628" s="37">
        <v>0</v>
      </c>
      <c r="LC628" s="37">
        <v>0</v>
      </c>
      <c r="LD628" s="37">
        <v>0</v>
      </c>
      <c r="LE628" s="37">
        <v>0</v>
      </c>
      <c r="LF628" s="37">
        <v>0</v>
      </c>
      <c r="LG628" s="37">
        <v>0</v>
      </c>
      <c r="LH628" s="37">
        <v>0</v>
      </c>
      <c r="LI628" s="37">
        <v>0</v>
      </c>
      <c r="LJ628" s="37">
        <v>0</v>
      </c>
      <c r="LK628" s="37">
        <v>0</v>
      </c>
      <c r="LL628" s="37">
        <v>0</v>
      </c>
      <c r="LM628" s="37">
        <v>0</v>
      </c>
      <c r="LN628" s="37">
        <v>0</v>
      </c>
      <c r="LO628" s="37">
        <v>0</v>
      </c>
      <c r="LP628" s="37">
        <v>0</v>
      </c>
      <c r="LQ628" s="37">
        <v>0</v>
      </c>
      <c r="LS628" s="37">
        <v>0</v>
      </c>
      <c r="LT628" s="37">
        <v>0</v>
      </c>
      <c r="LU628" s="37">
        <v>0</v>
      </c>
      <c r="LV628" s="37">
        <v>0</v>
      </c>
      <c r="LW628" s="37">
        <v>0</v>
      </c>
      <c r="LX628" s="37">
        <v>0</v>
      </c>
      <c r="LY628" s="37">
        <v>0</v>
      </c>
      <c r="LZ628" s="37">
        <v>0</v>
      </c>
      <c r="MA628" s="37">
        <v>0</v>
      </c>
      <c r="MB628" s="37">
        <v>0</v>
      </c>
      <c r="MC628" s="37">
        <v>0</v>
      </c>
      <c r="MD628" s="37">
        <v>0</v>
      </c>
      <c r="ME628" s="37">
        <v>0</v>
      </c>
      <c r="MF628" s="37">
        <v>0</v>
      </c>
      <c r="MG628" s="37">
        <v>0</v>
      </c>
      <c r="MH628" s="37">
        <v>0</v>
      </c>
      <c r="MI628" s="37">
        <v>0</v>
      </c>
      <c r="MJ628" s="37">
        <v>0</v>
      </c>
      <c r="MK628" s="37">
        <v>0</v>
      </c>
      <c r="ML628" s="37">
        <v>0</v>
      </c>
    </row>
    <row r="629" spans="1:350" ht="17.25" customHeight="1" x14ac:dyDescent="0.25">
      <c r="A629" s="17">
        <v>619</v>
      </c>
      <c r="B629" s="163" t="s">
        <v>300</v>
      </c>
      <c r="C629" s="169" t="s">
        <v>919</v>
      </c>
      <c r="D629" s="170">
        <v>5572601154</v>
      </c>
      <c r="E629" s="78">
        <f t="shared" si="213"/>
        <v>2346.837</v>
      </c>
      <c r="F629" s="78">
        <f t="shared" si="201"/>
        <v>0</v>
      </c>
      <c r="G629" s="78">
        <f t="shared" si="202"/>
        <v>501.077</v>
      </c>
      <c r="H629" s="78">
        <f t="shared" si="203"/>
        <v>0</v>
      </c>
      <c r="I629" s="78">
        <f t="shared" si="214"/>
        <v>1845.76</v>
      </c>
      <c r="J629" s="37">
        <f t="shared" si="204"/>
        <v>0</v>
      </c>
      <c r="L629" s="37">
        <v>0</v>
      </c>
      <c r="M629" s="37">
        <v>0</v>
      </c>
      <c r="U629" s="37">
        <v>1</v>
      </c>
      <c r="V629" s="180">
        <f t="shared" ref="V629:V692" si="220">SUM(W629,Z629,AC629)</f>
        <v>518</v>
      </c>
      <c r="W629" s="180">
        <f t="shared" ref="W629:W641" si="221">X629+Y629</f>
        <v>0</v>
      </c>
      <c r="X629" s="180"/>
      <c r="Y629" s="180"/>
      <c r="Z629" s="180">
        <f t="shared" ref="Z629:Z641" si="222">AA629+AB629</f>
        <v>0</v>
      </c>
      <c r="AA629" s="180"/>
      <c r="AB629" s="180"/>
      <c r="AC629" s="180">
        <f t="shared" ref="AC629:AC641" si="223">AD629+AE629</f>
        <v>518</v>
      </c>
      <c r="AD629" s="37">
        <v>0</v>
      </c>
      <c r="AE629" s="37">
        <v>518</v>
      </c>
      <c r="AF629" s="37">
        <v>0</v>
      </c>
      <c r="AH629" s="37">
        <v>0</v>
      </c>
      <c r="AJ629" s="37">
        <v>0</v>
      </c>
      <c r="AL629" s="37">
        <f t="shared" ref="AL629:AL692" si="224">AM629+AP629+AS629+AV629</f>
        <v>0</v>
      </c>
      <c r="AM629" s="179">
        <f t="shared" ref="AM629:AM641" si="225">AN629+AO629</f>
        <v>0</v>
      </c>
      <c r="AP629" s="37">
        <f t="shared" ref="AP629:AP641" si="226">AQ629+AR629</f>
        <v>0</v>
      </c>
      <c r="AS629" s="37">
        <f t="shared" ref="AS629:AS641" si="227">AT629+AU629</f>
        <v>0</v>
      </c>
      <c r="AT629" s="37">
        <v>0</v>
      </c>
      <c r="AV629" s="37">
        <f t="shared" si="215"/>
        <v>0</v>
      </c>
      <c r="AX629" s="37">
        <v>0</v>
      </c>
      <c r="AY629" s="37">
        <v>0</v>
      </c>
      <c r="AZ629" s="37">
        <v>1</v>
      </c>
      <c r="BE629" s="37">
        <v>0</v>
      </c>
      <c r="BS629" s="37">
        <f t="shared" si="218"/>
        <v>85.2</v>
      </c>
      <c r="BT629" s="37">
        <v>0</v>
      </c>
      <c r="BU629" s="37">
        <v>85.2</v>
      </c>
      <c r="BV629" s="37">
        <v>0</v>
      </c>
      <c r="BX629" s="37">
        <v>0</v>
      </c>
      <c r="BZ629" s="37">
        <v>0</v>
      </c>
      <c r="CA629" s="37">
        <v>101</v>
      </c>
      <c r="CH629" s="37">
        <f t="shared" si="217"/>
        <v>0</v>
      </c>
      <c r="CI629" s="37">
        <v>0</v>
      </c>
      <c r="CJ629" s="37">
        <v>0</v>
      </c>
      <c r="CN629" s="37">
        <v>1113.56</v>
      </c>
      <c r="CT629" s="37">
        <f>VLOOKUP($D629,'[2]Титул ДТ'!$B:$CT,41,0)</f>
        <v>55</v>
      </c>
      <c r="DB629" s="37">
        <f>VLOOKUP($D629,'[2]Титул ДТ'!$B:$CT,43,0)</f>
        <v>0</v>
      </c>
      <c r="DD629" s="37">
        <f>VLOOKUP($D629,'[2]Титул ДТ'!$B:$CT,45,0)</f>
        <v>0</v>
      </c>
      <c r="DE629" s="37">
        <f t="shared" ref="DE629:DE641" si="228">DF629+DG629</f>
        <v>0</v>
      </c>
      <c r="DG629" s="37">
        <v>0</v>
      </c>
      <c r="DK629" s="37">
        <v>0</v>
      </c>
      <c r="DQ629" s="37">
        <f>FF629/2</f>
        <v>183.5</v>
      </c>
      <c r="DW629" s="37">
        <v>0</v>
      </c>
      <c r="DZ629" s="37">
        <v>0</v>
      </c>
      <c r="EE629" s="37">
        <v>1</v>
      </c>
      <c r="EK629" s="37">
        <v>1</v>
      </c>
      <c r="EL629" s="37">
        <f t="shared" si="212"/>
        <v>11</v>
      </c>
      <c r="EN629" s="37">
        <v>11</v>
      </c>
      <c r="EO629" s="37">
        <v>0</v>
      </c>
      <c r="EP629" s="37">
        <v>134.077</v>
      </c>
      <c r="FE629" s="37">
        <v>0</v>
      </c>
      <c r="FF629" s="37">
        <v>367</v>
      </c>
      <c r="FI629" s="37"/>
      <c r="FV629" s="37">
        <v>73.400000000000006</v>
      </c>
      <c r="FX629" s="37">
        <v>5</v>
      </c>
      <c r="GH629" s="37">
        <v>28</v>
      </c>
      <c r="HV629" s="37">
        <v>7.4666666666666703</v>
      </c>
      <c r="HX629" s="37">
        <v>3.6</v>
      </c>
      <c r="IB629" s="37">
        <v>0</v>
      </c>
      <c r="IR629" s="37">
        <v>0</v>
      </c>
      <c r="IT629" s="37">
        <v>0</v>
      </c>
      <c r="JT629" s="37">
        <v>0</v>
      </c>
      <c r="JW629" s="37">
        <v>0</v>
      </c>
      <c r="JZ629" s="37">
        <v>0</v>
      </c>
      <c r="KA629" s="37">
        <v>0</v>
      </c>
      <c r="KB629" s="37">
        <v>0</v>
      </c>
      <c r="KC629" s="37">
        <v>0</v>
      </c>
      <c r="KD629" s="37">
        <v>0</v>
      </c>
      <c r="KV629" s="37">
        <v>0</v>
      </c>
    </row>
    <row r="630" spans="1:350" ht="17.25" customHeight="1" x14ac:dyDescent="0.25">
      <c r="A630" s="17">
        <v>620</v>
      </c>
      <c r="B630" s="163" t="s">
        <v>300</v>
      </c>
      <c r="C630" s="169" t="s">
        <v>920</v>
      </c>
      <c r="D630" s="170">
        <v>10373835386</v>
      </c>
      <c r="E630" s="78">
        <f t="shared" si="213"/>
        <v>7678.9679999999998</v>
      </c>
      <c r="F630" s="78">
        <f t="shared" si="201"/>
        <v>0</v>
      </c>
      <c r="G630" s="78">
        <f t="shared" si="202"/>
        <v>2389.9679999999998</v>
      </c>
      <c r="H630" s="78">
        <f t="shared" si="203"/>
        <v>0</v>
      </c>
      <c r="I630" s="78">
        <f t="shared" si="214"/>
        <v>5289</v>
      </c>
      <c r="J630" s="37">
        <f t="shared" si="204"/>
        <v>1</v>
      </c>
      <c r="L630" s="37">
        <v>1</v>
      </c>
      <c r="M630" s="37">
        <v>0</v>
      </c>
      <c r="U630" s="37">
        <v>1</v>
      </c>
      <c r="V630" s="180">
        <f t="shared" si="220"/>
        <v>377</v>
      </c>
      <c r="W630" s="180">
        <f t="shared" si="221"/>
        <v>0</v>
      </c>
      <c r="X630" s="180"/>
      <c r="Y630" s="180"/>
      <c r="Z630" s="180">
        <f t="shared" si="222"/>
        <v>0</v>
      </c>
      <c r="AA630" s="180"/>
      <c r="AB630" s="180"/>
      <c r="AC630" s="180">
        <f t="shared" si="223"/>
        <v>377</v>
      </c>
      <c r="AD630" s="37">
        <v>0</v>
      </c>
      <c r="AE630" s="37">
        <v>377</v>
      </c>
      <c r="AF630" s="37">
        <v>0</v>
      </c>
      <c r="AH630" s="37">
        <v>0</v>
      </c>
      <c r="AI630" s="37">
        <v>385</v>
      </c>
      <c r="AJ630" s="37">
        <v>0</v>
      </c>
      <c r="AL630" s="37">
        <f t="shared" si="224"/>
        <v>0</v>
      </c>
      <c r="AM630" s="179">
        <f t="shared" si="225"/>
        <v>0</v>
      </c>
      <c r="AP630" s="37">
        <f t="shared" si="226"/>
        <v>0</v>
      </c>
      <c r="AS630" s="37">
        <f t="shared" si="227"/>
        <v>0</v>
      </c>
      <c r="AT630" s="37">
        <v>0</v>
      </c>
      <c r="AV630" s="37">
        <f t="shared" si="215"/>
        <v>0</v>
      </c>
      <c r="AX630" s="37">
        <v>0</v>
      </c>
      <c r="AY630" s="37">
        <v>0</v>
      </c>
      <c r="AZ630" s="37">
        <v>1</v>
      </c>
      <c r="BE630" s="37">
        <v>0</v>
      </c>
      <c r="BF630" s="37">
        <v>0</v>
      </c>
      <c r="BS630" s="37">
        <f t="shared" si="218"/>
        <v>133</v>
      </c>
      <c r="BT630" s="37">
        <v>0</v>
      </c>
      <c r="BU630" s="37">
        <v>133</v>
      </c>
      <c r="BV630" s="37">
        <v>0</v>
      </c>
      <c r="BX630" s="37">
        <v>0</v>
      </c>
      <c r="BY630" s="37">
        <v>0</v>
      </c>
      <c r="BZ630" s="37">
        <v>0</v>
      </c>
      <c r="CA630" s="37">
        <v>0</v>
      </c>
      <c r="CH630" s="37">
        <f t="shared" si="217"/>
        <v>0</v>
      </c>
      <c r="CI630" s="37">
        <v>0</v>
      </c>
      <c r="CJ630" s="37">
        <v>0</v>
      </c>
      <c r="CN630" s="37">
        <v>3620</v>
      </c>
      <c r="CT630" s="37">
        <f>VLOOKUP($D630,'[2]Титул ДТ'!$B:$CT,41,0)</f>
        <v>30</v>
      </c>
      <c r="DB630" s="37">
        <f>VLOOKUP($D630,'[2]Титул ДТ'!$B:$CT,43,0)</f>
        <v>0</v>
      </c>
      <c r="DD630" s="37">
        <f>VLOOKUP($D630,'[2]Титул ДТ'!$B:$CT,45,0)</f>
        <v>0</v>
      </c>
      <c r="DE630" s="37">
        <f t="shared" si="228"/>
        <v>1</v>
      </c>
      <c r="DG630" s="37">
        <v>1</v>
      </c>
      <c r="DK630" s="37">
        <v>18</v>
      </c>
      <c r="DQ630" s="37">
        <f>FF630/2</f>
        <v>610</v>
      </c>
      <c r="DW630" s="37">
        <v>0</v>
      </c>
      <c r="DZ630" s="37">
        <v>1</v>
      </c>
      <c r="EE630" s="37">
        <v>0</v>
      </c>
      <c r="EK630" s="37">
        <v>0</v>
      </c>
      <c r="EL630" s="37">
        <f t="shared" si="212"/>
        <v>90</v>
      </c>
      <c r="EN630" s="37">
        <v>90</v>
      </c>
      <c r="EO630" s="37">
        <v>0</v>
      </c>
      <c r="EP630" s="37">
        <v>1169.9680000000001</v>
      </c>
      <c r="FE630" s="37">
        <v>0</v>
      </c>
      <c r="FF630" s="37">
        <v>1220</v>
      </c>
      <c r="FH630" s="37">
        <v>120</v>
      </c>
      <c r="FI630" s="37"/>
      <c r="FV630" s="37">
        <v>268</v>
      </c>
      <c r="FX630" s="37">
        <v>5</v>
      </c>
      <c r="GB630" s="37">
        <v>0</v>
      </c>
      <c r="GE630" s="37">
        <v>0</v>
      </c>
      <c r="GH630" s="37">
        <v>636</v>
      </c>
      <c r="HV630" s="37">
        <v>132.5</v>
      </c>
      <c r="HX630" s="37">
        <v>4.5999999999999996</v>
      </c>
      <c r="IB630" s="37">
        <v>0</v>
      </c>
      <c r="IR630" s="37">
        <v>0</v>
      </c>
      <c r="IT630" s="37">
        <v>0</v>
      </c>
      <c r="JT630" s="37">
        <v>0</v>
      </c>
      <c r="JW630" s="37">
        <v>0</v>
      </c>
      <c r="JZ630" s="37">
        <v>0</v>
      </c>
      <c r="KA630" s="37">
        <v>0</v>
      </c>
      <c r="KB630" s="37">
        <v>0</v>
      </c>
      <c r="KC630" s="37">
        <v>0</v>
      </c>
      <c r="KD630" s="37">
        <v>0</v>
      </c>
      <c r="KV630" s="37">
        <v>0</v>
      </c>
    </row>
    <row r="631" spans="1:350" ht="17.25" customHeight="1" x14ac:dyDescent="0.25">
      <c r="A631" s="17">
        <v>621</v>
      </c>
      <c r="B631" s="163" t="s">
        <v>300</v>
      </c>
      <c r="C631" s="169" t="s">
        <v>921</v>
      </c>
      <c r="D631" s="170">
        <v>10429068306</v>
      </c>
      <c r="E631" s="78">
        <f t="shared" si="213"/>
        <v>7831.7870000000003</v>
      </c>
      <c r="F631" s="78">
        <f t="shared" si="201"/>
        <v>0</v>
      </c>
      <c r="G631" s="78">
        <f t="shared" si="202"/>
        <v>3368.3172</v>
      </c>
      <c r="H631" s="78">
        <f t="shared" si="203"/>
        <v>108</v>
      </c>
      <c r="I631" s="78">
        <f t="shared" si="214"/>
        <v>4355.4697999999999</v>
      </c>
      <c r="J631" s="37">
        <f t="shared" si="204"/>
        <v>1</v>
      </c>
      <c r="K631" s="37">
        <f>VLOOKUP($D631,'[2]Титул ДТ'!$B:$CT,12,0)</f>
        <v>1</v>
      </c>
      <c r="O631" s="37">
        <v>108</v>
      </c>
      <c r="V631" s="180">
        <f t="shared" si="220"/>
        <v>0</v>
      </c>
      <c r="W631" s="180">
        <f t="shared" si="221"/>
        <v>0</v>
      </c>
      <c r="X631" s="180"/>
      <c r="Y631" s="180"/>
      <c r="Z631" s="180">
        <f t="shared" si="222"/>
        <v>0</v>
      </c>
      <c r="AA631" s="180"/>
      <c r="AB631" s="180"/>
      <c r="AC631" s="180">
        <f t="shared" si="223"/>
        <v>0</v>
      </c>
      <c r="AD631" s="37">
        <v>0</v>
      </c>
      <c r="AH631" s="37">
        <v>0</v>
      </c>
      <c r="AI631" s="37">
        <v>0</v>
      </c>
      <c r="AJ631" s="37">
        <v>0</v>
      </c>
      <c r="AL631" s="37">
        <f t="shared" si="224"/>
        <v>0</v>
      </c>
      <c r="AM631" s="179">
        <f t="shared" si="225"/>
        <v>0</v>
      </c>
      <c r="AP631" s="37">
        <f t="shared" si="226"/>
        <v>0</v>
      </c>
      <c r="AS631" s="37">
        <f t="shared" si="227"/>
        <v>0</v>
      </c>
      <c r="AT631" s="37">
        <v>0</v>
      </c>
      <c r="AV631" s="37">
        <f t="shared" si="215"/>
        <v>0</v>
      </c>
      <c r="AY631" s="37">
        <v>1</v>
      </c>
      <c r="BE631" s="37">
        <v>0</v>
      </c>
      <c r="BF631" s="37">
        <v>112</v>
      </c>
      <c r="BS631" s="37">
        <f t="shared" si="218"/>
        <v>0</v>
      </c>
      <c r="BT631" s="37">
        <v>0</v>
      </c>
      <c r="BU631" s="37">
        <v>0</v>
      </c>
      <c r="BV631" s="37">
        <v>0</v>
      </c>
      <c r="BX631" s="37">
        <v>0</v>
      </c>
      <c r="BY631" s="37">
        <v>0</v>
      </c>
      <c r="BZ631" s="37">
        <v>0</v>
      </c>
      <c r="CA631" s="37">
        <v>0</v>
      </c>
      <c r="CH631" s="37">
        <f t="shared" si="217"/>
        <v>0</v>
      </c>
      <c r="CI631" s="37">
        <v>0</v>
      </c>
      <c r="CJ631" s="37">
        <v>0</v>
      </c>
      <c r="CN631" s="37">
        <f>VLOOKUP($D631,'[2]Титул ДТ'!$B:$CT,39,0)</f>
        <v>4108.54</v>
      </c>
      <c r="CT631" s="37">
        <f>VLOOKUP($D631,'[2]Титул ДТ'!$B:$CT,41,0)</f>
        <v>50</v>
      </c>
      <c r="DB631" s="37">
        <f>VLOOKUP($D631,'[2]Титул ДТ'!$B:$CT,43,0)</f>
        <v>0</v>
      </c>
      <c r="DD631" s="37">
        <f>VLOOKUP($D631,'[2]Титул ДТ'!$B:$CT,45,0)</f>
        <v>0</v>
      </c>
      <c r="DE631" s="37">
        <f t="shared" si="228"/>
        <v>0</v>
      </c>
      <c r="DG631" s="37">
        <v>0</v>
      </c>
      <c r="DK631" s="37">
        <v>0</v>
      </c>
      <c r="DQ631" s="37">
        <f>FF631/2</f>
        <v>988.25350000000003</v>
      </c>
      <c r="DW631" s="37">
        <v>0</v>
      </c>
      <c r="DZ631" s="37">
        <v>1</v>
      </c>
      <c r="EE631" s="37">
        <v>0</v>
      </c>
      <c r="EK631" s="37">
        <v>0</v>
      </c>
      <c r="EL631" s="37">
        <f t="shared" si="212"/>
        <v>65</v>
      </c>
      <c r="EN631" s="37">
        <v>65</v>
      </c>
      <c r="EO631" s="37">
        <v>0</v>
      </c>
      <c r="EP631" s="37">
        <v>852.09100000000001</v>
      </c>
      <c r="FE631" s="37">
        <v>0</v>
      </c>
      <c r="FF631" s="37">
        <v>1976.5070000000001</v>
      </c>
      <c r="FI631" s="37"/>
      <c r="FV631" s="37">
        <v>395.3014</v>
      </c>
      <c r="FX631" s="37">
        <v>5</v>
      </c>
      <c r="GB631" s="37">
        <v>539.7192</v>
      </c>
      <c r="GE631" s="37">
        <v>0</v>
      </c>
      <c r="GH631" s="37">
        <v>134.9298</v>
      </c>
      <c r="HV631" s="37">
        <v>213.04705263157899</v>
      </c>
      <c r="HX631" s="37">
        <v>3</v>
      </c>
      <c r="IB631" s="37">
        <v>0</v>
      </c>
      <c r="IR631" s="37">
        <v>0</v>
      </c>
      <c r="IT631" s="37">
        <v>0</v>
      </c>
      <c r="JT631" s="37">
        <v>0</v>
      </c>
      <c r="JW631" s="37">
        <v>0</v>
      </c>
      <c r="JZ631" s="37">
        <v>0</v>
      </c>
      <c r="KA631" s="37">
        <v>0</v>
      </c>
      <c r="KB631" s="37">
        <v>0</v>
      </c>
      <c r="KC631" s="37">
        <v>0</v>
      </c>
      <c r="KD631" s="37">
        <v>0</v>
      </c>
      <c r="KV631" s="37">
        <v>0</v>
      </c>
    </row>
    <row r="632" spans="1:350" ht="17.25" customHeight="1" x14ac:dyDescent="0.25">
      <c r="A632" s="17">
        <v>622</v>
      </c>
      <c r="B632" s="163" t="s">
        <v>300</v>
      </c>
      <c r="C632" s="169" t="s">
        <v>922</v>
      </c>
      <c r="D632" s="170">
        <v>10226960410</v>
      </c>
      <c r="E632" s="78">
        <f t="shared" si="213"/>
        <v>28124.637999999999</v>
      </c>
      <c r="F632" s="78">
        <f t="shared" si="201"/>
        <v>0</v>
      </c>
      <c r="G632" s="78">
        <f t="shared" si="202"/>
        <v>12602.694</v>
      </c>
      <c r="H632" s="78">
        <f t="shared" si="203"/>
        <v>648</v>
      </c>
      <c r="I632" s="78">
        <f t="shared" si="214"/>
        <v>14873.944</v>
      </c>
      <c r="J632" s="37">
        <f t="shared" si="204"/>
        <v>9</v>
      </c>
      <c r="L632" s="37">
        <v>9</v>
      </c>
      <c r="M632" s="37">
        <v>0</v>
      </c>
      <c r="U632" s="37">
        <v>3</v>
      </c>
      <c r="V632" s="180">
        <f t="shared" si="220"/>
        <v>1130</v>
      </c>
      <c r="W632" s="180">
        <f t="shared" si="221"/>
        <v>0</v>
      </c>
      <c r="X632" s="180"/>
      <c r="Y632" s="180"/>
      <c r="Z632" s="180">
        <f t="shared" si="222"/>
        <v>0</v>
      </c>
      <c r="AA632" s="180"/>
      <c r="AB632" s="180"/>
      <c r="AC632" s="180">
        <f t="shared" si="223"/>
        <v>1130</v>
      </c>
      <c r="AD632" s="37">
        <v>0</v>
      </c>
      <c r="AE632" s="37">
        <v>1130</v>
      </c>
      <c r="AF632" s="37">
        <v>0</v>
      </c>
      <c r="AH632" s="37">
        <v>0</v>
      </c>
      <c r="AI632" s="37">
        <v>0</v>
      </c>
      <c r="AJ632" s="37">
        <v>0</v>
      </c>
      <c r="AK632" s="37">
        <v>848.8</v>
      </c>
      <c r="AL632" s="37">
        <f t="shared" si="224"/>
        <v>0</v>
      </c>
      <c r="AM632" s="179">
        <f t="shared" si="225"/>
        <v>0</v>
      </c>
      <c r="AP632" s="37">
        <f t="shared" si="226"/>
        <v>0</v>
      </c>
      <c r="AS632" s="37">
        <f t="shared" si="227"/>
        <v>0</v>
      </c>
      <c r="AT632" s="37">
        <v>0</v>
      </c>
      <c r="AV632" s="37">
        <f t="shared" si="215"/>
        <v>0</v>
      </c>
      <c r="AX632" s="37">
        <v>0</v>
      </c>
      <c r="AY632" s="37">
        <v>1</v>
      </c>
      <c r="BE632" s="37">
        <v>0</v>
      </c>
      <c r="BF632" s="37">
        <v>0</v>
      </c>
      <c r="BS632" s="37">
        <f t="shared" si="218"/>
        <v>0</v>
      </c>
      <c r="BT632" s="37">
        <v>0</v>
      </c>
      <c r="BU632" s="37">
        <v>0</v>
      </c>
      <c r="BV632" s="37">
        <v>0</v>
      </c>
      <c r="BX632" s="37">
        <v>0</v>
      </c>
      <c r="BY632" s="37">
        <v>0</v>
      </c>
      <c r="BZ632" s="37">
        <v>0</v>
      </c>
      <c r="CA632" s="37">
        <v>0</v>
      </c>
      <c r="CH632" s="37">
        <f t="shared" si="217"/>
        <v>0</v>
      </c>
      <c r="CI632" s="37">
        <v>0</v>
      </c>
      <c r="CJ632" s="37">
        <v>0</v>
      </c>
      <c r="CN632" s="37">
        <f>VLOOKUP($D632,'[2]Титул ДТ'!$B:$CT,39,0)</f>
        <v>11402.144</v>
      </c>
      <c r="CT632" s="37">
        <f>VLOOKUP($D632,'[2]Титул ДТ'!$B:$CT,41,0)</f>
        <v>30</v>
      </c>
      <c r="DB632" s="37">
        <f>VLOOKUP($D632,'[2]Титул ДТ'!$B:$CT,43,0)</f>
        <v>0</v>
      </c>
      <c r="DD632" s="37">
        <f>VLOOKUP($D632,'[2]Титул ДТ'!$B:$CT,45,0)</f>
        <v>0</v>
      </c>
      <c r="DE632" s="37">
        <f t="shared" si="228"/>
        <v>1</v>
      </c>
      <c r="DG632" s="37">
        <v>1</v>
      </c>
      <c r="DK632" s="37">
        <v>18</v>
      </c>
      <c r="DQ632" s="37">
        <v>55</v>
      </c>
      <c r="DW632" s="37">
        <v>0</v>
      </c>
      <c r="DZ632" s="37">
        <v>9</v>
      </c>
      <c r="EE632" s="37">
        <v>0</v>
      </c>
      <c r="EK632" s="37">
        <v>0</v>
      </c>
      <c r="EL632" s="37">
        <f t="shared" si="212"/>
        <v>244</v>
      </c>
      <c r="EN632" s="37">
        <v>244</v>
      </c>
      <c r="EO632" s="37">
        <v>0</v>
      </c>
      <c r="EP632" s="37">
        <v>3162.694</v>
      </c>
      <c r="FE632" s="37">
        <v>0</v>
      </c>
      <c r="FF632" s="37">
        <v>6000</v>
      </c>
      <c r="FH632" s="37">
        <v>615</v>
      </c>
      <c r="FI632" s="37"/>
      <c r="FV632" s="37">
        <v>1323</v>
      </c>
      <c r="FX632" s="37">
        <v>5</v>
      </c>
      <c r="GB632" s="37">
        <v>3440</v>
      </c>
      <c r="GE632" s="37">
        <v>648</v>
      </c>
      <c r="GH632" s="37">
        <v>860</v>
      </c>
      <c r="HU632" s="37">
        <v>170.67438494934899</v>
      </c>
      <c r="HV632" s="37">
        <v>1132.5615050651199</v>
      </c>
      <c r="HW632" s="37">
        <v>3.7967032967033001</v>
      </c>
      <c r="HX632" s="37">
        <v>3.6</v>
      </c>
      <c r="IB632" s="37">
        <v>0</v>
      </c>
      <c r="IR632" s="37">
        <v>0</v>
      </c>
      <c r="IT632" s="37">
        <v>0</v>
      </c>
      <c r="JT632" s="37">
        <v>0</v>
      </c>
      <c r="JW632" s="37">
        <v>0</v>
      </c>
      <c r="JZ632" s="37">
        <v>0</v>
      </c>
      <c r="KA632" s="37">
        <v>0</v>
      </c>
      <c r="KB632" s="37">
        <v>0</v>
      </c>
      <c r="KC632" s="37">
        <v>0</v>
      </c>
      <c r="KD632" s="37">
        <v>0</v>
      </c>
      <c r="KV632" s="37">
        <v>0</v>
      </c>
    </row>
    <row r="633" spans="1:350" ht="17.25" customHeight="1" x14ac:dyDescent="0.25">
      <c r="A633" s="17">
        <v>623</v>
      </c>
      <c r="B633" s="163" t="s">
        <v>300</v>
      </c>
      <c r="C633" s="169" t="s">
        <v>923</v>
      </c>
      <c r="D633" s="170">
        <v>10226691190</v>
      </c>
      <c r="E633" s="78">
        <f t="shared" si="213"/>
        <v>24505.03</v>
      </c>
      <c r="F633" s="78">
        <f t="shared" si="201"/>
        <v>0</v>
      </c>
      <c r="G633" s="78">
        <f t="shared" si="202"/>
        <v>2620.152</v>
      </c>
      <c r="H633" s="78">
        <f t="shared" si="203"/>
        <v>0</v>
      </c>
      <c r="I633" s="78">
        <f t="shared" si="214"/>
        <v>21884.878000000001</v>
      </c>
      <c r="J633" s="37">
        <f t="shared" si="204"/>
        <v>0</v>
      </c>
      <c r="L633" s="37">
        <v>0</v>
      </c>
      <c r="M633" s="37">
        <v>0</v>
      </c>
      <c r="U633" s="37">
        <v>1</v>
      </c>
      <c r="V633" s="180">
        <f t="shared" si="220"/>
        <v>490</v>
      </c>
      <c r="W633" s="180">
        <f t="shared" si="221"/>
        <v>0</v>
      </c>
      <c r="X633" s="180"/>
      <c r="Y633" s="180"/>
      <c r="Z633" s="180">
        <f t="shared" si="222"/>
        <v>0</v>
      </c>
      <c r="AA633" s="180"/>
      <c r="AB633" s="180"/>
      <c r="AC633" s="180">
        <f t="shared" si="223"/>
        <v>490</v>
      </c>
      <c r="AD633" s="37">
        <v>0</v>
      </c>
      <c r="AE633" s="37">
        <v>490</v>
      </c>
      <c r="AF633" s="37">
        <v>0</v>
      </c>
      <c r="AH633" s="37">
        <v>0</v>
      </c>
      <c r="AI633" s="37">
        <v>0</v>
      </c>
      <c r="AJ633" s="37">
        <v>0</v>
      </c>
      <c r="AK633" s="37">
        <v>0</v>
      </c>
      <c r="AL633" s="37">
        <f t="shared" si="224"/>
        <v>0</v>
      </c>
      <c r="AM633" s="179">
        <f t="shared" si="225"/>
        <v>0</v>
      </c>
      <c r="AP633" s="37">
        <f t="shared" si="226"/>
        <v>0</v>
      </c>
      <c r="AS633" s="37">
        <f t="shared" si="227"/>
        <v>0</v>
      </c>
      <c r="AT633" s="37">
        <v>0</v>
      </c>
      <c r="AV633" s="37">
        <f t="shared" si="215"/>
        <v>0</v>
      </c>
      <c r="AX633" s="37">
        <v>0</v>
      </c>
      <c r="AY633" s="37">
        <v>0</v>
      </c>
      <c r="AZ633" s="37">
        <v>1</v>
      </c>
      <c r="BE633" s="37">
        <v>0</v>
      </c>
      <c r="BF633" s="37">
        <v>68.5</v>
      </c>
      <c r="BS633" s="37">
        <f t="shared" si="218"/>
        <v>485.6</v>
      </c>
      <c r="BT633" s="37">
        <v>0</v>
      </c>
      <c r="BU633" s="37">
        <v>485.6</v>
      </c>
      <c r="BV633" s="37">
        <v>0</v>
      </c>
      <c r="BX633" s="37">
        <v>0</v>
      </c>
      <c r="BY633" s="37">
        <v>0</v>
      </c>
      <c r="BZ633" s="37">
        <v>0</v>
      </c>
      <c r="CA633" s="37">
        <v>0</v>
      </c>
      <c r="CH633" s="37">
        <f t="shared" si="217"/>
        <v>0</v>
      </c>
      <c r="CI633" s="37">
        <v>0</v>
      </c>
      <c r="CJ633" s="37">
        <v>0</v>
      </c>
      <c r="CN633" s="37">
        <v>20188.004000000001</v>
      </c>
      <c r="CT633" s="37">
        <f>VLOOKUP($D633,'[2]Титул ДТ'!$B:$CT,41,0)</f>
        <v>0</v>
      </c>
      <c r="DB633" s="37">
        <f>VLOOKUP($D633,'[2]Титул ДТ'!$B:$CT,43,0)</f>
        <v>0</v>
      </c>
      <c r="DD633" s="37">
        <f>VLOOKUP($D633,'[2]Титул ДТ'!$B:$CT,45,0)</f>
        <v>0</v>
      </c>
      <c r="DE633" s="37">
        <f t="shared" si="228"/>
        <v>0</v>
      </c>
      <c r="DG633" s="37">
        <v>0</v>
      </c>
      <c r="DK633" s="37">
        <v>0</v>
      </c>
      <c r="DQ633" s="37">
        <f t="shared" ref="DQ633:DQ638" si="229">FF633/2</f>
        <v>1310.076</v>
      </c>
      <c r="DW633" s="37">
        <v>0</v>
      </c>
      <c r="DZ633" s="37">
        <v>0</v>
      </c>
      <c r="EE633" s="37">
        <v>0</v>
      </c>
      <c r="EK633" s="37">
        <v>0</v>
      </c>
      <c r="EL633" s="37">
        <f t="shared" si="212"/>
        <v>0</v>
      </c>
      <c r="EN633" s="37">
        <v>0</v>
      </c>
      <c r="EO633" s="37">
        <v>0</v>
      </c>
      <c r="EP633" s="37">
        <v>0</v>
      </c>
      <c r="FE633" s="37">
        <v>0</v>
      </c>
      <c r="FF633" s="37">
        <v>2620.152</v>
      </c>
      <c r="FI633" s="37"/>
      <c r="FX633" s="37">
        <v>0</v>
      </c>
      <c r="GE633" s="37">
        <v>0</v>
      </c>
      <c r="GH633" s="37">
        <v>652.774</v>
      </c>
      <c r="HX633" s="37">
        <v>0</v>
      </c>
      <c r="IB633" s="37">
        <v>0</v>
      </c>
      <c r="IR633" s="37">
        <v>0</v>
      </c>
      <c r="IT633" s="37">
        <v>0</v>
      </c>
      <c r="JT633" s="37">
        <v>0</v>
      </c>
      <c r="JW633" s="37">
        <v>0</v>
      </c>
      <c r="JZ633" s="37">
        <v>0</v>
      </c>
      <c r="KA633" s="37">
        <v>0</v>
      </c>
      <c r="KB633" s="37">
        <v>0</v>
      </c>
      <c r="KC633" s="37">
        <v>0</v>
      </c>
      <c r="KD633" s="37">
        <v>0</v>
      </c>
      <c r="KV633" s="37">
        <v>0</v>
      </c>
    </row>
    <row r="634" spans="1:350" ht="17.25" customHeight="1" x14ac:dyDescent="0.25">
      <c r="A634" s="17">
        <v>624</v>
      </c>
      <c r="B634" s="163" t="s">
        <v>300</v>
      </c>
      <c r="C634" s="169" t="s">
        <v>924</v>
      </c>
      <c r="D634" s="170">
        <v>10373995106</v>
      </c>
      <c r="E634" s="78">
        <f t="shared" si="213"/>
        <v>8370.0820000000003</v>
      </c>
      <c r="F634" s="78">
        <f t="shared" si="201"/>
        <v>0</v>
      </c>
      <c r="G634" s="78">
        <f t="shared" si="202"/>
        <v>3410.1826000000001</v>
      </c>
      <c r="H634" s="78">
        <f t="shared" si="203"/>
        <v>0</v>
      </c>
      <c r="I634" s="78">
        <f t="shared" si="214"/>
        <v>4959.8994000000002</v>
      </c>
      <c r="J634" s="37">
        <f t="shared" si="204"/>
        <v>2</v>
      </c>
      <c r="L634" s="37">
        <v>2</v>
      </c>
      <c r="M634" s="37">
        <v>0</v>
      </c>
      <c r="U634" s="37">
        <v>1</v>
      </c>
      <c r="V634" s="180">
        <f t="shared" si="220"/>
        <v>693</v>
      </c>
      <c r="W634" s="180">
        <f t="shared" si="221"/>
        <v>0</v>
      </c>
      <c r="X634" s="180"/>
      <c r="Y634" s="180"/>
      <c r="Z634" s="180">
        <f t="shared" si="222"/>
        <v>0</v>
      </c>
      <c r="AA634" s="180"/>
      <c r="AB634" s="180"/>
      <c r="AC634" s="180">
        <f t="shared" si="223"/>
        <v>693</v>
      </c>
      <c r="AD634" s="37">
        <v>0</v>
      </c>
      <c r="AE634" s="37">
        <v>693</v>
      </c>
      <c r="AF634" s="37">
        <v>0</v>
      </c>
      <c r="AH634" s="37">
        <v>0</v>
      </c>
      <c r="AI634" s="37">
        <v>0</v>
      </c>
      <c r="AJ634" s="37">
        <v>0</v>
      </c>
      <c r="AK634" s="37">
        <v>0</v>
      </c>
      <c r="AL634" s="37">
        <f t="shared" si="224"/>
        <v>0</v>
      </c>
      <c r="AM634" s="179">
        <f t="shared" si="225"/>
        <v>0</v>
      </c>
      <c r="AP634" s="37">
        <f t="shared" si="226"/>
        <v>0</v>
      </c>
      <c r="AS634" s="37">
        <f t="shared" si="227"/>
        <v>0</v>
      </c>
      <c r="AT634" s="37">
        <v>0</v>
      </c>
      <c r="AV634" s="37">
        <f t="shared" si="215"/>
        <v>0</v>
      </c>
      <c r="AX634" s="37">
        <v>0</v>
      </c>
      <c r="AY634" s="37">
        <v>1</v>
      </c>
      <c r="BE634" s="37">
        <v>0</v>
      </c>
      <c r="BF634" s="37">
        <v>431</v>
      </c>
      <c r="BS634" s="37">
        <f t="shared" si="218"/>
        <v>372</v>
      </c>
      <c r="BT634" s="37">
        <v>0</v>
      </c>
      <c r="BU634" s="37">
        <v>372</v>
      </c>
      <c r="BV634" s="37">
        <v>0</v>
      </c>
      <c r="BX634" s="37">
        <v>0</v>
      </c>
      <c r="BY634" s="37">
        <v>100</v>
      </c>
      <c r="BZ634" s="37">
        <v>0</v>
      </c>
      <c r="CA634" s="37">
        <v>0</v>
      </c>
      <c r="CH634" s="37">
        <f t="shared" si="217"/>
        <v>0</v>
      </c>
      <c r="CI634" s="37">
        <v>0</v>
      </c>
      <c r="CJ634" s="37">
        <v>0</v>
      </c>
      <c r="CN634" s="37">
        <v>3003</v>
      </c>
      <c r="CT634" s="37">
        <f>VLOOKUP($D634,'[2]Титул ДТ'!$B:$CT,41,0)</f>
        <v>30</v>
      </c>
      <c r="DB634" s="37">
        <f>VLOOKUP($D634,'[2]Титул ДТ'!$B:$CT,43,0)</f>
        <v>0</v>
      </c>
      <c r="DD634" s="37">
        <f>VLOOKUP($D634,'[2]Титул ДТ'!$B:$CT,45,0)</f>
        <v>0</v>
      </c>
      <c r="DE634" s="37">
        <f t="shared" si="228"/>
        <v>0</v>
      </c>
      <c r="DG634" s="37">
        <v>0</v>
      </c>
      <c r="DK634" s="37">
        <v>0</v>
      </c>
      <c r="DQ634" s="37">
        <f t="shared" si="229"/>
        <v>400.5</v>
      </c>
      <c r="DW634" s="37">
        <v>0</v>
      </c>
      <c r="DZ634" s="37">
        <v>2</v>
      </c>
      <c r="EE634" s="37">
        <v>0</v>
      </c>
      <c r="EK634" s="37">
        <v>0</v>
      </c>
      <c r="EL634" s="37">
        <f t="shared" si="212"/>
        <v>91</v>
      </c>
      <c r="EN634" s="37">
        <v>91</v>
      </c>
      <c r="EO634" s="37">
        <v>0</v>
      </c>
      <c r="EP634" s="37">
        <v>1165.585</v>
      </c>
      <c r="FE634" s="37">
        <v>0</v>
      </c>
      <c r="FF634" s="37">
        <v>801</v>
      </c>
      <c r="FI634" s="37"/>
      <c r="FV634" s="37">
        <v>123.230769230769</v>
      </c>
      <c r="FX634" s="37">
        <v>6.5</v>
      </c>
      <c r="GB634" s="37">
        <v>1443.5976000000001</v>
      </c>
      <c r="GE634" s="37">
        <v>0</v>
      </c>
      <c r="GH634" s="37">
        <v>360.89940000000001</v>
      </c>
      <c r="HV634" s="37">
        <v>334.60871523178798</v>
      </c>
      <c r="HX634" s="37">
        <v>5.2</v>
      </c>
      <c r="IB634" s="37">
        <v>0</v>
      </c>
      <c r="IR634" s="37">
        <v>0</v>
      </c>
      <c r="IT634" s="37">
        <v>0</v>
      </c>
      <c r="JT634" s="37">
        <v>0</v>
      </c>
      <c r="JW634" s="37">
        <v>0</v>
      </c>
      <c r="JZ634" s="37">
        <v>0</v>
      </c>
      <c r="KA634" s="37">
        <v>0</v>
      </c>
      <c r="KB634" s="37">
        <v>0</v>
      </c>
      <c r="KC634" s="37">
        <v>0</v>
      </c>
      <c r="KD634" s="37">
        <v>0</v>
      </c>
      <c r="KV634" s="37">
        <v>0</v>
      </c>
    </row>
    <row r="635" spans="1:350" ht="17.25" customHeight="1" x14ac:dyDescent="0.25">
      <c r="A635" s="17">
        <v>625</v>
      </c>
      <c r="B635" s="163" t="s">
        <v>300</v>
      </c>
      <c r="C635" s="169" t="s">
        <v>925</v>
      </c>
      <c r="D635" s="170">
        <v>10226569590</v>
      </c>
      <c r="E635" s="78">
        <f t="shared" si="213"/>
        <v>22786.601999999999</v>
      </c>
      <c r="F635" s="78">
        <f t="shared" si="201"/>
        <v>0</v>
      </c>
      <c r="G635" s="78">
        <f t="shared" si="202"/>
        <v>6828.3050000000003</v>
      </c>
      <c r="H635" s="78">
        <f t="shared" si="203"/>
        <v>0</v>
      </c>
      <c r="I635" s="78">
        <f t="shared" si="214"/>
        <v>15958.297</v>
      </c>
      <c r="J635" s="37">
        <f t="shared" si="204"/>
        <v>1</v>
      </c>
      <c r="L635" s="37">
        <v>1</v>
      </c>
      <c r="M635" s="37">
        <v>0</v>
      </c>
      <c r="U635" s="37">
        <v>1</v>
      </c>
      <c r="V635" s="180">
        <f t="shared" si="220"/>
        <v>346</v>
      </c>
      <c r="W635" s="180">
        <f t="shared" si="221"/>
        <v>0</v>
      </c>
      <c r="X635" s="180"/>
      <c r="Y635" s="180"/>
      <c r="Z635" s="180">
        <f t="shared" si="222"/>
        <v>0</v>
      </c>
      <c r="AA635" s="180"/>
      <c r="AB635" s="180"/>
      <c r="AC635" s="180">
        <v>346</v>
      </c>
      <c r="AD635" s="37">
        <v>0</v>
      </c>
      <c r="AE635" s="37">
        <v>346</v>
      </c>
      <c r="AF635" s="37">
        <v>0</v>
      </c>
      <c r="AH635" s="37">
        <v>0</v>
      </c>
      <c r="AI635" s="37">
        <v>0</v>
      </c>
      <c r="AJ635" s="37">
        <v>0</v>
      </c>
      <c r="AK635" s="37">
        <v>0</v>
      </c>
      <c r="AL635" s="37">
        <f t="shared" si="224"/>
        <v>0</v>
      </c>
      <c r="AM635" s="179">
        <f t="shared" si="225"/>
        <v>0</v>
      </c>
      <c r="AP635" s="37">
        <f t="shared" si="226"/>
        <v>0</v>
      </c>
      <c r="AS635" s="37">
        <f t="shared" si="227"/>
        <v>0</v>
      </c>
      <c r="AT635" s="37">
        <v>0</v>
      </c>
      <c r="AV635" s="37">
        <f t="shared" si="215"/>
        <v>0</v>
      </c>
      <c r="AX635" s="37">
        <v>0</v>
      </c>
      <c r="AY635" s="37">
        <v>0</v>
      </c>
      <c r="AZ635" s="37">
        <v>1</v>
      </c>
      <c r="BE635" s="37">
        <v>0</v>
      </c>
      <c r="BF635" s="37">
        <v>0</v>
      </c>
      <c r="BS635" s="37">
        <f t="shared" si="218"/>
        <v>107</v>
      </c>
      <c r="BT635" s="37">
        <v>0</v>
      </c>
      <c r="BU635" s="37">
        <v>107</v>
      </c>
      <c r="BV635" s="37">
        <v>0</v>
      </c>
      <c r="BX635" s="37">
        <v>0</v>
      </c>
      <c r="BY635" s="37">
        <v>0</v>
      </c>
      <c r="BZ635" s="37">
        <v>0</v>
      </c>
      <c r="CA635" s="37">
        <v>0</v>
      </c>
      <c r="CH635" s="37">
        <f t="shared" si="217"/>
        <v>0</v>
      </c>
      <c r="CI635" s="37">
        <v>0</v>
      </c>
      <c r="CJ635" s="37">
        <v>0</v>
      </c>
      <c r="CN635" s="37">
        <f>VLOOKUP($D635,'[2]Титул ДТ'!$B:$CT,39,0)</f>
        <v>13553.297</v>
      </c>
      <c r="CT635" s="37">
        <f>VLOOKUP($D635,'[2]Титул ДТ'!$B:$CT,41,0)</f>
        <v>30</v>
      </c>
      <c r="DB635" s="37">
        <f>VLOOKUP($D635,'[2]Титул ДТ'!$B:$CT,43,0)</f>
        <v>0</v>
      </c>
      <c r="DD635" s="37">
        <f>VLOOKUP($D635,'[2]Титул ДТ'!$B:$CT,45,0)</f>
        <v>0</v>
      </c>
      <c r="DE635" s="37">
        <f t="shared" si="228"/>
        <v>1</v>
      </c>
      <c r="DG635" s="37">
        <v>1</v>
      </c>
      <c r="DK635" s="37">
        <v>18</v>
      </c>
      <c r="DQ635" s="37">
        <f t="shared" si="229"/>
        <v>2786</v>
      </c>
      <c r="DW635" s="37">
        <v>0</v>
      </c>
      <c r="DZ635" s="37">
        <v>1</v>
      </c>
      <c r="EE635" s="37">
        <v>0</v>
      </c>
      <c r="EK635" s="37">
        <v>0</v>
      </c>
      <c r="EL635" s="37">
        <f t="shared" si="212"/>
        <v>97</v>
      </c>
      <c r="EN635" s="37">
        <v>97</v>
      </c>
      <c r="EO635" s="37">
        <v>0</v>
      </c>
      <c r="EP635" s="37">
        <v>1256.3050000000001</v>
      </c>
      <c r="FE635" s="37">
        <v>0</v>
      </c>
      <c r="FF635" s="37">
        <v>5572</v>
      </c>
      <c r="FI635" s="37"/>
      <c r="FV635" s="37">
        <v>1114.4000000000001</v>
      </c>
      <c r="FX635" s="37">
        <v>5</v>
      </c>
      <c r="GE635" s="37">
        <v>0</v>
      </c>
      <c r="GH635" s="37">
        <v>1934</v>
      </c>
      <c r="HV635" s="37">
        <v>985.018633540373</v>
      </c>
      <c r="HX635" s="37">
        <v>1.7</v>
      </c>
      <c r="IB635" s="37">
        <v>0</v>
      </c>
      <c r="IR635" s="37">
        <v>0</v>
      </c>
      <c r="IT635" s="37">
        <v>0</v>
      </c>
      <c r="JT635" s="37">
        <v>0</v>
      </c>
      <c r="JW635" s="37">
        <v>0</v>
      </c>
      <c r="JZ635" s="37">
        <v>0</v>
      </c>
      <c r="KA635" s="37">
        <v>0</v>
      </c>
      <c r="KB635" s="37">
        <v>0</v>
      </c>
      <c r="KC635" s="37">
        <v>0</v>
      </c>
      <c r="KD635" s="37">
        <v>0</v>
      </c>
      <c r="KV635" s="37">
        <v>0</v>
      </c>
    </row>
    <row r="636" spans="1:350" ht="17.25" customHeight="1" x14ac:dyDescent="0.25">
      <c r="A636" s="17">
        <v>626</v>
      </c>
      <c r="B636" s="163" t="s">
        <v>300</v>
      </c>
      <c r="C636" s="169" t="s">
        <v>926</v>
      </c>
      <c r="D636" s="170">
        <v>247694051</v>
      </c>
      <c r="E636" s="78">
        <f t="shared" si="213"/>
        <v>11117.904000000002</v>
      </c>
      <c r="F636" s="78">
        <f t="shared" si="201"/>
        <v>0</v>
      </c>
      <c r="G636" s="78">
        <f t="shared" si="202"/>
        <v>2535.3620000000001</v>
      </c>
      <c r="H636" s="78">
        <f t="shared" si="203"/>
        <v>0</v>
      </c>
      <c r="I636" s="78">
        <f t="shared" si="214"/>
        <v>8582.5420000000013</v>
      </c>
      <c r="J636" s="37">
        <f t="shared" si="204"/>
        <v>1</v>
      </c>
      <c r="L636" s="37">
        <v>1</v>
      </c>
      <c r="M636" s="37">
        <v>0</v>
      </c>
      <c r="U636" s="37">
        <v>1</v>
      </c>
      <c r="V636" s="180">
        <f t="shared" si="220"/>
        <v>169</v>
      </c>
      <c r="W636" s="180">
        <f t="shared" si="221"/>
        <v>0</v>
      </c>
      <c r="X636" s="180"/>
      <c r="Y636" s="180"/>
      <c r="Z636" s="180">
        <f t="shared" si="222"/>
        <v>0</v>
      </c>
      <c r="AA636" s="180"/>
      <c r="AB636" s="180"/>
      <c r="AC636" s="180">
        <f t="shared" si="223"/>
        <v>169</v>
      </c>
      <c r="AD636" s="37">
        <v>0</v>
      </c>
      <c r="AE636" s="37">
        <v>169</v>
      </c>
      <c r="AF636" s="37">
        <v>0</v>
      </c>
      <c r="AH636" s="37">
        <v>0</v>
      </c>
      <c r="AI636" s="37">
        <v>0</v>
      </c>
      <c r="AJ636" s="37">
        <v>0</v>
      </c>
      <c r="AK636" s="37">
        <v>0</v>
      </c>
      <c r="AL636" s="37">
        <f t="shared" si="224"/>
        <v>5</v>
      </c>
      <c r="AM636" s="179">
        <f t="shared" si="225"/>
        <v>0</v>
      </c>
      <c r="AP636" s="37">
        <f t="shared" si="226"/>
        <v>0</v>
      </c>
      <c r="AS636" s="37">
        <f t="shared" si="227"/>
        <v>5</v>
      </c>
      <c r="AT636" s="37">
        <v>5</v>
      </c>
      <c r="AV636" s="37">
        <f t="shared" si="215"/>
        <v>0</v>
      </c>
      <c r="AX636" s="37">
        <v>0</v>
      </c>
      <c r="AY636" s="37">
        <v>1</v>
      </c>
      <c r="BE636" s="37">
        <v>0</v>
      </c>
      <c r="BF636" s="37">
        <v>85</v>
      </c>
      <c r="BS636" s="37">
        <f t="shared" si="218"/>
        <v>0</v>
      </c>
      <c r="BT636" s="37">
        <v>0</v>
      </c>
      <c r="BU636" s="37">
        <v>0</v>
      </c>
      <c r="BV636" s="37">
        <v>0</v>
      </c>
      <c r="BX636" s="37">
        <v>0</v>
      </c>
      <c r="BY636" s="37">
        <v>0</v>
      </c>
      <c r="BZ636" s="37">
        <v>0</v>
      </c>
      <c r="CA636" s="37">
        <v>0</v>
      </c>
      <c r="CH636" s="37">
        <f t="shared" si="217"/>
        <v>9</v>
      </c>
      <c r="CI636" s="37">
        <v>9</v>
      </c>
      <c r="CJ636" s="37">
        <v>0</v>
      </c>
      <c r="CN636" s="37">
        <f>VLOOKUP($D636,'[2]Титул ДТ'!$B:$CT,39,0)</f>
        <v>8003.5420000000004</v>
      </c>
      <c r="CT636" s="37">
        <f>VLOOKUP($D636,'[2]Титул ДТ'!$B:$CT,41,0)</f>
        <v>60</v>
      </c>
      <c r="DB636" s="37">
        <f>VLOOKUP($D636,'[2]Титул ДТ'!$B:$CT,43,0)</f>
        <v>0</v>
      </c>
      <c r="DD636" s="37">
        <f>VLOOKUP($D636,'[2]Титул ДТ'!$B:$CT,45,0)</f>
        <v>0</v>
      </c>
      <c r="DE636" s="37">
        <f t="shared" si="228"/>
        <v>1</v>
      </c>
      <c r="DG636" s="37">
        <v>1</v>
      </c>
      <c r="DK636" s="37">
        <v>18</v>
      </c>
      <c r="DQ636" s="37">
        <f t="shared" si="229"/>
        <v>725.5</v>
      </c>
      <c r="DW636" s="37">
        <v>0</v>
      </c>
      <c r="DZ636" s="37">
        <v>1</v>
      </c>
      <c r="EE636" s="37">
        <v>4</v>
      </c>
      <c r="EK636" s="37">
        <v>7</v>
      </c>
      <c r="EL636" s="37">
        <f t="shared" si="212"/>
        <v>76</v>
      </c>
      <c r="EN636" s="37">
        <v>76</v>
      </c>
      <c r="EO636" s="37">
        <v>0</v>
      </c>
      <c r="EP636" s="37">
        <v>1084.3620000000001</v>
      </c>
      <c r="FE636" s="37">
        <v>0</v>
      </c>
      <c r="FF636" s="37">
        <v>1451</v>
      </c>
      <c r="FI636" s="37"/>
      <c r="FV636" s="37">
        <v>483.66666666666703</v>
      </c>
      <c r="FX636" s="37">
        <v>3</v>
      </c>
      <c r="GE636" s="37">
        <v>0</v>
      </c>
      <c r="GH636" s="37">
        <v>307</v>
      </c>
      <c r="HV636" s="37">
        <v>154.73790322580601</v>
      </c>
      <c r="HX636" s="37">
        <v>1.7</v>
      </c>
      <c r="IB636" s="37">
        <v>0</v>
      </c>
      <c r="IR636" s="37">
        <v>0</v>
      </c>
      <c r="IT636" s="37">
        <v>0</v>
      </c>
      <c r="JT636" s="37">
        <v>0</v>
      </c>
      <c r="JW636" s="37">
        <v>0</v>
      </c>
      <c r="JZ636" s="37">
        <v>0</v>
      </c>
      <c r="KA636" s="37">
        <v>0</v>
      </c>
      <c r="KB636" s="37">
        <v>0</v>
      </c>
      <c r="KC636" s="37">
        <v>0</v>
      </c>
      <c r="KD636" s="37">
        <v>0</v>
      </c>
      <c r="KV636" s="37">
        <v>0</v>
      </c>
    </row>
    <row r="637" spans="1:350" ht="17.25" customHeight="1" x14ac:dyDescent="0.25">
      <c r="A637" s="17">
        <v>627</v>
      </c>
      <c r="B637" s="163" t="s">
        <v>300</v>
      </c>
      <c r="C637" s="169" t="s">
        <v>927</v>
      </c>
      <c r="D637" s="170">
        <v>9321032242</v>
      </c>
      <c r="E637" s="78">
        <f t="shared" si="213"/>
        <v>4975.1869999999999</v>
      </c>
      <c r="F637" s="78">
        <f t="shared" si="201"/>
        <v>0</v>
      </c>
      <c r="G637" s="78">
        <f t="shared" si="202"/>
        <v>1286.298</v>
      </c>
      <c r="H637" s="78">
        <f t="shared" si="203"/>
        <v>0</v>
      </c>
      <c r="I637" s="78">
        <f t="shared" si="214"/>
        <v>3688.8890000000001</v>
      </c>
      <c r="J637" s="37">
        <f t="shared" si="204"/>
        <v>0</v>
      </c>
      <c r="M637" s="37">
        <v>0</v>
      </c>
      <c r="U637" s="37">
        <v>0</v>
      </c>
      <c r="V637" s="180">
        <f t="shared" si="220"/>
        <v>0</v>
      </c>
      <c r="W637" s="180">
        <f t="shared" si="221"/>
        <v>0</v>
      </c>
      <c r="X637" s="180"/>
      <c r="Y637" s="180"/>
      <c r="Z637" s="180">
        <f t="shared" si="222"/>
        <v>0</v>
      </c>
      <c r="AA637" s="180"/>
      <c r="AB637" s="180"/>
      <c r="AC637" s="180">
        <f t="shared" si="223"/>
        <v>0</v>
      </c>
      <c r="AD637" s="37">
        <v>0</v>
      </c>
      <c r="AE637" s="37">
        <v>0</v>
      </c>
      <c r="AF637" s="37">
        <v>0</v>
      </c>
      <c r="AH637" s="37">
        <v>0</v>
      </c>
      <c r="AI637" s="37">
        <v>0</v>
      </c>
      <c r="AJ637" s="37">
        <v>0</v>
      </c>
      <c r="AK637" s="37">
        <v>0</v>
      </c>
      <c r="AL637" s="37">
        <f t="shared" si="224"/>
        <v>0</v>
      </c>
      <c r="AM637" s="179">
        <f t="shared" si="225"/>
        <v>0</v>
      </c>
      <c r="AP637" s="37">
        <f t="shared" si="226"/>
        <v>0</v>
      </c>
      <c r="AS637" s="37">
        <f t="shared" si="227"/>
        <v>0</v>
      </c>
      <c r="AT637" s="37">
        <v>0</v>
      </c>
      <c r="AV637" s="37">
        <f t="shared" si="215"/>
        <v>0</v>
      </c>
      <c r="AX637" s="37">
        <v>0</v>
      </c>
      <c r="AY637" s="37">
        <v>0</v>
      </c>
      <c r="AZ637" s="37">
        <v>1</v>
      </c>
      <c r="BE637" s="37">
        <v>0</v>
      </c>
      <c r="BF637" s="37">
        <v>0</v>
      </c>
      <c r="BS637" s="37">
        <f t="shared" si="218"/>
        <v>450</v>
      </c>
      <c r="BT637" s="37">
        <v>0</v>
      </c>
      <c r="BU637" s="37">
        <v>450</v>
      </c>
      <c r="BV637" s="37">
        <v>0</v>
      </c>
      <c r="BX637" s="37">
        <v>0</v>
      </c>
      <c r="BY637" s="37">
        <v>0</v>
      </c>
      <c r="BZ637" s="37">
        <v>0</v>
      </c>
      <c r="CA637" s="37">
        <v>0</v>
      </c>
      <c r="CH637" s="37">
        <f t="shared" si="217"/>
        <v>0</v>
      </c>
      <c r="CI637" s="37">
        <v>0</v>
      </c>
      <c r="CJ637" s="37">
        <v>0</v>
      </c>
      <c r="CN637" s="37">
        <f>VLOOKUP($D637,'[2]Титул ДТ'!$B:$CT,39,0)</f>
        <v>2883.0329999999999</v>
      </c>
      <c r="CT637" s="37">
        <f>VLOOKUP($D637,'[2]Титул ДТ'!$B:$CT,41,0)</f>
        <v>0</v>
      </c>
      <c r="DB637" s="37">
        <f>VLOOKUP($D637,'[2]Титул ДТ'!$B:$CT,43,0)</f>
        <v>0</v>
      </c>
      <c r="DD637" s="37">
        <f>VLOOKUP($D637,'[2]Титул ДТ'!$B:$CT,45,0)</f>
        <v>0</v>
      </c>
      <c r="DE637" s="37">
        <f t="shared" si="228"/>
        <v>1</v>
      </c>
      <c r="DG637" s="37">
        <v>1</v>
      </c>
      <c r="DK637" s="37">
        <v>18</v>
      </c>
      <c r="DQ637" s="37">
        <f t="shared" si="229"/>
        <v>209.89150000000001</v>
      </c>
      <c r="DW637" s="37">
        <v>0</v>
      </c>
      <c r="DZ637" s="37">
        <v>0</v>
      </c>
      <c r="EE637" s="37">
        <v>0</v>
      </c>
      <c r="EK637" s="37">
        <v>0</v>
      </c>
      <c r="EL637" s="37">
        <f t="shared" si="212"/>
        <v>68</v>
      </c>
      <c r="EN637" s="37">
        <v>68</v>
      </c>
      <c r="EO637" s="37">
        <v>0</v>
      </c>
      <c r="EP637" s="37">
        <v>866.51499999999999</v>
      </c>
      <c r="FE637" s="37">
        <v>0</v>
      </c>
      <c r="FF637" s="37">
        <v>419.78300000000002</v>
      </c>
      <c r="FI637" s="37"/>
      <c r="FV637" s="37">
        <v>104.94575</v>
      </c>
      <c r="FX637" s="37">
        <v>4</v>
      </c>
      <c r="GE637" s="37">
        <v>0</v>
      </c>
      <c r="GH637" s="37">
        <v>337.85599999999999</v>
      </c>
      <c r="HV637" s="37">
        <v>270.28480000000002</v>
      </c>
      <c r="HX637" s="37">
        <v>1.7</v>
      </c>
      <c r="IB637" s="37">
        <v>0</v>
      </c>
      <c r="IR637" s="37">
        <v>0</v>
      </c>
      <c r="IT637" s="37">
        <v>0</v>
      </c>
      <c r="JT637" s="37">
        <v>0</v>
      </c>
      <c r="JW637" s="37">
        <v>0</v>
      </c>
      <c r="JZ637" s="37">
        <v>0</v>
      </c>
      <c r="KA637" s="37">
        <v>0</v>
      </c>
      <c r="KB637" s="37">
        <v>0</v>
      </c>
      <c r="KC637" s="37">
        <v>0</v>
      </c>
      <c r="KD637" s="37">
        <v>0</v>
      </c>
      <c r="KV637" s="37">
        <v>0</v>
      </c>
    </row>
    <row r="638" spans="1:350" ht="17.25" customHeight="1" x14ac:dyDescent="0.25">
      <c r="A638" s="17">
        <v>628</v>
      </c>
      <c r="B638" s="163" t="s">
        <v>300</v>
      </c>
      <c r="C638" s="169" t="s">
        <v>928</v>
      </c>
      <c r="D638" s="170">
        <v>8861847418</v>
      </c>
      <c r="E638" s="78">
        <f t="shared" si="213"/>
        <v>15452.797</v>
      </c>
      <c r="F638" s="78">
        <f t="shared" si="201"/>
        <v>0</v>
      </c>
      <c r="G638" s="78">
        <f t="shared" si="202"/>
        <v>3026.51</v>
      </c>
      <c r="H638" s="78">
        <f t="shared" si="203"/>
        <v>0</v>
      </c>
      <c r="I638" s="78">
        <f t="shared" si="214"/>
        <v>12426.287</v>
      </c>
      <c r="J638" s="37">
        <f t="shared" si="204"/>
        <v>1</v>
      </c>
      <c r="K638" s="37">
        <f>VLOOKUP($D638,'[2]Титул ДТ'!$B:$CT,12,0)</f>
        <v>1</v>
      </c>
      <c r="M638" s="37">
        <v>0</v>
      </c>
      <c r="U638" s="37">
        <v>1</v>
      </c>
      <c r="V638" s="180">
        <f t="shared" si="220"/>
        <v>0</v>
      </c>
      <c r="W638" s="180">
        <f t="shared" si="221"/>
        <v>0</v>
      </c>
      <c r="X638" s="180"/>
      <c r="Y638" s="180"/>
      <c r="Z638" s="180">
        <f t="shared" si="222"/>
        <v>0</v>
      </c>
      <c r="AA638" s="180"/>
      <c r="AB638" s="180"/>
      <c r="AC638" s="180">
        <f t="shared" si="223"/>
        <v>0</v>
      </c>
      <c r="AD638" s="37">
        <v>0</v>
      </c>
      <c r="AE638" s="37">
        <v>0</v>
      </c>
      <c r="AF638" s="37">
        <v>0</v>
      </c>
      <c r="AH638" s="37">
        <v>0</v>
      </c>
      <c r="AI638" s="37">
        <v>424</v>
      </c>
      <c r="AJ638" s="37">
        <v>0</v>
      </c>
      <c r="AK638" s="37">
        <v>0</v>
      </c>
      <c r="AL638" s="37">
        <f t="shared" si="224"/>
        <v>0</v>
      </c>
      <c r="AM638" s="179">
        <f t="shared" si="225"/>
        <v>0</v>
      </c>
      <c r="AP638" s="37">
        <f t="shared" si="226"/>
        <v>0</v>
      </c>
      <c r="AS638" s="37">
        <f t="shared" si="227"/>
        <v>0</v>
      </c>
      <c r="AT638" s="37">
        <v>0</v>
      </c>
      <c r="AV638" s="37">
        <f t="shared" si="215"/>
        <v>0</v>
      </c>
      <c r="AX638" s="37">
        <v>0</v>
      </c>
      <c r="AY638" s="37">
        <v>0</v>
      </c>
      <c r="BE638" s="37">
        <v>0</v>
      </c>
      <c r="BF638" s="37">
        <v>0</v>
      </c>
      <c r="BS638" s="37">
        <f t="shared" si="218"/>
        <v>0</v>
      </c>
      <c r="BT638" s="37">
        <v>0</v>
      </c>
      <c r="BU638" s="37">
        <v>0</v>
      </c>
      <c r="BV638" s="37">
        <v>0</v>
      </c>
      <c r="BX638" s="37">
        <v>0</v>
      </c>
      <c r="BY638" s="37">
        <v>0</v>
      </c>
      <c r="BZ638" s="37">
        <v>0</v>
      </c>
      <c r="CA638" s="37">
        <v>0</v>
      </c>
      <c r="CH638" s="37">
        <f t="shared" si="217"/>
        <v>0</v>
      </c>
      <c r="CI638" s="37">
        <v>0</v>
      </c>
      <c r="CJ638" s="37">
        <v>0</v>
      </c>
      <c r="CN638" s="37">
        <f>VLOOKUP($D638,'[2]Титул ДТ'!$B:$CT,39,0)</f>
        <v>10558.287</v>
      </c>
      <c r="CT638" s="37">
        <f>VLOOKUP($D638,'[2]Титул ДТ'!$B:$CT,41,0)</f>
        <v>70</v>
      </c>
      <c r="DB638" s="37">
        <f>VLOOKUP($D638,'[2]Титул ДТ'!$B:$CT,43,0)</f>
        <v>0</v>
      </c>
      <c r="DD638" s="37">
        <f>VLOOKUP($D638,'[2]Титул ДТ'!$B:$CT,45,0)</f>
        <v>0</v>
      </c>
      <c r="DE638" s="37">
        <f t="shared" si="228"/>
        <v>0</v>
      </c>
      <c r="DG638" s="37">
        <v>0</v>
      </c>
      <c r="DK638" s="37">
        <v>0</v>
      </c>
      <c r="DQ638" s="37">
        <f t="shared" si="229"/>
        <v>573.5</v>
      </c>
      <c r="DW638" s="37">
        <v>0</v>
      </c>
      <c r="DZ638" s="37">
        <v>1</v>
      </c>
      <c r="EE638" s="37">
        <v>0</v>
      </c>
      <c r="EK638" s="37">
        <v>0</v>
      </c>
      <c r="EL638" s="37">
        <f t="shared" si="212"/>
        <v>133</v>
      </c>
      <c r="EN638" s="37">
        <v>133</v>
      </c>
      <c r="EO638" s="37">
        <v>0</v>
      </c>
      <c r="EP638" s="37">
        <v>1879.51</v>
      </c>
      <c r="FE638" s="37">
        <v>0</v>
      </c>
      <c r="FF638" s="37">
        <v>1147</v>
      </c>
      <c r="FI638" s="37"/>
      <c r="FV638" s="37">
        <v>286.75</v>
      </c>
      <c r="FX638" s="37">
        <v>4</v>
      </c>
      <c r="GE638" s="37">
        <v>0</v>
      </c>
      <c r="GH638" s="37">
        <v>1444</v>
      </c>
      <c r="HV638" s="37">
        <v>941.73913043478501</v>
      </c>
      <c r="HX638" s="37">
        <v>1.7</v>
      </c>
      <c r="IB638" s="37">
        <v>0</v>
      </c>
      <c r="IR638" s="37">
        <v>0</v>
      </c>
      <c r="IT638" s="37">
        <v>0</v>
      </c>
      <c r="JT638" s="37">
        <v>0</v>
      </c>
      <c r="JW638" s="37">
        <v>0</v>
      </c>
      <c r="JZ638" s="37">
        <v>0</v>
      </c>
      <c r="KA638" s="37">
        <v>0</v>
      </c>
      <c r="KB638" s="37">
        <v>0</v>
      </c>
      <c r="KC638" s="37">
        <v>0</v>
      </c>
      <c r="KD638" s="37">
        <v>0</v>
      </c>
      <c r="KV638" s="37">
        <v>0</v>
      </c>
    </row>
    <row r="639" spans="1:350" ht="17.25" customHeight="1" x14ac:dyDescent="0.25">
      <c r="A639" s="17">
        <v>629</v>
      </c>
      <c r="B639" s="163" t="s">
        <v>300</v>
      </c>
      <c r="C639" s="169" t="s">
        <v>929</v>
      </c>
      <c r="D639" s="170">
        <v>5385820542</v>
      </c>
      <c r="E639" s="78">
        <f t="shared" si="213"/>
        <v>2483.4279999999999</v>
      </c>
      <c r="F639" s="78">
        <f t="shared" si="201"/>
        <v>0</v>
      </c>
      <c r="G639" s="78">
        <f t="shared" si="202"/>
        <v>1035.605</v>
      </c>
      <c r="H639" s="78">
        <f t="shared" si="203"/>
        <v>0</v>
      </c>
      <c r="I639" s="78">
        <f t="shared" si="214"/>
        <v>1447.8230000000001</v>
      </c>
      <c r="J639" s="37">
        <f t="shared" si="204"/>
        <v>0</v>
      </c>
      <c r="K639" s="37">
        <f>VLOOKUP($D639,'[2]Титул ДТ'!$B:$CT,12,0)</f>
        <v>0</v>
      </c>
      <c r="M639" s="37">
        <v>0</v>
      </c>
      <c r="U639" s="37">
        <v>0</v>
      </c>
      <c r="V639" s="180">
        <f t="shared" si="220"/>
        <v>0</v>
      </c>
      <c r="W639" s="180">
        <f t="shared" si="221"/>
        <v>0</v>
      </c>
      <c r="X639" s="180"/>
      <c r="Y639" s="180"/>
      <c r="Z639" s="180">
        <f t="shared" si="222"/>
        <v>0</v>
      </c>
      <c r="AA639" s="180"/>
      <c r="AB639" s="180"/>
      <c r="AC639" s="180">
        <f t="shared" si="223"/>
        <v>0</v>
      </c>
      <c r="AD639" s="37">
        <v>0</v>
      </c>
      <c r="AE639" s="37">
        <v>0</v>
      </c>
      <c r="AF639" s="37">
        <v>0</v>
      </c>
      <c r="AH639" s="37">
        <v>0</v>
      </c>
      <c r="AI639" s="37">
        <v>0</v>
      </c>
      <c r="AJ639" s="37">
        <v>0</v>
      </c>
      <c r="AK639" s="37">
        <v>0</v>
      </c>
      <c r="AL639" s="37">
        <f t="shared" si="224"/>
        <v>0</v>
      </c>
      <c r="AM639" s="179">
        <f t="shared" si="225"/>
        <v>0</v>
      </c>
      <c r="AP639" s="37">
        <f t="shared" si="226"/>
        <v>0</v>
      </c>
      <c r="AS639" s="37">
        <f t="shared" si="227"/>
        <v>0</v>
      </c>
      <c r="AT639" s="37">
        <v>0</v>
      </c>
      <c r="AV639" s="37">
        <f t="shared" si="215"/>
        <v>0</v>
      </c>
      <c r="AX639" s="37">
        <v>0</v>
      </c>
      <c r="AY639" s="37">
        <v>0</v>
      </c>
      <c r="BE639" s="37">
        <v>0</v>
      </c>
      <c r="BF639" s="37">
        <v>0</v>
      </c>
      <c r="BS639" s="37">
        <f t="shared" si="218"/>
        <v>0</v>
      </c>
      <c r="BT639" s="37">
        <v>0</v>
      </c>
      <c r="BU639" s="37">
        <v>0</v>
      </c>
      <c r="BV639" s="37">
        <v>0</v>
      </c>
      <c r="BX639" s="37">
        <v>0</v>
      </c>
      <c r="BY639" s="37">
        <v>0</v>
      </c>
      <c r="BZ639" s="37">
        <v>0</v>
      </c>
      <c r="CA639" s="37">
        <v>0</v>
      </c>
      <c r="CH639" s="37">
        <f t="shared" si="217"/>
        <v>0</v>
      </c>
      <c r="CI639" s="37">
        <v>0</v>
      </c>
      <c r="CJ639" s="37">
        <v>0</v>
      </c>
      <c r="CN639" s="37">
        <f>VLOOKUP($D639,'[2]Титул ДТ'!$B:$CT,39,0)</f>
        <v>1107.8230000000001</v>
      </c>
      <c r="CT639" s="37">
        <f>VLOOKUP($D639,'[2]Титул ДТ'!$B:$CT,41,0)</f>
        <v>2</v>
      </c>
      <c r="DB639" s="37">
        <f>VLOOKUP($D639,'[2]Титул ДТ'!$B:$CT,43,0)</f>
        <v>0</v>
      </c>
      <c r="DD639" s="37">
        <f>VLOOKUP($D639,'[2]Титул ДТ'!$B:$CT,45,0)</f>
        <v>1</v>
      </c>
      <c r="DE639" s="37">
        <f t="shared" si="228"/>
        <v>0</v>
      </c>
      <c r="DG639" s="37">
        <v>0</v>
      </c>
      <c r="DK639" s="37">
        <v>0</v>
      </c>
      <c r="DQ639" s="37">
        <v>55</v>
      </c>
      <c r="DW639" s="37">
        <v>0</v>
      </c>
      <c r="DZ639" s="37">
        <v>0</v>
      </c>
      <c r="EE639" s="37">
        <v>1</v>
      </c>
      <c r="EK639" s="37">
        <v>1</v>
      </c>
      <c r="EL639" s="37">
        <f t="shared" si="212"/>
        <v>53</v>
      </c>
      <c r="EN639" s="37">
        <v>53</v>
      </c>
      <c r="EO639" s="37">
        <v>0</v>
      </c>
      <c r="EP639" s="37">
        <v>670.60500000000002</v>
      </c>
      <c r="FE639" s="37">
        <v>0</v>
      </c>
      <c r="FF639" s="37">
        <v>365</v>
      </c>
      <c r="FI639" s="37"/>
      <c r="FV639" s="37">
        <v>91.25</v>
      </c>
      <c r="FX639" s="37">
        <v>4</v>
      </c>
      <c r="GH639" s="37">
        <v>340</v>
      </c>
      <c r="HV639" s="37">
        <v>160</v>
      </c>
      <c r="HX639" s="37">
        <v>2.1</v>
      </c>
      <c r="IB639" s="37">
        <v>0</v>
      </c>
      <c r="IR639" s="37">
        <v>0</v>
      </c>
      <c r="IT639" s="37">
        <v>0</v>
      </c>
      <c r="JT639" s="37">
        <v>0</v>
      </c>
      <c r="JW639" s="37">
        <v>0</v>
      </c>
      <c r="JZ639" s="37">
        <v>0</v>
      </c>
      <c r="KA639" s="37">
        <v>0</v>
      </c>
      <c r="KB639" s="37">
        <v>0</v>
      </c>
      <c r="KC639" s="37">
        <v>0</v>
      </c>
      <c r="KD639" s="37">
        <v>0</v>
      </c>
      <c r="KV639" s="37">
        <v>0</v>
      </c>
    </row>
    <row r="640" spans="1:350" ht="17.25" customHeight="1" x14ac:dyDescent="0.25">
      <c r="A640" s="17">
        <v>630</v>
      </c>
      <c r="B640" s="163" t="s">
        <v>300</v>
      </c>
      <c r="C640" s="169" t="s">
        <v>930</v>
      </c>
      <c r="D640" s="170">
        <v>10349588706</v>
      </c>
      <c r="E640" s="78">
        <f t="shared" si="213"/>
        <v>3414.5789999999997</v>
      </c>
      <c r="F640" s="78">
        <f t="shared" si="201"/>
        <v>0</v>
      </c>
      <c r="G640" s="78">
        <f t="shared" si="202"/>
        <v>1065.9449999999999</v>
      </c>
      <c r="H640" s="78">
        <f t="shared" si="203"/>
        <v>0</v>
      </c>
      <c r="I640" s="78">
        <f t="shared" si="214"/>
        <v>2348.634</v>
      </c>
      <c r="J640" s="37">
        <f t="shared" si="204"/>
        <v>0</v>
      </c>
      <c r="K640" s="37">
        <f>VLOOKUP($D640,'[2]Титул ДТ'!$B:$CT,12,0)</f>
        <v>0</v>
      </c>
      <c r="M640" s="37">
        <v>0</v>
      </c>
      <c r="U640" s="37">
        <v>0</v>
      </c>
      <c r="V640" s="180">
        <f t="shared" si="220"/>
        <v>0</v>
      </c>
      <c r="W640" s="180">
        <f t="shared" si="221"/>
        <v>0</v>
      </c>
      <c r="X640" s="180"/>
      <c r="Y640" s="180"/>
      <c r="Z640" s="180">
        <f t="shared" si="222"/>
        <v>0</v>
      </c>
      <c r="AA640" s="180"/>
      <c r="AB640" s="180"/>
      <c r="AC640" s="180">
        <f t="shared" si="223"/>
        <v>0</v>
      </c>
      <c r="AD640" s="37">
        <v>0</v>
      </c>
      <c r="AE640" s="37">
        <v>0</v>
      </c>
      <c r="AF640" s="37">
        <v>0</v>
      </c>
      <c r="AH640" s="37">
        <v>0</v>
      </c>
      <c r="AI640" s="37">
        <v>0</v>
      </c>
      <c r="AJ640" s="37">
        <v>0</v>
      </c>
      <c r="AK640" s="37">
        <v>0</v>
      </c>
      <c r="AL640" s="37">
        <f t="shared" si="224"/>
        <v>0</v>
      </c>
      <c r="AM640" s="179">
        <f t="shared" si="225"/>
        <v>0</v>
      </c>
      <c r="AP640" s="37">
        <f t="shared" si="226"/>
        <v>0</v>
      </c>
      <c r="AS640" s="37">
        <f t="shared" si="227"/>
        <v>0</v>
      </c>
      <c r="AT640" s="37">
        <v>0</v>
      </c>
      <c r="AV640" s="37">
        <f t="shared" si="215"/>
        <v>0</v>
      </c>
      <c r="AX640" s="37">
        <v>0</v>
      </c>
      <c r="AY640" s="37">
        <v>0</v>
      </c>
      <c r="BE640" s="37">
        <v>0</v>
      </c>
      <c r="BF640" s="37">
        <v>0</v>
      </c>
      <c r="BS640" s="37">
        <f t="shared" si="218"/>
        <v>0</v>
      </c>
      <c r="BT640" s="37">
        <v>0</v>
      </c>
      <c r="BU640" s="37">
        <v>0</v>
      </c>
      <c r="BV640" s="37">
        <v>0</v>
      </c>
      <c r="BX640" s="37">
        <v>0</v>
      </c>
      <c r="BY640" s="37">
        <v>0</v>
      </c>
      <c r="BZ640" s="37">
        <v>0</v>
      </c>
      <c r="CA640" s="37">
        <v>0</v>
      </c>
      <c r="CH640" s="37">
        <f t="shared" si="217"/>
        <v>0</v>
      </c>
      <c r="CI640" s="37">
        <v>0</v>
      </c>
      <c r="CJ640" s="37">
        <v>0</v>
      </c>
      <c r="CN640" s="37">
        <f>VLOOKUP($D640,'[2]Титул ДТ'!$B:$CT,39,0)</f>
        <v>2030.671</v>
      </c>
      <c r="CT640" s="37">
        <f>VLOOKUP($D640,'[2]Титул ДТ'!$B:$CT,41,0)</f>
        <v>0</v>
      </c>
      <c r="DB640" s="37">
        <f>VLOOKUP($D640,'[2]Титул ДТ'!$B:$CT,43,0)</f>
        <v>0</v>
      </c>
      <c r="DD640" s="37">
        <f>VLOOKUP($D640,'[2]Титул ДТ'!$B:$CT,45,0)</f>
        <v>0</v>
      </c>
      <c r="DE640" s="37">
        <f t="shared" si="228"/>
        <v>0</v>
      </c>
      <c r="DG640" s="37">
        <v>0</v>
      </c>
      <c r="DK640" s="37">
        <v>0</v>
      </c>
      <c r="DQ640" s="37">
        <f>FF640/2</f>
        <v>292.23849999999999</v>
      </c>
      <c r="DW640" s="37">
        <v>0</v>
      </c>
      <c r="DZ640" s="37">
        <v>0</v>
      </c>
      <c r="EE640" s="37">
        <v>0</v>
      </c>
      <c r="EK640" s="37">
        <v>0</v>
      </c>
      <c r="EL640" s="37">
        <f t="shared" si="212"/>
        <v>37</v>
      </c>
      <c r="EN640" s="37">
        <v>37</v>
      </c>
      <c r="EO640" s="37">
        <v>0</v>
      </c>
      <c r="EP640" s="37">
        <v>481.46800000000002</v>
      </c>
      <c r="FE640" s="37">
        <v>0</v>
      </c>
      <c r="FF640" s="37">
        <v>584.47699999999998</v>
      </c>
      <c r="FI640" s="37"/>
      <c r="FV640" s="37">
        <v>137.524</v>
      </c>
      <c r="FX640" s="37">
        <v>4.25</v>
      </c>
      <c r="GE640" s="37">
        <v>0</v>
      </c>
      <c r="GH640" s="37">
        <v>317.96300000000002</v>
      </c>
      <c r="HV640" s="37">
        <v>211.975333333333</v>
      </c>
      <c r="HX640" s="37">
        <v>1.7</v>
      </c>
      <c r="IB640" s="37">
        <v>0</v>
      </c>
      <c r="IR640" s="37">
        <v>0</v>
      </c>
      <c r="IT640" s="37">
        <v>0</v>
      </c>
      <c r="JT640" s="37">
        <v>0</v>
      </c>
      <c r="JW640" s="37">
        <v>0</v>
      </c>
      <c r="JZ640" s="37">
        <v>0</v>
      </c>
      <c r="KA640" s="37">
        <v>0</v>
      </c>
      <c r="KB640" s="37">
        <v>0</v>
      </c>
      <c r="KC640" s="37">
        <v>0</v>
      </c>
      <c r="KD640" s="37">
        <v>0</v>
      </c>
      <c r="KV640" s="37">
        <v>0</v>
      </c>
    </row>
    <row r="641" spans="1:308" ht="17.25" customHeight="1" x14ac:dyDescent="0.25">
      <c r="A641" s="17">
        <v>631</v>
      </c>
      <c r="B641" s="163" t="s">
        <v>300</v>
      </c>
      <c r="C641" s="169" t="s">
        <v>931</v>
      </c>
      <c r="D641" s="170">
        <v>10886842966</v>
      </c>
      <c r="E641" s="78">
        <f t="shared" si="213"/>
        <v>7728.183</v>
      </c>
      <c r="F641" s="78">
        <f t="shared" si="201"/>
        <v>0</v>
      </c>
      <c r="G641" s="78">
        <f t="shared" si="202"/>
        <v>814.76800000000003</v>
      </c>
      <c r="H641" s="78">
        <f t="shared" si="203"/>
        <v>0</v>
      </c>
      <c r="I641" s="78">
        <f t="shared" si="214"/>
        <v>6913.415</v>
      </c>
      <c r="J641" s="37">
        <f t="shared" si="204"/>
        <v>0</v>
      </c>
      <c r="K641" s="37">
        <f>VLOOKUP($D641,'[2]Титул ДТ'!$B:$CT,12,0)</f>
        <v>0</v>
      </c>
      <c r="M641" s="37">
        <v>0</v>
      </c>
      <c r="U641" s="37">
        <v>0</v>
      </c>
      <c r="V641" s="180">
        <f t="shared" si="220"/>
        <v>0</v>
      </c>
      <c r="W641" s="180">
        <f t="shared" si="221"/>
        <v>0</v>
      </c>
      <c r="X641" s="180"/>
      <c r="Y641" s="180"/>
      <c r="Z641" s="180">
        <f t="shared" si="222"/>
        <v>0</v>
      </c>
      <c r="AA641" s="180"/>
      <c r="AB641" s="180"/>
      <c r="AC641" s="180">
        <f t="shared" si="223"/>
        <v>0</v>
      </c>
      <c r="AD641" s="37">
        <v>0</v>
      </c>
      <c r="AE641" s="37">
        <v>0</v>
      </c>
      <c r="AF641" s="37">
        <v>0</v>
      </c>
      <c r="AH641" s="37">
        <v>0</v>
      </c>
      <c r="AI641" s="37">
        <v>0</v>
      </c>
      <c r="AJ641" s="37">
        <v>0</v>
      </c>
      <c r="AK641" s="37">
        <v>0</v>
      </c>
      <c r="AL641" s="37">
        <f t="shared" si="224"/>
        <v>0</v>
      </c>
      <c r="AM641" s="179">
        <f t="shared" si="225"/>
        <v>0</v>
      </c>
      <c r="AP641" s="37">
        <f t="shared" si="226"/>
        <v>0</v>
      </c>
      <c r="AS641" s="37">
        <f t="shared" si="227"/>
        <v>0</v>
      </c>
      <c r="AT641" s="37">
        <v>0</v>
      </c>
      <c r="AV641" s="37">
        <f t="shared" si="215"/>
        <v>0</v>
      </c>
      <c r="AX641" s="37">
        <v>0</v>
      </c>
      <c r="AY641" s="37">
        <v>1</v>
      </c>
      <c r="BE641" s="37">
        <v>0</v>
      </c>
      <c r="BF641" s="37">
        <v>0</v>
      </c>
      <c r="BS641" s="37">
        <f t="shared" si="218"/>
        <v>450</v>
      </c>
      <c r="BT641" s="37">
        <v>0</v>
      </c>
      <c r="BU641" s="37">
        <v>450</v>
      </c>
      <c r="BV641" s="37">
        <v>0</v>
      </c>
      <c r="BX641" s="37">
        <v>0</v>
      </c>
      <c r="BY641" s="37">
        <v>0</v>
      </c>
      <c r="BZ641" s="37">
        <v>0</v>
      </c>
      <c r="CA641" s="37">
        <v>0</v>
      </c>
      <c r="CH641" s="37">
        <f t="shared" si="217"/>
        <v>0</v>
      </c>
      <c r="CI641" s="37">
        <v>0</v>
      </c>
      <c r="CJ641" s="37">
        <v>0</v>
      </c>
      <c r="CN641" s="37">
        <f>VLOOKUP($D641,'[2]Титул ДТ'!$B:$CT,39,0)</f>
        <v>6125.5590000000002</v>
      </c>
      <c r="CT641" s="37">
        <f>VLOOKUP($D641,'[2]Титул ДТ'!$B:$CT,41,0)</f>
        <v>0</v>
      </c>
      <c r="DB641" s="37">
        <f>VLOOKUP($D641,'[2]Титул ДТ'!$B:$CT,43,0)</f>
        <v>0</v>
      </c>
      <c r="DD641" s="37">
        <f>VLOOKUP($D641,'[2]Титул ДТ'!$B:$CT,45,0)</f>
        <v>0</v>
      </c>
      <c r="DE641" s="37">
        <f t="shared" si="228"/>
        <v>0</v>
      </c>
      <c r="DG641" s="37">
        <v>0</v>
      </c>
      <c r="DK641" s="37">
        <v>0</v>
      </c>
      <c r="DQ641" s="37">
        <f>FF641/2</f>
        <v>209.89150000000001</v>
      </c>
      <c r="DW641" s="37">
        <v>0</v>
      </c>
      <c r="DZ641" s="37">
        <v>0</v>
      </c>
      <c r="EE641" s="37">
        <v>0</v>
      </c>
      <c r="EK641" s="37">
        <v>0</v>
      </c>
      <c r="EL641" s="37">
        <f t="shared" si="212"/>
        <v>24</v>
      </c>
      <c r="EN641" s="37">
        <v>24</v>
      </c>
      <c r="EO641" s="37">
        <v>0</v>
      </c>
      <c r="EP641" s="37">
        <v>394.98500000000001</v>
      </c>
      <c r="FE641" s="37">
        <v>0</v>
      </c>
      <c r="FF641" s="37">
        <v>419.78300000000002</v>
      </c>
      <c r="FI641" s="37"/>
      <c r="FV641" s="37">
        <v>104.94575</v>
      </c>
      <c r="FX641" s="37">
        <v>4</v>
      </c>
      <c r="GE641" s="37">
        <v>0</v>
      </c>
      <c r="GH641" s="37">
        <v>337.85599999999999</v>
      </c>
      <c r="HV641" s="37">
        <v>236.4992</v>
      </c>
      <c r="HX641" s="37">
        <v>1.7</v>
      </c>
      <c r="IB641" s="37">
        <v>0</v>
      </c>
      <c r="IR641" s="37">
        <v>0</v>
      </c>
      <c r="IT641" s="37">
        <v>0</v>
      </c>
      <c r="JT641" s="37">
        <v>0</v>
      </c>
      <c r="JW641" s="37">
        <v>0</v>
      </c>
      <c r="JZ641" s="37">
        <v>0</v>
      </c>
      <c r="KA641" s="37">
        <v>0</v>
      </c>
      <c r="KB641" s="37">
        <v>0</v>
      </c>
      <c r="KC641" s="37">
        <v>0</v>
      </c>
      <c r="KD641" s="37">
        <v>0</v>
      </c>
      <c r="KV641" s="37">
        <v>0</v>
      </c>
    </row>
    <row r="642" spans="1:308" ht="17.25" customHeight="1" x14ac:dyDescent="0.25">
      <c r="A642" s="17">
        <v>632</v>
      </c>
      <c r="B642" s="163" t="s">
        <v>300</v>
      </c>
      <c r="C642" s="168" t="s">
        <v>1131</v>
      </c>
      <c r="D642" s="163">
        <v>247696054</v>
      </c>
      <c r="E642" s="78">
        <f t="shared" si="213"/>
        <v>17001</v>
      </c>
      <c r="F642" s="78">
        <f t="shared" si="201"/>
        <v>404.8</v>
      </c>
      <c r="G642" s="78">
        <f t="shared" si="202"/>
        <v>2920</v>
      </c>
      <c r="H642" s="78">
        <f t="shared" si="203"/>
        <v>11835.400000000001</v>
      </c>
      <c r="I642" s="78">
        <f t="shared" si="214"/>
        <v>1840.8</v>
      </c>
      <c r="J642" s="37">
        <f>K642+L642</f>
        <v>1</v>
      </c>
      <c r="K642" s="37">
        <v>1</v>
      </c>
      <c r="V642" s="180">
        <f t="shared" si="220"/>
        <v>580</v>
      </c>
      <c r="W642" s="180">
        <f>X642+Y642</f>
        <v>580</v>
      </c>
      <c r="X642" s="180">
        <v>580</v>
      </c>
      <c r="Y642" s="180"/>
      <c r="Z642" s="180">
        <f>AA642+AB642</f>
        <v>0</v>
      </c>
      <c r="AA642" s="180"/>
      <c r="AB642" s="180"/>
      <c r="AC642" s="180">
        <f>AD642+AE642</f>
        <v>0</v>
      </c>
      <c r="AL642" s="37">
        <f t="shared" si="224"/>
        <v>18</v>
      </c>
      <c r="AM642" s="179">
        <f>AN642+AO642</f>
        <v>18</v>
      </c>
      <c r="AN642" s="37">
        <v>18</v>
      </c>
      <c r="AP642" s="37">
        <f>AQ642+AR642</f>
        <v>0</v>
      </c>
      <c r="AS642" s="37">
        <f>AT642+AU642</f>
        <v>0</v>
      </c>
      <c r="AV642" s="37">
        <f>AW642+AX642</f>
        <v>0</v>
      </c>
      <c r="CM642" s="37">
        <v>11154.2</v>
      </c>
      <c r="CN642" s="37">
        <v>1840.8</v>
      </c>
      <c r="CS642" s="37">
        <v>20</v>
      </c>
      <c r="DE642" s="37">
        <f>DF642+DG642</f>
        <v>1</v>
      </c>
      <c r="DG642" s="37">
        <v>1</v>
      </c>
      <c r="DI642" s="37">
        <v>25</v>
      </c>
      <c r="DP642" s="37">
        <v>2892</v>
      </c>
      <c r="DV642" s="37">
        <v>1154</v>
      </c>
      <c r="DZ642" s="37">
        <v>2</v>
      </c>
      <c r="EE642" s="37">
        <v>16</v>
      </c>
      <c r="EK642" s="37">
        <v>13</v>
      </c>
      <c r="EL642" s="37">
        <f>EM642+EN642</f>
        <v>50</v>
      </c>
      <c r="EM642" s="37">
        <v>50</v>
      </c>
      <c r="EO642" s="37">
        <f>506-EQ642</f>
        <v>404.8</v>
      </c>
      <c r="EQ642" s="37">
        <v>101.2</v>
      </c>
      <c r="FF642" s="37">
        <v>2318</v>
      </c>
      <c r="FI642" s="37"/>
      <c r="FU642" s="37">
        <v>1158</v>
      </c>
      <c r="FW642" s="37">
        <v>2</v>
      </c>
      <c r="GC642" s="37">
        <v>577</v>
      </c>
      <c r="HU642" s="37">
        <v>288</v>
      </c>
      <c r="HW642" s="37">
        <v>2</v>
      </c>
      <c r="JT642" s="37">
        <f>JU642+JV642</f>
        <v>0</v>
      </c>
      <c r="JW642" s="37">
        <f>JX642+JY642</f>
        <v>0</v>
      </c>
      <c r="JZ642" s="37">
        <f>SUM(KA642:KD642)</f>
        <v>0</v>
      </c>
      <c r="KA642" s="37">
        <f>SUM(KF642,LH642)</f>
        <v>0</v>
      </c>
      <c r="KB642" s="37">
        <f>SUM(KH642,LJ642)</f>
        <v>0</v>
      </c>
      <c r="KC642" s="37">
        <f>SUM(KJ642,KN642,KR642,KW642,KY642,LA642,LD642,LL642)</f>
        <v>0</v>
      </c>
      <c r="KD642" s="37">
        <f>SUM(KL642,KP642,KT642,KX642,KZ642,LB642,LF642,LN642)</f>
        <v>0</v>
      </c>
      <c r="KV642" s="37">
        <f>SUM(KW642:LB642)</f>
        <v>0</v>
      </c>
    </row>
    <row r="643" spans="1:308" ht="17.25" customHeight="1" x14ac:dyDescent="0.25">
      <c r="A643" s="17">
        <v>633</v>
      </c>
      <c r="B643" s="163" t="s">
        <v>300</v>
      </c>
      <c r="C643" s="168" t="s">
        <v>1132</v>
      </c>
      <c r="D643" s="163">
        <v>247696056</v>
      </c>
      <c r="E643" s="78">
        <f t="shared" si="213"/>
        <v>23455</v>
      </c>
      <c r="F643" s="78">
        <f t="shared" si="201"/>
        <v>0</v>
      </c>
      <c r="G643" s="78">
        <f t="shared" si="202"/>
        <v>5586</v>
      </c>
      <c r="H643" s="78">
        <f t="shared" si="203"/>
        <v>15392.975999999999</v>
      </c>
      <c r="I643" s="78">
        <f t="shared" si="214"/>
        <v>2476.0240000000003</v>
      </c>
      <c r="J643" s="37">
        <f t="shared" ref="J643:J706" si="230">K643+L643</f>
        <v>3</v>
      </c>
      <c r="K643" s="37">
        <v>3</v>
      </c>
      <c r="V643" s="180">
        <f t="shared" si="220"/>
        <v>364</v>
      </c>
      <c r="W643" s="180">
        <f t="shared" ref="W643:W706" si="231">X643+Y643</f>
        <v>0</v>
      </c>
      <c r="X643" s="180"/>
      <c r="Y643" s="180"/>
      <c r="Z643" s="180">
        <f t="shared" ref="Z643:Z706" si="232">AA643+AB643</f>
        <v>364</v>
      </c>
      <c r="AA643" s="180">
        <v>364</v>
      </c>
      <c r="AB643" s="180"/>
      <c r="AC643" s="180">
        <f t="shared" ref="AC643:AC706" si="233">AD643+AE643</f>
        <v>0</v>
      </c>
      <c r="AH643" s="37">
        <v>235</v>
      </c>
      <c r="AL643" s="37">
        <f t="shared" si="224"/>
        <v>1</v>
      </c>
      <c r="AM643" s="179">
        <f t="shared" ref="AM643:AM706" si="234">AN643+AO643</f>
        <v>0</v>
      </c>
      <c r="AP643" s="37">
        <f t="shared" ref="AP643:AP706" si="235">AQ643+AR643</f>
        <v>1</v>
      </c>
      <c r="AQ643" s="37">
        <v>1</v>
      </c>
      <c r="AS643" s="37">
        <f t="shared" ref="AS643:AS706" si="236">AT643+AU643</f>
        <v>0</v>
      </c>
      <c r="AV643" s="37">
        <f t="shared" ref="AV643:AV706" si="237">AW643+AX643</f>
        <v>0</v>
      </c>
      <c r="AY643" s="37">
        <v>3</v>
      </c>
      <c r="BV643" s="37">
        <v>214</v>
      </c>
      <c r="BW643" s="37">
        <v>40</v>
      </c>
      <c r="CH643" s="37">
        <v>7</v>
      </c>
      <c r="CI643" s="37">
        <v>7</v>
      </c>
      <c r="CM643" s="37">
        <v>14579.975999999999</v>
      </c>
      <c r="CN643" s="37">
        <v>2436.0240000000003</v>
      </c>
      <c r="CS643" s="37">
        <v>41</v>
      </c>
      <c r="DC643" s="37">
        <v>78</v>
      </c>
      <c r="DE643" s="37">
        <f t="shared" ref="DE643:DE706" si="238">DF643+DG643</f>
        <v>0</v>
      </c>
      <c r="DP643" s="37">
        <v>4238</v>
      </c>
      <c r="DV643" s="37">
        <v>1698</v>
      </c>
      <c r="DZ643" s="37">
        <v>6</v>
      </c>
      <c r="EE643" s="37">
        <v>3</v>
      </c>
      <c r="EK643" s="37">
        <v>16</v>
      </c>
      <c r="EL643" s="37">
        <f t="shared" ref="EL643:EL706" si="239">EM643+EN643</f>
        <v>112</v>
      </c>
      <c r="EM643" s="37">
        <v>112</v>
      </c>
      <c r="EP643" s="37">
        <v>843</v>
      </c>
      <c r="EQ643" s="37">
        <f t="shared" ref="EQ643:EQ705" si="240">EO643*0.2</f>
        <v>0</v>
      </c>
      <c r="FF643" s="37">
        <v>3894</v>
      </c>
      <c r="FI643" s="37"/>
      <c r="FU643" s="37">
        <v>1120</v>
      </c>
      <c r="FW643" s="37">
        <v>4</v>
      </c>
      <c r="GC643" s="37">
        <v>849</v>
      </c>
      <c r="HU643" s="37">
        <v>849</v>
      </c>
      <c r="HW643" s="37">
        <v>1</v>
      </c>
      <c r="JT643" s="37">
        <f t="shared" ref="JT643:JT706" si="241">JU643+JV643</f>
        <v>0</v>
      </c>
      <c r="JW643" s="37">
        <f t="shared" ref="JW643:JW706" si="242">JX643+JY643</f>
        <v>0</v>
      </c>
      <c r="JZ643" s="37">
        <f t="shared" ref="JZ643:JZ706" si="243">SUM(KA643:KD643)</f>
        <v>0</v>
      </c>
      <c r="KA643" s="37">
        <f t="shared" ref="KA643:KA706" si="244">SUM(KF643,LH643)</f>
        <v>0</v>
      </c>
      <c r="KB643" s="37">
        <f t="shared" ref="KB643:KB706" si="245">SUM(KH643,LJ643)</f>
        <v>0</v>
      </c>
      <c r="KC643" s="37">
        <f t="shared" ref="KC643:KC706" si="246">SUM(KJ643,KN643,KR643,KW643,KY643,LA643,LD643,LL643)</f>
        <v>0</v>
      </c>
      <c r="KD643" s="37">
        <f t="shared" ref="KD643:KD706" si="247">SUM(KL643,KP643,KT643,KX643,KZ643,LB643,LF643,LN643)</f>
        <v>0</v>
      </c>
      <c r="KV643" s="37">
        <f t="shared" ref="KV643:KV706" si="248">SUM(KW643:LB643)</f>
        <v>0</v>
      </c>
    </row>
    <row r="644" spans="1:308" ht="17.25" customHeight="1" x14ac:dyDescent="0.25">
      <c r="A644" s="17">
        <v>634</v>
      </c>
      <c r="B644" s="163" t="s">
        <v>300</v>
      </c>
      <c r="C644" s="168" t="s">
        <v>1133</v>
      </c>
      <c r="D644" s="163">
        <v>247696129</v>
      </c>
      <c r="E644" s="78">
        <f t="shared" si="213"/>
        <v>9506</v>
      </c>
      <c r="F644" s="78">
        <f t="shared" si="201"/>
        <v>979.2</v>
      </c>
      <c r="G644" s="78">
        <f t="shared" si="202"/>
        <v>2055</v>
      </c>
      <c r="H644" s="78">
        <f t="shared" si="203"/>
        <v>4312.6000000000004</v>
      </c>
      <c r="I644" s="78">
        <f t="shared" si="214"/>
        <v>2159.1999999999998</v>
      </c>
      <c r="J644" s="37">
        <f t="shared" si="230"/>
        <v>1</v>
      </c>
      <c r="K644" s="37">
        <v>1</v>
      </c>
      <c r="V644" s="180">
        <f t="shared" si="220"/>
        <v>190</v>
      </c>
      <c r="W644" s="180">
        <f t="shared" si="231"/>
        <v>0</v>
      </c>
      <c r="X644" s="180"/>
      <c r="Y644" s="180"/>
      <c r="Z644" s="180">
        <f t="shared" si="232"/>
        <v>190</v>
      </c>
      <c r="AA644" s="180">
        <v>190</v>
      </c>
      <c r="AB644" s="180"/>
      <c r="AC644" s="180">
        <f t="shared" si="233"/>
        <v>0</v>
      </c>
      <c r="AL644" s="37">
        <f t="shared" si="224"/>
        <v>10</v>
      </c>
      <c r="AM644" s="179">
        <f t="shared" si="234"/>
        <v>0</v>
      </c>
      <c r="AP644" s="37">
        <f t="shared" si="235"/>
        <v>10</v>
      </c>
      <c r="AQ644" s="37">
        <v>10</v>
      </c>
      <c r="AS644" s="37">
        <f t="shared" si="236"/>
        <v>0</v>
      </c>
      <c r="AV644" s="37">
        <f t="shared" si="237"/>
        <v>0</v>
      </c>
      <c r="CM644" s="37">
        <v>3877.8</v>
      </c>
      <c r="CN644" s="37">
        <v>2159.1999999999998</v>
      </c>
      <c r="CS644" s="37">
        <v>27</v>
      </c>
      <c r="DE644" s="37">
        <f t="shared" si="238"/>
        <v>0</v>
      </c>
      <c r="DP644" s="37">
        <v>1960</v>
      </c>
      <c r="DV644" s="37">
        <v>1000</v>
      </c>
      <c r="DZ644" s="37">
        <v>4</v>
      </c>
      <c r="EE644" s="37">
        <v>7</v>
      </c>
      <c r="EK644" s="37">
        <v>5</v>
      </c>
      <c r="EL644" s="37">
        <f t="shared" si="239"/>
        <v>55</v>
      </c>
      <c r="EM644" s="37">
        <v>55</v>
      </c>
      <c r="EP644" s="37">
        <v>1555</v>
      </c>
      <c r="EQ644" s="37">
        <f t="shared" si="240"/>
        <v>0</v>
      </c>
      <c r="FE644" s="37">
        <v>979.2</v>
      </c>
      <c r="FG644" s="37">
        <v>244.8</v>
      </c>
      <c r="FI644" s="37"/>
      <c r="FU644" s="37">
        <v>480</v>
      </c>
      <c r="FW644" s="37">
        <v>3</v>
      </c>
      <c r="GC644" s="37">
        <v>500</v>
      </c>
      <c r="HU644" s="37">
        <v>500</v>
      </c>
      <c r="HW644" s="37">
        <v>1</v>
      </c>
      <c r="JT644" s="37">
        <f t="shared" si="241"/>
        <v>0</v>
      </c>
      <c r="JW644" s="37">
        <f t="shared" si="242"/>
        <v>0</v>
      </c>
      <c r="JZ644" s="37">
        <f t="shared" si="243"/>
        <v>0</v>
      </c>
      <c r="KA644" s="37">
        <f t="shared" si="244"/>
        <v>0</v>
      </c>
      <c r="KB644" s="37">
        <f t="shared" si="245"/>
        <v>0</v>
      </c>
      <c r="KC644" s="37">
        <f t="shared" si="246"/>
        <v>0</v>
      </c>
      <c r="KD644" s="37">
        <f t="shared" si="247"/>
        <v>0</v>
      </c>
      <c r="KV644" s="37">
        <f t="shared" si="248"/>
        <v>0</v>
      </c>
    </row>
    <row r="645" spans="1:308" ht="17.25" customHeight="1" x14ac:dyDescent="0.25">
      <c r="A645" s="17">
        <v>635</v>
      </c>
      <c r="B645" s="163" t="s">
        <v>300</v>
      </c>
      <c r="C645" s="168" t="s">
        <v>1134</v>
      </c>
      <c r="D645" s="163">
        <v>1055037928</v>
      </c>
      <c r="E645" s="78">
        <f t="shared" si="213"/>
        <v>9380</v>
      </c>
      <c r="F645" s="78">
        <f t="shared" si="201"/>
        <v>0</v>
      </c>
      <c r="G645" s="78">
        <f t="shared" si="202"/>
        <v>550</v>
      </c>
      <c r="H645" s="78">
        <f t="shared" si="203"/>
        <v>5598</v>
      </c>
      <c r="I645" s="78">
        <f t="shared" si="214"/>
        <v>3232</v>
      </c>
      <c r="J645" s="37">
        <f t="shared" si="230"/>
        <v>0</v>
      </c>
      <c r="V645" s="180">
        <f t="shared" si="220"/>
        <v>0</v>
      </c>
      <c r="W645" s="180">
        <f t="shared" si="231"/>
        <v>0</v>
      </c>
      <c r="X645" s="180"/>
      <c r="Y645" s="180"/>
      <c r="Z645" s="180">
        <f t="shared" si="232"/>
        <v>0</v>
      </c>
      <c r="AA645" s="180"/>
      <c r="AB645" s="180"/>
      <c r="AC645" s="180">
        <f t="shared" si="233"/>
        <v>0</v>
      </c>
      <c r="AL645" s="37">
        <f t="shared" si="224"/>
        <v>0</v>
      </c>
      <c r="AM645" s="179">
        <f t="shared" si="234"/>
        <v>0</v>
      </c>
      <c r="AP645" s="37">
        <f t="shared" si="235"/>
        <v>0</v>
      </c>
      <c r="AS645" s="37">
        <f t="shared" si="236"/>
        <v>0</v>
      </c>
      <c r="AV645" s="37">
        <f t="shared" si="237"/>
        <v>0</v>
      </c>
      <c r="CM645" s="37">
        <v>5598</v>
      </c>
      <c r="CN645" s="37">
        <v>3232</v>
      </c>
      <c r="CS645" s="37">
        <v>20</v>
      </c>
      <c r="DC645" s="37">
        <v>50</v>
      </c>
      <c r="DE645" s="37">
        <f t="shared" si="238"/>
        <v>1</v>
      </c>
      <c r="DG645" s="37">
        <v>1</v>
      </c>
      <c r="DI645" s="37">
        <v>10</v>
      </c>
      <c r="DP645" s="37">
        <v>360</v>
      </c>
      <c r="DV645" s="37">
        <v>0</v>
      </c>
      <c r="DZ645" s="37">
        <v>1</v>
      </c>
      <c r="EE645" s="37">
        <v>7</v>
      </c>
      <c r="EK645" s="37">
        <v>3</v>
      </c>
      <c r="EL645" s="37">
        <f t="shared" si="239"/>
        <v>0</v>
      </c>
      <c r="EQ645" s="37">
        <f t="shared" si="240"/>
        <v>0</v>
      </c>
      <c r="FE645" s="37">
        <v>0</v>
      </c>
      <c r="FF645" s="37">
        <v>540</v>
      </c>
      <c r="FG645" s="37">
        <v>0</v>
      </c>
      <c r="FI645" s="37"/>
      <c r="FU645" s="37">
        <v>180</v>
      </c>
      <c r="FW645" s="37">
        <v>3</v>
      </c>
      <c r="JT645" s="37">
        <f t="shared" si="241"/>
        <v>0</v>
      </c>
      <c r="JW645" s="37">
        <f t="shared" si="242"/>
        <v>0</v>
      </c>
      <c r="JZ645" s="37">
        <f t="shared" si="243"/>
        <v>0</v>
      </c>
      <c r="KA645" s="37">
        <f t="shared" si="244"/>
        <v>0</v>
      </c>
      <c r="KB645" s="37">
        <f t="shared" si="245"/>
        <v>0</v>
      </c>
      <c r="KC645" s="37">
        <f t="shared" si="246"/>
        <v>0</v>
      </c>
      <c r="KD645" s="37">
        <f t="shared" si="247"/>
        <v>0</v>
      </c>
      <c r="KV645" s="37">
        <f t="shared" si="248"/>
        <v>0</v>
      </c>
    </row>
    <row r="646" spans="1:308" ht="17.25" customHeight="1" x14ac:dyDescent="0.25">
      <c r="A646" s="17">
        <v>636</v>
      </c>
      <c r="B646" s="163" t="s">
        <v>300</v>
      </c>
      <c r="C646" s="168" t="s">
        <v>1135</v>
      </c>
      <c r="D646" s="163">
        <v>247696124</v>
      </c>
      <c r="E646" s="78">
        <f t="shared" si="213"/>
        <v>17925.832000000002</v>
      </c>
      <c r="F646" s="78">
        <f t="shared" si="201"/>
        <v>864</v>
      </c>
      <c r="G646" s="78">
        <f t="shared" si="202"/>
        <v>3434</v>
      </c>
      <c r="H646" s="78">
        <f t="shared" si="203"/>
        <v>4929.5663999999997</v>
      </c>
      <c r="I646" s="78">
        <f t="shared" si="214"/>
        <v>8698.2656000000006</v>
      </c>
      <c r="J646" s="37">
        <f t="shared" si="230"/>
        <v>3</v>
      </c>
      <c r="K646" s="37">
        <v>3</v>
      </c>
      <c r="V646" s="180">
        <f t="shared" si="220"/>
        <v>519</v>
      </c>
      <c r="W646" s="180">
        <f t="shared" si="231"/>
        <v>0</v>
      </c>
      <c r="X646" s="180"/>
      <c r="Y646" s="180"/>
      <c r="Z646" s="180">
        <f t="shared" si="232"/>
        <v>519</v>
      </c>
      <c r="AA646" s="180">
        <v>519</v>
      </c>
      <c r="AB646" s="180"/>
      <c r="AC646" s="180">
        <f t="shared" si="233"/>
        <v>0</v>
      </c>
      <c r="AL646" s="37">
        <f t="shared" si="224"/>
        <v>14</v>
      </c>
      <c r="AM646" s="179">
        <f t="shared" si="234"/>
        <v>0</v>
      </c>
      <c r="AP646" s="37">
        <f t="shared" si="235"/>
        <v>14</v>
      </c>
      <c r="AQ646" s="37">
        <v>14</v>
      </c>
      <c r="AS646" s="37">
        <f t="shared" si="236"/>
        <v>0</v>
      </c>
      <c r="AV646" s="37">
        <f t="shared" si="237"/>
        <v>0</v>
      </c>
      <c r="CM646" s="37">
        <v>3874.5664000000002</v>
      </c>
      <c r="CN646" s="37">
        <v>8698.2656000000006</v>
      </c>
      <c r="CS646" s="37">
        <v>10</v>
      </c>
      <c r="CY646" s="37">
        <v>370</v>
      </c>
      <c r="DA646" s="37">
        <v>320</v>
      </c>
      <c r="DC646" s="37">
        <v>280</v>
      </c>
      <c r="DE646" s="37">
        <f t="shared" si="238"/>
        <v>0</v>
      </c>
      <c r="DP646" s="37">
        <v>1870</v>
      </c>
      <c r="DV646" s="37">
        <v>860</v>
      </c>
      <c r="DZ646" s="37">
        <v>4</v>
      </c>
      <c r="EE646" s="37">
        <v>50</v>
      </c>
      <c r="EK646" s="37">
        <v>15</v>
      </c>
      <c r="EL646" s="37">
        <f t="shared" si="239"/>
        <v>30</v>
      </c>
      <c r="EM646" s="37">
        <v>30</v>
      </c>
      <c r="EP646" s="37">
        <v>484</v>
      </c>
      <c r="EQ646" s="37">
        <f t="shared" si="240"/>
        <v>0</v>
      </c>
      <c r="FE646" s="37">
        <v>864</v>
      </c>
      <c r="FF646" s="37">
        <v>2520</v>
      </c>
      <c r="FG646" s="37">
        <v>216</v>
      </c>
      <c r="FI646" s="37"/>
      <c r="FU646" s="37">
        <v>720</v>
      </c>
      <c r="FW646" s="37">
        <v>5</v>
      </c>
      <c r="GC646" s="37">
        <v>430</v>
      </c>
      <c r="HU646" s="37">
        <v>215</v>
      </c>
      <c r="HW646" s="37">
        <v>2</v>
      </c>
      <c r="JT646" s="37">
        <f t="shared" si="241"/>
        <v>0</v>
      </c>
      <c r="JW646" s="37">
        <f t="shared" si="242"/>
        <v>0</v>
      </c>
      <c r="JZ646" s="37">
        <f t="shared" si="243"/>
        <v>0</v>
      </c>
      <c r="KA646" s="37">
        <f t="shared" si="244"/>
        <v>0</v>
      </c>
      <c r="KB646" s="37">
        <f t="shared" si="245"/>
        <v>0</v>
      </c>
      <c r="KC646" s="37">
        <f t="shared" si="246"/>
        <v>0</v>
      </c>
      <c r="KD646" s="37">
        <f t="shared" si="247"/>
        <v>0</v>
      </c>
      <c r="KV646" s="37">
        <f t="shared" si="248"/>
        <v>0</v>
      </c>
    </row>
    <row r="647" spans="1:308" ht="17.25" customHeight="1" x14ac:dyDescent="0.25">
      <c r="A647" s="17">
        <v>637</v>
      </c>
      <c r="B647" s="163" t="s">
        <v>300</v>
      </c>
      <c r="C647" s="168" t="s">
        <v>1136</v>
      </c>
      <c r="D647" s="163">
        <v>247696095</v>
      </c>
      <c r="E647" s="78">
        <f t="shared" si="213"/>
        <v>8590.9840000000004</v>
      </c>
      <c r="F647" s="78">
        <f t="shared" si="201"/>
        <v>277</v>
      </c>
      <c r="G647" s="78">
        <f t="shared" si="202"/>
        <v>1498.75</v>
      </c>
      <c r="H647" s="78">
        <f t="shared" si="203"/>
        <v>2468.8468000000003</v>
      </c>
      <c r="I647" s="78">
        <f t="shared" si="214"/>
        <v>4346.3872000000001</v>
      </c>
      <c r="J647" s="37">
        <f t="shared" si="230"/>
        <v>0</v>
      </c>
      <c r="V647" s="180">
        <f t="shared" si="220"/>
        <v>0</v>
      </c>
      <c r="W647" s="180">
        <f t="shared" si="231"/>
        <v>0</v>
      </c>
      <c r="X647" s="180"/>
      <c r="Y647" s="180"/>
      <c r="Z647" s="180">
        <f t="shared" si="232"/>
        <v>0</v>
      </c>
      <c r="AA647" s="180"/>
      <c r="AB647" s="180"/>
      <c r="AC647" s="180">
        <f t="shared" si="233"/>
        <v>0</v>
      </c>
      <c r="AL647" s="37">
        <f t="shared" si="224"/>
        <v>0</v>
      </c>
      <c r="AM647" s="179">
        <f t="shared" si="234"/>
        <v>0</v>
      </c>
      <c r="AP647" s="37">
        <f t="shared" si="235"/>
        <v>0</v>
      </c>
      <c r="AS647" s="37">
        <f t="shared" si="236"/>
        <v>0</v>
      </c>
      <c r="AV647" s="37">
        <f t="shared" si="237"/>
        <v>0</v>
      </c>
      <c r="CM647" s="37">
        <v>2399.5968000000003</v>
      </c>
      <c r="CN647" s="37">
        <v>4346.3872000000001</v>
      </c>
      <c r="CS647" s="37">
        <v>69</v>
      </c>
      <c r="DC647" s="37">
        <v>5</v>
      </c>
      <c r="DE647" s="37">
        <f t="shared" si="238"/>
        <v>1</v>
      </c>
      <c r="DG647" s="37">
        <v>1</v>
      </c>
      <c r="DI647" s="37">
        <v>12</v>
      </c>
      <c r="DZ647" s="37">
        <v>4</v>
      </c>
      <c r="EE647" s="37">
        <v>5</v>
      </c>
      <c r="EK647" s="37">
        <v>6</v>
      </c>
      <c r="EL647" s="37">
        <f t="shared" si="239"/>
        <v>35</v>
      </c>
      <c r="EM647" s="37">
        <v>35</v>
      </c>
      <c r="EP647" s="37">
        <v>448</v>
      </c>
      <c r="EQ647" s="37">
        <f t="shared" si="240"/>
        <v>0</v>
      </c>
      <c r="FE647" s="37">
        <v>277</v>
      </c>
      <c r="FF647" s="37">
        <v>1038.75</v>
      </c>
      <c r="FG647" s="37">
        <v>69.25</v>
      </c>
      <c r="FI647" s="37"/>
      <c r="FU647" s="37">
        <v>277</v>
      </c>
      <c r="FW647" s="37">
        <v>5</v>
      </c>
      <c r="JT647" s="37">
        <f t="shared" si="241"/>
        <v>0</v>
      </c>
      <c r="JW647" s="37">
        <f t="shared" si="242"/>
        <v>0</v>
      </c>
      <c r="JZ647" s="37">
        <f t="shared" si="243"/>
        <v>0</v>
      </c>
      <c r="KA647" s="37">
        <f t="shared" si="244"/>
        <v>0</v>
      </c>
      <c r="KB647" s="37">
        <f t="shared" si="245"/>
        <v>0</v>
      </c>
      <c r="KC647" s="37">
        <f t="shared" si="246"/>
        <v>0</v>
      </c>
      <c r="KD647" s="37">
        <f t="shared" si="247"/>
        <v>0</v>
      </c>
      <c r="KV647" s="37">
        <f t="shared" si="248"/>
        <v>0</v>
      </c>
    </row>
    <row r="648" spans="1:308" ht="17.25" customHeight="1" x14ac:dyDescent="0.25">
      <c r="A648" s="17">
        <v>638</v>
      </c>
      <c r="B648" s="163" t="s">
        <v>300</v>
      </c>
      <c r="C648" s="168" t="s">
        <v>1137</v>
      </c>
      <c r="D648" s="163">
        <v>247696057</v>
      </c>
      <c r="E648" s="78">
        <f t="shared" si="213"/>
        <v>2953</v>
      </c>
      <c r="F648" s="78">
        <f t="shared" si="201"/>
        <v>533.6</v>
      </c>
      <c r="G648" s="78">
        <f t="shared" si="202"/>
        <v>707</v>
      </c>
      <c r="H648" s="78">
        <f t="shared" si="203"/>
        <v>1409.2</v>
      </c>
      <c r="I648" s="78">
        <f t="shared" si="214"/>
        <v>303.2</v>
      </c>
      <c r="J648" s="37">
        <f t="shared" si="230"/>
        <v>0</v>
      </c>
      <c r="V648" s="180">
        <f t="shared" si="220"/>
        <v>0</v>
      </c>
      <c r="W648" s="180">
        <f t="shared" si="231"/>
        <v>0</v>
      </c>
      <c r="X648" s="180"/>
      <c r="Y648" s="180"/>
      <c r="Z648" s="180">
        <f t="shared" si="232"/>
        <v>0</v>
      </c>
      <c r="AA648" s="180"/>
      <c r="AB648" s="180"/>
      <c r="AC648" s="180">
        <f t="shared" si="233"/>
        <v>0</v>
      </c>
      <c r="AL648" s="37">
        <f t="shared" si="224"/>
        <v>0</v>
      </c>
      <c r="AM648" s="179">
        <f t="shared" si="234"/>
        <v>0</v>
      </c>
      <c r="AP648" s="37">
        <f t="shared" si="235"/>
        <v>0</v>
      </c>
      <c r="AS648" s="37">
        <f t="shared" si="236"/>
        <v>0</v>
      </c>
      <c r="AV648" s="37">
        <f t="shared" si="237"/>
        <v>0</v>
      </c>
      <c r="CM648" s="37">
        <v>1275.8</v>
      </c>
      <c r="CN648" s="37">
        <v>303.2</v>
      </c>
      <c r="CS648" s="37">
        <v>16</v>
      </c>
      <c r="DC648" s="37">
        <v>30</v>
      </c>
      <c r="DE648" s="37">
        <f t="shared" si="238"/>
        <v>0</v>
      </c>
      <c r="DP648" s="37">
        <v>470</v>
      </c>
      <c r="DZ648" s="37">
        <v>1</v>
      </c>
      <c r="EE648" s="37">
        <v>2</v>
      </c>
      <c r="EK648" s="37">
        <v>2</v>
      </c>
      <c r="EL648" s="37">
        <f t="shared" si="239"/>
        <v>80</v>
      </c>
      <c r="EM648" s="37">
        <v>80</v>
      </c>
      <c r="EO648" s="37">
        <v>533.6</v>
      </c>
      <c r="EQ648" s="37">
        <v>133.4</v>
      </c>
      <c r="FE648" s="37">
        <v>0</v>
      </c>
      <c r="FF648" s="37">
        <v>707</v>
      </c>
      <c r="FG648" s="37">
        <v>0</v>
      </c>
      <c r="FI648" s="37"/>
      <c r="FU648" s="37">
        <v>235</v>
      </c>
      <c r="FW648" s="37">
        <v>3</v>
      </c>
      <c r="JT648" s="37">
        <f t="shared" si="241"/>
        <v>0</v>
      </c>
      <c r="JW648" s="37">
        <f t="shared" si="242"/>
        <v>0</v>
      </c>
      <c r="JZ648" s="37">
        <f t="shared" si="243"/>
        <v>0</v>
      </c>
      <c r="KA648" s="37">
        <f t="shared" si="244"/>
        <v>0</v>
      </c>
      <c r="KB648" s="37">
        <f t="shared" si="245"/>
        <v>0</v>
      </c>
      <c r="KC648" s="37">
        <f t="shared" si="246"/>
        <v>0</v>
      </c>
      <c r="KD648" s="37">
        <f t="shared" si="247"/>
        <v>0</v>
      </c>
      <c r="KV648" s="37">
        <f t="shared" si="248"/>
        <v>0</v>
      </c>
    </row>
    <row r="649" spans="1:308" ht="17.25" customHeight="1" x14ac:dyDescent="0.25">
      <c r="A649" s="17">
        <v>639</v>
      </c>
      <c r="B649" s="163" t="s">
        <v>300</v>
      </c>
      <c r="C649" s="168" t="s">
        <v>1138</v>
      </c>
      <c r="D649" s="163">
        <v>247696106</v>
      </c>
      <c r="E649" s="78">
        <f t="shared" si="213"/>
        <v>11664.179999999998</v>
      </c>
      <c r="F649" s="78">
        <f t="shared" si="201"/>
        <v>640</v>
      </c>
      <c r="G649" s="78">
        <f t="shared" si="202"/>
        <v>4028.8599999999997</v>
      </c>
      <c r="H649" s="78">
        <f t="shared" si="203"/>
        <v>4327.8639999999996</v>
      </c>
      <c r="I649" s="78">
        <f t="shared" si="214"/>
        <v>2667.4560000000001</v>
      </c>
      <c r="J649" s="37">
        <f t="shared" si="230"/>
        <v>1</v>
      </c>
      <c r="K649" s="37">
        <v>1</v>
      </c>
      <c r="V649" s="180">
        <f t="shared" si="220"/>
        <v>0</v>
      </c>
      <c r="W649" s="180">
        <f t="shared" si="231"/>
        <v>0</v>
      </c>
      <c r="X649" s="180"/>
      <c r="Y649" s="180"/>
      <c r="Z649" s="180">
        <f t="shared" si="232"/>
        <v>0</v>
      </c>
      <c r="AA649" s="180"/>
      <c r="AB649" s="180"/>
      <c r="AC649" s="180">
        <f t="shared" si="233"/>
        <v>0</v>
      </c>
      <c r="AH649" s="37">
        <v>212</v>
      </c>
      <c r="AL649" s="37">
        <f t="shared" si="224"/>
        <v>4</v>
      </c>
      <c r="AM649" s="179">
        <f t="shared" si="234"/>
        <v>0</v>
      </c>
      <c r="AP649" s="37">
        <f t="shared" si="235"/>
        <v>0</v>
      </c>
      <c r="AS649" s="37">
        <f t="shared" si="236"/>
        <v>4</v>
      </c>
      <c r="AT649" s="37">
        <v>4</v>
      </c>
      <c r="AV649" s="37">
        <f t="shared" si="237"/>
        <v>0</v>
      </c>
      <c r="CM649" s="37">
        <v>3955.864</v>
      </c>
      <c r="CN649" s="37">
        <v>2667.4560000000001</v>
      </c>
      <c r="CS649" s="37">
        <v>52</v>
      </c>
      <c r="DE649" s="37">
        <f t="shared" si="238"/>
        <v>1</v>
      </c>
      <c r="DG649" s="37">
        <v>1</v>
      </c>
      <c r="DI649" s="37">
        <v>15</v>
      </c>
      <c r="DP649" s="37">
        <v>3462</v>
      </c>
      <c r="DV649" s="37">
        <v>4227.72</v>
      </c>
      <c r="DZ649" s="37">
        <v>4</v>
      </c>
      <c r="ED649" s="37">
        <v>14</v>
      </c>
      <c r="EE649" s="37">
        <v>10</v>
      </c>
      <c r="EK649" s="37">
        <v>10</v>
      </c>
      <c r="EL649" s="37">
        <f t="shared" si="239"/>
        <v>0</v>
      </c>
      <c r="EQ649" s="37">
        <f t="shared" si="240"/>
        <v>0</v>
      </c>
      <c r="FE649" s="37">
        <v>640</v>
      </c>
      <c r="FF649" s="37">
        <v>2700</v>
      </c>
      <c r="FG649" s="37">
        <v>160</v>
      </c>
      <c r="FI649" s="37"/>
      <c r="FU649" s="37">
        <v>675</v>
      </c>
      <c r="FW649" s="37">
        <v>4</v>
      </c>
      <c r="GC649" s="37">
        <v>1313.86</v>
      </c>
      <c r="HU649" s="37">
        <v>1056</v>
      </c>
      <c r="HW649" s="37">
        <v>2</v>
      </c>
      <c r="JT649" s="37">
        <f t="shared" si="241"/>
        <v>0</v>
      </c>
      <c r="JW649" s="37">
        <f t="shared" si="242"/>
        <v>0</v>
      </c>
      <c r="JZ649" s="37">
        <f t="shared" si="243"/>
        <v>0</v>
      </c>
      <c r="KA649" s="37">
        <f t="shared" si="244"/>
        <v>0</v>
      </c>
      <c r="KB649" s="37">
        <f t="shared" si="245"/>
        <v>0</v>
      </c>
      <c r="KC649" s="37">
        <f t="shared" si="246"/>
        <v>0</v>
      </c>
      <c r="KD649" s="37">
        <f t="shared" si="247"/>
        <v>0</v>
      </c>
      <c r="KV649" s="37">
        <f t="shared" si="248"/>
        <v>0</v>
      </c>
    </row>
    <row r="650" spans="1:308" ht="17.25" customHeight="1" x14ac:dyDescent="0.25">
      <c r="A650" s="17">
        <v>640</v>
      </c>
      <c r="B650" s="163" t="s">
        <v>300</v>
      </c>
      <c r="C650" s="168" t="s">
        <v>1139</v>
      </c>
      <c r="D650" s="163">
        <v>1055182187</v>
      </c>
      <c r="E650" s="78">
        <f t="shared" si="213"/>
        <v>9707.1149999999998</v>
      </c>
      <c r="F650" s="78">
        <f t="shared" ref="F650:F713" si="249">SUM(M650,Q650,BC650,BG650,DH650,DL650,EO650,ES650,FE650,FI650,FY650,FZ650,GA650,GK650,GL650,GM650,HY650,IC650,IX650,JB650,LS650,LW650,KF650,LH650)</f>
        <v>2198</v>
      </c>
      <c r="G650" s="78">
        <f t="shared" ref="G650:G713" si="250">SUM(N650,R650,BD650,BH650,DI650,DM650,EP650,ET650,FF650,FJ650,GB650,GC650,GD650,GN650,GO650,GP650,HZ650,ID650,IY650,JC650,LT650,LX650,KH650,LJ650)</f>
        <v>25</v>
      </c>
      <c r="H650" s="78">
        <f t="shared" ref="H650:H713" si="251">SUM(O650,S650,AF650,AH650,AJ650,BE650,BI650,BV650,BX650,BZ650,CM650,CO650,CQ650,CK650,GW650,GX650,GY650,HC650,HD650,DJ650,DN650,EQ650,EU650,FG650,FK650,GE650,GF650,GG650,GQ650,GR650,GS650,IA650,IE650,IZ650,JD650,JF650,JH650,JJ650,JL650,LU650,LY650,MA650,MC650,ME650,MG650,HE650,HI650,HJ650,HK650,HO650,HP650,HQ650,IG650,II650,IK650,IM650,IO650,JN650,MI650,MK650,EW650,EY650,FA650,FC650,JR650,FM650,FO650,FQ650,FS650,JP650+X650+AA650+AD650+BN650+BQ650+BT650+KJ650+KR650+KW650+KY650+LA650+LD650+LL650,CW650,DA650,KN650)</f>
        <v>4496.0230000000001</v>
      </c>
      <c r="I650" s="78">
        <f t="shared" si="214"/>
        <v>2988.0919999999996</v>
      </c>
      <c r="J650" s="37">
        <f t="shared" si="230"/>
        <v>0</v>
      </c>
      <c r="V650" s="180">
        <f t="shared" si="220"/>
        <v>0</v>
      </c>
      <c r="W650" s="180">
        <f t="shared" si="231"/>
        <v>0</v>
      </c>
      <c r="X650" s="180"/>
      <c r="Y650" s="180"/>
      <c r="Z650" s="180">
        <f t="shared" si="232"/>
        <v>0</v>
      </c>
      <c r="AA650" s="180"/>
      <c r="AB650" s="180"/>
      <c r="AC650" s="180">
        <f t="shared" si="233"/>
        <v>0</v>
      </c>
      <c r="AL650" s="37">
        <f t="shared" si="224"/>
        <v>0</v>
      </c>
      <c r="AM650" s="179">
        <f t="shared" si="234"/>
        <v>0</v>
      </c>
      <c r="AP650" s="37">
        <f t="shared" si="235"/>
        <v>0</v>
      </c>
      <c r="AS650" s="37">
        <f t="shared" si="236"/>
        <v>0</v>
      </c>
      <c r="AV650" s="37">
        <f t="shared" si="237"/>
        <v>0</v>
      </c>
      <c r="CM650" s="37">
        <v>4089.0230000000001</v>
      </c>
      <c r="CN650" s="37">
        <v>2988.0919999999996</v>
      </c>
      <c r="CS650" s="37">
        <v>60</v>
      </c>
      <c r="DE650" s="37">
        <f t="shared" si="238"/>
        <v>1</v>
      </c>
      <c r="DG650" s="37">
        <v>1</v>
      </c>
      <c r="DI650" s="37">
        <v>25</v>
      </c>
      <c r="DP650" s="37">
        <v>1384</v>
      </c>
      <c r="DV650" s="37">
        <v>1140</v>
      </c>
      <c r="DZ650" s="37">
        <v>2</v>
      </c>
      <c r="EE650" s="37">
        <v>6</v>
      </c>
      <c r="EK650" s="37">
        <v>6</v>
      </c>
      <c r="EL650" s="37">
        <f t="shared" si="239"/>
        <v>0</v>
      </c>
      <c r="EQ650" s="37">
        <f t="shared" si="240"/>
        <v>0</v>
      </c>
      <c r="FE650" s="37">
        <v>1628</v>
      </c>
      <c r="FG650" s="37">
        <v>407</v>
      </c>
      <c r="FI650" s="37"/>
      <c r="FU650" s="37">
        <v>407</v>
      </c>
      <c r="FW650" s="37">
        <v>5</v>
      </c>
      <c r="FZ650" s="37">
        <v>570</v>
      </c>
      <c r="HU650" s="37">
        <v>285</v>
      </c>
      <c r="HW650" s="37">
        <v>2</v>
      </c>
      <c r="JT650" s="37">
        <f t="shared" si="241"/>
        <v>0</v>
      </c>
      <c r="JW650" s="37">
        <f t="shared" si="242"/>
        <v>0</v>
      </c>
      <c r="JZ650" s="37">
        <f t="shared" si="243"/>
        <v>0</v>
      </c>
      <c r="KA650" s="37">
        <f t="shared" si="244"/>
        <v>0</v>
      </c>
      <c r="KB650" s="37">
        <f t="shared" si="245"/>
        <v>0</v>
      </c>
      <c r="KC650" s="37">
        <f t="shared" si="246"/>
        <v>0</v>
      </c>
      <c r="KD650" s="37">
        <f t="shared" si="247"/>
        <v>0</v>
      </c>
      <c r="KV650" s="37">
        <f t="shared" si="248"/>
        <v>0</v>
      </c>
    </row>
    <row r="651" spans="1:308" ht="17.25" customHeight="1" x14ac:dyDescent="0.25">
      <c r="A651" s="17">
        <v>641</v>
      </c>
      <c r="B651" s="163" t="s">
        <v>300</v>
      </c>
      <c r="C651" s="168" t="s">
        <v>1140</v>
      </c>
      <c r="D651" s="163">
        <v>247696079</v>
      </c>
      <c r="E651" s="78">
        <f t="shared" ref="E651:E714" si="252">SUM(F651,G651,H651,I651)</f>
        <v>32966</v>
      </c>
      <c r="F651" s="78">
        <f t="shared" si="249"/>
        <v>1810</v>
      </c>
      <c r="G651" s="78">
        <f t="shared" si="250"/>
        <v>12395.5</v>
      </c>
      <c r="H651" s="78">
        <f t="shared" si="251"/>
        <v>14884.5</v>
      </c>
      <c r="I651" s="78">
        <f t="shared" ref="I651:I714" si="253">SUM(P651,T651,Y651,AB651,AE651,AG651,AI651,AK651,BF651,BJ651,BO651,BR651,BU651,BW651,BY651,CA651,CL651,CN651,CP651,CR651,CX651,DB651,DK651,DO651,ER651,EV651,EX651,EZ651,FB651,FD651,FH651,FL651,FN651,FP651,FR651,FT651,GH651:GJ651,GT651:GV651,GZ651:HB651,HF651:HH651,HL651:HN651,HR651:HT651,IB651,IF651,IH651,IJ651,IL651,IN651,IP651,JA651,JE651,JG651,JI651,JK651,JM763,JM651,JO651,JQ651,JS651,KL651,KT651,KX651,KZ651,LB651,LF651,LN651,LV651,LZ651,MB651,MD651,MF651,MH651,MJ651,ML651,KP651)</f>
        <v>3876</v>
      </c>
      <c r="J651" s="37">
        <f t="shared" si="230"/>
        <v>1</v>
      </c>
      <c r="K651" s="37">
        <v>1</v>
      </c>
      <c r="V651" s="180">
        <f t="shared" si="220"/>
        <v>0</v>
      </c>
      <c r="W651" s="180">
        <f t="shared" si="231"/>
        <v>0</v>
      </c>
      <c r="X651" s="180"/>
      <c r="Y651" s="180"/>
      <c r="Z651" s="180">
        <f t="shared" si="232"/>
        <v>0</v>
      </c>
      <c r="AA651" s="180"/>
      <c r="AB651" s="180"/>
      <c r="AC651" s="180">
        <f t="shared" si="233"/>
        <v>0</v>
      </c>
      <c r="AH651" s="37">
        <v>123</v>
      </c>
      <c r="AL651" s="37">
        <f t="shared" si="224"/>
        <v>13</v>
      </c>
      <c r="AM651" s="179">
        <f t="shared" si="234"/>
        <v>13</v>
      </c>
      <c r="AN651" s="37">
        <v>13</v>
      </c>
      <c r="AP651" s="37">
        <f t="shared" si="235"/>
        <v>0</v>
      </c>
      <c r="AS651" s="37">
        <f t="shared" si="236"/>
        <v>0</v>
      </c>
      <c r="AV651" s="37">
        <f t="shared" si="237"/>
        <v>0</v>
      </c>
      <c r="AY651" s="37">
        <v>1</v>
      </c>
      <c r="BL651" s="37">
        <v>173</v>
      </c>
      <c r="BM651" s="37">
        <v>173</v>
      </c>
      <c r="BN651" s="37">
        <v>173</v>
      </c>
      <c r="CB651" s="37">
        <v>7</v>
      </c>
      <c r="CC651" s="37">
        <v>7</v>
      </c>
      <c r="CM651" s="37">
        <v>14136</v>
      </c>
      <c r="CN651" s="37">
        <v>3876</v>
      </c>
      <c r="CS651" s="37">
        <v>57</v>
      </c>
      <c r="DE651" s="37">
        <f t="shared" si="238"/>
        <v>1</v>
      </c>
      <c r="DG651" s="37">
        <v>1</v>
      </c>
      <c r="DI651" s="37">
        <v>12</v>
      </c>
      <c r="DP651" s="37">
        <v>10524</v>
      </c>
      <c r="DV651" s="37">
        <v>8988</v>
      </c>
      <c r="DZ651" s="37">
        <v>5</v>
      </c>
      <c r="EE651" s="37">
        <v>22</v>
      </c>
      <c r="EK651" s="37">
        <v>13</v>
      </c>
      <c r="EL651" s="37">
        <f t="shared" si="239"/>
        <v>85</v>
      </c>
      <c r="EM651" s="37">
        <v>85</v>
      </c>
      <c r="EP651" s="37">
        <v>1102</v>
      </c>
      <c r="EQ651" s="37">
        <f t="shared" si="240"/>
        <v>0</v>
      </c>
      <c r="FE651" s="37">
        <v>1810</v>
      </c>
      <c r="FF651" s="37">
        <v>6787.5</v>
      </c>
      <c r="FG651" s="37">
        <v>452.5</v>
      </c>
      <c r="FI651" s="37"/>
      <c r="FU651" s="37">
        <v>3016</v>
      </c>
      <c r="FW651" s="37">
        <v>3</v>
      </c>
      <c r="GC651" s="37">
        <v>4494</v>
      </c>
      <c r="HU651" s="37">
        <v>2246</v>
      </c>
      <c r="HW651" s="37">
        <v>2</v>
      </c>
      <c r="JT651" s="37">
        <f t="shared" si="241"/>
        <v>0</v>
      </c>
      <c r="JW651" s="37">
        <f t="shared" si="242"/>
        <v>0</v>
      </c>
      <c r="JZ651" s="37">
        <f t="shared" si="243"/>
        <v>0</v>
      </c>
      <c r="KA651" s="37">
        <f t="shared" si="244"/>
        <v>0</v>
      </c>
      <c r="KB651" s="37">
        <f t="shared" si="245"/>
        <v>0</v>
      </c>
      <c r="KC651" s="37">
        <f t="shared" si="246"/>
        <v>0</v>
      </c>
      <c r="KD651" s="37">
        <f t="shared" si="247"/>
        <v>0</v>
      </c>
      <c r="KV651" s="37">
        <f t="shared" si="248"/>
        <v>0</v>
      </c>
    </row>
    <row r="652" spans="1:308" ht="17.25" customHeight="1" x14ac:dyDescent="0.25">
      <c r="A652" s="17">
        <v>642</v>
      </c>
      <c r="B652" s="163" t="s">
        <v>300</v>
      </c>
      <c r="C652" s="168" t="s">
        <v>1141</v>
      </c>
      <c r="D652" s="163">
        <v>247696055</v>
      </c>
      <c r="E652" s="78">
        <f t="shared" si="252"/>
        <v>7739.0000000000009</v>
      </c>
      <c r="F652" s="78">
        <f t="shared" si="249"/>
        <v>172.8</v>
      </c>
      <c r="G652" s="78">
        <f t="shared" si="250"/>
        <v>2667</v>
      </c>
      <c r="H652" s="78">
        <f t="shared" si="251"/>
        <v>1974.4</v>
      </c>
      <c r="I652" s="78">
        <f t="shared" si="253"/>
        <v>2924.8</v>
      </c>
      <c r="J652" s="37">
        <f t="shared" si="230"/>
        <v>0</v>
      </c>
      <c r="V652" s="180">
        <f t="shared" si="220"/>
        <v>0</v>
      </c>
      <c r="W652" s="180">
        <f t="shared" si="231"/>
        <v>0</v>
      </c>
      <c r="X652" s="180"/>
      <c r="Y652" s="180"/>
      <c r="Z652" s="180">
        <f t="shared" si="232"/>
        <v>0</v>
      </c>
      <c r="AA652" s="180"/>
      <c r="AB652" s="180"/>
      <c r="AC652" s="180">
        <f t="shared" si="233"/>
        <v>0</v>
      </c>
      <c r="AL652" s="37">
        <f t="shared" si="224"/>
        <v>0</v>
      </c>
      <c r="AM652" s="179">
        <f t="shared" si="234"/>
        <v>0</v>
      </c>
      <c r="AP652" s="37">
        <f t="shared" si="235"/>
        <v>0</v>
      </c>
      <c r="AS652" s="37">
        <f t="shared" si="236"/>
        <v>0</v>
      </c>
      <c r="AV652" s="37">
        <f t="shared" si="237"/>
        <v>0</v>
      </c>
      <c r="CM652" s="37">
        <v>1931.2</v>
      </c>
      <c r="CN652" s="37">
        <v>2924.8</v>
      </c>
      <c r="CS652" s="37">
        <v>8</v>
      </c>
      <c r="DE652" s="37">
        <f t="shared" si="238"/>
        <v>1</v>
      </c>
      <c r="DG652" s="37">
        <v>1</v>
      </c>
      <c r="DI652" s="37">
        <v>12</v>
      </c>
      <c r="DP652" s="37">
        <v>2520</v>
      </c>
      <c r="DV652" s="37">
        <v>1430</v>
      </c>
      <c r="DZ652" s="37">
        <v>6</v>
      </c>
      <c r="EE652" s="37">
        <v>6</v>
      </c>
      <c r="EK652" s="37">
        <v>6</v>
      </c>
      <c r="EL652" s="37">
        <f t="shared" si="239"/>
        <v>15</v>
      </c>
      <c r="EM652" s="37">
        <v>15</v>
      </c>
      <c r="EO652" s="37">
        <v>172.8</v>
      </c>
      <c r="EQ652" s="37">
        <v>43.2</v>
      </c>
      <c r="FE652" s="37">
        <v>0</v>
      </c>
      <c r="FF652" s="37">
        <v>1940</v>
      </c>
      <c r="FG652" s="37">
        <v>0</v>
      </c>
      <c r="FI652" s="37"/>
      <c r="FU652" s="37">
        <v>706</v>
      </c>
      <c r="FW652" s="37">
        <v>3</v>
      </c>
      <c r="GC652" s="37">
        <v>715</v>
      </c>
      <c r="HU652" s="37">
        <v>554</v>
      </c>
      <c r="HW652" s="37">
        <v>1.5</v>
      </c>
      <c r="JT652" s="37">
        <f t="shared" si="241"/>
        <v>0</v>
      </c>
      <c r="JW652" s="37">
        <f t="shared" si="242"/>
        <v>0</v>
      </c>
      <c r="JZ652" s="37">
        <f t="shared" si="243"/>
        <v>0</v>
      </c>
      <c r="KA652" s="37">
        <f t="shared" si="244"/>
        <v>0</v>
      </c>
      <c r="KB652" s="37">
        <f t="shared" si="245"/>
        <v>0</v>
      </c>
      <c r="KC652" s="37">
        <f t="shared" si="246"/>
        <v>0</v>
      </c>
      <c r="KD652" s="37">
        <f t="shared" si="247"/>
        <v>0</v>
      </c>
      <c r="KV652" s="37">
        <f t="shared" si="248"/>
        <v>0</v>
      </c>
    </row>
    <row r="653" spans="1:308" ht="17.25" customHeight="1" x14ac:dyDescent="0.25">
      <c r="A653" s="17">
        <v>643</v>
      </c>
      <c r="B653" s="163" t="s">
        <v>300</v>
      </c>
      <c r="C653" s="168" t="s">
        <v>1142</v>
      </c>
      <c r="D653" s="163">
        <v>247696072</v>
      </c>
      <c r="E653" s="78">
        <f t="shared" si="252"/>
        <v>21394</v>
      </c>
      <c r="F653" s="78">
        <f t="shared" si="249"/>
        <v>395.2</v>
      </c>
      <c r="G653" s="78">
        <f t="shared" si="250"/>
        <v>8331</v>
      </c>
      <c r="H653" s="78">
        <f t="shared" si="251"/>
        <v>10245.975999999999</v>
      </c>
      <c r="I653" s="78">
        <f t="shared" si="253"/>
        <v>2421.8240000000001</v>
      </c>
      <c r="J653" s="37">
        <f t="shared" si="230"/>
        <v>2</v>
      </c>
      <c r="K653" s="37">
        <v>2</v>
      </c>
      <c r="V653" s="180">
        <f t="shared" si="220"/>
        <v>847</v>
      </c>
      <c r="W653" s="180">
        <f t="shared" si="231"/>
        <v>847</v>
      </c>
      <c r="X653" s="180">
        <v>847</v>
      </c>
      <c r="Y653" s="180"/>
      <c r="Z653" s="180">
        <f t="shared" si="232"/>
        <v>0</v>
      </c>
      <c r="AA653" s="180"/>
      <c r="AB653" s="180"/>
      <c r="AC653" s="180">
        <f t="shared" si="233"/>
        <v>0</v>
      </c>
      <c r="AH653" s="37">
        <v>96.9</v>
      </c>
      <c r="AL653" s="37">
        <f t="shared" si="224"/>
        <v>30</v>
      </c>
      <c r="AM653" s="179">
        <f t="shared" si="234"/>
        <v>30</v>
      </c>
      <c r="AN653" s="37">
        <v>30</v>
      </c>
      <c r="AP653" s="37">
        <f t="shared" si="235"/>
        <v>0</v>
      </c>
      <c r="AS653" s="37">
        <f t="shared" si="236"/>
        <v>0</v>
      </c>
      <c r="AV653" s="37">
        <f t="shared" si="237"/>
        <v>0</v>
      </c>
      <c r="AY653" s="37">
        <v>1</v>
      </c>
      <c r="BZ653" s="37">
        <v>1765</v>
      </c>
      <c r="CB653" s="37">
        <v>12</v>
      </c>
      <c r="CC653" s="37">
        <v>12</v>
      </c>
      <c r="CM653" s="37">
        <v>7438.2759999999998</v>
      </c>
      <c r="CN653" s="37">
        <v>2421.8240000000001</v>
      </c>
      <c r="CS653" s="37">
        <v>100</v>
      </c>
      <c r="DE653" s="37">
        <f t="shared" si="238"/>
        <v>1</v>
      </c>
      <c r="DG653" s="37">
        <v>1</v>
      </c>
      <c r="DI653" s="37">
        <v>36</v>
      </c>
      <c r="DP653" s="37">
        <v>6738</v>
      </c>
      <c r="DV653" s="37">
        <v>7254</v>
      </c>
      <c r="DZ653" s="37">
        <v>3</v>
      </c>
      <c r="EE653" s="37">
        <v>11</v>
      </c>
      <c r="EK653" s="37">
        <v>13</v>
      </c>
      <c r="EL653" s="37">
        <f t="shared" si="239"/>
        <v>27</v>
      </c>
      <c r="EM653" s="37">
        <v>27</v>
      </c>
      <c r="EO653" s="37">
        <v>395.2</v>
      </c>
      <c r="EQ653" s="37">
        <v>98.800000000000011</v>
      </c>
      <c r="FE653" s="37">
        <v>0</v>
      </c>
      <c r="FF653" s="37">
        <v>4668</v>
      </c>
      <c r="FG653" s="37">
        <v>0</v>
      </c>
      <c r="FI653" s="37"/>
      <c r="FU653" s="37">
        <v>1556</v>
      </c>
      <c r="FW653" s="37">
        <v>3</v>
      </c>
      <c r="GC653" s="37">
        <v>3627</v>
      </c>
      <c r="HU653" s="37">
        <v>1813</v>
      </c>
      <c r="HW653" s="37">
        <v>2</v>
      </c>
      <c r="JT653" s="37">
        <f t="shared" si="241"/>
        <v>0</v>
      </c>
      <c r="JW653" s="37">
        <f t="shared" si="242"/>
        <v>0</v>
      </c>
      <c r="JZ653" s="37">
        <f t="shared" si="243"/>
        <v>0</v>
      </c>
      <c r="KA653" s="37">
        <f t="shared" si="244"/>
        <v>0</v>
      </c>
      <c r="KB653" s="37">
        <f t="shared" si="245"/>
        <v>0</v>
      </c>
      <c r="KC653" s="37">
        <f t="shared" si="246"/>
        <v>0</v>
      </c>
      <c r="KD653" s="37">
        <f t="shared" si="247"/>
        <v>0</v>
      </c>
      <c r="KV653" s="37">
        <f t="shared" si="248"/>
        <v>0</v>
      </c>
    </row>
    <row r="654" spans="1:308" ht="17.25" customHeight="1" x14ac:dyDescent="0.25">
      <c r="A654" s="17">
        <v>644</v>
      </c>
      <c r="B654" s="163" t="s">
        <v>300</v>
      </c>
      <c r="C654" s="168" t="s">
        <v>1143</v>
      </c>
      <c r="D654" s="163">
        <v>247696125</v>
      </c>
      <c r="E654" s="78">
        <f t="shared" si="252"/>
        <v>21752</v>
      </c>
      <c r="F654" s="78">
        <f t="shared" si="249"/>
        <v>1578.4</v>
      </c>
      <c r="G654" s="78">
        <f t="shared" si="250"/>
        <v>8525</v>
      </c>
      <c r="H654" s="78">
        <f t="shared" si="251"/>
        <v>9431.8000000000011</v>
      </c>
      <c r="I654" s="78">
        <f t="shared" si="253"/>
        <v>2216.8000000000002</v>
      </c>
      <c r="J654" s="37">
        <f t="shared" si="230"/>
        <v>1</v>
      </c>
      <c r="K654" s="37">
        <v>1</v>
      </c>
      <c r="V654" s="180">
        <f t="shared" si="220"/>
        <v>525</v>
      </c>
      <c r="W654" s="180">
        <f t="shared" si="231"/>
        <v>0</v>
      </c>
      <c r="X654" s="180"/>
      <c r="Y654" s="180"/>
      <c r="Z654" s="180">
        <f t="shared" si="232"/>
        <v>525</v>
      </c>
      <c r="AA654" s="180">
        <v>525</v>
      </c>
      <c r="AB654" s="180"/>
      <c r="AC654" s="180">
        <f t="shared" si="233"/>
        <v>0</v>
      </c>
      <c r="AL654" s="37">
        <f t="shared" si="224"/>
        <v>14</v>
      </c>
      <c r="AM654" s="179">
        <f t="shared" si="234"/>
        <v>0</v>
      </c>
      <c r="AP654" s="37">
        <f t="shared" si="235"/>
        <v>14</v>
      </c>
      <c r="AQ654" s="37">
        <v>14</v>
      </c>
      <c r="AS654" s="37">
        <f t="shared" si="236"/>
        <v>0</v>
      </c>
      <c r="AV654" s="37">
        <f t="shared" si="237"/>
        <v>0</v>
      </c>
      <c r="AY654" s="37">
        <v>1</v>
      </c>
      <c r="BX654" s="37">
        <v>488</v>
      </c>
      <c r="CH654" s="37">
        <v>8</v>
      </c>
      <c r="CI654" s="37">
        <v>8</v>
      </c>
      <c r="CM654" s="37">
        <v>8024.2</v>
      </c>
      <c r="CN654" s="37">
        <v>2216.8000000000002</v>
      </c>
      <c r="CS654" s="37">
        <v>100</v>
      </c>
      <c r="DE654" s="37">
        <f t="shared" si="238"/>
        <v>1</v>
      </c>
      <c r="DG654" s="37">
        <v>1</v>
      </c>
      <c r="DI654" s="37">
        <v>50</v>
      </c>
      <c r="DP654" s="37">
        <v>4646</v>
      </c>
      <c r="DV654" s="37">
        <v>9296</v>
      </c>
      <c r="DZ654" s="37">
        <v>1</v>
      </c>
      <c r="EE654" s="37">
        <v>11</v>
      </c>
      <c r="EK654" s="37">
        <v>12</v>
      </c>
      <c r="EL654" s="37">
        <f t="shared" si="239"/>
        <v>90</v>
      </c>
      <c r="EM654" s="37">
        <v>90</v>
      </c>
      <c r="EO654" s="37">
        <v>1578.4</v>
      </c>
      <c r="EQ654" s="37">
        <v>394.6</v>
      </c>
      <c r="FE654" s="37">
        <v>0</v>
      </c>
      <c r="FF654" s="37">
        <v>3827</v>
      </c>
      <c r="FG654" s="37">
        <v>0</v>
      </c>
      <c r="FI654" s="37"/>
      <c r="FU654" s="37">
        <v>1275</v>
      </c>
      <c r="FW654" s="37">
        <v>3</v>
      </c>
      <c r="GC654" s="37">
        <v>4648</v>
      </c>
      <c r="HU654" s="37">
        <v>2323</v>
      </c>
      <c r="HW654" s="37">
        <v>2</v>
      </c>
      <c r="JT654" s="37">
        <f t="shared" si="241"/>
        <v>0</v>
      </c>
      <c r="JW654" s="37">
        <f t="shared" si="242"/>
        <v>0</v>
      </c>
      <c r="JZ654" s="37">
        <f t="shared" si="243"/>
        <v>0</v>
      </c>
      <c r="KA654" s="37">
        <f t="shared" si="244"/>
        <v>0</v>
      </c>
      <c r="KB654" s="37">
        <f t="shared" si="245"/>
        <v>0</v>
      </c>
      <c r="KC654" s="37">
        <f t="shared" si="246"/>
        <v>0</v>
      </c>
      <c r="KD654" s="37">
        <f t="shared" si="247"/>
        <v>0</v>
      </c>
      <c r="KV654" s="37">
        <f t="shared" si="248"/>
        <v>0</v>
      </c>
    </row>
    <row r="655" spans="1:308" ht="17.25" customHeight="1" x14ac:dyDescent="0.25">
      <c r="A655" s="17">
        <v>645</v>
      </c>
      <c r="B655" s="163" t="s">
        <v>300</v>
      </c>
      <c r="C655" s="168" t="s">
        <v>1144</v>
      </c>
      <c r="D655" s="163">
        <v>247696117</v>
      </c>
      <c r="E655" s="78">
        <f t="shared" si="252"/>
        <v>12833</v>
      </c>
      <c r="F655" s="78">
        <f t="shared" si="249"/>
        <v>4824.2</v>
      </c>
      <c r="G655" s="78">
        <f t="shared" si="250"/>
        <v>100</v>
      </c>
      <c r="H655" s="78">
        <f t="shared" si="251"/>
        <v>2630.4000000000005</v>
      </c>
      <c r="I655" s="78">
        <f t="shared" si="253"/>
        <v>5278.4</v>
      </c>
      <c r="J655" s="37">
        <f t="shared" si="230"/>
        <v>1</v>
      </c>
      <c r="K655" s="37">
        <v>1</v>
      </c>
      <c r="V655" s="180">
        <f t="shared" si="220"/>
        <v>0</v>
      </c>
      <c r="W655" s="180">
        <f t="shared" si="231"/>
        <v>0</v>
      </c>
      <c r="X655" s="180"/>
      <c r="Y655" s="180"/>
      <c r="Z655" s="180">
        <f t="shared" si="232"/>
        <v>0</v>
      </c>
      <c r="AA655" s="180"/>
      <c r="AB655" s="180"/>
      <c r="AC655" s="180">
        <f t="shared" si="233"/>
        <v>0</v>
      </c>
      <c r="AH655" s="37">
        <v>98</v>
      </c>
      <c r="AL655" s="37">
        <f t="shared" si="224"/>
        <v>8</v>
      </c>
      <c r="AM655" s="179">
        <f t="shared" si="234"/>
        <v>0</v>
      </c>
      <c r="AP655" s="37">
        <f t="shared" si="235"/>
        <v>8</v>
      </c>
      <c r="AQ655" s="37">
        <v>8</v>
      </c>
      <c r="AS655" s="37">
        <f t="shared" si="236"/>
        <v>0</v>
      </c>
      <c r="AV655" s="37">
        <f t="shared" si="237"/>
        <v>0</v>
      </c>
      <c r="CM655" s="37">
        <v>1569.6000000000001</v>
      </c>
      <c r="CN655" s="37">
        <v>5278.4</v>
      </c>
      <c r="CS655" s="37">
        <v>25</v>
      </c>
      <c r="DE655" s="37">
        <f t="shared" si="238"/>
        <v>3</v>
      </c>
      <c r="DG655" s="37">
        <v>3</v>
      </c>
      <c r="DI655" s="37">
        <v>100</v>
      </c>
      <c r="DP655" s="37">
        <v>2020</v>
      </c>
      <c r="DV655" s="37">
        <v>1946</v>
      </c>
      <c r="DZ655" s="37">
        <v>2</v>
      </c>
      <c r="EE655" s="37">
        <v>5</v>
      </c>
      <c r="EK655" s="37">
        <v>6</v>
      </c>
      <c r="EL655" s="37">
        <f t="shared" si="239"/>
        <v>112</v>
      </c>
      <c r="EM655" s="37">
        <v>112</v>
      </c>
      <c r="EO655" s="37">
        <v>2176</v>
      </c>
      <c r="EQ655" s="37">
        <v>544</v>
      </c>
      <c r="FE655" s="37">
        <v>1675.2</v>
      </c>
      <c r="FG655" s="37">
        <v>418.8</v>
      </c>
      <c r="FI655" s="37"/>
      <c r="FU655" s="37">
        <v>524</v>
      </c>
      <c r="FW655" s="37">
        <v>4</v>
      </c>
      <c r="FZ655" s="37">
        <v>973</v>
      </c>
      <c r="HU655" s="37">
        <v>486</v>
      </c>
      <c r="HW655" s="37">
        <v>2</v>
      </c>
      <c r="JT655" s="37">
        <f t="shared" si="241"/>
        <v>0</v>
      </c>
      <c r="JW655" s="37">
        <f t="shared" si="242"/>
        <v>0</v>
      </c>
      <c r="JZ655" s="37">
        <f t="shared" si="243"/>
        <v>0</v>
      </c>
      <c r="KA655" s="37">
        <f t="shared" si="244"/>
        <v>0</v>
      </c>
      <c r="KB655" s="37">
        <f t="shared" si="245"/>
        <v>0</v>
      </c>
      <c r="KC655" s="37">
        <f t="shared" si="246"/>
        <v>0</v>
      </c>
      <c r="KD655" s="37">
        <f t="shared" si="247"/>
        <v>0</v>
      </c>
      <c r="KV655" s="37">
        <f t="shared" si="248"/>
        <v>0</v>
      </c>
    </row>
    <row r="656" spans="1:308" ht="17.25" customHeight="1" x14ac:dyDescent="0.25">
      <c r="A656" s="17">
        <v>646</v>
      </c>
      <c r="B656" s="163" t="s">
        <v>300</v>
      </c>
      <c r="C656" s="168" t="s">
        <v>1145</v>
      </c>
      <c r="D656" s="163">
        <v>247696120</v>
      </c>
      <c r="E656" s="78">
        <f t="shared" si="252"/>
        <v>26559</v>
      </c>
      <c r="F656" s="78">
        <f t="shared" si="249"/>
        <v>0</v>
      </c>
      <c r="G656" s="78">
        <f t="shared" si="250"/>
        <v>9735</v>
      </c>
      <c r="H656" s="78">
        <f t="shared" si="251"/>
        <v>6573.6</v>
      </c>
      <c r="I656" s="78">
        <f t="shared" si="253"/>
        <v>10250.4</v>
      </c>
      <c r="J656" s="37">
        <f t="shared" si="230"/>
        <v>3</v>
      </c>
      <c r="K656" s="37">
        <v>3</v>
      </c>
      <c r="V656" s="180">
        <f t="shared" si="220"/>
        <v>490</v>
      </c>
      <c r="W656" s="180">
        <f t="shared" si="231"/>
        <v>0</v>
      </c>
      <c r="X656" s="180"/>
      <c r="Y656" s="180"/>
      <c r="Z656" s="180">
        <f t="shared" si="232"/>
        <v>490</v>
      </c>
      <c r="AA656" s="180">
        <v>490</v>
      </c>
      <c r="AB656" s="180"/>
      <c r="AC656" s="180">
        <f t="shared" si="233"/>
        <v>0</v>
      </c>
      <c r="AH656" s="37">
        <v>436</v>
      </c>
      <c r="AL656" s="37">
        <f t="shared" si="224"/>
        <v>11</v>
      </c>
      <c r="AM656" s="179">
        <f t="shared" si="234"/>
        <v>0</v>
      </c>
      <c r="AP656" s="37">
        <f t="shared" si="235"/>
        <v>11</v>
      </c>
      <c r="AQ656" s="37">
        <v>11</v>
      </c>
      <c r="AS656" s="37">
        <f t="shared" si="236"/>
        <v>0</v>
      </c>
      <c r="AV656" s="37">
        <f t="shared" si="237"/>
        <v>0</v>
      </c>
      <c r="CM656" s="37">
        <v>4062.6000000000004</v>
      </c>
      <c r="CN656" s="37">
        <v>10250.4</v>
      </c>
      <c r="CS656" s="37">
        <v>230</v>
      </c>
      <c r="DE656" s="37">
        <f t="shared" si="238"/>
        <v>2</v>
      </c>
      <c r="DG656" s="37">
        <v>2</v>
      </c>
      <c r="DI656" s="37">
        <v>105</v>
      </c>
      <c r="DP656" s="37">
        <v>7198</v>
      </c>
      <c r="DV656" s="37">
        <v>3170</v>
      </c>
      <c r="DZ656" s="37">
        <v>2</v>
      </c>
      <c r="EE656" s="37">
        <v>12</v>
      </c>
      <c r="EK656" s="37">
        <v>27</v>
      </c>
      <c r="EL656" s="37">
        <f t="shared" si="239"/>
        <v>80</v>
      </c>
      <c r="EM656" s="37">
        <v>80</v>
      </c>
      <c r="EP656" s="37">
        <v>867</v>
      </c>
      <c r="EQ656" s="37">
        <f t="shared" si="240"/>
        <v>0</v>
      </c>
      <c r="FE656" s="37">
        <v>0</v>
      </c>
      <c r="FF656" s="37">
        <v>8763</v>
      </c>
      <c r="FG656" s="37">
        <v>0</v>
      </c>
      <c r="FI656" s="37"/>
      <c r="FU656" s="37">
        <v>2290</v>
      </c>
      <c r="FW656" s="37">
        <v>4</v>
      </c>
      <c r="GF656" s="37">
        <v>1585</v>
      </c>
      <c r="HU656" s="37">
        <v>1309</v>
      </c>
      <c r="HW656" s="37">
        <v>1</v>
      </c>
      <c r="JT656" s="37">
        <f t="shared" si="241"/>
        <v>0</v>
      </c>
      <c r="JW656" s="37">
        <f t="shared" si="242"/>
        <v>0</v>
      </c>
      <c r="JZ656" s="37">
        <f t="shared" si="243"/>
        <v>0</v>
      </c>
      <c r="KA656" s="37">
        <f t="shared" si="244"/>
        <v>0</v>
      </c>
      <c r="KB656" s="37">
        <f t="shared" si="245"/>
        <v>0</v>
      </c>
      <c r="KC656" s="37">
        <f t="shared" si="246"/>
        <v>0</v>
      </c>
      <c r="KD656" s="37">
        <f t="shared" si="247"/>
        <v>0</v>
      </c>
      <c r="KV656" s="37">
        <f t="shared" si="248"/>
        <v>0</v>
      </c>
    </row>
    <row r="657" spans="1:308" ht="17.25" customHeight="1" x14ac:dyDescent="0.25">
      <c r="A657" s="17">
        <v>647</v>
      </c>
      <c r="B657" s="163" t="s">
        <v>300</v>
      </c>
      <c r="C657" s="168" t="s">
        <v>1146</v>
      </c>
      <c r="D657" s="163">
        <v>247696101</v>
      </c>
      <c r="E657" s="78">
        <f t="shared" si="252"/>
        <v>4883</v>
      </c>
      <c r="F657" s="78">
        <f t="shared" si="249"/>
        <v>540</v>
      </c>
      <c r="G657" s="78">
        <f t="shared" si="250"/>
        <v>1788</v>
      </c>
      <c r="H657" s="78">
        <f t="shared" si="251"/>
        <v>1467.8</v>
      </c>
      <c r="I657" s="78">
        <f t="shared" si="253"/>
        <v>1087.2</v>
      </c>
      <c r="J657" s="37">
        <f t="shared" si="230"/>
        <v>0</v>
      </c>
      <c r="V657" s="180">
        <f t="shared" si="220"/>
        <v>0</v>
      </c>
      <c r="W657" s="180">
        <f t="shared" si="231"/>
        <v>0</v>
      </c>
      <c r="X657" s="180"/>
      <c r="Y657" s="180"/>
      <c r="Z657" s="180">
        <f t="shared" si="232"/>
        <v>0</v>
      </c>
      <c r="AA657" s="180"/>
      <c r="AB657" s="180"/>
      <c r="AC657" s="180">
        <f t="shared" si="233"/>
        <v>0</v>
      </c>
      <c r="AL657" s="37">
        <f t="shared" si="224"/>
        <v>0</v>
      </c>
      <c r="AM657" s="179">
        <f t="shared" si="234"/>
        <v>0</v>
      </c>
      <c r="AP657" s="37">
        <f t="shared" si="235"/>
        <v>0</v>
      </c>
      <c r="AS657" s="37">
        <f t="shared" si="236"/>
        <v>0</v>
      </c>
      <c r="AV657" s="37">
        <f t="shared" si="237"/>
        <v>0</v>
      </c>
      <c r="AY657" s="37">
        <v>1</v>
      </c>
      <c r="BP657" s="37">
        <v>261</v>
      </c>
      <c r="BQ657" s="37">
        <v>261</v>
      </c>
      <c r="CE657" s="37">
        <v>4</v>
      </c>
      <c r="CF657" s="37">
        <v>4</v>
      </c>
      <c r="CM657" s="37">
        <v>1071.8</v>
      </c>
      <c r="CN657" s="37">
        <v>1087.2</v>
      </c>
      <c r="CS657" s="37">
        <v>66</v>
      </c>
      <c r="DC657" s="37">
        <v>67</v>
      </c>
      <c r="DE657" s="37">
        <f t="shared" si="238"/>
        <v>1</v>
      </c>
      <c r="DG657" s="37">
        <v>1</v>
      </c>
      <c r="DI657" s="37">
        <v>30</v>
      </c>
      <c r="DP657" s="37">
        <v>1818</v>
      </c>
      <c r="DV657" s="37">
        <v>1800</v>
      </c>
      <c r="DZ657" s="37">
        <v>1</v>
      </c>
      <c r="EE657" s="37">
        <v>4</v>
      </c>
      <c r="EK657" s="37">
        <v>3</v>
      </c>
      <c r="EL657" s="37">
        <f t="shared" si="239"/>
        <v>51</v>
      </c>
      <c r="EM657" s="37">
        <v>51</v>
      </c>
      <c r="EO657" s="37">
        <v>540</v>
      </c>
      <c r="EQ657" s="37">
        <v>135</v>
      </c>
      <c r="FE657" s="37">
        <v>0</v>
      </c>
      <c r="FF657" s="37">
        <v>858</v>
      </c>
      <c r="FG657" s="37">
        <v>0</v>
      </c>
      <c r="FI657" s="37"/>
      <c r="FU657" s="37">
        <v>459</v>
      </c>
      <c r="FW657" s="37">
        <v>2</v>
      </c>
      <c r="GC657" s="37">
        <v>900</v>
      </c>
      <c r="HU657" s="37">
        <v>450</v>
      </c>
      <c r="HW657" s="37">
        <v>2</v>
      </c>
      <c r="JT657" s="37">
        <f t="shared" si="241"/>
        <v>0</v>
      </c>
      <c r="JW657" s="37">
        <f t="shared" si="242"/>
        <v>0</v>
      </c>
      <c r="JZ657" s="37">
        <f t="shared" si="243"/>
        <v>0</v>
      </c>
      <c r="KA657" s="37">
        <f t="shared" si="244"/>
        <v>0</v>
      </c>
      <c r="KB657" s="37">
        <f t="shared" si="245"/>
        <v>0</v>
      </c>
      <c r="KC657" s="37">
        <f t="shared" si="246"/>
        <v>0</v>
      </c>
      <c r="KD657" s="37">
        <f t="shared" si="247"/>
        <v>0</v>
      </c>
      <c r="KV657" s="37">
        <f t="shared" si="248"/>
        <v>0</v>
      </c>
    </row>
    <row r="658" spans="1:308" ht="17.25" customHeight="1" x14ac:dyDescent="0.25">
      <c r="A658" s="17">
        <v>648</v>
      </c>
      <c r="B658" s="163" t="s">
        <v>300</v>
      </c>
      <c r="C658" s="168" t="s">
        <v>1147</v>
      </c>
      <c r="D658" s="163">
        <v>1055516804</v>
      </c>
      <c r="E658" s="78">
        <f t="shared" si="252"/>
        <v>26261</v>
      </c>
      <c r="F658" s="78">
        <f t="shared" si="249"/>
        <v>10379.4</v>
      </c>
      <c r="G658" s="78">
        <f t="shared" si="250"/>
        <v>6554.25</v>
      </c>
      <c r="H658" s="78">
        <f t="shared" si="251"/>
        <v>4611.3500000000004</v>
      </c>
      <c r="I658" s="78">
        <f t="shared" si="253"/>
        <v>4716</v>
      </c>
      <c r="J658" s="37">
        <f t="shared" si="230"/>
        <v>2</v>
      </c>
      <c r="K658" s="37">
        <v>2</v>
      </c>
      <c r="V658" s="180">
        <f t="shared" si="220"/>
        <v>0</v>
      </c>
      <c r="W658" s="180">
        <f t="shared" si="231"/>
        <v>0</v>
      </c>
      <c r="X658" s="180"/>
      <c r="Y658" s="180"/>
      <c r="Z658" s="180">
        <f t="shared" si="232"/>
        <v>0</v>
      </c>
      <c r="AA658" s="180"/>
      <c r="AB658" s="180"/>
      <c r="AC658" s="180">
        <f t="shared" si="233"/>
        <v>0</v>
      </c>
      <c r="AH658" s="37">
        <v>317</v>
      </c>
      <c r="AL658" s="37">
        <f t="shared" si="224"/>
        <v>0</v>
      </c>
      <c r="AM658" s="179">
        <f t="shared" si="234"/>
        <v>0</v>
      </c>
      <c r="AP658" s="37">
        <f t="shared" si="235"/>
        <v>0</v>
      </c>
      <c r="AS658" s="37">
        <f t="shared" si="236"/>
        <v>0</v>
      </c>
      <c r="AV658" s="37">
        <f t="shared" si="237"/>
        <v>0</v>
      </c>
      <c r="CM658" s="37">
        <v>3579</v>
      </c>
      <c r="CN658" s="37">
        <v>4716</v>
      </c>
      <c r="CS658" s="37">
        <v>41</v>
      </c>
      <c r="DE658" s="37">
        <f t="shared" si="238"/>
        <v>0</v>
      </c>
      <c r="DP658" s="37">
        <v>3366</v>
      </c>
      <c r="DV658" s="37">
        <v>3038</v>
      </c>
      <c r="DZ658" s="37">
        <v>5</v>
      </c>
      <c r="EL658" s="37">
        <f t="shared" si="239"/>
        <v>30</v>
      </c>
      <c r="EM658" s="37">
        <v>30</v>
      </c>
      <c r="EP658" s="37">
        <v>381</v>
      </c>
      <c r="EQ658" s="37">
        <f t="shared" si="240"/>
        <v>0</v>
      </c>
      <c r="FE658" s="37">
        <v>10379.4</v>
      </c>
      <c r="FF658" s="37">
        <v>5034</v>
      </c>
      <c r="FG658" s="37">
        <v>335.6</v>
      </c>
      <c r="FI658" s="37"/>
      <c r="FU658" s="37">
        <v>928</v>
      </c>
      <c r="FW658" s="37">
        <v>2</v>
      </c>
      <c r="GC658" s="37">
        <v>1139.25</v>
      </c>
      <c r="GF658" s="37">
        <v>379.75</v>
      </c>
      <c r="HU658" s="37">
        <v>755</v>
      </c>
      <c r="HW658" s="37">
        <v>2</v>
      </c>
      <c r="JT658" s="37">
        <f t="shared" si="241"/>
        <v>0</v>
      </c>
      <c r="JW658" s="37">
        <f t="shared" si="242"/>
        <v>0</v>
      </c>
      <c r="JZ658" s="37">
        <f t="shared" si="243"/>
        <v>0</v>
      </c>
      <c r="KA658" s="37">
        <f t="shared" si="244"/>
        <v>0</v>
      </c>
      <c r="KB658" s="37">
        <f t="shared" si="245"/>
        <v>0</v>
      </c>
      <c r="KC658" s="37">
        <f t="shared" si="246"/>
        <v>0</v>
      </c>
      <c r="KD658" s="37">
        <f t="shared" si="247"/>
        <v>0</v>
      </c>
      <c r="KV658" s="37">
        <f t="shared" si="248"/>
        <v>0</v>
      </c>
    </row>
    <row r="659" spans="1:308" ht="17.25" customHeight="1" x14ac:dyDescent="0.25">
      <c r="A659" s="17">
        <v>649</v>
      </c>
      <c r="B659" s="163" t="s">
        <v>300</v>
      </c>
      <c r="C659" s="168" t="s">
        <v>1148</v>
      </c>
      <c r="D659" s="163">
        <v>1055516769</v>
      </c>
      <c r="E659" s="78">
        <f t="shared" si="252"/>
        <v>10627</v>
      </c>
      <c r="F659" s="78">
        <f t="shared" si="249"/>
        <v>0</v>
      </c>
      <c r="G659" s="78">
        <f t="shared" si="250"/>
        <v>3149</v>
      </c>
      <c r="H659" s="78">
        <f t="shared" si="251"/>
        <v>3745.2</v>
      </c>
      <c r="I659" s="78">
        <f t="shared" si="253"/>
        <v>3732.8</v>
      </c>
      <c r="J659" s="37">
        <f t="shared" si="230"/>
        <v>1</v>
      </c>
      <c r="K659" s="37">
        <v>1</v>
      </c>
      <c r="V659" s="180">
        <f t="shared" si="220"/>
        <v>0</v>
      </c>
      <c r="W659" s="180">
        <f t="shared" si="231"/>
        <v>0</v>
      </c>
      <c r="X659" s="180"/>
      <c r="Y659" s="180"/>
      <c r="Z659" s="180">
        <f t="shared" si="232"/>
        <v>0</v>
      </c>
      <c r="AA659" s="180"/>
      <c r="AB659" s="180"/>
      <c r="AC659" s="180">
        <f t="shared" si="233"/>
        <v>0</v>
      </c>
      <c r="AH659" s="37">
        <v>161</v>
      </c>
      <c r="AL659" s="37">
        <f t="shared" si="224"/>
        <v>0</v>
      </c>
      <c r="AM659" s="179">
        <f t="shared" si="234"/>
        <v>0</v>
      </c>
      <c r="AP659" s="37">
        <f t="shared" si="235"/>
        <v>0</v>
      </c>
      <c r="AS659" s="37">
        <f t="shared" si="236"/>
        <v>0</v>
      </c>
      <c r="AV659" s="37">
        <f t="shared" si="237"/>
        <v>0</v>
      </c>
      <c r="CM659" s="37">
        <v>3584.2</v>
      </c>
      <c r="CN659" s="37">
        <v>3732.8</v>
      </c>
      <c r="DE659" s="37">
        <f t="shared" si="238"/>
        <v>0</v>
      </c>
      <c r="DP659" s="37">
        <v>2592</v>
      </c>
      <c r="DV659" s="37">
        <v>4084</v>
      </c>
      <c r="DZ659" s="37">
        <v>2</v>
      </c>
      <c r="EE659" s="37">
        <v>8</v>
      </c>
      <c r="EK659" s="37">
        <v>2</v>
      </c>
      <c r="EL659" s="37">
        <f t="shared" si="239"/>
        <v>0</v>
      </c>
      <c r="EQ659" s="37">
        <f t="shared" si="240"/>
        <v>0</v>
      </c>
      <c r="FE659" s="37">
        <v>0</v>
      </c>
      <c r="FF659" s="37">
        <v>1107</v>
      </c>
      <c r="FG659" s="37">
        <v>0</v>
      </c>
      <c r="FI659" s="37"/>
      <c r="FU659" s="37">
        <v>276</v>
      </c>
      <c r="FW659" s="37">
        <v>4</v>
      </c>
      <c r="GC659" s="37">
        <v>2042</v>
      </c>
      <c r="HU659" s="37">
        <v>1020</v>
      </c>
      <c r="HW659" s="37">
        <v>2</v>
      </c>
      <c r="JT659" s="37">
        <f t="shared" si="241"/>
        <v>0</v>
      </c>
      <c r="JW659" s="37">
        <f t="shared" si="242"/>
        <v>0</v>
      </c>
      <c r="JZ659" s="37">
        <f t="shared" si="243"/>
        <v>0</v>
      </c>
      <c r="KA659" s="37">
        <f t="shared" si="244"/>
        <v>0</v>
      </c>
      <c r="KB659" s="37">
        <f t="shared" si="245"/>
        <v>0</v>
      </c>
      <c r="KC659" s="37">
        <f t="shared" si="246"/>
        <v>0</v>
      </c>
      <c r="KD659" s="37">
        <f t="shared" si="247"/>
        <v>0</v>
      </c>
      <c r="KV659" s="37">
        <f t="shared" si="248"/>
        <v>0</v>
      </c>
    </row>
    <row r="660" spans="1:308" ht="17.25" customHeight="1" x14ac:dyDescent="0.25">
      <c r="A660" s="17">
        <v>650</v>
      </c>
      <c r="B660" s="163" t="s">
        <v>300</v>
      </c>
      <c r="C660" s="168" t="s">
        <v>1149</v>
      </c>
      <c r="D660" s="163">
        <v>1055182740</v>
      </c>
      <c r="E660" s="78">
        <f t="shared" si="252"/>
        <v>6910</v>
      </c>
      <c r="F660" s="78">
        <f t="shared" si="249"/>
        <v>0</v>
      </c>
      <c r="G660" s="78">
        <f t="shared" si="250"/>
        <v>1922</v>
      </c>
      <c r="H660" s="78">
        <f t="shared" si="251"/>
        <v>4412</v>
      </c>
      <c r="I660" s="78">
        <f t="shared" si="253"/>
        <v>576</v>
      </c>
      <c r="J660" s="37">
        <f t="shared" si="230"/>
        <v>1</v>
      </c>
      <c r="K660" s="37">
        <v>1</v>
      </c>
      <c r="V660" s="180">
        <f t="shared" si="220"/>
        <v>233</v>
      </c>
      <c r="W660" s="180">
        <f t="shared" si="231"/>
        <v>0</v>
      </c>
      <c r="X660" s="180"/>
      <c r="Y660" s="180"/>
      <c r="Z660" s="180">
        <f t="shared" si="232"/>
        <v>233</v>
      </c>
      <c r="AA660" s="180">
        <v>233</v>
      </c>
      <c r="AB660" s="180"/>
      <c r="AC660" s="180">
        <f t="shared" si="233"/>
        <v>0</v>
      </c>
      <c r="AL660" s="37">
        <f t="shared" si="224"/>
        <v>8</v>
      </c>
      <c r="AM660" s="179">
        <f t="shared" si="234"/>
        <v>0</v>
      </c>
      <c r="AP660" s="37">
        <f t="shared" si="235"/>
        <v>8</v>
      </c>
      <c r="AQ660" s="37">
        <v>8</v>
      </c>
      <c r="AS660" s="37">
        <f t="shared" si="236"/>
        <v>0</v>
      </c>
      <c r="AV660" s="37">
        <f t="shared" si="237"/>
        <v>0</v>
      </c>
      <c r="CM660" s="37">
        <v>3496</v>
      </c>
      <c r="CN660" s="37">
        <v>576</v>
      </c>
      <c r="CS660" s="37">
        <v>30</v>
      </c>
      <c r="DE660" s="37">
        <f t="shared" si="238"/>
        <v>0</v>
      </c>
      <c r="DP660" s="37">
        <v>1160</v>
      </c>
      <c r="DV660" s="37">
        <v>1366</v>
      </c>
      <c r="DZ660" s="37">
        <v>1</v>
      </c>
      <c r="EL660" s="37">
        <f t="shared" si="239"/>
        <v>45</v>
      </c>
      <c r="EM660" s="37">
        <v>45</v>
      </c>
      <c r="EP660" s="37">
        <v>790</v>
      </c>
      <c r="EQ660" s="37">
        <f t="shared" si="240"/>
        <v>0</v>
      </c>
      <c r="FE660" s="37">
        <v>0</v>
      </c>
      <c r="FF660" s="37">
        <v>1132</v>
      </c>
      <c r="FG660" s="37">
        <v>0</v>
      </c>
      <c r="FI660" s="37"/>
      <c r="FU660" s="37">
        <v>238</v>
      </c>
      <c r="FW660" s="37">
        <v>4</v>
      </c>
      <c r="GF660" s="37">
        <v>683</v>
      </c>
      <c r="HU660" s="37">
        <v>342</v>
      </c>
      <c r="HW660" s="37">
        <v>2</v>
      </c>
      <c r="JT660" s="37">
        <f t="shared" si="241"/>
        <v>0</v>
      </c>
      <c r="JW660" s="37">
        <f t="shared" si="242"/>
        <v>0</v>
      </c>
      <c r="JZ660" s="37">
        <f t="shared" si="243"/>
        <v>0</v>
      </c>
      <c r="KA660" s="37">
        <f t="shared" si="244"/>
        <v>0</v>
      </c>
      <c r="KB660" s="37">
        <f t="shared" si="245"/>
        <v>0</v>
      </c>
      <c r="KC660" s="37">
        <f t="shared" si="246"/>
        <v>0</v>
      </c>
      <c r="KD660" s="37">
        <f t="shared" si="247"/>
        <v>0</v>
      </c>
      <c r="KV660" s="37">
        <f t="shared" si="248"/>
        <v>0</v>
      </c>
    </row>
    <row r="661" spans="1:308" ht="17.25" customHeight="1" x14ac:dyDescent="0.25">
      <c r="A661" s="17">
        <v>651</v>
      </c>
      <c r="B661" s="163" t="s">
        <v>300</v>
      </c>
      <c r="C661" s="168" t="s">
        <v>1150</v>
      </c>
      <c r="D661" s="163">
        <v>247696063</v>
      </c>
      <c r="E661" s="78">
        <f t="shared" si="252"/>
        <v>13694</v>
      </c>
      <c r="F661" s="78">
        <f t="shared" si="249"/>
        <v>0</v>
      </c>
      <c r="G661" s="78">
        <f t="shared" si="250"/>
        <v>7675.25</v>
      </c>
      <c r="H661" s="78">
        <f t="shared" si="251"/>
        <v>4551.55</v>
      </c>
      <c r="I661" s="78">
        <f t="shared" si="253"/>
        <v>1467.2</v>
      </c>
      <c r="J661" s="37">
        <f t="shared" si="230"/>
        <v>0</v>
      </c>
      <c r="V661" s="180">
        <f t="shared" si="220"/>
        <v>0</v>
      </c>
      <c r="W661" s="180">
        <f t="shared" si="231"/>
        <v>0</v>
      </c>
      <c r="X661" s="180"/>
      <c r="Y661" s="180"/>
      <c r="Z661" s="180">
        <f t="shared" si="232"/>
        <v>0</v>
      </c>
      <c r="AA661" s="180"/>
      <c r="AB661" s="180"/>
      <c r="AC661" s="180">
        <f t="shared" si="233"/>
        <v>0</v>
      </c>
      <c r="AL661" s="37">
        <f t="shared" si="224"/>
        <v>0</v>
      </c>
      <c r="AM661" s="179">
        <f t="shared" si="234"/>
        <v>0</v>
      </c>
      <c r="AP661" s="37">
        <f t="shared" si="235"/>
        <v>0</v>
      </c>
      <c r="AS661" s="37">
        <f t="shared" si="236"/>
        <v>0</v>
      </c>
      <c r="AV661" s="37">
        <f t="shared" si="237"/>
        <v>0</v>
      </c>
      <c r="CM661" s="37">
        <v>3766.8</v>
      </c>
      <c r="CN661" s="37">
        <v>1467.2</v>
      </c>
      <c r="DE661" s="37">
        <f t="shared" si="238"/>
        <v>0</v>
      </c>
      <c r="DP661" s="37">
        <v>5536</v>
      </c>
      <c r="DV661" s="37">
        <v>6278</v>
      </c>
      <c r="DZ661" s="37">
        <v>1</v>
      </c>
      <c r="EE661" s="37">
        <v>7</v>
      </c>
      <c r="EK661" s="37">
        <v>8</v>
      </c>
      <c r="EL661" s="37">
        <f t="shared" si="239"/>
        <v>20</v>
      </c>
      <c r="EM661" s="37">
        <v>20</v>
      </c>
      <c r="EP661" s="37">
        <v>522</v>
      </c>
      <c r="EQ661" s="37">
        <f t="shared" si="240"/>
        <v>0</v>
      </c>
      <c r="FE661" s="37">
        <v>0</v>
      </c>
      <c r="FF661" s="37">
        <v>4799</v>
      </c>
      <c r="FG661" s="37">
        <v>0</v>
      </c>
      <c r="FI661" s="37"/>
      <c r="FU661" s="37">
        <v>1199</v>
      </c>
      <c r="FW661" s="37">
        <v>4</v>
      </c>
      <c r="GC661" s="37">
        <v>2354.25</v>
      </c>
      <c r="GF661" s="37">
        <v>784.75</v>
      </c>
      <c r="HU661" s="37">
        <v>1569</v>
      </c>
      <c r="HW661" s="37">
        <v>2</v>
      </c>
      <c r="JT661" s="37">
        <f t="shared" si="241"/>
        <v>0</v>
      </c>
      <c r="JW661" s="37">
        <f t="shared" si="242"/>
        <v>0</v>
      </c>
      <c r="JZ661" s="37">
        <f t="shared" si="243"/>
        <v>0</v>
      </c>
      <c r="KA661" s="37">
        <f t="shared" si="244"/>
        <v>0</v>
      </c>
      <c r="KB661" s="37">
        <f t="shared" si="245"/>
        <v>0</v>
      </c>
      <c r="KC661" s="37">
        <f t="shared" si="246"/>
        <v>0</v>
      </c>
      <c r="KD661" s="37">
        <f t="shared" si="247"/>
        <v>0</v>
      </c>
      <c r="KV661" s="37">
        <f t="shared" si="248"/>
        <v>0</v>
      </c>
    </row>
    <row r="662" spans="1:308" ht="17.25" customHeight="1" x14ac:dyDescent="0.25">
      <c r="A662" s="17">
        <v>652</v>
      </c>
      <c r="B662" s="163" t="s">
        <v>300</v>
      </c>
      <c r="C662" s="168" t="s">
        <v>1151</v>
      </c>
      <c r="D662" s="163">
        <v>247696116</v>
      </c>
      <c r="E662" s="78">
        <f t="shared" si="252"/>
        <v>4835</v>
      </c>
      <c r="F662" s="78">
        <f t="shared" si="249"/>
        <v>0</v>
      </c>
      <c r="G662" s="78">
        <f t="shared" si="250"/>
        <v>538</v>
      </c>
      <c r="H662" s="78">
        <f t="shared" si="251"/>
        <v>2731.4</v>
      </c>
      <c r="I662" s="78">
        <f t="shared" si="253"/>
        <v>1565.6</v>
      </c>
      <c r="J662" s="37">
        <f t="shared" si="230"/>
        <v>0</v>
      </c>
      <c r="V662" s="180">
        <f t="shared" si="220"/>
        <v>0</v>
      </c>
      <c r="W662" s="180">
        <f t="shared" si="231"/>
        <v>0</v>
      </c>
      <c r="X662" s="180"/>
      <c r="Y662" s="180"/>
      <c r="Z662" s="180">
        <f t="shared" si="232"/>
        <v>0</v>
      </c>
      <c r="AA662" s="180"/>
      <c r="AB662" s="180"/>
      <c r="AC662" s="180">
        <f t="shared" si="233"/>
        <v>0</v>
      </c>
      <c r="AL662" s="37">
        <f t="shared" si="224"/>
        <v>0</v>
      </c>
      <c r="AM662" s="179">
        <f t="shared" si="234"/>
        <v>0</v>
      </c>
      <c r="AP662" s="37">
        <f t="shared" si="235"/>
        <v>0</v>
      </c>
      <c r="AS662" s="37">
        <f t="shared" si="236"/>
        <v>0</v>
      </c>
      <c r="AV662" s="37">
        <f t="shared" si="237"/>
        <v>0</v>
      </c>
      <c r="CM662" s="37">
        <v>2691.4</v>
      </c>
      <c r="CN662" s="37">
        <v>1565.6</v>
      </c>
      <c r="CS662" s="37">
        <v>26</v>
      </c>
      <c r="CU662" s="37">
        <v>10</v>
      </c>
      <c r="CW662" s="37">
        <v>20</v>
      </c>
      <c r="CY662" s="37">
        <v>10</v>
      </c>
      <c r="DA662" s="37">
        <v>20</v>
      </c>
      <c r="DC662" s="37">
        <v>20</v>
      </c>
      <c r="DE662" s="37">
        <f t="shared" si="238"/>
        <v>0</v>
      </c>
      <c r="DP662" s="37">
        <v>268</v>
      </c>
      <c r="DV662" s="37">
        <v>0</v>
      </c>
      <c r="DZ662" s="37">
        <v>2</v>
      </c>
      <c r="EL662" s="37">
        <f t="shared" si="239"/>
        <v>0</v>
      </c>
      <c r="EQ662" s="37">
        <f t="shared" si="240"/>
        <v>0</v>
      </c>
      <c r="FE662" s="37">
        <v>0</v>
      </c>
      <c r="FF662" s="37">
        <v>538</v>
      </c>
      <c r="FG662" s="37">
        <v>0</v>
      </c>
      <c r="FI662" s="37"/>
      <c r="FU662" s="37">
        <v>134</v>
      </c>
      <c r="FW662" s="37">
        <v>4</v>
      </c>
      <c r="JT662" s="37">
        <f t="shared" si="241"/>
        <v>0</v>
      </c>
      <c r="JW662" s="37">
        <f t="shared" si="242"/>
        <v>0</v>
      </c>
      <c r="JZ662" s="37">
        <f t="shared" si="243"/>
        <v>0</v>
      </c>
      <c r="KA662" s="37">
        <f t="shared" si="244"/>
        <v>0</v>
      </c>
      <c r="KB662" s="37">
        <f t="shared" si="245"/>
        <v>0</v>
      </c>
      <c r="KC662" s="37">
        <f t="shared" si="246"/>
        <v>0</v>
      </c>
      <c r="KD662" s="37">
        <f t="shared" si="247"/>
        <v>0</v>
      </c>
      <c r="KV662" s="37">
        <f t="shared" si="248"/>
        <v>0</v>
      </c>
    </row>
    <row r="663" spans="1:308" ht="17.25" customHeight="1" x14ac:dyDescent="0.25">
      <c r="A663" s="17">
        <v>653</v>
      </c>
      <c r="B663" s="163" t="s">
        <v>300</v>
      </c>
      <c r="C663" s="168" t="s">
        <v>1152</v>
      </c>
      <c r="D663" s="163">
        <v>247696111</v>
      </c>
      <c r="E663" s="78">
        <f t="shared" si="252"/>
        <v>11360</v>
      </c>
      <c r="F663" s="78">
        <f t="shared" si="249"/>
        <v>649.6</v>
      </c>
      <c r="G663" s="78">
        <f t="shared" si="250"/>
        <v>1624</v>
      </c>
      <c r="H663" s="78">
        <f t="shared" si="251"/>
        <v>7383.2</v>
      </c>
      <c r="I663" s="78">
        <f t="shared" si="253"/>
        <v>1703.2</v>
      </c>
      <c r="J663" s="37">
        <f t="shared" si="230"/>
        <v>1</v>
      </c>
      <c r="K663" s="37">
        <v>1</v>
      </c>
      <c r="V663" s="180">
        <f t="shared" si="220"/>
        <v>388</v>
      </c>
      <c r="W663" s="180">
        <f t="shared" si="231"/>
        <v>0</v>
      </c>
      <c r="X663" s="180"/>
      <c r="Y663" s="180"/>
      <c r="Z663" s="180">
        <f t="shared" si="232"/>
        <v>388</v>
      </c>
      <c r="AA663" s="180">
        <v>388</v>
      </c>
      <c r="AB663" s="180"/>
      <c r="AC663" s="180">
        <f t="shared" si="233"/>
        <v>0</v>
      </c>
      <c r="AL663" s="37">
        <f t="shared" si="224"/>
        <v>10</v>
      </c>
      <c r="AM663" s="179">
        <f t="shared" si="234"/>
        <v>0</v>
      </c>
      <c r="AP663" s="37">
        <f t="shared" si="235"/>
        <v>10</v>
      </c>
      <c r="AQ663" s="37">
        <v>10</v>
      </c>
      <c r="AS663" s="37">
        <f t="shared" si="236"/>
        <v>0</v>
      </c>
      <c r="AV663" s="37">
        <f t="shared" si="237"/>
        <v>0</v>
      </c>
      <c r="CM663" s="37">
        <v>6792.8</v>
      </c>
      <c r="CN663" s="37">
        <v>1703.2</v>
      </c>
      <c r="CS663" s="37">
        <v>27</v>
      </c>
      <c r="CY663" s="37">
        <v>15</v>
      </c>
      <c r="DA663" s="37">
        <v>40</v>
      </c>
      <c r="DC663" s="37">
        <v>30</v>
      </c>
      <c r="DE663" s="37">
        <f t="shared" si="238"/>
        <v>0</v>
      </c>
      <c r="DP663" s="37">
        <v>1672</v>
      </c>
      <c r="DV663" s="37">
        <v>1730</v>
      </c>
      <c r="DZ663" s="37">
        <v>6</v>
      </c>
      <c r="EE663" s="37">
        <v>4</v>
      </c>
      <c r="EK663" s="37">
        <v>2</v>
      </c>
      <c r="EL663" s="37">
        <f t="shared" si="239"/>
        <v>25</v>
      </c>
      <c r="EM663" s="37">
        <v>25</v>
      </c>
      <c r="EP663" s="37">
        <v>759</v>
      </c>
      <c r="EQ663" s="37">
        <f t="shared" si="240"/>
        <v>0</v>
      </c>
      <c r="FE663" s="37">
        <v>649.6</v>
      </c>
      <c r="FG663" s="37">
        <v>162.4</v>
      </c>
      <c r="FI663" s="37"/>
      <c r="FU663" s="37">
        <v>406</v>
      </c>
      <c r="FW663" s="37">
        <v>2</v>
      </c>
      <c r="GC663" s="37">
        <v>865</v>
      </c>
      <c r="HU663" s="37">
        <v>430</v>
      </c>
      <c r="HW663" s="37">
        <v>2</v>
      </c>
      <c r="JT663" s="37">
        <f t="shared" si="241"/>
        <v>0</v>
      </c>
      <c r="JW663" s="37">
        <f t="shared" si="242"/>
        <v>0</v>
      </c>
      <c r="JZ663" s="37">
        <f t="shared" si="243"/>
        <v>0</v>
      </c>
      <c r="KA663" s="37">
        <f t="shared" si="244"/>
        <v>0</v>
      </c>
      <c r="KB663" s="37">
        <f t="shared" si="245"/>
        <v>0</v>
      </c>
      <c r="KC663" s="37">
        <f t="shared" si="246"/>
        <v>0</v>
      </c>
      <c r="KD663" s="37">
        <f t="shared" si="247"/>
        <v>0</v>
      </c>
      <c r="KV663" s="37">
        <f t="shared" si="248"/>
        <v>0</v>
      </c>
    </row>
    <row r="664" spans="1:308" ht="17.25" customHeight="1" x14ac:dyDescent="0.25">
      <c r="A664" s="17">
        <v>654</v>
      </c>
      <c r="B664" s="163" t="s">
        <v>300</v>
      </c>
      <c r="C664" s="168" t="s">
        <v>1153</v>
      </c>
      <c r="D664" s="163">
        <v>247696113</v>
      </c>
      <c r="E664" s="78">
        <f t="shared" si="252"/>
        <v>3637</v>
      </c>
      <c r="F664" s="78">
        <f t="shared" si="249"/>
        <v>53.6</v>
      </c>
      <c r="G664" s="78">
        <f t="shared" si="250"/>
        <v>1073</v>
      </c>
      <c r="H664" s="78">
        <f t="shared" si="251"/>
        <v>2131.2000000000003</v>
      </c>
      <c r="I664" s="78">
        <f t="shared" si="253"/>
        <v>379.2</v>
      </c>
      <c r="J664" s="37">
        <f t="shared" si="230"/>
        <v>0</v>
      </c>
      <c r="V664" s="180">
        <f t="shared" si="220"/>
        <v>0</v>
      </c>
      <c r="W664" s="180">
        <f t="shared" si="231"/>
        <v>0</v>
      </c>
      <c r="X664" s="180"/>
      <c r="Y664" s="180"/>
      <c r="Z664" s="180">
        <f t="shared" si="232"/>
        <v>0</v>
      </c>
      <c r="AA664" s="180"/>
      <c r="AB664" s="180"/>
      <c r="AC664" s="180">
        <f t="shared" si="233"/>
        <v>0</v>
      </c>
      <c r="AL664" s="37">
        <f t="shared" si="224"/>
        <v>0</v>
      </c>
      <c r="AM664" s="179">
        <f t="shared" si="234"/>
        <v>0</v>
      </c>
      <c r="AP664" s="37">
        <f t="shared" si="235"/>
        <v>0</v>
      </c>
      <c r="AS664" s="37">
        <f t="shared" si="236"/>
        <v>0</v>
      </c>
      <c r="AV664" s="37">
        <f t="shared" si="237"/>
        <v>0</v>
      </c>
      <c r="CM664" s="37">
        <v>2117.8000000000002</v>
      </c>
      <c r="CN664" s="37">
        <v>379.2</v>
      </c>
      <c r="CS664" s="37">
        <v>60</v>
      </c>
      <c r="DC664" s="37">
        <v>40</v>
      </c>
      <c r="DE664" s="37">
        <f t="shared" si="238"/>
        <v>0</v>
      </c>
      <c r="DP664" s="37">
        <v>712</v>
      </c>
      <c r="DV664" s="37">
        <v>702</v>
      </c>
      <c r="DZ664" s="37">
        <v>1</v>
      </c>
      <c r="EE664" s="37">
        <v>1</v>
      </c>
      <c r="EL664" s="37">
        <f t="shared" si="239"/>
        <v>10</v>
      </c>
      <c r="EM664" s="37">
        <v>10</v>
      </c>
      <c r="EO664" s="37">
        <v>53.6</v>
      </c>
      <c r="EQ664" s="37">
        <v>13.4</v>
      </c>
      <c r="FE664" s="37">
        <v>0</v>
      </c>
      <c r="FF664" s="37">
        <v>722</v>
      </c>
      <c r="FG664" s="37">
        <v>0</v>
      </c>
      <c r="FI664" s="37"/>
      <c r="FU664" s="37">
        <v>180</v>
      </c>
      <c r="FW664" s="37">
        <v>4</v>
      </c>
      <c r="GC664" s="37">
        <v>351</v>
      </c>
      <c r="HU664" s="37">
        <v>176</v>
      </c>
      <c r="HW664" s="37">
        <v>2</v>
      </c>
      <c r="JT664" s="37">
        <f t="shared" si="241"/>
        <v>0</v>
      </c>
      <c r="JW664" s="37">
        <f t="shared" si="242"/>
        <v>0</v>
      </c>
      <c r="JZ664" s="37">
        <f t="shared" si="243"/>
        <v>0</v>
      </c>
      <c r="KA664" s="37">
        <f t="shared" si="244"/>
        <v>0</v>
      </c>
      <c r="KB664" s="37">
        <f t="shared" si="245"/>
        <v>0</v>
      </c>
      <c r="KC664" s="37">
        <f t="shared" si="246"/>
        <v>0</v>
      </c>
      <c r="KD664" s="37">
        <f t="shared" si="247"/>
        <v>0</v>
      </c>
      <c r="KV664" s="37">
        <f t="shared" si="248"/>
        <v>0</v>
      </c>
    </row>
    <row r="665" spans="1:308" ht="17.25" customHeight="1" x14ac:dyDescent="0.25">
      <c r="A665" s="17">
        <v>655</v>
      </c>
      <c r="B665" s="163" t="s">
        <v>300</v>
      </c>
      <c r="C665" s="168" t="s">
        <v>1154</v>
      </c>
      <c r="D665" s="163">
        <v>247696112</v>
      </c>
      <c r="E665" s="78">
        <f t="shared" si="252"/>
        <v>5158</v>
      </c>
      <c r="F665" s="78">
        <f t="shared" si="249"/>
        <v>0</v>
      </c>
      <c r="G665" s="78">
        <f t="shared" si="250"/>
        <v>1402</v>
      </c>
      <c r="H665" s="78">
        <f t="shared" si="251"/>
        <v>3376.8</v>
      </c>
      <c r="I665" s="78">
        <f t="shared" si="253"/>
        <v>379.2</v>
      </c>
      <c r="J665" s="37">
        <f t="shared" si="230"/>
        <v>1</v>
      </c>
      <c r="K665" s="37">
        <v>1</v>
      </c>
      <c r="V665" s="180">
        <f t="shared" si="220"/>
        <v>215</v>
      </c>
      <c r="W665" s="180">
        <f t="shared" si="231"/>
        <v>0</v>
      </c>
      <c r="X665" s="180"/>
      <c r="Y665" s="180"/>
      <c r="Z665" s="180">
        <f t="shared" si="232"/>
        <v>215</v>
      </c>
      <c r="AA665" s="180">
        <v>215</v>
      </c>
      <c r="AB665" s="180"/>
      <c r="AC665" s="180">
        <f t="shared" si="233"/>
        <v>0</v>
      </c>
      <c r="AL665" s="37">
        <f t="shared" si="224"/>
        <v>9</v>
      </c>
      <c r="AM665" s="179">
        <f t="shared" si="234"/>
        <v>0</v>
      </c>
      <c r="AP665" s="37">
        <f t="shared" si="235"/>
        <v>9</v>
      </c>
      <c r="AQ665" s="37">
        <v>9</v>
      </c>
      <c r="AS665" s="37">
        <f t="shared" si="236"/>
        <v>0</v>
      </c>
      <c r="AV665" s="37">
        <f t="shared" si="237"/>
        <v>0</v>
      </c>
      <c r="CM665" s="37">
        <v>3161.8</v>
      </c>
      <c r="CN665" s="37">
        <v>379.2</v>
      </c>
      <c r="CS665" s="37">
        <v>25</v>
      </c>
      <c r="DC665" s="37">
        <v>20</v>
      </c>
      <c r="DE665" s="37">
        <f t="shared" si="238"/>
        <v>0</v>
      </c>
      <c r="DP665" s="37">
        <v>882</v>
      </c>
      <c r="DV665" s="37">
        <v>700</v>
      </c>
      <c r="DZ665" s="37">
        <v>1</v>
      </c>
      <c r="EE665" s="37">
        <v>3</v>
      </c>
      <c r="EK665" s="37">
        <v>1</v>
      </c>
      <c r="EL665" s="37">
        <f t="shared" si="239"/>
        <v>0</v>
      </c>
      <c r="EQ665" s="37">
        <f t="shared" si="240"/>
        <v>0</v>
      </c>
      <c r="FE665" s="37">
        <v>0</v>
      </c>
      <c r="FF665" s="37">
        <v>1052</v>
      </c>
      <c r="FG665" s="37">
        <v>0</v>
      </c>
      <c r="FI665" s="37"/>
      <c r="FU665" s="37">
        <v>263</v>
      </c>
      <c r="FW665" s="37">
        <v>4</v>
      </c>
      <c r="GC665" s="37">
        <v>350</v>
      </c>
      <c r="HU665" s="37">
        <v>178</v>
      </c>
      <c r="HW665" s="37">
        <v>2</v>
      </c>
      <c r="JT665" s="37">
        <f t="shared" si="241"/>
        <v>0</v>
      </c>
      <c r="JW665" s="37">
        <f t="shared" si="242"/>
        <v>0</v>
      </c>
      <c r="JZ665" s="37">
        <f t="shared" si="243"/>
        <v>0</v>
      </c>
      <c r="KA665" s="37">
        <f t="shared" si="244"/>
        <v>0</v>
      </c>
      <c r="KB665" s="37">
        <f t="shared" si="245"/>
        <v>0</v>
      </c>
      <c r="KC665" s="37">
        <f t="shared" si="246"/>
        <v>0</v>
      </c>
      <c r="KD665" s="37">
        <f t="shared" si="247"/>
        <v>0</v>
      </c>
      <c r="KV665" s="37">
        <f t="shared" si="248"/>
        <v>0</v>
      </c>
    </row>
    <row r="666" spans="1:308" ht="17.25" customHeight="1" x14ac:dyDescent="0.25">
      <c r="A666" s="17">
        <v>656</v>
      </c>
      <c r="B666" s="163" t="s">
        <v>300</v>
      </c>
      <c r="C666" s="168" t="s">
        <v>1155</v>
      </c>
      <c r="D666" s="163">
        <v>247696114</v>
      </c>
      <c r="E666" s="78">
        <f t="shared" si="252"/>
        <v>5802</v>
      </c>
      <c r="F666" s="78">
        <f t="shared" si="249"/>
        <v>0</v>
      </c>
      <c r="G666" s="78">
        <f t="shared" si="250"/>
        <v>1790</v>
      </c>
      <c r="H666" s="78">
        <f t="shared" si="251"/>
        <v>2914.4</v>
      </c>
      <c r="I666" s="78">
        <f t="shared" si="253"/>
        <v>1097.5999999999999</v>
      </c>
      <c r="J666" s="37">
        <f t="shared" si="230"/>
        <v>0</v>
      </c>
      <c r="V666" s="180">
        <f t="shared" si="220"/>
        <v>0</v>
      </c>
      <c r="W666" s="180">
        <f t="shared" si="231"/>
        <v>0</v>
      </c>
      <c r="X666" s="180"/>
      <c r="Y666" s="180"/>
      <c r="Z666" s="180">
        <f t="shared" si="232"/>
        <v>0</v>
      </c>
      <c r="AA666" s="180"/>
      <c r="AB666" s="180"/>
      <c r="AC666" s="180">
        <f t="shared" si="233"/>
        <v>0</v>
      </c>
      <c r="AL666" s="37">
        <f t="shared" si="224"/>
        <v>0</v>
      </c>
      <c r="AM666" s="179">
        <f t="shared" si="234"/>
        <v>0</v>
      </c>
      <c r="AP666" s="37">
        <f t="shared" si="235"/>
        <v>0</v>
      </c>
      <c r="AS666" s="37">
        <f t="shared" si="236"/>
        <v>0</v>
      </c>
      <c r="AV666" s="37">
        <f t="shared" si="237"/>
        <v>0</v>
      </c>
      <c r="CM666" s="37">
        <v>2874.4</v>
      </c>
      <c r="CN666" s="37">
        <v>1097.5999999999999</v>
      </c>
      <c r="CU666" s="37">
        <v>2</v>
      </c>
      <c r="CW666" s="37">
        <v>10</v>
      </c>
      <c r="CY666" s="37">
        <v>10</v>
      </c>
      <c r="DA666" s="37">
        <v>30</v>
      </c>
      <c r="DC666" s="37">
        <v>20</v>
      </c>
      <c r="DE666" s="37">
        <f t="shared" si="238"/>
        <v>0</v>
      </c>
      <c r="DP666" s="37">
        <v>1028</v>
      </c>
      <c r="DV666" s="37">
        <v>1144</v>
      </c>
      <c r="DZ666" s="37">
        <v>1</v>
      </c>
      <c r="EE666" s="37">
        <v>6</v>
      </c>
      <c r="EK666" s="37">
        <v>2</v>
      </c>
      <c r="EL666" s="37">
        <f t="shared" si="239"/>
        <v>15</v>
      </c>
      <c r="EM666" s="37">
        <v>15</v>
      </c>
      <c r="EP666" s="37">
        <v>245</v>
      </c>
      <c r="EQ666" s="37">
        <f t="shared" si="240"/>
        <v>0</v>
      </c>
      <c r="FE666" s="37">
        <v>0</v>
      </c>
      <c r="FF666" s="37">
        <v>973</v>
      </c>
      <c r="FG666" s="37">
        <v>0</v>
      </c>
      <c r="FI666" s="37"/>
      <c r="FU666" s="37">
        <v>324</v>
      </c>
      <c r="FW666" s="37">
        <v>3</v>
      </c>
      <c r="GC666" s="37">
        <v>572</v>
      </c>
      <c r="HU666" s="37">
        <v>190</v>
      </c>
      <c r="HW666" s="37">
        <v>2</v>
      </c>
      <c r="JT666" s="37">
        <f t="shared" si="241"/>
        <v>0</v>
      </c>
      <c r="JW666" s="37">
        <f t="shared" si="242"/>
        <v>0</v>
      </c>
      <c r="JZ666" s="37">
        <f t="shared" si="243"/>
        <v>0</v>
      </c>
      <c r="KA666" s="37">
        <f t="shared" si="244"/>
        <v>0</v>
      </c>
      <c r="KB666" s="37">
        <f t="shared" si="245"/>
        <v>0</v>
      </c>
      <c r="KC666" s="37">
        <f t="shared" si="246"/>
        <v>0</v>
      </c>
      <c r="KD666" s="37">
        <f t="shared" si="247"/>
        <v>0</v>
      </c>
      <c r="KV666" s="37">
        <f t="shared" si="248"/>
        <v>0</v>
      </c>
    </row>
    <row r="667" spans="1:308" ht="17.25" customHeight="1" x14ac:dyDescent="0.25">
      <c r="A667" s="17">
        <v>657</v>
      </c>
      <c r="B667" s="163" t="s">
        <v>300</v>
      </c>
      <c r="C667" s="168" t="s">
        <v>1156</v>
      </c>
      <c r="D667" s="163">
        <v>247696081</v>
      </c>
      <c r="E667" s="78">
        <f t="shared" si="252"/>
        <v>7807</v>
      </c>
      <c r="F667" s="78">
        <f t="shared" si="249"/>
        <v>0</v>
      </c>
      <c r="G667" s="78">
        <f t="shared" si="250"/>
        <v>1719</v>
      </c>
      <c r="H667" s="78">
        <f t="shared" si="251"/>
        <v>4732.8</v>
      </c>
      <c r="I667" s="78">
        <f t="shared" si="253"/>
        <v>1355.2</v>
      </c>
      <c r="J667" s="37">
        <f t="shared" si="230"/>
        <v>1</v>
      </c>
      <c r="K667" s="37">
        <v>1</v>
      </c>
      <c r="V667" s="180">
        <f t="shared" si="220"/>
        <v>0</v>
      </c>
      <c r="W667" s="180">
        <f t="shared" si="231"/>
        <v>0</v>
      </c>
      <c r="X667" s="180"/>
      <c r="Y667" s="180"/>
      <c r="Z667" s="180">
        <f t="shared" si="232"/>
        <v>0</v>
      </c>
      <c r="AA667" s="180"/>
      <c r="AB667" s="180"/>
      <c r="AC667" s="180">
        <f t="shared" si="233"/>
        <v>0</v>
      </c>
      <c r="AH667" s="37">
        <v>201</v>
      </c>
      <c r="AL667" s="37">
        <f t="shared" si="224"/>
        <v>16</v>
      </c>
      <c r="AM667" s="179">
        <f t="shared" si="234"/>
        <v>0</v>
      </c>
      <c r="AP667" s="37">
        <f t="shared" si="235"/>
        <v>16</v>
      </c>
      <c r="AQ667" s="37">
        <v>16</v>
      </c>
      <c r="AS667" s="37">
        <f t="shared" si="236"/>
        <v>0</v>
      </c>
      <c r="AV667" s="37">
        <f t="shared" si="237"/>
        <v>0</v>
      </c>
      <c r="CM667" s="37">
        <v>4463.8</v>
      </c>
      <c r="CN667" s="37">
        <v>1355.2</v>
      </c>
      <c r="CS667" s="37">
        <v>32</v>
      </c>
      <c r="CY667" s="37">
        <v>23</v>
      </c>
      <c r="DA667" s="37">
        <v>68</v>
      </c>
      <c r="DC667" s="37">
        <v>24</v>
      </c>
      <c r="DE667" s="37">
        <f t="shared" si="238"/>
        <v>1</v>
      </c>
      <c r="DG667" s="37">
        <v>1</v>
      </c>
      <c r="DI667" s="37">
        <v>39</v>
      </c>
      <c r="DP667" s="37">
        <v>1088</v>
      </c>
      <c r="DV667" s="37">
        <v>1204</v>
      </c>
      <c r="DZ667" s="37">
        <v>4</v>
      </c>
      <c r="EE667" s="37">
        <v>6</v>
      </c>
      <c r="EK667" s="37">
        <v>5</v>
      </c>
      <c r="EL667" s="37">
        <f t="shared" si="239"/>
        <v>15</v>
      </c>
      <c r="EM667" s="37">
        <v>15</v>
      </c>
      <c r="EP667" s="37">
        <v>103</v>
      </c>
      <c r="EQ667" s="37">
        <f t="shared" si="240"/>
        <v>0</v>
      </c>
      <c r="FE667" s="37">
        <v>0</v>
      </c>
      <c r="FF667" s="37">
        <v>975</v>
      </c>
      <c r="FG667" s="37">
        <v>0</v>
      </c>
      <c r="FI667" s="37"/>
      <c r="FU667" s="37">
        <v>243</v>
      </c>
      <c r="FW667" s="37">
        <v>4</v>
      </c>
      <c r="GC667" s="37">
        <v>602</v>
      </c>
      <c r="HU667" s="37">
        <v>301</v>
      </c>
      <c r="HW667" s="37">
        <v>2</v>
      </c>
      <c r="JT667" s="37">
        <f t="shared" si="241"/>
        <v>0</v>
      </c>
      <c r="JW667" s="37">
        <f t="shared" si="242"/>
        <v>0</v>
      </c>
      <c r="JZ667" s="37">
        <f t="shared" si="243"/>
        <v>0</v>
      </c>
      <c r="KA667" s="37">
        <f t="shared" si="244"/>
        <v>0</v>
      </c>
      <c r="KB667" s="37">
        <f t="shared" si="245"/>
        <v>0</v>
      </c>
      <c r="KC667" s="37">
        <f t="shared" si="246"/>
        <v>0</v>
      </c>
      <c r="KD667" s="37">
        <f t="shared" si="247"/>
        <v>0</v>
      </c>
      <c r="KV667" s="37">
        <f t="shared" si="248"/>
        <v>0</v>
      </c>
    </row>
    <row r="668" spans="1:308" ht="17.25" customHeight="1" x14ac:dyDescent="0.25">
      <c r="A668" s="17">
        <v>658</v>
      </c>
      <c r="B668" s="163" t="s">
        <v>300</v>
      </c>
      <c r="C668" s="168" t="s">
        <v>1157</v>
      </c>
      <c r="D668" s="163">
        <v>247696090</v>
      </c>
      <c r="E668" s="78">
        <f t="shared" si="252"/>
        <v>9989</v>
      </c>
      <c r="F668" s="78">
        <f t="shared" si="249"/>
        <v>0</v>
      </c>
      <c r="G668" s="78">
        <f t="shared" si="250"/>
        <v>2529</v>
      </c>
      <c r="H668" s="78">
        <f t="shared" si="251"/>
        <v>4936.8</v>
      </c>
      <c r="I668" s="78">
        <f t="shared" si="253"/>
        <v>2523.1999999999998</v>
      </c>
      <c r="J668" s="37">
        <f t="shared" si="230"/>
        <v>0</v>
      </c>
      <c r="V668" s="180">
        <f t="shared" si="220"/>
        <v>0</v>
      </c>
      <c r="W668" s="180">
        <f t="shared" si="231"/>
        <v>0</v>
      </c>
      <c r="X668" s="180"/>
      <c r="Y668" s="180"/>
      <c r="Z668" s="180">
        <f t="shared" si="232"/>
        <v>0</v>
      </c>
      <c r="AA668" s="180"/>
      <c r="AB668" s="180"/>
      <c r="AC668" s="180">
        <f t="shared" si="233"/>
        <v>0</v>
      </c>
      <c r="AL668" s="37">
        <f t="shared" si="224"/>
        <v>5</v>
      </c>
      <c r="AM668" s="179">
        <f t="shared" si="234"/>
        <v>0</v>
      </c>
      <c r="AP668" s="37">
        <f t="shared" si="235"/>
        <v>5</v>
      </c>
      <c r="AQ668" s="37">
        <v>5</v>
      </c>
      <c r="AS668" s="37">
        <f t="shared" si="236"/>
        <v>0</v>
      </c>
      <c r="AV668" s="37">
        <f t="shared" si="237"/>
        <v>0</v>
      </c>
      <c r="AY668" s="37">
        <v>1</v>
      </c>
      <c r="BP668" s="37">
        <v>48</v>
      </c>
      <c r="BQ668" s="37">
        <v>48</v>
      </c>
      <c r="CE668" s="37">
        <v>4</v>
      </c>
      <c r="CF668" s="37">
        <v>4</v>
      </c>
      <c r="CM668" s="37">
        <v>4809.8</v>
      </c>
      <c r="CN668" s="37">
        <v>2523.1999999999998</v>
      </c>
      <c r="CS668" s="37">
        <v>43</v>
      </c>
      <c r="CY668" s="37">
        <v>20</v>
      </c>
      <c r="DA668" s="37">
        <v>79</v>
      </c>
      <c r="DC668" s="37">
        <v>25</v>
      </c>
      <c r="DE668" s="37">
        <f t="shared" si="238"/>
        <v>1</v>
      </c>
      <c r="DG668" s="37">
        <v>1</v>
      </c>
      <c r="DI668" s="37">
        <v>16</v>
      </c>
      <c r="DP668" s="37">
        <v>1022</v>
      </c>
      <c r="DV668" s="37">
        <v>2046</v>
      </c>
      <c r="DZ668" s="37">
        <v>4</v>
      </c>
      <c r="EL668" s="37">
        <f t="shared" si="239"/>
        <v>40</v>
      </c>
      <c r="EM668" s="37">
        <v>40</v>
      </c>
      <c r="EP668" s="37">
        <v>498</v>
      </c>
      <c r="EQ668" s="37">
        <f t="shared" si="240"/>
        <v>0</v>
      </c>
      <c r="FE668" s="37">
        <v>0</v>
      </c>
      <c r="FF668" s="37">
        <v>993</v>
      </c>
      <c r="FG668" s="37">
        <v>0</v>
      </c>
      <c r="FI668" s="37"/>
      <c r="FU668" s="37">
        <v>330</v>
      </c>
      <c r="FW668" s="37">
        <v>3</v>
      </c>
      <c r="GC668" s="37">
        <v>1022</v>
      </c>
      <c r="HU668" s="37">
        <v>511</v>
      </c>
      <c r="HW668" s="37">
        <v>2</v>
      </c>
      <c r="JT668" s="37">
        <f t="shared" si="241"/>
        <v>0</v>
      </c>
      <c r="JW668" s="37">
        <f t="shared" si="242"/>
        <v>0</v>
      </c>
      <c r="JZ668" s="37">
        <f t="shared" si="243"/>
        <v>0</v>
      </c>
      <c r="KA668" s="37">
        <f t="shared" si="244"/>
        <v>0</v>
      </c>
      <c r="KB668" s="37">
        <f t="shared" si="245"/>
        <v>0</v>
      </c>
      <c r="KC668" s="37">
        <f t="shared" si="246"/>
        <v>0</v>
      </c>
      <c r="KD668" s="37">
        <f t="shared" si="247"/>
        <v>0</v>
      </c>
      <c r="KV668" s="37">
        <f t="shared" si="248"/>
        <v>0</v>
      </c>
    </row>
    <row r="669" spans="1:308" ht="17.25" customHeight="1" x14ac:dyDescent="0.25">
      <c r="A669" s="17">
        <v>659</v>
      </c>
      <c r="B669" s="163" t="s">
        <v>300</v>
      </c>
      <c r="C669" s="168" t="s">
        <v>1158</v>
      </c>
      <c r="D669" s="163">
        <v>247696084</v>
      </c>
      <c r="E669" s="78">
        <f t="shared" si="252"/>
        <v>8633</v>
      </c>
      <c r="F669" s="78">
        <f t="shared" si="249"/>
        <v>0</v>
      </c>
      <c r="G669" s="78">
        <f t="shared" si="250"/>
        <v>2277</v>
      </c>
      <c r="H669" s="78">
        <f t="shared" si="251"/>
        <v>4572.8</v>
      </c>
      <c r="I669" s="78">
        <f t="shared" si="253"/>
        <v>1783.2</v>
      </c>
      <c r="J669" s="37">
        <f t="shared" si="230"/>
        <v>1</v>
      </c>
      <c r="K669" s="37">
        <v>1</v>
      </c>
      <c r="V669" s="180">
        <f t="shared" si="220"/>
        <v>71.2</v>
      </c>
      <c r="W669" s="180">
        <f t="shared" si="231"/>
        <v>0</v>
      </c>
      <c r="X669" s="180"/>
      <c r="Y669" s="180"/>
      <c r="Z669" s="180">
        <f t="shared" si="232"/>
        <v>71.2</v>
      </c>
      <c r="AA669" s="180">
        <v>71.2</v>
      </c>
      <c r="AB669" s="180"/>
      <c r="AC669" s="180">
        <f t="shared" si="233"/>
        <v>0</v>
      </c>
      <c r="AL669" s="37">
        <f t="shared" si="224"/>
        <v>22</v>
      </c>
      <c r="AM669" s="179">
        <f t="shared" si="234"/>
        <v>0</v>
      </c>
      <c r="AP669" s="37">
        <f t="shared" si="235"/>
        <v>22</v>
      </c>
      <c r="AQ669" s="37">
        <v>22</v>
      </c>
      <c r="AS669" s="37">
        <f t="shared" si="236"/>
        <v>0</v>
      </c>
      <c r="AV669" s="37">
        <f t="shared" si="237"/>
        <v>0</v>
      </c>
      <c r="CM669" s="37">
        <v>4494.1000000000004</v>
      </c>
      <c r="CN669" s="37">
        <v>1783.2</v>
      </c>
      <c r="CS669" s="37">
        <v>63</v>
      </c>
      <c r="CY669" s="37">
        <v>7</v>
      </c>
      <c r="DA669" s="37">
        <v>7.5</v>
      </c>
      <c r="DC669" s="37">
        <v>20</v>
      </c>
      <c r="DE669" s="37">
        <f t="shared" si="238"/>
        <v>0</v>
      </c>
      <c r="DP669" s="37">
        <v>1696</v>
      </c>
      <c r="DV669" s="37">
        <v>2074</v>
      </c>
      <c r="DZ669" s="37">
        <v>3</v>
      </c>
      <c r="EL669" s="37">
        <f t="shared" si="239"/>
        <v>15</v>
      </c>
      <c r="EM669" s="37">
        <v>15</v>
      </c>
      <c r="EP669" s="37">
        <v>180</v>
      </c>
      <c r="EQ669" s="37">
        <f t="shared" si="240"/>
        <v>0</v>
      </c>
      <c r="FE669" s="37">
        <v>0</v>
      </c>
      <c r="FF669" s="37">
        <v>1074</v>
      </c>
      <c r="FG669" s="37">
        <v>0</v>
      </c>
      <c r="FI669" s="37"/>
      <c r="FU669" s="37">
        <v>330</v>
      </c>
      <c r="FW669" s="37">
        <v>3</v>
      </c>
      <c r="GC669" s="37">
        <v>1023</v>
      </c>
      <c r="HU669" s="37">
        <v>518</v>
      </c>
      <c r="HW669" s="37">
        <v>2</v>
      </c>
      <c r="JT669" s="37">
        <f t="shared" si="241"/>
        <v>0</v>
      </c>
      <c r="JW669" s="37">
        <f t="shared" si="242"/>
        <v>0</v>
      </c>
      <c r="JZ669" s="37">
        <f t="shared" si="243"/>
        <v>0</v>
      </c>
      <c r="KA669" s="37">
        <f t="shared" si="244"/>
        <v>0</v>
      </c>
      <c r="KB669" s="37">
        <f t="shared" si="245"/>
        <v>0</v>
      </c>
      <c r="KC669" s="37">
        <f t="shared" si="246"/>
        <v>0</v>
      </c>
      <c r="KD669" s="37">
        <f t="shared" si="247"/>
        <v>0</v>
      </c>
      <c r="KV669" s="37">
        <f t="shared" si="248"/>
        <v>0</v>
      </c>
    </row>
    <row r="670" spans="1:308" ht="17.25" customHeight="1" x14ac:dyDescent="0.25">
      <c r="A670" s="17">
        <v>660</v>
      </c>
      <c r="B670" s="163" t="s">
        <v>300</v>
      </c>
      <c r="C670" s="168" t="s">
        <v>1159</v>
      </c>
      <c r="D670" s="163">
        <v>247696109</v>
      </c>
      <c r="E670" s="78">
        <f t="shared" si="252"/>
        <v>2089</v>
      </c>
      <c r="F670" s="78">
        <f t="shared" si="249"/>
        <v>0</v>
      </c>
      <c r="G670" s="78">
        <f t="shared" si="250"/>
        <v>466</v>
      </c>
      <c r="H670" s="78">
        <f t="shared" si="251"/>
        <v>783</v>
      </c>
      <c r="I670" s="78">
        <f t="shared" si="253"/>
        <v>840</v>
      </c>
      <c r="J670" s="37">
        <f t="shared" si="230"/>
        <v>0</v>
      </c>
      <c r="V670" s="180">
        <f t="shared" si="220"/>
        <v>0</v>
      </c>
      <c r="W670" s="180">
        <f t="shared" si="231"/>
        <v>0</v>
      </c>
      <c r="X670" s="180"/>
      <c r="Y670" s="180"/>
      <c r="Z670" s="180">
        <f t="shared" si="232"/>
        <v>0</v>
      </c>
      <c r="AA670" s="180"/>
      <c r="AB670" s="180"/>
      <c r="AC670" s="180">
        <f t="shared" si="233"/>
        <v>0</v>
      </c>
      <c r="AL670" s="37">
        <f t="shared" si="224"/>
        <v>0</v>
      </c>
      <c r="AM670" s="179">
        <f t="shared" si="234"/>
        <v>0</v>
      </c>
      <c r="AP670" s="37">
        <f t="shared" si="235"/>
        <v>0</v>
      </c>
      <c r="AS670" s="37">
        <f t="shared" si="236"/>
        <v>0</v>
      </c>
      <c r="AV670" s="37">
        <f t="shared" si="237"/>
        <v>0</v>
      </c>
      <c r="CM670" s="37">
        <v>709</v>
      </c>
      <c r="CN670" s="37">
        <v>840</v>
      </c>
      <c r="CS670" s="37">
        <v>13</v>
      </c>
      <c r="CY670" s="37">
        <v>30</v>
      </c>
      <c r="DA670" s="37">
        <v>74</v>
      </c>
      <c r="DE670" s="37">
        <f t="shared" si="238"/>
        <v>0</v>
      </c>
      <c r="DP670" s="37">
        <v>754</v>
      </c>
      <c r="DV670" s="37">
        <v>436</v>
      </c>
      <c r="DZ670" s="37" t="s">
        <v>1210</v>
      </c>
      <c r="EE670" s="37">
        <v>3</v>
      </c>
      <c r="EK670" s="37">
        <v>3</v>
      </c>
      <c r="EL670" s="37">
        <f t="shared" si="239"/>
        <v>0</v>
      </c>
      <c r="EQ670" s="37">
        <f t="shared" si="240"/>
        <v>0</v>
      </c>
      <c r="FE670" s="37">
        <v>0</v>
      </c>
      <c r="FF670" s="37">
        <v>248</v>
      </c>
      <c r="FG670" s="37">
        <v>0</v>
      </c>
      <c r="FI670" s="37"/>
      <c r="FU670" s="37">
        <v>268</v>
      </c>
      <c r="FW670" s="37">
        <v>4</v>
      </c>
      <c r="GC670" s="37">
        <v>218</v>
      </c>
      <c r="HU670" s="37">
        <v>109</v>
      </c>
      <c r="HW670" s="37">
        <v>2</v>
      </c>
      <c r="JT670" s="37">
        <f t="shared" si="241"/>
        <v>0</v>
      </c>
      <c r="JW670" s="37">
        <f t="shared" si="242"/>
        <v>0</v>
      </c>
      <c r="JZ670" s="37">
        <f t="shared" si="243"/>
        <v>0</v>
      </c>
      <c r="KA670" s="37">
        <f t="shared" si="244"/>
        <v>0</v>
      </c>
      <c r="KB670" s="37">
        <f t="shared" si="245"/>
        <v>0</v>
      </c>
      <c r="KC670" s="37">
        <f t="shared" si="246"/>
        <v>0</v>
      </c>
      <c r="KD670" s="37">
        <f t="shared" si="247"/>
        <v>0</v>
      </c>
      <c r="KV670" s="37">
        <f t="shared" si="248"/>
        <v>0</v>
      </c>
    </row>
    <row r="671" spans="1:308" ht="17.25" customHeight="1" x14ac:dyDescent="0.25">
      <c r="A671" s="17">
        <v>661</v>
      </c>
      <c r="B671" s="163" t="s">
        <v>300</v>
      </c>
      <c r="C671" s="168" t="s">
        <v>1160</v>
      </c>
      <c r="D671" s="163">
        <v>247696098</v>
      </c>
      <c r="E671" s="78">
        <f t="shared" si="252"/>
        <v>8237</v>
      </c>
      <c r="F671" s="78">
        <f t="shared" si="249"/>
        <v>0</v>
      </c>
      <c r="G671" s="78">
        <f t="shared" si="250"/>
        <v>1294</v>
      </c>
      <c r="H671" s="78">
        <f t="shared" si="251"/>
        <v>5437.4</v>
      </c>
      <c r="I671" s="78">
        <f t="shared" si="253"/>
        <v>1505.6</v>
      </c>
      <c r="J671" s="37">
        <f t="shared" si="230"/>
        <v>1</v>
      </c>
      <c r="K671" s="37">
        <v>1</v>
      </c>
      <c r="V671" s="180">
        <f t="shared" si="220"/>
        <v>0</v>
      </c>
      <c r="W671" s="180">
        <f t="shared" si="231"/>
        <v>0</v>
      </c>
      <c r="X671" s="180"/>
      <c r="Y671" s="180"/>
      <c r="Z671" s="180">
        <f t="shared" si="232"/>
        <v>0</v>
      </c>
      <c r="AA671" s="180"/>
      <c r="AB671" s="180"/>
      <c r="AC671" s="180">
        <f t="shared" si="233"/>
        <v>0</v>
      </c>
      <c r="AH671" s="37">
        <v>237</v>
      </c>
      <c r="AL671" s="37">
        <f t="shared" si="224"/>
        <v>0</v>
      </c>
      <c r="AM671" s="179">
        <f t="shared" si="234"/>
        <v>0</v>
      </c>
      <c r="AP671" s="37">
        <f t="shared" si="235"/>
        <v>0</v>
      </c>
      <c r="AS671" s="37">
        <f t="shared" si="236"/>
        <v>0</v>
      </c>
      <c r="AV671" s="37">
        <f t="shared" si="237"/>
        <v>0</v>
      </c>
      <c r="CM671" s="37">
        <v>5170.3999999999996</v>
      </c>
      <c r="CN671" s="37">
        <v>1505.6</v>
      </c>
      <c r="CS671" s="37">
        <v>19</v>
      </c>
      <c r="CY671" s="37">
        <v>15</v>
      </c>
      <c r="DA671" s="37">
        <v>30</v>
      </c>
      <c r="DC671" s="37">
        <v>20</v>
      </c>
      <c r="DE671" s="37">
        <f t="shared" si="238"/>
        <v>0</v>
      </c>
      <c r="DP671" s="37">
        <v>1056</v>
      </c>
      <c r="DV671" s="37">
        <v>1156</v>
      </c>
      <c r="DZ671" s="37">
        <v>2</v>
      </c>
      <c r="EE671" s="37">
        <v>9</v>
      </c>
      <c r="EK671" s="37">
        <v>4</v>
      </c>
      <c r="EL671" s="37">
        <f t="shared" si="239"/>
        <v>0</v>
      </c>
      <c r="EQ671" s="37">
        <f t="shared" si="240"/>
        <v>0</v>
      </c>
      <c r="FE671" s="37">
        <v>0</v>
      </c>
      <c r="FF671" s="37">
        <v>716</v>
      </c>
      <c r="FG671" s="37">
        <v>0</v>
      </c>
      <c r="FI671" s="37"/>
      <c r="FU671" s="37">
        <v>239</v>
      </c>
      <c r="FW671" s="37">
        <v>3</v>
      </c>
      <c r="GC671" s="37">
        <v>578</v>
      </c>
      <c r="HU671" s="37">
        <v>289</v>
      </c>
      <c r="HW671" s="37">
        <v>2</v>
      </c>
      <c r="JT671" s="37">
        <f t="shared" si="241"/>
        <v>0</v>
      </c>
      <c r="JW671" s="37">
        <f t="shared" si="242"/>
        <v>0</v>
      </c>
      <c r="JZ671" s="37">
        <f t="shared" si="243"/>
        <v>0</v>
      </c>
      <c r="KA671" s="37">
        <f t="shared" si="244"/>
        <v>0</v>
      </c>
      <c r="KB671" s="37">
        <f t="shared" si="245"/>
        <v>0</v>
      </c>
      <c r="KC671" s="37">
        <f t="shared" si="246"/>
        <v>0</v>
      </c>
      <c r="KD671" s="37">
        <f t="shared" si="247"/>
        <v>0</v>
      </c>
      <c r="KV671" s="37">
        <f t="shared" si="248"/>
        <v>0</v>
      </c>
    </row>
    <row r="672" spans="1:308" ht="17.25" customHeight="1" x14ac:dyDescent="0.25">
      <c r="A672" s="17">
        <v>662</v>
      </c>
      <c r="B672" s="163" t="s">
        <v>300</v>
      </c>
      <c r="C672" s="168" t="s">
        <v>1161</v>
      </c>
      <c r="D672" s="163">
        <v>247696089</v>
      </c>
      <c r="E672" s="78">
        <f t="shared" si="252"/>
        <v>4322</v>
      </c>
      <c r="F672" s="78">
        <f t="shared" si="249"/>
        <v>0</v>
      </c>
      <c r="G672" s="78">
        <f t="shared" si="250"/>
        <v>703</v>
      </c>
      <c r="H672" s="78">
        <f t="shared" si="251"/>
        <v>2835.8</v>
      </c>
      <c r="I672" s="78">
        <f t="shared" si="253"/>
        <v>783.2</v>
      </c>
      <c r="J672" s="37">
        <f t="shared" si="230"/>
        <v>1</v>
      </c>
      <c r="K672" s="37">
        <v>1</v>
      </c>
      <c r="V672" s="180">
        <f t="shared" si="220"/>
        <v>0</v>
      </c>
      <c r="W672" s="180">
        <f t="shared" si="231"/>
        <v>0</v>
      </c>
      <c r="X672" s="180"/>
      <c r="Y672" s="180"/>
      <c r="Z672" s="180">
        <f t="shared" si="232"/>
        <v>0</v>
      </c>
      <c r="AA672" s="180"/>
      <c r="AB672" s="180"/>
      <c r="AC672" s="180">
        <f t="shared" si="233"/>
        <v>0</v>
      </c>
      <c r="AH672" s="37">
        <v>307</v>
      </c>
      <c r="AL672" s="37">
        <f t="shared" si="224"/>
        <v>2</v>
      </c>
      <c r="AM672" s="179">
        <f t="shared" si="234"/>
        <v>0</v>
      </c>
      <c r="AP672" s="37">
        <f t="shared" si="235"/>
        <v>2</v>
      </c>
      <c r="AQ672" s="37">
        <v>2</v>
      </c>
      <c r="AS672" s="37">
        <f t="shared" si="236"/>
        <v>0</v>
      </c>
      <c r="AV672" s="37">
        <f t="shared" si="237"/>
        <v>0</v>
      </c>
      <c r="CM672" s="37">
        <v>2488.8000000000002</v>
      </c>
      <c r="CN672" s="37">
        <v>783.2</v>
      </c>
      <c r="CS672" s="37">
        <v>21</v>
      </c>
      <c r="CY672" s="37">
        <v>20</v>
      </c>
      <c r="DA672" s="37">
        <v>40</v>
      </c>
      <c r="DC672" s="37">
        <v>25</v>
      </c>
      <c r="DE672" s="37">
        <f t="shared" si="238"/>
        <v>0</v>
      </c>
      <c r="DP672" s="37">
        <v>686</v>
      </c>
      <c r="DV672" s="37">
        <v>752</v>
      </c>
      <c r="DZ672" s="37">
        <v>2</v>
      </c>
      <c r="EE672" s="37">
        <v>6</v>
      </c>
      <c r="EK672" s="37">
        <v>2</v>
      </c>
      <c r="EL672" s="37">
        <f t="shared" si="239"/>
        <v>0</v>
      </c>
      <c r="EQ672" s="37">
        <f t="shared" si="240"/>
        <v>0</v>
      </c>
      <c r="FE672" s="37">
        <v>0</v>
      </c>
      <c r="FF672" s="37">
        <v>327</v>
      </c>
      <c r="FG672" s="37">
        <v>0</v>
      </c>
      <c r="FI672" s="37"/>
      <c r="FU672" s="37">
        <v>156</v>
      </c>
      <c r="FW672" s="37">
        <v>2</v>
      </c>
      <c r="GC672" s="37">
        <v>376</v>
      </c>
      <c r="HU672" s="37">
        <v>187</v>
      </c>
      <c r="HW672" s="37">
        <v>2</v>
      </c>
      <c r="JT672" s="37">
        <f t="shared" si="241"/>
        <v>0</v>
      </c>
      <c r="JW672" s="37">
        <f t="shared" si="242"/>
        <v>0</v>
      </c>
      <c r="JZ672" s="37">
        <f t="shared" si="243"/>
        <v>0</v>
      </c>
      <c r="KA672" s="37">
        <f t="shared" si="244"/>
        <v>0</v>
      </c>
      <c r="KB672" s="37">
        <f t="shared" si="245"/>
        <v>0</v>
      </c>
      <c r="KC672" s="37">
        <f t="shared" si="246"/>
        <v>0</v>
      </c>
      <c r="KD672" s="37">
        <f t="shared" si="247"/>
        <v>0</v>
      </c>
      <c r="KV672" s="37">
        <f t="shared" si="248"/>
        <v>0</v>
      </c>
    </row>
    <row r="673" spans="1:308" ht="17.25" customHeight="1" x14ac:dyDescent="0.25">
      <c r="A673" s="17">
        <v>663</v>
      </c>
      <c r="B673" s="163" t="s">
        <v>300</v>
      </c>
      <c r="C673" s="168" t="s">
        <v>1162</v>
      </c>
      <c r="D673" s="163">
        <v>247696085</v>
      </c>
      <c r="E673" s="78">
        <f t="shared" si="252"/>
        <v>3742</v>
      </c>
      <c r="F673" s="78">
        <f t="shared" si="249"/>
        <v>0</v>
      </c>
      <c r="G673" s="78">
        <f t="shared" si="250"/>
        <v>602</v>
      </c>
      <c r="H673" s="78">
        <f t="shared" si="251"/>
        <v>1548</v>
      </c>
      <c r="I673" s="78">
        <f t="shared" si="253"/>
        <v>1592</v>
      </c>
      <c r="J673" s="37">
        <f t="shared" si="230"/>
        <v>0</v>
      </c>
      <c r="V673" s="180">
        <f t="shared" si="220"/>
        <v>0</v>
      </c>
      <c r="W673" s="180">
        <f t="shared" si="231"/>
        <v>0</v>
      </c>
      <c r="X673" s="180"/>
      <c r="Y673" s="180"/>
      <c r="Z673" s="180">
        <f t="shared" si="232"/>
        <v>0</v>
      </c>
      <c r="AA673" s="180"/>
      <c r="AB673" s="180"/>
      <c r="AC673" s="180">
        <f t="shared" si="233"/>
        <v>0</v>
      </c>
      <c r="AL673" s="37">
        <f t="shared" si="224"/>
        <v>0</v>
      </c>
      <c r="AM673" s="179">
        <f t="shared" si="234"/>
        <v>0</v>
      </c>
      <c r="AP673" s="37">
        <f t="shared" si="235"/>
        <v>0</v>
      </c>
      <c r="AS673" s="37">
        <f t="shared" si="236"/>
        <v>0</v>
      </c>
      <c r="AV673" s="37">
        <f t="shared" si="237"/>
        <v>0</v>
      </c>
      <c r="CM673" s="37">
        <v>1498</v>
      </c>
      <c r="CN673" s="37">
        <v>1592</v>
      </c>
      <c r="CS673" s="37">
        <v>22</v>
      </c>
      <c r="CY673" s="37">
        <v>20</v>
      </c>
      <c r="DA673" s="37">
        <v>50</v>
      </c>
      <c r="DC673" s="37">
        <v>20</v>
      </c>
      <c r="DE673" s="37">
        <f t="shared" si="238"/>
        <v>1</v>
      </c>
      <c r="DG673" s="37">
        <v>1</v>
      </c>
      <c r="DI673" s="37">
        <v>20</v>
      </c>
      <c r="DP673" s="37">
        <v>532</v>
      </c>
      <c r="DV673" s="37">
        <v>518</v>
      </c>
      <c r="DZ673" s="37">
        <v>2</v>
      </c>
      <c r="EE673" s="37">
        <v>5</v>
      </c>
      <c r="EK673" s="37">
        <v>1</v>
      </c>
      <c r="EL673" s="37">
        <f t="shared" si="239"/>
        <v>0</v>
      </c>
      <c r="EQ673" s="37">
        <f t="shared" si="240"/>
        <v>0</v>
      </c>
      <c r="FE673" s="37">
        <v>0</v>
      </c>
      <c r="FF673" s="37">
        <v>323</v>
      </c>
      <c r="FG673" s="37">
        <v>0</v>
      </c>
      <c r="FI673" s="37"/>
      <c r="FU673" s="37">
        <v>143</v>
      </c>
      <c r="FW673" s="37">
        <v>2.5</v>
      </c>
      <c r="GC673" s="37">
        <v>259</v>
      </c>
      <c r="HU673" s="37">
        <v>123</v>
      </c>
      <c r="HW673" s="37">
        <v>2</v>
      </c>
      <c r="JT673" s="37">
        <f t="shared" si="241"/>
        <v>0</v>
      </c>
      <c r="JW673" s="37">
        <f t="shared" si="242"/>
        <v>0</v>
      </c>
      <c r="JZ673" s="37">
        <f t="shared" si="243"/>
        <v>0</v>
      </c>
      <c r="KA673" s="37">
        <f t="shared" si="244"/>
        <v>0</v>
      </c>
      <c r="KB673" s="37">
        <f t="shared" si="245"/>
        <v>0</v>
      </c>
      <c r="KC673" s="37">
        <f t="shared" si="246"/>
        <v>0</v>
      </c>
      <c r="KD673" s="37">
        <f t="shared" si="247"/>
        <v>0</v>
      </c>
      <c r="KV673" s="37">
        <f t="shared" si="248"/>
        <v>0</v>
      </c>
    </row>
    <row r="674" spans="1:308" ht="17.25" customHeight="1" x14ac:dyDescent="0.25">
      <c r="A674" s="17">
        <v>664</v>
      </c>
      <c r="B674" s="163" t="s">
        <v>300</v>
      </c>
      <c r="C674" s="168" t="s">
        <v>1163</v>
      </c>
      <c r="D674" s="163">
        <v>247696091</v>
      </c>
      <c r="E674" s="78">
        <f t="shared" si="252"/>
        <v>11350</v>
      </c>
      <c r="F674" s="78">
        <f t="shared" si="249"/>
        <v>0</v>
      </c>
      <c r="G674" s="78">
        <f t="shared" si="250"/>
        <v>2629</v>
      </c>
      <c r="H674" s="78">
        <f t="shared" si="251"/>
        <v>6271.4</v>
      </c>
      <c r="I674" s="78">
        <f t="shared" si="253"/>
        <v>2449.6</v>
      </c>
      <c r="J674" s="37">
        <f t="shared" si="230"/>
        <v>0</v>
      </c>
      <c r="V674" s="180">
        <f t="shared" si="220"/>
        <v>0</v>
      </c>
      <c r="W674" s="180">
        <f t="shared" si="231"/>
        <v>0</v>
      </c>
      <c r="X674" s="180"/>
      <c r="Y674" s="180"/>
      <c r="Z674" s="180">
        <f t="shared" si="232"/>
        <v>0</v>
      </c>
      <c r="AA674" s="180"/>
      <c r="AB674" s="180"/>
      <c r="AC674" s="180">
        <f t="shared" si="233"/>
        <v>0</v>
      </c>
      <c r="AL674" s="37">
        <f t="shared" si="224"/>
        <v>0</v>
      </c>
      <c r="AM674" s="179">
        <f t="shared" si="234"/>
        <v>0</v>
      </c>
      <c r="AP674" s="37">
        <f t="shared" si="235"/>
        <v>0</v>
      </c>
      <c r="AS674" s="37">
        <f t="shared" si="236"/>
        <v>0</v>
      </c>
      <c r="AV674" s="37">
        <f t="shared" si="237"/>
        <v>0</v>
      </c>
      <c r="CM674" s="37">
        <v>6231.4</v>
      </c>
      <c r="CN674" s="37">
        <v>2449.6</v>
      </c>
      <c r="CS674" s="37">
        <v>72</v>
      </c>
      <c r="CY674" s="37">
        <v>20</v>
      </c>
      <c r="DA674" s="37">
        <v>40</v>
      </c>
      <c r="DC674" s="37">
        <v>20</v>
      </c>
      <c r="DE674" s="37">
        <f t="shared" si="238"/>
        <v>1</v>
      </c>
      <c r="DG674" s="37">
        <v>1</v>
      </c>
      <c r="DI674" s="37">
        <v>30</v>
      </c>
      <c r="DP674" s="37">
        <v>2072</v>
      </c>
      <c r="DV674" s="37">
        <v>2076</v>
      </c>
      <c r="DZ674" s="37">
        <v>4</v>
      </c>
      <c r="EE674" s="37">
        <v>15</v>
      </c>
      <c r="EK674" s="37">
        <v>6</v>
      </c>
      <c r="EL674" s="37">
        <f t="shared" si="239"/>
        <v>0</v>
      </c>
      <c r="EQ674" s="37">
        <f t="shared" si="240"/>
        <v>0</v>
      </c>
      <c r="FE674" s="37">
        <v>0</v>
      </c>
      <c r="FF674" s="37">
        <v>1561</v>
      </c>
      <c r="FG674" s="37">
        <v>0</v>
      </c>
      <c r="FI674" s="37"/>
      <c r="FU674" s="37">
        <v>520</v>
      </c>
      <c r="FW674" s="37">
        <v>3</v>
      </c>
      <c r="GC674" s="37">
        <v>1038</v>
      </c>
      <c r="HU674" s="37">
        <v>516</v>
      </c>
      <c r="HW674" s="37">
        <v>2</v>
      </c>
      <c r="JT674" s="37">
        <f t="shared" si="241"/>
        <v>0</v>
      </c>
      <c r="JW674" s="37">
        <f t="shared" si="242"/>
        <v>0</v>
      </c>
      <c r="JZ674" s="37">
        <f t="shared" si="243"/>
        <v>0</v>
      </c>
      <c r="KA674" s="37">
        <f t="shared" si="244"/>
        <v>0</v>
      </c>
      <c r="KB674" s="37">
        <f t="shared" si="245"/>
        <v>0</v>
      </c>
      <c r="KC674" s="37">
        <f t="shared" si="246"/>
        <v>0</v>
      </c>
      <c r="KD674" s="37">
        <f t="shared" si="247"/>
        <v>0</v>
      </c>
      <c r="KV674" s="37">
        <f t="shared" si="248"/>
        <v>0</v>
      </c>
    </row>
    <row r="675" spans="1:308" ht="17.25" customHeight="1" x14ac:dyDescent="0.25">
      <c r="A675" s="17">
        <v>665</v>
      </c>
      <c r="B675" s="163" t="s">
        <v>300</v>
      </c>
      <c r="C675" s="168" t="s">
        <v>1164</v>
      </c>
      <c r="D675" s="163">
        <v>247696107</v>
      </c>
      <c r="E675" s="78">
        <f t="shared" si="252"/>
        <v>13989</v>
      </c>
      <c r="F675" s="78">
        <f t="shared" si="249"/>
        <v>491.03999999999996</v>
      </c>
      <c r="G675" s="78">
        <f t="shared" si="250"/>
        <v>2266.1999999999998</v>
      </c>
      <c r="H675" s="78">
        <f t="shared" si="251"/>
        <v>9397.1360000000004</v>
      </c>
      <c r="I675" s="78">
        <f t="shared" si="253"/>
        <v>1834.6240000000003</v>
      </c>
      <c r="J675" s="37">
        <f t="shared" si="230"/>
        <v>1</v>
      </c>
      <c r="K675" s="37">
        <v>1</v>
      </c>
      <c r="V675" s="180">
        <f t="shared" si="220"/>
        <v>139</v>
      </c>
      <c r="W675" s="180">
        <f t="shared" si="231"/>
        <v>0</v>
      </c>
      <c r="X675" s="180"/>
      <c r="Y675" s="180"/>
      <c r="Z675" s="180">
        <f t="shared" si="232"/>
        <v>139</v>
      </c>
      <c r="AA675" s="180">
        <v>139</v>
      </c>
      <c r="AB675" s="180"/>
      <c r="AC675" s="180">
        <f t="shared" si="233"/>
        <v>0</v>
      </c>
      <c r="AL675" s="37">
        <f t="shared" si="224"/>
        <v>8</v>
      </c>
      <c r="AM675" s="179">
        <f t="shared" si="234"/>
        <v>0</v>
      </c>
      <c r="AP675" s="37">
        <f t="shared" si="235"/>
        <v>8</v>
      </c>
      <c r="AQ675" s="37">
        <v>8</v>
      </c>
      <c r="AS675" s="37">
        <f t="shared" si="236"/>
        <v>0</v>
      </c>
      <c r="AV675" s="37">
        <f t="shared" si="237"/>
        <v>0</v>
      </c>
      <c r="AY675" s="37">
        <v>2</v>
      </c>
      <c r="BX675" s="37">
        <v>219</v>
      </c>
      <c r="CE675" s="37">
        <v>6</v>
      </c>
      <c r="CF675" s="37">
        <v>6</v>
      </c>
      <c r="CM675" s="37">
        <v>8636.3760000000002</v>
      </c>
      <c r="CN675" s="37">
        <v>1834.6240000000003</v>
      </c>
      <c r="CS675" s="37">
        <v>186</v>
      </c>
      <c r="CU675" s="37">
        <v>95</v>
      </c>
      <c r="CW675" s="37">
        <v>196</v>
      </c>
      <c r="CY675" s="37">
        <v>66</v>
      </c>
      <c r="DA675" s="37">
        <v>84</v>
      </c>
      <c r="DC675" s="37">
        <v>60</v>
      </c>
      <c r="DE675" s="37">
        <f t="shared" si="238"/>
        <v>2</v>
      </c>
      <c r="DG675" s="37">
        <v>2</v>
      </c>
      <c r="DI675" s="37">
        <v>75</v>
      </c>
      <c r="DP675" s="37">
        <v>3536</v>
      </c>
      <c r="DV675" s="37">
        <v>1262</v>
      </c>
      <c r="DZ675" s="37">
        <v>7</v>
      </c>
      <c r="EE675" s="37">
        <v>4</v>
      </c>
      <c r="EK675" s="37">
        <v>4</v>
      </c>
      <c r="EL675" s="37">
        <f t="shared" si="239"/>
        <v>19</v>
      </c>
      <c r="EM675" s="37">
        <v>19</v>
      </c>
      <c r="EP675" s="37">
        <v>128</v>
      </c>
      <c r="EQ675" s="37">
        <f t="shared" si="240"/>
        <v>0</v>
      </c>
      <c r="FE675" s="37">
        <v>491.03999999999996</v>
      </c>
      <c r="FF675" s="37">
        <v>1432.2</v>
      </c>
      <c r="FG675" s="37">
        <v>122.75999999999999</v>
      </c>
      <c r="FI675" s="37"/>
      <c r="FU675" s="37">
        <v>682</v>
      </c>
      <c r="FW675" s="37">
        <v>3</v>
      </c>
      <c r="GC675" s="37">
        <v>631</v>
      </c>
      <c r="HU675" s="37">
        <v>1086</v>
      </c>
      <c r="HW675" s="37">
        <v>1</v>
      </c>
      <c r="JT675" s="37">
        <f t="shared" si="241"/>
        <v>0</v>
      </c>
      <c r="JW675" s="37">
        <f t="shared" si="242"/>
        <v>0</v>
      </c>
      <c r="JZ675" s="37">
        <f t="shared" si="243"/>
        <v>0</v>
      </c>
      <c r="KA675" s="37">
        <f t="shared" si="244"/>
        <v>0</v>
      </c>
      <c r="KB675" s="37">
        <f t="shared" si="245"/>
        <v>0</v>
      </c>
      <c r="KC675" s="37">
        <f t="shared" si="246"/>
        <v>0</v>
      </c>
      <c r="KD675" s="37">
        <f t="shared" si="247"/>
        <v>0</v>
      </c>
      <c r="KV675" s="37">
        <f t="shared" si="248"/>
        <v>0</v>
      </c>
    </row>
    <row r="676" spans="1:308" ht="17.25" customHeight="1" x14ac:dyDescent="0.25">
      <c r="A676" s="17">
        <v>666</v>
      </c>
      <c r="B676" s="163" t="s">
        <v>300</v>
      </c>
      <c r="C676" s="168" t="s">
        <v>1165</v>
      </c>
      <c r="D676" s="163">
        <v>247696102</v>
      </c>
      <c r="E676" s="78">
        <f t="shared" si="252"/>
        <v>17748</v>
      </c>
      <c r="F676" s="78">
        <f t="shared" si="249"/>
        <v>0</v>
      </c>
      <c r="G676" s="78">
        <f t="shared" si="250"/>
        <v>4646.5</v>
      </c>
      <c r="H676" s="78">
        <f t="shared" si="251"/>
        <v>8582.7000000000007</v>
      </c>
      <c r="I676" s="78">
        <f t="shared" si="253"/>
        <v>4518.8</v>
      </c>
      <c r="J676" s="37">
        <f t="shared" si="230"/>
        <v>4</v>
      </c>
      <c r="K676" s="37">
        <v>4</v>
      </c>
      <c r="V676" s="180">
        <f t="shared" si="220"/>
        <v>0</v>
      </c>
      <c r="W676" s="180">
        <f t="shared" si="231"/>
        <v>0</v>
      </c>
      <c r="X676" s="180"/>
      <c r="Y676" s="180"/>
      <c r="Z676" s="180">
        <f t="shared" si="232"/>
        <v>0</v>
      </c>
      <c r="AA676" s="180"/>
      <c r="AB676" s="180"/>
      <c r="AC676" s="180">
        <f t="shared" si="233"/>
        <v>0</v>
      </c>
      <c r="AH676" s="37">
        <v>353</v>
      </c>
      <c r="AL676" s="37">
        <f t="shared" si="224"/>
        <v>0</v>
      </c>
      <c r="AM676" s="179">
        <f t="shared" si="234"/>
        <v>0</v>
      </c>
      <c r="AP676" s="37">
        <f t="shared" si="235"/>
        <v>0</v>
      </c>
      <c r="AS676" s="37">
        <f t="shared" si="236"/>
        <v>0</v>
      </c>
      <c r="AV676" s="37">
        <f t="shared" si="237"/>
        <v>0</v>
      </c>
      <c r="CM676" s="37">
        <v>8229.7000000000007</v>
      </c>
      <c r="CN676" s="37">
        <v>4518.8</v>
      </c>
      <c r="CS676" s="37">
        <v>196</v>
      </c>
      <c r="DC676" s="37">
        <v>95</v>
      </c>
      <c r="DE676" s="37">
        <f t="shared" si="238"/>
        <v>2</v>
      </c>
      <c r="DG676" s="37">
        <v>2</v>
      </c>
      <c r="DI676" s="37">
        <v>94</v>
      </c>
      <c r="DP676" s="37">
        <v>2848</v>
      </c>
      <c r="DV676" s="37">
        <v>3828</v>
      </c>
      <c r="DZ676" s="37">
        <v>3</v>
      </c>
      <c r="EE676" s="37">
        <v>16</v>
      </c>
      <c r="EK676" s="37">
        <v>19</v>
      </c>
      <c r="EL676" s="37">
        <f t="shared" si="239"/>
        <v>85</v>
      </c>
      <c r="EM676" s="37">
        <v>85</v>
      </c>
      <c r="EP676" s="37">
        <v>1238</v>
      </c>
      <c r="EQ676" s="37">
        <f t="shared" si="240"/>
        <v>0</v>
      </c>
      <c r="FE676" s="37">
        <v>0</v>
      </c>
      <c r="FF676" s="37">
        <v>1400.5</v>
      </c>
      <c r="FG676" s="37">
        <v>0</v>
      </c>
      <c r="FI676" s="37">
        <v>0</v>
      </c>
      <c r="FU676" s="37">
        <v>467</v>
      </c>
      <c r="FW676" s="37">
        <v>3</v>
      </c>
      <c r="GC676" s="37">
        <v>1914</v>
      </c>
      <c r="HU676" s="37">
        <v>957</v>
      </c>
      <c r="HW676" s="37">
        <v>2</v>
      </c>
      <c r="JT676" s="37">
        <f t="shared" si="241"/>
        <v>0</v>
      </c>
      <c r="JW676" s="37">
        <f t="shared" si="242"/>
        <v>0</v>
      </c>
      <c r="JZ676" s="37">
        <f t="shared" si="243"/>
        <v>0</v>
      </c>
      <c r="KA676" s="37">
        <f t="shared" si="244"/>
        <v>0</v>
      </c>
      <c r="KB676" s="37">
        <f t="shared" si="245"/>
        <v>0</v>
      </c>
      <c r="KC676" s="37">
        <f t="shared" si="246"/>
        <v>0</v>
      </c>
      <c r="KD676" s="37">
        <f t="shared" si="247"/>
        <v>0</v>
      </c>
      <c r="KV676" s="37">
        <f t="shared" si="248"/>
        <v>0</v>
      </c>
    </row>
    <row r="677" spans="1:308" ht="17.25" customHeight="1" x14ac:dyDescent="0.25">
      <c r="A677" s="17">
        <v>667</v>
      </c>
      <c r="B677" s="163" t="s">
        <v>300</v>
      </c>
      <c r="C677" s="168" t="s">
        <v>1166</v>
      </c>
      <c r="D677" s="163">
        <v>247696108</v>
      </c>
      <c r="E677" s="78">
        <f t="shared" si="252"/>
        <v>11504</v>
      </c>
      <c r="F677" s="78">
        <f t="shared" si="249"/>
        <v>724.8</v>
      </c>
      <c r="G677" s="78">
        <f t="shared" si="250"/>
        <v>2186</v>
      </c>
      <c r="H677" s="78">
        <f t="shared" si="251"/>
        <v>6945.2</v>
      </c>
      <c r="I677" s="78">
        <f t="shared" si="253"/>
        <v>1648</v>
      </c>
      <c r="J677" s="37">
        <f t="shared" si="230"/>
        <v>1</v>
      </c>
      <c r="K677" s="37">
        <v>1</v>
      </c>
      <c r="V677" s="180">
        <f t="shared" si="220"/>
        <v>0</v>
      </c>
      <c r="W677" s="180">
        <f t="shared" si="231"/>
        <v>0</v>
      </c>
      <c r="X677" s="180"/>
      <c r="Y677" s="180"/>
      <c r="Z677" s="180">
        <f t="shared" si="232"/>
        <v>0</v>
      </c>
      <c r="AA677" s="180"/>
      <c r="AB677" s="180"/>
      <c r="AC677" s="180">
        <f t="shared" si="233"/>
        <v>0</v>
      </c>
      <c r="AH677" s="37">
        <v>312</v>
      </c>
      <c r="AL677" s="37">
        <f t="shared" si="224"/>
        <v>6</v>
      </c>
      <c r="AM677" s="179">
        <f t="shared" si="234"/>
        <v>0</v>
      </c>
      <c r="AP677" s="37">
        <f t="shared" si="235"/>
        <v>6</v>
      </c>
      <c r="AQ677" s="37">
        <v>6</v>
      </c>
      <c r="AS677" s="37">
        <f t="shared" si="236"/>
        <v>0</v>
      </c>
      <c r="AV677" s="37">
        <f t="shared" si="237"/>
        <v>0</v>
      </c>
      <c r="CM677" s="37">
        <v>6312</v>
      </c>
      <c r="CN677" s="37">
        <v>1648</v>
      </c>
      <c r="CS677" s="37">
        <v>101</v>
      </c>
      <c r="CU677" s="37">
        <v>25</v>
      </c>
      <c r="CW677" s="37">
        <v>60</v>
      </c>
      <c r="CY677" s="37">
        <v>45</v>
      </c>
      <c r="DA677" s="37">
        <v>80</v>
      </c>
      <c r="DC677" s="37">
        <v>76</v>
      </c>
      <c r="DE677" s="37">
        <f t="shared" si="238"/>
        <v>1</v>
      </c>
      <c r="DG677" s="37">
        <v>1</v>
      </c>
      <c r="DI677" s="37">
        <v>36</v>
      </c>
      <c r="DP677" s="37">
        <v>1556</v>
      </c>
      <c r="DV677" s="37">
        <v>740</v>
      </c>
      <c r="DZ677" s="37">
        <v>4</v>
      </c>
      <c r="EE677" s="37">
        <v>13</v>
      </c>
      <c r="EK677" s="37">
        <v>6</v>
      </c>
      <c r="EL677" s="37">
        <f t="shared" si="239"/>
        <v>77</v>
      </c>
      <c r="EM677" s="37">
        <v>77</v>
      </c>
      <c r="EO677" s="37">
        <v>724.8</v>
      </c>
      <c r="EQ677" s="37">
        <v>181.20000000000002</v>
      </c>
      <c r="FE677" s="37">
        <v>0</v>
      </c>
      <c r="FF677" s="37">
        <v>1780</v>
      </c>
      <c r="FG677" s="37">
        <v>0</v>
      </c>
      <c r="FI677" s="37"/>
      <c r="FU677" s="37">
        <v>593</v>
      </c>
      <c r="FW677" s="37">
        <v>3</v>
      </c>
      <c r="GC677" s="37">
        <v>370</v>
      </c>
      <c r="HU677" s="37">
        <v>185</v>
      </c>
      <c r="HW677" s="37">
        <v>2</v>
      </c>
      <c r="JT677" s="37">
        <f t="shared" si="241"/>
        <v>0</v>
      </c>
      <c r="JW677" s="37">
        <f t="shared" si="242"/>
        <v>0</v>
      </c>
      <c r="JZ677" s="37">
        <f t="shared" si="243"/>
        <v>0</v>
      </c>
      <c r="KA677" s="37">
        <f t="shared" si="244"/>
        <v>0</v>
      </c>
      <c r="KB677" s="37">
        <f t="shared" si="245"/>
        <v>0</v>
      </c>
      <c r="KC677" s="37">
        <f t="shared" si="246"/>
        <v>0</v>
      </c>
      <c r="KD677" s="37">
        <f t="shared" si="247"/>
        <v>0</v>
      </c>
      <c r="KV677" s="37">
        <f t="shared" si="248"/>
        <v>0</v>
      </c>
    </row>
    <row r="678" spans="1:308" ht="17.25" customHeight="1" x14ac:dyDescent="0.25">
      <c r="A678" s="17">
        <v>668</v>
      </c>
      <c r="B678" s="163" t="s">
        <v>300</v>
      </c>
      <c r="C678" s="168" t="s">
        <v>1167</v>
      </c>
      <c r="D678" s="163">
        <v>247696060</v>
      </c>
      <c r="E678" s="78">
        <f t="shared" si="252"/>
        <v>14368</v>
      </c>
      <c r="F678" s="78">
        <f t="shared" si="249"/>
        <v>0</v>
      </c>
      <c r="G678" s="78">
        <f t="shared" si="250"/>
        <v>3636</v>
      </c>
      <c r="H678" s="78">
        <f t="shared" si="251"/>
        <v>5751.2</v>
      </c>
      <c r="I678" s="78">
        <f t="shared" si="253"/>
        <v>4980.8</v>
      </c>
      <c r="J678" s="37">
        <f t="shared" si="230"/>
        <v>1</v>
      </c>
      <c r="K678" s="37">
        <v>1</v>
      </c>
      <c r="V678" s="180">
        <f t="shared" si="220"/>
        <v>146</v>
      </c>
      <c r="W678" s="180">
        <f t="shared" si="231"/>
        <v>0</v>
      </c>
      <c r="X678" s="180"/>
      <c r="Y678" s="180"/>
      <c r="Z678" s="180">
        <f t="shared" si="232"/>
        <v>146</v>
      </c>
      <c r="AA678" s="180">
        <v>146</v>
      </c>
      <c r="AB678" s="180"/>
      <c r="AC678" s="180">
        <f t="shared" si="233"/>
        <v>0</v>
      </c>
      <c r="AL678" s="37">
        <f t="shared" si="224"/>
        <v>8</v>
      </c>
      <c r="AM678" s="179">
        <f t="shared" si="234"/>
        <v>0</v>
      </c>
      <c r="AP678" s="37">
        <f t="shared" si="235"/>
        <v>8</v>
      </c>
      <c r="AQ678" s="37">
        <v>8</v>
      </c>
      <c r="AS678" s="37">
        <f t="shared" si="236"/>
        <v>0</v>
      </c>
      <c r="AV678" s="37">
        <f t="shared" si="237"/>
        <v>0</v>
      </c>
      <c r="CM678" s="37">
        <v>5345.2</v>
      </c>
      <c r="CN678" s="37">
        <v>4980.8</v>
      </c>
      <c r="CS678" s="37">
        <v>100</v>
      </c>
      <c r="CU678" s="37">
        <v>7</v>
      </c>
      <c r="CW678" s="37">
        <v>10</v>
      </c>
      <c r="CY678" s="37">
        <v>120</v>
      </c>
      <c r="DA678" s="37">
        <v>250</v>
      </c>
      <c r="DC678" s="37">
        <v>290</v>
      </c>
      <c r="DE678" s="37">
        <f t="shared" si="238"/>
        <v>1</v>
      </c>
      <c r="DG678" s="37">
        <v>1</v>
      </c>
      <c r="DI678" s="37">
        <v>30</v>
      </c>
      <c r="DP678" s="37">
        <v>2438</v>
      </c>
      <c r="DV678" s="37">
        <v>2670</v>
      </c>
      <c r="DZ678" s="37">
        <v>4</v>
      </c>
      <c r="EE678" s="37">
        <v>21</v>
      </c>
      <c r="EK678" s="37">
        <v>14</v>
      </c>
      <c r="EL678" s="37">
        <f t="shared" si="239"/>
        <v>0</v>
      </c>
      <c r="EQ678" s="37">
        <f t="shared" si="240"/>
        <v>0</v>
      </c>
      <c r="FE678" s="37">
        <v>0</v>
      </c>
      <c r="FF678" s="37">
        <v>2271</v>
      </c>
      <c r="FG678" s="37">
        <v>0</v>
      </c>
      <c r="FI678" s="37"/>
      <c r="FU678" s="37">
        <v>756</v>
      </c>
      <c r="FW678" s="37">
        <v>3</v>
      </c>
      <c r="GC678" s="37">
        <v>1335</v>
      </c>
      <c r="HU678" s="37">
        <v>463</v>
      </c>
      <c r="HW678" s="37">
        <v>2</v>
      </c>
      <c r="JT678" s="37">
        <f t="shared" si="241"/>
        <v>0</v>
      </c>
      <c r="JW678" s="37">
        <f t="shared" si="242"/>
        <v>0</v>
      </c>
      <c r="JZ678" s="37">
        <f t="shared" si="243"/>
        <v>0</v>
      </c>
      <c r="KA678" s="37">
        <f t="shared" si="244"/>
        <v>0</v>
      </c>
      <c r="KB678" s="37">
        <f t="shared" si="245"/>
        <v>0</v>
      </c>
      <c r="KC678" s="37">
        <f t="shared" si="246"/>
        <v>0</v>
      </c>
      <c r="KD678" s="37">
        <f t="shared" si="247"/>
        <v>0</v>
      </c>
      <c r="KV678" s="37">
        <f t="shared" si="248"/>
        <v>0</v>
      </c>
    </row>
    <row r="679" spans="1:308" ht="17.25" customHeight="1" x14ac:dyDescent="0.25">
      <c r="A679" s="17">
        <v>669</v>
      </c>
      <c r="B679" s="163" t="s">
        <v>300</v>
      </c>
      <c r="C679" s="168" t="s">
        <v>1168</v>
      </c>
      <c r="D679" s="163">
        <v>1055516779</v>
      </c>
      <c r="E679" s="78">
        <f t="shared" si="252"/>
        <v>29181</v>
      </c>
      <c r="F679" s="78">
        <f t="shared" si="249"/>
        <v>1027.2</v>
      </c>
      <c r="G679" s="78">
        <f t="shared" si="250"/>
        <v>4228.25</v>
      </c>
      <c r="H679" s="78">
        <f t="shared" si="251"/>
        <v>15811.15</v>
      </c>
      <c r="I679" s="78">
        <f t="shared" si="253"/>
        <v>8114.4</v>
      </c>
      <c r="J679" s="37">
        <f t="shared" si="230"/>
        <v>2</v>
      </c>
      <c r="K679" s="37">
        <v>2</v>
      </c>
      <c r="V679" s="180">
        <f t="shared" si="220"/>
        <v>0</v>
      </c>
      <c r="W679" s="180">
        <f t="shared" si="231"/>
        <v>0</v>
      </c>
      <c r="X679" s="180"/>
      <c r="Y679" s="180"/>
      <c r="Z679" s="180">
        <f t="shared" si="232"/>
        <v>0</v>
      </c>
      <c r="AA679" s="180"/>
      <c r="AB679" s="180"/>
      <c r="AC679" s="180">
        <f t="shared" si="233"/>
        <v>0</v>
      </c>
      <c r="AH679" s="37">
        <v>160</v>
      </c>
      <c r="AL679" s="37">
        <f t="shared" si="224"/>
        <v>0</v>
      </c>
      <c r="AM679" s="179">
        <f t="shared" si="234"/>
        <v>0</v>
      </c>
      <c r="AP679" s="37">
        <f t="shared" si="235"/>
        <v>0</v>
      </c>
      <c r="AS679" s="37">
        <f t="shared" si="236"/>
        <v>0</v>
      </c>
      <c r="AV679" s="37">
        <f t="shared" si="237"/>
        <v>0</v>
      </c>
      <c r="CM679" s="37">
        <v>14778.6</v>
      </c>
      <c r="CN679" s="37">
        <v>8114.4</v>
      </c>
      <c r="CS679" s="37">
        <v>149</v>
      </c>
      <c r="CY679" s="37">
        <v>70</v>
      </c>
      <c r="DA679" s="37">
        <v>205</v>
      </c>
      <c r="DC679" s="37">
        <v>550</v>
      </c>
      <c r="DE679" s="37">
        <f t="shared" si="238"/>
        <v>0</v>
      </c>
      <c r="DP679" s="37">
        <v>4502</v>
      </c>
      <c r="DV679" s="37">
        <v>3286</v>
      </c>
      <c r="DZ679" s="37">
        <v>7</v>
      </c>
      <c r="EL679" s="37">
        <f t="shared" si="239"/>
        <v>0</v>
      </c>
      <c r="EQ679" s="37">
        <f t="shared" si="240"/>
        <v>0</v>
      </c>
      <c r="FE679" s="37">
        <v>1027.2</v>
      </c>
      <c r="FF679" s="37">
        <v>2996</v>
      </c>
      <c r="FG679" s="37">
        <v>256.8</v>
      </c>
      <c r="FI679" s="37"/>
      <c r="FU679" s="37">
        <v>1426</v>
      </c>
      <c r="FW679" s="37">
        <v>3</v>
      </c>
      <c r="GC679" s="37">
        <v>1232.25</v>
      </c>
      <c r="GF679" s="37">
        <v>410.75</v>
      </c>
      <c r="HU679" s="37">
        <v>825</v>
      </c>
      <c r="HW679" s="37">
        <v>2</v>
      </c>
      <c r="JT679" s="37">
        <f t="shared" si="241"/>
        <v>0</v>
      </c>
      <c r="JW679" s="37">
        <f t="shared" si="242"/>
        <v>0</v>
      </c>
      <c r="JZ679" s="37">
        <f t="shared" si="243"/>
        <v>0</v>
      </c>
      <c r="KA679" s="37">
        <f t="shared" si="244"/>
        <v>0</v>
      </c>
      <c r="KB679" s="37">
        <f t="shared" si="245"/>
        <v>0</v>
      </c>
      <c r="KC679" s="37">
        <f t="shared" si="246"/>
        <v>0</v>
      </c>
      <c r="KD679" s="37">
        <f t="shared" si="247"/>
        <v>0</v>
      </c>
      <c r="KV679" s="37">
        <f t="shared" si="248"/>
        <v>0</v>
      </c>
    </row>
    <row r="680" spans="1:308" ht="17.25" customHeight="1" x14ac:dyDescent="0.25">
      <c r="A680" s="17">
        <v>670</v>
      </c>
      <c r="B680" s="163" t="s">
        <v>300</v>
      </c>
      <c r="C680" s="168" t="s">
        <v>1169</v>
      </c>
      <c r="D680" s="163">
        <v>247696061</v>
      </c>
      <c r="E680" s="78">
        <f t="shared" si="252"/>
        <v>9808</v>
      </c>
      <c r="F680" s="78">
        <f t="shared" si="249"/>
        <v>0</v>
      </c>
      <c r="G680" s="78">
        <f t="shared" si="250"/>
        <v>3397</v>
      </c>
      <c r="H680" s="78">
        <f t="shared" si="251"/>
        <v>4058.2</v>
      </c>
      <c r="I680" s="78">
        <f t="shared" si="253"/>
        <v>2352.8000000000002</v>
      </c>
      <c r="J680" s="37">
        <f t="shared" si="230"/>
        <v>1</v>
      </c>
      <c r="K680" s="37">
        <v>1</v>
      </c>
      <c r="V680" s="180">
        <f t="shared" si="220"/>
        <v>0</v>
      </c>
      <c r="W680" s="180">
        <f t="shared" si="231"/>
        <v>0</v>
      </c>
      <c r="X680" s="180"/>
      <c r="Y680" s="180"/>
      <c r="Z680" s="180">
        <f t="shared" si="232"/>
        <v>0</v>
      </c>
      <c r="AA680" s="180"/>
      <c r="AB680" s="180"/>
      <c r="AC680" s="180">
        <f t="shared" si="233"/>
        <v>0</v>
      </c>
      <c r="AH680" s="37">
        <v>240</v>
      </c>
      <c r="AL680" s="37">
        <f t="shared" si="224"/>
        <v>0</v>
      </c>
      <c r="AM680" s="179">
        <f t="shared" si="234"/>
        <v>0</v>
      </c>
      <c r="AP680" s="37">
        <f t="shared" si="235"/>
        <v>0</v>
      </c>
      <c r="AS680" s="37">
        <f t="shared" si="236"/>
        <v>0</v>
      </c>
      <c r="AV680" s="37">
        <f t="shared" si="237"/>
        <v>0</v>
      </c>
      <c r="CM680" s="37">
        <v>3788.2</v>
      </c>
      <c r="CN680" s="37">
        <v>2352.8000000000002</v>
      </c>
      <c r="CS680" s="37">
        <v>155</v>
      </c>
      <c r="CU680" s="37">
        <v>10</v>
      </c>
      <c r="CW680" s="37">
        <v>30</v>
      </c>
      <c r="DC680" s="37">
        <v>100</v>
      </c>
      <c r="DE680" s="37">
        <f t="shared" si="238"/>
        <v>0</v>
      </c>
      <c r="DP680" s="37">
        <v>2444</v>
      </c>
      <c r="DV680" s="37">
        <v>2100</v>
      </c>
      <c r="DZ680" s="37">
        <v>3</v>
      </c>
      <c r="EE680" s="37">
        <v>18</v>
      </c>
      <c r="EK680" s="37">
        <v>15</v>
      </c>
      <c r="EL680" s="37">
        <f t="shared" si="239"/>
        <v>20</v>
      </c>
      <c r="EM680" s="37">
        <v>20</v>
      </c>
      <c r="EP680" s="37">
        <v>252</v>
      </c>
      <c r="EQ680" s="37">
        <f t="shared" si="240"/>
        <v>0</v>
      </c>
      <c r="FE680" s="37">
        <v>0</v>
      </c>
      <c r="FF680" s="37">
        <v>2095</v>
      </c>
      <c r="FG680" s="37">
        <v>0</v>
      </c>
      <c r="FI680" s="37"/>
      <c r="FU680" s="37">
        <v>697</v>
      </c>
      <c r="FW680" s="37">
        <v>3</v>
      </c>
      <c r="GC680" s="37">
        <v>1050</v>
      </c>
      <c r="HU680" s="37">
        <v>525</v>
      </c>
      <c r="HW680" s="37">
        <v>2</v>
      </c>
      <c r="JT680" s="37">
        <f t="shared" si="241"/>
        <v>0</v>
      </c>
      <c r="JW680" s="37">
        <f t="shared" si="242"/>
        <v>0</v>
      </c>
      <c r="JZ680" s="37">
        <f t="shared" si="243"/>
        <v>0</v>
      </c>
      <c r="KA680" s="37">
        <f t="shared" si="244"/>
        <v>0</v>
      </c>
      <c r="KB680" s="37">
        <f t="shared" si="245"/>
        <v>0</v>
      </c>
      <c r="KC680" s="37">
        <f t="shared" si="246"/>
        <v>0</v>
      </c>
      <c r="KD680" s="37">
        <f t="shared" si="247"/>
        <v>0</v>
      </c>
      <c r="KV680" s="37">
        <f t="shared" si="248"/>
        <v>0</v>
      </c>
    </row>
    <row r="681" spans="1:308" ht="17.25" customHeight="1" x14ac:dyDescent="0.25">
      <c r="A681" s="17">
        <v>671</v>
      </c>
      <c r="B681" s="163" t="s">
        <v>300</v>
      </c>
      <c r="C681" s="168" t="s">
        <v>1170</v>
      </c>
      <c r="D681" s="163">
        <v>247696066</v>
      </c>
      <c r="E681" s="78">
        <f t="shared" si="252"/>
        <v>12849</v>
      </c>
      <c r="F681" s="78">
        <f t="shared" si="249"/>
        <v>0</v>
      </c>
      <c r="G681" s="78">
        <f t="shared" si="250"/>
        <v>2646</v>
      </c>
      <c r="H681" s="78">
        <f t="shared" si="251"/>
        <v>6971</v>
      </c>
      <c r="I681" s="78">
        <f t="shared" si="253"/>
        <v>3232</v>
      </c>
      <c r="J681" s="37">
        <f t="shared" si="230"/>
        <v>0</v>
      </c>
      <c r="V681" s="180">
        <f t="shared" si="220"/>
        <v>0</v>
      </c>
      <c r="W681" s="180">
        <f t="shared" si="231"/>
        <v>0</v>
      </c>
      <c r="X681" s="180"/>
      <c r="Y681" s="180"/>
      <c r="Z681" s="180">
        <f t="shared" si="232"/>
        <v>0</v>
      </c>
      <c r="AA681" s="180"/>
      <c r="AB681" s="180"/>
      <c r="AC681" s="180">
        <f t="shared" si="233"/>
        <v>0</v>
      </c>
      <c r="AL681" s="37">
        <f t="shared" si="224"/>
        <v>0</v>
      </c>
      <c r="AM681" s="179">
        <f t="shared" si="234"/>
        <v>0</v>
      </c>
      <c r="AP681" s="37">
        <f t="shared" si="235"/>
        <v>0</v>
      </c>
      <c r="AS681" s="37">
        <f t="shared" si="236"/>
        <v>0</v>
      </c>
      <c r="AV681" s="37">
        <f t="shared" si="237"/>
        <v>0</v>
      </c>
      <c r="CM681" s="37">
        <v>6951</v>
      </c>
      <c r="CN681" s="37">
        <v>3232</v>
      </c>
      <c r="CS681" s="37">
        <v>45</v>
      </c>
      <c r="CY681" s="37">
        <v>15</v>
      </c>
      <c r="DA681" s="37">
        <v>20</v>
      </c>
      <c r="DC681" s="37">
        <v>90</v>
      </c>
      <c r="DE681" s="37">
        <f t="shared" si="238"/>
        <v>1</v>
      </c>
      <c r="DG681" s="37">
        <v>1</v>
      </c>
      <c r="DI681" s="37">
        <v>45</v>
      </c>
      <c r="DP681" s="37">
        <v>1016</v>
      </c>
      <c r="DV681" s="37">
        <v>0</v>
      </c>
      <c r="DZ681" s="37">
        <v>2</v>
      </c>
      <c r="EE681" s="37">
        <v>5</v>
      </c>
      <c r="EK681" s="37">
        <v>2</v>
      </c>
      <c r="EL681" s="37">
        <f t="shared" si="239"/>
        <v>61</v>
      </c>
      <c r="EM681" s="37">
        <v>61</v>
      </c>
      <c r="EP681" s="37">
        <v>836</v>
      </c>
      <c r="EQ681" s="37">
        <f t="shared" si="240"/>
        <v>0</v>
      </c>
      <c r="FE681" s="37">
        <v>0</v>
      </c>
      <c r="FF681" s="37">
        <v>1765</v>
      </c>
      <c r="FG681" s="37">
        <v>0</v>
      </c>
      <c r="FI681" s="37"/>
      <c r="FU681" s="37">
        <v>508</v>
      </c>
      <c r="FW681" s="37">
        <v>3</v>
      </c>
      <c r="JT681" s="37">
        <f t="shared" si="241"/>
        <v>0</v>
      </c>
      <c r="JW681" s="37">
        <f t="shared" si="242"/>
        <v>0</v>
      </c>
      <c r="JZ681" s="37">
        <f t="shared" si="243"/>
        <v>0</v>
      </c>
      <c r="KA681" s="37">
        <f t="shared" si="244"/>
        <v>0</v>
      </c>
      <c r="KB681" s="37">
        <f t="shared" si="245"/>
        <v>0</v>
      </c>
      <c r="KC681" s="37">
        <f t="shared" si="246"/>
        <v>0</v>
      </c>
      <c r="KD681" s="37">
        <f t="shared" si="247"/>
        <v>0</v>
      </c>
      <c r="KV681" s="37">
        <f t="shared" si="248"/>
        <v>0</v>
      </c>
    </row>
    <row r="682" spans="1:308" ht="17.25" customHeight="1" x14ac:dyDescent="0.25">
      <c r="A682" s="17">
        <v>672</v>
      </c>
      <c r="B682" s="165" t="s">
        <v>300</v>
      </c>
      <c r="C682" s="168" t="s">
        <v>1171</v>
      </c>
      <c r="D682" s="163">
        <v>247696062</v>
      </c>
      <c r="E682" s="78">
        <f t="shared" si="252"/>
        <v>6911</v>
      </c>
      <c r="F682" s="78">
        <f t="shared" si="249"/>
        <v>0</v>
      </c>
      <c r="G682" s="78">
        <f t="shared" si="250"/>
        <v>1038.8200000000002</v>
      </c>
      <c r="H682" s="78">
        <f t="shared" si="251"/>
        <v>3406.4360000000001</v>
      </c>
      <c r="I682" s="78">
        <f t="shared" si="253"/>
        <v>2465.7439999999997</v>
      </c>
      <c r="J682" s="37">
        <f t="shared" si="230"/>
        <v>1</v>
      </c>
      <c r="K682" s="37">
        <v>1</v>
      </c>
      <c r="V682" s="180">
        <f t="shared" si="220"/>
        <v>125</v>
      </c>
      <c r="W682" s="180">
        <f t="shared" si="231"/>
        <v>0</v>
      </c>
      <c r="X682" s="180"/>
      <c r="Y682" s="180"/>
      <c r="Z682" s="180">
        <f t="shared" si="232"/>
        <v>125</v>
      </c>
      <c r="AA682" s="180">
        <v>125</v>
      </c>
      <c r="AB682" s="180"/>
      <c r="AC682" s="180">
        <f t="shared" si="233"/>
        <v>0</v>
      </c>
      <c r="AH682" s="37">
        <v>110</v>
      </c>
      <c r="AL682" s="37">
        <f t="shared" si="224"/>
        <v>10</v>
      </c>
      <c r="AM682" s="179">
        <f t="shared" si="234"/>
        <v>0</v>
      </c>
      <c r="AP682" s="37">
        <f t="shared" si="235"/>
        <v>10</v>
      </c>
      <c r="AQ682" s="37">
        <v>10</v>
      </c>
      <c r="AS682" s="37">
        <f t="shared" si="236"/>
        <v>0</v>
      </c>
      <c r="AV682" s="37">
        <f t="shared" si="237"/>
        <v>0</v>
      </c>
      <c r="CM682" s="37">
        <v>3116.4360000000001</v>
      </c>
      <c r="CN682" s="37">
        <v>2465.7439999999997</v>
      </c>
      <c r="CS682" s="37">
        <v>10</v>
      </c>
      <c r="CY682" s="37">
        <v>30</v>
      </c>
      <c r="DA682" s="37">
        <v>55</v>
      </c>
      <c r="DC682" s="37">
        <v>120</v>
      </c>
      <c r="DE682" s="37">
        <f t="shared" si="238"/>
        <v>0</v>
      </c>
      <c r="DP682" s="37">
        <v>800</v>
      </c>
      <c r="DV682" s="37">
        <v>0</v>
      </c>
      <c r="DZ682" s="37">
        <v>2</v>
      </c>
      <c r="EE682" s="37">
        <v>1</v>
      </c>
      <c r="EK682" s="37">
        <v>2</v>
      </c>
      <c r="EL682" s="37">
        <f t="shared" si="239"/>
        <v>23</v>
      </c>
      <c r="EM682" s="37">
        <v>23</v>
      </c>
      <c r="EP682" s="37">
        <v>238</v>
      </c>
      <c r="EQ682" s="37">
        <f t="shared" si="240"/>
        <v>0</v>
      </c>
      <c r="FE682" s="37">
        <v>0</v>
      </c>
      <c r="FF682" s="37">
        <v>800.82</v>
      </c>
      <c r="FG682" s="37">
        <v>0</v>
      </c>
      <c r="FI682" s="37"/>
      <c r="FU682" s="37">
        <v>400</v>
      </c>
      <c r="FW682" s="37">
        <v>2</v>
      </c>
      <c r="JT682" s="37">
        <f t="shared" si="241"/>
        <v>0</v>
      </c>
      <c r="JW682" s="37">
        <f t="shared" si="242"/>
        <v>0</v>
      </c>
      <c r="JZ682" s="37">
        <f t="shared" si="243"/>
        <v>0</v>
      </c>
      <c r="KA682" s="37">
        <f t="shared" si="244"/>
        <v>0</v>
      </c>
      <c r="KB682" s="37">
        <f t="shared" si="245"/>
        <v>0</v>
      </c>
      <c r="KC682" s="37">
        <f t="shared" si="246"/>
        <v>0</v>
      </c>
      <c r="KD682" s="37">
        <f t="shared" si="247"/>
        <v>0</v>
      </c>
      <c r="KV682" s="37">
        <f t="shared" si="248"/>
        <v>0</v>
      </c>
    </row>
    <row r="683" spans="1:308" ht="17.25" customHeight="1" x14ac:dyDescent="0.25">
      <c r="A683" s="17">
        <v>673</v>
      </c>
      <c r="B683" s="163" t="s">
        <v>300</v>
      </c>
      <c r="C683" s="168" t="s">
        <v>1172</v>
      </c>
      <c r="D683" s="163">
        <v>247696075</v>
      </c>
      <c r="E683" s="78">
        <f t="shared" si="252"/>
        <v>9306</v>
      </c>
      <c r="F683" s="78">
        <f t="shared" si="249"/>
        <v>49.055999999999997</v>
      </c>
      <c r="G683" s="78">
        <f t="shared" si="250"/>
        <v>1216.6799999999998</v>
      </c>
      <c r="H683" s="78">
        <f t="shared" si="251"/>
        <v>6653.8640000000005</v>
      </c>
      <c r="I683" s="78">
        <f t="shared" si="253"/>
        <v>1386.4</v>
      </c>
      <c r="J683" s="37">
        <f t="shared" si="230"/>
        <v>0</v>
      </c>
      <c r="V683" s="180">
        <f t="shared" si="220"/>
        <v>0</v>
      </c>
      <c r="W683" s="180">
        <f t="shared" si="231"/>
        <v>0</v>
      </c>
      <c r="X683" s="180"/>
      <c r="Y683" s="180"/>
      <c r="Z683" s="180">
        <f t="shared" si="232"/>
        <v>0</v>
      </c>
      <c r="AA683" s="180"/>
      <c r="AB683" s="180"/>
      <c r="AC683" s="180">
        <f t="shared" si="233"/>
        <v>0</v>
      </c>
      <c r="AL683" s="37">
        <f t="shared" si="224"/>
        <v>0</v>
      </c>
      <c r="AM683" s="179">
        <f t="shared" si="234"/>
        <v>0</v>
      </c>
      <c r="AP683" s="37">
        <f t="shared" si="235"/>
        <v>0</v>
      </c>
      <c r="AS683" s="37">
        <f t="shared" si="236"/>
        <v>0</v>
      </c>
      <c r="AV683" s="37">
        <f t="shared" si="237"/>
        <v>0</v>
      </c>
      <c r="CM683" s="37">
        <v>6446.6</v>
      </c>
      <c r="CN683" s="37">
        <v>1386.4</v>
      </c>
      <c r="CS683" s="37">
        <v>30</v>
      </c>
      <c r="CU683" s="37">
        <v>15</v>
      </c>
      <c r="CW683" s="37">
        <v>30</v>
      </c>
      <c r="CY683" s="37">
        <v>80</v>
      </c>
      <c r="DA683" s="37">
        <v>115</v>
      </c>
      <c r="DC683" s="37">
        <v>170</v>
      </c>
      <c r="DE683" s="37">
        <f t="shared" si="238"/>
        <v>1</v>
      </c>
      <c r="DG683" s="37">
        <v>1</v>
      </c>
      <c r="DI683" s="37">
        <v>12</v>
      </c>
      <c r="DP683" s="37">
        <v>1156</v>
      </c>
      <c r="DV683" s="37">
        <v>1229.3599999999999</v>
      </c>
      <c r="DZ683" s="37">
        <v>2</v>
      </c>
      <c r="EE683" s="37">
        <v>6</v>
      </c>
      <c r="EK683" s="37">
        <v>11</v>
      </c>
      <c r="EL683" s="37">
        <f t="shared" si="239"/>
        <v>5</v>
      </c>
      <c r="EM683" s="37">
        <v>5</v>
      </c>
      <c r="EO683" s="37">
        <v>49.055999999999997</v>
      </c>
      <c r="EP683" s="37">
        <v>50</v>
      </c>
      <c r="EQ683" s="37">
        <v>12.264000000000001</v>
      </c>
      <c r="EW683" s="37">
        <v>50</v>
      </c>
      <c r="FE683" s="37">
        <v>0</v>
      </c>
      <c r="FF683" s="37">
        <v>540</v>
      </c>
      <c r="FG683" s="37">
        <v>0</v>
      </c>
      <c r="FI683" s="37"/>
      <c r="FU683" s="37">
        <v>271</v>
      </c>
      <c r="FW683" s="37">
        <v>2</v>
      </c>
      <c r="GC683" s="37">
        <v>614.67999999999995</v>
      </c>
      <c r="HU683" s="37">
        <v>307</v>
      </c>
      <c r="HW683" s="37">
        <v>2</v>
      </c>
      <c r="JT683" s="37">
        <f t="shared" si="241"/>
        <v>0</v>
      </c>
      <c r="JW683" s="37">
        <f t="shared" si="242"/>
        <v>0</v>
      </c>
      <c r="JZ683" s="37">
        <f t="shared" si="243"/>
        <v>0</v>
      </c>
      <c r="KA683" s="37">
        <f t="shared" si="244"/>
        <v>0</v>
      </c>
      <c r="KB683" s="37">
        <f t="shared" si="245"/>
        <v>0</v>
      </c>
      <c r="KC683" s="37">
        <f t="shared" si="246"/>
        <v>0</v>
      </c>
      <c r="KD683" s="37">
        <f t="shared" si="247"/>
        <v>0</v>
      </c>
      <c r="KV683" s="37">
        <f t="shared" si="248"/>
        <v>0</v>
      </c>
    </row>
    <row r="684" spans="1:308" ht="17.25" customHeight="1" x14ac:dyDescent="0.25">
      <c r="A684" s="17">
        <v>674</v>
      </c>
      <c r="B684" s="163" t="s">
        <v>300</v>
      </c>
      <c r="C684" s="168" t="s">
        <v>1173</v>
      </c>
      <c r="D684" s="163">
        <v>247696064</v>
      </c>
      <c r="E684" s="78">
        <f t="shared" si="252"/>
        <v>12553</v>
      </c>
      <c r="F684" s="78">
        <f t="shared" si="249"/>
        <v>0</v>
      </c>
      <c r="G684" s="78">
        <f t="shared" si="250"/>
        <v>1912</v>
      </c>
      <c r="H684" s="78">
        <f t="shared" si="251"/>
        <v>8658.848</v>
      </c>
      <c r="I684" s="78">
        <f t="shared" si="253"/>
        <v>1982.152</v>
      </c>
      <c r="J684" s="37">
        <f t="shared" si="230"/>
        <v>0</v>
      </c>
      <c r="V684" s="180">
        <f t="shared" si="220"/>
        <v>0</v>
      </c>
      <c r="W684" s="180">
        <f t="shared" si="231"/>
        <v>0</v>
      </c>
      <c r="X684" s="180"/>
      <c r="Y684" s="180"/>
      <c r="Z684" s="180">
        <f t="shared" si="232"/>
        <v>0</v>
      </c>
      <c r="AA684" s="180"/>
      <c r="AB684" s="180"/>
      <c r="AC684" s="180">
        <f t="shared" si="233"/>
        <v>0</v>
      </c>
      <c r="AL684" s="37">
        <f t="shared" si="224"/>
        <v>0</v>
      </c>
      <c r="AM684" s="179">
        <f t="shared" si="234"/>
        <v>0</v>
      </c>
      <c r="AP684" s="37">
        <f t="shared" si="235"/>
        <v>0</v>
      </c>
      <c r="AS684" s="37">
        <f t="shared" si="236"/>
        <v>0</v>
      </c>
      <c r="AV684" s="37">
        <f t="shared" si="237"/>
        <v>0</v>
      </c>
      <c r="CM684" s="37">
        <v>8160.1579999999994</v>
      </c>
      <c r="CN684" s="37">
        <v>1982.152</v>
      </c>
      <c r="CS684" s="37">
        <v>70</v>
      </c>
      <c r="CU684" s="37">
        <v>8</v>
      </c>
      <c r="CW684" s="37">
        <v>20</v>
      </c>
      <c r="CY684" s="37">
        <v>60</v>
      </c>
      <c r="DA684" s="37">
        <v>105</v>
      </c>
      <c r="DE684" s="37">
        <f t="shared" si="238"/>
        <v>1</v>
      </c>
      <c r="DG684" s="37">
        <v>1</v>
      </c>
      <c r="DI684" s="37">
        <v>45</v>
      </c>
      <c r="DP684" s="37">
        <v>2672</v>
      </c>
      <c r="DV684" s="37">
        <v>747.38</v>
      </c>
      <c r="DZ684" s="37">
        <v>3</v>
      </c>
      <c r="EE684" s="37">
        <v>17</v>
      </c>
      <c r="EK684" s="37">
        <v>12</v>
      </c>
      <c r="EL684" s="37">
        <f t="shared" si="239"/>
        <v>15</v>
      </c>
      <c r="EM684" s="37">
        <v>15</v>
      </c>
      <c r="EP684" s="37">
        <v>36</v>
      </c>
      <c r="EQ684" s="37">
        <f t="shared" si="240"/>
        <v>0</v>
      </c>
      <c r="FE684" s="37">
        <v>0</v>
      </c>
      <c r="FF684" s="37">
        <v>1831</v>
      </c>
      <c r="FG684" s="37">
        <v>0</v>
      </c>
      <c r="FI684" s="37"/>
      <c r="FU684" s="37">
        <v>610</v>
      </c>
      <c r="FW684" s="37">
        <v>3</v>
      </c>
      <c r="GF684" s="37">
        <v>373.69</v>
      </c>
      <c r="HU684" s="37">
        <v>726</v>
      </c>
      <c r="HW684" s="37">
        <v>2</v>
      </c>
      <c r="JT684" s="37">
        <f t="shared" si="241"/>
        <v>0</v>
      </c>
      <c r="JW684" s="37">
        <f t="shared" si="242"/>
        <v>0</v>
      </c>
      <c r="JZ684" s="37">
        <f t="shared" si="243"/>
        <v>0</v>
      </c>
      <c r="KA684" s="37">
        <f t="shared" si="244"/>
        <v>0</v>
      </c>
      <c r="KB684" s="37">
        <f t="shared" si="245"/>
        <v>0</v>
      </c>
      <c r="KC684" s="37">
        <f t="shared" si="246"/>
        <v>0</v>
      </c>
      <c r="KD684" s="37">
        <f t="shared" si="247"/>
        <v>0</v>
      </c>
      <c r="KV684" s="37">
        <f t="shared" si="248"/>
        <v>0</v>
      </c>
    </row>
    <row r="685" spans="1:308" ht="17.25" customHeight="1" x14ac:dyDescent="0.25">
      <c r="A685" s="17">
        <v>675</v>
      </c>
      <c r="B685" s="163" t="s">
        <v>300</v>
      </c>
      <c r="C685" s="168" t="s">
        <v>1174</v>
      </c>
      <c r="D685" s="163">
        <v>247696058</v>
      </c>
      <c r="E685" s="78">
        <f t="shared" si="252"/>
        <v>19842</v>
      </c>
      <c r="F685" s="78">
        <f t="shared" si="249"/>
        <v>411.90240000000006</v>
      </c>
      <c r="G685" s="78">
        <f t="shared" si="250"/>
        <v>1726.0820000000001</v>
      </c>
      <c r="H685" s="78">
        <f t="shared" si="251"/>
        <v>8803.8155999999999</v>
      </c>
      <c r="I685" s="78">
        <f t="shared" si="253"/>
        <v>8900.2000000000007</v>
      </c>
      <c r="J685" s="37">
        <f t="shared" si="230"/>
        <v>2</v>
      </c>
      <c r="K685" s="37">
        <v>2</v>
      </c>
      <c r="V685" s="180">
        <f t="shared" si="220"/>
        <v>0</v>
      </c>
      <c r="W685" s="180">
        <f t="shared" si="231"/>
        <v>0</v>
      </c>
      <c r="X685" s="180"/>
      <c r="Y685" s="180"/>
      <c r="Z685" s="180">
        <f t="shared" si="232"/>
        <v>0</v>
      </c>
      <c r="AA685" s="180"/>
      <c r="AB685" s="180"/>
      <c r="AC685" s="180">
        <f t="shared" si="233"/>
        <v>0</v>
      </c>
      <c r="AH685" s="37">
        <v>105</v>
      </c>
      <c r="AL685" s="37">
        <f t="shared" si="224"/>
        <v>0</v>
      </c>
      <c r="AM685" s="179">
        <f t="shared" si="234"/>
        <v>0</v>
      </c>
      <c r="AP685" s="37">
        <f t="shared" si="235"/>
        <v>0</v>
      </c>
      <c r="AS685" s="37">
        <f t="shared" si="236"/>
        <v>0</v>
      </c>
      <c r="AV685" s="37">
        <f t="shared" si="237"/>
        <v>0</v>
      </c>
      <c r="CM685" s="37">
        <v>8487.84</v>
      </c>
      <c r="CN685" s="37">
        <v>8900.2000000000007</v>
      </c>
      <c r="CS685" s="37">
        <v>10</v>
      </c>
      <c r="CU685" s="37">
        <v>10</v>
      </c>
      <c r="CW685" s="37">
        <v>3</v>
      </c>
      <c r="CY685" s="37">
        <v>60</v>
      </c>
      <c r="DA685" s="37">
        <v>105</v>
      </c>
      <c r="DC685" s="37">
        <v>330</v>
      </c>
      <c r="DE685" s="37">
        <f t="shared" si="238"/>
        <v>1</v>
      </c>
      <c r="DG685" s="37">
        <v>1</v>
      </c>
      <c r="DI685" s="37">
        <v>12</v>
      </c>
      <c r="DP685" s="37">
        <v>1496</v>
      </c>
      <c r="DV685" s="37">
        <v>667.4</v>
      </c>
      <c r="DZ685" s="37">
        <v>3</v>
      </c>
      <c r="EE685" s="37">
        <v>29</v>
      </c>
      <c r="EK685" s="37">
        <v>13</v>
      </c>
      <c r="EL685" s="37">
        <f t="shared" si="239"/>
        <v>61</v>
      </c>
      <c r="EM685" s="37">
        <v>61</v>
      </c>
      <c r="EP685" s="37">
        <v>179</v>
      </c>
      <c r="EQ685" s="37">
        <f t="shared" si="240"/>
        <v>0</v>
      </c>
      <c r="FE685" s="37">
        <v>411.90240000000006</v>
      </c>
      <c r="FF685" s="37">
        <v>1201.3820000000001</v>
      </c>
      <c r="FG685" s="37">
        <v>102.97560000000001</v>
      </c>
      <c r="FI685" s="37"/>
      <c r="FU685" s="37">
        <v>515</v>
      </c>
      <c r="FW685" s="37">
        <v>3</v>
      </c>
      <c r="GC685" s="37">
        <v>333.7</v>
      </c>
      <c r="HU685" s="37">
        <v>233</v>
      </c>
      <c r="HW685" s="37">
        <v>1.5</v>
      </c>
      <c r="JT685" s="37">
        <f t="shared" si="241"/>
        <v>0</v>
      </c>
      <c r="JW685" s="37">
        <f t="shared" si="242"/>
        <v>0</v>
      </c>
      <c r="JZ685" s="37">
        <f t="shared" si="243"/>
        <v>0</v>
      </c>
      <c r="KA685" s="37">
        <f t="shared" si="244"/>
        <v>0</v>
      </c>
      <c r="KB685" s="37">
        <f t="shared" si="245"/>
        <v>0</v>
      </c>
      <c r="KC685" s="37">
        <f t="shared" si="246"/>
        <v>0</v>
      </c>
      <c r="KD685" s="37">
        <f t="shared" si="247"/>
        <v>0</v>
      </c>
      <c r="KV685" s="37">
        <f t="shared" si="248"/>
        <v>0</v>
      </c>
    </row>
    <row r="686" spans="1:308" ht="17.25" customHeight="1" x14ac:dyDescent="0.25">
      <c r="A686" s="17">
        <v>676</v>
      </c>
      <c r="B686" s="163" t="s">
        <v>300</v>
      </c>
      <c r="C686" s="168" t="s">
        <v>1175</v>
      </c>
      <c r="D686" s="163">
        <v>247696082</v>
      </c>
      <c r="E686" s="78">
        <f t="shared" si="252"/>
        <v>2362</v>
      </c>
      <c r="F686" s="78">
        <f t="shared" si="249"/>
        <v>0</v>
      </c>
      <c r="G686" s="78">
        <f t="shared" si="250"/>
        <v>585.12</v>
      </c>
      <c r="H686" s="78">
        <f t="shared" si="251"/>
        <v>1776.88</v>
      </c>
      <c r="I686" s="78">
        <f t="shared" si="253"/>
        <v>0</v>
      </c>
      <c r="J686" s="37">
        <f t="shared" si="230"/>
        <v>0</v>
      </c>
      <c r="V686" s="180">
        <f t="shared" si="220"/>
        <v>0</v>
      </c>
      <c r="W686" s="180">
        <f t="shared" si="231"/>
        <v>0</v>
      </c>
      <c r="X686" s="180"/>
      <c r="Y686" s="180"/>
      <c r="Z686" s="180">
        <f t="shared" si="232"/>
        <v>0</v>
      </c>
      <c r="AA686" s="180"/>
      <c r="AB686" s="180"/>
      <c r="AC686" s="180">
        <f t="shared" si="233"/>
        <v>0</v>
      </c>
      <c r="AL686" s="37">
        <f t="shared" si="224"/>
        <v>0</v>
      </c>
      <c r="AM686" s="179">
        <f t="shared" si="234"/>
        <v>0</v>
      </c>
      <c r="AP686" s="37">
        <f t="shared" si="235"/>
        <v>0</v>
      </c>
      <c r="AS686" s="37">
        <f t="shared" si="236"/>
        <v>0</v>
      </c>
      <c r="AV686" s="37">
        <f t="shared" si="237"/>
        <v>0</v>
      </c>
      <c r="CM686" s="37">
        <v>1733.88</v>
      </c>
      <c r="CN686" s="37">
        <v>0</v>
      </c>
      <c r="CS686" s="37">
        <v>21</v>
      </c>
      <c r="CY686" s="37">
        <v>86</v>
      </c>
      <c r="DA686" s="37">
        <v>43</v>
      </c>
      <c r="DC686" s="37">
        <v>14</v>
      </c>
      <c r="DE686" s="37">
        <f t="shared" si="238"/>
        <v>0</v>
      </c>
      <c r="DP686" s="37">
        <v>300</v>
      </c>
      <c r="DV686" s="37">
        <v>0</v>
      </c>
      <c r="DZ686" s="37">
        <v>1</v>
      </c>
      <c r="EL686" s="37">
        <f t="shared" si="239"/>
        <v>50</v>
      </c>
      <c r="EM686" s="37">
        <v>50</v>
      </c>
      <c r="EP686" s="37">
        <v>110</v>
      </c>
      <c r="EQ686" s="37">
        <f t="shared" si="240"/>
        <v>0</v>
      </c>
      <c r="FE686" s="37">
        <v>0</v>
      </c>
      <c r="FF686" s="37">
        <v>475.12</v>
      </c>
      <c r="FG686" s="37">
        <v>0</v>
      </c>
      <c r="FI686" s="37"/>
      <c r="FU686" s="37">
        <v>150</v>
      </c>
      <c r="FW686" s="37">
        <v>3</v>
      </c>
      <c r="JT686" s="37">
        <f t="shared" si="241"/>
        <v>0</v>
      </c>
      <c r="JW686" s="37">
        <f t="shared" si="242"/>
        <v>0</v>
      </c>
      <c r="JZ686" s="37">
        <f t="shared" si="243"/>
        <v>0</v>
      </c>
      <c r="KA686" s="37">
        <f t="shared" si="244"/>
        <v>0</v>
      </c>
      <c r="KB686" s="37">
        <f t="shared" si="245"/>
        <v>0</v>
      </c>
      <c r="KC686" s="37">
        <f t="shared" si="246"/>
        <v>0</v>
      </c>
      <c r="KD686" s="37">
        <f t="shared" si="247"/>
        <v>0</v>
      </c>
      <c r="KV686" s="37">
        <f t="shared" si="248"/>
        <v>0</v>
      </c>
    </row>
    <row r="687" spans="1:308" ht="17.25" customHeight="1" x14ac:dyDescent="0.25">
      <c r="A687" s="17">
        <v>677</v>
      </c>
      <c r="B687" s="163" t="s">
        <v>300</v>
      </c>
      <c r="C687" s="168" t="s">
        <v>1176</v>
      </c>
      <c r="D687" s="163">
        <v>247696123</v>
      </c>
      <c r="E687" s="78">
        <f t="shared" si="252"/>
        <v>11249.995000000001</v>
      </c>
      <c r="F687" s="78">
        <f t="shared" si="249"/>
        <v>0</v>
      </c>
      <c r="G687" s="78">
        <f t="shared" si="250"/>
        <v>3536.19</v>
      </c>
      <c r="H687" s="78">
        <f t="shared" si="251"/>
        <v>5022.6090000000004</v>
      </c>
      <c r="I687" s="78">
        <f t="shared" si="253"/>
        <v>2691.1959999999999</v>
      </c>
      <c r="J687" s="37">
        <f t="shared" si="230"/>
        <v>1</v>
      </c>
      <c r="K687" s="37">
        <v>1</v>
      </c>
      <c r="V687" s="180">
        <f t="shared" si="220"/>
        <v>124</v>
      </c>
      <c r="W687" s="180">
        <f t="shared" si="231"/>
        <v>0</v>
      </c>
      <c r="X687" s="180"/>
      <c r="Y687" s="180"/>
      <c r="Z687" s="180">
        <f t="shared" si="232"/>
        <v>124</v>
      </c>
      <c r="AA687" s="180">
        <v>124</v>
      </c>
      <c r="AB687" s="180"/>
      <c r="AC687" s="180">
        <f t="shared" si="233"/>
        <v>0</v>
      </c>
      <c r="AL687" s="37">
        <f t="shared" si="224"/>
        <v>8</v>
      </c>
      <c r="AM687" s="179">
        <f t="shared" si="234"/>
        <v>0</v>
      </c>
      <c r="AP687" s="37">
        <f t="shared" si="235"/>
        <v>8</v>
      </c>
      <c r="AQ687" s="37">
        <v>8</v>
      </c>
      <c r="AS687" s="37">
        <f t="shared" si="236"/>
        <v>0</v>
      </c>
      <c r="AV687" s="37">
        <f t="shared" si="237"/>
        <v>0</v>
      </c>
      <c r="CM687" s="37">
        <v>4798.6090000000004</v>
      </c>
      <c r="CN687" s="37">
        <v>2691.1959999999999</v>
      </c>
      <c r="CS687" s="37">
        <v>10</v>
      </c>
      <c r="CY687" s="37">
        <v>160</v>
      </c>
      <c r="DA687" s="37">
        <v>100</v>
      </c>
      <c r="DE687" s="37">
        <f t="shared" si="238"/>
        <v>0</v>
      </c>
      <c r="DP687" s="37">
        <v>1888</v>
      </c>
      <c r="DV687" s="37">
        <v>1518</v>
      </c>
      <c r="DZ687" s="37">
        <v>3</v>
      </c>
      <c r="EE687" s="37">
        <v>12</v>
      </c>
      <c r="EK687" s="37">
        <v>16</v>
      </c>
      <c r="EL687" s="37">
        <f t="shared" si="239"/>
        <v>62</v>
      </c>
      <c r="EM687" s="37">
        <v>62</v>
      </c>
      <c r="EP687" s="37">
        <v>835</v>
      </c>
      <c r="EQ687" s="37">
        <f t="shared" si="240"/>
        <v>0</v>
      </c>
      <c r="FE687" s="37">
        <v>0</v>
      </c>
      <c r="FF687" s="37">
        <v>1942.19</v>
      </c>
      <c r="FG687" s="37">
        <v>0</v>
      </c>
      <c r="FI687" s="37"/>
      <c r="FU687" s="37">
        <v>377</v>
      </c>
      <c r="FW687" s="37">
        <v>5</v>
      </c>
      <c r="GC687" s="37">
        <v>759</v>
      </c>
      <c r="HU687" s="37">
        <v>567</v>
      </c>
      <c r="HW687" s="37">
        <v>1.5</v>
      </c>
      <c r="JT687" s="37">
        <f t="shared" si="241"/>
        <v>0</v>
      </c>
      <c r="JW687" s="37">
        <f t="shared" si="242"/>
        <v>0</v>
      </c>
      <c r="JZ687" s="37">
        <f t="shared" si="243"/>
        <v>0</v>
      </c>
      <c r="KA687" s="37">
        <f t="shared" si="244"/>
        <v>0</v>
      </c>
      <c r="KB687" s="37">
        <f t="shared" si="245"/>
        <v>0</v>
      </c>
      <c r="KC687" s="37">
        <f t="shared" si="246"/>
        <v>0</v>
      </c>
      <c r="KD687" s="37">
        <f t="shared" si="247"/>
        <v>0</v>
      </c>
      <c r="KV687" s="37">
        <f t="shared" si="248"/>
        <v>0</v>
      </c>
    </row>
    <row r="688" spans="1:308" ht="17.25" customHeight="1" x14ac:dyDescent="0.25">
      <c r="A688" s="17">
        <v>678</v>
      </c>
      <c r="B688" s="163" t="s">
        <v>300</v>
      </c>
      <c r="C688" s="168" t="s">
        <v>1177</v>
      </c>
      <c r="D688" s="163">
        <v>247696083</v>
      </c>
      <c r="E688" s="78">
        <f t="shared" si="252"/>
        <v>19294.508999999998</v>
      </c>
      <c r="F688" s="78">
        <f t="shared" si="249"/>
        <v>0</v>
      </c>
      <c r="G688" s="78">
        <f t="shared" si="250"/>
        <v>3038.7799999999997</v>
      </c>
      <c r="H688" s="78">
        <f t="shared" si="251"/>
        <v>12680.353800000001</v>
      </c>
      <c r="I688" s="78">
        <f t="shared" si="253"/>
        <v>3575.3751999999999</v>
      </c>
      <c r="J688" s="37">
        <f t="shared" si="230"/>
        <v>1</v>
      </c>
      <c r="K688" s="37">
        <v>1</v>
      </c>
      <c r="V688" s="180">
        <f t="shared" si="220"/>
        <v>491</v>
      </c>
      <c r="W688" s="180">
        <f t="shared" si="231"/>
        <v>0</v>
      </c>
      <c r="X688" s="180"/>
      <c r="Y688" s="180"/>
      <c r="Z688" s="180">
        <f t="shared" si="232"/>
        <v>491</v>
      </c>
      <c r="AA688" s="180">
        <v>491</v>
      </c>
      <c r="AB688" s="180"/>
      <c r="AC688" s="180">
        <f t="shared" si="233"/>
        <v>0</v>
      </c>
      <c r="AL688" s="37">
        <f t="shared" si="224"/>
        <v>11</v>
      </c>
      <c r="AM688" s="179">
        <f t="shared" si="234"/>
        <v>0</v>
      </c>
      <c r="AP688" s="37">
        <f t="shared" si="235"/>
        <v>11</v>
      </c>
      <c r="AQ688" s="37">
        <v>11</v>
      </c>
      <c r="AS688" s="37">
        <f t="shared" si="236"/>
        <v>0</v>
      </c>
      <c r="AV688" s="37">
        <f t="shared" si="237"/>
        <v>0</v>
      </c>
      <c r="CM688" s="37">
        <v>12127.353800000001</v>
      </c>
      <c r="CN688" s="37">
        <v>3575.3751999999999</v>
      </c>
      <c r="CS688" s="37">
        <v>40</v>
      </c>
      <c r="CY688" s="37">
        <v>70</v>
      </c>
      <c r="DA688" s="37">
        <v>62</v>
      </c>
      <c r="DC688" s="37">
        <v>121</v>
      </c>
      <c r="DE688" s="37">
        <f t="shared" si="238"/>
        <v>1</v>
      </c>
      <c r="DG688" s="37">
        <v>1</v>
      </c>
      <c r="DI688" s="37">
        <v>20</v>
      </c>
      <c r="DP688" s="37">
        <v>1730</v>
      </c>
      <c r="DV688" s="37">
        <v>2043.82</v>
      </c>
      <c r="DZ688" s="37">
        <v>4</v>
      </c>
      <c r="ED688" s="37">
        <v>31</v>
      </c>
      <c r="EE688" s="37">
        <v>18</v>
      </c>
      <c r="EK688" s="37">
        <v>10</v>
      </c>
      <c r="EL688" s="37">
        <f t="shared" si="239"/>
        <v>17</v>
      </c>
      <c r="EM688" s="37">
        <v>17</v>
      </c>
      <c r="EP688" s="37">
        <v>216</v>
      </c>
      <c r="EQ688" s="37">
        <f t="shared" si="240"/>
        <v>0</v>
      </c>
      <c r="FE688" s="37">
        <v>0</v>
      </c>
      <c r="FF688" s="37">
        <v>1780.87</v>
      </c>
      <c r="FG688" s="37">
        <v>0</v>
      </c>
      <c r="FI688" s="37"/>
      <c r="FU688" s="37">
        <v>355</v>
      </c>
      <c r="FW688" s="37">
        <v>5</v>
      </c>
      <c r="GC688" s="37">
        <v>1021.91</v>
      </c>
      <c r="HU688" s="37">
        <v>510</v>
      </c>
      <c r="HW688" s="37">
        <v>2</v>
      </c>
      <c r="JT688" s="37">
        <f t="shared" si="241"/>
        <v>0</v>
      </c>
      <c r="JW688" s="37">
        <f t="shared" si="242"/>
        <v>0</v>
      </c>
      <c r="JZ688" s="37">
        <f t="shared" si="243"/>
        <v>0</v>
      </c>
      <c r="KA688" s="37">
        <f t="shared" si="244"/>
        <v>0</v>
      </c>
      <c r="KB688" s="37">
        <f t="shared" si="245"/>
        <v>0</v>
      </c>
      <c r="KC688" s="37">
        <f t="shared" si="246"/>
        <v>0</v>
      </c>
      <c r="KD688" s="37">
        <f t="shared" si="247"/>
        <v>0</v>
      </c>
      <c r="KV688" s="37">
        <f t="shared" si="248"/>
        <v>0</v>
      </c>
    </row>
    <row r="689" spans="1:308" ht="17.25" customHeight="1" x14ac:dyDescent="0.25">
      <c r="A689" s="17">
        <v>679</v>
      </c>
      <c r="B689" s="163" t="s">
        <v>300</v>
      </c>
      <c r="C689" s="168" t="s">
        <v>1178</v>
      </c>
      <c r="D689" s="163">
        <v>247696088</v>
      </c>
      <c r="E689" s="78">
        <f t="shared" si="252"/>
        <v>4962</v>
      </c>
      <c r="F689" s="78">
        <f t="shared" si="249"/>
        <v>0</v>
      </c>
      <c r="G689" s="78">
        <f t="shared" si="250"/>
        <v>2062.2399999999998</v>
      </c>
      <c r="H689" s="78">
        <f t="shared" si="251"/>
        <v>1664.56</v>
      </c>
      <c r="I689" s="78">
        <f t="shared" si="253"/>
        <v>1235.2</v>
      </c>
      <c r="J689" s="37">
        <f t="shared" si="230"/>
        <v>0</v>
      </c>
      <c r="V689" s="180">
        <f t="shared" si="220"/>
        <v>0</v>
      </c>
      <c r="W689" s="180">
        <f t="shared" si="231"/>
        <v>0</v>
      </c>
      <c r="X689" s="180"/>
      <c r="Y689" s="180"/>
      <c r="Z689" s="180">
        <f t="shared" si="232"/>
        <v>0</v>
      </c>
      <c r="AA689" s="180"/>
      <c r="AB689" s="180"/>
      <c r="AC689" s="180">
        <f t="shared" si="233"/>
        <v>0</v>
      </c>
      <c r="AL689" s="37">
        <f t="shared" si="224"/>
        <v>0</v>
      </c>
      <c r="AM689" s="179">
        <f t="shared" si="234"/>
        <v>0</v>
      </c>
      <c r="AP689" s="37">
        <f t="shared" si="235"/>
        <v>0</v>
      </c>
      <c r="AS689" s="37">
        <f t="shared" si="236"/>
        <v>0</v>
      </c>
      <c r="AV689" s="37">
        <f t="shared" si="237"/>
        <v>0</v>
      </c>
      <c r="CM689" s="37">
        <v>1644.56</v>
      </c>
      <c r="CN689" s="37">
        <v>1235.2</v>
      </c>
      <c r="CS689" s="37">
        <v>33</v>
      </c>
      <c r="CY689" s="37">
        <v>12</v>
      </c>
      <c r="DA689" s="37">
        <v>20</v>
      </c>
      <c r="DC689" s="37">
        <v>20</v>
      </c>
      <c r="DE689" s="37">
        <f t="shared" si="238"/>
        <v>1</v>
      </c>
      <c r="DG689" s="37">
        <v>1</v>
      </c>
      <c r="DI689" s="37">
        <v>12</v>
      </c>
      <c r="DP689" s="37">
        <v>1618</v>
      </c>
      <c r="DV689" s="37">
        <v>2716</v>
      </c>
      <c r="DZ689" s="37">
        <v>2</v>
      </c>
      <c r="EE689" s="37">
        <v>4</v>
      </c>
      <c r="EK689" s="37">
        <v>3</v>
      </c>
      <c r="EL689" s="37">
        <f t="shared" si="239"/>
        <v>10</v>
      </c>
      <c r="EM689" s="37">
        <v>10</v>
      </c>
      <c r="EP689" s="37">
        <v>36</v>
      </c>
      <c r="EQ689" s="37">
        <f t="shared" si="240"/>
        <v>0</v>
      </c>
      <c r="FE689" s="37">
        <v>0</v>
      </c>
      <c r="FF689" s="37">
        <v>656.24</v>
      </c>
      <c r="FG689" s="37">
        <v>0</v>
      </c>
      <c r="FI689" s="37"/>
      <c r="FU689" s="37">
        <v>131</v>
      </c>
      <c r="FW689" s="37">
        <v>5</v>
      </c>
      <c r="GC689" s="37">
        <v>1358</v>
      </c>
      <c r="HU689" s="37">
        <v>678</v>
      </c>
      <c r="HW689" s="37">
        <v>2</v>
      </c>
      <c r="JT689" s="37">
        <f t="shared" si="241"/>
        <v>0</v>
      </c>
      <c r="JW689" s="37">
        <f t="shared" si="242"/>
        <v>0</v>
      </c>
      <c r="JZ689" s="37">
        <f t="shared" si="243"/>
        <v>0</v>
      </c>
      <c r="KA689" s="37">
        <f t="shared" si="244"/>
        <v>0</v>
      </c>
      <c r="KB689" s="37">
        <f t="shared" si="245"/>
        <v>0</v>
      </c>
      <c r="KC689" s="37">
        <f t="shared" si="246"/>
        <v>0</v>
      </c>
      <c r="KD689" s="37">
        <f t="shared" si="247"/>
        <v>0</v>
      </c>
      <c r="KV689" s="37">
        <f t="shared" si="248"/>
        <v>0</v>
      </c>
    </row>
    <row r="690" spans="1:308" ht="17.25" customHeight="1" x14ac:dyDescent="0.25">
      <c r="A690" s="17">
        <v>680</v>
      </c>
      <c r="B690" s="163" t="s">
        <v>300</v>
      </c>
      <c r="C690" s="168" t="s">
        <v>1179</v>
      </c>
      <c r="D690" s="163">
        <v>247696118</v>
      </c>
      <c r="E690" s="78">
        <f t="shared" si="252"/>
        <v>9237</v>
      </c>
      <c r="F690" s="78">
        <f t="shared" si="249"/>
        <v>332.33000000000004</v>
      </c>
      <c r="G690" s="78">
        <f t="shared" si="250"/>
        <v>2259.0374999999999</v>
      </c>
      <c r="H690" s="78">
        <f t="shared" si="251"/>
        <v>3770.1524999999997</v>
      </c>
      <c r="I690" s="78">
        <f t="shared" si="253"/>
        <v>2875.48</v>
      </c>
      <c r="J690" s="37">
        <f t="shared" si="230"/>
        <v>1</v>
      </c>
      <c r="K690" s="37">
        <v>1</v>
      </c>
      <c r="V690" s="180">
        <f t="shared" si="220"/>
        <v>0</v>
      </c>
      <c r="W690" s="180">
        <f t="shared" si="231"/>
        <v>0</v>
      </c>
      <c r="X690" s="180"/>
      <c r="Y690" s="180"/>
      <c r="Z690" s="180">
        <f t="shared" si="232"/>
        <v>0</v>
      </c>
      <c r="AA690" s="180"/>
      <c r="AB690" s="180"/>
      <c r="AC690" s="180">
        <f t="shared" si="233"/>
        <v>0</v>
      </c>
      <c r="AH690" s="37">
        <v>343</v>
      </c>
      <c r="AL690" s="37">
        <f t="shared" si="224"/>
        <v>13</v>
      </c>
      <c r="AM690" s="179">
        <f t="shared" si="234"/>
        <v>0</v>
      </c>
      <c r="AP690" s="37">
        <f t="shared" si="235"/>
        <v>13</v>
      </c>
      <c r="AQ690" s="37">
        <v>13</v>
      </c>
      <c r="AS690" s="37">
        <f t="shared" si="236"/>
        <v>0</v>
      </c>
      <c r="AV690" s="37">
        <f t="shared" si="237"/>
        <v>0</v>
      </c>
      <c r="CM690" s="37">
        <v>2610.87</v>
      </c>
      <c r="CN690" s="37">
        <v>2875.48</v>
      </c>
      <c r="CS690" s="37">
        <v>5</v>
      </c>
      <c r="CU690" s="37">
        <v>16</v>
      </c>
      <c r="CW690" s="37">
        <v>2</v>
      </c>
      <c r="CY690" s="37">
        <v>160</v>
      </c>
      <c r="DA690" s="37">
        <v>160</v>
      </c>
      <c r="DC690" s="37">
        <v>153</v>
      </c>
      <c r="DE690" s="37">
        <f t="shared" si="238"/>
        <v>0</v>
      </c>
      <c r="DP690" s="37">
        <v>2650</v>
      </c>
      <c r="DV690" s="37">
        <v>3408</v>
      </c>
      <c r="DZ690" s="37">
        <v>3</v>
      </c>
      <c r="ED690" s="37">
        <v>32</v>
      </c>
      <c r="EE690" s="37">
        <v>5</v>
      </c>
      <c r="EK690" s="37">
        <v>3</v>
      </c>
      <c r="EL690" s="37">
        <f t="shared" si="239"/>
        <v>13</v>
      </c>
      <c r="EM690" s="37">
        <v>13</v>
      </c>
      <c r="EO690" s="37">
        <v>48</v>
      </c>
      <c r="EQ690" s="37">
        <v>12</v>
      </c>
      <c r="FC690" s="37">
        <v>60</v>
      </c>
      <c r="FE690" s="37">
        <v>284.33000000000004</v>
      </c>
      <c r="FF690" s="37">
        <v>1066.2375</v>
      </c>
      <c r="FG690" s="37">
        <v>71.08250000000001</v>
      </c>
      <c r="FI690" s="37"/>
      <c r="FU690" s="37">
        <v>473</v>
      </c>
      <c r="FW690" s="37">
        <v>3</v>
      </c>
      <c r="GC690" s="37">
        <v>1192.8</v>
      </c>
      <c r="GF690" s="37">
        <v>511.2</v>
      </c>
      <c r="HU690" s="37">
        <v>852</v>
      </c>
      <c r="HW690" s="37">
        <v>2</v>
      </c>
      <c r="JT690" s="37">
        <f t="shared" si="241"/>
        <v>0</v>
      </c>
      <c r="JW690" s="37">
        <f t="shared" si="242"/>
        <v>0</v>
      </c>
      <c r="JZ690" s="37">
        <f t="shared" si="243"/>
        <v>0</v>
      </c>
      <c r="KA690" s="37">
        <f t="shared" si="244"/>
        <v>0</v>
      </c>
      <c r="KB690" s="37">
        <f t="shared" si="245"/>
        <v>0</v>
      </c>
      <c r="KC690" s="37">
        <f t="shared" si="246"/>
        <v>0</v>
      </c>
      <c r="KD690" s="37">
        <f t="shared" si="247"/>
        <v>0</v>
      </c>
      <c r="KV690" s="37">
        <f t="shared" si="248"/>
        <v>0</v>
      </c>
    </row>
    <row r="691" spans="1:308" ht="17.25" customHeight="1" x14ac:dyDescent="0.25">
      <c r="A691" s="17">
        <v>681</v>
      </c>
      <c r="B691" s="163" t="s">
        <v>300</v>
      </c>
      <c r="C691" s="168" t="s">
        <v>1180</v>
      </c>
      <c r="D691" s="163">
        <v>247696126</v>
      </c>
      <c r="E691" s="78">
        <f t="shared" si="252"/>
        <v>6823.5359999999991</v>
      </c>
      <c r="F691" s="78">
        <f t="shared" si="249"/>
        <v>172.8</v>
      </c>
      <c r="G691" s="78">
        <f t="shared" si="250"/>
        <v>1352.0700000000002</v>
      </c>
      <c r="H691" s="78">
        <f t="shared" si="251"/>
        <v>4435.4691999999995</v>
      </c>
      <c r="I691" s="78">
        <f t="shared" si="253"/>
        <v>863.19680000000005</v>
      </c>
      <c r="J691" s="37">
        <f t="shared" si="230"/>
        <v>1</v>
      </c>
      <c r="K691" s="37">
        <v>1</v>
      </c>
      <c r="V691" s="180">
        <f t="shared" si="220"/>
        <v>0</v>
      </c>
      <c r="W691" s="180">
        <f t="shared" si="231"/>
        <v>0</v>
      </c>
      <c r="X691" s="180"/>
      <c r="Y691" s="180"/>
      <c r="Z691" s="180">
        <f t="shared" si="232"/>
        <v>0</v>
      </c>
      <c r="AA691" s="180"/>
      <c r="AB691" s="180"/>
      <c r="AC691" s="180">
        <f t="shared" si="233"/>
        <v>0</v>
      </c>
      <c r="AH691" s="37">
        <v>225</v>
      </c>
      <c r="AL691" s="37">
        <f t="shared" si="224"/>
        <v>6</v>
      </c>
      <c r="AM691" s="179">
        <f t="shared" si="234"/>
        <v>0</v>
      </c>
      <c r="AP691" s="37">
        <f t="shared" si="235"/>
        <v>6</v>
      </c>
      <c r="AQ691" s="37">
        <v>6</v>
      </c>
      <c r="AS691" s="37">
        <f t="shared" si="236"/>
        <v>0</v>
      </c>
      <c r="AV691" s="37">
        <f t="shared" si="237"/>
        <v>0</v>
      </c>
      <c r="CM691" s="37">
        <v>4167.2691999999997</v>
      </c>
      <c r="CN691" s="37">
        <v>863.19680000000005</v>
      </c>
      <c r="CS691" s="37">
        <v>7</v>
      </c>
      <c r="DC691" s="37">
        <v>14</v>
      </c>
      <c r="DE691" s="37">
        <f t="shared" si="238"/>
        <v>1</v>
      </c>
      <c r="DG691" s="37">
        <v>1</v>
      </c>
      <c r="DI691" s="37">
        <v>12</v>
      </c>
      <c r="DP691" s="37">
        <v>750</v>
      </c>
      <c r="DV691" s="37">
        <v>699.7</v>
      </c>
      <c r="DZ691" s="37">
        <v>1</v>
      </c>
      <c r="ED691" s="37">
        <v>19</v>
      </c>
      <c r="EE691" s="37">
        <v>6</v>
      </c>
      <c r="EK691" s="37">
        <v>5</v>
      </c>
      <c r="EL691" s="37">
        <f t="shared" si="239"/>
        <v>20</v>
      </c>
      <c r="EM691" s="37">
        <v>20</v>
      </c>
      <c r="EO691" s="37">
        <v>172.8</v>
      </c>
      <c r="EQ691" s="37">
        <v>43.2</v>
      </c>
      <c r="FE691" s="37">
        <v>0</v>
      </c>
      <c r="FF691" s="37">
        <v>990.22</v>
      </c>
      <c r="FG691" s="37">
        <v>0</v>
      </c>
      <c r="FI691" s="37"/>
      <c r="FU691" s="37">
        <v>200</v>
      </c>
      <c r="FW691" s="37">
        <v>5</v>
      </c>
      <c r="GC691" s="37">
        <v>349.85</v>
      </c>
      <c r="HU691" s="37">
        <v>175</v>
      </c>
      <c r="HW691" s="37">
        <v>2</v>
      </c>
      <c r="JT691" s="37">
        <f t="shared" si="241"/>
        <v>0</v>
      </c>
      <c r="JW691" s="37">
        <f t="shared" si="242"/>
        <v>0</v>
      </c>
      <c r="JZ691" s="37">
        <f t="shared" si="243"/>
        <v>0</v>
      </c>
      <c r="KA691" s="37">
        <f t="shared" si="244"/>
        <v>0</v>
      </c>
      <c r="KB691" s="37">
        <f t="shared" si="245"/>
        <v>0</v>
      </c>
      <c r="KC691" s="37">
        <f t="shared" si="246"/>
        <v>0</v>
      </c>
      <c r="KD691" s="37">
        <f t="shared" si="247"/>
        <v>0</v>
      </c>
      <c r="KV691" s="37">
        <f t="shared" si="248"/>
        <v>0</v>
      </c>
    </row>
    <row r="692" spans="1:308" ht="17.25" customHeight="1" x14ac:dyDescent="0.25">
      <c r="A692" s="17">
        <v>682</v>
      </c>
      <c r="B692" s="163" t="s">
        <v>300</v>
      </c>
      <c r="C692" s="168" t="s">
        <v>1181</v>
      </c>
      <c r="D692" s="163">
        <v>247696122</v>
      </c>
      <c r="E692" s="78">
        <f t="shared" si="252"/>
        <v>6907.33</v>
      </c>
      <c r="F692" s="78">
        <f t="shared" si="249"/>
        <v>586.14800000000002</v>
      </c>
      <c r="G692" s="78">
        <f t="shared" si="250"/>
        <v>2631.4449999999997</v>
      </c>
      <c r="H692" s="78">
        <f t="shared" si="251"/>
        <v>1278.537</v>
      </c>
      <c r="I692" s="78">
        <f t="shared" si="253"/>
        <v>2411.1999999999998</v>
      </c>
      <c r="J692" s="37">
        <f t="shared" si="230"/>
        <v>3</v>
      </c>
      <c r="K692" s="37">
        <v>3</v>
      </c>
      <c r="V692" s="180">
        <f t="shared" si="220"/>
        <v>465</v>
      </c>
      <c r="W692" s="180">
        <f t="shared" si="231"/>
        <v>465</v>
      </c>
      <c r="X692" s="180">
        <v>465</v>
      </c>
      <c r="Y692" s="180"/>
      <c r="Z692" s="180">
        <f t="shared" si="232"/>
        <v>0</v>
      </c>
      <c r="AA692" s="180"/>
      <c r="AB692" s="180"/>
      <c r="AC692" s="180">
        <f t="shared" si="233"/>
        <v>0</v>
      </c>
      <c r="AH692" s="37">
        <v>183</v>
      </c>
      <c r="AL692" s="37">
        <f t="shared" si="224"/>
        <v>21</v>
      </c>
      <c r="AM692" s="179">
        <f t="shared" si="234"/>
        <v>21</v>
      </c>
      <c r="AN692" s="37">
        <v>21</v>
      </c>
      <c r="AP692" s="37">
        <f t="shared" si="235"/>
        <v>0</v>
      </c>
      <c r="AQ692" s="37">
        <v>0</v>
      </c>
      <c r="AS692" s="37">
        <f t="shared" si="236"/>
        <v>0</v>
      </c>
      <c r="AV692" s="37">
        <f t="shared" si="237"/>
        <v>0</v>
      </c>
      <c r="CM692" s="37" t="s">
        <v>1231</v>
      </c>
      <c r="CN692" s="37">
        <v>2411.1999999999998</v>
      </c>
      <c r="CS692" s="37">
        <v>7</v>
      </c>
      <c r="CY692" s="37">
        <v>400</v>
      </c>
      <c r="DA692" s="37">
        <v>450</v>
      </c>
      <c r="DC692" s="37">
        <v>350</v>
      </c>
      <c r="DE692" s="37">
        <f t="shared" si="238"/>
        <v>0</v>
      </c>
      <c r="DP692" s="37">
        <v>2466</v>
      </c>
      <c r="DV692" s="37">
        <v>2482.56</v>
      </c>
      <c r="DZ692" s="37">
        <v>4</v>
      </c>
      <c r="EE692" s="37">
        <v>15</v>
      </c>
      <c r="EK692" s="37">
        <v>13</v>
      </c>
      <c r="EL692" s="37">
        <f t="shared" si="239"/>
        <v>65</v>
      </c>
      <c r="EM692" s="37">
        <v>65</v>
      </c>
      <c r="EO692" s="37">
        <v>109.52000000000001</v>
      </c>
      <c r="EQ692" s="37">
        <v>27.380000000000003</v>
      </c>
      <c r="EW692" s="37">
        <v>34</v>
      </c>
      <c r="FE692" s="37">
        <v>476.62799999999999</v>
      </c>
      <c r="FF692" s="37">
        <v>1390.165</v>
      </c>
      <c r="FG692" s="37">
        <v>119.157</v>
      </c>
      <c r="FI692" s="37"/>
      <c r="FU692" s="37">
        <v>613</v>
      </c>
      <c r="FW692" s="37">
        <v>3</v>
      </c>
      <c r="FZ692" s="37">
        <v>0</v>
      </c>
      <c r="GC692" s="37">
        <v>1241.28</v>
      </c>
      <c r="HU692" s="37">
        <v>620</v>
      </c>
      <c r="HW692" s="37">
        <v>2</v>
      </c>
      <c r="JT692" s="37">
        <f t="shared" si="241"/>
        <v>0</v>
      </c>
      <c r="JW692" s="37">
        <f t="shared" si="242"/>
        <v>0</v>
      </c>
      <c r="JZ692" s="37">
        <f t="shared" si="243"/>
        <v>0</v>
      </c>
      <c r="KA692" s="37">
        <f t="shared" si="244"/>
        <v>0</v>
      </c>
      <c r="KB692" s="37">
        <f t="shared" si="245"/>
        <v>0</v>
      </c>
      <c r="KC692" s="37">
        <f t="shared" si="246"/>
        <v>0</v>
      </c>
      <c r="KD692" s="37">
        <f t="shared" si="247"/>
        <v>0</v>
      </c>
      <c r="KV692" s="37">
        <f t="shared" si="248"/>
        <v>0</v>
      </c>
    </row>
    <row r="693" spans="1:308" ht="17.25" customHeight="1" x14ac:dyDescent="0.25">
      <c r="A693" s="17">
        <v>683</v>
      </c>
      <c r="B693" s="163" t="s">
        <v>300</v>
      </c>
      <c r="C693" s="168" t="s">
        <v>1182</v>
      </c>
      <c r="D693" s="163">
        <v>247696099</v>
      </c>
      <c r="E693" s="78">
        <f t="shared" si="252"/>
        <v>38050.994999999995</v>
      </c>
      <c r="F693" s="78">
        <f t="shared" si="249"/>
        <v>0</v>
      </c>
      <c r="G693" s="78">
        <f t="shared" si="250"/>
        <v>4184.6850000000004</v>
      </c>
      <c r="H693" s="78">
        <f t="shared" si="251"/>
        <v>29374.685999999998</v>
      </c>
      <c r="I693" s="78">
        <f t="shared" si="253"/>
        <v>4491.6239999999998</v>
      </c>
      <c r="J693" s="37">
        <f t="shared" si="230"/>
        <v>3</v>
      </c>
      <c r="K693" s="37">
        <v>3</v>
      </c>
      <c r="V693" s="180">
        <f t="shared" ref="V693:V720" si="254">SUM(W693,Z693,AC693)</f>
        <v>107</v>
      </c>
      <c r="W693" s="180">
        <f t="shared" si="231"/>
        <v>0</v>
      </c>
      <c r="X693" s="180"/>
      <c r="Y693" s="180"/>
      <c r="Z693" s="180">
        <f t="shared" si="232"/>
        <v>107</v>
      </c>
      <c r="AA693" s="180">
        <v>107</v>
      </c>
      <c r="AB693" s="180"/>
      <c r="AC693" s="180">
        <f t="shared" si="233"/>
        <v>0</v>
      </c>
      <c r="AH693" s="37">
        <v>358</v>
      </c>
      <c r="AL693" s="37">
        <f t="shared" ref="AL693:AL720" si="255">AM693+AP693+AS693+AV693</f>
        <v>10</v>
      </c>
      <c r="AM693" s="179">
        <f t="shared" si="234"/>
        <v>0</v>
      </c>
      <c r="AP693" s="37">
        <f t="shared" si="235"/>
        <v>10</v>
      </c>
      <c r="AQ693" s="37">
        <v>10</v>
      </c>
      <c r="AS693" s="37">
        <f t="shared" si="236"/>
        <v>0</v>
      </c>
      <c r="AV693" s="37">
        <f t="shared" si="237"/>
        <v>0</v>
      </c>
      <c r="AY693" s="37">
        <v>2</v>
      </c>
      <c r="BP693" s="37">
        <v>106</v>
      </c>
      <c r="BQ693" s="37">
        <v>106</v>
      </c>
      <c r="CE693" s="37">
        <v>2</v>
      </c>
      <c r="CF693" s="37">
        <v>2</v>
      </c>
      <c r="CM693" s="37">
        <v>28403.685999999998</v>
      </c>
      <c r="CN693" s="37">
        <v>4491.6239999999998</v>
      </c>
      <c r="CS693" s="37">
        <v>132</v>
      </c>
      <c r="CU693" s="37">
        <v>58</v>
      </c>
      <c r="CW693" s="37">
        <v>150</v>
      </c>
      <c r="CY693" s="37">
        <v>60</v>
      </c>
      <c r="DA693" s="37">
        <v>250</v>
      </c>
      <c r="DC693" s="37">
        <v>368</v>
      </c>
      <c r="DE693" s="37">
        <f t="shared" si="238"/>
        <v>1</v>
      </c>
      <c r="DG693" s="37">
        <v>1</v>
      </c>
      <c r="DI693" s="37">
        <v>49</v>
      </c>
      <c r="DP693" s="37">
        <v>2634</v>
      </c>
      <c r="DV693" s="37">
        <v>850.45</v>
      </c>
      <c r="DZ693" s="37">
        <v>10</v>
      </c>
      <c r="EE693" s="37">
        <v>31</v>
      </c>
      <c r="EK693" s="37">
        <v>18</v>
      </c>
      <c r="EL693" s="37">
        <f t="shared" si="239"/>
        <v>38</v>
      </c>
      <c r="EM693" s="37">
        <v>38</v>
      </c>
      <c r="EP693" s="37">
        <v>358</v>
      </c>
      <c r="EQ693" s="37">
        <f t="shared" si="240"/>
        <v>0</v>
      </c>
      <c r="FE693" s="37">
        <v>0</v>
      </c>
      <c r="FF693" s="37">
        <v>3352.46</v>
      </c>
      <c r="FG693" s="37">
        <v>0</v>
      </c>
      <c r="FI693" s="37"/>
      <c r="FU693" s="37">
        <v>1105</v>
      </c>
      <c r="FW693" s="37">
        <v>3</v>
      </c>
      <c r="GC693" s="37">
        <v>425.22500000000002</v>
      </c>
      <c r="HU693" s="37">
        <v>212</v>
      </c>
      <c r="HW693" s="37">
        <v>2</v>
      </c>
      <c r="JT693" s="37">
        <f t="shared" si="241"/>
        <v>0</v>
      </c>
      <c r="JW693" s="37">
        <f t="shared" si="242"/>
        <v>0</v>
      </c>
      <c r="JZ693" s="37">
        <f t="shared" si="243"/>
        <v>0</v>
      </c>
      <c r="KA693" s="37">
        <f t="shared" si="244"/>
        <v>0</v>
      </c>
      <c r="KB693" s="37">
        <f t="shared" si="245"/>
        <v>0</v>
      </c>
      <c r="KC693" s="37">
        <f t="shared" si="246"/>
        <v>0</v>
      </c>
      <c r="KD693" s="37">
        <f t="shared" si="247"/>
        <v>0</v>
      </c>
      <c r="KV693" s="37">
        <f t="shared" si="248"/>
        <v>0</v>
      </c>
    </row>
    <row r="694" spans="1:308" ht="17.25" customHeight="1" x14ac:dyDescent="0.25">
      <c r="A694" s="17">
        <v>684</v>
      </c>
      <c r="B694" s="163" t="s">
        <v>300</v>
      </c>
      <c r="C694" s="168" t="s">
        <v>1183</v>
      </c>
      <c r="D694" s="163">
        <v>247696093</v>
      </c>
      <c r="E694" s="78">
        <f t="shared" si="252"/>
        <v>14597</v>
      </c>
      <c r="F694" s="78">
        <f t="shared" si="249"/>
        <v>502.16880000000003</v>
      </c>
      <c r="G694" s="78">
        <f t="shared" si="250"/>
        <v>2663.6590000000001</v>
      </c>
      <c r="H694" s="78">
        <f t="shared" si="251"/>
        <v>9267.9721999999983</v>
      </c>
      <c r="I694" s="78">
        <f t="shared" si="253"/>
        <v>2163.1999999999998</v>
      </c>
      <c r="J694" s="37">
        <f t="shared" si="230"/>
        <v>1</v>
      </c>
      <c r="K694" s="37">
        <v>1</v>
      </c>
      <c r="V694" s="180">
        <f t="shared" si="254"/>
        <v>0</v>
      </c>
      <c r="W694" s="180">
        <f t="shared" si="231"/>
        <v>0</v>
      </c>
      <c r="X694" s="180"/>
      <c r="Y694" s="180"/>
      <c r="Z694" s="180">
        <f t="shared" si="232"/>
        <v>0</v>
      </c>
      <c r="AA694" s="180"/>
      <c r="AB694" s="180"/>
      <c r="AC694" s="180">
        <f t="shared" si="233"/>
        <v>0</v>
      </c>
      <c r="AH694" s="37">
        <v>84</v>
      </c>
      <c r="AL694" s="37">
        <f t="shared" si="255"/>
        <v>10</v>
      </c>
      <c r="AM694" s="179">
        <f t="shared" si="234"/>
        <v>0</v>
      </c>
      <c r="AP694" s="37">
        <f t="shared" si="235"/>
        <v>10</v>
      </c>
      <c r="AQ694" s="37">
        <v>10</v>
      </c>
      <c r="AS694" s="37">
        <f t="shared" si="236"/>
        <v>0</v>
      </c>
      <c r="AV694" s="37">
        <f t="shared" si="237"/>
        <v>0</v>
      </c>
      <c r="CM694" s="37">
        <v>9055.4299999999985</v>
      </c>
      <c r="CN694" s="37">
        <v>2163.1999999999998</v>
      </c>
      <c r="CS694" s="37">
        <v>13</v>
      </c>
      <c r="CU694" s="37">
        <v>1</v>
      </c>
      <c r="CW694" s="37">
        <v>3</v>
      </c>
      <c r="DE694" s="37">
        <f t="shared" si="238"/>
        <v>0</v>
      </c>
      <c r="DP694" s="37">
        <v>2540</v>
      </c>
      <c r="DV694" s="37">
        <v>2076</v>
      </c>
      <c r="DZ694" s="37">
        <v>2</v>
      </c>
      <c r="EE694" s="37">
        <v>7</v>
      </c>
      <c r="EK694" s="37">
        <v>6</v>
      </c>
      <c r="EL694" s="37">
        <f t="shared" si="239"/>
        <v>15</v>
      </c>
      <c r="EM694" s="37">
        <v>15</v>
      </c>
      <c r="EP694" s="37">
        <v>161</v>
      </c>
      <c r="EQ694" s="37">
        <f t="shared" si="240"/>
        <v>0</v>
      </c>
      <c r="FE694" s="37">
        <v>502.16880000000003</v>
      </c>
      <c r="FF694" s="37">
        <v>1464.6590000000001</v>
      </c>
      <c r="FG694" s="37">
        <v>125.54220000000001</v>
      </c>
      <c r="FI694" s="37"/>
      <c r="FU694" s="37">
        <v>752</v>
      </c>
      <c r="FW694" s="37">
        <v>3</v>
      </c>
      <c r="GC694" s="37">
        <v>1038</v>
      </c>
      <c r="HU694" s="37">
        <v>518</v>
      </c>
      <c r="HW694" s="37">
        <v>2</v>
      </c>
      <c r="JT694" s="37">
        <f t="shared" si="241"/>
        <v>0</v>
      </c>
      <c r="JW694" s="37">
        <f t="shared" si="242"/>
        <v>0</v>
      </c>
      <c r="JZ694" s="37">
        <f t="shared" si="243"/>
        <v>0</v>
      </c>
      <c r="KA694" s="37">
        <f t="shared" si="244"/>
        <v>0</v>
      </c>
      <c r="KB694" s="37">
        <f t="shared" si="245"/>
        <v>0</v>
      </c>
      <c r="KC694" s="37">
        <f t="shared" si="246"/>
        <v>0</v>
      </c>
      <c r="KD694" s="37">
        <f t="shared" si="247"/>
        <v>0</v>
      </c>
      <c r="KV694" s="37">
        <f t="shared" si="248"/>
        <v>0</v>
      </c>
    </row>
    <row r="695" spans="1:308" ht="17.25" customHeight="1" x14ac:dyDescent="0.25">
      <c r="A695" s="17">
        <v>685</v>
      </c>
      <c r="B695" s="163" t="s">
        <v>300</v>
      </c>
      <c r="C695" s="168" t="s">
        <v>1184</v>
      </c>
      <c r="D695" s="163">
        <v>247696077</v>
      </c>
      <c r="E695" s="78">
        <f t="shared" si="252"/>
        <v>7764</v>
      </c>
      <c r="F695" s="78">
        <f t="shared" si="249"/>
        <v>0</v>
      </c>
      <c r="G695" s="78">
        <f t="shared" si="250"/>
        <v>1372.17</v>
      </c>
      <c r="H695" s="78">
        <f t="shared" si="251"/>
        <v>5398.366</v>
      </c>
      <c r="I695" s="78">
        <f t="shared" si="253"/>
        <v>993.46399999999994</v>
      </c>
      <c r="J695" s="37">
        <f t="shared" si="230"/>
        <v>0</v>
      </c>
      <c r="V695" s="180">
        <f t="shared" si="254"/>
        <v>0</v>
      </c>
      <c r="W695" s="180">
        <f t="shared" si="231"/>
        <v>0</v>
      </c>
      <c r="X695" s="180"/>
      <c r="Y695" s="180"/>
      <c r="Z695" s="180">
        <f t="shared" si="232"/>
        <v>0</v>
      </c>
      <c r="AA695" s="180"/>
      <c r="AB695" s="180"/>
      <c r="AC695" s="180">
        <f t="shared" si="233"/>
        <v>0</v>
      </c>
      <c r="AL695" s="37">
        <f t="shared" si="255"/>
        <v>0</v>
      </c>
      <c r="AM695" s="179">
        <f t="shared" si="234"/>
        <v>0</v>
      </c>
      <c r="AP695" s="37">
        <f t="shared" si="235"/>
        <v>0</v>
      </c>
      <c r="AS695" s="37">
        <f t="shared" si="236"/>
        <v>0</v>
      </c>
      <c r="AV695" s="37">
        <f t="shared" si="237"/>
        <v>0</v>
      </c>
      <c r="CM695" s="37">
        <v>5398.366</v>
      </c>
      <c r="CN695" s="37">
        <v>993.46399999999994</v>
      </c>
      <c r="CS695" s="37">
        <v>37</v>
      </c>
      <c r="DC695" s="37">
        <v>10</v>
      </c>
      <c r="DE695" s="37">
        <f t="shared" si="238"/>
        <v>0</v>
      </c>
      <c r="DP695" s="37">
        <v>1028</v>
      </c>
      <c r="DV695" s="37">
        <v>1210</v>
      </c>
      <c r="DZ695" s="37">
        <v>2</v>
      </c>
      <c r="EE695" s="37">
        <v>2</v>
      </c>
      <c r="EK695" s="37">
        <v>4</v>
      </c>
      <c r="EL695" s="37">
        <f t="shared" si="239"/>
        <v>0</v>
      </c>
      <c r="EQ695" s="37">
        <f t="shared" si="240"/>
        <v>0</v>
      </c>
      <c r="FE695" s="37">
        <v>0</v>
      </c>
      <c r="FF695" s="37">
        <v>767.17</v>
      </c>
      <c r="FG695" s="37">
        <v>0</v>
      </c>
      <c r="FI695" s="37"/>
      <c r="FU695" s="37">
        <v>212</v>
      </c>
      <c r="FW695" s="37">
        <v>3</v>
      </c>
      <c r="GC695" s="37">
        <v>605</v>
      </c>
      <c r="HU695" s="37">
        <v>302</v>
      </c>
      <c r="HW695" s="37">
        <v>2</v>
      </c>
      <c r="JT695" s="37">
        <f t="shared" si="241"/>
        <v>0</v>
      </c>
      <c r="JW695" s="37">
        <f t="shared" si="242"/>
        <v>0</v>
      </c>
      <c r="JZ695" s="37">
        <f t="shared" si="243"/>
        <v>0</v>
      </c>
      <c r="KA695" s="37">
        <f t="shared" si="244"/>
        <v>0</v>
      </c>
      <c r="KB695" s="37">
        <f t="shared" si="245"/>
        <v>0</v>
      </c>
      <c r="KC695" s="37">
        <f t="shared" si="246"/>
        <v>0</v>
      </c>
      <c r="KD695" s="37">
        <f t="shared" si="247"/>
        <v>0</v>
      </c>
      <c r="KV695" s="37">
        <f t="shared" si="248"/>
        <v>0</v>
      </c>
    </row>
    <row r="696" spans="1:308" ht="17.25" customHeight="1" x14ac:dyDescent="0.25">
      <c r="A696" s="17">
        <v>686</v>
      </c>
      <c r="B696" s="163" t="s">
        <v>300</v>
      </c>
      <c r="C696" s="168" t="s">
        <v>1185</v>
      </c>
      <c r="D696" s="163">
        <v>247696087</v>
      </c>
      <c r="E696" s="78">
        <f t="shared" si="252"/>
        <v>7302</v>
      </c>
      <c r="F696" s="78">
        <f t="shared" si="249"/>
        <v>413.6</v>
      </c>
      <c r="G696" s="78">
        <f t="shared" si="250"/>
        <v>1842.01</v>
      </c>
      <c r="H696" s="78">
        <f t="shared" si="251"/>
        <v>3331.1979999999999</v>
      </c>
      <c r="I696" s="78">
        <f t="shared" si="253"/>
        <v>1715.1919999999998</v>
      </c>
      <c r="J696" s="37">
        <f t="shared" si="230"/>
        <v>1</v>
      </c>
      <c r="K696" s="37">
        <v>1</v>
      </c>
      <c r="V696" s="180">
        <f t="shared" si="254"/>
        <v>0</v>
      </c>
      <c r="W696" s="180">
        <f t="shared" si="231"/>
        <v>0</v>
      </c>
      <c r="X696" s="180"/>
      <c r="Y696" s="180"/>
      <c r="Z696" s="180">
        <f t="shared" si="232"/>
        <v>0</v>
      </c>
      <c r="AA696" s="180"/>
      <c r="AB696" s="180"/>
      <c r="AC696" s="180">
        <f t="shared" si="233"/>
        <v>0</v>
      </c>
      <c r="AH696" s="37">
        <v>209</v>
      </c>
      <c r="AL696" s="37">
        <f t="shared" si="255"/>
        <v>6</v>
      </c>
      <c r="AM696" s="179">
        <f t="shared" si="234"/>
        <v>0</v>
      </c>
      <c r="AP696" s="37">
        <f t="shared" si="235"/>
        <v>6</v>
      </c>
      <c r="AQ696" s="37">
        <v>6</v>
      </c>
      <c r="AS696" s="37">
        <f t="shared" si="236"/>
        <v>0</v>
      </c>
      <c r="AV696" s="37">
        <f t="shared" si="237"/>
        <v>0</v>
      </c>
      <c r="CM696" s="37">
        <v>2928.7979999999998</v>
      </c>
      <c r="CN696" s="37">
        <v>1715.1919999999998</v>
      </c>
      <c r="CS696" s="37">
        <v>15</v>
      </c>
      <c r="CU696" s="37">
        <v>8</v>
      </c>
      <c r="CW696" s="37">
        <v>10</v>
      </c>
      <c r="CY696" s="37">
        <v>24</v>
      </c>
      <c r="DA696" s="37">
        <v>80</v>
      </c>
      <c r="DC696" s="37">
        <v>49</v>
      </c>
      <c r="DE696" s="37">
        <f t="shared" si="238"/>
        <v>1</v>
      </c>
      <c r="DG696" s="37">
        <v>1</v>
      </c>
      <c r="DI696" s="37">
        <v>40</v>
      </c>
      <c r="DP696" s="37">
        <v>1492</v>
      </c>
      <c r="DV696" s="37">
        <v>1184</v>
      </c>
      <c r="DZ696" s="37">
        <v>1</v>
      </c>
      <c r="EE696" s="37">
        <v>18</v>
      </c>
      <c r="EK696" s="37">
        <v>19</v>
      </c>
      <c r="EL696" s="37">
        <f t="shared" si="239"/>
        <v>35</v>
      </c>
      <c r="EM696" s="37">
        <v>35</v>
      </c>
      <c r="EO696" s="37">
        <v>413.6</v>
      </c>
      <c r="EQ696" s="37">
        <v>103.4</v>
      </c>
      <c r="FE696" s="37">
        <v>0</v>
      </c>
      <c r="FF696" s="37">
        <v>1210.01</v>
      </c>
      <c r="FG696" s="37">
        <v>0</v>
      </c>
      <c r="FI696" s="37"/>
      <c r="FU696" s="37">
        <v>450</v>
      </c>
      <c r="FW696" s="37">
        <v>3</v>
      </c>
      <c r="GC696" s="37">
        <v>592</v>
      </c>
      <c r="HU696" s="37">
        <v>296</v>
      </c>
      <c r="HW696" s="37">
        <v>2</v>
      </c>
      <c r="JT696" s="37">
        <f t="shared" si="241"/>
        <v>0</v>
      </c>
      <c r="JW696" s="37">
        <f t="shared" si="242"/>
        <v>0</v>
      </c>
      <c r="JZ696" s="37">
        <f t="shared" si="243"/>
        <v>0</v>
      </c>
      <c r="KA696" s="37">
        <f t="shared" si="244"/>
        <v>0</v>
      </c>
      <c r="KB696" s="37">
        <f t="shared" si="245"/>
        <v>0</v>
      </c>
      <c r="KC696" s="37">
        <f t="shared" si="246"/>
        <v>0</v>
      </c>
      <c r="KD696" s="37">
        <f t="shared" si="247"/>
        <v>0</v>
      </c>
      <c r="KV696" s="37">
        <f t="shared" si="248"/>
        <v>0</v>
      </c>
    </row>
    <row r="697" spans="1:308" ht="17.25" customHeight="1" x14ac:dyDescent="0.25">
      <c r="A697" s="17">
        <v>687</v>
      </c>
      <c r="B697" s="163" t="s">
        <v>300</v>
      </c>
      <c r="C697" s="168" t="s">
        <v>1186</v>
      </c>
      <c r="D697" s="163">
        <v>247696104</v>
      </c>
      <c r="E697" s="78">
        <f t="shared" si="252"/>
        <v>18298</v>
      </c>
      <c r="F697" s="78">
        <f t="shared" si="249"/>
        <v>318.4776</v>
      </c>
      <c r="G697" s="78">
        <f t="shared" si="250"/>
        <v>1755.2330000000002</v>
      </c>
      <c r="H697" s="78">
        <f t="shared" si="251"/>
        <v>13375.2174</v>
      </c>
      <c r="I697" s="78">
        <f t="shared" si="253"/>
        <v>2849.0720000000001</v>
      </c>
      <c r="J697" s="37">
        <f t="shared" si="230"/>
        <v>2</v>
      </c>
      <c r="K697" s="37">
        <v>2</v>
      </c>
      <c r="V697" s="180">
        <f t="shared" si="254"/>
        <v>619</v>
      </c>
      <c r="W697" s="180">
        <f t="shared" si="231"/>
        <v>0</v>
      </c>
      <c r="X697" s="180"/>
      <c r="Y697" s="180"/>
      <c r="Z697" s="180">
        <f t="shared" si="232"/>
        <v>619</v>
      </c>
      <c r="AA697" s="180">
        <v>619</v>
      </c>
      <c r="AB697" s="180"/>
      <c r="AC697" s="180">
        <f t="shared" si="233"/>
        <v>0</v>
      </c>
      <c r="AH697" s="37">
        <v>128</v>
      </c>
      <c r="AL697" s="37">
        <f t="shared" si="255"/>
        <v>23</v>
      </c>
      <c r="AM697" s="179">
        <f t="shared" si="234"/>
        <v>0</v>
      </c>
      <c r="AP697" s="37">
        <f t="shared" si="235"/>
        <v>23</v>
      </c>
      <c r="AQ697" s="37">
        <v>23</v>
      </c>
      <c r="AS697" s="37">
        <f t="shared" si="236"/>
        <v>0</v>
      </c>
      <c r="AV697" s="37">
        <f t="shared" si="237"/>
        <v>0</v>
      </c>
      <c r="CM697" s="37">
        <v>12408.598</v>
      </c>
      <c r="CN697" s="37">
        <v>2849.0720000000001</v>
      </c>
      <c r="CS697" s="37">
        <v>64</v>
      </c>
      <c r="CY697" s="37">
        <v>120</v>
      </c>
      <c r="DA697" s="37">
        <v>140</v>
      </c>
      <c r="DC697" s="37">
        <v>53</v>
      </c>
      <c r="DE697" s="37">
        <f t="shared" si="238"/>
        <v>1</v>
      </c>
      <c r="DG697" s="37">
        <v>1</v>
      </c>
      <c r="DI697" s="37">
        <v>25</v>
      </c>
      <c r="DP697" s="37">
        <v>1592</v>
      </c>
      <c r="DV697" s="37">
        <v>1350.68</v>
      </c>
      <c r="DZ697" s="37">
        <v>4</v>
      </c>
      <c r="EE697" s="37">
        <v>18</v>
      </c>
      <c r="EK697" s="37">
        <v>13</v>
      </c>
      <c r="EL697" s="37">
        <f t="shared" si="239"/>
        <v>20</v>
      </c>
      <c r="EM697" s="37">
        <v>20</v>
      </c>
      <c r="EP697" s="37">
        <v>126</v>
      </c>
      <c r="EQ697" s="37">
        <f t="shared" si="240"/>
        <v>0</v>
      </c>
      <c r="FE697" s="37">
        <v>318.4776</v>
      </c>
      <c r="FF697" s="37">
        <v>928.89300000000003</v>
      </c>
      <c r="FG697" s="37">
        <v>79.619399999999999</v>
      </c>
      <c r="FI697" s="37"/>
      <c r="FU697" s="37">
        <v>460</v>
      </c>
      <c r="FW697" s="37">
        <v>3</v>
      </c>
      <c r="GC697" s="37">
        <v>675.34</v>
      </c>
      <c r="HU697" s="37">
        <v>336</v>
      </c>
      <c r="HW697" s="37">
        <v>2</v>
      </c>
      <c r="JT697" s="37">
        <f t="shared" si="241"/>
        <v>0</v>
      </c>
      <c r="JW697" s="37">
        <f t="shared" si="242"/>
        <v>0</v>
      </c>
      <c r="JZ697" s="37">
        <f t="shared" si="243"/>
        <v>0</v>
      </c>
      <c r="KA697" s="37">
        <f t="shared" si="244"/>
        <v>0</v>
      </c>
      <c r="KB697" s="37">
        <f t="shared" si="245"/>
        <v>0</v>
      </c>
      <c r="KC697" s="37">
        <f t="shared" si="246"/>
        <v>0</v>
      </c>
      <c r="KD697" s="37">
        <f t="shared" si="247"/>
        <v>0</v>
      </c>
      <c r="KV697" s="37">
        <f t="shared" si="248"/>
        <v>0</v>
      </c>
    </row>
    <row r="698" spans="1:308" ht="17.25" customHeight="1" x14ac:dyDescent="0.25">
      <c r="A698" s="17">
        <v>688</v>
      </c>
      <c r="B698" s="163" t="s">
        <v>300</v>
      </c>
      <c r="C698" s="168" t="s">
        <v>1187</v>
      </c>
      <c r="D698" s="163">
        <v>247696078</v>
      </c>
      <c r="E698" s="78">
        <f t="shared" si="252"/>
        <v>29758</v>
      </c>
      <c r="F698" s="78">
        <f t="shared" si="249"/>
        <v>368.8</v>
      </c>
      <c r="G698" s="78">
        <f t="shared" si="250"/>
        <v>2481.4700000000003</v>
      </c>
      <c r="H698" s="78">
        <f t="shared" si="251"/>
        <v>17818.506000000001</v>
      </c>
      <c r="I698" s="78">
        <f t="shared" si="253"/>
        <v>9089.2240000000002</v>
      </c>
      <c r="J698" s="37">
        <f t="shared" si="230"/>
        <v>1</v>
      </c>
      <c r="K698" s="37">
        <v>1</v>
      </c>
      <c r="V698" s="180">
        <f t="shared" si="254"/>
        <v>184</v>
      </c>
      <c r="W698" s="180">
        <f t="shared" si="231"/>
        <v>0</v>
      </c>
      <c r="X698" s="180"/>
      <c r="Y698" s="180"/>
      <c r="Z698" s="180">
        <f t="shared" si="232"/>
        <v>184</v>
      </c>
      <c r="AA698" s="180">
        <v>184</v>
      </c>
      <c r="AB698" s="180"/>
      <c r="AC698" s="180">
        <f t="shared" si="233"/>
        <v>0</v>
      </c>
      <c r="AL698" s="37">
        <f t="shared" si="255"/>
        <v>9</v>
      </c>
      <c r="AM698" s="179">
        <f t="shared" si="234"/>
        <v>0</v>
      </c>
      <c r="AP698" s="37">
        <f t="shared" si="235"/>
        <v>9</v>
      </c>
      <c r="AQ698" s="37">
        <v>9</v>
      </c>
      <c r="AS698" s="37">
        <f t="shared" si="236"/>
        <v>0</v>
      </c>
      <c r="AV698" s="37">
        <f t="shared" si="237"/>
        <v>0</v>
      </c>
      <c r="CM698" s="37">
        <v>17272.306</v>
      </c>
      <c r="CN698" s="37">
        <v>9089.2240000000002</v>
      </c>
      <c r="CS698" s="37">
        <v>24</v>
      </c>
      <c r="CY698" s="37">
        <v>528</v>
      </c>
      <c r="DA698" s="37">
        <v>270</v>
      </c>
      <c r="DC698" s="37">
        <v>115</v>
      </c>
      <c r="DE698" s="37">
        <f t="shared" si="238"/>
        <v>0</v>
      </c>
      <c r="DP698" s="37">
        <v>1044</v>
      </c>
      <c r="DV698" s="37">
        <v>2746.94</v>
      </c>
      <c r="DZ698" s="37">
        <v>2</v>
      </c>
      <c r="EE698" s="37">
        <v>26</v>
      </c>
      <c r="EK698" s="37">
        <v>17</v>
      </c>
      <c r="EL698" s="37">
        <f t="shared" si="239"/>
        <v>35</v>
      </c>
      <c r="EM698" s="37">
        <v>35</v>
      </c>
      <c r="EO698" s="37">
        <v>368.8</v>
      </c>
      <c r="EQ698" s="37">
        <v>92.2</v>
      </c>
      <c r="FE698" s="37">
        <v>0</v>
      </c>
      <c r="FF698" s="37">
        <v>1108</v>
      </c>
      <c r="FG698" s="37">
        <v>0</v>
      </c>
      <c r="FI698" s="37"/>
      <c r="FU698" s="37">
        <v>369</v>
      </c>
      <c r="FW698" s="37">
        <v>3</v>
      </c>
      <c r="GC698" s="37">
        <v>1373.47</v>
      </c>
      <c r="HU698" s="37">
        <v>153.53299999999999</v>
      </c>
      <c r="HW698" s="37">
        <v>2</v>
      </c>
      <c r="JT698" s="37">
        <f t="shared" si="241"/>
        <v>0</v>
      </c>
      <c r="JW698" s="37">
        <f t="shared" si="242"/>
        <v>0</v>
      </c>
      <c r="JZ698" s="37">
        <f t="shared" si="243"/>
        <v>0</v>
      </c>
      <c r="KA698" s="37">
        <f t="shared" si="244"/>
        <v>0</v>
      </c>
      <c r="KB698" s="37">
        <f t="shared" si="245"/>
        <v>0</v>
      </c>
      <c r="KC698" s="37">
        <f t="shared" si="246"/>
        <v>0</v>
      </c>
      <c r="KD698" s="37">
        <f t="shared" si="247"/>
        <v>0</v>
      </c>
      <c r="KV698" s="37">
        <f t="shared" si="248"/>
        <v>0</v>
      </c>
    </row>
    <row r="699" spans="1:308" ht="17.25" customHeight="1" x14ac:dyDescent="0.25">
      <c r="A699" s="17">
        <v>689</v>
      </c>
      <c r="B699" s="163" t="s">
        <v>300</v>
      </c>
      <c r="C699" s="168" t="s">
        <v>1188</v>
      </c>
      <c r="D699" s="163">
        <v>247696103</v>
      </c>
      <c r="E699" s="78">
        <f t="shared" si="252"/>
        <v>3070</v>
      </c>
      <c r="F699" s="78">
        <f t="shared" si="249"/>
        <v>0</v>
      </c>
      <c r="G699" s="78">
        <f t="shared" si="250"/>
        <v>600.53</v>
      </c>
      <c r="H699" s="78">
        <f t="shared" si="251"/>
        <v>1710.694</v>
      </c>
      <c r="I699" s="78">
        <f t="shared" si="253"/>
        <v>758.77600000000007</v>
      </c>
      <c r="J699" s="37">
        <f t="shared" si="230"/>
        <v>1</v>
      </c>
      <c r="K699" s="37">
        <v>1</v>
      </c>
      <c r="V699" s="180">
        <f t="shared" si="254"/>
        <v>0</v>
      </c>
      <c r="W699" s="180">
        <f t="shared" si="231"/>
        <v>0</v>
      </c>
      <c r="X699" s="180"/>
      <c r="Y699" s="180"/>
      <c r="Z699" s="180">
        <f t="shared" si="232"/>
        <v>0</v>
      </c>
      <c r="AA699" s="180"/>
      <c r="AB699" s="180"/>
      <c r="AC699" s="180">
        <f t="shared" si="233"/>
        <v>0</v>
      </c>
      <c r="AH699" s="37">
        <v>106</v>
      </c>
      <c r="AL699" s="37">
        <f t="shared" si="255"/>
        <v>3</v>
      </c>
      <c r="AM699" s="179">
        <f t="shared" si="234"/>
        <v>0</v>
      </c>
      <c r="AP699" s="37">
        <f t="shared" si="235"/>
        <v>3</v>
      </c>
      <c r="AQ699" s="37">
        <v>3</v>
      </c>
      <c r="AS699" s="37">
        <f t="shared" si="236"/>
        <v>0</v>
      </c>
      <c r="AV699" s="37">
        <f t="shared" si="237"/>
        <v>0</v>
      </c>
      <c r="CM699" s="37">
        <v>1514.694</v>
      </c>
      <c r="CN699" s="37">
        <v>758.77600000000007</v>
      </c>
      <c r="CY699" s="37">
        <v>10</v>
      </c>
      <c r="DA699" s="37">
        <v>90</v>
      </c>
      <c r="DC699" s="37">
        <v>20</v>
      </c>
      <c r="DE699" s="37">
        <f t="shared" si="238"/>
        <v>0</v>
      </c>
      <c r="DP699" s="37">
        <v>600</v>
      </c>
      <c r="DV699" s="37">
        <v>1201.06</v>
      </c>
      <c r="DZ699" s="37">
        <v>2</v>
      </c>
      <c r="EE699" s="37">
        <v>1</v>
      </c>
      <c r="EK699" s="37">
        <v>1</v>
      </c>
      <c r="EL699" s="37">
        <f t="shared" si="239"/>
        <v>0</v>
      </c>
      <c r="EQ699" s="37">
        <f t="shared" si="240"/>
        <v>0</v>
      </c>
      <c r="FE699" s="37">
        <v>0</v>
      </c>
      <c r="FG699" s="37">
        <v>0</v>
      </c>
      <c r="FI699" s="37"/>
      <c r="GC699" s="37">
        <v>600.53</v>
      </c>
      <c r="HU699" s="37">
        <v>300</v>
      </c>
      <c r="HW699" s="37">
        <v>2</v>
      </c>
      <c r="JT699" s="37">
        <f t="shared" si="241"/>
        <v>0</v>
      </c>
      <c r="JW699" s="37">
        <f t="shared" si="242"/>
        <v>0</v>
      </c>
      <c r="JZ699" s="37">
        <f t="shared" si="243"/>
        <v>0</v>
      </c>
      <c r="KA699" s="37">
        <f t="shared" si="244"/>
        <v>0</v>
      </c>
      <c r="KB699" s="37">
        <f t="shared" si="245"/>
        <v>0</v>
      </c>
      <c r="KC699" s="37">
        <f t="shared" si="246"/>
        <v>0</v>
      </c>
      <c r="KD699" s="37">
        <f t="shared" si="247"/>
        <v>0</v>
      </c>
      <c r="KV699" s="37">
        <f t="shared" si="248"/>
        <v>0</v>
      </c>
    </row>
    <row r="700" spans="1:308" ht="17.25" customHeight="1" x14ac:dyDescent="0.25">
      <c r="A700" s="17">
        <v>690</v>
      </c>
      <c r="B700" s="165" t="s">
        <v>300</v>
      </c>
      <c r="C700" s="168" t="s">
        <v>1189</v>
      </c>
      <c r="D700" s="163">
        <v>247696110</v>
      </c>
      <c r="E700" s="78">
        <f t="shared" si="252"/>
        <v>5669.9969999999994</v>
      </c>
      <c r="F700" s="78">
        <f t="shared" si="249"/>
        <v>0</v>
      </c>
      <c r="G700" s="78">
        <f t="shared" si="250"/>
        <v>1374.17</v>
      </c>
      <c r="H700" s="78">
        <f t="shared" si="251"/>
        <v>3200.8989999999999</v>
      </c>
      <c r="I700" s="78">
        <f t="shared" si="253"/>
        <v>1094.9280000000001</v>
      </c>
      <c r="J700" s="37">
        <f t="shared" si="230"/>
        <v>1</v>
      </c>
      <c r="K700" s="37">
        <v>1</v>
      </c>
      <c r="V700" s="180">
        <f t="shared" si="254"/>
        <v>0</v>
      </c>
      <c r="W700" s="180">
        <f t="shared" si="231"/>
        <v>0</v>
      </c>
      <c r="X700" s="180"/>
      <c r="Y700" s="180"/>
      <c r="Z700" s="180">
        <f t="shared" si="232"/>
        <v>0</v>
      </c>
      <c r="AA700" s="180"/>
      <c r="AB700" s="180"/>
      <c r="AC700" s="180">
        <f t="shared" si="233"/>
        <v>0</v>
      </c>
      <c r="AH700" s="37">
        <v>25.667000000000002</v>
      </c>
      <c r="AL700" s="37">
        <f t="shared" si="255"/>
        <v>5</v>
      </c>
      <c r="AM700" s="179">
        <f t="shared" si="234"/>
        <v>0</v>
      </c>
      <c r="AP700" s="37">
        <f t="shared" si="235"/>
        <v>5</v>
      </c>
      <c r="AQ700" s="37">
        <v>5</v>
      </c>
      <c r="AS700" s="37">
        <f t="shared" si="236"/>
        <v>0</v>
      </c>
      <c r="AV700" s="37">
        <f t="shared" si="237"/>
        <v>0</v>
      </c>
      <c r="CM700" s="37">
        <v>3173.732</v>
      </c>
      <c r="CN700" s="37">
        <v>1094.9280000000001</v>
      </c>
      <c r="CS700" s="37">
        <v>36</v>
      </c>
      <c r="CY700" s="37">
        <v>3</v>
      </c>
      <c r="DA700" s="37">
        <v>1.5</v>
      </c>
      <c r="DC700" s="37">
        <v>10</v>
      </c>
      <c r="DE700" s="37">
        <f t="shared" si="238"/>
        <v>1</v>
      </c>
      <c r="DG700" s="37">
        <v>1</v>
      </c>
      <c r="DI700" s="37">
        <v>28</v>
      </c>
      <c r="DP700" s="37">
        <v>664</v>
      </c>
      <c r="DV700" s="37">
        <v>625.28</v>
      </c>
      <c r="DZ700" s="37">
        <v>3</v>
      </c>
      <c r="EL700" s="37">
        <f t="shared" si="239"/>
        <v>35</v>
      </c>
      <c r="EM700" s="37">
        <v>35</v>
      </c>
      <c r="EP700" s="37">
        <v>328</v>
      </c>
      <c r="EQ700" s="37">
        <f t="shared" si="240"/>
        <v>0</v>
      </c>
      <c r="FE700" s="37">
        <v>0</v>
      </c>
      <c r="FF700" s="37">
        <v>705.53</v>
      </c>
      <c r="FG700" s="37">
        <v>0</v>
      </c>
      <c r="FI700" s="37"/>
      <c r="FU700" s="37">
        <v>176</v>
      </c>
      <c r="FW700" s="37">
        <v>4</v>
      </c>
      <c r="GC700" s="37">
        <v>312.64</v>
      </c>
      <c r="HU700" s="37">
        <v>156</v>
      </c>
      <c r="HW700" s="37">
        <v>2</v>
      </c>
      <c r="JT700" s="37">
        <f t="shared" si="241"/>
        <v>0</v>
      </c>
      <c r="JW700" s="37">
        <f t="shared" si="242"/>
        <v>0</v>
      </c>
      <c r="JZ700" s="37">
        <f t="shared" si="243"/>
        <v>0</v>
      </c>
      <c r="KA700" s="37">
        <f t="shared" si="244"/>
        <v>0</v>
      </c>
      <c r="KB700" s="37">
        <f t="shared" si="245"/>
        <v>0</v>
      </c>
      <c r="KC700" s="37">
        <f t="shared" si="246"/>
        <v>0</v>
      </c>
      <c r="KD700" s="37">
        <f t="shared" si="247"/>
        <v>0</v>
      </c>
      <c r="KV700" s="37">
        <f t="shared" si="248"/>
        <v>0</v>
      </c>
    </row>
    <row r="701" spans="1:308" ht="17.25" customHeight="1" x14ac:dyDescent="0.25">
      <c r="A701" s="17">
        <v>691</v>
      </c>
      <c r="B701" s="163" t="s">
        <v>300</v>
      </c>
      <c r="C701" s="168" t="s">
        <v>1190</v>
      </c>
      <c r="D701" s="163">
        <v>247696115</v>
      </c>
      <c r="E701" s="78">
        <f t="shared" si="252"/>
        <v>10392</v>
      </c>
      <c r="F701" s="78">
        <f t="shared" si="249"/>
        <v>0</v>
      </c>
      <c r="G701" s="78">
        <f t="shared" si="250"/>
        <v>1232.4000000000001</v>
      </c>
      <c r="H701" s="78">
        <f t="shared" si="251"/>
        <v>7170.32</v>
      </c>
      <c r="I701" s="78">
        <f t="shared" si="253"/>
        <v>1989.28</v>
      </c>
      <c r="J701" s="37">
        <f t="shared" si="230"/>
        <v>1</v>
      </c>
      <c r="K701" s="37">
        <v>1</v>
      </c>
      <c r="V701" s="180">
        <f t="shared" si="254"/>
        <v>343</v>
      </c>
      <c r="W701" s="180">
        <f t="shared" si="231"/>
        <v>0</v>
      </c>
      <c r="X701" s="180"/>
      <c r="Y701" s="180"/>
      <c r="Z701" s="180">
        <f t="shared" si="232"/>
        <v>343</v>
      </c>
      <c r="AA701" s="180">
        <v>343</v>
      </c>
      <c r="AB701" s="180"/>
      <c r="AC701" s="180">
        <f t="shared" si="233"/>
        <v>0</v>
      </c>
      <c r="AL701" s="37">
        <f t="shared" si="255"/>
        <v>13</v>
      </c>
      <c r="AM701" s="179">
        <f t="shared" si="234"/>
        <v>0</v>
      </c>
      <c r="AP701" s="37">
        <f t="shared" si="235"/>
        <v>13</v>
      </c>
      <c r="AQ701" s="37">
        <v>13</v>
      </c>
      <c r="AS701" s="37">
        <f t="shared" si="236"/>
        <v>0</v>
      </c>
      <c r="AV701" s="37">
        <f t="shared" si="237"/>
        <v>0</v>
      </c>
      <c r="CM701" s="37">
        <v>6747.32</v>
      </c>
      <c r="CN701" s="37">
        <v>1989.28</v>
      </c>
      <c r="CS701" s="37">
        <v>66</v>
      </c>
      <c r="CU701" s="37">
        <v>10</v>
      </c>
      <c r="CW701" s="37">
        <v>20</v>
      </c>
      <c r="CY701" s="37">
        <v>50</v>
      </c>
      <c r="DA701" s="37">
        <v>60</v>
      </c>
      <c r="DC701" s="37">
        <v>25</v>
      </c>
      <c r="DE701" s="37">
        <f t="shared" si="238"/>
        <v>1</v>
      </c>
      <c r="DG701" s="37">
        <v>1</v>
      </c>
      <c r="DI701" s="37">
        <v>16</v>
      </c>
      <c r="DP701" s="37">
        <v>646</v>
      </c>
      <c r="DV701" s="37">
        <v>782.2</v>
      </c>
      <c r="DZ701" s="37">
        <v>4</v>
      </c>
      <c r="EE701" s="37">
        <v>4</v>
      </c>
      <c r="EK701" s="37">
        <v>6</v>
      </c>
      <c r="EL701" s="37">
        <f t="shared" si="239"/>
        <v>37</v>
      </c>
      <c r="EM701" s="37">
        <v>37</v>
      </c>
      <c r="EP701" s="37">
        <v>269</v>
      </c>
      <c r="EQ701" s="37">
        <f t="shared" si="240"/>
        <v>0</v>
      </c>
      <c r="FE701" s="37">
        <v>0</v>
      </c>
      <c r="FF701" s="37">
        <v>556.29999999999995</v>
      </c>
      <c r="FG701" s="37">
        <v>0</v>
      </c>
      <c r="FI701" s="37"/>
      <c r="FU701" s="37">
        <v>129</v>
      </c>
      <c r="FW701" s="37">
        <v>4</v>
      </c>
      <c r="GC701" s="37">
        <v>391.1</v>
      </c>
      <c r="HU701" s="37">
        <v>194</v>
      </c>
      <c r="HW701" s="37">
        <v>2</v>
      </c>
      <c r="JT701" s="37">
        <f t="shared" si="241"/>
        <v>0</v>
      </c>
      <c r="JW701" s="37">
        <f t="shared" si="242"/>
        <v>0</v>
      </c>
      <c r="JZ701" s="37">
        <f t="shared" si="243"/>
        <v>0</v>
      </c>
      <c r="KA701" s="37">
        <f t="shared" si="244"/>
        <v>0</v>
      </c>
      <c r="KB701" s="37">
        <f t="shared" si="245"/>
        <v>0</v>
      </c>
      <c r="KC701" s="37">
        <f t="shared" si="246"/>
        <v>0</v>
      </c>
      <c r="KD701" s="37">
        <f t="shared" si="247"/>
        <v>0</v>
      </c>
      <c r="KV701" s="37">
        <f t="shared" si="248"/>
        <v>0</v>
      </c>
    </row>
    <row r="702" spans="1:308" ht="17.25" customHeight="1" x14ac:dyDescent="0.25">
      <c r="A702" s="17">
        <v>692</v>
      </c>
      <c r="B702" s="163" t="s">
        <v>300</v>
      </c>
      <c r="C702" s="168" t="s">
        <v>1191</v>
      </c>
      <c r="D702" s="163">
        <v>247696105</v>
      </c>
      <c r="E702" s="78">
        <f t="shared" si="252"/>
        <v>16348.997999999998</v>
      </c>
      <c r="F702" s="78">
        <f t="shared" si="249"/>
        <v>629.49120000000005</v>
      </c>
      <c r="G702" s="78">
        <f t="shared" si="250"/>
        <v>2294.4839999999999</v>
      </c>
      <c r="H702" s="78">
        <f t="shared" si="251"/>
        <v>12604.622799999999</v>
      </c>
      <c r="I702" s="78">
        <f t="shared" si="253"/>
        <v>820.4</v>
      </c>
      <c r="J702" s="37">
        <f t="shared" si="230"/>
        <v>2</v>
      </c>
      <c r="K702" s="37">
        <v>2</v>
      </c>
      <c r="V702" s="180">
        <f t="shared" si="254"/>
        <v>0</v>
      </c>
      <c r="W702" s="180">
        <f t="shared" si="231"/>
        <v>0</v>
      </c>
      <c r="X702" s="180"/>
      <c r="Y702" s="180"/>
      <c r="Z702" s="180">
        <f t="shared" si="232"/>
        <v>0</v>
      </c>
      <c r="AA702" s="180"/>
      <c r="AB702" s="180"/>
      <c r="AC702" s="180">
        <f t="shared" si="233"/>
        <v>0</v>
      </c>
      <c r="AH702" s="37">
        <v>287</v>
      </c>
      <c r="AL702" s="37">
        <f t="shared" si="255"/>
        <v>2</v>
      </c>
      <c r="AM702" s="179">
        <f t="shared" si="234"/>
        <v>0</v>
      </c>
      <c r="AP702" s="37">
        <f t="shared" si="235"/>
        <v>2</v>
      </c>
      <c r="AQ702" s="37">
        <v>2</v>
      </c>
      <c r="AS702" s="37">
        <f t="shared" si="236"/>
        <v>0</v>
      </c>
      <c r="AV702" s="37">
        <f t="shared" si="237"/>
        <v>0</v>
      </c>
      <c r="CM702" s="37">
        <v>12089.25</v>
      </c>
      <c r="CN702" s="37">
        <v>820.4</v>
      </c>
      <c r="CS702" s="37">
        <v>159</v>
      </c>
      <c r="CU702" s="37">
        <v>38</v>
      </c>
      <c r="CW702" s="37">
        <v>17</v>
      </c>
      <c r="CY702" s="37">
        <v>114</v>
      </c>
      <c r="DA702" s="37">
        <v>54</v>
      </c>
      <c r="DC702" s="37">
        <v>95</v>
      </c>
      <c r="DE702" s="37">
        <f t="shared" si="238"/>
        <v>1</v>
      </c>
      <c r="DG702" s="37">
        <v>1</v>
      </c>
      <c r="DI702" s="37">
        <v>30</v>
      </c>
      <c r="DP702" s="37">
        <v>1750</v>
      </c>
      <c r="DV702" s="37">
        <v>202.93600000000001</v>
      </c>
      <c r="DZ702" s="37">
        <v>10</v>
      </c>
      <c r="EE702" s="37">
        <v>7</v>
      </c>
      <c r="EK702" s="37">
        <v>5</v>
      </c>
      <c r="EL702" s="37">
        <f t="shared" si="239"/>
        <v>30</v>
      </c>
      <c r="EM702" s="37">
        <v>30</v>
      </c>
      <c r="EP702" s="37">
        <v>327</v>
      </c>
      <c r="EQ702" s="37">
        <f t="shared" si="240"/>
        <v>0</v>
      </c>
      <c r="FE702" s="37">
        <v>629.49120000000005</v>
      </c>
      <c r="FF702" s="37">
        <v>1836.0160000000001</v>
      </c>
      <c r="FG702" s="37">
        <v>157.37280000000001</v>
      </c>
      <c r="FI702" s="37"/>
      <c r="FU702" s="37">
        <v>774</v>
      </c>
      <c r="FW702" s="37">
        <v>3</v>
      </c>
      <c r="GC702" s="37">
        <v>101.468</v>
      </c>
      <c r="HU702" s="37">
        <v>101</v>
      </c>
      <c r="HW702" s="37">
        <v>1</v>
      </c>
      <c r="JT702" s="37">
        <f t="shared" si="241"/>
        <v>0</v>
      </c>
      <c r="JW702" s="37">
        <f t="shared" si="242"/>
        <v>0</v>
      </c>
      <c r="JZ702" s="37">
        <f t="shared" si="243"/>
        <v>0</v>
      </c>
      <c r="KA702" s="37">
        <f t="shared" si="244"/>
        <v>0</v>
      </c>
      <c r="KB702" s="37">
        <f t="shared" si="245"/>
        <v>0</v>
      </c>
      <c r="KC702" s="37">
        <f t="shared" si="246"/>
        <v>0</v>
      </c>
      <c r="KD702" s="37">
        <f t="shared" si="247"/>
        <v>0</v>
      </c>
      <c r="KV702" s="37">
        <f t="shared" si="248"/>
        <v>0</v>
      </c>
    </row>
    <row r="703" spans="1:308" ht="17.25" customHeight="1" x14ac:dyDescent="0.25">
      <c r="A703" s="17">
        <v>693</v>
      </c>
      <c r="B703" s="163" t="s">
        <v>300</v>
      </c>
      <c r="C703" s="168" t="s">
        <v>1192</v>
      </c>
      <c r="D703" s="163">
        <v>1054992460</v>
      </c>
      <c r="E703" s="78">
        <f t="shared" si="252"/>
        <v>2647</v>
      </c>
      <c r="F703" s="78">
        <f t="shared" si="249"/>
        <v>0</v>
      </c>
      <c r="G703" s="78">
        <f t="shared" si="250"/>
        <v>215.73000000000002</v>
      </c>
      <c r="H703" s="78">
        <f t="shared" si="251"/>
        <v>2117.2060000000001</v>
      </c>
      <c r="I703" s="78">
        <f t="shared" si="253"/>
        <v>314.06399999999996</v>
      </c>
      <c r="J703" s="37">
        <f t="shared" si="230"/>
        <v>0</v>
      </c>
      <c r="V703" s="180">
        <f t="shared" si="254"/>
        <v>0</v>
      </c>
      <c r="W703" s="180">
        <f t="shared" si="231"/>
        <v>0</v>
      </c>
      <c r="X703" s="180"/>
      <c r="Y703" s="180"/>
      <c r="Z703" s="180">
        <f t="shared" si="232"/>
        <v>0</v>
      </c>
      <c r="AA703" s="180"/>
      <c r="AB703" s="180"/>
      <c r="AC703" s="180">
        <f t="shared" si="233"/>
        <v>0</v>
      </c>
      <c r="AL703" s="37">
        <f t="shared" si="255"/>
        <v>0</v>
      </c>
      <c r="AM703" s="179">
        <f t="shared" si="234"/>
        <v>0</v>
      </c>
      <c r="AP703" s="37">
        <f t="shared" si="235"/>
        <v>0</v>
      </c>
      <c r="AS703" s="37">
        <f t="shared" si="236"/>
        <v>0</v>
      </c>
      <c r="AV703" s="37">
        <f t="shared" si="237"/>
        <v>0</v>
      </c>
      <c r="CM703" s="37">
        <v>2117.2060000000001</v>
      </c>
      <c r="CN703" s="37">
        <v>314.06399999999996</v>
      </c>
      <c r="DE703" s="37">
        <f t="shared" si="238"/>
        <v>0</v>
      </c>
      <c r="DP703" s="37">
        <v>152</v>
      </c>
      <c r="DV703" s="37">
        <v>187.24</v>
      </c>
      <c r="DZ703" s="37">
        <v>1</v>
      </c>
      <c r="EE703" s="37">
        <v>3</v>
      </c>
      <c r="EK703" s="37">
        <v>6</v>
      </c>
      <c r="EL703" s="37">
        <f t="shared" si="239"/>
        <v>0</v>
      </c>
      <c r="EQ703" s="37">
        <f t="shared" si="240"/>
        <v>0</v>
      </c>
      <c r="FE703" s="37">
        <v>0</v>
      </c>
      <c r="FF703" s="37">
        <v>122.11</v>
      </c>
      <c r="FG703" s="37">
        <v>0</v>
      </c>
      <c r="FI703" s="37"/>
      <c r="FU703" s="37">
        <v>30</v>
      </c>
      <c r="FW703" s="37">
        <v>4</v>
      </c>
      <c r="GC703" s="37">
        <v>93.62</v>
      </c>
      <c r="HU703" s="37">
        <v>46</v>
      </c>
      <c r="HW703" s="37">
        <v>2</v>
      </c>
      <c r="JT703" s="37">
        <f t="shared" si="241"/>
        <v>0</v>
      </c>
      <c r="JW703" s="37">
        <f t="shared" si="242"/>
        <v>0</v>
      </c>
      <c r="JZ703" s="37">
        <f t="shared" si="243"/>
        <v>0</v>
      </c>
      <c r="KA703" s="37">
        <f t="shared" si="244"/>
        <v>0</v>
      </c>
      <c r="KB703" s="37">
        <f t="shared" si="245"/>
        <v>0</v>
      </c>
      <c r="KC703" s="37">
        <f t="shared" si="246"/>
        <v>0</v>
      </c>
      <c r="KD703" s="37">
        <f t="shared" si="247"/>
        <v>0</v>
      </c>
      <c r="KV703" s="37">
        <f t="shared" si="248"/>
        <v>0</v>
      </c>
    </row>
    <row r="704" spans="1:308" ht="17.25" customHeight="1" x14ac:dyDescent="0.25">
      <c r="A704" s="17">
        <v>694</v>
      </c>
      <c r="B704" s="163" t="s">
        <v>300</v>
      </c>
      <c r="C704" s="168" t="s">
        <v>1193</v>
      </c>
      <c r="D704" s="163">
        <v>247696080</v>
      </c>
      <c r="E704" s="78">
        <f t="shared" si="252"/>
        <v>13899.000000000002</v>
      </c>
      <c r="F704" s="78">
        <f t="shared" si="249"/>
        <v>681.36</v>
      </c>
      <c r="G704" s="78">
        <f t="shared" si="250"/>
        <v>2859.9300000000003</v>
      </c>
      <c r="H704" s="78">
        <f t="shared" si="251"/>
        <v>8777.8860000000004</v>
      </c>
      <c r="I704" s="78">
        <f t="shared" si="253"/>
        <v>1579.8240000000001</v>
      </c>
      <c r="J704" s="37">
        <f t="shared" si="230"/>
        <v>0</v>
      </c>
      <c r="V704" s="180">
        <f t="shared" si="254"/>
        <v>0</v>
      </c>
      <c r="W704" s="180">
        <f t="shared" si="231"/>
        <v>0</v>
      </c>
      <c r="X704" s="180"/>
      <c r="Y704" s="180"/>
      <c r="Z704" s="180">
        <f t="shared" si="232"/>
        <v>0</v>
      </c>
      <c r="AA704" s="180"/>
      <c r="AB704" s="180"/>
      <c r="AC704" s="180">
        <f t="shared" si="233"/>
        <v>0</v>
      </c>
      <c r="AL704" s="37">
        <f t="shared" si="255"/>
        <v>0</v>
      </c>
      <c r="AM704" s="179">
        <f t="shared" si="234"/>
        <v>0</v>
      </c>
      <c r="AP704" s="37">
        <f t="shared" si="235"/>
        <v>0</v>
      </c>
      <c r="AS704" s="37">
        <f t="shared" si="236"/>
        <v>0</v>
      </c>
      <c r="AV704" s="37">
        <f t="shared" si="237"/>
        <v>0</v>
      </c>
      <c r="AY704" s="37">
        <v>1</v>
      </c>
      <c r="BP704" s="37">
        <v>237</v>
      </c>
      <c r="BQ704" s="37">
        <v>237</v>
      </c>
      <c r="CE704" s="37">
        <v>6</v>
      </c>
      <c r="CF704" s="37">
        <v>6</v>
      </c>
      <c r="CM704" s="37">
        <v>8001.5460000000003</v>
      </c>
      <c r="CN704" s="37">
        <v>1579.8240000000001</v>
      </c>
      <c r="DE704" s="37">
        <f t="shared" si="238"/>
        <v>0</v>
      </c>
      <c r="DP704" s="37">
        <v>2934</v>
      </c>
      <c r="DV704" s="37">
        <v>2470</v>
      </c>
      <c r="DZ704" s="37">
        <v>4</v>
      </c>
      <c r="EE704" s="37">
        <v>2</v>
      </c>
      <c r="EK704" s="37">
        <v>1</v>
      </c>
      <c r="EL704" s="37">
        <f t="shared" si="239"/>
        <v>35</v>
      </c>
      <c r="EM704" s="37">
        <v>35</v>
      </c>
      <c r="EO704" s="37">
        <v>124.55999999999999</v>
      </c>
      <c r="EP704" s="37">
        <v>363.3</v>
      </c>
      <c r="EQ704" s="37">
        <v>31.14</v>
      </c>
      <c r="FE704" s="37">
        <v>556.80000000000007</v>
      </c>
      <c r="FF704" s="37">
        <v>1630.63</v>
      </c>
      <c r="FG704" s="37">
        <v>139.20000000000002</v>
      </c>
      <c r="FI704" s="37"/>
      <c r="FU704" s="37">
        <v>830</v>
      </c>
      <c r="FW704" s="37">
        <v>3</v>
      </c>
      <c r="GC704" s="37">
        <v>866</v>
      </c>
      <c r="GF704" s="37">
        <v>369</v>
      </c>
      <c r="HU704" s="37">
        <v>637</v>
      </c>
      <c r="HW704" s="37">
        <v>2</v>
      </c>
      <c r="JT704" s="37">
        <f t="shared" si="241"/>
        <v>0</v>
      </c>
      <c r="JW704" s="37">
        <f t="shared" si="242"/>
        <v>0</v>
      </c>
      <c r="JZ704" s="37">
        <f t="shared" si="243"/>
        <v>0</v>
      </c>
      <c r="KA704" s="37">
        <f t="shared" si="244"/>
        <v>0</v>
      </c>
      <c r="KB704" s="37">
        <f t="shared" si="245"/>
        <v>0</v>
      </c>
      <c r="KC704" s="37">
        <f t="shared" si="246"/>
        <v>0</v>
      </c>
      <c r="KD704" s="37">
        <f t="shared" si="247"/>
        <v>0</v>
      </c>
      <c r="KV704" s="37">
        <f t="shared" si="248"/>
        <v>0</v>
      </c>
    </row>
    <row r="705" spans="1:308" ht="17.25" customHeight="1" x14ac:dyDescent="0.25">
      <c r="A705" s="17">
        <v>695</v>
      </c>
      <c r="B705" s="163" t="s">
        <v>300</v>
      </c>
      <c r="C705" s="168" t="s">
        <v>1194</v>
      </c>
      <c r="D705" s="163">
        <v>5413213282</v>
      </c>
      <c r="E705" s="78">
        <f t="shared" si="252"/>
        <v>7388</v>
      </c>
      <c r="F705" s="78">
        <f t="shared" si="249"/>
        <v>0</v>
      </c>
      <c r="G705" s="78">
        <f t="shared" si="250"/>
        <v>3094</v>
      </c>
      <c r="H705" s="78">
        <f t="shared" si="251"/>
        <v>2422</v>
      </c>
      <c r="I705" s="78">
        <f t="shared" si="253"/>
        <v>1872</v>
      </c>
      <c r="J705" s="37">
        <f t="shared" si="230"/>
        <v>1</v>
      </c>
      <c r="K705" s="37">
        <v>1</v>
      </c>
      <c r="V705" s="180">
        <f t="shared" si="254"/>
        <v>1565</v>
      </c>
      <c r="W705" s="180">
        <f t="shared" si="231"/>
        <v>0</v>
      </c>
      <c r="X705" s="180"/>
      <c r="Y705" s="180"/>
      <c r="Z705" s="180">
        <f t="shared" si="232"/>
        <v>1565</v>
      </c>
      <c r="AA705" s="180">
        <v>1565</v>
      </c>
      <c r="AB705" s="180"/>
      <c r="AC705" s="180">
        <f t="shared" si="233"/>
        <v>0</v>
      </c>
      <c r="AL705" s="37">
        <f t="shared" si="255"/>
        <v>17</v>
      </c>
      <c r="AM705" s="179">
        <f t="shared" si="234"/>
        <v>0</v>
      </c>
      <c r="AP705" s="37">
        <f t="shared" si="235"/>
        <v>17</v>
      </c>
      <c r="AQ705" s="37">
        <v>17</v>
      </c>
      <c r="AS705" s="37">
        <f t="shared" si="236"/>
        <v>0</v>
      </c>
      <c r="AV705" s="37">
        <f t="shared" si="237"/>
        <v>0</v>
      </c>
      <c r="AY705" s="37">
        <v>1</v>
      </c>
      <c r="BL705" s="37">
        <v>100</v>
      </c>
      <c r="BM705" s="37">
        <v>100</v>
      </c>
      <c r="BN705" s="37">
        <v>100</v>
      </c>
      <c r="BP705" s="37">
        <v>289</v>
      </c>
      <c r="BQ705" s="37">
        <v>289</v>
      </c>
      <c r="CB705" s="37">
        <v>6</v>
      </c>
      <c r="CC705" s="37">
        <v>6</v>
      </c>
      <c r="CE705" s="37">
        <v>6</v>
      </c>
      <c r="CF705" s="37">
        <v>6</v>
      </c>
      <c r="CM705" s="37">
        <v>468</v>
      </c>
      <c r="CN705" s="37">
        <v>1872</v>
      </c>
      <c r="CS705" s="37">
        <v>35</v>
      </c>
      <c r="DC705" s="37">
        <v>164</v>
      </c>
      <c r="DE705" s="37">
        <f t="shared" si="238"/>
        <v>1</v>
      </c>
      <c r="DG705" s="37">
        <v>1</v>
      </c>
      <c r="DI705" s="37">
        <v>36</v>
      </c>
      <c r="DP705" s="37">
        <v>2224</v>
      </c>
      <c r="DV705" s="37">
        <v>0</v>
      </c>
      <c r="DZ705" s="37">
        <v>2</v>
      </c>
      <c r="EE705" s="37">
        <v>4</v>
      </c>
      <c r="EK705" s="37">
        <v>8</v>
      </c>
      <c r="EL705" s="37">
        <f t="shared" si="239"/>
        <v>11</v>
      </c>
      <c r="EM705" s="37">
        <v>11</v>
      </c>
      <c r="EP705" s="37">
        <v>107</v>
      </c>
      <c r="EQ705" s="37">
        <f t="shared" si="240"/>
        <v>0</v>
      </c>
      <c r="FE705" s="37">
        <v>0</v>
      </c>
      <c r="FF705" s="37">
        <v>2178</v>
      </c>
      <c r="FG705" s="37">
        <v>0</v>
      </c>
      <c r="FI705" s="37"/>
      <c r="FU705" s="37">
        <v>726</v>
      </c>
      <c r="FW705" s="37">
        <v>3</v>
      </c>
      <c r="GC705" s="37">
        <v>773</v>
      </c>
      <c r="HU705" s="37">
        <v>386</v>
      </c>
      <c r="HW705" s="37">
        <v>2</v>
      </c>
      <c r="JT705" s="37">
        <f t="shared" si="241"/>
        <v>0</v>
      </c>
      <c r="JW705" s="37">
        <f t="shared" si="242"/>
        <v>0</v>
      </c>
      <c r="JZ705" s="37">
        <f t="shared" si="243"/>
        <v>0</v>
      </c>
      <c r="KA705" s="37">
        <f t="shared" si="244"/>
        <v>0</v>
      </c>
      <c r="KB705" s="37">
        <f t="shared" si="245"/>
        <v>0</v>
      </c>
      <c r="KC705" s="37">
        <f t="shared" si="246"/>
        <v>0</v>
      </c>
      <c r="KD705" s="37">
        <f t="shared" si="247"/>
        <v>0</v>
      </c>
      <c r="KV705" s="37">
        <f t="shared" si="248"/>
        <v>0</v>
      </c>
    </row>
    <row r="706" spans="1:308" ht="17.25" customHeight="1" x14ac:dyDescent="0.25">
      <c r="A706" s="17">
        <v>696</v>
      </c>
      <c r="B706" s="163" t="s">
        <v>300</v>
      </c>
      <c r="C706" s="168" t="s">
        <v>1195</v>
      </c>
      <c r="D706" s="163">
        <v>247696069</v>
      </c>
      <c r="E706" s="78">
        <f t="shared" si="252"/>
        <v>11813</v>
      </c>
      <c r="F706" s="78">
        <f t="shared" si="249"/>
        <v>0</v>
      </c>
      <c r="G706" s="78">
        <f t="shared" si="250"/>
        <v>1805.26</v>
      </c>
      <c r="H706" s="78">
        <f t="shared" si="251"/>
        <v>8702.4279999999999</v>
      </c>
      <c r="I706" s="78">
        <f t="shared" si="253"/>
        <v>1305.3120000000001</v>
      </c>
      <c r="J706" s="37">
        <f t="shared" si="230"/>
        <v>1</v>
      </c>
      <c r="K706" s="37">
        <v>1</v>
      </c>
      <c r="V706" s="180">
        <f t="shared" si="254"/>
        <v>353</v>
      </c>
      <c r="W706" s="180">
        <f t="shared" si="231"/>
        <v>353</v>
      </c>
      <c r="X706" s="180">
        <v>353</v>
      </c>
      <c r="Y706" s="180"/>
      <c r="Z706" s="180">
        <f t="shared" si="232"/>
        <v>0</v>
      </c>
      <c r="AA706" s="180"/>
      <c r="AB706" s="180"/>
      <c r="AC706" s="180">
        <f t="shared" si="233"/>
        <v>0</v>
      </c>
      <c r="AL706" s="37">
        <f t="shared" si="255"/>
        <v>7</v>
      </c>
      <c r="AM706" s="179">
        <f t="shared" si="234"/>
        <v>7</v>
      </c>
      <c r="AN706" s="37">
        <v>7</v>
      </c>
      <c r="AP706" s="37">
        <f t="shared" si="235"/>
        <v>0</v>
      </c>
      <c r="AS706" s="37">
        <f t="shared" si="236"/>
        <v>0</v>
      </c>
      <c r="AV706" s="37">
        <f t="shared" si="237"/>
        <v>0</v>
      </c>
      <c r="AY706" s="37">
        <v>1</v>
      </c>
      <c r="CM706" s="37">
        <v>6047.3280000000004</v>
      </c>
      <c r="CN706" s="37">
        <v>1305.3120000000001</v>
      </c>
      <c r="CS706" s="37">
        <v>20</v>
      </c>
      <c r="DE706" s="37">
        <f t="shared" si="238"/>
        <v>0</v>
      </c>
      <c r="DP706" s="37">
        <v>2744</v>
      </c>
      <c r="DV706" s="37">
        <v>0</v>
      </c>
      <c r="DZ706" s="37">
        <v>2</v>
      </c>
      <c r="EE706" s="37">
        <v>3</v>
      </c>
      <c r="EK706" s="37">
        <v>2</v>
      </c>
      <c r="EL706" s="37">
        <f t="shared" si="239"/>
        <v>62</v>
      </c>
      <c r="EM706" s="37">
        <v>62</v>
      </c>
      <c r="EP706" s="37">
        <v>278</v>
      </c>
      <c r="EQ706" s="37">
        <v>939.8</v>
      </c>
      <c r="FE706" s="37">
        <v>0</v>
      </c>
      <c r="FF706" s="37">
        <v>896.26</v>
      </c>
      <c r="FG706" s="37">
        <v>476</v>
      </c>
      <c r="FI706" s="37"/>
      <c r="FU706" s="37">
        <v>480.05</v>
      </c>
      <c r="FW706" s="37">
        <v>3</v>
      </c>
      <c r="GC706" s="37">
        <v>631</v>
      </c>
      <c r="GF706" s="37">
        <v>759</v>
      </c>
      <c r="GG706" s="37">
        <v>48.9</v>
      </c>
      <c r="HP706" s="37">
        <v>78.400000000000006</v>
      </c>
      <c r="HU706" s="37">
        <v>1151</v>
      </c>
      <c r="HW706" s="37">
        <v>1.3</v>
      </c>
      <c r="JT706" s="37">
        <f t="shared" si="241"/>
        <v>0</v>
      </c>
      <c r="JW706" s="37">
        <f t="shared" si="242"/>
        <v>0</v>
      </c>
      <c r="JZ706" s="37">
        <f t="shared" si="243"/>
        <v>0</v>
      </c>
      <c r="KA706" s="37">
        <f t="shared" si="244"/>
        <v>0</v>
      </c>
      <c r="KB706" s="37">
        <f t="shared" si="245"/>
        <v>0</v>
      </c>
      <c r="KC706" s="37">
        <f t="shared" si="246"/>
        <v>0</v>
      </c>
      <c r="KD706" s="37">
        <f t="shared" si="247"/>
        <v>0</v>
      </c>
      <c r="KV706" s="37">
        <f t="shared" si="248"/>
        <v>0</v>
      </c>
    </row>
    <row r="707" spans="1:308" ht="17.25" customHeight="1" x14ac:dyDescent="0.25">
      <c r="A707" s="17">
        <v>697</v>
      </c>
      <c r="B707" s="163" t="s">
        <v>300</v>
      </c>
      <c r="C707" s="168" t="s">
        <v>1196</v>
      </c>
      <c r="D707" s="163">
        <v>7130670754</v>
      </c>
      <c r="E707" s="78">
        <f t="shared" si="252"/>
        <v>15250</v>
      </c>
      <c r="F707" s="78">
        <f t="shared" si="249"/>
        <v>408</v>
      </c>
      <c r="G707" s="78">
        <f t="shared" si="250"/>
        <v>2141</v>
      </c>
      <c r="H707" s="78">
        <f t="shared" si="251"/>
        <v>7559.4800000000005</v>
      </c>
      <c r="I707" s="78">
        <f t="shared" si="253"/>
        <v>5141.5199999999995</v>
      </c>
      <c r="J707" s="37">
        <f t="shared" ref="J707:J720" si="256">K707+L707</f>
        <v>1</v>
      </c>
      <c r="K707" s="37">
        <v>1</v>
      </c>
      <c r="V707" s="180">
        <f t="shared" si="254"/>
        <v>165</v>
      </c>
      <c r="W707" s="180">
        <f t="shared" ref="W707:W720" si="257">X707+Y707</f>
        <v>0</v>
      </c>
      <c r="X707" s="180"/>
      <c r="Y707" s="180"/>
      <c r="Z707" s="180">
        <f t="shared" ref="Z707:Z720" si="258">AA707+AB707</f>
        <v>165</v>
      </c>
      <c r="AA707" s="180">
        <v>165</v>
      </c>
      <c r="AB707" s="180"/>
      <c r="AC707" s="180">
        <f t="shared" ref="AC707:AC720" si="259">AD707+AE707</f>
        <v>0</v>
      </c>
      <c r="AL707" s="37">
        <f t="shared" si="255"/>
        <v>8</v>
      </c>
      <c r="AM707" s="179">
        <f t="shared" ref="AM707:AM720" si="260">AN707+AO707</f>
        <v>0</v>
      </c>
      <c r="AP707" s="37">
        <f t="shared" ref="AP707:AP720" si="261">AQ707+AR707</f>
        <v>8</v>
      </c>
      <c r="AQ707" s="37">
        <v>8</v>
      </c>
      <c r="AS707" s="37">
        <f t="shared" ref="AS707:AS720" si="262">AT707+AU707</f>
        <v>0</v>
      </c>
      <c r="AV707" s="37">
        <f t="shared" ref="AV707:AV720" si="263">AW707+AX707</f>
        <v>0</v>
      </c>
      <c r="CM707" s="37">
        <v>6347.38</v>
      </c>
      <c r="CN707" s="37">
        <v>3965.5199999999995</v>
      </c>
      <c r="CS707" s="37">
        <v>13</v>
      </c>
      <c r="CU707" s="37">
        <v>8</v>
      </c>
      <c r="CW707" s="37">
        <v>5</v>
      </c>
      <c r="CY707" s="37">
        <v>25</v>
      </c>
      <c r="DA707" s="37">
        <v>40</v>
      </c>
      <c r="DC707" s="37">
        <v>50</v>
      </c>
      <c r="DE707" s="37">
        <f t="shared" ref="DE707:DE720" si="264">DF707+DG707</f>
        <v>2</v>
      </c>
      <c r="DG707" s="37">
        <v>2</v>
      </c>
      <c r="DI707" s="37">
        <v>30</v>
      </c>
      <c r="DP707" s="37">
        <v>1286</v>
      </c>
      <c r="DZ707" s="37">
        <v>3</v>
      </c>
      <c r="EE707" s="37">
        <v>9</v>
      </c>
      <c r="EK707" s="37">
        <v>9</v>
      </c>
      <c r="EL707" s="37">
        <f t="shared" ref="EL707:EL719" si="265">EM707+EN707</f>
        <v>84</v>
      </c>
      <c r="EM707" s="37">
        <v>84</v>
      </c>
      <c r="EQ707" s="37">
        <v>405</v>
      </c>
      <c r="ER707" s="37">
        <v>951</v>
      </c>
      <c r="FE707" s="37">
        <v>408</v>
      </c>
      <c r="FF707" s="37">
        <v>1199</v>
      </c>
      <c r="FG707" s="37">
        <v>102</v>
      </c>
      <c r="FI707" s="37"/>
      <c r="FU707" s="37">
        <v>639.28</v>
      </c>
      <c r="FW707" s="37">
        <v>2.6</v>
      </c>
      <c r="GC707" s="37">
        <v>912</v>
      </c>
      <c r="GF707" s="37">
        <v>495.1</v>
      </c>
      <c r="GH707" s="37">
        <v>225</v>
      </c>
      <c r="HU707" s="37">
        <v>1421</v>
      </c>
      <c r="HW707" s="37">
        <v>1.1000000000000001</v>
      </c>
      <c r="JT707" s="37">
        <f t="shared" ref="JT707:JT720" si="266">JU707+JV707</f>
        <v>0</v>
      </c>
      <c r="JW707" s="37">
        <f t="shared" ref="JW707:JW720" si="267">JX707+JY707</f>
        <v>0</v>
      </c>
      <c r="JZ707" s="37">
        <f t="shared" ref="JZ707:JZ720" si="268">SUM(KA707:KD707)</f>
        <v>0</v>
      </c>
      <c r="KA707" s="37">
        <f t="shared" ref="KA707:KA720" si="269">SUM(KF707,LH707)</f>
        <v>0</v>
      </c>
      <c r="KB707" s="37">
        <f t="shared" ref="KB707:KB720" si="270">SUM(KH707,LJ707)</f>
        <v>0</v>
      </c>
      <c r="KC707" s="37">
        <f t="shared" ref="KC707:KC720" si="271">SUM(KJ707,KN707,KR707,KW707,KY707,LA707,LD707,LL707)</f>
        <v>0</v>
      </c>
      <c r="KD707" s="37">
        <f t="shared" ref="KD707:KD720" si="272">SUM(KL707,KP707,KT707,KX707,KZ707,LB707,LF707,LN707)</f>
        <v>0</v>
      </c>
      <c r="KV707" s="37">
        <f t="shared" ref="KV707:KV720" si="273">SUM(KW707:LB707)</f>
        <v>0</v>
      </c>
    </row>
    <row r="708" spans="1:308" ht="17.25" customHeight="1" x14ac:dyDescent="0.25">
      <c r="A708" s="17">
        <v>698</v>
      </c>
      <c r="B708" s="163" t="s">
        <v>300</v>
      </c>
      <c r="C708" s="168" t="s">
        <v>1197</v>
      </c>
      <c r="D708" s="163">
        <v>247696119</v>
      </c>
      <c r="E708" s="78">
        <f t="shared" si="252"/>
        <v>4795</v>
      </c>
      <c r="F708" s="78">
        <f t="shared" si="249"/>
        <v>238.952</v>
      </c>
      <c r="G708" s="78">
        <f t="shared" si="250"/>
        <v>141</v>
      </c>
      <c r="H708" s="78">
        <f t="shared" si="251"/>
        <v>3917.2</v>
      </c>
      <c r="I708" s="78">
        <f t="shared" si="253"/>
        <v>497.84799999999996</v>
      </c>
      <c r="J708" s="37">
        <f t="shared" si="256"/>
        <v>1</v>
      </c>
      <c r="K708" s="37">
        <v>1</v>
      </c>
      <c r="V708" s="180">
        <f t="shared" si="254"/>
        <v>207</v>
      </c>
      <c r="W708" s="180">
        <f t="shared" si="257"/>
        <v>0</v>
      </c>
      <c r="X708" s="180"/>
      <c r="Y708" s="180"/>
      <c r="Z708" s="180">
        <f t="shared" si="258"/>
        <v>207</v>
      </c>
      <c r="AA708" s="180">
        <v>207</v>
      </c>
      <c r="AB708" s="180"/>
      <c r="AC708" s="180">
        <f t="shared" si="259"/>
        <v>0</v>
      </c>
      <c r="AL708" s="37">
        <f t="shared" si="255"/>
        <v>20</v>
      </c>
      <c r="AM708" s="179">
        <f t="shared" si="260"/>
        <v>0</v>
      </c>
      <c r="AP708" s="37">
        <f t="shared" si="261"/>
        <v>20</v>
      </c>
      <c r="AQ708" s="37">
        <v>20</v>
      </c>
      <c r="AS708" s="37">
        <f t="shared" si="262"/>
        <v>0</v>
      </c>
      <c r="AV708" s="37">
        <f t="shared" si="263"/>
        <v>0</v>
      </c>
      <c r="CM708" s="37">
        <v>3197.462</v>
      </c>
      <c r="CN708" s="37">
        <v>497.84799999999996</v>
      </c>
      <c r="CS708" s="37">
        <v>94</v>
      </c>
      <c r="DE708" s="37">
        <f t="shared" si="264"/>
        <v>0</v>
      </c>
      <c r="DP708" s="37">
        <v>298</v>
      </c>
      <c r="DZ708" s="37">
        <v>1</v>
      </c>
      <c r="EE708" s="37">
        <v>6</v>
      </c>
      <c r="EK708" s="37">
        <v>6</v>
      </c>
      <c r="EL708" s="37">
        <f t="shared" si="265"/>
        <v>35</v>
      </c>
      <c r="EM708" s="37">
        <v>35</v>
      </c>
      <c r="EQ708" s="37">
        <v>453</v>
      </c>
      <c r="FE708" s="37">
        <v>238.952</v>
      </c>
      <c r="FG708" s="37">
        <v>59.738</v>
      </c>
      <c r="FI708" s="37"/>
      <c r="FU708" s="37">
        <v>149</v>
      </c>
      <c r="FW708" s="37">
        <v>2</v>
      </c>
      <c r="GC708" s="37">
        <v>141</v>
      </c>
      <c r="HU708" s="37">
        <v>47</v>
      </c>
      <c r="HW708" s="37">
        <v>3</v>
      </c>
      <c r="JT708" s="37">
        <f t="shared" si="266"/>
        <v>0</v>
      </c>
      <c r="JW708" s="37">
        <f t="shared" si="267"/>
        <v>0</v>
      </c>
      <c r="JZ708" s="37">
        <f t="shared" si="268"/>
        <v>0</v>
      </c>
      <c r="KA708" s="37">
        <f t="shared" si="269"/>
        <v>0</v>
      </c>
      <c r="KB708" s="37">
        <f t="shared" si="270"/>
        <v>0</v>
      </c>
      <c r="KC708" s="37">
        <f t="shared" si="271"/>
        <v>0</v>
      </c>
      <c r="KD708" s="37">
        <f t="shared" si="272"/>
        <v>0</v>
      </c>
      <c r="KV708" s="37">
        <f t="shared" si="273"/>
        <v>0</v>
      </c>
    </row>
    <row r="709" spans="1:308" ht="17.25" customHeight="1" x14ac:dyDescent="0.25">
      <c r="A709" s="17">
        <v>699</v>
      </c>
      <c r="B709" s="163" t="s">
        <v>300</v>
      </c>
      <c r="C709" s="168" t="s">
        <v>1198</v>
      </c>
      <c r="D709" s="163">
        <v>247696059</v>
      </c>
      <c r="E709" s="78">
        <f t="shared" si="252"/>
        <v>4607</v>
      </c>
      <c r="F709" s="78">
        <f t="shared" si="249"/>
        <v>318.40000000000003</v>
      </c>
      <c r="G709" s="78">
        <f t="shared" si="250"/>
        <v>0</v>
      </c>
      <c r="H709" s="78">
        <f t="shared" si="251"/>
        <v>1803.7999999999997</v>
      </c>
      <c r="I709" s="78">
        <f t="shared" si="253"/>
        <v>2484.8000000000002</v>
      </c>
      <c r="J709" s="37">
        <f t="shared" si="256"/>
        <v>0</v>
      </c>
      <c r="V709" s="180">
        <f t="shared" si="254"/>
        <v>0</v>
      </c>
      <c r="W709" s="180">
        <f t="shared" si="257"/>
        <v>0</v>
      </c>
      <c r="X709" s="180"/>
      <c r="Y709" s="180"/>
      <c r="Z709" s="180">
        <f t="shared" si="258"/>
        <v>0</v>
      </c>
      <c r="AA709" s="180"/>
      <c r="AB709" s="180"/>
      <c r="AC709" s="180">
        <f t="shared" si="259"/>
        <v>0</v>
      </c>
      <c r="AL709" s="37">
        <f t="shared" si="255"/>
        <v>0</v>
      </c>
      <c r="AM709" s="179">
        <f t="shared" si="260"/>
        <v>0</v>
      </c>
      <c r="AP709" s="37">
        <f t="shared" si="261"/>
        <v>0</v>
      </c>
      <c r="AS709" s="37">
        <f t="shared" si="262"/>
        <v>0</v>
      </c>
      <c r="AV709" s="37">
        <f t="shared" si="263"/>
        <v>0</v>
      </c>
      <c r="CM709" s="37">
        <v>923.6</v>
      </c>
      <c r="CN709" s="37">
        <v>2484.8000000000002</v>
      </c>
      <c r="CS709" s="37">
        <v>17</v>
      </c>
      <c r="DE709" s="37">
        <f t="shared" si="264"/>
        <v>0</v>
      </c>
      <c r="DP709" s="37">
        <v>264</v>
      </c>
      <c r="DZ709" s="37">
        <v>1</v>
      </c>
      <c r="EE709" s="37">
        <v>2</v>
      </c>
      <c r="EK709" s="37">
        <v>2</v>
      </c>
      <c r="EL709" s="37">
        <f t="shared" si="265"/>
        <v>80</v>
      </c>
      <c r="EM709" s="37">
        <v>80</v>
      </c>
      <c r="EQ709" s="37">
        <v>287</v>
      </c>
      <c r="FE709" s="37">
        <v>318.40000000000003</v>
      </c>
      <c r="FG709" s="37">
        <v>79.600000000000009</v>
      </c>
      <c r="FI709" s="37"/>
      <c r="FU709" s="37">
        <v>132</v>
      </c>
      <c r="FW709" s="37">
        <v>3</v>
      </c>
      <c r="GF709" s="37">
        <v>513.6</v>
      </c>
      <c r="HU709" s="37">
        <v>172</v>
      </c>
      <c r="HW709" s="37">
        <v>3</v>
      </c>
      <c r="JT709" s="37">
        <f t="shared" si="266"/>
        <v>0</v>
      </c>
      <c r="JW709" s="37">
        <f t="shared" si="267"/>
        <v>0</v>
      </c>
      <c r="JZ709" s="37">
        <f t="shared" si="268"/>
        <v>0</v>
      </c>
      <c r="KA709" s="37">
        <f t="shared" si="269"/>
        <v>0</v>
      </c>
      <c r="KB709" s="37">
        <f t="shared" si="270"/>
        <v>0</v>
      </c>
      <c r="KC709" s="37">
        <f t="shared" si="271"/>
        <v>0</v>
      </c>
      <c r="KD709" s="37">
        <f t="shared" si="272"/>
        <v>0</v>
      </c>
      <c r="KV709" s="37">
        <f t="shared" si="273"/>
        <v>0</v>
      </c>
    </row>
    <row r="710" spans="1:308" ht="17.25" customHeight="1" x14ac:dyDescent="0.25">
      <c r="A710" s="17">
        <v>700</v>
      </c>
      <c r="B710" s="163" t="s">
        <v>300</v>
      </c>
      <c r="C710" s="168" t="s">
        <v>1199</v>
      </c>
      <c r="D710" s="163">
        <v>247696100</v>
      </c>
      <c r="E710" s="78">
        <f t="shared" si="252"/>
        <v>4942</v>
      </c>
      <c r="F710" s="78">
        <f t="shared" si="249"/>
        <v>0</v>
      </c>
      <c r="G710" s="78">
        <f t="shared" si="250"/>
        <v>1294.77</v>
      </c>
      <c r="H710" s="78">
        <f t="shared" si="251"/>
        <v>1333.63</v>
      </c>
      <c r="I710" s="78">
        <f t="shared" si="253"/>
        <v>2313.6</v>
      </c>
      <c r="J710" s="37">
        <f t="shared" si="256"/>
        <v>0</v>
      </c>
      <c r="V710" s="180">
        <f t="shared" si="254"/>
        <v>0</v>
      </c>
      <c r="W710" s="180">
        <f t="shared" si="257"/>
        <v>0</v>
      </c>
      <c r="X710" s="180"/>
      <c r="Y710" s="180"/>
      <c r="Z710" s="180">
        <f t="shared" si="258"/>
        <v>0</v>
      </c>
      <c r="AA710" s="180"/>
      <c r="AB710" s="180"/>
      <c r="AC710" s="180">
        <f t="shared" si="259"/>
        <v>0</v>
      </c>
      <c r="AL710" s="37">
        <f t="shared" si="255"/>
        <v>0</v>
      </c>
      <c r="AM710" s="179">
        <f t="shared" si="260"/>
        <v>0</v>
      </c>
      <c r="AP710" s="37">
        <f t="shared" si="261"/>
        <v>0</v>
      </c>
      <c r="AS710" s="37">
        <f t="shared" si="262"/>
        <v>0</v>
      </c>
      <c r="AV710" s="37">
        <f t="shared" si="263"/>
        <v>0</v>
      </c>
      <c r="CM710" s="37">
        <v>728.63</v>
      </c>
      <c r="CN710" s="37">
        <v>2313.6</v>
      </c>
      <c r="CS710" s="37">
        <v>79</v>
      </c>
      <c r="DE710" s="37">
        <f t="shared" si="264"/>
        <v>1</v>
      </c>
      <c r="DG710" s="37">
        <v>1</v>
      </c>
      <c r="DI710" s="37">
        <v>40</v>
      </c>
      <c r="DP710" s="37">
        <v>350.8</v>
      </c>
      <c r="DZ710" s="37">
        <v>2</v>
      </c>
      <c r="EE710" s="37">
        <v>4</v>
      </c>
      <c r="EK710" s="37">
        <v>5</v>
      </c>
      <c r="EL710" s="37">
        <f t="shared" si="265"/>
        <v>30</v>
      </c>
      <c r="EM710" s="37">
        <v>30</v>
      </c>
      <c r="EP710" s="37">
        <v>553</v>
      </c>
      <c r="FE710" s="37">
        <v>0</v>
      </c>
      <c r="FF710" s="37">
        <v>701.77</v>
      </c>
      <c r="FG710" s="37">
        <v>0</v>
      </c>
      <c r="FI710" s="37"/>
      <c r="FU710" s="37">
        <v>175.44</v>
      </c>
      <c r="FW710" s="37">
        <v>4</v>
      </c>
      <c r="GF710" s="37">
        <v>605</v>
      </c>
      <c r="HU710" s="37">
        <v>242</v>
      </c>
      <c r="HW710" s="37">
        <v>2.5</v>
      </c>
      <c r="JT710" s="37">
        <f t="shared" si="266"/>
        <v>0</v>
      </c>
      <c r="JW710" s="37">
        <f t="shared" si="267"/>
        <v>0</v>
      </c>
      <c r="JZ710" s="37">
        <f t="shared" si="268"/>
        <v>0</v>
      </c>
      <c r="KA710" s="37">
        <f t="shared" si="269"/>
        <v>0</v>
      </c>
      <c r="KB710" s="37">
        <f t="shared" si="270"/>
        <v>0</v>
      </c>
      <c r="KC710" s="37">
        <f t="shared" si="271"/>
        <v>0</v>
      </c>
      <c r="KD710" s="37">
        <f t="shared" si="272"/>
        <v>0</v>
      </c>
      <c r="KV710" s="37">
        <f t="shared" si="273"/>
        <v>0</v>
      </c>
    </row>
    <row r="711" spans="1:308" ht="17.25" customHeight="1" x14ac:dyDescent="0.25">
      <c r="A711" s="17">
        <v>701</v>
      </c>
      <c r="B711" s="163" t="s">
        <v>300</v>
      </c>
      <c r="C711" s="168" t="s">
        <v>1200</v>
      </c>
      <c r="D711" s="163">
        <v>247696067</v>
      </c>
      <c r="E711" s="78">
        <f t="shared" si="252"/>
        <v>26050</v>
      </c>
      <c r="F711" s="78">
        <f t="shared" si="249"/>
        <v>4375.2</v>
      </c>
      <c r="G711" s="78">
        <f t="shared" si="250"/>
        <v>11836.2</v>
      </c>
      <c r="H711" s="78">
        <f t="shared" si="251"/>
        <v>6234.6</v>
      </c>
      <c r="I711" s="78">
        <f t="shared" si="253"/>
        <v>3604</v>
      </c>
      <c r="J711" s="37">
        <f t="shared" si="256"/>
        <v>2</v>
      </c>
      <c r="K711" s="37">
        <v>2</v>
      </c>
      <c r="V711" s="180">
        <f t="shared" si="254"/>
        <v>1342</v>
      </c>
      <c r="W711" s="180">
        <f t="shared" si="257"/>
        <v>0</v>
      </c>
      <c r="X711" s="180"/>
      <c r="Y711" s="180"/>
      <c r="Z711" s="180">
        <f t="shared" si="258"/>
        <v>1342</v>
      </c>
      <c r="AA711" s="180">
        <v>1342</v>
      </c>
      <c r="AB711" s="180"/>
      <c r="AC711" s="180">
        <f t="shared" si="259"/>
        <v>0</v>
      </c>
      <c r="AL711" s="37">
        <f t="shared" si="255"/>
        <v>23</v>
      </c>
      <c r="AM711" s="179">
        <f t="shared" si="260"/>
        <v>0</v>
      </c>
      <c r="AP711" s="37">
        <f t="shared" si="261"/>
        <v>23</v>
      </c>
      <c r="AQ711" s="37">
        <v>23</v>
      </c>
      <c r="AS711" s="37">
        <f t="shared" si="262"/>
        <v>0</v>
      </c>
      <c r="AV711" s="37">
        <f t="shared" si="263"/>
        <v>0</v>
      </c>
      <c r="AY711" s="37">
        <v>2</v>
      </c>
      <c r="BZ711" s="37">
        <v>749</v>
      </c>
      <c r="CE711" s="37">
        <v>5</v>
      </c>
      <c r="CF711" s="37">
        <v>5</v>
      </c>
      <c r="CM711" s="37">
        <v>3511.8</v>
      </c>
      <c r="CN711" s="37">
        <v>3604</v>
      </c>
      <c r="CS711" s="37">
        <v>79</v>
      </c>
      <c r="DC711" s="37">
        <v>97</v>
      </c>
      <c r="DE711" s="37">
        <f t="shared" si="264"/>
        <v>2</v>
      </c>
      <c r="DG711" s="37">
        <v>2</v>
      </c>
      <c r="DI711" s="37">
        <v>48.2</v>
      </c>
      <c r="DP711" s="37">
        <v>1917</v>
      </c>
      <c r="DV711" s="37">
        <v>2586</v>
      </c>
      <c r="DZ711" s="37">
        <v>3</v>
      </c>
      <c r="EE711" s="37">
        <v>22</v>
      </c>
      <c r="EK711" s="37">
        <v>38</v>
      </c>
      <c r="EL711" s="37">
        <f t="shared" si="265"/>
        <v>280</v>
      </c>
      <c r="EM711" s="37">
        <v>280</v>
      </c>
      <c r="EO711" s="37">
        <v>1147.2</v>
      </c>
      <c r="EP711" s="37">
        <v>3444</v>
      </c>
      <c r="EQ711" s="37">
        <v>286.8</v>
      </c>
      <c r="FE711" s="37">
        <v>1380</v>
      </c>
      <c r="FF711" s="37">
        <v>4026</v>
      </c>
      <c r="FG711" s="37">
        <v>345</v>
      </c>
      <c r="FI711" s="37"/>
      <c r="FU711" s="37">
        <v>958.5</v>
      </c>
      <c r="FW711" s="37">
        <v>6</v>
      </c>
      <c r="FZ711" s="37">
        <v>1848</v>
      </c>
      <c r="GC711" s="37">
        <v>4318</v>
      </c>
      <c r="HU711" s="37">
        <v>1078</v>
      </c>
      <c r="HW711" s="37">
        <v>5</v>
      </c>
      <c r="JT711" s="37">
        <f t="shared" si="266"/>
        <v>0</v>
      </c>
      <c r="JW711" s="37">
        <f t="shared" si="267"/>
        <v>0</v>
      </c>
      <c r="JZ711" s="37">
        <f t="shared" si="268"/>
        <v>0</v>
      </c>
      <c r="KA711" s="37">
        <f t="shared" si="269"/>
        <v>0</v>
      </c>
      <c r="KB711" s="37">
        <f t="shared" si="270"/>
        <v>0</v>
      </c>
      <c r="KC711" s="37">
        <f t="shared" si="271"/>
        <v>0</v>
      </c>
      <c r="KD711" s="37">
        <f t="shared" si="272"/>
        <v>0</v>
      </c>
      <c r="KV711" s="37">
        <f t="shared" si="273"/>
        <v>0</v>
      </c>
    </row>
    <row r="712" spans="1:308" ht="17.25" customHeight="1" x14ac:dyDescent="0.25">
      <c r="A712" s="17">
        <v>702</v>
      </c>
      <c r="B712" s="163" t="s">
        <v>300</v>
      </c>
      <c r="C712" s="168" t="s">
        <v>1201</v>
      </c>
      <c r="D712" s="163">
        <v>247696076</v>
      </c>
      <c r="E712" s="78">
        <f t="shared" si="252"/>
        <v>9152</v>
      </c>
      <c r="F712" s="78">
        <f t="shared" si="249"/>
        <v>813.6</v>
      </c>
      <c r="G712" s="78">
        <f t="shared" si="250"/>
        <v>1997</v>
      </c>
      <c r="H712" s="78">
        <f t="shared" si="251"/>
        <v>1479.24</v>
      </c>
      <c r="I712" s="78">
        <f t="shared" si="253"/>
        <v>4862.16</v>
      </c>
      <c r="J712" s="37">
        <f t="shared" si="256"/>
        <v>0</v>
      </c>
      <c r="V712" s="180">
        <f t="shared" si="254"/>
        <v>0</v>
      </c>
      <c r="W712" s="180">
        <f t="shared" si="257"/>
        <v>0</v>
      </c>
      <c r="X712" s="180"/>
      <c r="Y712" s="180"/>
      <c r="Z712" s="180">
        <f t="shared" si="258"/>
        <v>0</v>
      </c>
      <c r="AA712" s="180"/>
      <c r="AB712" s="180"/>
      <c r="AC712" s="180">
        <f t="shared" si="259"/>
        <v>0</v>
      </c>
      <c r="AL712" s="37">
        <f t="shared" si="255"/>
        <v>0</v>
      </c>
      <c r="AM712" s="179">
        <f t="shared" si="260"/>
        <v>0</v>
      </c>
      <c r="AP712" s="37">
        <f t="shared" si="261"/>
        <v>0</v>
      </c>
      <c r="AS712" s="37">
        <f t="shared" si="262"/>
        <v>0</v>
      </c>
      <c r="AV712" s="37">
        <f t="shared" si="263"/>
        <v>0</v>
      </c>
      <c r="CM712" s="37">
        <v>1437.84</v>
      </c>
      <c r="CN712" s="37">
        <v>4862.16</v>
      </c>
      <c r="CS712" s="37">
        <v>81</v>
      </c>
      <c r="DE712" s="37">
        <f t="shared" si="264"/>
        <v>0</v>
      </c>
      <c r="DV712" s="37">
        <v>1882</v>
      </c>
      <c r="DZ712" s="37">
        <v>3</v>
      </c>
      <c r="EE712" s="37">
        <v>12</v>
      </c>
      <c r="EK712" s="37">
        <v>12</v>
      </c>
      <c r="EL712" s="37">
        <f t="shared" si="265"/>
        <v>20</v>
      </c>
      <c r="EM712" s="37">
        <v>20</v>
      </c>
      <c r="EO712" s="37">
        <v>165.6</v>
      </c>
      <c r="EQ712" s="37">
        <v>41.400000000000006</v>
      </c>
      <c r="FE712" s="37">
        <v>0</v>
      </c>
      <c r="FF712" s="37">
        <v>476</v>
      </c>
      <c r="FG712" s="37">
        <v>0</v>
      </c>
      <c r="FI712" s="37"/>
      <c r="FU712" s="37">
        <v>95.114000000000004</v>
      </c>
      <c r="FW712" s="37">
        <v>5</v>
      </c>
      <c r="FZ712" s="37">
        <v>648</v>
      </c>
      <c r="GC712" s="37">
        <v>1521</v>
      </c>
      <c r="HU712" s="37">
        <v>2163</v>
      </c>
      <c r="HW712" s="37">
        <v>2.2999999999999998</v>
      </c>
      <c r="JT712" s="37">
        <f t="shared" si="266"/>
        <v>0</v>
      </c>
      <c r="JW712" s="37">
        <f t="shared" si="267"/>
        <v>0</v>
      </c>
      <c r="JZ712" s="37">
        <f t="shared" si="268"/>
        <v>0</v>
      </c>
      <c r="KA712" s="37">
        <f t="shared" si="269"/>
        <v>0</v>
      </c>
      <c r="KB712" s="37">
        <f t="shared" si="270"/>
        <v>0</v>
      </c>
      <c r="KC712" s="37">
        <f t="shared" si="271"/>
        <v>0</v>
      </c>
      <c r="KD712" s="37">
        <f t="shared" si="272"/>
        <v>0</v>
      </c>
      <c r="KV712" s="37">
        <f t="shared" si="273"/>
        <v>0</v>
      </c>
    </row>
    <row r="713" spans="1:308" ht="17.25" customHeight="1" x14ac:dyDescent="0.25">
      <c r="A713" s="17">
        <v>703</v>
      </c>
      <c r="B713" s="163" t="s">
        <v>300</v>
      </c>
      <c r="C713" s="168" t="s">
        <v>1202</v>
      </c>
      <c r="D713" s="163">
        <v>7291864630</v>
      </c>
      <c r="E713" s="78">
        <f t="shared" si="252"/>
        <v>10195</v>
      </c>
      <c r="F713" s="78">
        <f t="shared" si="249"/>
        <v>0</v>
      </c>
      <c r="G713" s="78">
        <f t="shared" si="250"/>
        <v>505</v>
      </c>
      <c r="H713" s="78">
        <f t="shared" si="251"/>
        <v>9102.7999999999993</v>
      </c>
      <c r="I713" s="78">
        <f t="shared" si="253"/>
        <v>587.20000000000005</v>
      </c>
      <c r="J713" s="37">
        <f t="shared" si="256"/>
        <v>0</v>
      </c>
      <c r="V713" s="180">
        <f t="shared" si="254"/>
        <v>0</v>
      </c>
      <c r="W713" s="180">
        <f t="shared" si="257"/>
        <v>0</v>
      </c>
      <c r="X713" s="180"/>
      <c r="Y713" s="180"/>
      <c r="Z713" s="180">
        <f t="shared" si="258"/>
        <v>0</v>
      </c>
      <c r="AA713" s="180"/>
      <c r="AB713" s="180"/>
      <c r="AC713" s="180">
        <f t="shared" si="259"/>
        <v>0</v>
      </c>
      <c r="AL713" s="37">
        <f t="shared" si="255"/>
        <v>0</v>
      </c>
      <c r="AM713" s="179">
        <f t="shared" si="260"/>
        <v>0</v>
      </c>
      <c r="AP713" s="37">
        <f t="shared" si="261"/>
        <v>0</v>
      </c>
      <c r="AS713" s="37">
        <f t="shared" si="262"/>
        <v>0</v>
      </c>
      <c r="AV713" s="37">
        <f t="shared" si="263"/>
        <v>0</v>
      </c>
      <c r="CM713" s="37">
        <v>6866.8</v>
      </c>
      <c r="CN713" s="37">
        <v>587.20000000000005</v>
      </c>
      <c r="CS713" s="37">
        <v>119</v>
      </c>
      <c r="DE713" s="37">
        <f t="shared" si="264"/>
        <v>1</v>
      </c>
      <c r="DG713" s="37">
        <v>1</v>
      </c>
      <c r="DI713" s="37">
        <v>23</v>
      </c>
      <c r="DP713" s="37">
        <v>964</v>
      </c>
      <c r="DZ713" s="37">
        <v>1</v>
      </c>
      <c r="EE713" s="37">
        <v>6</v>
      </c>
      <c r="EK713" s="37">
        <v>6</v>
      </c>
      <c r="EL713" s="37">
        <f t="shared" si="265"/>
        <v>37</v>
      </c>
      <c r="EM713" s="37">
        <v>37</v>
      </c>
      <c r="EQ713" s="37">
        <v>909</v>
      </c>
      <c r="FE713" s="37">
        <v>0</v>
      </c>
      <c r="FF713" s="37">
        <v>482</v>
      </c>
      <c r="FG713" s="37">
        <v>0</v>
      </c>
      <c r="FI713" s="37"/>
      <c r="FU713" s="37">
        <v>80.3</v>
      </c>
      <c r="FW713" s="37">
        <v>5</v>
      </c>
      <c r="GX713" s="37">
        <v>1327</v>
      </c>
      <c r="HU713" s="37">
        <v>299</v>
      </c>
      <c r="HW713" s="37">
        <v>4</v>
      </c>
      <c r="JT713" s="37">
        <f t="shared" si="266"/>
        <v>0</v>
      </c>
      <c r="JW713" s="37">
        <f t="shared" si="267"/>
        <v>0</v>
      </c>
      <c r="JZ713" s="37">
        <f t="shared" si="268"/>
        <v>0</v>
      </c>
      <c r="KA713" s="37">
        <f t="shared" si="269"/>
        <v>0</v>
      </c>
      <c r="KB713" s="37">
        <f t="shared" si="270"/>
        <v>0</v>
      </c>
      <c r="KC713" s="37">
        <f t="shared" si="271"/>
        <v>0</v>
      </c>
      <c r="KD713" s="37">
        <f t="shared" si="272"/>
        <v>0</v>
      </c>
      <c r="KV713" s="37">
        <f t="shared" si="273"/>
        <v>0</v>
      </c>
    </row>
    <row r="714" spans="1:308" ht="17.25" customHeight="1" x14ac:dyDescent="0.25">
      <c r="A714" s="17">
        <v>704</v>
      </c>
      <c r="B714" s="163" t="s">
        <v>300</v>
      </c>
      <c r="C714" s="168" t="s">
        <v>1203</v>
      </c>
      <c r="D714" s="163">
        <v>247696074</v>
      </c>
      <c r="E714" s="78">
        <f t="shared" si="252"/>
        <v>10383</v>
      </c>
      <c r="F714" s="78">
        <f t="shared" ref="F714:F777" si="274">SUM(M714,Q714,BC714,BG714,DH714,DL714,EO714,ES714,FE714,FI714,FY714,FZ714,GA714,GK714,GL714,GM714,HY714,IC714,IX714,JB714,LS714,LW714,KF714,LH714)</f>
        <v>1178.2</v>
      </c>
      <c r="G714" s="78">
        <f t="shared" ref="G714:G777" si="275">SUM(N714,R714,BD714,BH714,DI714,DM714,EP714,ET714,FF714,FJ714,GB714,GC714,GD714,GN714,GO714,GP714,HZ714,ID714,IY714,JC714,LT714,LX714,KH714,LJ714)</f>
        <v>1997</v>
      </c>
      <c r="H714" s="78">
        <f t="shared" ref="H714:H777" si="276">SUM(O714,S714,AF714,AH714,AJ714,BE714,BI714,BV714,BX714,BZ714,CM714,CO714,CQ714,CK714,GW714,GX714,GY714,HC714,HD714,DJ714,DN714,EQ714,EU714,FG714,FK714,GE714,GF714,GG714,GQ714,GR714,GS714,IA714,IE714,IZ714,JD714,JF714,JH714,JJ714,JL714,LU714,LY714,MA714,MC714,ME714,MG714,HE714,HI714,HJ714,HK714,HO714,HP714,HQ714,IG714,II714,IK714,IM714,IO714,JN714,MI714,MK714,EW714,EY714,FA714,FC714,JR714,FM714,FO714,FQ714,FS714,JP714+X714+AA714+AD714+BN714+BQ714+BT714+KJ714+KR714+KW714+KY714+LA714+LD714+LL714,CW714,DA714,KN714)</f>
        <v>6342.2</v>
      </c>
      <c r="I714" s="78">
        <f t="shared" si="253"/>
        <v>865.6</v>
      </c>
      <c r="J714" s="37">
        <f t="shared" si="256"/>
        <v>1</v>
      </c>
      <c r="K714" s="37">
        <v>1</v>
      </c>
      <c r="V714" s="180">
        <f t="shared" si="254"/>
        <v>852</v>
      </c>
      <c r="W714" s="180">
        <f t="shared" si="257"/>
        <v>0</v>
      </c>
      <c r="X714" s="180"/>
      <c r="Y714" s="180"/>
      <c r="Z714" s="180">
        <f t="shared" si="258"/>
        <v>852</v>
      </c>
      <c r="AA714" s="180">
        <v>852</v>
      </c>
      <c r="AB714" s="180"/>
      <c r="AC714" s="180">
        <f t="shared" si="259"/>
        <v>0</v>
      </c>
      <c r="AL714" s="37">
        <f t="shared" si="255"/>
        <v>13</v>
      </c>
      <c r="AM714" s="179">
        <f t="shared" si="260"/>
        <v>0</v>
      </c>
      <c r="AP714" s="37">
        <f t="shared" si="261"/>
        <v>13</v>
      </c>
      <c r="AQ714" s="37">
        <v>13</v>
      </c>
      <c r="AS714" s="37">
        <f t="shared" si="262"/>
        <v>0</v>
      </c>
      <c r="AV714" s="37">
        <f t="shared" si="263"/>
        <v>0</v>
      </c>
      <c r="CM714" s="37">
        <v>5265.4</v>
      </c>
      <c r="CN714" s="37">
        <v>865.6</v>
      </c>
      <c r="CS714" s="37">
        <v>62</v>
      </c>
      <c r="DE714" s="37">
        <f t="shared" si="264"/>
        <v>0</v>
      </c>
      <c r="DP714" s="37">
        <v>3830</v>
      </c>
      <c r="DZ714" s="37">
        <v>1</v>
      </c>
      <c r="EE714" s="37">
        <v>5</v>
      </c>
      <c r="EK714" s="37">
        <v>15</v>
      </c>
      <c r="EL714" s="37">
        <f t="shared" si="265"/>
        <v>30</v>
      </c>
      <c r="EM714" s="37">
        <v>30</v>
      </c>
      <c r="EO714" s="37">
        <v>440.8</v>
      </c>
      <c r="EQ714" s="37">
        <v>110.2</v>
      </c>
      <c r="FE714" s="37">
        <v>458.40000000000003</v>
      </c>
      <c r="FF714" s="37">
        <v>1342</v>
      </c>
      <c r="FG714" s="37">
        <v>114.60000000000001</v>
      </c>
      <c r="FI714" s="37"/>
      <c r="FU714" s="37">
        <v>319</v>
      </c>
      <c r="FW714" s="37">
        <v>6</v>
      </c>
      <c r="FZ714" s="37">
        <v>279</v>
      </c>
      <c r="GC714" s="37">
        <v>655</v>
      </c>
      <c r="HU714" s="37">
        <v>148</v>
      </c>
      <c r="HW714" s="37">
        <v>6</v>
      </c>
      <c r="JT714" s="37">
        <f t="shared" si="266"/>
        <v>0</v>
      </c>
      <c r="JW714" s="37">
        <f t="shared" si="267"/>
        <v>0</v>
      </c>
      <c r="JZ714" s="37">
        <f t="shared" si="268"/>
        <v>0</v>
      </c>
      <c r="KA714" s="37">
        <f t="shared" si="269"/>
        <v>0</v>
      </c>
      <c r="KB714" s="37">
        <f t="shared" si="270"/>
        <v>0</v>
      </c>
      <c r="KC714" s="37">
        <f t="shared" si="271"/>
        <v>0</v>
      </c>
      <c r="KD714" s="37">
        <f t="shared" si="272"/>
        <v>0</v>
      </c>
      <c r="KV714" s="37">
        <f t="shared" si="273"/>
        <v>0</v>
      </c>
    </row>
    <row r="715" spans="1:308" ht="17.25" customHeight="1" x14ac:dyDescent="0.25">
      <c r="A715" s="17">
        <v>705</v>
      </c>
      <c r="B715" s="163" t="s">
        <v>300</v>
      </c>
      <c r="C715" s="168" t="s">
        <v>1204</v>
      </c>
      <c r="D715" s="163">
        <v>247696074</v>
      </c>
      <c r="E715" s="78">
        <f t="shared" ref="E715:E778" si="277">SUM(F715,G715,H715,I715)</f>
        <v>3838</v>
      </c>
      <c r="F715" s="78">
        <f t="shared" si="274"/>
        <v>0</v>
      </c>
      <c r="G715" s="78">
        <f t="shared" si="275"/>
        <v>1375.5</v>
      </c>
      <c r="H715" s="78">
        <f t="shared" si="276"/>
        <v>2395.38</v>
      </c>
      <c r="I715" s="78">
        <f t="shared" ref="I715:I778" si="278">SUM(P715,T715,Y715,AB715,AE715,AG715,AI715,AK715,BF715,BJ715,BO715,BR715,BU715,BW715,BY715,CA715,CL715,CN715,CP715,CR715,CX715,DB715,DK715,DO715,ER715,EV715,EX715,EZ715,FB715,FD715,FH715,FL715,FN715,FP715,FR715,FT715,GH715:GJ715,GT715:GV715,GZ715:HB715,HF715:HH715,HL715:HN715,HR715:HT715,IB715,IF715,IH715,IJ715,IL715,IN715,IP715,JA715,JE715,JG715,JI715,JK715,JM827,JM715,JO715,JQ715,JS715,KL715,KT715,KX715,KZ715,LB715,LF715,LN715,LV715,LZ715,MB715,MD715,MF715,MH715,MJ715,ML715,KP715)</f>
        <v>67.12</v>
      </c>
      <c r="J715" s="37">
        <f t="shared" si="256"/>
        <v>0</v>
      </c>
      <c r="V715" s="180">
        <f t="shared" si="254"/>
        <v>0</v>
      </c>
      <c r="W715" s="180">
        <f t="shared" si="257"/>
        <v>0</v>
      </c>
      <c r="X715" s="180"/>
      <c r="Y715" s="180"/>
      <c r="Z715" s="180">
        <f t="shared" si="258"/>
        <v>0</v>
      </c>
      <c r="AA715" s="180"/>
      <c r="AB715" s="180"/>
      <c r="AC715" s="180">
        <f t="shared" si="259"/>
        <v>0</v>
      </c>
      <c r="AL715" s="37">
        <f t="shared" si="255"/>
        <v>0</v>
      </c>
      <c r="AM715" s="179">
        <f t="shared" si="260"/>
        <v>0</v>
      </c>
      <c r="AP715" s="37">
        <f t="shared" si="261"/>
        <v>0</v>
      </c>
      <c r="AS715" s="37">
        <f t="shared" si="262"/>
        <v>0</v>
      </c>
      <c r="AV715" s="37">
        <f t="shared" si="263"/>
        <v>0</v>
      </c>
      <c r="CM715" s="37">
        <v>2395.38</v>
      </c>
      <c r="CN715" s="37">
        <v>67.12</v>
      </c>
      <c r="CS715" s="37">
        <v>34</v>
      </c>
      <c r="DE715" s="37">
        <f t="shared" si="264"/>
        <v>0</v>
      </c>
      <c r="DP715" s="37">
        <v>290</v>
      </c>
      <c r="DV715" s="37">
        <v>216</v>
      </c>
      <c r="DZ715" s="37">
        <v>1</v>
      </c>
      <c r="EE715" s="37">
        <v>2</v>
      </c>
      <c r="EK715" s="37">
        <v>2</v>
      </c>
      <c r="EL715" s="37">
        <f t="shared" si="265"/>
        <v>33</v>
      </c>
      <c r="EM715" s="37">
        <v>33</v>
      </c>
      <c r="EP715" s="37">
        <v>481</v>
      </c>
      <c r="EQ715" s="37">
        <v>0</v>
      </c>
      <c r="FF715" s="37">
        <v>471</v>
      </c>
      <c r="FI715" s="37"/>
      <c r="FU715" s="37">
        <v>78</v>
      </c>
      <c r="FW715" s="37">
        <v>6</v>
      </c>
      <c r="GC715" s="37">
        <v>423.5</v>
      </c>
      <c r="HU715" s="37">
        <v>179</v>
      </c>
      <c r="HW715" s="37">
        <v>2.2999999999999998</v>
      </c>
      <c r="JT715" s="37">
        <f t="shared" si="266"/>
        <v>0</v>
      </c>
      <c r="JW715" s="37">
        <f t="shared" si="267"/>
        <v>0</v>
      </c>
      <c r="JZ715" s="37">
        <f t="shared" si="268"/>
        <v>0</v>
      </c>
      <c r="KA715" s="37">
        <f t="shared" si="269"/>
        <v>0</v>
      </c>
      <c r="KB715" s="37">
        <f t="shared" si="270"/>
        <v>0</v>
      </c>
      <c r="KC715" s="37">
        <f t="shared" si="271"/>
        <v>0</v>
      </c>
      <c r="KD715" s="37">
        <f t="shared" si="272"/>
        <v>0</v>
      </c>
      <c r="KV715" s="37">
        <f t="shared" si="273"/>
        <v>0</v>
      </c>
    </row>
    <row r="716" spans="1:308" ht="17.25" customHeight="1" x14ac:dyDescent="0.25">
      <c r="A716" s="17">
        <v>706</v>
      </c>
      <c r="B716" s="163" t="s">
        <v>300</v>
      </c>
      <c r="C716" s="168" t="s">
        <v>1205</v>
      </c>
      <c r="D716" s="163">
        <v>247696073</v>
      </c>
      <c r="E716" s="78">
        <f t="shared" si="277"/>
        <v>3918</v>
      </c>
      <c r="F716" s="78">
        <f t="shared" si="274"/>
        <v>0</v>
      </c>
      <c r="G716" s="78">
        <f t="shared" si="275"/>
        <v>2121.3000000000002</v>
      </c>
      <c r="H716" s="78">
        <f t="shared" si="276"/>
        <v>933.5</v>
      </c>
      <c r="I716" s="78">
        <f t="shared" si="278"/>
        <v>863.2</v>
      </c>
      <c r="J716" s="37">
        <f t="shared" si="256"/>
        <v>0</v>
      </c>
      <c r="V716" s="180">
        <f t="shared" si="254"/>
        <v>0</v>
      </c>
      <c r="W716" s="180">
        <f t="shared" si="257"/>
        <v>0</v>
      </c>
      <c r="X716" s="180"/>
      <c r="Y716" s="180"/>
      <c r="Z716" s="180">
        <f t="shared" si="258"/>
        <v>0</v>
      </c>
      <c r="AA716" s="180"/>
      <c r="AB716" s="180"/>
      <c r="AC716" s="180">
        <f t="shared" si="259"/>
        <v>0</v>
      </c>
      <c r="AL716" s="37">
        <f t="shared" si="255"/>
        <v>0</v>
      </c>
      <c r="AM716" s="179">
        <f t="shared" si="260"/>
        <v>0</v>
      </c>
      <c r="AP716" s="37">
        <f t="shared" si="261"/>
        <v>0</v>
      </c>
      <c r="AS716" s="37">
        <f t="shared" si="262"/>
        <v>0</v>
      </c>
      <c r="AV716" s="37">
        <f t="shared" si="263"/>
        <v>0</v>
      </c>
      <c r="CM716" s="37">
        <v>933.5</v>
      </c>
      <c r="CN716" s="37">
        <v>863.2</v>
      </c>
      <c r="CS716" s="37">
        <v>28</v>
      </c>
      <c r="DE716" s="37">
        <f t="shared" si="264"/>
        <v>0</v>
      </c>
      <c r="DP716" s="37">
        <v>676</v>
      </c>
      <c r="DV716" s="37">
        <v>330</v>
      </c>
      <c r="DZ716" s="37">
        <v>1</v>
      </c>
      <c r="EE716" s="37">
        <v>4</v>
      </c>
      <c r="EK716" s="37">
        <v>4</v>
      </c>
      <c r="EL716" s="37">
        <f t="shared" si="265"/>
        <v>40</v>
      </c>
      <c r="EM716" s="37">
        <v>40</v>
      </c>
      <c r="EP716" s="37">
        <v>993.3</v>
      </c>
      <c r="EQ716" s="37">
        <v>0</v>
      </c>
      <c r="FF716" s="37">
        <v>564</v>
      </c>
      <c r="FI716" s="37"/>
      <c r="FU716" s="37">
        <v>132</v>
      </c>
      <c r="FW716" s="37">
        <v>4</v>
      </c>
      <c r="GC716" s="37">
        <v>564</v>
      </c>
      <c r="HU716" s="37">
        <v>132</v>
      </c>
      <c r="HW716" s="37">
        <v>4</v>
      </c>
      <c r="JT716" s="37">
        <f t="shared" si="266"/>
        <v>0</v>
      </c>
      <c r="JW716" s="37">
        <f t="shared" si="267"/>
        <v>0</v>
      </c>
      <c r="JZ716" s="37">
        <f t="shared" si="268"/>
        <v>0</v>
      </c>
      <c r="KA716" s="37">
        <f t="shared" si="269"/>
        <v>0</v>
      </c>
      <c r="KB716" s="37">
        <f t="shared" si="270"/>
        <v>0</v>
      </c>
      <c r="KC716" s="37">
        <f t="shared" si="271"/>
        <v>0</v>
      </c>
      <c r="KD716" s="37">
        <f t="shared" si="272"/>
        <v>0</v>
      </c>
      <c r="KV716" s="37">
        <f t="shared" si="273"/>
        <v>0</v>
      </c>
    </row>
    <row r="717" spans="1:308" ht="17.25" customHeight="1" x14ac:dyDescent="0.25">
      <c r="A717" s="17">
        <v>707</v>
      </c>
      <c r="B717" s="163" t="s">
        <v>300</v>
      </c>
      <c r="C717" s="168" t="s">
        <v>1206</v>
      </c>
      <c r="D717" s="163">
        <v>247696071</v>
      </c>
      <c r="E717" s="78">
        <f t="shared" si="277"/>
        <v>8792</v>
      </c>
      <c r="F717" s="78">
        <f t="shared" si="274"/>
        <v>0</v>
      </c>
      <c r="G717" s="78">
        <f t="shared" si="275"/>
        <v>5756.8</v>
      </c>
      <c r="H717" s="78">
        <f t="shared" si="276"/>
        <v>2448.4</v>
      </c>
      <c r="I717" s="78">
        <f t="shared" si="278"/>
        <v>586.79999999999995</v>
      </c>
      <c r="J717" s="37">
        <f t="shared" si="256"/>
        <v>1</v>
      </c>
      <c r="K717" s="37">
        <v>1</v>
      </c>
      <c r="V717" s="180">
        <f t="shared" si="254"/>
        <v>554</v>
      </c>
      <c r="W717" s="180">
        <f t="shared" si="257"/>
        <v>0</v>
      </c>
      <c r="X717" s="180"/>
      <c r="Y717" s="180"/>
      <c r="Z717" s="180">
        <f t="shared" si="258"/>
        <v>554</v>
      </c>
      <c r="AA717" s="180">
        <v>554</v>
      </c>
      <c r="AB717" s="180"/>
      <c r="AC717" s="180">
        <f t="shared" si="259"/>
        <v>0</v>
      </c>
      <c r="AL717" s="37">
        <f t="shared" si="255"/>
        <v>15</v>
      </c>
      <c r="AM717" s="179">
        <f t="shared" si="260"/>
        <v>0</v>
      </c>
      <c r="AP717" s="37">
        <f t="shared" si="261"/>
        <v>15</v>
      </c>
      <c r="AQ717" s="37">
        <v>15</v>
      </c>
      <c r="AS717" s="37">
        <f t="shared" si="262"/>
        <v>0</v>
      </c>
      <c r="AV717" s="37">
        <f t="shared" si="263"/>
        <v>0</v>
      </c>
      <c r="CM717" s="37">
        <v>1894.4</v>
      </c>
      <c r="CN717" s="37">
        <v>586.79999999999995</v>
      </c>
      <c r="CS717" s="37">
        <v>14</v>
      </c>
      <c r="DC717" s="37">
        <v>1</v>
      </c>
      <c r="DE717" s="37">
        <f t="shared" si="264"/>
        <v>1</v>
      </c>
      <c r="DG717" s="37">
        <v>1</v>
      </c>
      <c r="DI717" s="37">
        <v>23</v>
      </c>
      <c r="DP717" s="37">
        <v>676</v>
      </c>
      <c r="DV717" s="37">
        <v>330</v>
      </c>
      <c r="DZ717" s="37">
        <v>1</v>
      </c>
      <c r="EE717" s="37">
        <v>6</v>
      </c>
      <c r="EK717" s="37">
        <v>6</v>
      </c>
      <c r="EL717" s="37">
        <f t="shared" si="265"/>
        <v>100</v>
      </c>
      <c r="EM717" s="37">
        <v>100</v>
      </c>
      <c r="EP717" s="37">
        <v>2226</v>
      </c>
      <c r="EQ717" s="37">
        <v>0</v>
      </c>
      <c r="FF717" s="37">
        <v>1951</v>
      </c>
      <c r="FI717" s="37"/>
      <c r="FU717" s="37">
        <v>243</v>
      </c>
      <c r="FW717" s="37">
        <v>8</v>
      </c>
      <c r="GC717" s="37">
        <v>1556.8</v>
      </c>
      <c r="HU717" s="37">
        <v>215</v>
      </c>
      <c r="HW717" s="37">
        <v>7</v>
      </c>
      <c r="JT717" s="37">
        <f t="shared" si="266"/>
        <v>0</v>
      </c>
      <c r="JW717" s="37">
        <f t="shared" si="267"/>
        <v>0</v>
      </c>
      <c r="JZ717" s="37">
        <f t="shared" si="268"/>
        <v>0</v>
      </c>
      <c r="KA717" s="37">
        <f t="shared" si="269"/>
        <v>0</v>
      </c>
      <c r="KB717" s="37">
        <f t="shared" si="270"/>
        <v>0</v>
      </c>
      <c r="KC717" s="37">
        <f t="shared" si="271"/>
        <v>0</v>
      </c>
      <c r="KD717" s="37">
        <f t="shared" si="272"/>
        <v>0</v>
      </c>
      <c r="KV717" s="37">
        <f t="shared" si="273"/>
        <v>0</v>
      </c>
    </row>
    <row r="718" spans="1:308" ht="17.25" customHeight="1" x14ac:dyDescent="0.25">
      <c r="A718" s="17">
        <v>708</v>
      </c>
      <c r="B718" s="163" t="s">
        <v>300</v>
      </c>
      <c r="C718" s="168" t="s">
        <v>1207</v>
      </c>
      <c r="D718" s="163">
        <v>247696128</v>
      </c>
      <c r="E718" s="78">
        <f t="shared" si="277"/>
        <v>8078</v>
      </c>
      <c r="F718" s="78">
        <f t="shared" si="274"/>
        <v>958.4</v>
      </c>
      <c r="G718" s="78">
        <f t="shared" si="275"/>
        <v>4607.1000000000004</v>
      </c>
      <c r="H718" s="78">
        <f t="shared" si="276"/>
        <v>1918.98</v>
      </c>
      <c r="I718" s="78">
        <f t="shared" si="278"/>
        <v>593.52</v>
      </c>
      <c r="J718" s="37">
        <f t="shared" si="256"/>
        <v>0</v>
      </c>
      <c r="V718" s="180">
        <f t="shared" si="254"/>
        <v>0</v>
      </c>
      <c r="W718" s="180">
        <f t="shared" si="257"/>
        <v>0</v>
      </c>
      <c r="X718" s="180"/>
      <c r="Y718" s="180"/>
      <c r="Z718" s="180">
        <f t="shared" si="258"/>
        <v>0</v>
      </c>
      <c r="AA718" s="180"/>
      <c r="AB718" s="180"/>
      <c r="AC718" s="180">
        <f t="shared" si="259"/>
        <v>0</v>
      </c>
      <c r="AL718" s="37">
        <f t="shared" si="255"/>
        <v>0</v>
      </c>
      <c r="AM718" s="179">
        <f t="shared" si="260"/>
        <v>0</v>
      </c>
      <c r="AP718" s="37">
        <f t="shared" si="261"/>
        <v>0</v>
      </c>
      <c r="AS718" s="37">
        <f t="shared" si="262"/>
        <v>0</v>
      </c>
      <c r="AV718" s="37">
        <f t="shared" si="263"/>
        <v>0</v>
      </c>
      <c r="CM718" s="37">
        <v>1679.38</v>
      </c>
      <c r="CN718" s="37">
        <v>593.52</v>
      </c>
      <c r="CS718" s="37">
        <v>21</v>
      </c>
      <c r="DC718" s="37">
        <v>1</v>
      </c>
      <c r="DE718" s="37">
        <f t="shared" si="264"/>
        <v>1</v>
      </c>
      <c r="DG718" s="37">
        <v>1</v>
      </c>
      <c r="DI718" s="37">
        <v>5</v>
      </c>
      <c r="DP718" s="37">
        <v>3022</v>
      </c>
      <c r="DV718" s="37">
        <v>1785.2</v>
      </c>
      <c r="DZ718" s="37">
        <v>4</v>
      </c>
      <c r="EE718" s="37">
        <v>9</v>
      </c>
      <c r="EK718" s="37">
        <v>8</v>
      </c>
      <c r="EL718" s="37">
        <f t="shared" si="265"/>
        <v>105</v>
      </c>
      <c r="EM718" s="37">
        <v>105</v>
      </c>
      <c r="EO718" s="37">
        <v>958.4</v>
      </c>
      <c r="EQ718" s="37">
        <v>239.60000000000002</v>
      </c>
      <c r="FF718" s="37">
        <v>2204.1</v>
      </c>
      <c r="FI718" s="37"/>
      <c r="FU718" s="37">
        <v>375</v>
      </c>
      <c r="FW718" s="37">
        <v>6</v>
      </c>
      <c r="GC718" s="37">
        <v>2398</v>
      </c>
      <c r="HU718" s="37">
        <v>310</v>
      </c>
      <c r="HW718" s="37">
        <v>7</v>
      </c>
      <c r="JT718" s="37">
        <f t="shared" si="266"/>
        <v>0</v>
      </c>
      <c r="JW718" s="37">
        <f t="shared" si="267"/>
        <v>0</v>
      </c>
      <c r="JZ718" s="37">
        <f t="shared" si="268"/>
        <v>0</v>
      </c>
      <c r="KA718" s="37">
        <f t="shared" si="269"/>
        <v>0</v>
      </c>
      <c r="KB718" s="37">
        <f t="shared" si="270"/>
        <v>0</v>
      </c>
      <c r="KC718" s="37">
        <f t="shared" si="271"/>
        <v>0</v>
      </c>
      <c r="KD718" s="37">
        <f t="shared" si="272"/>
        <v>0</v>
      </c>
      <c r="KV718" s="37">
        <f t="shared" si="273"/>
        <v>0</v>
      </c>
    </row>
    <row r="719" spans="1:308" ht="17.25" customHeight="1" x14ac:dyDescent="0.25">
      <c r="A719" s="17">
        <v>709</v>
      </c>
      <c r="B719" s="163" t="s">
        <v>300</v>
      </c>
      <c r="C719" s="168" t="s">
        <v>1208</v>
      </c>
      <c r="D719" s="163">
        <v>247696121</v>
      </c>
      <c r="E719" s="78">
        <f t="shared" si="277"/>
        <v>16067</v>
      </c>
      <c r="F719" s="78">
        <f t="shared" si="274"/>
        <v>1752.8</v>
      </c>
      <c r="G719" s="78">
        <f t="shared" si="275"/>
        <v>8079.7</v>
      </c>
      <c r="H719" s="78">
        <f t="shared" si="276"/>
        <v>4711.3</v>
      </c>
      <c r="I719" s="78">
        <f t="shared" si="278"/>
        <v>1523.2</v>
      </c>
      <c r="J719" s="37">
        <f t="shared" si="256"/>
        <v>0</v>
      </c>
      <c r="V719" s="180">
        <f t="shared" si="254"/>
        <v>1434</v>
      </c>
      <c r="W719" s="180">
        <f t="shared" si="257"/>
        <v>1434</v>
      </c>
      <c r="X719" s="180">
        <v>1434</v>
      </c>
      <c r="Y719" s="180"/>
      <c r="Z719" s="180">
        <f t="shared" si="258"/>
        <v>0</v>
      </c>
      <c r="AA719" s="180"/>
      <c r="AB719" s="180"/>
      <c r="AC719" s="180">
        <f t="shared" si="259"/>
        <v>0</v>
      </c>
      <c r="AL719" s="37">
        <f t="shared" si="255"/>
        <v>15</v>
      </c>
      <c r="AM719" s="179">
        <f t="shared" si="260"/>
        <v>15</v>
      </c>
      <c r="AN719" s="37">
        <v>15</v>
      </c>
      <c r="AP719" s="37">
        <f t="shared" si="261"/>
        <v>0</v>
      </c>
      <c r="AS719" s="37">
        <f t="shared" si="262"/>
        <v>0</v>
      </c>
      <c r="AV719" s="37">
        <f t="shared" si="263"/>
        <v>0</v>
      </c>
      <c r="CM719" s="37">
        <v>2839.1000000000004</v>
      </c>
      <c r="CN719" s="37">
        <v>1523.2</v>
      </c>
      <c r="CS719" s="37">
        <v>54</v>
      </c>
      <c r="DC719" s="37">
        <v>370</v>
      </c>
      <c r="DE719" s="37">
        <f t="shared" si="264"/>
        <v>0</v>
      </c>
      <c r="DP719" s="37">
        <v>6866</v>
      </c>
      <c r="DV719" s="37">
        <v>3701.4</v>
      </c>
      <c r="DZ719" s="37">
        <v>5</v>
      </c>
      <c r="EE719" s="37">
        <v>17</v>
      </c>
      <c r="EK719" s="37">
        <v>17</v>
      </c>
      <c r="EL719" s="37">
        <f t="shared" si="265"/>
        <v>135</v>
      </c>
      <c r="EM719" s="37">
        <v>135</v>
      </c>
      <c r="EO719" s="37">
        <v>1752.8</v>
      </c>
      <c r="EQ719" s="37">
        <v>438.20000000000005</v>
      </c>
      <c r="FF719" s="37">
        <v>6512</v>
      </c>
      <c r="FI719" s="37"/>
      <c r="FU719" s="37">
        <v>692.74300000000005</v>
      </c>
      <c r="FW719" s="37">
        <v>9</v>
      </c>
      <c r="GC719" s="37">
        <v>1567.7</v>
      </c>
      <c r="HU719" s="37">
        <v>1492</v>
      </c>
      <c r="HW719" s="37">
        <v>1.1000000000000001</v>
      </c>
      <c r="JT719" s="37">
        <f t="shared" si="266"/>
        <v>0</v>
      </c>
      <c r="JW719" s="37">
        <f t="shared" si="267"/>
        <v>0</v>
      </c>
      <c r="JZ719" s="37">
        <f t="shared" si="268"/>
        <v>0</v>
      </c>
      <c r="KA719" s="37">
        <f t="shared" si="269"/>
        <v>0</v>
      </c>
      <c r="KB719" s="37">
        <f t="shared" si="270"/>
        <v>0</v>
      </c>
      <c r="KC719" s="37">
        <f t="shared" si="271"/>
        <v>0</v>
      </c>
      <c r="KD719" s="37">
        <f t="shared" si="272"/>
        <v>0</v>
      </c>
      <c r="KV719" s="37">
        <f t="shared" si="273"/>
        <v>0</v>
      </c>
    </row>
    <row r="720" spans="1:308" ht="17.25" customHeight="1" x14ac:dyDescent="0.25">
      <c r="A720" s="17">
        <v>710</v>
      </c>
      <c r="B720" s="163" t="s">
        <v>300</v>
      </c>
      <c r="C720" s="168" t="s">
        <v>1209</v>
      </c>
      <c r="D720" s="163">
        <v>7738897410</v>
      </c>
      <c r="E720" s="78">
        <f t="shared" si="277"/>
        <v>4709</v>
      </c>
      <c r="F720" s="78">
        <f t="shared" si="274"/>
        <v>0</v>
      </c>
      <c r="G720" s="78">
        <f t="shared" si="275"/>
        <v>3981</v>
      </c>
      <c r="H720" s="78">
        <f t="shared" si="276"/>
        <v>0</v>
      </c>
      <c r="I720" s="78">
        <f t="shared" si="278"/>
        <v>728</v>
      </c>
      <c r="J720" s="37">
        <f t="shared" si="256"/>
        <v>0</v>
      </c>
      <c r="V720" s="180">
        <f t="shared" si="254"/>
        <v>0</v>
      </c>
      <c r="W720" s="180">
        <f t="shared" si="257"/>
        <v>0</v>
      </c>
      <c r="X720" s="180"/>
      <c r="Y720" s="180"/>
      <c r="Z720" s="180">
        <f t="shared" si="258"/>
        <v>0</v>
      </c>
      <c r="AA720" s="180"/>
      <c r="AB720" s="180"/>
      <c r="AC720" s="180">
        <f t="shared" si="259"/>
        <v>0</v>
      </c>
      <c r="AL720" s="37">
        <f t="shared" si="255"/>
        <v>0</v>
      </c>
      <c r="AM720" s="179">
        <f t="shared" si="260"/>
        <v>0</v>
      </c>
      <c r="AP720" s="37">
        <f t="shared" si="261"/>
        <v>0</v>
      </c>
      <c r="AS720" s="37">
        <f t="shared" si="262"/>
        <v>0</v>
      </c>
      <c r="AV720" s="37">
        <f t="shared" si="263"/>
        <v>0</v>
      </c>
      <c r="CN720" s="37">
        <v>728</v>
      </c>
      <c r="CT720" s="37">
        <v>38</v>
      </c>
      <c r="DD720" s="37">
        <v>45</v>
      </c>
      <c r="DE720" s="37">
        <f t="shared" si="264"/>
        <v>0</v>
      </c>
      <c r="EL720" s="37">
        <v>58</v>
      </c>
      <c r="EN720" s="37">
        <v>58</v>
      </c>
      <c r="EP720" s="37">
        <v>687</v>
      </c>
      <c r="FF720" s="37">
        <v>1548</v>
      </c>
      <c r="FI720" s="37"/>
      <c r="FV720" s="37">
        <v>387</v>
      </c>
      <c r="FX720" s="37">
        <v>4</v>
      </c>
      <c r="GC720" s="37">
        <v>1746</v>
      </c>
      <c r="HU720" s="37">
        <v>873</v>
      </c>
      <c r="HW720" s="37">
        <v>2</v>
      </c>
      <c r="JT720" s="37">
        <f t="shared" si="266"/>
        <v>0</v>
      </c>
      <c r="JW720" s="37">
        <f t="shared" si="267"/>
        <v>0</v>
      </c>
      <c r="JZ720" s="37">
        <f t="shared" si="268"/>
        <v>0</v>
      </c>
      <c r="KA720" s="37">
        <f t="shared" si="269"/>
        <v>0</v>
      </c>
      <c r="KB720" s="37">
        <f t="shared" si="270"/>
        <v>0</v>
      </c>
      <c r="KC720" s="37">
        <f t="shared" si="271"/>
        <v>0</v>
      </c>
      <c r="KD720" s="37">
        <f t="shared" si="272"/>
        <v>0</v>
      </c>
      <c r="KV720" s="37">
        <f t="shared" si="273"/>
        <v>0</v>
      </c>
    </row>
    <row r="721" spans="1:308" ht="17.25" customHeight="1" x14ac:dyDescent="0.3">
      <c r="A721" s="17"/>
      <c r="B721" s="19"/>
      <c r="E721" s="78">
        <f t="shared" si="277"/>
        <v>0</v>
      </c>
      <c r="F721" s="78">
        <f t="shared" si="274"/>
        <v>0</v>
      </c>
      <c r="G721" s="78">
        <f t="shared" si="275"/>
        <v>0</v>
      </c>
      <c r="H721" s="78">
        <f t="shared" si="276"/>
        <v>0</v>
      </c>
      <c r="I721" s="78">
        <f t="shared" si="278"/>
        <v>0</v>
      </c>
      <c r="J721" s="37">
        <f t="shared" ref="J721:J777" si="279">K721+L721</f>
        <v>0</v>
      </c>
      <c r="V721" s="180">
        <f t="shared" ref="V721:V776" si="280">SUM(W721,Z721,AC721)</f>
        <v>0</v>
      </c>
      <c r="W721" s="180">
        <f t="shared" ref="W721:W777" si="281">X721+Y721</f>
        <v>0</v>
      </c>
      <c r="X721" s="180"/>
      <c r="Y721" s="180"/>
      <c r="Z721" s="180">
        <f t="shared" ref="Z721:Z777" si="282">AA721+AB721</f>
        <v>0</v>
      </c>
      <c r="AA721" s="180"/>
      <c r="AB721" s="180"/>
      <c r="AC721" s="180">
        <f t="shared" ref="AC721:AC777" si="283">AD721+AE721</f>
        <v>0</v>
      </c>
      <c r="AL721" s="37">
        <f t="shared" ref="AL721:AL776" si="284">AM721+AP721+AS721+AV721</f>
        <v>0</v>
      </c>
      <c r="AM721" s="179">
        <f t="shared" ref="AM721:AM777" si="285">AN721+AO721</f>
        <v>0</v>
      </c>
      <c r="AP721" s="37">
        <f t="shared" ref="AP721:AP777" si="286">AQ721+AR721</f>
        <v>0</v>
      </c>
      <c r="AS721" s="37">
        <f t="shared" ref="AS721:AS777" si="287">AT721+AU721</f>
        <v>0</v>
      </c>
      <c r="AV721" s="37">
        <f t="shared" ref="AV721:AV779" si="288">AW721+AX721</f>
        <v>0</v>
      </c>
      <c r="DE721" s="37">
        <f t="shared" ref="DE721:DE777" si="289">DF721+DG721</f>
        <v>0</v>
      </c>
      <c r="EL721" s="37">
        <f t="shared" ref="EL721:EL777" si="290">EM721+EN721</f>
        <v>0</v>
      </c>
      <c r="FH721" s="37">
        <v>0</v>
      </c>
      <c r="FI721" s="37">
        <v>0</v>
      </c>
      <c r="JT721" s="37">
        <f t="shared" ref="JT721:JT777" si="291">JU721+JV721</f>
        <v>0</v>
      </c>
      <c r="JW721" s="37">
        <f t="shared" ref="JW721:JW777" si="292">JX721+JY721</f>
        <v>0</v>
      </c>
      <c r="JZ721" s="37">
        <f t="shared" ref="JZ721:JZ777" si="293">SUM(KA721:KD721)</f>
        <v>0</v>
      </c>
      <c r="KA721" s="37">
        <f t="shared" ref="KA721:KA777" si="294">SUM(KF721,LH721)</f>
        <v>0</v>
      </c>
      <c r="KB721" s="37">
        <f t="shared" ref="KB721:KB777" si="295">SUM(KH721,LJ721)</f>
        <v>0</v>
      </c>
      <c r="KC721" s="37">
        <f t="shared" ref="KC721:KC777" si="296">SUM(KJ721,KN721,KR721,KW721,KY721,LA721,LD721,LL721)</f>
        <v>0</v>
      </c>
      <c r="KD721" s="37">
        <f t="shared" ref="KD721:KD777" si="297">SUM(KL721,KP721,KT721,KX721,KZ721,LB721,LF721,LN721)</f>
        <v>0</v>
      </c>
      <c r="KV721" s="37">
        <f t="shared" ref="KV721:KV777" si="298">SUM(KW721:LB721)</f>
        <v>0</v>
      </c>
    </row>
    <row r="722" spans="1:308" ht="17.25" customHeight="1" x14ac:dyDescent="0.3">
      <c r="A722" s="17"/>
      <c r="B722" s="19"/>
      <c r="E722" s="78">
        <f t="shared" si="277"/>
        <v>0</v>
      </c>
      <c r="F722" s="78">
        <f t="shared" si="274"/>
        <v>0</v>
      </c>
      <c r="G722" s="78">
        <f t="shared" si="275"/>
        <v>0</v>
      </c>
      <c r="H722" s="78">
        <f t="shared" si="276"/>
        <v>0</v>
      </c>
      <c r="I722" s="78">
        <f t="shared" si="278"/>
        <v>0</v>
      </c>
      <c r="J722" s="37">
        <f t="shared" si="279"/>
        <v>0</v>
      </c>
      <c r="V722" s="180">
        <f t="shared" si="280"/>
        <v>0</v>
      </c>
      <c r="W722" s="180">
        <f t="shared" si="281"/>
        <v>0</v>
      </c>
      <c r="X722" s="180"/>
      <c r="Y722" s="180"/>
      <c r="Z722" s="180">
        <f t="shared" si="282"/>
        <v>0</v>
      </c>
      <c r="AA722" s="180"/>
      <c r="AB722" s="180"/>
      <c r="AC722" s="180">
        <f t="shared" si="283"/>
        <v>0</v>
      </c>
      <c r="AL722" s="37">
        <f t="shared" si="284"/>
        <v>0</v>
      </c>
      <c r="AM722" s="179">
        <f t="shared" si="285"/>
        <v>0</v>
      </c>
      <c r="AP722" s="37">
        <f t="shared" si="286"/>
        <v>0</v>
      </c>
      <c r="AS722" s="37">
        <f t="shared" si="287"/>
        <v>0</v>
      </c>
      <c r="AV722" s="37">
        <f t="shared" si="288"/>
        <v>0</v>
      </c>
      <c r="DE722" s="37">
        <f t="shared" si="289"/>
        <v>0</v>
      </c>
      <c r="EL722" s="37">
        <f t="shared" si="290"/>
        <v>0</v>
      </c>
      <c r="FH722" s="37">
        <v>0</v>
      </c>
      <c r="FI722" s="37">
        <v>0</v>
      </c>
      <c r="JT722" s="37">
        <f t="shared" si="291"/>
        <v>0</v>
      </c>
      <c r="JW722" s="37">
        <f t="shared" si="292"/>
        <v>0</v>
      </c>
      <c r="JZ722" s="37">
        <f t="shared" si="293"/>
        <v>0</v>
      </c>
      <c r="KA722" s="37">
        <f t="shared" si="294"/>
        <v>0</v>
      </c>
      <c r="KB722" s="37">
        <f t="shared" si="295"/>
        <v>0</v>
      </c>
      <c r="KC722" s="37">
        <f t="shared" si="296"/>
        <v>0</v>
      </c>
      <c r="KD722" s="37">
        <f t="shared" si="297"/>
        <v>0</v>
      </c>
      <c r="KV722" s="37">
        <f t="shared" si="298"/>
        <v>0</v>
      </c>
    </row>
    <row r="723" spans="1:308" ht="17.25" customHeight="1" x14ac:dyDescent="0.3">
      <c r="A723" s="17"/>
      <c r="B723" s="19"/>
      <c r="E723" s="78">
        <f t="shared" si="277"/>
        <v>0</v>
      </c>
      <c r="F723" s="78">
        <f t="shared" si="274"/>
        <v>0</v>
      </c>
      <c r="G723" s="78">
        <f t="shared" si="275"/>
        <v>0</v>
      </c>
      <c r="H723" s="78">
        <f t="shared" si="276"/>
        <v>0</v>
      </c>
      <c r="I723" s="78">
        <f t="shared" si="278"/>
        <v>0</v>
      </c>
      <c r="J723" s="37">
        <f t="shared" si="279"/>
        <v>0</v>
      </c>
      <c r="V723" s="180">
        <f t="shared" si="280"/>
        <v>0</v>
      </c>
      <c r="W723" s="180">
        <f t="shared" si="281"/>
        <v>0</v>
      </c>
      <c r="X723" s="180"/>
      <c r="Y723" s="180"/>
      <c r="Z723" s="180">
        <f t="shared" si="282"/>
        <v>0</v>
      </c>
      <c r="AA723" s="180"/>
      <c r="AB723" s="180"/>
      <c r="AC723" s="180">
        <f t="shared" si="283"/>
        <v>0</v>
      </c>
      <c r="AL723" s="37">
        <f t="shared" si="284"/>
        <v>0</v>
      </c>
      <c r="AM723" s="179">
        <f t="shared" si="285"/>
        <v>0</v>
      </c>
      <c r="AP723" s="37">
        <f t="shared" si="286"/>
        <v>0</v>
      </c>
      <c r="AS723" s="37">
        <f t="shared" si="287"/>
        <v>0</v>
      </c>
      <c r="AV723" s="37">
        <f t="shared" si="288"/>
        <v>0</v>
      </c>
      <c r="DE723" s="37">
        <f t="shared" si="289"/>
        <v>0</v>
      </c>
      <c r="EL723" s="37">
        <f t="shared" si="290"/>
        <v>0</v>
      </c>
      <c r="FH723" s="37">
        <v>0</v>
      </c>
      <c r="FI723" s="37">
        <v>0</v>
      </c>
      <c r="JT723" s="37">
        <f t="shared" si="291"/>
        <v>0</v>
      </c>
      <c r="JW723" s="37">
        <f t="shared" si="292"/>
        <v>0</v>
      </c>
      <c r="JZ723" s="37">
        <f t="shared" si="293"/>
        <v>0</v>
      </c>
      <c r="KA723" s="37">
        <f t="shared" si="294"/>
        <v>0</v>
      </c>
      <c r="KB723" s="37">
        <f t="shared" si="295"/>
        <v>0</v>
      </c>
      <c r="KC723" s="37">
        <f t="shared" si="296"/>
        <v>0</v>
      </c>
      <c r="KD723" s="37">
        <f t="shared" si="297"/>
        <v>0</v>
      </c>
      <c r="KV723" s="37">
        <f t="shared" si="298"/>
        <v>0</v>
      </c>
    </row>
    <row r="724" spans="1:308" ht="17.25" customHeight="1" x14ac:dyDescent="0.3">
      <c r="A724" s="17"/>
      <c r="B724" s="19"/>
      <c r="E724" s="78">
        <f t="shared" si="277"/>
        <v>0</v>
      </c>
      <c r="F724" s="78">
        <f t="shared" si="274"/>
        <v>0</v>
      </c>
      <c r="G724" s="78">
        <f t="shared" si="275"/>
        <v>0</v>
      </c>
      <c r="H724" s="78">
        <f t="shared" si="276"/>
        <v>0</v>
      </c>
      <c r="I724" s="78">
        <f t="shared" si="278"/>
        <v>0</v>
      </c>
      <c r="J724" s="37">
        <f t="shared" si="279"/>
        <v>0</v>
      </c>
      <c r="V724" s="180">
        <f t="shared" si="280"/>
        <v>0</v>
      </c>
      <c r="W724" s="180">
        <f t="shared" si="281"/>
        <v>0</v>
      </c>
      <c r="X724" s="180"/>
      <c r="Y724" s="180"/>
      <c r="Z724" s="180">
        <f t="shared" si="282"/>
        <v>0</v>
      </c>
      <c r="AA724" s="180"/>
      <c r="AB724" s="180"/>
      <c r="AC724" s="180">
        <f t="shared" si="283"/>
        <v>0</v>
      </c>
      <c r="AL724" s="37">
        <f t="shared" si="284"/>
        <v>0</v>
      </c>
      <c r="AM724" s="179">
        <f t="shared" si="285"/>
        <v>0</v>
      </c>
      <c r="AP724" s="37">
        <f t="shared" si="286"/>
        <v>0</v>
      </c>
      <c r="AS724" s="37">
        <f t="shared" si="287"/>
        <v>0</v>
      </c>
      <c r="AV724" s="37">
        <f t="shared" si="288"/>
        <v>0</v>
      </c>
      <c r="DE724" s="37">
        <f t="shared" si="289"/>
        <v>0</v>
      </c>
      <c r="EL724" s="37">
        <f t="shared" si="290"/>
        <v>0</v>
      </c>
      <c r="FH724" s="37">
        <v>0</v>
      </c>
      <c r="FI724" s="37">
        <v>0</v>
      </c>
      <c r="JT724" s="37">
        <f t="shared" si="291"/>
        <v>0</v>
      </c>
      <c r="JW724" s="37">
        <f t="shared" si="292"/>
        <v>0</v>
      </c>
      <c r="JZ724" s="37">
        <f t="shared" si="293"/>
        <v>0</v>
      </c>
      <c r="KA724" s="37">
        <f t="shared" si="294"/>
        <v>0</v>
      </c>
      <c r="KB724" s="37">
        <f t="shared" si="295"/>
        <v>0</v>
      </c>
      <c r="KC724" s="37">
        <f t="shared" si="296"/>
        <v>0</v>
      </c>
      <c r="KD724" s="37">
        <f t="shared" si="297"/>
        <v>0</v>
      </c>
      <c r="KV724" s="37">
        <f t="shared" si="298"/>
        <v>0</v>
      </c>
    </row>
    <row r="725" spans="1:308" ht="17.25" customHeight="1" x14ac:dyDescent="0.3">
      <c r="A725" s="17"/>
      <c r="B725" s="19"/>
      <c r="E725" s="78">
        <f t="shared" si="277"/>
        <v>0</v>
      </c>
      <c r="F725" s="78">
        <f t="shared" si="274"/>
        <v>0</v>
      </c>
      <c r="G725" s="78">
        <f t="shared" si="275"/>
        <v>0</v>
      </c>
      <c r="H725" s="78">
        <f t="shared" si="276"/>
        <v>0</v>
      </c>
      <c r="I725" s="78">
        <f t="shared" si="278"/>
        <v>0</v>
      </c>
      <c r="J725" s="37">
        <f t="shared" si="279"/>
        <v>0</v>
      </c>
      <c r="V725" s="180">
        <f t="shared" si="280"/>
        <v>0</v>
      </c>
      <c r="W725" s="180">
        <f t="shared" si="281"/>
        <v>0</v>
      </c>
      <c r="X725" s="180"/>
      <c r="Y725" s="180"/>
      <c r="Z725" s="180">
        <f t="shared" si="282"/>
        <v>0</v>
      </c>
      <c r="AA725" s="180"/>
      <c r="AB725" s="180"/>
      <c r="AC725" s="180">
        <f t="shared" si="283"/>
        <v>0</v>
      </c>
      <c r="AL725" s="37">
        <f t="shared" si="284"/>
        <v>0</v>
      </c>
      <c r="AM725" s="179">
        <f t="shared" si="285"/>
        <v>0</v>
      </c>
      <c r="AP725" s="37">
        <f t="shared" si="286"/>
        <v>0</v>
      </c>
      <c r="AS725" s="37">
        <f t="shared" si="287"/>
        <v>0</v>
      </c>
      <c r="AV725" s="37">
        <f t="shared" si="288"/>
        <v>0</v>
      </c>
      <c r="DE725" s="37">
        <f t="shared" si="289"/>
        <v>0</v>
      </c>
      <c r="EL725" s="37">
        <f t="shared" si="290"/>
        <v>0</v>
      </c>
      <c r="FH725" s="37">
        <v>0</v>
      </c>
      <c r="FI725" s="37">
        <v>0</v>
      </c>
      <c r="JT725" s="37">
        <f t="shared" si="291"/>
        <v>0</v>
      </c>
      <c r="JW725" s="37">
        <f t="shared" si="292"/>
        <v>0</v>
      </c>
      <c r="JZ725" s="37">
        <f t="shared" si="293"/>
        <v>0</v>
      </c>
      <c r="KA725" s="37">
        <f t="shared" si="294"/>
        <v>0</v>
      </c>
      <c r="KB725" s="37">
        <f t="shared" si="295"/>
        <v>0</v>
      </c>
      <c r="KC725" s="37">
        <f t="shared" si="296"/>
        <v>0</v>
      </c>
      <c r="KD725" s="37">
        <f t="shared" si="297"/>
        <v>0</v>
      </c>
      <c r="KV725" s="37">
        <f t="shared" si="298"/>
        <v>0</v>
      </c>
    </row>
    <row r="726" spans="1:308" ht="17.25" customHeight="1" x14ac:dyDescent="0.3">
      <c r="A726" s="17"/>
      <c r="B726" s="19"/>
      <c r="E726" s="78">
        <f t="shared" si="277"/>
        <v>0</v>
      </c>
      <c r="F726" s="78">
        <f t="shared" si="274"/>
        <v>0</v>
      </c>
      <c r="G726" s="78">
        <f t="shared" si="275"/>
        <v>0</v>
      </c>
      <c r="H726" s="78">
        <f t="shared" si="276"/>
        <v>0</v>
      </c>
      <c r="I726" s="78">
        <f t="shared" si="278"/>
        <v>0</v>
      </c>
      <c r="J726" s="37">
        <f t="shared" si="279"/>
        <v>0</v>
      </c>
      <c r="V726" s="180">
        <f t="shared" si="280"/>
        <v>0</v>
      </c>
      <c r="W726" s="180">
        <f t="shared" si="281"/>
        <v>0</v>
      </c>
      <c r="X726" s="180"/>
      <c r="Y726" s="180"/>
      <c r="Z726" s="180">
        <f t="shared" si="282"/>
        <v>0</v>
      </c>
      <c r="AA726" s="180"/>
      <c r="AB726" s="180"/>
      <c r="AC726" s="180">
        <f t="shared" si="283"/>
        <v>0</v>
      </c>
      <c r="AL726" s="37">
        <f t="shared" si="284"/>
        <v>0</v>
      </c>
      <c r="AM726" s="179">
        <f t="shared" si="285"/>
        <v>0</v>
      </c>
      <c r="AP726" s="37">
        <f t="shared" si="286"/>
        <v>0</v>
      </c>
      <c r="AS726" s="37">
        <f t="shared" si="287"/>
        <v>0</v>
      </c>
      <c r="AV726" s="37">
        <f t="shared" si="288"/>
        <v>0</v>
      </c>
      <c r="DE726" s="37">
        <f t="shared" si="289"/>
        <v>0</v>
      </c>
      <c r="EL726" s="37">
        <f t="shared" si="290"/>
        <v>0</v>
      </c>
      <c r="FH726" s="37">
        <v>0</v>
      </c>
      <c r="FI726" s="37">
        <v>0</v>
      </c>
      <c r="JT726" s="37">
        <f t="shared" si="291"/>
        <v>0</v>
      </c>
      <c r="JW726" s="37">
        <f t="shared" si="292"/>
        <v>0</v>
      </c>
      <c r="JZ726" s="37">
        <f t="shared" si="293"/>
        <v>0</v>
      </c>
      <c r="KA726" s="37">
        <f t="shared" si="294"/>
        <v>0</v>
      </c>
      <c r="KB726" s="37">
        <f t="shared" si="295"/>
        <v>0</v>
      </c>
      <c r="KC726" s="37">
        <f t="shared" si="296"/>
        <v>0</v>
      </c>
      <c r="KD726" s="37">
        <f t="shared" si="297"/>
        <v>0</v>
      </c>
      <c r="KV726" s="37">
        <f t="shared" si="298"/>
        <v>0</v>
      </c>
    </row>
    <row r="727" spans="1:308" ht="17.25" customHeight="1" x14ac:dyDescent="0.3">
      <c r="A727" s="17"/>
      <c r="B727" s="19"/>
      <c r="E727" s="78">
        <f t="shared" si="277"/>
        <v>0</v>
      </c>
      <c r="F727" s="78">
        <f t="shared" si="274"/>
        <v>0</v>
      </c>
      <c r="G727" s="78">
        <f t="shared" si="275"/>
        <v>0</v>
      </c>
      <c r="H727" s="78">
        <f t="shared" si="276"/>
        <v>0</v>
      </c>
      <c r="I727" s="78">
        <f t="shared" si="278"/>
        <v>0</v>
      </c>
      <c r="J727" s="37">
        <f t="shared" si="279"/>
        <v>0</v>
      </c>
      <c r="V727" s="180">
        <f t="shared" si="280"/>
        <v>0</v>
      </c>
      <c r="W727" s="180">
        <f t="shared" si="281"/>
        <v>0</v>
      </c>
      <c r="X727" s="180"/>
      <c r="Y727" s="180"/>
      <c r="Z727" s="180">
        <f t="shared" si="282"/>
        <v>0</v>
      </c>
      <c r="AA727" s="180"/>
      <c r="AB727" s="180"/>
      <c r="AC727" s="180">
        <f t="shared" si="283"/>
        <v>0</v>
      </c>
      <c r="AL727" s="37">
        <f t="shared" si="284"/>
        <v>0</v>
      </c>
      <c r="AM727" s="179">
        <f t="shared" si="285"/>
        <v>0</v>
      </c>
      <c r="AP727" s="37">
        <f t="shared" si="286"/>
        <v>0</v>
      </c>
      <c r="AS727" s="37">
        <f t="shared" si="287"/>
        <v>0</v>
      </c>
      <c r="AV727" s="37">
        <f t="shared" si="288"/>
        <v>0</v>
      </c>
      <c r="DE727" s="37">
        <f t="shared" si="289"/>
        <v>0</v>
      </c>
      <c r="EL727" s="37">
        <f t="shared" si="290"/>
        <v>0</v>
      </c>
      <c r="FH727" s="37">
        <v>0</v>
      </c>
      <c r="FI727" s="37">
        <v>0</v>
      </c>
      <c r="JT727" s="37">
        <f t="shared" si="291"/>
        <v>0</v>
      </c>
      <c r="JW727" s="37">
        <f t="shared" si="292"/>
        <v>0</v>
      </c>
      <c r="JZ727" s="37">
        <f t="shared" si="293"/>
        <v>0</v>
      </c>
      <c r="KA727" s="37">
        <f t="shared" si="294"/>
        <v>0</v>
      </c>
      <c r="KB727" s="37">
        <f t="shared" si="295"/>
        <v>0</v>
      </c>
      <c r="KC727" s="37">
        <f t="shared" si="296"/>
        <v>0</v>
      </c>
      <c r="KD727" s="37">
        <f t="shared" si="297"/>
        <v>0</v>
      </c>
      <c r="KV727" s="37">
        <f t="shared" si="298"/>
        <v>0</v>
      </c>
    </row>
    <row r="728" spans="1:308" ht="17.25" customHeight="1" x14ac:dyDescent="0.3">
      <c r="A728" s="17"/>
      <c r="B728" s="19"/>
      <c r="E728" s="78">
        <f t="shared" si="277"/>
        <v>0</v>
      </c>
      <c r="F728" s="78">
        <f t="shared" si="274"/>
        <v>0</v>
      </c>
      <c r="G728" s="78">
        <f t="shared" si="275"/>
        <v>0</v>
      </c>
      <c r="H728" s="78">
        <f t="shared" si="276"/>
        <v>0</v>
      </c>
      <c r="I728" s="78">
        <f t="shared" si="278"/>
        <v>0</v>
      </c>
      <c r="J728" s="37">
        <f t="shared" si="279"/>
        <v>0</v>
      </c>
      <c r="V728" s="180">
        <f t="shared" si="280"/>
        <v>0</v>
      </c>
      <c r="W728" s="180">
        <f t="shared" si="281"/>
        <v>0</v>
      </c>
      <c r="X728" s="180"/>
      <c r="Y728" s="180"/>
      <c r="Z728" s="180">
        <f t="shared" si="282"/>
        <v>0</v>
      </c>
      <c r="AA728" s="180"/>
      <c r="AB728" s="180"/>
      <c r="AC728" s="180">
        <f t="shared" si="283"/>
        <v>0</v>
      </c>
      <c r="AL728" s="37">
        <f t="shared" si="284"/>
        <v>0</v>
      </c>
      <c r="AM728" s="179">
        <f t="shared" si="285"/>
        <v>0</v>
      </c>
      <c r="AP728" s="37">
        <f t="shared" si="286"/>
        <v>0</v>
      </c>
      <c r="AS728" s="37">
        <f t="shared" si="287"/>
        <v>0</v>
      </c>
      <c r="AV728" s="37">
        <f t="shared" si="288"/>
        <v>0</v>
      </c>
      <c r="DE728" s="37">
        <f t="shared" si="289"/>
        <v>0</v>
      </c>
      <c r="EL728" s="37">
        <f t="shared" si="290"/>
        <v>0</v>
      </c>
      <c r="FH728" s="37">
        <v>0</v>
      </c>
      <c r="FI728" s="37">
        <v>0</v>
      </c>
      <c r="JT728" s="37">
        <f t="shared" si="291"/>
        <v>0</v>
      </c>
      <c r="JW728" s="37">
        <f t="shared" si="292"/>
        <v>0</v>
      </c>
      <c r="JZ728" s="37">
        <f t="shared" si="293"/>
        <v>0</v>
      </c>
      <c r="KA728" s="37">
        <f t="shared" si="294"/>
        <v>0</v>
      </c>
      <c r="KB728" s="37">
        <f t="shared" si="295"/>
        <v>0</v>
      </c>
      <c r="KC728" s="37">
        <f t="shared" si="296"/>
        <v>0</v>
      </c>
      <c r="KD728" s="37">
        <f t="shared" si="297"/>
        <v>0</v>
      </c>
      <c r="KV728" s="37">
        <f t="shared" si="298"/>
        <v>0</v>
      </c>
    </row>
    <row r="729" spans="1:308" ht="17.25" customHeight="1" x14ac:dyDescent="0.3">
      <c r="A729" s="17"/>
      <c r="B729" s="19"/>
      <c r="E729" s="78">
        <f t="shared" si="277"/>
        <v>0</v>
      </c>
      <c r="F729" s="78">
        <f t="shared" si="274"/>
        <v>0</v>
      </c>
      <c r="G729" s="78">
        <f t="shared" si="275"/>
        <v>0</v>
      </c>
      <c r="H729" s="78">
        <f t="shared" si="276"/>
        <v>0</v>
      </c>
      <c r="I729" s="78">
        <f t="shared" si="278"/>
        <v>0</v>
      </c>
      <c r="J729" s="37">
        <f t="shared" si="279"/>
        <v>0</v>
      </c>
      <c r="V729" s="180">
        <f t="shared" si="280"/>
        <v>0</v>
      </c>
      <c r="W729" s="180">
        <f t="shared" si="281"/>
        <v>0</v>
      </c>
      <c r="X729" s="180"/>
      <c r="Y729" s="180"/>
      <c r="Z729" s="180">
        <f t="shared" si="282"/>
        <v>0</v>
      </c>
      <c r="AA729" s="180"/>
      <c r="AB729" s="180"/>
      <c r="AC729" s="180">
        <f t="shared" si="283"/>
        <v>0</v>
      </c>
      <c r="AL729" s="37">
        <f t="shared" si="284"/>
        <v>0</v>
      </c>
      <c r="AM729" s="179">
        <f t="shared" si="285"/>
        <v>0</v>
      </c>
      <c r="AP729" s="37">
        <f t="shared" si="286"/>
        <v>0</v>
      </c>
      <c r="AS729" s="37">
        <f t="shared" si="287"/>
        <v>0</v>
      </c>
      <c r="AV729" s="37">
        <f t="shared" si="288"/>
        <v>0</v>
      </c>
      <c r="DE729" s="37">
        <f t="shared" si="289"/>
        <v>0</v>
      </c>
      <c r="EL729" s="37">
        <f t="shared" si="290"/>
        <v>0</v>
      </c>
      <c r="FH729" s="37">
        <v>0</v>
      </c>
      <c r="FI729" s="37">
        <v>0</v>
      </c>
      <c r="JT729" s="37">
        <f t="shared" si="291"/>
        <v>0</v>
      </c>
      <c r="JW729" s="37">
        <f t="shared" si="292"/>
        <v>0</v>
      </c>
      <c r="JZ729" s="37">
        <f t="shared" si="293"/>
        <v>0</v>
      </c>
      <c r="KA729" s="37">
        <f t="shared" si="294"/>
        <v>0</v>
      </c>
      <c r="KB729" s="37">
        <f t="shared" si="295"/>
        <v>0</v>
      </c>
      <c r="KC729" s="37">
        <f t="shared" si="296"/>
        <v>0</v>
      </c>
      <c r="KD729" s="37">
        <f t="shared" si="297"/>
        <v>0</v>
      </c>
      <c r="KV729" s="37">
        <f t="shared" si="298"/>
        <v>0</v>
      </c>
    </row>
    <row r="730" spans="1:308" ht="17.25" customHeight="1" x14ac:dyDescent="0.3">
      <c r="A730" s="17"/>
      <c r="B730" s="19"/>
      <c r="E730" s="78">
        <f t="shared" si="277"/>
        <v>0</v>
      </c>
      <c r="F730" s="78">
        <f t="shared" si="274"/>
        <v>0</v>
      </c>
      <c r="G730" s="78">
        <f t="shared" si="275"/>
        <v>0</v>
      </c>
      <c r="H730" s="78">
        <f t="shared" si="276"/>
        <v>0</v>
      </c>
      <c r="I730" s="78">
        <f t="shared" si="278"/>
        <v>0</v>
      </c>
      <c r="J730" s="37">
        <f t="shared" si="279"/>
        <v>0</v>
      </c>
      <c r="V730" s="180">
        <f t="shared" si="280"/>
        <v>0</v>
      </c>
      <c r="W730" s="180">
        <f t="shared" si="281"/>
        <v>0</v>
      </c>
      <c r="X730" s="180"/>
      <c r="Y730" s="180"/>
      <c r="Z730" s="180">
        <f t="shared" si="282"/>
        <v>0</v>
      </c>
      <c r="AA730" s="180"/>
      <c r="AB730" s="180"/>
      <c r="AC730" s="180">
        <f t="shared" si="283"/>
        <v>0</v>
      </c>
      <c r="AL730" s="37">
        <f t="shared" si="284"/>
        <v>0</v>
      </c>
      <c r="AM730" s="179">
        <f t="shared" si="285"/>
        <v>0</v>
      </c>
      <c r="AP730" s="37">
        <f t="shared" si="286"/>
        <v>0</v>
      </c>
      <c r="AS730" s="37">
        <f t="shared" si="287"/>
        <v>0</v>
      </c>
      <c r="AV730" s="37">
        <f t="shared" si="288"/>
        <v>0</v>
      </c>
      <c r="DE730" s="37">
        <f t="shared" si="289"/>
        <v>0</v>
      </c>
      <c r="EL730" s="37">
        <f t="shared" si="290"/>
        <v>0</v>
      </c>
      <c r="FH730" s="37">
        <v>0</v>
      </c>
      <c r="FI730" s="37">
        <v>0</v>
      </c>
      <c r="JT730" s="37">
        <f t="shared" si="291"/>
        <v>0</v>
      </c>
      <c r="JW730" s="37">
        <f t="shared" si="292"/>
        <v>0</v>
      </c>
      <c r="JZ730" s="37">
        <f t="shared" si="293"/>
        <v>0</v>
      </c>
      <c r="KA730" s="37">
        <f t="shared" si="294"/>
        <v>0</v>
      </c>
      <c r="KB730" s="37">
        <f t="shared" si="295"/>
        <v>0</v>
      </c>
      <c r="KC730" s="37">
        <f t="shared" si="296"/>
        <v>0</v>
      </c>
      <c r="KD730" s="37">
        <f t="shared" si="297"/>
        <v>0</v>
      </c>
      <c r="KV730" s="37">
        <f t="shared" si="298"/>
        <v>0</v>
      </c>
    </row>
    <row r="731" spans="1:308" ht="17.25" customHeight="1" x14ac:dyDescent="0.3">
      <c r="A731" s="17"/>
      <c r="B731" s="19"/>
      <c r="E731" s="78">
        <f t="shared" si="277"/>
        <v>0</v>
      </c>
      <c r="F731" s="78">
        <f t="shared" si="274"/>
        <v>0</v>
      </c>
      <c r="G731" s="78">
        <f t="shared" si="275"/>
        <v>0</v>
      </c>
      <c r="H731" s="78">
        <f t="shared" si="276"/>
        <v>0</v>
      </c>
      <c r="I731" s="78">
        <f t="shared" si="278"/>
        <v>0</v>
      </c>
      <c r="J731" s="37">
        <f t="shared" si="279"/>
        <v>0</v>
      </c>
      <c r="V731" s="180">
        <f t="shared" si="280"/>
        <v>0</v>
      </c>
      <c r="W731" s="180">
        <f t="shared" si="281"/>
        <v>0</v>
      </c>
      <c r="X731" s="180"/>
      <c r="Y731" s="180"/>
      <c r="Z731" s="180">
        <f t="shared" si="282"/>
        <v>0</v>
      </c>
      <c r="AA731" s="180"/>
      <c r="AB731" s="180"/>
      <c r="AC731" s="180">
        <f t="shared" si="283"/>
        <v>0</v>
      </c>
      <c r="AL731" s="37">
        <f t="shared" si="284"/>
        <v>0</v>
      </c>
      <c r="AM731" s="179">
        <f t="shared" si="285"/>
        <v>0</v>
      </c>
      <c r="AP731" s="37">
        <f t="shared" si="286"/>
        <v>0</v>
      </c>
      <c r="AS731" s="37">
        <f t="shared" si="287"/>
        <v>0</v>
      </c>
      <c r="AV731" s="37">
        <f t="shared" si="288"/>
        <v>0</v>
      </c>
      <c r="DE731" s="37">
        <f t="shared" si="289"/>
        <v>0</v>
      </c>
      <c r="EL731" s="37">
        <f t="shared" si="290"/>
        <v>0</v>
      </c>
      <c r="FH731" s="37">
        <v>0</v>
      </c>
      <c r="FI731" s="37">
        <v>0</v>
      </c>
      <c r="JT731" s="37">
        <f t="shared" si="291"/>
        <v>0</v>
      </c>
      <c r="JW731" s="37">
        <f t="shared" si="292"/>
        <v>0</v>
      </c>
      <c r="JZ731" s="37">
        <f t="shared" si="293"/>
        <v>0</v>
      </c>
      <c r="KA731" s="37">
        <f t="shared" si="294"/>
        <v>0</v>
      </c>
      <c r="KB731" s="37">
        <f t="shared" si="295"/>
        <v>0</v>
      </c>
      <c r="KC731" s="37">
        <f t="shared" si="296"/>
        <v>0</v>
      </c>
      <c r="KD731" s="37">
        <f t="shared" si="297"/>
        <v>0</v>
      </c>
      <c r="KV731" s="37">
        <f t="shared" si="298"/>
        <v>0</v>
      </c>
    </row>
    <row r="732" spans="1:308" ht="17.25" customHeight="1" x14ac:dyDescent="0.3">
      <c r="A732" s="17"/>
      <c r="B732" s="19"/>
      <c r="E732" s="78">
        <f t="shared" si="277"/>
        <v>0</v>
      </c>
      <c r="F732" s="78">
        <f t="shared" si="274"/>
        <v>0</v>
      </c>
      <c r="G732" s="78">
        <f t="shared" si="275"/>
        <v>0</v>
      </c>
      <c r="H732" s="78">
        <f t="shared" si="276"/>
        <v>0</v>
      </c>
      <c r="I732" s="78">
        <f t="shared" si="278"/>
        <v>0</v>
      </c>
      <c r="J732" s="37">
        <f t="shared" si="279"/>
        <v>0</v>
      </c>
      <c r="V732" s="180">
        <f t="shared" si="280"/>
        <v>0</v>
      </c>
      <c r="W732" s="180">
        <f t="shared" si="281"/>
        <v>0</v>
      </c>
      <c r="X732" s="180"/>
      <c r="Y732" s="180"/>
      <c r="Z732" s="180">
        <f t="shared" si="282"/>
        <v>0</v>
      </c>
      <c r="AA732" s="180"/>
      <c r="AB732" s="180"/>
      <c r="AC732" s="180">
        <f t="shared" si="283"/>
        <v>0</v>
      </c>
      <c r="AL732" s="37">
        <f t="shared" si="284"/>
        <v>0</v>
      </c>
      <c r="AM732" s="179">
        <f t="shared" si="285"/>
        <v>0</v>
      </c>
      <c r="AP732" s="37">
        <f t="shared" si="286"/>
        <v>0</v>
      </c>
      <c r="AS732" s="37">
        <f t="shared" si="287"/>
        <v>0</v>
      </c>
      <c r="AV732" s="37">
        <f t="shared" si="288"/>
        <v>0</v>
      </c>
      <c r="DE732" s="37">
        <f t="shared" si="289"/>
        <v>0</v>
      </c>
      <c r="EL732" s="37">
        <f t="shared" si="290"/>
        <v>0</v>
      </c>
      <c r="FH732" s="37">
        <v>0</v>
      </c>
      <c r="FI732" s="37">
        <v>0</v>
      </c>
      <c r="JT732" s="37">
        <f t="shared" si="291"/>
        <v>0</v>
      </c>
      <c r="JW732" s="37">
        <f t="shared" si="292"/>
        <v>0</v>
      </c>
      <c r="JZ732" s="37">
        <f t="shared" si="293"/>
        <v>0</v>
      </c>
      <c r="KA732" s="37">
        <f t="shared" si="294"/>
        <v>0</v>
      </c>
      <c r="KB732" s="37">
        <f t="shared" si="295"/>
        <v>0</v>
      </c>
      <c r="KC732" s="37">
        <f t="shared" si="296"/>
        <v>0</v>
      </c>
      <c r="KD732" s="37">
        <f t="shared" si="297"/>
        <v>0</v>
      </c>
      <c r="KV732" s="37">
        <f t="shared" si="298"/>
        <v>0</v>
      </c>
    </row>
    <row r="733" spans="1:308" ht="17.25" customHeight="1" x14ac:dyDescent="0.3">
      <c r="A733" s="17"/>
      <c r="B733" s="19"/>
      <c r="E733" s="78">
        <f t="shared" si="277"/>
        <v>0</v>
      </c>
      <c r="F733" s="78">
        <f t="shared" si="274"/>
        <v>0</v>
      </c>
      <c r="G733" s="78">
        <f t="shared" si="275"/>
        <v>0</v>
      </c>
      <c r="H733" s="78">
        <f t="shared" si="276"/>
        <v>0</v>
      </c>
      <c r="I733" s="78">
        <f t="shared" si="278"/>
        <v>0</v>
      </c>
      <c r="J733" s="37">
        <f t="shared" si="279"/>
        <v>0</v>
      </c>
      <c r="V733" s="180">
        <f t="shared" si="280"/>
        <v>0</v>
      </c>
      <c r="W733" s="180">
        <f t="shared" si="281"/>
        <v>0</v>
      </c>
      <c r="X733" s="180"/>
      <c r="Y733" s="180"/>
      <c r="Z733" s="180">
        <f t="shared" si="282"/>
        <v>0</v>
      </c>
      <c r="AA733" s="180"/>
      <c r="AB733" s="180"/>
      <c r="AC733" s="180">
        <f t="shared" si="283"/>
        <v>0</v>
      </c>
      <c r="AL733" s="37">
        <f t="shared" si="284"/>
        <v>0</v>
      </c>
      <c r="AM733" s="179">
        <f t="shared" si="285"/>
        <v>0</v>
      </c>
      <c r="AP733" s="37">
        <f t="shared" si="286"/>
        <v>0</v>
      </c>
      <c r="AS733" s="37">
        <f t="shared" si="287"/>
        <v>0</v>
      </c>
      <c r="AV733" s="37">
        <f t="shared" si="288"/>
        <v>0</v>
      </c>
      <c r="DE733" s="37">
        <f t="shared" si="289"/>
        <v>0</v>
      </c>
      <c r="EL733" s="37">
        <f t="shared" si="290"/>
        <v>0</v>
      </c>
      <c r="FH733" s="37">
        <v>0</v>
      </c>
      <c r="FI733" s="37">
        <v>0</v>
      </c>
      <c r="JT733" s="37">
        <f t="shared" si="291"/>
        <v>0</v>
      </c>
      <c r="JW733" s="37">
        <f t="shared" si="292"/>
        <v>0</v>
      </c>
      <c r="JZ733" s="37">
        <f t="shared" si="293"/>
        <v>0</v>
      </c>
      <c r="KA733" s="37">
        <f t="shared" si="294"/>
        <v>0</v>
      </c>
      <c r="KB733" s="37">
        <f t="shared" si="295"/>
        <v>0</v>
      </c>
      <c r="KC733" s="37">
        <f t="shared" si="296"/>
        <v>0</v>
      </c>
      <c r="KD733" s="37">
        <f t="shared" si="297"/>
        <v>0</v>
      </c>
      <c r="KV733" s="37">
        <f t="shared" si="298"/>
        <v>0</v>
      </c>
    </row>
    <row r="734" spans="1:308" ht="17.25" customHeight="1" x14ac:dyDescent="0.3">
      <c r="A734" s="17"/>
      <c r="B734" s="19"/>
      <c r="E734" s="78">
        <f t="shared" si="277"/>
        <v>0</v>
      </c>
      <c r="F734" s="78">
        <f t="shared" si="274"/>
        <v>0</v>
      </c>
      <c r="G734" s="78">
        <f t="shared" si="275"/>
        <v>0</v>
      </c>
      <c r="H734" s="78">
        <f t="shared" si="276"/>
        <v>0</v>
      </c>
      <c r="I734" s="78">
        <f t="shared" si="278"/>
        <v>0</v>
      </c>
      <c r="J734" s="37">
        <f t="shared" si="279"/>
        <v>0</v>
      </c>
      <c r="V734" s="180">
        <f t="shared" si="280"/>
        <v>0</v>
      </c>
      <c r="W734" s="180">
        <f t="shared" si="281"/>
        <v>0</v>
      </c>
      <c r="X734" s="180"/>
      <c r="Y734" s="180"/>
      <c r="Z734" s="180">
        <f t="shared" si="282"/>
        <v>0</v>
      </c>
      <c r="AA734" s="180"/>
      <c r="AB734" s="180"/>
      <c r="AC734" s="180">
        <f t="shared" si="283"/>
        <v>0</v>
      </c>
      <c r="AL734" s="37">
        <f t="shared" si="284"/>
        <v>0</v>
      </c>
      <c r="AM734" s="179">
        <f t="shared" si="285"/>
        <v>0</v>
      </c>
      <c r="AP734" s="37">
        <f t="shared" si="286"/>
        <v>0</v>
      </c>
      <c r="AS734" s="37">
        <f t="shared" si="287"/>
        <v>0</v>
      </c>
      <c r="AV734" s="37">
        <f t="shared" si="288"/>
        <v>0</v>
      </c>
      <c r="DE734" s="37">
        <f t="shared" si="289"/>
        <v>0</v>
      </c>
      <c r="EL734" s="37">
        <f t="shared" si="290"/>
        <v>0</v>
      </c>
      <c r="FH734" s="37">
        <v>0</v>
      </c>
      <c r="FI734" s="37">
        <v>0</v>
      </c>
      <c r="JT734" s="37">
        <f t="shared" si="291"/>
        <v>0</v>
      </c>
      <c r="JW734" s="37">
        <f t="shared" si="292"/>
        <v>0</v>
      </c>
      <c r="JZ734" s="37">
        <f t="shared" si="293"/>
        <v>0</v>
      </c>
      <c r="KA734" s="37">
        <f t="shared" si="294"/>
        <v>0</v>
      </c>
      <c r="KB734" s="37">
        <f t="shared" si="295"/>
        <v>0</v>
      </c>
      <c r="KC734" s="37">
        <f t="shared" si="296"/>
        <v>0</v>
      </c>
      <c r="KD734" s="37">
        <f t="shared" si="297"/>
        <v>0</v>
      </c>
      <c r="KV734" s="37">
        <f t="shared" si="298"/>
        <v>0</v>
      </c>
    </row>
    <row r="735" spans="1:308" ht="17.25" customHeight="1" x14ac:dyDescent="0.3">
      <c r="A735" s="17"/>
      <c r="B735" s="19"/>
      <c r="E735" s="78">
        <f t="shared" si="277"/>
        <v>0</v>
      </c>
      <c r="F735" s="78">
        <f t="shared" si="274"/>
        <v>0</v>
      </c>
      <c r="G735" s="78">
        <f t="shared" si="275"/>
        <v>0</v>
      </c>
      <c r="H735" s="78">
        <f t="shared" si="276"/>
        <v>0</v>
      </c>
      <c r="I735" s="78">
        <f t="shared" si="278"/>
        <v>0</v>
      </c>
      <c r="J735" s="37">
        <f t="shared" si="279"/>
        <v>0</v>
      </c>
      <c r="V735" s="180">
        <f t="shared" si="280"/>
        <v>0</v>
      </c>
      <c r="W735" s="180">
        <f t="shared" si="281"/>
        <v>0</v>
      </c>
      <c r="X735" s="180"/>
      <c r="Y735" s="180"/>
      <c r="Z735" s="180">
        <f t="shared" si="282"/>
        <v>0</v>
      </c>
      <c r="AA735" s="180"/>
      <c r="AB735" s="180"/>
      <c r="AC735" s="180">
        <f t="shared" si="283"/>
        <v>0</v>
      </c>
      <c r="AL735" s="37">
        <f t="shared" si="284"/>
        <v>0</v>
      </c>
      <c r="AM735" s="179">
        <f t="shared" si="285"/>
        <v>0</v>
      </c>
      <c r="AP735" s="37">
        <f t="shared" si="286"/>
        <v>0</v>
      </c>
      <c r="AS735" s="37">
        <f t="shared" si="287"/>
        <v>0</v>
      </c>
      <c r="AV735" s="37">
        <f t="shared" si="288"/>
        <v>0</v>
      </c>
      <c r="DE735" s="37">
        <f t="shared" si="289"/>
        <v>0</v>
      </c>
      <c r="EL735" s="37">
        <f t="shared" si="290"/>
        <v>0</v>
      </c>
      <c r="FH735" s="37">
        <v>0</v>
      </c>
      <c r="FI735" s="37">
        <v>0</v>
      </c>
      <c r="JT735" s="37">
        <f t="shared" si="291"/>
        <v>0</v>
      </c>
      <c r="JW735" s="37">
        <f t="shared" si="292"/>
        <v>0</v>
      </c>
      <c r="JZ735" s="37">
        <f t="shared" si="293"/>
        <v>0</v>
      </c>
      <c r="KA735" s="37">
        <f t="shared" si="294"/>
        <v>0</v>
      </c>
      <c r="KB735" s="37">
        <f t="shared" si="295"/>
        <v>0</v>
      </c>
      <c r="KC735" s="37">
        <f t="shared" si="296"/>
        <v>0</v>
      </c>
      <c r="KD735" s="37">
        <f t="shared" si="297"/>
        <v>0</v>
      </c>
      <c r="KV735" s="37">
        <f t="shared" si="298"/>
        <v>0</v>
      </c>
    </row>
    <row r="736" spans="1:308" ht="17.25" customHeight="1" x14ac:dyDescent="0.3">
      <c r="A736" s="17"/>
      <c r="B736" s="19"/>
      <c r="E736" s="78">
        <f t="shared" si="277"/>
        <v>0</v>
      </c>
      <c r="F736" s="78">
        <f t="shared" si="274"/>
        <v>0</v>
      </c>
      <c r="G736" s="78">
        <f t="shared" si="275"/>
        <v>0</v>
      </c>
      <c r="H736" s="78">
        <f t="shared" si="276"/>
        <v>0</v>
      </c>
      <c r="I736" s="78">
        <f t="shared" si="278"/>
        <v>0</v>
      </c>
      <c r="J736" s="37">
        <f t="shared" si="279"/>
        <v>0</v>
      </c>
      <c r="V736" s="180">
        <f t="shared" si="280"/>
        <v>0</v>
      </c>
      <c r="W736" s="180">
        <f t="shared" si="281"/>
        <v>0</v>
      </c>
      <c r="X736" s="180"/>
      <c r="Y736" s="180"/>
      <c r="Z736" s="180">
        <f t="shared" si="282"/>
        <v>0</v>
      </c>
      <c r="AA736" s="180"/>
      <c r="AB736" s="180"/>
      <c r="AC736" s="180">
        <f t="shared" si="283"/>
        <v>0</v>
      </c>
      <c r="AL736" s="37">
        <f t="shared" si="284"/>
        <v>0</v>
      </c>
      <c r="AM736" s="179">
        <f t="shared" si="285"/>
        <v>0</v>
      </c>
      <c r="AP736" s="37">
        <f t="shared" si="286"/>
        <v>0</v>
      </c>
      <c r="AS736" s="37">
        <f t="shared" si="287"/>
        <v>0</v>
      </c>
      <c r="AV736" s="37">
        <f t="shared" si="288"/>
        <v>0</v>
      </c>
      <c r="DE736" s="37">
        <f t="shared" si="289"/>
        <v>0</v>
      </c>
      <c r="EL736" s="37">
        <f t="shared" si="290"/>
        <v>0</v>
      </c>
      <c r="FH736" s="37">
        <v>0</v>
      </c>
      <c r="FI736" s="37">
        <v>0</v>
      </c>
      <c r="JT736" s="37">
        <f t="shared" si="291"/>
        <v>0</v>
      </c>
      <c r="JW736" s="37">
        <f t="shared" si="292"/>
        <v>0</v>
      </c>
      <c r="JZ736" s="37">
        <f t="shared" si="293"/>
        <v>0</v>
      </c>
      <c r="KA736" s="37">
        <f t="shared" si="294"/>
        <v>0</v>
      </c>
      <c r="KB736" s="37">
        <f t="shared" si="295"/>
        <v>0</v>
      </c>
      <c r="KC736" s="37">
        <f t="shared" si="296"/>
        <v>0</v>
      </c>
      <c r="KD736" s="37">
        <f t="shared" si="297"/>
        <v>0</v>
      </c>
      <c r="KV736" s="37">
        <f t="shared" si="298"/>
        <v>0</v>
      </c>
    </row>
    <row r="737" spans="1:308" ht="17.25" customHeight="1" x14ac:dyDescent="0.3">
      <c r="A737" s="17"/>
      <c r="B737" s="19"/>
      <c r="E737" s="78">
        <f t="shared" si="277"/>
        <v>0</v>
      </c>
      <c r="F737" s="78">
        <f t="shared" si="274"/>
        <v>0</v>
      </c>
      <c r="G737" s="78">
        <f t="shared" si="275"/>
        <v>0</v>
      </c>
      <c r="H737" s="78">
        <f t="shared" si="276"/>
        <v>0</v>
      </c>
      <c r="I737" s="78">
        <f t="shared" si="278"/>
        <v>0</v>
      </c>
      <c r="J737" s="37">
        <f t="shared" si="279"/>
        <v>0</v>
      </c>
      <c r="V737" s="180">
        <f t="shared" si="280"/>
        <v>0</v>
      </c>
      <c r="W737" s="180">
        <f t="shared" si="281"/>
        <v>0</v>
      </c>
      <c r="X737" s="180"/>
      <c r="Y737" s="180"/>
      <c r="Z737" s="180">
        <f t="shared" si="282"/>
        <v>0</v>
      </c>
      <c r="AA737" s="180"/>
      <c r="AB737" s="180"/>
      <c r="AC737" s="180">
        <f t="shared" si="283"/>
        <v>0</v>
      </c>
      <c r="AL737" s="37">
        <f t="shared" si="284"/>
        <v>0</v>
      </c>
      <c r="AM737" s="179">
        <f t="shared" si="285"/>
        <v>0</v>
      </c>
      <c r="AP737" s="37">
        <f t="shared" si="286"/>
        <v>0</v>
      </c>
      <c r="AS737" s="37">
        <f t="shared" si="287"/>
        <v>0</v>
      </c>
      <c r="AV737" s="37">
        <f t="shared" si="288"/>
        <v>0</v>
      </c>
      <c r="DE737" s="37">
        <f t="shared" si="289"/>
        <v>0</v>
      </c>
      <c r="EL737" s="37">
        <f t="shared" si="290"/>
        <v>0</v>
      </c>
      <c r="FH737" s="37">
        <v>0</v>
      </c>
      <c r="FI737" s="37">
        <v>0</v>
      </c>
      <c r="JT737" s="37">
        <f t="shared" si="291"/>
        <v>0</v>
      </c>
      <c r="JW737" s="37">
        <f t="shared" si="292"/>
        <v>0</v>
      </c>
      <c r="JZ737" s="37">
        <f t="shared" si="293"/>
        <v>0</v>
      </c>
      <c r="KA737" s="37">
        <f t="shared" si="294"/>
        <v>0</v>
      </c>
      <c r="KB737" s="37">
        <f t="shared" si="295"/>
        <v>0</v>
      </c>
      <c r="KC737" s="37">
        <f t="shared" si="296"/>
        <v>0</v>
      </c>
      <c r="KD737" s="37">
        <f t="shared" si="297"/>
        <v>0</v>
      </c>
      <c r="KV737" s="37">
        <f t="shared" si="298"/>
        <v>0</v>
      </c>
    </row>
    <row r="738" spans="1:308" ht="17.25" customHeight="1" x14ac:dyDescent="0.3">
      <c r="A738" s="17"/>
      <c r="B738" s="19"/>
      <c r="E738" s="78">
        <f t="shared" si="277"/>
        <v>0</v>
      </c>
      <c r="F738" s="78">
        <f t="shared" si="274"/>
        <v>0</v>
      </c>
      <c r="G738" s="78">
        <f t="shared" si="275"/>
        <v>0</v>
      </c>
      <c r="H738" s="78">
        <f t="shared" si="276"/>
        <v>0</v>
      </c>
      <c r="I738" s="78">
        <f t="shared" si="278"/>
        <v>0</v>
      </c>
      <c r="J738" s="37">
        <f t="shared" si="279"/>
        <v>0</v>
      </c>
      <c r="V738" s="180">
        <f t="shared" si="280"/>
        <v>0</v>
      </c>
      <c r="W738" s="180">
        <f t="shared" si="281"/>
        <v>0</v>
      </c>
      <c r="X738" s="180"/>
      <c r="Y738" s="180"/>
      <c r="Z738" s="180">
        <f t="shared" si="282"/>
        <v>0</v>
      </c>
      <c r="AA738" s="180"/>
      <c r="AB738" s="180"/>
      <c r="AC738" s="180">
        <f t="shared" si="283"/>
        <v>0</v>
      </c>
      <c r="AL738" s="37">
        <f t="shared" si="284"/>
        <v>0</v>
      </c>
      <c r="AM738" s="179">
        <f t="shared" si="285"/>
        <v>0</v>
      </c>
      <c r="AP738" s="37">
        <f t="shared" si="286"/>
        <v>0</v>
      </c>
      <c r="AS738" s="37">
        <f t="shared" si="287"/>
        <v>0</v>
      </c>
      <c r="AV738" s="37">
        <f t="shared" si="288"/>
        <v>0</v>
      </c>
      <c r="DE738" s="37">
        <f t="shared" si="289"/>
        <v>0</v>
      </c>
      <c r="EL738" s="37">
        <f t="shared" si="290"/>
        <v>0</v>
      </c>
      <c r="FH738" s="37">
        <v>0</v>
      </c>
      <c r="FI738" s="37">
        <v>0</v>
      </c>
      <c r="JT738" s="37">
        <f t="shared" si="291"/>
        <v>0</v>
      </c>
      <c r="JW738" s="37">
        <f t="shared" si="292"/>
        <v>0</v>
      </c>
      <c r="JZ738" s="37">
        <f t="shared" si="293"/>
        <v>0</v>
      </c>
      <c r="KA738" s="37">
        <f t="shared" si="294"/>
        <v>0</v>
      </c>
      <c r="KB738" s="37">
        <f t="shared" si="295"/>
        <v>0</v>
      </c>
      <c r="KC738" s="37">
        <f t="shared" si="296"/>
        <v>0</v>
      </c>
      <c r="KD738" s="37">
        <f t="shared" si="297"/>
        <v>0</v>
      </c>
      <c r="KV738" s="37">
        <f t="shared" si="298"/>
        <v>0</v>
      </c>
    </row>
    <row r="739" spans="1:308" ht="17.25" customHeight="1" x14ac:dyDescent="0.3">
      <c r="A739" s="17"/>
      <c r="B739" s="19"/>
      <c r="E739" s="78">
        <f t="shared" si="277"/>
        <v>0</v>
      </c>
      <c r="F739" s="78">
        <f t="shared" si="274"/>
        <v>0</v>
      </c>
      <c r="G739" s="78">
        <f t="shared" si="275"/>
        <v>0</v>
      </c>
      <c r="H739" s="78">
        <f t="shared" si="276"/>
        <v>0</v>
      </c>
      <c r="I739" s="78">
        <f t="shared" si="278"/>
        <v>0</v>
      </c>
      <c r="J739" s="37">
        <f t="shared" si="279"/>
        <v>0</v>
      </c>
      <c r="V739" s="180">
        <f t="shared" si="280"/>
        <v>0</v>
      </c>
      <c r="W739" s="180">
        <f t="shared" si="281"/>
        <v>0</v>
      </c>
      <c r="X739" s="180"/>
      <c r="Y739" s="180"/>
      <c r="Z739" s="180">
        <f t="shared" si="282"/>
        <v>0</v>
      </c>
      <c r="AA739" s="180"/>
      <c r="AB739" s="180"/>
      <c r="AC739" s="180">
        <f t="shared" si="283"/>
        <v>0</v>
      </c>
      <c r="AL739" s="37">
        <f t="shared" si="284"/>
        <v>0</v>
      </c>
      <c r="AM739" s="179">
        <f t="shared" si="285"/>
        <v>0</v>
      </c>
      <c r="AP739" s="37">
        <f t="shared" si="286"/>
        <v>0</v>
      </c>
      <c r="AS739" s="37">
        <f t="shared" si="287"/>
        <v>0</v>
      </c>
      <c r="AV739" s="37">
        <f t="shared" si="288"/>
        <v>0</v>
      </c>
      <c r="DE739" s="37">
        <f t="shared" si="289"/>
        <v>0</v>
      </c>
      <c r="EL739" s="37">
        <f t="shared" si="290"/>
        <v>0</v>
      </c>
      <c r="FH739" s="37">
        <v>0</v>
      </c>
      <c r="FI739" s="37">
        <v>0</v>
      </c>
      <c r="JT739" s="37">
        <f t="shared" si="291"/>
        <v>0</v>
      </c>
      <c r="JW739" s="37">
        <f t="shared" si="292"/>
        <v>0</v>
      </c>
      <c r="JZ739" s="37">
        <f t="shared" si="293"/>
        <v>0</v>
      </c>
      <c r="KA739" s="37">
        <f t="shared" si="294"/>
        <v>0</v>
      </c>
      <c r="KB739" s="37">
        <f t="shared" si="295"/>
        <v>0</v>
      </c>
      <c r="KC739" s="37">
        <f t="shared" si="296"/>
        <v>0</v>
      </c>
      <c r="KD739" s="37">
        <f t="shared" si="297"/>
        <v>0</v>
      </c>
      <c r="KV739" s="37">
        <f t="shared" si="298"/>
        <v>0</v>
      </c>
    </row>
    <row r="740" spans="1:308" ht="17.25" customHeight="1" x14ac:dyDescent="0.3">
      <c r="A740" s="17"/>
      <c r="B740" s="19"/>
      <c r="E740" s="78">
        <f t="shared" si="277"/>
        <v>0</v>
      </c>
      <c r="F740" s="78">
        <f t="shared" si="274"/>
        <v>0</v>
      </c>
      <c r="G740" s="78">
        <f t="shared" si="275"/>
        <v>0</v>
      </c>
      <c r="H740" s="78">
        <f t="shared" si="276"/>
        <v>0</v>
      </c>
      <c r="I740" s="78">
        <f t="shared" si="278"/>
        <v>0</v>
      </c>
      <c r="J740" s="37">
        <f t="shared" si="279"/>
        <v>0</v>
      </c>
      <c r="V740" s="180">
        <f t="shared" si="280"/>
        <v>0</v>
      </c>
      <c r="W740" s="180">
        <f t="shared" si="281"/>
        <v>0</v>
      </c>
      <c r="X740" s="180"/>
      <c r="Y740" s="180"/>
      <c r="Z740" s="180">
        <f t="shared" si="282"/>
        <v>0</v>
      </c>
      <c r="AA740" s="180"/>
      <c r="AB740" s="180"/>
      <c r="AC740" s="180">
        <f t="shared" si="283"/>
        <v>0</v>
      </c>
      <c r="AL740" s="37">
        <f t="shared" si="284"/>
        <v>0</v>
      </c>
      <c r="AM740" s="179">
        <f t="shared" si="285"/>
        <v>0</v>
      </c>
      <c r="AP740" s="37">
        <f t="shared" si="286"/>
        <v>0</v>
      </c>
      <c r="AS740" s="37">
        <f t="shared" si="287"/>
        <v>0</v>
      </c>
      <c r="AV740" s="37">
        <f t="shared" si="288"/>
        <v>0</v>
      </c>
      <c r="DE740" s="37">
        <f t="shared" si="289"/>
        <v>0</v>
      </c>
      <c r="EL740" s="37">
        <f t="shared" si="290"/>
        <v>0</v>
      </c>
      <c r="FH740" s="37">
        <v>0</v>
      </c>
      <c r="FI740" s="37">
        <v>0</v>
      </c>
      <c r="JT740" s="37">
        <f t="shared" si="291"/>
        <v>0</v>
      </c>
      <c r="JW740" s="37">
        <f t="shared" si="292"/>
        <v>0</v>
      </c>
      <c r="JZ740" s="37">
        <f t="shared" si="293"/>
        <v>0</v>
      </c>
      <c r="KA740" s="37">
        <f t="shared" si="294"/>
        <v>0</v>
      </c>
      <c r="KB740" s="37">
        <f t="shared" si="295"/>
        <v>0</v>
      </c>
      <c r="KC740" s="37">
        <f t="shared" si="296"/>
        <v>0</v>
      </c>
      <c r="KD740" s="37">
        <f t="shared" si="297"/>
        <v>0</v>
      </c>
      <c r="KV740" s="37">
        <f t="shared" si="298"/>
        <v>0</v>
      </c>
    </row>
    <row r="741" spans="1:308" ht="17.25" customHeight="1" x14ac:dyDescent="0.3">
      <c r="A741" s="17"/>
      <c r="B741" s="19"/>
      <c r="E741" s="78">
        <f t="shared" si="277"/>
        <v>0</v>
      </c>
      <c r="F741" s="78">
        <f t="shared" si="274"/>
        <v>0</v>
      </c>
      <c r="G741" s="78">
        <f t="shared" si="275"/>
        <v>0</v>
      </c>
      <c r="H741" s="78">
        <f t="shared" si="276"/>
        <v>0</v>
      </c>
      <c r="I741" s="78">
        <f t="shared" si="278"/>
        <v>0</v>
      </c>
      <c r="J741" s="37">
        <f t="shared" si="279"/>
        <v>0</v>
      </c>
      <c r="V741" s="180">
        <f t="shared" si="280"/>
        <v>0</v>
      </c>
      <c r="W741" s="180">
        <f t="shared" si="281"/>
        <v>0</v>
      </c>
      <c r="X741" s="180"/>
      <c r="Y741" s="180"/>
      <c r="Z741" s="180">
        <f t="shared" si="282"/>
        <v>0</v>
      </c>
      <c r="AA741" s="180"/>
      <c r="AB741" s="180"/>
      <c r="AC741" s="180">
        <f t="shared" si="283"/>
        <v>0</v>
      </c>
      <c r="AL741" s="37">
        <f t="shared" si="284"/>
        <v>0</v>
      </c>
      <c r="AM741" s="179">
        <f t="shared" si="285"/>
        <v>0</v>
      </c>
      <c r="AP741" s="37">
        <f t="shared" si="286"/>
        <v>0</v>
      </c>
      <c r="AS741" s="37">
        <f t="shared" si="287"/>
        <v>0</v>
      </c>
      <c r="AV741" s="37">
        <f t="shared" si="288"/>
        <v>0</v>
      </c>
      <c r="DE741" s="37">
        <f t="shared" si="289"/>
        <v>0</v>
      </c>
      <c r="EL741" s="37">
        <f t="shared" si="290"/>
        <v>0</v>
      </c>
      <c r="FH741" s="37">
        <v>0</v>
      </c>
      <c r="FI741" s="37">
        <v>0</v>
      </c>
      <c r="JT741" s="37">
        <f t="shared" si="291"/>
        <v>0</v>
      </c>
      <c r="JW741" s="37">
        <f t="shared" si="292"/>
        <v>0</v>
      </c>
      <c r="JZ741" s="37">
        <f t="shared" si="293"/>
        <v>0</v>
      </c>
      <c r="KA741" s="37">
        <f t="shared" si="294"/>
        <v>0</v>
      </c>
      <c r="KB741" s="37">
        <f t="shared" si="295"/>
        <v>0</v>
      </c>
      <c r="KC741" s="37">
        <f t="shared" si="296"/>
        <v>0</v>
      </c>
      <c r="KD741" s="37">
        <f t="shared" si="297"/>
        <v>0</v>
      </c>
      <c r="KV741" s="37">
        <f t="shared" si="298"/>
        <v>0</v>
      </c>
    </row>
    <row r="742" spans="1:308" ht="17.25" customHeight="1" x14ac:dyDescent="0.3">
      <c r="A742" s="17"/>
      <c r="B742" s="19"/>
      <c r="E742" s="78">
        <f t="shared" si="277"/>
        <v>0</v>
      </c>
      <c r="F742" s="78">
        <f t="shared" si="274"/>
        <v>0</v>
      </c>
      <c r="G742" s="78">
        <f t="shared" si="275"/>
        <v>0</v>
      </c>
      <c r="H742" s="78">
        <f t="shared" si="276"/>
        <v>0</v>
      </c>
      <c r="I742" s="78">
        <f t="shared" si="278"/>
        <v>0</v>
      </c>
      <c r="J742" s="37">
        <f t="shared" si="279"/>
        <v>0</v>
      </c>
      <c r="V742" s="180">
        <f t="shared" si="280"/>
        <v>0</v>
      </c>
      <c r="W742" s="180">
        <f t="shared" si="281"/>
        <v>0</v>
      </c>
      <c r="X742" s="180"/>
      <c r="Y742" s="180"/>
      <c r="Z742" s="180">
        <f t="shared" si="282"/>
        <v>0</v>
      </c>
      <c r="AA742" s="180"/>
      <c r="AB742" s="180"/>
      <c r="AC742" s="180">
        <f t="shared" si="283"/>
        <v>0</v>
      </c>
      <c r="AL742" s="37">
        <f t="shared" si="284"/>
        <v>0</v>
      </c>
      <c r="AM742" s="179">
        <f t="shared" si="285"/>
        <v>0</v>
      </c>
      <c r="AP742" s="37">
        <f t="shared" si="286"/>
        <v>0</v>
      </c>
      <c r="AS742" s="37">
        <f t="shared" si="287"/>
        <v>0</v>
      </c>
      <c r="AV742" s="37">
        <f t="shared" si="288"/>
        <v>0</v>
      </c>
      <c r="DE742" s="37">
        <f t="shared" si="289"/>
        <v>0</v>
      </c>
      <c r="EL742" s="37">
        <f t="shared" si="290"/>
        <v>0</v>
      </c>
      <c r="FH742" s="37">
        <v>0</v>
      </c>
      <c r="FI742" s="37">
        <v>0</v>
      </c>
      <c r="JT742" s="37">
        <f t="shared" si="291"/>
        <v>0</v>
      </c>
      <c r="JW742" s="37">
        <f t="shared" si="292"/>
        <v>0</v>
      </c>
      <c r="JZ742" s="37">
        <f t="shared" si="293"/>
        <v>0</v>
      </c>
      <c r="KA742" s="37">
        <f t="shared" si="294"/>
        <v>0</v>
      </c>
      <c r="KB742" s="37">
        <f t="shared" si="295"/>
        <v>0</v>
      </c>
      <c r="KC742" s="37">
        <f t="shared" si="296"/>
        <v>0</v>
      </c>
      <c r="KD742" s="37">
        <f t="shared" si="297"/>
        <v>0</v>
      </c>
      <c r="KV742" s="37">
        <f t="shared" si="298"/>
        <v>0</v>
      </c>
    </row>
    <row r="743" spans="1:308" ht="17.25" customHeight="1" x14ac:dyDescent="0.3">
      <c r="A743" s="17"/>
      <c r="B743" s="19"/>
      <c r="E743" s="78">
        <f t="shared" si="277"/>
        <v>0</v>
      </c>
      <c r="F743" s="78">
        <f t="shared" si="274"/>
        <v>0</v>
      </c>
      <c r="G743" s="78">
        <f t="shared" si="275"/>
        <v>0</v>
      </c>
      <c r="H743" s="78">
        <f t="shared" si="276"/>
        <v>0</v>
      </c>
      <c r="I743" s="78">
        <f t="shared" si="278"/>
        <v>0</v>
      </c>
      <c r="J743" s="37">
        <f t="shared" si="279"/>
        <v>0</v>
      </c>
      <c r="V743" s="180">
        <f t="shared" si="280"/>
        <v>0</v>
      </c>
      <c r="W743" s="180">
        <f t="shared" si="281"/>
        <v>0</v>
      </c>
      <c r="X743" s="180"/>
      <c r="Y743" s="180"/>
      <c r="Z743" s="180">
        <f t="shared" si="282"/>
        <v>0</v>
      </c>
      <c r="AA743" s="180"/>
      <c r="AB743" s="180"/>
      <c r="AC743" s="180">
        <f t="shared" si="283"/>
        <v>0</v>
      </c>
      <c r="AL743" s="37">
        <f t="shared" si="284"/>
        <v>0</v>
      </c>
      <c r="AM743" s="179">
        <f t="shared" si="285"/>
        <v>0</v>
      </c>
      <c r="AP743" s="37">
        <f t="shared" si="286"/>
        <v>0</v>
      </c>
      <c r="AS743" s="37">
        <f t="shared" si="287"/>
        <v>0</v>
      </c>
      <c r="AV743" s="37">
        <f t="shared" si="288"/>
        <v>0</v>
      </c>
      <c r="DE743" s="37">
        <f t="shared" si="289"/>
        <v>0</v>
      </c>
      <c r="EL743" s="37">
        <f t="shared" si="290"/>
        <v>0</v>
      </c>
      <c r="FH743" s="37">
        <v>0</v>
      </c>
      <c r="FI743" s="37">
        <v>0</v>
      </c>
      <c r="JT743" s="37">
        <f t="shared" si="291"/>
        <v>0</v>
      </c>
      <c r="JW743" s="37">
        <f t="shared" si="292"/>
        <v>0</v>
      </c>
      <c r="JZ743" s="37">
        <f t="shared" si="293"/>
        <v>0</v>
      </c>
      <c r="KA743" s="37">
        <f t="shared" si="294"/>
        <v>0</v>
      </c>
      <c r="KB743" s="37">
        <f t="shared" si="295"/>
        <v>0</v>
      </c>
      <c r="KC743" s="37">
        <f t="shared" si="296"/>
        <v>0</v>
      </c>
      <c r="KD743" s="37">
        <f t="shared" si="297"/>
        <v>0</v>
      </c>
      <c r="KV743" s="37">
        <f t="shared" si="298"/>
        <v>0</v>
      </c>
    </row>
    <row r="744" spans="1:308" ht="17.25" customHeight="1" x14ac:dyDescent="0.3">
      <c r="A744" s="17"/>
      <c r="B744" s="19"/>
      <c r="E744" s="78">
        <f t="shared" si="277"/>
        <v>0</v>
      </c>
      <c r="F744" s="78">
        <f t="shared" si="274"/>
        <v>0</v>
      </c>
      <c r="G744" s="78">
        <f t="shared" si="275"/>
        <v>0</v>
      </c>
      <c r="H744" s="78">
        <f t="shared" si="276"/>
        <v>0</v>
      </c>
      <c r="I744" s="78">
        <f t="shared" si="278"/>
        <v>0</v>
      </c>
      <c r="J744" s="37">
        <f t="shared" si="279"/>
        <v>0</v>
      </c>
      <c r="V744" s="180">
        <f t="shared" si="280"/>
        <v>0</v>
      </c>
      <c r="W744" s="180">
        <f t="shared" si="281"/>
        <v>0</v>
      </c>
      <c r="X744" s="180"/>
      <c r="Y744" s="180"/>
      <c r="Z744" s="180">
        <f t="shared" si="282"/>
        <v>0</v>
      </c>
      <c r="AA744" s="180"/>
      <c r="AB744" s="180"/>
      <c r="AC744" s="180">
        <f t="shared" si="283"/>
        <v>0</v>
      </c>
      <c r="AL744" s="37">
        <f t="shared" si="284"/>
        <v>0</v>
      </c>
      <c r="AM744" s="179">
        <f t="shared" si="285"/>
        <v>0</v>
      </c>
      <c r="AP744" s="37">
        <f t="shared" si="286"/>
        <v>0</v>
      </c>
      <c r="AS744" s="37">
        <f t="shared" si="287"/>
        <v>0</v>
      </c>
      <c r="AV744" s="37">
        <f t="shared" si="288"/>
        <v>0</v>
      </c>
      <c r="DE744" s="37">
        <f t="shared" si="289"/>
        <v>0</v>
      </c>
      <c r="EL744" s="37">
        <f t="shared" si="290"/>
        <v>0</v>
      </c>
      <c r="FH744" s="37">
        <v>0</v>
      </c>
      <c r="FI744" s="37">
        <v>0</v>
      </c>
      <c r="JT744" s="37">
        <f t="shared" si="291"/>
        <v>0</v>
      </c>
      <c r="JW744" s="37">
        <f t="shared" si="292"/>
        <v>0</v>
      </c>
      <c r="JZ744" s="37">
        <f t="shared" si="293"/>
        <v>0</v>
      </c>
      <c r="KA744" s="37">
        <f t="shared" si="294"/>
        <v>0</v>
      </c>
      <c r="KB744" s="37">
        <f t="shared" si="295"/>
        <v>0</v>
      </c>
      <c r="KC744" s="37">
        <f t="shared" si="296"/>
        <v>0</v>
      </c>
      <c r="KD744" s="37">
        <f t="shared" si="297"/>
        <v>0</v>
      </c>
      <c r="KV744" s="37">
        <f t="shared" si="298"/>
        <v>0</v>
      </c>
    </row>
    <row r="745" spans="1:308" ht="17.25" customHeight="1" x14ac:dyDescent="0.3">
      <c r="A745" s="17"/>
      <c r="B745" s="19"/>
      <c r="E745" s="78">
        <f t="shared" si="277"/>
        <v>0</v>
      </c>
      <c r="F745" s="78">
        <f t="shared" si="274"/>
        <v>0</v>
      </c>
      <c r="G745" s="78">
        <f t="shared" si="275"/>
        <v>0</v>
      </c>
      <c r="H745" s="78">
        <f t="shared" si="276"/>
        <v>0</v>
      </c>
      <c r="I745" s="78">
        <f t="shared" si="278"/>
        <v>0</v>
      </c>
      <c r="J745" s="37">
        <f t="shared" si="279"/>
        <v>0</v>
      </c>
      <c r="V745" s="180">
        <f t="shared" si="280"/>
        <v>0</v>
      </c>
      <c r="W745" s="180">
        <f t="shared" si="281"/>
        <v>0</v>
      </c>
      <c r="X745" s="180"/>
      <c r="Y745" s="180"/>
      <c r="Z745" s="180">
        <f t="shared" si="282"/>
        <v>0</v>
      </c>
      <c r="AA745" s="180"/>
      <c r="AB745" s="180"/>
      <c r="AC745" s="180">
        <f t="shared" si="283"/>
        <v>0</v>
      </c>
      <c r="AL745" s="37">
        <f t="shared" si="284"/>
        <v>0</v>
      </c>
      <c r="AM745" s="179">
        <f t="shared" si="285"/>
        <v>0</v>
      </c>
      <c r="AP745" s="37">
        <f t="shared" si="286"/>
        <v>0</v>
      </c>
      <c r="AS745" s="37">
        <f t="shared" si="287"/>
        <v>0</v>
      </c>
      <c r="AV745" s="37">
        <f t="shared" si="288"/>
        <v>0</v>
      </c>
      <c r="DE745" s="37">
        <f t="shared" si="289"/>
        <v>0</v>
      </c>
      <c r="EL745" s="37">
        <f t="shared" si="290"/>
        <v>0</v>
      </c>
      <c r="FH745" s="37">
        <v>0</v>
      </c>
      <c r="FI745" s="37">
        <v>0</v>
      </c>
      <c r="JT745" s="37">
        <f t="shared" si="291"/>
        <v>0</v>
      </c>
      <c r="JW745" s="37">
        <f t="shared" si="292"/>
        <v>0</v>
      </c>
      <c r="JZ745" s="37">
        <f t="shared" si="293"/>
        <v>0</v>
      </c>
      <c r="KA745" s="37">
        <f t="shared" si="294"/>
        <v>0</v>
      </c>
      <c r="KB745" s="37">
        <f t="shared" si="295"/>
        <v>0</v>
      </c>
      <c r="KC745" s="37">
        <f t="shared" si="296"/>
        <v>0</v>
      </c>
      <c r="KD745" s="37">
        <f t="shared" si="297"/>
        <v>0</v>
      </c>
      <c r="KV745" s="37">
        <f t="shared" si="298"/>
        <v>0</v>
      </c>
    </row>
    <row r="746" spans="1:308" ht="17.25" customHeight="1" x14ac:dyDescent="0.3">
      <c r="A746" s="17"/>
      <c r="B746" s="19"/>
      <c r="E746" s="78">
        <f t="shared" si="277"/>
        <v>0</v>
      </c>
      <c r="F746" s="78">
        <f t="shared" si="274"/>
        <v>0</v>
      </c>
      <c r="G746" s="78">
        <f t="shared" si="275"/>
        <v>0</v>
      </c>
      <c r="H746" s="78">
        <f t="shared" si="276"/>
        <v>0</v>
      </c>
      <c r="I746" s="78">
        <f t="shared" si="278"/>
        <v>0</v>
      </c>
      <c r="J746" s="37">
        <f t="shared" si="279"/>
        <v>0</v>
      </c>
      <c r="V746" s="180">
        <f t="shared" si="280"/>
        <v>0</v>
      </c>
      <c r="W746" s="180">
        <f t="shared" si="281"/>
        <v>0</v>
      </c>
      <c r="X746" s="180"/>
      <c r="Y746" s="180"/>
      <c r="Z746" s="180">
        <f t="shared" si="282"/>
        <v>0</v>
      </c>
      <c r="AA746" s="180"/>
      <c r="AB746" s="180"/>
      <c r="AC746" s="180">
        <f t="shared" si="283"/>
        <v>0</v>
      </c>
      <c r="AL746" s="37">
        <f t="shared" si="284"/>
        <v>0</v>
      </c>
      <c r="AM746" s="179">
        <f t="shared" si="285"/>
        <v>0</v>
      </c>
      <c r="AP746" s="37">
        <f t="shared" si="286"/>
        <v>0</v>
      </c>
      <c r="AS746" s="37">
        <f t="shared" si="287"/>
        <v>0</v>
      </c>
      <c r="AV746" s="37">
        <f t="shared" si="288"/>
        <v>0</v>
      </c>
      <c r="DE746" s="37">
        <f t="shared" si="289"/>
        <v>0</v>
      </c>
      <c r="EL746" s="37">
        <f t="shared" si="290"/>
        <v>0</v>
      </c>
      <c r="FH746" s="37">
        <v>0</v>
      </c>
      <c r="FI746" s="37">
        <v>0</v>
      </c>
      <c r="JT746" s="37">
        <f t="shared" si="291"/>
        <v>0</v>
      </c>
      <c r="JW746" s="37">
        <f t="shared" si="292"/>
        <v>0</v>
      </c>
      <c r="JZ746" s="37">
        <f t="shared" si="293"/>
        <v>0</v>
      </c>
      <c r="KA746" s="37">
        <f t="shared" si="294"/>
        <v>0</v>
      </c>
      <c r="KB746" s="37">
        <f t="shared" si="295"/>
        <v>0</v>
      </c>
      <c r="KC746" s="37">
        <f t="shared" si="296"/>
        <v>0</v>
      </c>
      <c r="KD746" s="37">
        <f t="shared" si="297"/>
        <v>0</v>
      </c>
      <c r="KV746" s="37">
        <f t="shared" si="298"/>
        <v>0</v>
      </c>
    </row>
    <row r="747" spans="1:308" ht="17.25" customHeight="1" x14ac:dyDescent="0.3">
      <c r="A747" s="17"/>
      <c r="B747" s="19"/>
      <c r="E747" s="78">
        <f t="shared" si="277"/>
        <v>0</v>
      </c>
      <c r="F747" s="78">
        <f t="shared" si="274"/>
        <v>0</v>
      </c>
      <c r="G747" s="78">
        <f t="shared" si="275"/>
        <v>0</v>
      </c>
      <c r="H747" s="78">
        <f t="shared" si="276"/>
        <v>0</v>
      </c>
      <c r="I747" s="78">
        <f t="shared" si="278"/>
        <v>0</v>
      </c>
      <c r="J747" s="37">
        <f t="shared" si="279"/>
        <v>0</v>
      </c>
      <c r="V747" s="180">
        <f t="shared" si="280"/>
        <v>0</v>
      </c>
      <c r="W747" s="180">
        <f t="shared" si="281"/>
        <v>0</v>
      </c>
      <c r="X747" s="180"/>
      <c r="Y747" s="180"/>
      <c r="Z747" s="180">
        <f t="shared" si="282"/>
        <v>0</v>
      </c>
      <c r="AA747" s="180"/>
      <c r="AB747" s="180"/>
      <c r="AC747" s="180">
        <f t="shared" si="283"/>
        <v>0</v>
      </c>
      <c r="AL747" s="37">
        <f t="shared" si="284"/>
        <v>0</v>
      </c>
      <c r="AM747" s="179">
        <f t="shared" si="285"/>
        <v>0</v>
      </c>
      <c r="AP747" s="37">
        <f t="shared" si="286"/>
        <v>0</v>
      </c>
      <c r="AS747" s="37">
        <f t="shared" si="287"/>
        <v>0</v>
      </c>
      <c r="AV747" s="37">
        <f t="shared" si="288"/>
        <v>0</v>
      </c>
      <c r="DE747" s="37">
        <f t="shared" si="289"/>
        <v>0</v>
      </c>
      <c r="EL747" s="37">
        <f t="shared" si="290"/>
        <v>0</v>
      </c>
      <c r="FH747" s="37">
        <v>0</v>
      </c>
      <c r="FI747" s="37">
        <v>0</v>
      </c>
      <c r="JT747" s="37">
        <f t="shared" si="291"/>
        <v>0</v>
      </c>
      <c r="JW747" s="37">
        <f t="shared" si="292"/>
        <v>0</v>
      </c>
      <c r="JZ747" s="37">
        <f t="shared" si="293"/>
        <v>0</v>
      </c>
      <c r="KA747" s="37">
        <f t="shared" si="294"/>
        <v>0</v>
      </c>
      <c r="KB747" s="37">
        <f t="shared" si="295"/>
        <v>0</v>
      </c>
      <c r="KC747" s="37">
        <f t="shared" si="296"/>
        <v>0</v>
      </c>
      <c r="KD747" s="37">
        <f t="shared" si="297"/>
        <v>0</v>
      </c>
      <c r="KV747" s="37">
        <f t="shared" si="298"/>
        <v>0</v>
      </c>
    </row>
    <row r="748" spans="1:308" ht="17.25" customHeight="1" x14ac:dyDescent="0.3">
      <c r="A748" s="17"/>
      <c r="B748" s="19"/>
      <c r="E748" s="78">
        <f t="shared" si="277"/>
        <v>0</v>
      </c>
      <c r="F748" s="78">
        <f t="shared" si="274"/>
        <v>0</v>
      </c>
      <c r="G748" s="78">
        <f t="shared" si="275"/>
        <v>0</v>
      </c>
      <c r="H748" s="78">
        <f t="shared" si="276"/>
        <v>0</v>
      </c>
      <c r="I748" s="78">
        <f t="shared" si="278"/>
        <v>0</v>
      </c>
      <c r="J748" s="37">
        <f t="shared" si="279"/>
        <v>0</v>
      </c>
      <c r="V748" s="180">
        <f t="shared" si="280"/>
        <v>0</v>
      </c>
      <c r="W748" s="180">
        <f t="shared" si="281"/>
        <v>0</v>
      </c>
      <c r="X748" s="180"/>
      <c r="Y748" s="180"/>
      <c r="Z748" s="180">
        <f t="shared" si="282"/>
        <v>0</v>
      </c>
      <c r="AA748" s="180"/>
      <c r="AB748" s="180"/>
      <c r="AC748" s="180">
        <f t="shared" si="283"/>
        <v>0</v>
      </c>
      <c r="AL748" s="37">
        <f t="shared" si="284"/>
        <v>0</v>
      </c>
      <c r="AM748" s="179">
        <f t="shared" si="285"/>
        <v>0</v>
      </c>
      <c r="AP748" s="37">
        <f t="shared" si="286"/>
        <v>0</v>
      </c>
      <c r="AS748" s="37">
        <f t="shared" si="287"/>
        <v>0</v>
      </c>
      <c r="AV748" s="37">
        <f t="shared" si="288"/>
        <v>0</v>
      </c>
      <c r="DE748" s="37">
        <f t="shared" si="289"/>
        <v>0</v>
      </c>
      <c r="EL748" s="37">
        <f t="shared" si="290"/>
        <v>0</v>
      </c>
      <c r="FH748" s="37">
        <v>0</v>
      </c>
      <c r="FI748" s="37">
        <v>0</v>
      </c>
      <c r="JT748" s="37">
        <f t="shared" si="291"/>
        <v>0</v>
      </c>
      <c r="JW748" s="37">
        <f t="shared" si="292"/>
        <v>0</v>
      </c>
      <c r="JZ748" s="37">
        <f t="shared" si="293"/>
        <v>0</v>
      </c>
      <c r="KA748" s="37">
        <f t="shared" si="294"/>
        <v>0</v>
      </c>
      <c r="KB748" s="37">
        <f t="shared" si="295"/>
        <v>0</v>
      </c>
      <c r="KC748" s="37">
        <f t="shared" si="296"/>
        <v>0</v>
      </c>
      <c r="KD748" s="37">
        <f t="shared" si="297"/>
        <v>0</v>
      </c>
      <c r="KV748" s="37">
        <f t="shared" si="298"/>
        <v>0</v>
      </c>
    </row>
    <row r="749" spans="1:308" ht="17.25" customHeight="1" x14ac:dyDescent="0.3">
      <c r="A749" s="17"/>
      <c r="B749" s="19"/>
      <c r="E749" s="78">
        <f t="shared" si="277"/>
        <v>0</v>
      </c>
      <c r="F749" s="78">
        <f t="shared" si="274"/>
        <v>0</v>
      </c>
      <c r="G749" s="78">
        <f t="shared" si="275"/>
        <v>0</v>
      </c>
      <c r="H749" s="78">
        <f t="shared" si="276"/>
        <v>0</v>
      </c>
      <c r="I749" s="78">
        <f t="shared" si="278"/>
        <v>0</v>
      </c>
      <c r="J749" s="37">
        <f t="shared" si="279"/>
        <v>0</v>
      </c>
      <c r="V749" s="180">
        <f t="shared" si="280"/>
        <v>0</v>
      </c>
      <c r="W749" s="180">
        <f t="shared" si="281"/>
        <v>0</v>
      </c>
      <c r="X749" s="180"/>
      <c r="Y749" s="180"/>
      <c r="Z749" s="180">
        <f t="shared" si="282"/>
        <v>0</v>
      </c>
      <c r="AA749" s="180"/>
      <c r="AB749" s="180"/>
      <c r="AC749" s="180">
        <f t="shared" si="283"/>
        <v>0</v>
      </c>
      <c r="AL749" s="37">
        <f t="shared" si="284"/>
        <v>0</v>
      </c>
      <c r="AM749" s="179">
        <f t="shared" si="285"/>
        <v>0</v>
      </c>
      <c r="AP749" s="37">
        <f t="shared" si="286"/>
        <v>0</v>
      </c>
      <c r="AS749" s="37">
        <f t="shared" si="287"/>
        <v>0</v>
      </c>
      <c r="AV749" s="37">
        <f t="shared" si="288"/>
        <v>0</v>
      </c>
      <c r="DE749" s="37">
        <f t="shared" si="289"/>
        <v>0</v>
      </c>
      <c r="EL749" s="37">
        <f t="shared" si="290"/>
        <v>0</v>
      </c>
      <c r="FH749" s="37">
        <v>0</v>
      </c>
      <c r="FI749" s="37">
        <v>0</v>
      </c>
      <c r="JT749" s="37">
        <f t="shared" si="291"/>
        <v>0</v>
      </c>
      <c r="JW749" s="37">
        <f t="shared" si="292"/>
        <v>0</v>
      </c>
      <c r="JZ749" s="37">
        <f t="shared" si="293"/>
        <v>0</v>
      </c>
      <c r="KA749" s="37">
        <f t="shared" si="294"/>
        <v>0</v>
      </c>
      <c r="KB749" s="37">
        <f t="shared" si="295"/>
        <v>0</v>
      </c>
      <c r="KC749" s="37">
        <f t="shared" si="296"/>
        <v>0</v>
      </c>
      <c r="KD749" s="37">
        <f t="shared" si="297"/>
        <v>0</v>
      </c>
      <c r="KV749" s="37">
        <f t="shared" si="298"/>
        <v>0</v>
      </c>
    </row>
    <row r="750" spans="1:308" ht="17.25" customHeight="1" x14ac:dyDescent="0.3">
      <c r="A750" s="17"/>
      <c r="B750" s="19"/>
      <c r="E750" s="78">
        <f t="shared" si="277"/>
        <v>0</v>
      </c>
      <c r="F750" s="78">
        <f t="shared" si="274"/>
        <v>0</v>
      </c>
      <c r="G750" s="78">
        <f t="shared" si="275"/>
        <v>0</v>
      </c>
      <c r="H750" s="78">
        <f t="shared" si="276"/>
        <v>0</v>
      </c>
      <c r="I750" s="78">
        <f t="shared" si="278"/>
        <v>0</v>
      </c>
      <c r="J750" s="37">
        <f t="shared" si="279"/>
        <v>0</v>
      </c>
      <c r="V750" s="180">
        <f t="shared" si="280"/>
        <v>0</v>
      </c>
      <c r="W750" s="180">
        <f t="shared" si="281"/>
        <v>0</v>
      </c>
      <c r="X750" s="180"/>
      <c r="Y750" s="180"/>
      <c r="Z750" s="180">
        <f t="shared" si="282"/>
        <v>0</v>
      </c>
      <c r="AA750" s="180"/>
      <c r="AB750" s="180"/>
      <c r="AC750" s="180">
        <f t="shared" si="283"/>
        <v>0</v>
      </c>
      <c r="AL750" s="37">
        <f t="shared" si="284"/>
        <v>0</v>
      </c>
      <c r="AM750" s="179">
        <f t="shared" si="285"/>
        <v>0</v>
      </c>
      <c r="AP750" s="37">
        <f t="shared" si="286"/>
        <v>0</v>
      </c>
      <c r="AS750" s="37">
        <f t="shared" si="287"/>
        <v>0</v>
      </c>
      <c r="AV750" s="37">
        <f t="shared" si="288"/>
        <v>0</v>
      </c>
      <c r="DE750" s="37">
        <f t="shared" si="289"/>
        <v>0</v>
      </c>
      <c r="EL750" s="37">
        <f t="shared" si="290"/>
        <v>0</v>
      </c>
      <c r="FH750" s="37">
        <v>0</v>
      </c>
      <c r="FI750" s="37">
        <v>0</v>
      </c>
      <c r="JT750" s="37">
        <f t="shared" si="291"/>
        <v>0</v>
      </c>
      <c r="JW750" s="37">
        <f t="shared" si="292"/>
        <v>0</v>
      </c>
      <c r="JZ750" s="37">
        <f t="shared" si="293"/>
        <v>0</v>
      </c>
      <c r="KA750" s="37">
        <f t="shared" si="294"/>
        <v>0</v>
      </c>
      <c r="KB750" s="37">
        <f t="shared" si="295"/>
        <v>0</v>
      </c>
      <c r="KC750" s="37">
        <f t="shared" si="296"/>
        <v>0</v>
      </c>
      <c r="KD750" s="37">
        <f t="shared" si="297"/>
        <v>0</v>
      </c>
      <c r="KV750" s="37">
        <f t="shared" si="298"/>
        <v>0</v>
      </c>
    </row>
    <row r="751" spans="1:308" ht="17.25" customHeight="1" x14ac:dyDescent="0.3">
      <c r="A751" s="17"/>
      <c r="B751" s="19"/>
      <c r="E751" s="78">
        <f t="shared" si="277"/>
        <v>0</v>
      </c>
      <c r="F751" s="78">
        <f t="shared" si="274"/>
        <v>0</v>
      </c>
      <c r="G751" s="78">
        <f t="shared" si="275"/>
        <v>0</v>
      </c>
      <c r="H751" s="78">
        <f t="shared" si="276"/>
        <v>0</v>
      </c>
      <c r="I751" s="78">
        <f t="shared" si="278"/>
        <v>0</v>
      </c>
      <c r="J751" s="37">
        <f t="shared" si="279"/>
        <v>0</v>
      </c>
      <c r="V751" s="180">
        <f t="shared" si="280"/>
        <v>0</v>
      </c>
      <c r="W751" s="180">
        <f t="shared" si="281"/>
        <v>0</v>
      </c>
      <c r="X751" s="180"/>
      <c r="Y751" s="180"/>
      <c r="Z751" s="180">
        <f t="shared" si="282"/>
        <v>0</v>
      </c>
      <c r="AA751" s="180"/>
      <c r="AB751" s="180"/>
      <c r="AC751" s="180">
        <f t="shared" si="283"/>
        <v>0</v>
      </c>
      <c r="AL751" s="37">
        <f t="shared" si="284"/>
        <v>0</v>
      </c>
      <c r="AM751" s="179">
        <f t="shared" si="285"/>
        <v>0</v>
      </c>
      <c r="AP751" s="37">
        <f t="shared" si="286"/>
        <v>0</v>
      </c>
      <c r="AS751" s="37">
        <f t="shared" si="287"/>
        <v>0</v>
      </c>
      <c r="AV751" s="37">
        <f t="shared" si="288"/>
        <v>0</v>
      </c>
      <c r="DE751" s="37">
        <f t="shared" si="289"/>
        <v>0</v>
      </c>
      <c r="EL751" s="37">
        <f t="shared" si="290"/>
        <v>0</v>
      </c>
      <c r="FH751" s="37">
        <v>0</v>
      </c>
      <c r="FI751" s="37">
        <v>0</v>
      </c>
      <c r="JT751" s="37">
        <f t="shared" si="291"/>
        <v>0</v>
      </c>
      <c r="JW751" s="37">
        <f t="shared" si="292"/>
        <v>0</v>
      </c>
      <c r="JZ751" s="37">
        <f t="shared" si="293"/>
        <v>0</v>
      </c>
      <c r="KA751" s="37">
        <f t="shared" si="294"/>
        <v>0</v>
      </c>
      <c r="KB751" s="37">
        <f t="shared" si="295"/>
        <v>0</v>
      </c>
      <c r="KC751" s="37">
        <f t="shared" si="296"/>
        <v>0</v>
      </c>
      <c r="KD751" s="37">
        <f t="shared" si="297"/>
        <v>0</v>
      </c>
      <c r="KV751" s="37">
        <f t="shared" si="298"/>
        <v>0</v>
      </c>
    </row>
    <row r="752" spans="1:308" ht="17.25" customHeight="1" x14ac:dyDescent="0.3">
      <c r="A752" s="17"/>
      <c r="B752" s="19"/>
      <c r="E752" s="78">
        <f t="shared" si="277"/>
        <v>0</v>
      </c>
      <c r="F752" s="78">
        <f t="shared" si="274"/>
        <v>0</v>
      </c>
      <c r="G752" s="78">
        <f t="shared" si="275"/>
        <v>0</v>
      </c>
      <c r="H752" s="78">
        <f t="shared" si="276"/>
        <v>0</v>
      </c>
      <c r="I752" s="78">
        <f t="shared" si="278"/>
        <v>0</v>
      </c>
      <c r="J752" s="37">
        <f t="shared" si="279"/>
        <v>0</v>
      </c>
      <c r="V752" s="180">
        <f t="shared" si="280"/>
        <v>0</v>
      </c>
      <c r="W752" s="180">
        <f t="shared" si="281"/>
        <v>0</v>
      </c>
      <c r="X752" s="180"/>
      <c r="Y752" s="180"/>
      <c r="Z752" s="180">
        <f t="shared" si="282"/>
        <v>0</v>
      </c>
      <c r="AA752" s="180"/>
      <c r="AB752" s="180"/>
      <c r="AC752" s="180">
        <f t="shared" si="283"/>
        <v>0</v>
      </c>
      <c r="AL752" s="37">
        <f t="shared" si="284"/>
        <v>0</v>
      </c>
      <c r="AM752" s="179">
        <f t="shared" si="285"/>
        <v>0</v>
      </c>
      <c r="AP752" s="37">
        <f t="shared" si="286"/>
        <v>0</v>
      </c>
      <c r="AS752" s="37">
        <f t="shared" si="287"/>
        <v>0</v>
      </c>
      <c r="AV752" s="37">
        <f t="shared" si="288"/>
        <v>0</v>
      </c>
      <c r="DE752" s="37">
        <f t="shared" si="289"/>
        <v>0</v>
      </c>
      <c r="EL752" s="37">
        <f t="shared" si="290"/>
        <v>0</v>
      </c>
      <c r="FH752" s="37">
        <v>0</v>
      </c>
      <c r="FI752" s="37">
        <v>0</v>
      </c>
      <c r="JT752" s="37">
        <f t="shared" si="291"/>
        <v>0</v>
      </c>
      <c r="JW752" s="37">
        <f t="shared" si="292"/>
        <v>0</v>
      </c>
      <c r="JZ752" s="37">
        <f t="shared" si="293"/>
        <v>0</v>
      </c>
      <c r="KA752" s="37">
        <f t="shared" si="294"/>
        <v>0</v>
      </c>
      <c r="KB752" s="37">
        <f t="shared" si="295"/>
        <v>0</v>
      </c>
      <c r="KC752" s="37">
        <f t="shared" si="296"/>
        <v>0</v>
      </c>
      <c r="KD752" s="37">
        <f t="shared" si="297"/>
        <v>0</v>
      </c>
      <c r="KV752" s="37">
        <f t="shared" si="298"/>
        <v>0</v>
      </c>
    </row>
    <row r="753" spans="1:308" ht="17.25" customHeight="1" x14ac:dyDescent="0.3">
      <c r="A753" s="17"/>
      <c r="B753" s="19"/>
      <c r="E753" s="78">
        <f t="shared" si="277"/>
        <v>0</v>
      </c>
      <c r="F753" s="78">
        <f t="shared" si="274"/>
        <v>0</v>
      </c>
      <c r="G753" s="78">
        <f t="shared" si="275"/>
        <v>0</v>
      </c>
      <c r="H753" s="78">
        <f t="shared" si="276"/>
        <v>0</v>
      </c>
      <c r="I753" s="78">
        <f t="shared" si="278"/>
        <v>0</v>
      </c>
      <c r="J753" s="37">
        <f t="shared" si="279"/>
        <v>0</v>
      </c>
      <c r="V753" s="180">
        <f t="shared" si="280"/>
        <v>0</v>
      </c>
      <c r="W753" s="180">
        <f t="shared" si="281"/>
        <v>0</v>
      </c>
      <c r="X753" s="180"/>
      <c r="Y753" s="180"/>
      <c r="Z753" s="180">
        <f t="shared" si="282"/>
        <v>0</v>
      </c>
      <c r="AA753" s="180"/>
      <c r="AB753" s="180"/>
      <c r="AC753" s="180">
        <f t="shared" si="283"/>
        <v>0</v>
      </c>
      <c r="AL753" s="37">
        <f t="shared" si="284"/>
        <v>0</v>
      </c>
      <c r="AM753" s="179">
        <f t="shared" si="285"/>
        <v>0</v>
      </c>
      <c r="AP753" s="37">
        <f t="shared" si="286"/>
        <v>0</v>
      </c>
      <c r="AS753" s="37">
        <f t="shared" si="287"/>
        <v>0</v>
      </c>
      <c r="AV753" s="37">
        <f t="shared" si="288"/>
        <v>0</v>
      </c>
      <c r="DE753" s="37">
        <f t="shared" si="289"/>
        <v>0</v>
      </c>
      <c r="EL753" s="37">
        <f t="shared" si="290"/>
        <v>0</v>
      </c>
      <c r="FH753" s="37">
        <v>0</v>
      </c>
      <c r="FI753" s="37">
        <v>0</v>
      </c>
      <c r="JT753" s="37">
        <f t="shared" si="291"/>
        <v>0</v>
      </c>
      <c r="JW753" s="37">
        <f t="shared" si="292"/>
        <v>0</v>
      </c>
      <c r="JZ753" s="37">
        <f t="shared" si="293"/>
        <v>0</v>
      </c>
      <c r="KA753" s="37">
        <f t="shared" si="294"/>
        <v>0</v>
      </c>
      <c r="KB753" s="37">
        <f t="shared" si="295"/>
        <v>0</v>
      </c>
      <c r="KC753" s="37">
        <f t="shared" si="296"/>
        <v>0</v>
      </c>
      <c r="KD753" s="37">
        <f t="shared" si="297"/>
        <v>0</v>
      </c>
      <c r="KV753" s="37">
        <f t="shared" si="298"/>
        <v>0</v>
      </c>
    </row>
    <row r="754" spans="1:308" ht="17.25" customHeight="1" x14ac:dyDescent="0.3">
      <c r="A754" s="17"/>
      <c r="B754" s="19"/>
      <c r="E754" s="78">
        <f t="shared" si="277"/>
        <v>0</v>
      </c>
      <c r="F754" s="78">
        <f t="shared" si="274"/>
        <v>0</v>
      </c>
      <c r="G754" s="78">
        <f t="shared" si="275"/>
        <v>0</v>
      </c>
      <c r="H754" s="78">
        <f t="shared" si="276"/>
        <v>0</v>
      </c>
      <c r="I754" s="78">
        <f t="shared" si="278"/>
        <v>0</v>
      </c>
      <c r="J754" s="37">
        <f t="shared" si="279"/>
        <v>0</v>
      </c>
      <c r="V754" s="180">
        <f t="shared" si="280"/>
        <v>0</v>
      </c>
      <c r="W754" s="180">
        <f t="shared" si="281"/>
        <v>0</v>
      </c>
      <c r="X754" s="180"/>
      <c r="Y754" s="180"/>
      <c r="Z754" s="180">
        <f t="shared" si="282"/>
        <v>0</v>
      </c>
      <c r="AA754" s="180"/>
      <c r="AB754" s="180"/>
      <c r="AC754" s="180">
        <f t="shared" si="283"/>
        <v>0</v>
      </c>
      <c r="AL754" s="37">
        <f t="shared" si="284"/>
        <v>0</v>
      </c>
      <c r="AM754" s="179">
        <f t="shared" si="285"/>
        <v>0</v>
      </c>
      <c r="AP754" s="37">
        <f t="shared" si="286"/>
        <v>0</v>
      </c>
      <c r="AS754" s="37">
        <f t="shared" si="287"/>
        <v>0</v>
      </c>
      <c r="AV754" s="37">
        <f t="shared" si="288"/>
        <v>0</v>
      </c>
      <c r="DE754" s="37">
        <f t="shared" si="289"/>
        <v>0</v>
      </c>
      <c r="EL754" s="37">
        <f t="shared" si="290"/>
        <v>0</v>
      </c>
      <c r="FH754" s="37">
        <v>0</v>
      </c>
      <c r="FI754" s="37">
        <v>0</v>
      </c>
      <c r="JT754" s="37">
        <f t="shared" si="291"/>
        <v>0</v>
      </c>
      <c r="JW754" s="37">
        <f t="shared" si="292"/>
        <v>0</v>
      </c>
      <c r="JZ754" s="37">
        <f t="shared" si="293"/>
        <v>0</v>
      </c>
      <c r="KA754" s="37">
        <f t="shared" si="294"/>
        <v>0</v>
      </c>
      <c r="KB754" s="37">
        <f t="shared" si="295"/>
        <v>0</v>
      </c>
      <c r="KC754" s="37">
        <f t="shared" si="296"/>
        <v>0</v>
      </c>
      <c r="KD754" s="37">
        <f t="shared" si="297"/>
        <v>0</v>
      </c>
      <c r="KV754" s="37">
        <f t="shared" si="298"/>
        <v>0</v>
      </c>
    </row>
    <row r="755" spans="1:308" ht="17.25" customHeight="1" x14ac:dyDescent="0.3">
      <c r="A755" s="17"/>
      <c r="B755" s="19"/>
      <c r="E755" s="78">
        <f t="shared" si="277"/>
        <v>0</v>
      </c>
      <c r="F755" s="78">
        <f t="shared" si="274"/>
        <v>0</v>
      </c>
      <c r="G755" s="78">
        <f t="shared" si="275"/>
        <v>0</v>
      </c>
      <c r="H755" s="78">
        <f t="shared" si="276"/>
        <v>0</v>
      </c>
      <c r="I755" s="78">
        <f t="shared" si="278"/>
        <v>0</v>
      </c>
      <c r="J755" s="37">
        <f t="shared" si="279"/>
        <v>0</v>
      </c>
      <c r="V755" s="180">
        <f t="shared" si="280"/>
        <v>0</v>
      </c>
      <c r="W755" s="180">
        <f t="shared" si="281"/>
        <v>0</v>
      </c>
      <c r="X755" s="180"/>
      <c r="Y755" s="180"/>
      <c r="Z755" s="180">
        <f t="shared" si="282"/>
        <v>0</v>
      </c>
      <c r="AA755" s="180"/>
      <c r="AB755" s="180"/>
      <c r="AC755" s="180">
        <f t="shared" si="283"/>
        <v>0</v>
      </c>
      <c r="AL755" s="37">
        <f t="shared" si="284"/>
        <v>0</v>
      </c>
      <c r="AM755" s="179">
        <f t="shared" si="285"/>
        <v>0</v>
      </c>
      <c r="AP755" s="37">
        <f t="shared" si="286"/>
        <v>0</v>
      </c>
      <c r="AS755" s="37">
        <f t="shared" si="287"/>
        <v>0</v>
      </c>
      <c r="AV755" s="37">
        <f t="shared" si="288"/>
        <v>0</v>
      </c>
      <c r="DE755" s="37">
        <f t="shared" si="289"/>
        <v>0</v>
      </c>
      <c r="EL755" s="37">
        <f t="shared" si="290"/>
        <v>0</v>
      </c>
      <c r="FH755" s="37">
        <v>0</v>
      </c>
      <c r="FI755" s="37">
        <v>0</v>
      </c>
      <c r="JT755" s="37">
        <f t="shared" si="291"/>
        <v>0</v>
      </c>
      <c r="JW755" s="37">
        <f t="shared" si="292"/>
        <v>0</v>
      </c>
      <c r="JZ755" s="37">
        <f t="shared" si="293"/>
        <v>0</v>
      </c>
      <c r="KA755" s="37">
        <f t="shared" si="294"/>
        <v>0</v>
      </c>
      <c r="KB755" s="37">
        <f t="shared" si="295"/>
        <v>0</v>
      </c>
      <c r="KC755" s="37">
        <f t="shared" si="296"/>
        <v>0</v>
      </c>
      <c r="KD755" s="37">
        <f t="shared" si="297"/>
        <v>0</v>
      </c>
      <c r="KV755" s="37">
        <f t="shared" si="298"/>
        <v>0</v>
      </c>
    </row>
    <row r="756" spans="1:308" ht="17.25" customHeight="1" x14ac:dyDescent="0.3">
      <c r="A756" s="17"/>
      <c r="B756" s="19"/>
      <c r="E756" s="78">
        <f t="shared" si="277"/>
        <v>0</v>
      </c>
      <c r="F756" s="78">
        <f t="shared" si="274"/>
        <v>0</v>
      </c>
      <c r="G756" s="78">
        <f t="shared" si="275"/>
        <v>0</v>
      </c>
      <c r="H756" s="78">
        <f t="shared" si="276"/>
        <v>0</v>
      </c>
      <c r="I756" s="78">
        <f t="shared" si="278"/>
        <v>0</v>
      </c>
      <c r="J756" s="37">
        <f t="shared" si="279"/>
        <v>0</v>
      </c>
      <c r="V756" s="180">
        <f t="shared" si="280"/>
        <v>0</v>
      </c>
      <c r="W756" s="180">
        <f t="shared" si="281"/>
        <v>0</v>
      </c>
      <c r="X756" s="180"/>
      <c r="Y756" s="180"/>
      <c r="Z756" s="180">
        <f t="shared" si="282"/>
        <v>0</v>
      </c>
      <c r="AA756" s="180"/>
      <c r="AB756" s="180"/>
      <c r="AC756" s="180">
        <f t="shared" si="283"/>
        <v>0</v>
      </c>
      <c r="AL756" s="37">
        <f t="shared" si="284"/>
        <v>0</v>
      </c>
      <c r="AM756" s="179">
        <f t="shared" si="285"/>
        <v>0</v>
      </c>
      <c r="AP756" s="37">
        <f t="shared" si="286"/>
        <v>0</v>
      </c>
      <c r="AS756" s="37">
        <f t="shared" si="287"/>
        <v>0</v>
      </c>
      <c r="AV756" s="37">
        <f t="shared" si="288"/>
        <v>0</v>
      </c>
      <c r="DE756" s="37">
        <f t="shared" si="289"/>
        <v>0</v>
      </c>
      <c r="EL756" s="37">
        <f t="shared" si="290"/>
        <v>0</v>
      </c>
      <c r="FH756" s="37">
        <v>0</v>
      </c>
      <c r="FI756" s="37">
        <v>0</v>
      </c>
      <c r="JT756" s="37">
        <f t="shared" si="291"/>
        <v>0</v>
      </c>
      <c r="JW756" s="37">
        <f t="shared" si="292"/>
        <v>0</v>
      </c>
      <c r="JZ756" s="37">
        <f t="shared" si="293"/>
        <v>0</v>
      </c>
      <c r="KA756" s="37">
        <f t="shared" si="294"/>
        <v>0</v>
      </c>
      <c r="KB756" s="37">
        <f t="shared" si="295"/>
        <v>0</v>
      </c>
      <c r="KC756" s="37">
        <f t="shared" si="296"/>
        <v>0</v>
      </c>
      <c r="KD756" s="37">
        <f t="shared" si="297"/>
        <v>0</v>
      </c>
      <c r="KV756" s="37">
        <f t="shared" si="298"/>
        <v>0</v>
      </c>
    </row>
    <row r="757" spans="1:308" ht="17.25" customHeight="1" x14ac:dyDescent="0.3">
      <c r="A757" s="17"/>
      <c r="B757" s="19"/>
      <c r="E757" s="78">
        <f t="shared" si="277"/>
        <v>0</v>
      </c>
      <c r="F757" s="78">
        <f t="shared" si="274"/>
        <v>0</v>
      </c>
      <c r="G757" s="78">
        <f t="shared" si="275"/>
        <v>0</v>
      </c>
      <c r="H757" s="78">
        <f t="shared" si="276"/>
        <v>0</v>
      </c>
      <c r="I757" s="78">
        <f t="shared" si="278"/>
        <v>0</v>
      </c>
      <c r="J757" s="37">
        <f t="shared" si="279"/>
        <v>0</v>
      </c>
      <c r="V757" s="180">
        <f t="shared" si="280"/>
        <v>0</v>
      </c>
      <c r="W757" s="180">
        <f t="shared" si="281"/>
        <v>0</v>
      </c>
      <c r="X757" s="180"/>
      <c r="Y757" s="180"/>
      <c r="Z757" s="180">
        <f t="shared" si="282"/>
        <v>0</v>
      </c>
      <c r="AA757" s="180"/>
      <c r="AB757" s="180"/>
      <c r="AC757" s="180">
        <f t="shared" si="283"/>
        <v>0</v>
      </c>
      <c r="AL757" s="37">
        <f t="shared" si="284"/>
        <v>0</v>
      </c>
      <c r="AM757" s="179">
        <f t="shared" si="285"/>
        <v>0</v>
      </c>
      <c r="AP757" s="37">
        <f t="shared" si="286"/>
        <v>0</v>
      </c>
      <c r="AS757" s="37">
        <f t="shared" si="287"/>
        <v>0</v>
      </c>
      <c r="AV757" s="37">
        <f t="shared" si="288"/>
        <v>0</v>
      </c>
      <c r="DE757" s="37">
        <f t="shared" si="289"/>
        <v>0</v>
      </c>
      <c r="EL757" s="37">
        <f t="shared" si="290"/>
        <v>0</v>
      </c>
      <c r="FH757" s="37">
        <v>0</v>
      </c>
      <c r="FI757" s="37">
        <v>0</v>
      </c>
      <c r="JT757" s="37">
        <f t="shared" si="291"/>
        <v>0</v>
      </c>
      <c r="JW757" s="37">
        <f t="shared" si="292"/>
        <v>0</v>
      </c>
      <c r="JZ757" s="37">
        <f t="shared" si="293"/>
        <v>0</v>
      </c>
      <c r="KA757" s="37">
        <f t="shared" si="294"/>
        <v>0</v>
      </c>
      <c r="KB757" s="37">
        <f t="shared" si="295"/>
        <v>0</v>
      </c>
      <c r="KC757" s="37">
        <f t="shared" si="296"/>
        <v>0</v>
      </c>
      <c r="KD757" s="37">
        <f t="shared" si="297"/>
        <v>0</v>
      </c>
      <c r="KV757" s="37">
        <f t="shared" si="298"/>
        <v>0</v>
      </c>
    </row>
    <row r="758" spans="1:308" ht="17.25" customHeight="1" x14ac:dyDescent="0.3">
      <c r="A758" s="17"/>
      <c r="B758" s="19"/>
      <c r="E758" s="78">
        <f t="shared" si="277"/>
        <v>0</v>
      </c>
      <c r="F758" s="78">
        <f t="shared" si="274"/>
        <v>0</v>
      </c>
      <c r="G758" s="78">
        <f t="shared" si="275"/>
        <v>0</v>
      </c>
      <c r="H758" s="78">
        <f t="shared" si="276"/>
        <v>0</v>
      </c>
      <c r="I758" s="78">
        <f t="shared" si="278"/>
        <v>0</v>
      </c>
      <c r="J758" s="37">
        <f t="shared" si="279"/>
        <v>0</v>
      </c>
      <c r="V758" s="180">
        <f t="shared" si="280"/>
        <v>0</v>
      </c>
      <c r="W758" s="180">
        <f t="shared" si="281"/>
        <v>0</v>
      </c>
      <c r="X758" s="180"/>
      <c r="Y758" s="180"/>
      <c r="Z758" s="180">
        <f t="shared" si="282"/>
        <v>0</v>
      </c>
      <c r="AA758" s="180"/>
      <c r="AB758" s="180"/>
      <c r="AC758" s="180">
        <f t="shared" si="283"/>
        <v>0</v>
      </c>
      <c r="AL758" s="37">
        <f t="shared" si="284"/>
        <v>0</v>
      </c>
      <c r="AM758" s="179">
        <f t="shared" si="285"/>
        <v>0</v>
      </c>
      <c r="AP758" s="37">
        <f t="shared" si="286"/>
        <v>0</v>
      </c>
      <c r="AS758" s="37">
        <f t="shared" si="287"/>
        <v>0</v>
      </c>
      <c r="AV758" s="37">
        <f t="shared" si="288"/>
        <v>0</v>
      </c>
      <c r="DE758" s="37">
        <f t="shared" si="289"/>
        <v>0</v>
      </c>
      <c r="EL758" s="37">
        <f t="shared" si="290"/>
        <v>0</v>
      </c>
      <c r="FH758" s="37">
        <v>0</v>
      </c>
      <c r="FI758" s="37">
        <v>0</v>
      </c>
      <c r="JT758" s="37">
        <f t="shared" si="291"/>
        <v>0</v>
      </c>
      <c r="JW758" s="37">
        <f t="shared" si="292"/>
        <v>0</v>
      </c>
      <c r="JZ758" s="37">
        <f t="shared" si="293"/>
        <v>0</v>
      </c>
      <c r="KA758" s="37">
        <f t="shared" si="294"/>
        <v>0</v>
      </c>
      <c r="KB758" s="37">
        <f t="shared" si="295"/>
        <v>0</v>
      </c>
      <c r="KC758" s="37">
        <f t="shared" si="296"/>
        <v>0</v>
      </c>
      <c r="KD758" s="37">
        <f t="shared" si="297"/>
        <v>0</v>
      </c>
      <c r="KV758" s="37">
        <f t="shared" si="298"/>
        <v>0</v>
      </c>
    </row>
    <row r="759" spans="1:308" ht="17.25" customHeight="1" x14ac:dyDescent="0.3">
      <c r="A759" s="17"/>
      <c r="B759" s="19"/>
      <c r="E759" s="78">
        <f t="shared" si="277"/>
        <v>0</v>
      </c>
      <c r="F759" s="78">
        <f t="shared" si="274"/>
        <v>0</v>
      </c>
      <c r="G759" s="78">
        <f t="shared" si="275"/>
        <v>0</v>
      </c>
      <c r="H759" s="78">
        <f t="shared" si="276"/>
        <v>0</v>
      </c>
      <c r="I759" s="78">
        <f t="shared" si="278"/>
        <v>0</v>
      </c>
      <c r="J759" s="37">
        <f t="shared" si="279"/>
        <v>0</v>
      </c>
      <c r="V759" s="180">
        <f t="shared" si="280"/>
        <v>0</v>
      </c>
      <c r="W759" s="180">
        <f t="shared" si="281"/>
        <v>0</v>
      </c>
      <c r="X759" s="180"/>
      <c r="Y759" s="180"/>
      <c r="Z759" s="180">
        <f t="shared" si="282"/>
        <v>0</v>
      </c>
      <c r="AA759" s="180"/>
      <c r="AB759" s="180"/>
      <c r="AC759" s="180">
        <f t="shared" si="283"/>
        <v>0</v>
      </c>
      <c r="AL759" s="37">
        <f t="shared" si="284"/>
        <v>0</v>
      </c>
      <c r="AM759" s="179">
        <f t="shared" si="285"/>
        <v>0</v>
      </c>
      <c r="AP759" s="37">
        <f t="shared" si="286"/>
        <v>0</v>
      </c>
      <c r="AS759" s="37">
        <f t="shared" si="287"/>
        <v>0</v>
      </c>
      <c r="AV759" s="37">
        <f t="shared" si="288"/>
        <v>0</v>
      </c>
      <c r="DE759" s="37">
        <f t="shared" si="289"/>
        <v>0</v>
      </c>
      <c r="EL759" s="37">
        <f t="shared" si="290"/>
        <v>0</v>
      </c>
      <c r="FH759" s="37">
        <v>0</v>
      </c>
      <c r="FI759" s="37">
        <v>0</v>
      </c>
      <c r="JT759" s="37">
        <f t="shared" si="291"/>
        <v>0</v>
      </c>
      <c r="JW759" s="37">
        <f t="shared" si="292"/>
        <v>0</v>
      </c>
      <c r="JZ759" s="37">
        <f t="shared" si="293"/>
        <v>0</v>
      </c>
      <c r="KA759" s="37">
        <f t="shared" si="294"/>
        <v>0</v>
      </c>
      <c r="KB759" s="37">
        <f t="shared" si="295"/>
        <v>0</v>
      </c>
      <c r="KC759" s="37">
        <f t="shared" si="296"/>
        <v>0</v>
      </c>
      <c r="KD759" s="37">
        <f t="shared" si="297"/>
        <v>0</v>
      </c>
      <c r="KV759" s="37">
        <f t="shared" si="298"/>
        <v>0</v>
      </c>
    </row>
    <row r="760" spans="1:308" ht="17.25" customHeight="1" x14ac:dyDescent="0.3">
      <c r="A760" s="17"/>
      <c r="B760" s="19"/>
      <c r="E760" s="78">
        <f t="shared" si="277"/>
        <v>0</v>
      </c>
      <c r="F760" s="78">
        <f t="shared" si="274"/>
        <v>0</v>
      </c>
      <c r="G760" s="78">
        <f t="shared" si="275"/>
        <v>0</v>
      </c>
      <c r="H760" s="78">
        <f t="shared" si="276"/>
        <v>0</v>
      </c>
      <c r="I760" s="78">
        <f t="shared" si="278"/>
        <v>0</v>
      </c>
      <c r="J760" s="37">
        <f t="shared" si="279"/>
        <v>0</v>
      </c>
      <c r="V760" s="180">
        <f t="shared" si="280"/>
        <v>0</v>
      </c>
      <c r="W760" s="180">
        <f t="shared" si="281"/>
        <v>0</v>
      </c>
      <c r="X760" s="180"/>
      <c r="Y760" s="180"/>
      <c r="Z760" s="180">
        <f t="shared" si="282"/>
        <v>0</v>
      </c>
      <c r="AA760" s="180"/>
      <c r="AB760" s="180"/>
      <c r="AC760" s="180">
        <f t="shared" si="283"/>
        <v>0</v>
      </c>
      <c r="AL760" s="37">
        <f t="shared" si="284"/>
        <v>0</v>
      </c>
      <c r="AM760" s="179">
        <f t="shared" si="285"/>
        <v>0</v>
      </c>
      <c r="AP760" s="37">
        <f t="shared" si="286"/>
        <v>0</v>
      </c>
      <c r="AS760" s="37">
        <f t="shared" si="287"/>
        <v>0</v>
      </c>
      <c r="AV760" s="37">
        <f t="shared" si="288"/>
        <v>0</v>
      </c>
      <c r="DE760" s="37">
        <f t="shared" si="289"/>
        <v>0</v>
      </c>
      <c r="EL760" s="37">
        <f t="shared" si="290"/>
        <v>0</v>
      </c>
      <c r="FH760" s="37">
        <v>0</v>
      </c>
      <c r="FI760" s="37">
        <v>0</v>
      </c>
      <c r="JT760" s="37">
        <f t="shared" si="291"/>
        <v>0</v>
      </c>
      <c r="JW760" s="37">
        <f t="shared" si="292"/>
        <v>0</v>
      </c>
      <c r="JZ760" s="37">
        <f t="shared" si="293"/>
        <v>0</v>
      </c>
      <c r="KA760" s="37">
        <f t="shared" si="294"/>
        <v>0</v>
      </c>
      <c r="KB760" s="37">
        <f t="shared" si="295"/>
        <v>0</v>
      </c>
      <c r="KC760" s="37">
        <f t="shared" si="296"/>
        <v>0</v>
      </c>
      <c r="KD760" s="37">
        <f t="shared" si="297"/>
        <v>0</v>
      </c>
      <c r="KV760" s="37">
        <f t="shared" si="298"/>
        <v>0</v>
      </c>
    </row>
    <row r="761" spans="1:308" ht="17.25" customHeight="1" x14ac:dyDescent="0.3">
      <c r="A761" s="17"/>
      <c r="B761" s="19"/>
      <c r="E761" s="78">
        <f t="shared" si="277"/>
        <v>0</v>
      </c>
      <c r="F761" s="78">
        <f t="shared" si="274"/>
        <v>0</v>
      </c>
      <c r="G761" s="78">
        <f t="shared" si="275"/>
        <v>0</v>
      </c>
      <c r="H761" s="78">
        <f t="shared" si="276"/>
        <v>0</v>
      </c>
      <c r="I761" s="78">
        <f t="shared" si="278"/>
        <v>0</v>
      </c>
      <c r="J761" s="37">
        <f t="shared" si="279"/>
        <v>0</v>
      </c>
      <c r="V761" s="180">
        <f t="shared" si="280"/>
        <v>0</v>
      </c>
      <c r="W761" s="180">
        <f t="shared" si="281"/>
        <v>0</v>
      </c>
      <c r="X761" s="180"/>
      <c r="Y761" s="180"/>
      <c r="Z761" s="180">
        <f t="shared" si="282"/>
        <v>0</v>
      </c>
      <c r="AA761" s="180"/>
      <c r="AB761" s="180"/>
      <c r="AC761" s="180">
        <f t="shared" si="283"/>
        <v>0</v>
      </c>
      <c r="AL761" s="37">
        <f t="shared" si="284"/>
        <v>0</v>
      </c>
      <c r="AM761" s="179">
        <f t="shared" si="285"/>
        <v>0</v>
      </c>
      <c r="AP761" s="37">
        <f t="shared" si="286"/>
        <v>0</v>
      </c>
      <c r="AS761" s="37">
        <f t="shared" si="287"/>
        <v>0</v>
      </c>
      <c r="AV761" s="37">
        <f t="shared" si="288"/>
        <v>0</v>
      </c>
      <c r="DE761" s="37">
        <f t="shared" si="289"/>
        <v>0</v>
      </c>
      <c r="EL761" s="37">
        <f t="shared" si="290"/>
        <v>0</v>
      </c>
      <c r="FH761" s="37">
        <v>0</v>
      </c>
      <c r="FI761" s="37">
        <v>0</v>
      </c>
      <c r="JT761" s="37">
        <f t="shared" si="291"/>
        <v>0</v>
      </c>
      <c r="JW761" s="37">
        <f t="shared" si="292"/>
        <v>0</v>
      </c>
      <c r="JZ761" s="37">
        <f t="shared" si="293"/>
        <v>0</v>
      </c>
      <c r="KA761" s="37">
        <f t="shared" si="294"/>
        <v>0</v>
      </c>
      <c r="KB761" s="37">
        <f t="shared" si="295"/>
        <v>0</v>
      </c>
      <c r="KC761" s="37">
        <f t="shared" si="296"/>
        <v>0</v>
      </c>
      <c r="KD761" s="37">
        <f t="shared" si="297"/>
        <v>0</v>
      </c>
      <c r="KV761" s="37">
        <f t="shared" si="298"/>
        <v>0</v>
      </c>
    </row>
    <row r="762" spans="1:308" ht="17.25" customHeight="1" x14ac:dyDescent="0.3">
      <c r="A762" s="17"/>
      <c r="B762" s="19"/>
      <c r="E762" s="78">
        <f t="shared" si="277"/>
        <v>0</v>
      </c>
      <c r="F762" s="78">
        <f t="shared" si="274"/>
        <v>0</v>
      </c>
      <c r="G762" s="78">
        <f t="shared" si="275"/>
        <v>0</v>
      </c>
      <c r="H762" s="78">
        <f t="shared" si="276"/>
        <v>0</v>
      </c>
      <c r="I762" s="78">
        <f t="shared" si="278"/>
        <v>0</v>
      </c>
      <c r="J762" s="37">
        <f t="shared" si="279"/>
        <v>0</v>
      </c>
      <c r="V762" s="180">
        <f t="shared" si="280"/>
        <v>0</v>
      </c>
      <c r="W762" s="180">
        <f t="shared" si="281"/>
        <v>0</v>
      </c>
      <c r="X762" s="180"/>
      <c r="Y762" s="180"/>
      <c r="Z762" s="180">
        <f t="shared" si="282"/>
        <v>0</v>
      </c>
      <c r="AA762" s="180"/>
      <c r="AB762" s="180"/>
      <c r="AC762" s="180">
        <f t="shared" si="283"/>
        <v>0</v>
      </c>
      <c r="AL762" s="37">
        <f t="shared" si="284"/>
        <v>0</v>
      </c>
      <c r="AM762" s="179">
        <f t="shared" si="285"/>
        <v>0</v>
      </c>
      <c r="AP762" s="37">
        <f t="shared" si="286"/>
        <v>0</v>
      </c>
      <c r="AS762" s="37">
        <f t="shared" si="287"/>
        <v>0</v>
      </c>
      <c r="AV762" s="37">
        <f t="shared" si="288"/>
        <v>0</v>
      </c>
      <c r="DE762" s="37">
        <f t="shared" si="289"/>
        <v>0</v>
      </c>
      <c r="EL762" s="37">
        <f t="shared" si="290"/>
        <v>0</v>
      </c>
      <c r="FH762" s="37">
        <v>0</v>
      </c>
      <c r="FI762" s="37">
        <v>0</v>
      </c>
      <c r="JT762" s="37">
        <f t="shared" si="291"/>
        <v>0</v>
      </c>
      <c r="JW762" s="37">
        <f t="shared" si="292"/>
        <v>0</v>
      </c>
      <c r="JZ762" s="37">
        <f t="shared" si="293"/>
        <v>0</v>
      </c>
      <c r="KA762" s="37">
        <f t="shared" si="294"/>
        <v>0</v>
      </c>
      <c r="KB762" s="37">
        <f t="shared" si="295"/>
        <v>0</v>
      </c>
      <c r="KC762" s="37">
        <f t="shared" si="296"/>
        <v>0</v>
      </c>
      <c r="KD762" s="37">
        <f t="shared" si="297"/>
        <v>0</v>
      </c>
      <c r="KV762" s="37">
        <f t="shared" si="298"/>
        <v>0</v>
      </c>
    </row>
    <row r="763" spans="1:308" ht="17.25" customHeight="1" x14ac:dyDescent="0.3">
      <c r="A763" s="17"/>
      <c r="B763" s="19"/>
      <c r="E763" s="78">
        <f t="shared" si="277"/>
        <v>0</v>
      </c>
      <c r="F763" s="78">
        <f t="shared" si="274"/>
        <v>0</v>
      </c>
      <c r="G763" s="78">
        <f t="shared" si="275"/>
        <v>0</v>
      </c>
      <c r="H763" s="78">
        <f t="shared" si="276"/>
        <v>0</v>
      </c>
      <c r="I763" s="78">
        <f t="shared" si="278"/>
        <v>0</v>
      </c>
      <c r="J763" s="37">
        <f t="shared" si="279"/>
        <v>0</v>
      </c>
      <c r="V763" s="180">
        <f t="shared" si="280"/>
        <v>0</v>
      </c>
      <c r="W763" s="180">
        <f t="shared" si="281"/>
        <v>0</v>
      </c>
      <c r="X763" s="180"/>
      <c r="Y763" s="180"/>
      <c r="Z763" s="180">
        <f t="shared" si="282"/>
        <v>0</v>
      </c>
      <c r="AA763" s="180"/>
      <c r="AB763" s="180"/>
      <c r="AC763" s="180">
        <f t="shared" si="283"/>
        <v>0</v>
      </c>
      <c r="AL763" s="37">
        <f t="shared" si="284"/>
        <v>0</v>
      </c>
      <c r="AM763" s="179">
        <f t="shared" si="285"/>
        <v>0</v>
      </c>
      <c r="AP763" s="37">
        <f t="shared" si="286"/>
        <v>0</v>
      </c>
      <c r="AS763" s="37">
        <f t="shared" si="287"/>
        <v>0</v>
      </c>
      <c r="AV763" s="37">
        <f t="shared" si="288"/>
        <v>0</v>
      </c>
      <c r="DE763" s="37">
        <f t="shared" si="289"/>
        <v>0</v>
      </c>
      <c r="EL763" s="37">
        <f t="shared" si="290"/>
        <v>0</v>
      </c>
      <c r="FH763" s="37">
        <v>0</v>
      </c>
      <c r="FI763" s="37">
        <v>0</v>
      </c>
      <c r="JT763" s="37">
        <f t="shared" si="291"/>
        <v>0</v>
      </c>
      <c r="JW763" s="37">
        <f t="shared" si="292"/>
        <v>0</v>
      </c>
      <c r="JZ763" s="37">
        <f t="shared" si="293"/>
        <v>0</v>
      </c>
      <c r="KA763" s="37">
        <f t="shared" si="294"/>
        <v>0</v>
      </c>
      <c r="KB763" s="37">
        <f t="shared" si="295"/>
        <v>0</v>
      </c>
      <c r="KC763" s="37">
        <f t="shared" si="296"/>
        <v>0</v>
      </c>
      <c r="KD763" s="37">
        <f t="shared" si="297"/>
        <v>0</v>
      </c>
      <c r="KV763" s="37">
        <f t="shared" si="298"/>
        <v>0</v>
      </c>
    </row>
    <row r="764" spans="1:308" ht="17.25" customHeight="1" x14ac:dyDescent="0.3">
      <c r="A764" s="17"/>
      <c r="B764" s="19"/>
      <c r="E764" s="78">
        <f t="shared" si="277"/>
        <v>0</v>
      </c>
      <c r="F764" s="78">
        <f t="shared" si="274"/>
        <v>0</v>
      </c>
      <c r="G764" s="78">
        <f t="shared" si="275"/>
        <v>0</v>
      </c>
      <c r="H764" s="78">
        <f t="shared" si="276"/>
        <v>0</v>
      </c>
      <c r="I764" s="78">
        <f t="shared" si="278"/>
        <v>0</v>
      </c>
      <c r="J764" s="37">
        <f t="shared" si="279"/>
        <v>0</v>
      </c>
      <c r="V764" s="180">
        <f t="shared" si="280"/>
        <v>0</v>
      </c>
      <c r="W764" s="180">
        <f t="shared" si="281"/>
        <v>0</v>
      </c>
      <c r="X764" s="180"/>
      <c r="Y764" s="180"/>
      <c r="Z764" s="180">
        <f t="shared" si="282"/>
        <v>0</v>
      </c>
      <c r="AA764" s="180"/>
      <c r="AB764" s="180"/>
      <c r="AC764" s="180">
        <f t="shared" si="283"/>
        <v>0</v>
      </c>
      <c r="AL764" s="37">
        <f t="shared" si="284"/>
        <v>0</v>
      </c>
      <c r="AM764" s="179">
        <f t="shared" si="285"/>
        <v>0</v>
      </c>
      <c r="AP764" s="37">
        <f t="shared" si="286"/>
        <v>0</v>
      </c>
      <c r="AS764" s="37">
        <f t="shared" si="287"/>
        <v>0</v>
      </c>
      <c r="AV764" s="37">
        <f t="shared" si="288"/>
        <v>0</v>
      </c>
      <c r="DE764" s="37">
        <f t="shared" si="289"/>
        <v>0</v>
      </c>
      <c r="EL764" s="37">
        <f t="shared" si="290"/>
        <v>0</v>
      </c>
      <c r="FH764" s="37">
        <v>0</v>
      </c>
      <c r="FI764" s="37">
        <v>0</v>
      </c>
      <c r="JT764" s="37">
        <f t="shared" si="291"/>
        <v>0</v>
      </c>
      <c r="JW764" s="37">
        <f t="shared" si="292"/>
        <v>0</v>
      </c>
      <c r="JZ764" s="37">
        <f t="shared" si="293"/>
        <v>0</v>
      </c>
      <c r="KA764" s="37">
        <f t="shared" si="294"/>
        <v>0</v>
      </c>
      <c r="KB764" s="37">
        <f t="shared" si="295"/>
        <v>0</v>
      </c>
      <c r="KC764" s="37">
        <f t="shared" si="296"/>
        <v>0</v>
      </c>
      <c r="KD764" s="37">
        <f t="shared" si="297"/>
        <v>0</v>
      </c>
      <c r="KV764" s="37">
        <f t="shared" si="298"/>
        <v>0</v>
      </c>
    </row>
    <row r="765" spans="1:308" ht="17.25" customHeight="1" x14ac:dyDescent="0.3">
      <c r="A765" s="17"/>
      <c r="B765" s="19"/>
      <c r="E765" s="78">
        <f t="shared" si="277"/>
        <v>0</v>
      </c>
      <c r="F765" s="78">
        <f t="shared" si="274"/>
        <v>0</v>
      </c>
      <c r="G765" s="78">
        <f t="shared" si="275"/>
        <v>0</v>
      </c>
      <c r="H765" s="78">
        <f t="shared" si="276"/>
        <v>0</v>
      </c>
      <c r="I765" s="78">
        <f t="shared" si="278"/>
        <v>0</v>
      </c>
      <c r="J765" s="37">
        <f t="shared" si="279"/>
        <v>0</v>
      </c>
      <c r="V765" s="180">
        <f t="shared" si="280"/>
        <v>0</v>
      </c>
      <c r="W765" s="180">
        <f t="shared" si="281"/>
        <v>0</v>
      </c>
      <c r="X765" s="180"/>
      <c r="Y765" s="180"/>
      <c r="Z765" s="180">
        <f t="shared" si="282"/>
        <v>0</v>
      </c>
      <c r="AA765" s="180"/>
      <c r="AB765" s="180"/>
      <c r="AC765" s="180">
        <f t="shared" si="283"/>
        <v>0</v>
      </c>
      <c r="AL765" s="37">
        <f t="shared" si="284"/>
        <v>0</v>
      </c>
      <c r="AM765" s="179">
        <f t="shared" si="285"/>
        <v>0</v>
      </c>
      <c r="AP765" s="37">
        <f t="shared" si="286"/>
        <v>0</v>
      </c>
      <c r="AS765" s="37">
        <f t="shared" si="287"/>
        <v>0</v>
      </c>
      <c r="AV765" s="37">
        <f t="shared" si="288"/>
        <v>0</v>
      </c>
      <c r="DE765" s="37">
        <f t="shared" si="289"/>
        <v>0</v>
      </c>
      <c r="EL765" s="37">
        <f t="shared" si="290"/>
        <v>0</v>
      </c>
      <c r="FH765" s="37">
        <v>0</v>
      </c>
      <c r="FI765" s="37">
        <v>0</v>
      </c>
      <c r="JT765" s="37">
        <f t="shared" si="291"/>
        <v>0</v>
      </c>
      <c r="JW765" s="37">
        <f t="shared" si="292"/>
        <v>0</v>
      </c>
      <c r="JZ765" s="37">
        <f t="shared" si="293"/>
        <v>0</v>
      </c>
      <c r="KA765" s="37">
        <f t="shared" si="294"/>
        <v>0</v>
      </c>
      <c r="KB765" s="37">
        <f t="shared" si="295"/>
        <v>0</v>
      </c>
      <c r="KC765" s="37">
        <f t="shared" si="296"/>
        <v>0</v>
      </c>
      <c r="KD765" s="37">
        <f t="shared" si="297"/>
        <v>0</v>
      </c>
      <c r="KV765" s="37">
        <f t="shared" si="298"/>
        <v>0</v>
      </c>
    </row>
    <row r="766" spans="1:308" ht="17.25" customHeight="1" x14ac:dyDescent="0.3">
      <c r="A766" s="17"/>
      <c r="B766" s="19"/>
      <c r="E766" s="78">
        <f t="shared" si="277"/>
        <v>0</v>
      </c>
      <c r="F766" s="78">
        <f t="shared" si="274"/>
        <v>0</v>
      </c>
      <c r="G766" s="78">
        <f t="shared" si="275"/>
        <v>0</v>
      </c>
      <c r="H766" s="78">
        <f t="shared" si="276"/>
        <v>0</v>
      </c>
      <c r="I766" s="78">
        <f t="shared" si="278"/>
        <v>0</v>
      </c>
      <c r="J766" s="37">
        <f t="shared" si="279"/>
        <v>0</v>
      </c>
      <c r="V766" s="180">
        <f t="shared" si="280"/>
        <v>0</v>
      </c>
      <c r="W766" s="180">
        <f t="shared" si="281"/>
        <v>0</v>
      </c>
      <c r="X766" s="180"/>
      <c r="Y766" s="180"/>
      <c r="Z766" s="180">
        <f t="shared" si="282"/>
        <v>0</v>
      </c>
      <c r="AA766" s="180"/>
      <c r="AB766" s="180"/>
      <c r="AC766" s="180">
        <f t="shared" si="283"/>
        <v>0</v>
      </c>
      <c r="AL766" s="37">
        <f t="shared" si="284"/>
        <v>0</v>
      </c>
      <c r="AM766" s="179">
        <f t="shared" si="285"/>
        <v>0</v>
      </c>
      <c r="AP766" s="37">
        <f t="shared" si="286"/>
        <v>0</v>
      </c>
      <c r="AS766" s="37">
        <f t="shared" si="287"/>
        <v>0</v>
      </c>
      <c r="AV766" s="37">
        <f t="shared" si="288"/>
        <v>0</v>
      </c>
      <c r="DE766" s="37">
        <f t="shared" si="289"/>
        <v>0</v>
      </c>
      <c r="EL766" s="37">
        <f t="shared" si="290"/>
        <v>0</v>
      </c>
      <c r="FH766" s="37">
        <v>0</v>
      </c>
      <c r="FI766" s="37">
        <v>0</v>
      </c>
      <c r="JT766" s="37">
        <f t="shared" si="291"/>
        <v>0</v>
      </c>
      <c r="JW766" s="37">
        <f t="shared" si="292"/>
        <v>0</v>
      </c>
      <c r="JZ766" s="37">
        <f t="shared" si="293"/>
        <v>0</v>
      </c>
      <c r="KA766" s="37">
        <f t="shared" si="294"/>
        <v>0</v>
      </c>
      <c r="KB766" s="37">
        <f t="shared" si="295"/>
        <v>0</v>
      </c>
      <c r="KC766" s="37">
        <f t="shared" si="296"/>
        <v>0</v>
      </c>
      <c r="KD766" s="37">
        <f t="shared" si="297"/>
        <v>0</v>
      </c>
      <c r="KV766" s="37">
        <f t="shared" si="298"/>
        <v>0</v>
      </c>
    </row>
    <row r="767" spans="1:308" ht="17.25" customHeight="1" x14ac:dyDescent="0.3">
      <c r="A767" s="17"/>
      <c r="B767" s="19"/>
      <c r="E767" s="78">
        <f t="shared" si="277"/>
        <v>0</v>
      </c>
      <c r="F767" s="78">
        <f t="shared" si="274"/>
        <v>0</v>
      </c>
      <c r="G767" s="78">
        <f t="shared" si="275"/>
        <v>0</v>
      </c>
      <c r="H767" s="78">
        <f t="shared" si="276"/>
        <v>0</v>
      </c>
      <c r="I767" s="78">
        <f t="shared" si="278"/>
        <v>0</v>
      </c>
      <c r="J767" s="37">
        <f t="shared" si="279"/>
        <v>0</v>
      </c>
      <c r="V767" s="180">
        <f t="shared" si="280"/>
        <v>0</v>
      </c>
      <c r="W767" s="180">
        <f t="shared" si="281"/>
        <v>0</v>
      </c>
      <c r="X767" s="180"/>
      <c r="Y767" s="180"/>
      <c r="Z767" s="180">
        <f t="shared" si="282"/>
        <v>0</v>
      </c>
      <c r="AA767" s="180"/>
      <c r="AB767" s="180"/>
      <c r="AC767" s="180">
        <f t="shared" si="283"/>
        <v>0</v>
      </c>
      <c r="AL767" s="37">
        <f t="shared" si="284"/>
        <v>0</v>
      </c>
      <c r="AM767" s="179">
        <f t="shared" si="285"/>
        <v>0</v>
      </c>
      <c r="AP767" s="37">
        <f t="shared" si="286"/>
        <v>0</v>
      </c>
      <c r="AS767" s="37">
        <f t="shared" si="287"/>
        <v>0</v>
      </c>
      <c r="AV767" s="37">
        <f t="shared" si="288"/>
        <v>0</v>
      </c>
      <c r="DE767" s="37">
        <f t="shared" si="289"/>
        <v>0</v>
      </c>
      <c r="EL767" s="37">
        <f t="shared" si="290"/>
        <v>0</v>
      </c>
      <c r="FH767" s="37">
        <v>0</v>
      </c>
      <c r="FI767" s="37">
        <v>0</v>
      </c>
      <c r="JT767" s="37">
        <f t="shared" si="291"/>
        <v>0</v>
      </c>
      <c r="JW767" s="37">
        <f t="shared" si="292"/>
        <v>0</v>
      </c>
      <c r="JZ767" s="37">
        <f t="shared" si="293"/>
        <v>0</v>
      </c>
      <c r="KA767" s="37">
        <f t="shared" si="294"/>
        <v>0</v>
      </c>
      <c r="KB767" s="37">
        <f t="shared" si="295"/>
        <v>0</v>
      </c>
      <c r="KC767" s="37">
        <f t="shared" si="296"/>
        <v>0</v>
      </c>
      <c r="KD767" s="37">
        <f t="shared" si="297"/>
        <v>0</v>
      </c>
      <c r="KV767" s="37">
        <f t="shared" si="298"/>
        <v>0</v>
      </c>
    </row>
    <row r="768" spans="1:308" ht="17.25" customHeight="1" x14ac:dyDescent="0.3">
      <c r="A768" s="17"/>
      <c r="B768" s="19"/>
      <c r="E768" s="78">
        <f t="shared" si="277"/>
        <v>0</v>
      </c>
      <c r="F768" s="78">
        <f t="shared" si="274"/>
        <v>0</v>
      </c>
      <c r="G768" s="78">
        <f t="shared" si="275"/>
        <v>0</v>
      </c>
      <c r="H768" s="78">
        <f t="shared" si="276"/>
        <v>0</v>
      </c>
      <c r="I768" s="78">
        <f t="shared" si="278"/>
        <v>0</v>
      </c>
      <c r="J768" s="37">
        <f t="shared" si="279"/>
        <v>0</v>
      </c>
      <c r="V768" s="180">
        <f t="shared" si="280"/>
        <v>0</v>
      </c>
      <c r="W768" s="180">
        <f t="shared" si="281"/>
        <v>0</v>
      </c>
      <c r="X768" s="180"/>
      <c r="Y768" s="180"/>
      <c r="Z768" s="180">
        <f t="shared" si="282"/>
        <v>0</v>
      </c>
      <c r="AA768" s="180"/>
      <c r="AB768" s="180"/>
      <c r="AC768" s="180">
        <f t="shared" si="283"/>
        <v>0</v>
      </c>
      <c r="AL768" s="37">
        <f t="shared" si="284"/>
        <v>0</v>
      </c>
      <c r="AM768" s="179">
        <f t="shared" si="285"/>
        <v>0</v>
      </c>
      <c r="AP768" s="37">
        <f t="shared" si="286"/>
        <v>0</v>
      </c>
      <c r="AS768" s="37">
        <f t="shared" si="287"/>
        <v>0</v>
      </c>
      <c r="AV768" s="37">
        <f t="shared" si="288"/>
        <v>0</v>
      </c>
      <c r="DE768" s="37">
        <f t="shared" si="289"/>
        <v>0</v>
      </c>
      <c r="EL768" s="37">
        <f t="shared" si="290"/>
        <v>0</v>
      </c>
      <c r="FH768" s="37">
        <v>0</v>
      </c>
      <c r="FI768" s="37">
        <v>0</v>
      </c>
      <c r="JT768" s="37">
        <f t="shared" si="291"/>
        <v>0</v>
      </c>
      <c r="JW768" s="37">
        <f t="shared" si="292"/>
        <v>0</v>
      </c>
      <c r="JZ768" s="37">
        <f t="shared" si="293"/>
        <v>0</v>
      </c>
      <c r="KA768" s="37">
        <f t="shared" si="294"/>
        <v>0</v>
      </c>
      <c r="KB768" s="37">
        <f t="shared" si="295"/>
        <v>0</v>
      </c>
      <c r="KC768" s="37">
        <f t="shared" si="296"/>
        <v>0</v>
      </c>
      <c r="KD768" s="37">
        <f t="shared" si="297"/>
        <v>0</v>
      </c>
      <c r="KV768" s="37">
        <f t="shared" si="298"/>
        <v>0</v>
      </c>
    </row>
    <row r="769" spans="1:308" ht="17.25" customHeight="1" x14ac:dyDescent="0.3">
      <c r="A769" s="17"/>
      <c r="B769" s="19"/>
      <c r="E769" s="78">
        <f t="shared" si="277"/>
        <v>0</v>
      </c>
      <c r="F769" s="78">
        <f t="shared" si="274"/>
        <v>0</v>
      </c>
      <c r="G769" s="78">
        <f t="shared" si="275"/>
        <v>0</v>
      </c>
      <c r="H769" s="78">
        <f t="shared" si="276"/>
        <v>0</v>
      </c>
      <c r="I769" s="78">
        <f t="shared" si="278"/>
        <v>0</v>
      </c>
      <c r="J769" s="37">
        <f t="shared" si="279"/>
        <v>0</v>
      </c>
      <c r="V769" s="180">
        <f t="shared" si="280"/>
        <v>0</v>
      </c>
      <c r="W769" s="180">
        <f t="shared" si="281"/>
        <v>0</v>
      </c>
      <c r="X769" s="180"/>
      <c r="Y769" s="180"/>
      <c r="Z769" s="180">
        <f t="shared" si="282"/>
        <v>0</v>
      </c>
      <c r="AA769" s="180"/>
      <c r="AB769" s="180"/>
      <c r="AC769" s="180">
        <f t="shared" si="283"/>
        <v>0</v>
      </c>
      <c r="AL769" s="37">
        <f t="shared" si="284"/>
        <v>0</v>
      </c>
      <c r="AM769" s="179">
        <f t="shared" si="285"/>
        <v>0</v>
      </c>
      <c r="AP769" s="37">
        <f t="shared" si="286"/>
        <v>0</v>
      </c>
      <c r="AS769" s="37">
        <f t="shared" si="287"/>
        <v>0</v>
      </c>
      <c r="AV769" s="37">
        <f t="shared" si="288"/>
        <v>0</v>
      </c>
      <c r="DE769" s="37">
        <f t="shared" si="289"/>
        <v>0</v>
      </c>
      <c r="EL769" s="37">
        <f t="shared" si="290"/>
        <v>0</v>
      </c>
      <c r="FH769" s="37">
        <v>0</v>
      </c>
      <c r="FI769" s="37">
        <v>0</v>
      </c>
      <c r="JT769" s="37">
        <f t="shared" si="291"/>
        <v>0</v>
      </c>
      <c r="JW769" s="37">
        <f t="shared" si="292"/>
        <v>0</v>
      </c>
      <c r="JZ769" s="37">
        <f t="shared" si="293"/>
        <v>0</v>
      </c>
      <c r="KA769" s="37">
        <f t="shared" si="294"/>
        <v>0</v>
      </c>
      <c r="KB769" s="37">
        <f t="shared" si="295"/>
        <v>0</v>
      </c>
      <c r="KC769" s="37">
        <f t="shared" si="296"/>
        <v>0</v>
      </c>
      <c r="KD769" s="37">
        <f t="shared" si="297"/>
        <v>0</v>
      </c>
      <c r="KV769" s="37">
        <f t="shared" si="298"/>
        <v>0</v>
      </c>
    </row>
    <row r="770" spans="1:308" ht="17.25" customHeight="1" x14ac:dyDescent="0.3">
      <c r="A770" s="17"/>
      <c r="B770" s="19"/>
      <c r="E770" s="78">
        <f t="shared" si="277"/>
        <v>0</v>
      </c>
      <c r="F770" s="78">
        <f t="shared" si="274"/>
        <v>0</v>
      </c>
      <c r="G770" s="78">
        <f t="shared" si="275"/>
        <v>0</v>
      </c>
      <c r="H770" s="78">
        <f t="shared" si="276"/>
        <v>0</v>
      </c>
      <c r="I770" s="78">
        <f t="shared" si="278"/>
        <v>0</v>
      </c>
      <c r="J770" s="37">
        <f t="shared" si="279"/>
        <v>0</v>
      </c>
      <c r="V770" s="180">
        <f t="shared" si="280"/>
        <v>0</v>
      </c>
      <c r="W770" s="180">
        <f t="shared" si="281"/>
        <v>0</v>
      </c>
      <c r="X770" s="180"/>
      <c r="Y770" s="180"/>
      <c r="Z770" s="180">
        <f t="shared" si="282"/>
        <v>0</v>
      </c>
      <c r="AA770" s="180"/>
      <c r="AB770" s="180"/>
      <c r="AC770" s="180">
        <f t="shared" si="283"/>
        <v>0</v>
      </c>
      <c r="AL770" s="37">
        <f t="shared" si="284"/>
        <v>0</v>
      </c>
      <c r="AM770" s="179">
        <f t="shared" si="285"/>
        <v>0</v>
      </c>
      <c r="AP770" s="37">
        <f t="shared" si="286"/>
        <v>0</v>
      </c>
      <c r="AS770" s="37">
        <f t="shared" si="287"/>
        <v>0</v>
      </c>
      <c r="AV770" s="37">
        <f t="shared" si="288"/>
        <v>0</v>
      </c>
      <c r="DE770" s="37">
        <f t="shared" si="289"/>
        <v>0</v>
      </c>
      <c r="EL770" s="37">
        <f t="shared" si="290"/>
        <v>0</v>
      </c>
      <c r="FH770" s="37">
        <v>0</v>
      </c>
      <c r="FI770" s="37">
        <v>0</v>
      </c>
      <c r="JT770" s="37">
        <f t="shared" si="291"/>
        <v>0</v>
      </c>
      <c r="JW770" s="37">
        <f t="shared" si="292"/>
        <v>0</v>
      </c>
      <c r="JZ770" s="37">
        <f t="shared" si="293"/>
        <v>0</v>
      </c>
      <c r="KA770" s="37">
        <f t="shared" si="294"/>
        <v>0</v>
      </c>
      <c r="KB770" s="37">
        <f t="shared" si="295"/>
        <v>0</v>
      </c>
      <c r="KC770" s="37">
        <f t="shared" si="296"/>
        <v>0</v>
      </c>
      <c r="KD770" s="37">
        <f t="shared" si="297"/>
        <v>0</v>
      </c>
      <c r="KV770" s="37">
        <f t="shared" si="298"/>
        <v>0</v>
      </c>
    </row>
    <row r="771" spans="1:308" ht="17.25" customHeight="1" x14ac:dyDescent="0.3">
      <c r="A771" s="17"/>
      <c r="B771" s="19"/>
      <c r="E771" s="78">
        <f t="shared" si="277"/>
        <v>0</v>
      </c>
      <c r="F771" s="78">
        <f t="shared" si="274"/>
        <v>0</v>
      </c>
      <c r="G771" s="78">
        <f t="shared" si="275"/>
        <v>0</v>
      </c>
      <c r="H771" s="78">
        <f t="shared" si="276"/>
        <v>0</v>
      </c>
      <c r="I771" s="78">
        <f t="shared" si="278"/>
        <v>0</v>
      </c>
      <c r="J771" s="37">
        <f t="shared" si="279"/>
        <v>0</v>
      </c>
      <c r="V771" s="180">
        <f t="shared" si="280"/>
        <v>0</v>
      </c>
      <c r="W771" s="180">
        <f t="shared" si="281"/>
        <v>0</v>
      </c>
      <c r="X771" s="180"/>
      <c r="Y771" s="180"/>
      <c r="Z771" s="180">
        <f t="shared" si="282"/>
        <v>0</v>
      </c>
      <c r="AA771" s="180"/>
      <c r="AB771" s="180"/>
      <c r="AC771" s="180">
        <f t="shared" si="283"/>
        <v>0</v>
      </c>
      <c r="AL771" s="37">
        <f t="shared" si="284"/>
        <v>0</v>
      </c>
      <c r="AM771" s="179">
        <f t="shared" si="285"/>
        <v>0</v>
      </c>
      <c r="AP771" s="37">
        <f t="shared" si="286"/>
        <v>0</v>
      </c>
      <c r="AS771" s="37">
        <f t="shared" si="287"/>
        <v>0</v>
      </c>
      <c r="AV771" s="37">
        <f t="shared" si="288"/>
        <v>0</v>
      </c>
      <c r="DE771" s="37">
        <f t="shared" si="289"/>
        <v>0</v>
      </c>
      <c r="EL771" s="37">
        <f t="shared" si="290"/>
        <v>0</v>
      </c>
      <c r="FH771" s="37">
        <v>0</v>
      </c>
      <c r="FI771" s="37">
        <v>0</v>
      </c>
      <c r="JT771" s="37">
        <f t="shared" si="291"/>
        <v>0</v>
      </c>
      <c r="JW771" s="37">
        <f t="shared" si="292"/>
        <v>0</v>
      </c>
      <c r="JZ771" s="37">
        <f t="shared" si="293"/>
        <v>0</v>
      </c>
      <c r="KA771" s="37">
        <f t="shared" si="294"/>
        <v>0</v>
      </c>
      <c r="KB771" s="37">
        <f t="shared" si="295"/>
        <v>0</v>
      </c>
      <c r="KC771" s="37">
        <f t="shared" si="296"/>
        <v>0</v>
      </c>
      <c r="KD771" s="37">
        <f t="shared" si="297"/>
        <v>0</v>
      </c>
      <c r="KV771" s="37">
        <f t="shared" si="298"/>
        <v>0</v>
      </c>
    </row>
    <row r="772" spans="1:308" ht="17.25" customHeight="1" x14ac:dyDescent="0.3">
      <c r="A772" s="17"/>
      <c r="B772" s="19"/>
      <c r="E772" s="78">
        <f t="shared" si="277"/>
        <v>0</v>
      </c>
      <c r="F772" s="78">
        <f t="shared" si="274"/>
        <v>0</v>
      </c>
      <c r="G772" s="78">
        <f t="shared" si="275"/>
        <v>0</v>
      </c>
      <c r="H772" s="78">
        <f t="shared" si="276"/>
        <v>0</v>
      </c>
      <c r="I772" s="78">
        <f t="shared" si="278"/>
        <v>0</v>
      </c>
      <c r="J772" s="37">
        <f t="shared" si="279"/>
        <v>0</v>
      </c>
      <c r="V772" s="180">
        <f t="shared" si="280"/>
        <v>0</v>
      </c>
      <c r="W772" s="180">
        <f t="shared" si="281"/>
        <v>0</v>
      </c>
      <c r="X772" s="180"/>
      <c r="Y772" s="180"/>
      <c r="Z772" s="180">
        <f t="shared" si="282"/>
        <v>0</v>
      </c>
      <c r="AA772" s="180"/>
      <c r="AB772" s="180"/>
      <c r="AC772" s="180">
        <f t="shared" si="283"/>
        <v>0</v>
      </c>
      <c r="AL772" s="37">
        <f t="shared" si="284"/>
        <v>0</v>
      </c>
      <c r="AM772" s="179">
        <f t="shared" si="285"/>
        <v>0</v>
      </c>
      <c r="AP772" s="37">
        <f t="shared" si="286"/>
        <v>0</v>
      </c>
      <c r="AS772" s="37">
        <f t="shared" si="287"/>
        <v>0</v>
      </c>
      <c r="AV772" s="37">
        <f t="shared" si="288"/>
        <v>0</v>
      </c>
      <c r="DE772" s="37">
        <f t="shared" si="289"/>
        <v>0</v>
      </c>
      <c r="EL772" s="37">
        <f t="shared" si="290"/>
        <v>0</v>
      </c>
      <c r="FH772" s="37">
        <v>0</v>
      </c>
      <c r="FI772" s="37">
        <v>0</v>
      </c>
      <c r="JT772" s="37">
        <f t="shared" si="291"/>
        <v>0</v>
      </c>
      <c r="JW772" s="37">
        <f t="shared" si="292"/>
        <v>0</v>
      </c>
      <c r="JZ772" s="37">
        <f t="shared" si="293"/>
        <v>0</v>
      </c>
      <c r="KA772" s="37">
        <f t="shared" si="294"/>
        <v>0</v>
      </c>
      <c r="KB772" s="37">
        <f t="shared" si="295"/>
        <v>0</v>
      </c>
      <c r="KC772" s="37">
        <f t="shared" si="296"/>
        <v>0</v>
      </c>
      <c r="KD772" s="37">
        <f t="shared" si="297"/>
        <v>0</v>
      </c>
      <c r="KV772" s="37">
        <f t="shared" si="298"/>
        <v>0</v>
      </c>
    </row>
    <row r="773" spans="1:308" ht="17.25" customHeight="1" x14ac:dyDescent="0.3">
      <c r="A773" s="17"/>
      <c r="B773" s="19"/>
      <c r="E773" s="78">
        <f t="shared" si="277"/>
        <v>0</v>
      </c>
      <c r="F773" s="78">
        <f t="shared" si="274"/>
        <v>0</v>
      </c>
      <c r="G773" s="78">
        <f t="shared" si="275"/>
        <v>0</v>
      </c>
      <c r="H773" s="78">
        <f t="shared" si="276"/>
        <v>0</v>
      </c>
      <c r="I773" s="78">
        <f t="shared" si="278"/>
        <v>0</v>
      </c>
      <c r="J773" s="37">
        <f t="shared" si="279"/>
        <v>0</v>
      </c>
      <c r="V773" s="180">
        <f t="shared" si="280"/>
        <v>0</v>
      </c>
      <c r="W773" s="180">
        <f t="shared" si="281"/>
        <v>0</v>
      </c>
      <c r="X773" s="180"/>
      <c r="Y773" s="180"/>
      <c r="Z773" s="180">
        <f t="shared" si="282"/>
        <v>0</v>
      </c>
      <c r="AA773" s="180"/>
      <c r="AB773" s="180"/>
      <c r="AC773" s="180">
        <f t="shared" si="283"/>
        <v>0</v>
      </c>
      <c r="AL773" s="37">
        <f t="shared" si="284"/>
        <v>0</v>
      </c>
      <c r="AM773" s="179">
        <f t="shared" si="285"/>
        <v>0</v>
      </c>
      <c r="AP773" s="37">
        <f t="shared" si="286"/>
        <v>0</v>
      </c>
      <c r="AS773" s="37">
        <f t="shared" si="287"/>
        <v>0</v>
      </c>
      <c r="AV773" s="37">
        <f t="shared" si="288"/>
        <v>0</v>
      </c>
      <c r="DE773" s="37">
        <f t="shared" si="289"/>
        <v>0</v>
      </c>
      <c r="EL773" s="37">
        <f t="shared" si="290"/>
        <v>0</v>
      </c>
      <c r="FH773" s="37">
        <v>0</v>
      </c>
      <c r="FI773" s="37">
        <v>0</v>
      </c>
      <c r="JT773" s="37">
        <f t="shared" si="291"/>
        <v>0</v>
      </c>
      <c r="JW773" s="37">
        <f t="shared" si="292"/>
        <v>0</v>
      </c>
      <c r="JZ773" s="37">
        <f t="shared" si="293"/>
        <v>0</v>
      </c>
      <c r="KA773" s="37">
        <f t="shared" si="294"/>
        <v>0</v>
      </c>
      <c r="KB773" s="37">
        <f t="shared" si="295"/>
        <v>0</v>
      </c>
      <c r="KC773" s="37">
        <f t="shared" si="296"/>
        <v>0</v>
      </c>
      <c r="KD773" s="37">
        <f t="shared" si="297"/>
        <v>0</v>
      </c>
      <c r="KV773" s="37">
        <f t="shared" si="298"/>
        <v>0</v>
      </c>
    </row>
    <row r="774" spans="1:308" ht="17.25" customHeight="1" x14ac:dyDescent="0.3">
      <c r="A774" s="17"/>
      <c r="B774" s="19"/>
      <c r="E774" s="78">
        <f t="shared" si="277"/>
        <v>0</v>
      </c>
      <c r="F774" s="78">
        <f t="shared" si="274"/>
        <v>0</v>
      </c>
      <c r="G774" s="78">
        <f t="shared" si="275"/>
        <v>0</v>
      </c>
      <c r="H774" s="78">
        <f t="shared" si="276"/>
        <v>0</v>
      </c>
      <c r="I774" s="78">
        <f t="shared" si="278"/>
        <v>0</v>
      </c>
      <c r="J774" s="37">
        <f t="shared" si="279"/>
        <v>0</v>
      </c>
      <c r="V774" s="180">
        <f t="shared" si="280"/>
        <v>0</v>
      </c>
      <c r="W774" s="180">
        <f t="shared" si="281"/>
        <v>0</v>
      </c>
      <c r="X774" s="180"/>
      <c r="Y774" s="180"/>
      <c r="Z774" s="180">
        <f t="shared" si="282"/>
        <v>0</v>
      </c>
      <c r="AA774" s="180"/>
      <c r="AB774" s="180"/>
      <c r="AC774" s="180">
        <f t="shared" si="283"/>
        <v>0</v>
      </c>
      <c r="AL774" s="37">
        <f t="shared" si="284"/>
        <v>0</v>
      </c>
      <c r="AM774" s="179">
        <f t="shared" si="285"/>
        <v>0</v>
      </c>
      <c r="AP774" s="37">
        <f t="shared" si="286"/>
        <v>0</v>
      </c>
      <c r="AS774" s="37">
        <f t="shared" si="287"/>
        <v>0</v>
      </c>
      <c r="AV774" s="37">
        <f t="shared" si="288"/>
        <v>0</v>
      </c>
      <c r="DE774" s="37">
        <f t="shared" si="289"/>
        <v>0</v>
      </c>
      <c r="EL774" s="37">
        <f t="shared" si="290"/>
        <v>0</v>
      </c>
      <c r="FH774" s="37">
        <v>0</v>
      </c>
      <c r="FI774" s="37">
        <v>0</v>
      </c>
      <c r="JT774" s="37">
        <f t="shared" si="291"/>
        <v>0</v>
      </c>
      <c r="JW774" s="37">
        <f t="shared" si="292"/>
        <v>0</v>
      </c>
      <c r="JZ774" s="37">
        <f t="shared" si="293"/>
        <v>0</v>
      </c>
      <c r="KA774" s="37">
        <f t="shared" si="294"/>
        <v>0</v>
      </c>
      <c r="KB774" s="37">
        <f t="shared" si="295"/>
        <v>0</v>
      </c>
      <c r="KC774" s="37">
        <f t="shared" si="296"/>
        <v>0</v>
      </c>
      <c r="KD774" s="37">
        <f t="shared" si="297"/>
        <v>0</v>
      </c>
      <c r="KV774" s="37">
        <f t="shared" si="298"/>
        <v>0</v>
      </c>
    </row>
    <row r="775" spans="1:308" ht="17.25" customHeight="1" x14ac:dyDescent="0.3">
      <c r="A775" s="17"/>
      <c r="B775" s="19"/>
      <c r="E775" s="78">
        <f t="shared" si="277"/>
        <v>0</v>
      </c>
      <c r="F775" s="78">
        <f t="shared" si="274"/>
        <v>0</v>
      </c>
      <c r="G775" s="78">
        <f t="shared" si="275"/>
        <v>0</v>
      </c>
      <c r="H775" s="78">
        <f t="shared" si="276"/>
        <v>0</v>
      </c>
      <c r="I775" s="78">
        <f t="shared" si="278"/>
        <v>0</v>
      </c>
      <c r="J775" s="37">
        <f t="shared" si="279"/>
        <v>0</v>
      </c>
      <c r="V775" s="180">
        <f t="shared" si="280"/>
        <v>0</v>
      </c>
      <c r="W775" s="180">
        <f t="shared" si="281"/>
        <v>0</v>
      </c>
      <c r="X775" s="180"/>
      <c r="Y775" s="180"/>
      <c r="Z775" s="180">
        <f t="shared" si="282"/>
        <v>0</v>
      </c>
      <c r="AA775" s="180"/>
      <c r="AB775" s="180"/>
      <c r="AC775" s="180">
        <f t="shared" si="283"/>
        <v>0</v>
      </c>
      <c r="AL775" s="37">
        <f t="shared" si="284"/>
        <v>0</v>
      </c>
      <c r="AM775" s="179">
        <f t="shared" si="285"/>
        <v>0</v>
      </c>
      <c r="AP775" s="37">
        <f t="shared" si="286"/>
        <v>0</v>
      </c>
      <c r="AS775" s="37">
        <f t="shared" si="287"/>
        <v>0</v>
      </c>
      <c r="AV775" s="37">
        <f t="shared" si="288"/>
        <v>0</v>
      </c>
      <c r="DE775" s="37">
        <f t="shared" si="289"/>
        <v>0</v>
      </c>
      <c r="EL775" s="37">
        <f t="shared" si="290"/>
        <v>0</v>
      </c>
      <c r="FH775" s="37">
        <v>0</v>
      </c>
      <c r="FI775" s="37">
        <v>0</v>
      </c>
      <c r="JT775" s="37">
        <f t="shared" si="291"/>
        <v>0</v>
      </c>
      <c r="JW775" s="37">
        <f t="shared" si="292"/>
        <v>0</v>
      </c>
      <c r="JZ775" s="37">
        <f t="shared" si="293"/>
        <v>0</v>
      </c>
      <c r="KA775" s="37">
        <f t="shared" si="294"/>
        <v>0</v>
      </c>
      <c r="KB775" s="37">
        <f t="shared" si="295"/>
        <v>0</v>
      </c>
      <c r="KC775" s="37">
        <f t="shared" si="296"/>
        <v>0</v>
      </c>
      <c r="KD775" s="37">
        <f t="shared" si="297"/>
        <v>0</v>
      </c>
      <c r="KV775" s="37">
        <f t="shared" si="298"/>
        <v>0</v>
      </c>
    </row>
    <row r="776" spans="1:308" ht="17.25" customHeight="1" x14ac:dyDescent="0.3">
      <c r="A776" s="17"/>
      <c r="B776" s="19"/>
      <c r="E776" s="78">
        <f t="shared" si="277"/>
        <v>0</v>
      </c>
      <c r="F776" s="78">
        <f t="shared" si="274"/>
        <v>0</v>
      </c>
      <c r="G776" s="78">
        <f t="shared" si="275"/>
        <v>0</v>
      </c>
      <c r="H776" s="78">
        <f t="shared" si="276"/>
        <v>0</v>
      </c>
      <c r="I776" s="78">
        <f t="shared" si="278"/>
        <v>0</v>
      </c>
      <c r="J776" s="37">
        <f t="shared" si="279"/>
        <v>0</v>
      </c>
      <c r="V776" s="180">
        <f t="shared" si="280"/>
        <v>0</v>
      </c>
      <c r="W776" s="180">
        <f t="shared" si="281"/>
        <v>0</v>
      </c>
      <c r="X776" s="180"/>
      <c r="Y776" s="180"/>
      <c r="Z776" s="180">
        <f t="shared" si="282"/>
        <v>0</v>
      </c>
      <c r="AA776" s="180"/>
      <c r="AB776" s="180"/>
      <c r="AC776" s="180">
        <f t="shared" si="283"/>
        <v>0</v>
      </c>
      <c r="AL776" s="37">
        <f t="shared" si="284"/>
        <v>0</v>
      </c>
      <c r="AM776" s="179">
        <f t="shared" si="285"/>
        <v>0</v>
      </c>
      <c r="AP776" s="37">
        <f t="shared" si="286"/>
        <v>0</v>
      </c>
      <c r="AS776" s="37">
        <f t="shared" si="287"/>
        <v>0</v>
      </c>
      <c r="AV776" s="37">
        <f t="shared" si="288"/>
        <v>0</v>
      </c>
      <c r="DE776" s="37">
        <f t="shared" si="289"/>
        <v>0</v>
      </c>
      <c r="EL776" s="37">
        <f t="shared" si="290"/>
        <v>0</v>
      </c>
      <c r="FH776" s="37">
        <v>0</v>
      </c>
      <c r="FI776" s="37">
        <v>0</v>
      </c>
      <c r="JT776" s="37">
        <f t="shared" si="291"/>
        <v>0</v>
      </c>
      <c r="JW776" s="37">
        <f t="shared" si="292"/>
        <v>0</v>
      </c>
      <c r="JZ776" s="37">
        <f t="shared" si="293"/>
        <v>0</v>
      </c>
      <c r="KA776" s="37">
        <f t="shared" si="294"/>
        <v>0</v>
      </c>
      <c r="KB776" s="37">
        <f t="shared" si="295"/>
        <v>0</v>
      </c>
      <c r="KC776" s="37">
        <f t="shared" si="296"/>
        <v>0</v>
      </c>
      <c r="KD776" s="37">
        <f t="shared" si="297"/>
        <v>0</v>
      </c>
      <c r="KV776" s="37">
        <f t="shared" si="298"/>
        <v>0</v>
      </c>
    </row>
    <row r="777" spans="1:308" ht="17.25" customHeight="1" x14ac:dyDescent="0.3">
      <c r="A777" s="17"/>
      <c r="B777" s="19"/>
      <c r="E777" s="78">
        <f t="shared" si="277"/>
        <v>0</v>
      </c>
      <c r="F777" s="78">
        <f t="shared" si="274"/>
        <v>0</v>
      </c>
      <c r="G777" s="78">
        <f t="shared" si="275"/>
        <v>0</v>
      </c>
      <c r="H777" s="78">
        <f t="shared" si="276"/>
        <v>0</v>
      </c>
      <c r="I777" s="78">
        <f t="shared" si="278"/>
        <v>0</v>
      </c>
      <c r="J777" s="37">
        <f t="shared" si="279"/>
        <v>0</v>
      </c>
      <c r="V777" s="180">
        <f t="shared" ref="V777:V840" si="299">SUM(W777,Z777,AC777)</f>
        <v>0</v>
      </c>
      <c r="W777" s="180">
        <f t="shared" si="281"/>
        <v>0</v>
      </c>
      <c r="X777" s="180"/>
      <c r="Y777" s="180"/>
      <c r="Z777" s="180">
        <f t="shared" si="282"/>
        <v>0</v>
      </c>
      <c r="AA777" s="180"/>
      <c r="AB777" s="180"/>
      <c r="AC777" s="180">
        <f t="shared" si="283"/>
        <v>0</v>
      </c>
      <c r="AL777" s="37">
        <f t="shared" ref="AL777:AL803" si="300">AM777+AP777+AS777+AV777</f>
        <v>0</v>
      </c>
      <c r="AM777" s="179">
        <f t="shared" si="285"/>
        <v>0</v>
      </c>
      <c r="AP777" s="37">
        <f t="shared" si="286"/>
        <v>0</v>
      </c>
      <c r="AS777" s="37">
        <f t="shared" si="287"/>
        <v>0</v>
      </c>
      <c r="AV777" s="37">
        <f t="shared" si="288"/>
        <v>0</v>
      </c>
      <c r="DE777" s="37">
        <f t="shared" si="289"/>
        <v>0</v>
      </c>
      <c r="EL777" s="37">
        <f t="shared" si="290"/>
        <v>0</v>
      </c>
      <c r="FH777" s="37">
        <v>0</v>
      </c>
      <c r="FI777" s="37">
        <v>0</v>
      </c>
      <c r="JT777" s="37">
        <f t="shared" si="291"/>
        <v>0</v>
      </c>
      <c r="JW777" s="37">
        <f t="shared" si="292"/>
        <v>0</v>
      </c>
      <c r="JZ777" s="37">
        <f t="shared" si="293"/>
        <v>0</v>
      </c>
      <c r="KA777" s="37">
        <f t="shared" si="294"/>
        <v>0</v>
      </c>
      <c r="KB777" s="37">
        <f t="shared" si="295"/>
        <v>0</v>
      </c>
      <c r="KC777" s="37">
        <f t="shared" si="296"/>
        <v>0</v>
      </c>
      <c r="KD777" s="37">
        <f t="shared" si="297"/>
        <v>0</v>
      </c>
      <c r="KV777" s="37">
        <f t="shared" si="298"/>
        <v>0</v>
      </c>
    </row>
    <row r="778" spans="1:308" ht="17.25" customHeight="1" x14ac:dyDescent="0.3">
      <c r="A778" s="17"/>
      <c r="B778" s="19"/>
      <c r="E778" s="78">
        <f t="shared" si="277"/>
        <v>0</v>
      </c>
      <c r="F778" s="78">
        <f t="shared" ref="F778:F841" si="301">SUM(M778,Q778,BC778,BG778,DH778,DL778,EO778,ES778,FE778,FI778,FY778,FZ778,GA778,GK778,GL778,GM778,HY778,IC778,IX778,JB778,LS778,LW778,KF778,LH778)</f>
        <v>0</v>
      </c>
      <c r="G778" s="78">
        <f t="shared" ref="G778:G841" si="302">SUM(N778,R778,BD778,BH778,DI778,DM778,EP778,ET778,FF778,FJ778,GB778,GC778,GD778,GN778,GO778,GP778,HZ778,ID778,IY778,JC778,LT778,LX778,KH778,LJ778)</f>
        <v>0</v>
      </c>
      <c r="H778" s="78">
        <f t="shared" ref="H778:H841" si="303">SUM(O778,S778,AF778,AH778,AJ778,BE778,BI778,BV778,BX778,BZ778,CM778,CO778,CQ778,CK778,GW778,GX778,GY778,HC778,HD778,DJ778,DN778,EQ778,EU778,FG778,FK778,GE778,GF778,GG778,GQ778,GR778,GS778,IA778,IE778,IZ778,JD778,JF778,JH778,JJ778,JL778,LU778,LY778,MA778,MC778,ME778,MG778,HE778,HI778,HJ778,HK778,HO778,HP778,HQ778,IG778,II778,IK778,IM778,IO778,JN778,MI778,MK778,EW778,EY778,FA778,FC778,JR778,FM778,FO778,FQ778,FS778,JP778+X778+AA778+AD778+BN778+BQ778+BT778+KJ778+KR778+KW778+KY778+LA778+LD778+LL778,CW778,DA778,KN778)</f>
        <v>0</v>
      </c>
      <c r="I778" s="78">
        <f t="shared" si="278"/>
        <v>0</v>
      </c>
      <c r="J778" s="37">
        <f t="shared" ref="J778:J841" si="304">K778+L778</f>
        <v>0</v>
      </c>
      <c r="V778" s="180">
        <f t="shared" si="299"/>
        <v>0</v>
      </c>
      <c r="W778" s="180">
        <f t="shared" ref="W778:W841" si="305">X778+Y778</f>
        <v>0</v>
      </c>
      <c r="X778" s="180"/>
      <c r="Y778" s="180"/>
      <c r="Z778" s="180">
        <f t="shared" ref="Z778:Z841" si="306">AA778+AB778</f>
        <v>0</v>
      </c>
      <c r="AA778" s="180"/>
      <c r="AB778" s="180"/>
      <c r="AC778" s="180">
        <f t="shared" ref="AC778:AC841" si="307">AD778+AE778</f>
        <v>0</v>
      </c>
      <c r="AL778" s="37">
        <f t="shared" si="300"/>
        <v>0</v>
      </c>
      <c r="AM778" s="179">
        <f t="shared" ref="AM778:AM841" si="308">AN778+AO778</f>
        <v>0</v>
      </c>
      <c r="AP778" s="37">
        <f t="shared" ref="AP778:AP841" si="309">AQ778+AR778</f>
        <v>0</v>
      </c>
      <c r="AS778" s="37">
        <f t="shared" ref="AS778:AS841" si="310">AT778+AU778</f>
        <v>0</v>
      </c>
      <c r="AV778" s="37">
        <f t="shared" si="288"/>
        <v>0</v>
      </c>
      <c r="DE778" s="37">
        <f t="shared" ref="DE778:DE841" si="311">DF778+DG778</f>
        <v>0</v>
      </c>
      <c r="EL778" s="37">
        <f t="shared" ref="EL778:EL841" si="312">EM778+EN778</f>
        <v>0</v>
      </c>
      <c r="FH778" s="37">
        <v>0</v>
      </c>
      <c r="FI778" s="37">
        <v>0</v>
      </c>
      <c r="JT778" s="37">
        <f t="shared" ref="JT778:JT841" si="313">JU778+JV778</f>
        <v>0</v>
      </c>
      <c r="JW778" s="37">
        <f t="shared" ref="JW778:JW841" si="314">JX778+JY778</f>
        <v>0</v>
      </c>
      <c r="JZ778" s="37">
        <f t="shared" ref="JZ778:JZ841" si="315">SUM(KA778:KD778)</f>
        <v>0</v>
      </c>
      <c r="KA778" s="37">
        <f t="shared" ref="KA778:KA841" si="316">SUM(KF778,LH778)</f>
        <v>0</v>
      </c>
      <c r="KB778" s="37">
        <f t="shared" ref="KB778:KB841" si="317">SUM(KH778,LJ778)</f>
        <v>0</v>
      </c>
      <c r="KC778" s="37">
        <f t="shared" ref="KC778:KC841" si="318">SUM(KJ778,KN778,KR778,KW778,KY778,LA778,LD778,LL778)</f>
        <v>0</v>
      </c>
      <c r="KD778" s="37">
        <f t="shared" ref="KD778:KD841" si="319">SUM(KL778,KP778,KT778,KX778,KZ778,LB778,LF778,LN778)</f>
        <v>0</v>
      </c>
      <c r="KV778" s="37">
        <f t="shared" ref="KV778:KV841" si="320">SUM(KW778:LB778)</f>
        <v>0</v>
      </c>
    </row>
    <row r="779" spans="1:308" ht="17.25" customHeight="1" x14ac:dyDescent="0.3">
      <c r="A779" s="17"/>
      <c r="B779" s="19"/>
      <c r="E779" s="78">
        <f t="shared" ref="E779:E842" si="321">SUM(F779,G779,H779,I779)</f>
        <v>0</v>
      </c>
      <c r="F779" s="78">
        <f t="shared" si="301"/>
        <v>0</v>
      </c>
      <c r="G779" s="78">
        <f t="shared" si="302"/>
        <v>0</v>
      </c>
      <c r="H779" s="78">
        <f t="shared" si="303"/>
        <v>0</v>
      </c>
      <c r="I779" s="78">
        <f t="shared" ref="I779:I842" si="322">SUM(P779,T779,Y779,AB779,AE779,AG779,AI779,AK779,BF779,BJ779,BO779,BR779,BU779,BW779,BY779,CA779,CL779,CN779,CP779,CR779,CX779,DB779,DK779,DO779,ER779,EV779,EX779,EZ779,FB779,FD779,FH779,FL779,FN779,FP779,FR779,FT779,GH779:GJ779,GT779:GV779,GZ779:HB779,HF779:HH779,HL779:HN779,HR779:HT779,IB779,IF779,IH779,IJ779,IL779,IN779,IP779,JA779,JE779,JG779,JI779,JK779,JM891,JM779,JO779,JQ779,JS779,KL779,KT779,KX779,KZ779,LB779,LF779,LN779,LV779,LZ779,MB779,MD779,MF779,MH779,MJ779,ML779,KP779)</f>
        <v>0</v>
      </c>
      <c r="J779" s="37">
        <f t="shared" si="304"/>
        <v>0</v>
      </c>
      <c r="V779" s="180">
        <f t="shared" si="299"/>
        <v>0</v>
      </c>
      <c r="W779" s="180">
        <f t="shared" si="305"/>
        <v>0</v>
      </c>
      <c r="X779" s="180"/>
      <c r="Y779" s="180"/>
      <c r="Z779" s="180">
        <f t="shared" si="306"/>
        <v>0</v>
      </c>
      <c r="AA779" s="180"/>
      <c r="AB779" s="180"/>
      <c r="AC779" s="180">
        <f t="shared" si="307"/>
        <v>0</v>
      </c>
      <c r="AL779" s="37">
        <f t="shared" si="300"/>
        <v>0</v>
      </c>
      <c r="AM779" s="179">
        <f t="shared" si="308"/>
        <v>0</v>
      </c>
      <c r="AP779" s="37">
        <f t="shared" si="309"/>
        <v>0</v>
      </c>
      <c r="AS779" s="37">
        <f t="shared" si="310"/>
        <v>0</v>
      </c>
      <c r="AV779" s="37">
        <f t="shared" si="288"/>
        <v>0</v>
      </c>
      <c r="DE779" s="37">
        <f t="shared" si="311"/>
        <v>0</v>
      </c>
      <c r="EL779" s="37">
        <f t="shared" si="312"/>
        <v>0</v>
      </c>
      <c r="FH779" s="37">
        <v>0</v>
      </c>
      <c r="FI779" s="37">
        <v>0</v>
      </c>
      <c r="JT779" s="37">
        <f t="shared" si="313"/>
        <v>0</v>
      </c>
      <c r="JW779" s="37">
        <f t="shared" si="314"/>
        <v>0</v>
      </c>
      <c r="JZ779" s="37">
        <f t="shared" si="315"/>
        <v>0</v>
      </c>
      <c r="KA779" s="37">
        <f t="shared" si="316"/>
        <v>0</v>
      </c>
      <c r="KB779" s="37">
        <f t="shared" si="317"/>
        <v>0</v>
      </c>
      <c r="KC779" s="37">
        <f t="shared" si="318"/>
        <v>0</v>
      </c>
      <c r="KD779" s="37">
        <f t="shared" si="319"/>
        <v>0</v>
      </c>
      <c r="KV779" s="37">
        <f t="shared" si="320"/>
        <v>0</v>
      </c>
    </row>
    <row r="780" spans="1:308" ht="17.25" customHeight="1" x14ac:dyDescent="0.3">
      <c r="A780" s="17"/>
      <c r="B780" s="19"/>
      <c r="E780" s="78">
        <f t="shared" si="321"/>
        <v>0</v>
      </c>
      <c r="F780" s="78">
        <f t="shared" si="301"/>
        <v>0</v>
      </c>
      <c r="G780" s="78">
        <f t="shared" si="302"/>
        <v>0</v>
      </c>
      <c r="H780" s="78">
        <f t="shared" si="303"/>
        <v>0</v>
      </c>
      <c r="I780" s="78">
        <f t="shared" si="322"/>
        <v>0</v>
      </c>
      <c r="J780" s="37">
        <f t="shared" si="304"/>
        <v>0</v>
      </c>
      <c r="V780" s="180">
        <f t="shared" si="299"/>
        <v>0</v>
      </c>
      <c r="W780" s="180">
        <f t="shared" si="305"/>
        <v>0</v>
      </c>
      <c r="X780" s="180"/>
      <c r="Y780" s="180"/>
      <c r="Z780" s="180">
        <f t="shared" si="306"/>
        <v>0</v>
      </c>
      <c r="AA780" s="180"/>
      <c r="AB780" s="180"/>
      <c r="AC780" s="180">
        <f t="shared" si="307"/>
        <v>0</v>
      </c>
      <c r="AL780" s="37">
        <f t="shared" si="300"/>
        <v>0</v>
      </c>
      <c r="AM780" s="179">
        <f t="shared" si="308"/>
        <v>0</v>
      </c>
      <c r="AP780" s="37">
        <f t="shared" si="309"/>
        <v>0</v>
      </c>
      <c r="AS780" s="37">
        <f t="shared" si="310"/>
        <v>0</v>
      </c>
      <c r="AV780" s="37">
        <f t="shared" ref="AV780:AV843" si="323">AW780+AX780</f>
        <v>0</v>
      </c>
      <c r="DE780" s="37">
        <f t="shared" si="311"/>
        <v>0</v>
      </c>
      <c r="EL780" s="37">
        <f t="shared" si="312"/>
        <v>0</v>
      </c>
      <c r="FH780" s="37">
        <v>0</v>
      </c>
      <c r="FI780" s="37">
        <v>0</v>
      </c>
      <c r="JT780" s="37">
        <f t="shared" si="313"/>
        <v>0</v>
      </c>
      <c r="JW780" s="37">
        <f t="shared" si="314"/>
        <v>0</v>
      </c>
      <c r="JZ780" s="37">
        <f t="shared" si="315"/>
        <v>0</v>
      </c>
      <c r="KA780" s="37">
        <f t="shared" si="316"/>
        <v>0</v>
      </c>
      <c r="KB780" s="37">
        <f t="shared" si="317"/>
        <v>0</v>
      </c>
      <c r="KC780" s="37">
        <f t="shared" si="318"/>
        <v>0</v>
      </c>
      <c r="KD780" s="37">
        <f t="shared" si="319"/>
        <v>0</v>
      </c>
      <c r="KV780" s="37">
        <f t="shared" si="320"/>
        <v>0</v>
      </c>
    </row>
    <row r="781" spans="1:308" ht="17.25" customHeight="1" x14ac:dyDescent="0.3">
      <c r="A781" s="17"/>
      <c r="B781" s="19"/>
      <c r="E781" s="78">
        <f t="shared" si="321"/>
        <v>0</v>
      </c>
      <c r="F781" s="78">
        <f t="shared" si="301"/>
        <v>0</v>
      </c>
      <c r="G781" s="78">
        <f t="shared" si="302"/>
        <v>0</v>
      </c>
      <c r="H781" s="78">
        <f t="shared" si="303"/>
        <v>0</v>
      </c>
      <c r="I781" s="78">
        <f t="shared" si="322"/>
        <v>0</v>
      </c>
      <c r="J781" s="37">
        <f t="shared" si="304"/>
        <v>0</v>
      </c>
      <c r="V781" s="180">
        <f t="shared" si="299"/>
        <v>0</v>
      </c>
      <c r="W781" s="180">
        <f t="shared" si="305"/>
        <v>0</v>
      </c>
      <c r="X781" s="180"/>
      <c r="Y781" s="180"/>
      <c r="Z781" s="180">
        <f t="shared" si="306"/>
        <v>0</v>
      </c>
      <c r="AA781" s="180"/>
      <c r="AB781" s="180"/>
      <c r="AC781" s="180">
        <f t="shared" si="307"/>
        <v>0</v>
      </c>
      <c r="AL781" s="37">
        <f t="shared" si="300"/>
        <v>0</v>
      </c>
      <c r="AM781" s="179">
        <f t="shared" si="308"/>
        <v>0</v>
      </c>
      <c r="AP781" s="37">
        <f t="shared" si="309"/>
        <v>0</v>
      </c>
      <c r="AS781" s="37">
        <f t="shared" si="310"/>
        <v>0</v>
      </c>
      <c r="AV781" s="37">
        <f t="shared" si="323"/>
        <v>0</v>
      </c>
      <c r="DE781" s="37">
        <f t="shared" si="311"/>
        <v>0</v>
      </c>
      <c r="EL781" s="37">
        <f t="shared" si="312"/>
        <v>0</v>
      </c>
      <c r="FH781" s="37">
        <v>0</v>
      </c>
      <c r="FI781" s="37">
        <v>0</v>
      </c>
      <c r="JT781" s="37">
        <f t="shared" si="313"/>
        <v>0</v>
      </c>
      <c r="JW781" s="37">
        <f t="shared" si="314"/>
        <v>0</v>
      </c>
      <c r="JZ781" s="37">
        <f t="shared" si="315"/>
        <v>0</v>
      </c>
      <c r="KA781" s="37">
        <f t="shared" si="316"/>
        <v>0</v>
      </c>
      <c r="KB781" s="37">
        <f t="shared" si="317"/>
        <v>0</v>
      </c>
      <c r="KC781" s="37">
        <f t="shared" si="318"/>
        <v>0</v>
      </c>
      <c r="KD781" s="37">
        <f t="shared" si="319"/>
        <v>0</v>
      </c>
      <c r="KV781" s="37">
        <f t="shared" si="320"/>
        <v>0</v>
      </c>
    </row>
    <row r="782" spans="1:308" ht="17.25" customHeight="1" x14ac:dyDescent="0.3">
      <c r="A782" s="17"/>
      <c r="B782" s="19"/>
      <c r="E782" s="78">
        <f t="shared" si="321"/>
        <v>0</v>
      </c>
      <c r="F782" s="78">
        <f t="shared" si="301"/>
        <v>0</v>
      </c>
      <c r="G782" s="78">
        <f t="shared" si="302"/>
        <v>0</v>
      </c>
      <c r="H782" s="78">
        <f t="shared" si="303"/>
        <v>0</v>
      </c>
      <c r="I782" s="78">
        <f t="shared" si="322"/>
        <v>0</v>
      </c>
      <c r="J782" s="37">
        <f t="shared" si="304"/>
        <v>0</v>
      </c>
      <c r="V782" s="180">
        <f t="shared" si="299"/>
        <v>0</v>
      </c>
      <c r="W782" s="180">
        <f t="shared" si="305"/>
        <v>0</v>
      </c>
      <c r="X782" s="180"/>
      <c r="Y782" s="180"/>
      <c r="Z782" s="180">
        <f t="shared" si="306"/>
        <v>0</v>
      </c>
      <c r="AA782" s="180"/>
      <c r="AB782" s="180"/>
      <c r="AC782" s="180">
        <f t="shared" si="307"/>
        <v>0</v>
      </c>
      <c r="AL782" s="37">
        <f t="shared" si="300"/>
        <v>0</v>
      </c>
      <c r="AM782" s="179">
        <f t="shared" si="308"/>
        <v>0</v>
      </c>
      <c r="AP782" s="37">
        <f t="shared" si="309"/>
        <v>0</v>
      </c>
      <c r="AS782" s="37">
        <f t="shared" si="310"/>
        <v>0</v>
      </c>
      <c r="AV782" s="37">
        <f t="shared" si="323"/>
        <v>0</v>
      </c>
      <c r="DE782" s="37">
        <f t="shared" si="311"/>
        <v>0</v>
      </c>
      <c r="EL782" s="37">
        <f t="shared" si="312"/>
        <v>0</v>
      </c>
      <c r="FH782" s="37">
        <v>0</v>
      </c>
      <c r="FI782" s="37">
        <v>0</v>
      </c>
      <c r="JT782" s="37">
        <f t="shared" si="313"/>
        <v>0</v>
      </c>
      <c r="JW782" s="37">
        <f t="shared" si="314"/>
        <v>0</v>
      </c>
      <c r="JZ782" s="37">
        <f t="shared" si="315"/>
        <v>0</v>
      </c>
      <c r="KA782" s="37">
        <f t="shared" si="316"/>
        <v>0</v>
      </c>
      <c r="KB782" s="37">
        <f t="shared" si="317"/>
        <v>0</v>
      </c>
      <c r="KC782" s="37">
        <f t="shared" si="318"/>
        <v>0</v>
      </c>
      <c r="KD782" s="37">
        <f t="shared" si="319"/>
        <v>0</v>
      </c>
      <c r="KV782" s="37">
        <f t="shared" si="320"/>
        <v>0</v>
      </c>
    </row>
    <row r="783" spans="1:308" ht="17.25" customHeight="1" x14ac:dyDescent="0.3">
      <c r="A783" s="17"/>
      <c r="B783" s="19"/>
      <c r="E783" s="78">
        <f t="shared" si="321"/>
        <v>0</v>
      </c>
      <c r="F783" s="78">
        <f t="shared" si="301"/>
        <v>0</v>
      </c>
      <c r="G783" s="78">
        <f t="shared" si="302"/>
        <v>0</v>
      </c>
      <c r="H783" s="78">
        <f t="shared" si="303"/>
        <v>0</v>
      </c>
      <c r="I783" s="78">
        <f t="shared" si="322"/>
        <v>0</v>
      </c>
      <c r="J783" s="37">
        <f t="shared" si="304"/>
        <v>0</v>
      </c>
      <c r="V783" s="180">
        <f t="shared" si="299"/>
        <v>0</v>
      </c>
      <c r="W783" s="180">
        <f t="shared" si="305"/>
        <v>0</v>
      </c>
      <c r="X783" s="180"/>
      <c r="Y783" s="180"/>
      <c r="Z783" s="180">
        <f t="shared" si="306"/>
        <v>0</v>
      </c>
      <c r="AA783" s="180"/>
      <c r="AB783" s="180"/>
      <c r="AC783" s="180">
        <f t="shared" si="307"/>
        <v>0</v>
      </c>
      <c r="AL783" s="37">
        <f t="shared" si="300"/>
        <v>0</v>
      </c>
      <c r="AM783" s="179">
        <f t="shared" si="308"/>
        <v>0</v>
      </c>
      <c r="AP783" s="37">
        <f t="shared" si="309"/>
        <v>0</v>
      </c>
      <c r="AS783" s="37">
        <f t="shared" si="310"/>
        <v>0</v>
      </c>
      <c r="AV783" s="37">
        <f t="shared" si="323"/>
        <v>0</v>
      </c>
      <c r="DE783" s="37">
        <f t="shared" si="311"/>
        <v>0</v>
      </c>
      <c r="EL783" s="37">
        <f t="shared" si="312"/>
        <v>0</v>
      </c>
      <c r="FH783" s="37">
        <v>0</v>
      </c>
      <c r="FI783" s="37">
        <v>0</v>
      </c>
      <c r="JT783" s="37">
        <f t="shared" si="313"/>
        <v>0</v>
      </c>
      <c r="JW783" s="37">
        <f t="shared" si="314"/>
        <v>0</v>
      </c>
      <c r="JZ783" s="37">
        <f t="shared" si="315"/>
        <v>0</v>
      </c>
      <c r="KA783" s="37">
        <f t="shared" si="316"/>
        <v>0</v>
      </c>
      <c r="KB783" s="37">
        <f t="shared" si="317"/>
        <v>0</v>
      </c>
      <c r="KC783" s="37">
        <f t="shared" si="318"/>
        <v>0</v>
      </c>
      <c r="KD783" s="37">
        <f t="shared" si="319"/>
        <v>0</v>
      </c>
      <c r="KV783" s="37">
        <f t="shared" si="320"/>
        <v>0</v>
      </c>
    </row>
    <row r="784" spans="1:308" ht="17.25" customHeight="1" x14ac:dyDescent="0.3">
      <c r="A784" s="17"/>
      <c r="B784" s="19"/>
      <c r="E784" s="78">
        <f t="shared" si="321"/>
        <v>0</v>
      </c>
      <c r="F784" s="78">
        <f t="shared" si="301"/>
        <v>0</v>
      </c>
      <c r="G784" s="78">
        <f t="shared" si="302"/>
        <v>0</v>
      </c>
      <c r="H784" s="78">
        <f t="shared" si="303"/>
        <v>0</v>
      </c>
      <c r="I784" s="78">
        <f t="shared" si="322"/>
        <v>0</v>
      </c>
      <c r="J784" s="37">
        <f t="shared" si="304"/>
        <v>0</v>
      </c>
      <c r="V784" s="180">
        <f t="shared" si="299"/>
        <v>0</v>
      </c>
      <c r="W784" s="180">
        <f t="shared" si="305"/>
        <v>0</v>
      </c>
      <c r="X784" s="180"/>
      <c r="Y784" s="180"/>
      <c r="Z784" s="180">
        <f t="shared" si="306"/>
        <v>0</v>
      </c>
      <c r="AA784" s="180"/>
      <c r="AB784" s="180"/>
      <c r="AC784" s="180">
        <f t="shared" si="307"/>
        <v>0</v>
      </c>
      <c r="AL784" s="37">
        <f t="shared" si="300"/>
        <v>0</v>
      </c>
      <c r="AM784" s="179">
        <f t="shared" si="308"/>
        <v>0</v>
      </c>
      <c r="AP784" s="37">
        <f t="shared" si="309"/>
        <v>0</v>
      </c>
      <c r="AS784" s="37">
        <f t="shared" si="310"/>
        <v>0</v>
      </c>
      <c r="AV784" s="37">
        <f t="shared" si="323"/>
        <v>0</v>
      </c>
      <c r="DE784" s="37">
        <f t="shared" si="311"/>
        <v>0</v>
      </c>
      <c r="EL784" s="37">
        <f t="shared" si="312"/>
        <v>0</v>
      </c>
      <c r="FH784" s="37">
        <v>0</v>
      </c>
      <c r="FI784" s="37">
        <v>0</v>
      </c>
      <c r="JT784" s="37">
        <f t="shared" si="313"/>
        <v>0</v>
      </c>
      <c r="JW784" s="37">
        <f t="shared" si="314"/>
        <v>0</v>
      </c>
      <c r="JZ784" s="37">
        <f t="shared" si="315"/>
        <v>0</v>
      </c>
      <c r="KA784" s="37">
        <f t="shared" si="316"/>
        <v>0</v>
      </c>
      <c r="KB784" s="37">
        <f t="shared" si="317"/>
        <v>0</v>
      </c>
      <c r="KC784" s="37">
        <f t="shared" si="318"/>
        <v>0</v>
      </c>
      <c r="KD784" s="37">
        <f t="shared" si="319"/>
        <v>0</v>
      </c>
      <c r="KV784" s="37">
        <f t="shared" si="320"/>
        <v>0</v>
      </c>
    </row>
    <row r="785" spans="1:308" ht="17.25" customHeight="1" x14ac:dyDescent="0.3">
      <c r="A785" s="17"/>
      <c r="B785" s="19"/>
      <c r="E785" s="78">
        <f t="shared" si="321"/>
        <v>0</v>
      </c>
      <c r="F785" s="78">
        <f t="shared" si="301"/>
        <v>0</v>
      </c>
      <c r="G785" s="78">
        <f t="shared" si="302"/>
        <v>0</v>
      </c>
      <c r="H785" s="78">
        <f t="shared" si="303"/>
        <v>0</v>
      </c>
      <c r="I785" s="78">
        <f t="shared" si="322"/>
        <v>0</v>
      </c>
      <c r="J785" s="37">
        <f t="shared" si="304"/>
        <v>0</v>
      </c>
      <c r="V785" s="180">
        <f t="shared" si="299"/>
        <v>0</v>
      </c>
      <c r="W785" s="180">
        <f t="shared" si="305"/>
        <v>0</v>
      </c>
      <c r="X785" s="180"/>
      <c r="Y785" s="180"/>
      <c r="Z785" s="180">
        <f t="shared" si="306"/>
        <v>0</v>
      </c>
      <c r="AA785" s="180"/>
      <c r="AB785" s="180"/>
      <c r="AC785" s="180">
        <f t="shared" si="307"/>
        <v>0</v>
      </c>
      <c r="AL785" s="37">
        <f t="shared" si="300"/>
        <v>0</v>
      </c>
      <c r="AM785" s="179">
        <f t="shared" si="308"/>
        <v>0</v>
      </c>
      <c r="AP785" s="37">
        <f t="shared" si="309"/>
        <v>0</v>
      </c>
      <c r="AS785" s="37">
        <f t="shared" si="310"/>
        <v>0</v>
      </c>
      <c r="AV785" s="37">
        <f t="shared" si="323"/>
        <v>0</v>
      </c>
      <c r="DE785" s="37">
        <f t="shared" si="311"/>
        <v>0</v>
      </c>
      <c r="EL785" s="37">
        <f t="shared" si="312"/>
        <v>0</v>
      </c>
      <c r="FH785" s="37">
        <v>0</v>
      </c>
      <c r="FI785" s="37">
        <v>0</v>
      </c>
      <c r="JT785" s="37">
        <f t="shared" si="313"/>
        <v>0</v>
      </c>
      <c r="JW785" s="37">
        <f t="shared" si="314"/>
        <v>0</v>
      </c>
      <c r="JZ785" s="37">
        <f t="shared" si="315"/>
        <v>0</v>
      </c>
      <c r="KA785" s="37">
        <f t="shared" si="316"/>
        <v>0</v>
      </c>
      <c r="KB785" s="37">
        <f t="shared" si="317"/>
        <v>0</v>
      </c>
      <c r="KC785" s="37">
        <f t="shared" si="318"/>
        <v>0</v>
      </c>
      <c r="KD785" s="37">
        <f t="shared" si="319"/>
        <v>0</v>
      </c>
      <c r="KV785" s="37">
        <f t="shared" si="320"/>
        <v>0</v>
      </c>
    </row>
    <row r="786" spans="1:308" ht="17.25" customHeight="1" x14ac:dyDescent="0.3">
      <c r="A786" s="17"/>
      <c r="B786" s="19"/>
      <c r="E786" s="78">
        <f t="shared" si="321"/>
        <v>0</v>
      </c>
      <c r="F786" s="78">
        <f t="shared" si="301"/>
        <v>0</v>
      </c>
      <c r="G786" s="78">
        <f t="shared" si="302"/>
        <v>0</v>
      </c>
      <c r="H786" s="78">
        <f t="shared" si="303"/>
        <v>0</v>
      </c>
      <c r="I786" s="78">
        <f t="shared" si="322"/>
        <v>0</v>
      </c>
      <c r="J786" s="37">
        <f t="shared" si="304"/>
        <v>0</v>
      </c>
      <c r="V786" s="180">
        <f t="shared" si="299"/>
        <v>0</v>
      </c>
      <c r="W786" s="180">
        <f t="shared" si="305"/>
        <v>0</v>
      </c>
      <c r="X786" s="180"/>
      <c r="Y786" s="180"/>
      <c r="Z786" s="180">
        <f t="shared" si="306"/>
        <v>0</v>
      </c>
      <c r="AA786" s="180"/>
      <c r="AB786" s="180"/>
      <c r="AC786" s="180">
        <f t="shared" si="307"/>
        <v>0</v>
      </c>
      <c r="AL786" s="37">
        <f t="shared" si="300"/>
        <v>0</v>
      </c>
      <c r="AM786" s="179">
        <f t="shared" si="308"/>
        <v>0</v>
      </c>
      <c r="AP786" s="37">
        <f t="shared" si="309"/>
        <v>0</v>
      </c>
      <c r="AS786" s="37">
        <f t="shared" si="310"/>
        <v>0</v>
      </c>
      <c r="AV786" s="37">
        <f t="shared" si="323"/>
        <v>0</v>
      </c>
      <c r="DE786" s="37">
        <f t="shared" si="311"/>
        <v>0</v>
      </c>
      <c r="EL786" s="37">
        <f t="shared" si="312"/>
        <v>0</v>
      </c>
      <c r="FH786" s="37">
        <v>0</v>
      </c>
      <c r="FI786" s="37">
        <v>0</v>
      </c>
      <c r="JT786" s="37">
        <f t="shared" si="313"/>
        <v>0</v>
      </c>
      <c r="JW786" s="37">
        <f t="shared" si="314"/>
        <v>0</v>
      </c>
      <c r="JZ786" s="37">
        <f t="shared" si="315"/>
        <v>0</v>
      </c>
      <c r="KA786" s="37">
        <f t="shared" si="316"/>
        <v>0</v>
      </c>
      <c r="KB786" s="37">
        <f t="shared" si="317"/>
        <v>0</v>
      </c>
      <c r="KC786" s="37">
        <f t="shared" si="318"/>
        <v>0</v>
      </c>
      <c r="KD786" s="37">
        <f t="shared" si="319"/>
        <v>0</v>
      </c>
      <c r="KV786" s="37">
        <f t="shared" si="320"/>
        <v>0</v>
      </c>
    </row>
    <row r="787" spans="1:308" ht="17.25" customHeight="1" x14ac:dyDescent="0.3">
      <c r="A787" s="17"/>
      <c r="B787" s="19"/>
      <c r="E787" s="78">
        <f t="shared" si="321"/>
        <v>0</v>
      </c>
      <c r="F787" s="78">
        <f t="shared" si="301"/>
        <v>0</v>
      </c>
      <c r="G787" s="78">
        <f t="shared" si="302"/>
        <v>0</v>
      </c>
      <c r="H787" s="78">
        <f t="shared" si="303"/>
        <v>0</v>
      </c>
      <c r="I787" s="78">
        <f t="shared" si="322"/>
        <v>0</v>
      </c>
      <c r="J787" s="37">
        <f t="shared" si="304"/>
        <v>0</v>
      </c>
      <c r="V787" s="180">
        <f t="shared" si="299"/>
        <v>0</v>
      </c>
      <c r="W787" s="180">
        <f t="shared" si="305"/>
        <v>0</v>
      </c>
      <c r="X787" s="180"/>
      <c r="Y787" s="180"/>
      <c r="Z787" s="180">
        <f t="shared" si="306"/>
        <v>0</v>
      </c>
      <c r="AA787" s="180"/>
      <c r="AB787" s="180"/>
      <c r="AC787" s="180">
        <f t="shared" si="307"/>
        <v>0</v>
      </c>
      <c r="AL787" s="37">
        <f t="shared" si="300"/>
        <v>0</v>
      </c>
      <c r="AM787" s="179">
        <f t="shared" si="308"/>
        <v>0</v>
      </c>
      <c r="AP787" s="37">
        <f t="shared" si="309"/>
        <v>0</v>
      </c>
      <c r="AS787" s="37">
        <f t="shared" si="310"/>
        <v>0</v>
      </c>
      <c r="AV787" s="37">
        <f t="shared" si="323"/>
        <v>0</v>
      </c>
      <c r="DE787" s="37">
        <f t="shared" si="311"/>
        <v>0</v>
      </c>
      <c r="EL787" s="37">
        <f t="shared" si="312"/>
        <v>0</v>
      </c>
      <c r="FH787" s="37">
        <v>0</v>
      </c>
      <c r="FI787" s="37">
        <v>0</v>
      </c>
      <c r="JT787" s="37">
        <f t="shared" si="313"/>
        <v>0</v>
      </c>
      <c r="JW787" s="37">
        <f t="shared" si="314"/>
        <v>0</v>
      </c>
      <c r="JZ787" s="37">
        <f t="shared" si="315"/>
        <v>0</v>
      </c>
      <c r="KA787" s="37">
        <f t="shared" si="316"/>
        <v>0</v>
      </c>
      <c r="KB787" s="37">
        <f t="shared" si="317"/>
        <v>0</v>
      </c>
      <c r="KC787" s="37">
        <f t="shared" si="318"/>
        <v>0</v>
      </c>
      <c r="KD787" s="37">
        <f t="shared" si="319"/>
        <v>0</v>
      </c>
      <c r="KV787" s="37">
        <f t="shared" si="320"/>
        <v>0</v>
      </c>
    </row>
    <row r="788" spans="1:308" ht="17.25" customHeight="1" x14ac:dyDescent="0.3">
      <c r="A788" s="17"/>
      <c r="B788" s="19"/>
      <c r="E788" s="78">
        <f t="shared" si="321"/>
        <v>0</v>
      </c>
      <c r="F788" s="78">
        <f t="shared" si="301"/>
        <v>0</v>
      </c>
      <c r="G788" s="78">
        <f t="shared" si="302"/>
        <v>0</v>
      </c>
      <c r="H788" s="78">
        <f t="shared" si="303"/>
        <v>0</v>
      </c>
      <c r="I788" s="78">
        <f t="shared" si="322"/>
        <v>0</v>
      </c>
      <c r="J788" s="37">
        <f t="shared" si="304"/>
        <v>0</v>
      </c>
      <c r="V788" s="180">
        <f t="shared" si="299"/>
        <v>0</v>
      </c>
      <c r="W788" s="180">
        <f t="shared" si="305"/>
        <v>0</v>
      </c>
      <c r="X788" s="180"/>
      <c r="Y788" s="180"/>
      <c r="Z788" s="180">
        <f t="shared" si="306"/>
        <v>0</v>
      </c>
      <c r="AA788" s="180"/>
      <c r="AB788" s="180"/>
      <c r="AC788" s="180">
        <f t="shared" si="307"/>
        <v>0</v>
      </c>
      <c r="AL788" s="37">
        <f t="shared" si="300"/>
        <v>0</v>
      </c>
      <c r="AM788" s="179">
        <f t="shared" si="308"/>
        <v>0</v>
      </c>
      <c r="AP788" s="37">
        <f t="shared" si="309"/>
        <v>0</v>
      </c>
      <c r="AS788" s="37">
        <f t="shared" si="310"/>
        <v>0</v>
      </c>
      <c r="AV788" s="37">
        <f t="shared" si="323"/>
        <v>0</v>
      </c>
      <c r="DE788" s="37">
        <f t="shared" si="311"/>
        <v>0</v>
      </c>
      <c r="EL788" s="37">
        <f t="shared" si="312"/>
        <v>0</v>
      </c>
      <c r="FH788" s="37">
        <v>0</v>
      </c>
      <c r="FI788" s="37">
        <v>0</v>
      </c>
      <c r="JT788" s="37">
        <f t="shared" si="313"/>
        <v>0</v>
      </c>
      <c r="JW788" s="37">
        <f t="shared" si="314"/>
        <v>0</v>
      </c>
      <c r="JZ788" s="37">
        <f t="shared" si="315"/>
        <v>0</v>
      </c>
      <c r="KA788" s="37">
        <f t="shared" si="316"/>
        <v>0</v>
      </c>
      <c r="KB788" s="37">
        <f t="shared" si="317"/>
        <v>0</v>
      </c>
      <c r="KC788" s="37">
        <f t="shared" si="318"/>
        <v>0</v>
      </c>
      <c r="KD788" s="37">
        <f t="shared" si="319"/>
        <v>0</v>
      </c>
      <c r="KV788" s="37">
        <f t="shared" si="320"/>
        <v>0</v>
      </c>
    </row>
    <row r="789" spans="1:308" ht="17.25" customHeight="1" x14ac:dyDescent="0.3">
      <c r="A789" s="17"/>
      <c r="B789" s="19"/>
      <c r="E789" s="78">
        <f t="shared" si="321"/>
        <v>0</v>
      </c>
      <c r="F789" s="78">
        <f t="shared" si="301"/>
        <v>0</v>
      </c>
      <c r="G789" s="78">
        <f t="shared" si="302"/>
        <v>0</v>
      </c>
      <c r="H789" s="78">
        <f t="shared" si="303"/>
        <v>0</v>
      </c>
      <c r="I789" s="78">
        <f t="shared" si="322"/>
        <v>0</v>
      </c>
      <c r="J789" s="37">
        <f t="shared" si="304"/>
        <v>0</v>
      </c>
      <c r="V789" s="180">
        <f t="shared" si="299"/>
        <v>0</v>
      </c>
      <c r="W789" s="180">
        <f t="shared" si="305"/>
        <v>0</v>
      </c>
      <c r="X789" s="180"/>
      <c r="Y789" s="180"/>
      <c r="Z789" s="180">
        <f t="shared" si="306"/>
        <v>0</v>
      </c>
      <c r="AA789" s="180"/>
      <c r="AB789" s="180"/>
      <c r="AC789" s="180">
        <f t="shared" si="307"/>
        <v>0</v>
      </c>
      <c r="AL789" s="37">
        <f t="shared" si="300"/>
        <v>0</v>
      </c>
      <c r="AM789" s="179">
        <f t="shared" si="308"/>
        <v>0</v>
      </c>
      <c r="AP789" s="37">
        <f t="shared" si="309"/>
        <v>0</v>
      </c>
      <c r="AS789" s="37">
        <f t="shared" si="310"/>
        <v>0</v>
      </c>
      <c r="AV789" s="37">
        <f t="shared" si="323"/>
        <v>0</v>
      </c>
      <c r="DE789" s="37">
        <f t="shared" si="311"/>
        <v>0</v>
      </c>
      <c r="EL789" s="37">
        <f t="shared" si="312"/>
        <v>0</v>
      </c>
      <c r="FH789" s="37">
        <v>0</v>
      </c>
      <c r="FI789" s="37">
        <v>0</v>
      </c>
      <c r="JT789" s="37">
        <f t="shared" si="313"/>
        <v>0</v>
      </c>
      <c r="JW789" s="37">
        <f t="shared" si="314"/>
        <v>0</v>
      </c>
      <c r="JZ789" s="37">
        <f t="shared" si="315"/>
        <v>0</v>
      </c>
      <c r="KA789" s="37">
        <f t="shared" si="316"/>
        <v>0</v>
      </c>
      <c r="KB789" s="37">
        <f t="shared" si="317"/>
        <v>0</v>
      </c>
      <c r="KC789" s="37">
        <f t="shared" si="318"/>
        <v>0</v>
      </c>
      <c r="KD789" s="37">
        <f t="shared" si="319"/>
        <v>0</v>
      </c>
      <c r="KV789" s="37">
        <f t="shared" si="320"/>
        <v>0</v>
      </c>
    </row>
    <row r="790" spans="1:308" ht="17.25" customHeight="1" x14ac:dyDescent="0.3">
      <c r="A790" s="17"/>
      <c r="B790" s="19"/>
      <c r="E790" s="78">
        <f t="shared" si="321"/>
        <v>0</v>
      </c>
      <c r="F790" s="78">
        <f t="shared" si="301"/>
        <v>0</v>
      </c>
      <c r="G790" s="78">
        <f t="shared" si="302"/>
        <v>0</v>
      </c>
      <c r="H790" s="78">
        <f t="shared" si="303"/>
        <v>0</v>
      </c>
      <c r="I790" s="78">
        <f t="shared" si="322"/>
        <v>0</v>
      </c>
      <c r="J790" s="37">
        <f t="shared" si="304"/>
        <v>0</v>
      </c>
      <c r="V790" s="180">
        <f t="shared" si="299"/>
        <v>0</v>
      </c>
      <c r="W790" s="180">
        <f t="shared" si="305"/>
        <v>0</v>
      </c>
      <c r="X790" s="180"/>
      <c r="Y790" s="180"/>
      <c r="Z790" s="180">
        <f t="shared" si="306"/>
        <v>0</v>
      </c>
      <c r="AA790" s="180"/>
      <c r="AB790" s="180"/>
      <c r="AC790" s="180">
        <f t="shared" si="307"/>
        <v>0</v>
      </c>
      <c r="AL790" s="37">
        <f t="shared" si="300"/>
        <v>0</v>
      </c>
      <c r="AM790" s="179">
        <f t="shared" si="308"/>
        <v>0</v>
      </c>
      <c r="AP790" s="37">
        <f t="shared" si="309"/>
        <v>0</v>
      </c>
      <c r="AS790" s="37">
        <f t="shared" si="310"/>
        <v>0</v>
      </c>
      <c r="AV790" s="37">
        <f t="shared" si="323"/>
        <v>0</v>
      </c>
      <c r="DE790" s="37">
        <f t="shared" si="311"/>
        <v>0</v>
      </c>
      <c r="EL790" s="37">
        <f t="shared" si="312"/>
        <v>0</v>
      </c>
      <c r="FH790" s="37">
        <v>0</v>
      </c>
      <c r="FI790" s="37">
        <v>0</v>
      </c>
      <c r="JT790" s="37">
        <f t="shared" si="313"/>
        <v>0</v>
      </c>
      <c r="JW790" s="37">
        <f t="shared" si="314"/>
        <v>0</v>
      </c>
      <c r="JZ790" s="37">
        <f t="shared" si="315"/>
        <v>0</v>
      </c>
      <c r="KA790" s="37">
        <f t="shared" si="316"/>
        <v>0</v>
      </c>
      <c r="KB790" s="37">
        <f t="shared" si="317"/>
        <v>0</v>
      </c>
      <c r="KC790" s="37">
        <f t="shared" si="318"/>
        <v>0</v>
      </c>
      <c r="KD790" s="37">
        <f t="shared" si="319"/>
        <v>0</v>
      </c>
      <c r="KV790" s="37">
        <f t="shared" si="320"/>
        <v>0</v>
      </c>
    </row>
    <row r="791" spans="1:308" ht="17.25" customHeight="1" x14ac:dyDescent="0.3">
      <c r="A791" s="17"/>
      <c r="B791" s="19"/>
      <c r="E791" s="78">
        <f t="shared" si="321"/>
        <v>0</v>
      </c>
      <c r="F791" s="78">
        <f t="shared" si="301"/>
        <v>0</v>
      </c>
      <c r="G791" s="78">
        <f t="shared" si="302"/>
        <v>0</v>
      </c>
      <c r="H791" s="78">
        <f t="shared" si="303"/>
        <v>0</v>
      </c>
      <c r="I791" s="78">
        <f t="shared" si="322"/>
        <v>0</v>
      </c>
      <c r="J791" s="37">
        <f t="shared" si="304"/>
        <v>0</v>
      </c>
      <c r="V791" s="180">
        <f t="shared" si="299"/>
        <v>0</v>
      </c>
      <c r="W791" s="180">
        <f t="shared" si="305"/>
        <v>0</v>
      </c>
      <c r="X791" s="180"/>
      <c r="Y791" s="180"/>
      <c r="Z791" s="180">
        <f t="shared" si="306"/>
        <v>0</v>
      </c>
      <c r="AA791" s="180"/>
      <c r="AB791" s="180"/>
      <c r="AC791" s="180">
        <f t="shared" si="307"/>
        <v>0</v>
      </c>
      <c r="AL791" s="37">
        <f t="shared" si="300"/>
        <v>0</v>
      </c>
      <c r="AM791" s="179">
        <f t="shared" si="308"/>
        <v>0</v>
      </c>
      <c r="AP791" s="37">
        <f t="shared" si="309"/>
        <v>0</v>
      </c>
      <c r="AS791" s="37">
        <f t="shared" si="310"/>
        <v>0</v>
      </c>
      <c r="AV791" s="37">
        <f t="shared" si="323"/>
        <v>0</v>
      </c>
      <c r="DE791" s="37">
        <f t="shared" si="311"/>
        <v>0</v>
      </c>
      <c r="EL791" s="37">
        <f t="shared" si="312"/>
        <v>0</v>
      </c>
      <c r="FH791" s="37">
        <v>0</v>
      </c>
      <c r="FI791" s="37">
        <v>0</v>
      </c>
      <c r="JT791" s="37">
        <f t="shared" si="313"/>
        <v>0</v>
      </c>
      <c r="JW791" s="37">
        <f t="shared" si="314"/>
        <v>0</v>
      </c>
      <c r="JZ791" s="37">
        <f t="shared" si="315"/>
        <v>0</v>
      </c>
      <c r="KA791" s="37">
        <f t="shared" si="316"/>
        <v>0</v>
      </c>
      <c r="KB791" s="37">
        <f t="shared" si="317"/>
        <v>0</v>
      </c>
      <c r="KC791" s="37">
        <f t="shared" si="318"/>
        <v>0</v>
      </c>
      <c r="KD791" s="37">
        <f t="shared" si="319"/>
        <v>0</v>
      </c>
      <c r="KV791" s="37">
        <f t="shared" si="320"/>
        <v>0</v>
      </c>
    </row>
    <row r="792" spans="1:308" ht="17.25" customHeight="1" x14ac:dyDescent="0.3">
      <c r="A792" s="17"/>
      <c r="B792" s="19"/>
      <c r="E792" s="78">
        <f t="shared" si="321"/>
        <v>0</v>
      </c>
      <c r="F792" s="78">
        <f t="shared" si="301"/>
        <v>0</v>
      </c>
      <c r="G792" s="78">
        <f t="shared" si="302"/>
        <v>0</v>
      </c>
      <c r="H792" s="78">
        <f t="shared" si="303"/>
        <v>0</v>
      </c>
      <c r="I792" s="78">
        <f t="shared" si="322"/>
        <v>0</v>
      </c>
      <c r="J792" s="37">
        <f t="shared" si="304"/>
        <v>0</v>
      </c>
      <c r="V792" s="180">
        <f t="shared" si="299"/>
        <v>0</v>
      </c>
      <c r="W792" s="180">
        <f t="shared" si="305"/>
        <v>0</v>
      </c>
      <c r="X792" s="180"/>
      <c r="Y792" s="180"/>
      <c r="Z792" s="180">
        <f t="shared" si="306"/>
        <v>0</v>
      </c>
      <c r="AA792" s="180"/>
      <c r="AB792" s="180"/>
      <c r="AC792" s="180">
        <f t="shared" si="307"/>
        <v>0</v>
      </c>
      <c r="AL792" s="37">
        <f t="shared" si="300"/>
        <v>0</v>
      </c>
      <c r="AM792" s="179">
        <f t="shared" si="308"/>
        <v>0</v>
      </c>
      <c r="AP792" s="37">
        <f t="shared" si="309"/>
        <v>0</v>
      </c>
      <c r="AS792" s="37">
        <f t="shared" si="310"/>
        <v>0</v>
      </c>
      <c r="AV792" s="37">
        <f t="shared" si="323"/>
        <v>0</v>
      </c>
      <c r="DE792" s="37">
        <f t="shared" si="311"/>
        <v>0</v>
      </c>
      <c r="EL792" s="37">
        <f t="shared" si="312"/>
        <v>0</v>
      </c>
      <c r="FH792" s="37">
        <v>0</v>
      </c>
      <c r="FI792" s="37">
        <v>0</v>
      </c>
      <c r="JT792" s="37">
        <f t="shared" si="313"/>
        <v>0</v>
      </c>
      <c r="JW792" s="37">
        <f t="shared" si="314"/>
        <v>0</v>
      </c>
      <c r="JZ792" s="37">
        <f t="shared" si="315"/>
        <v>0</v>
      </c>
      <c r="KA792" s="37">
        <f t="shared" si="316"/>
        <v>0</v>
      </c>
      <c r="KB792" s="37">
        <f t="shared" si="317"/>
        <v>0</v>
      </c>
      <c r="KC792" s="37">
        <f t="shared" si="318"/>
        <v>0</v>
      </c>
      <c r="KD792" s="37">
        <f t="shared" si="319"/>
        <v>0</v>
      </c>
      <c r="KV792" s="37">
        <f t="shared" si="320"/>
        <v>0</v>
      </c>
    </row>
    <row r="793" spans="1:308" ht="17.25" customHeight="1" x14ac:dyDescent="0.3">
      <c r="A793" s="17"/>
      <c r="B793" s="19"/>
      <c r="E793" s="78">
        <f t="shared" si="321"/>
        <v>0</v>
      </c>
      <c r="F793" s="78">
        <f t="shared" si="301"/>
        <v>0</v>
      </c>
      <c r="G793" s="78">
        <f t="shared" si="302"/>
        <v>0</v>
      </c>
      <c r="H793" s="78">
        <f t="shared" si="303"/>
        <v>0</v>
      </c>
      <c r="I793" s="78">
        <f t="shared" si="322"/>
        <v>0</v>
      </c>
      <c r="J793" s="37">
        <f t="shared" si="304"/>
        <v>0</v>
      </c>
      <c r="V793" s="180">
        <f t="shared" si="299"/>
        <v>0</v>
      </c>
      <c r="W793" s="180">
        <f t="shared" si="305"/>
        <v>0</v>
      </c>
      <c r="X793" s="180"/>
      <c r="Y793" s="180"/>
      <c r="Z793" s="180">
        <f t="shared" si="306"/>
        <v>0</v>
      </c>
      <c r="AA793" s="180"/>
      <c r="AB793" s="180"/>
      <c r="AC793" s="180">
        <f t="shared" si="307"/>
        <v>0</v>
      </c>
      <c r="AL793" s="37">
        <f t="shared" si="300"/>
        <v>0</v>
      </c>
      <c r="AM793" s="179">
        <f t="shared" si="308"/>
        <v>0</v>
      </c>
      <c r="AP793" s="37">
        <f t="shared" si="309"/>
        <v>0</v>
      </c>
      <c r="AS793" s="37">
        <f t="shared" si="310"/>
        <v>0</v>
      </c>
      <c r="AV793" s="37">
        <f t="shared" si="323"/>
        <v>0</v>
      </c>
      <c r="DE793" s="37">
        <f t="shared" si="311"/>
        <v>0</v>
      </c>
      <c r="EL793" s="37">
        <f t="shared" si="312"/>
        <v>0</v>
      </c>
      <c r="FH793" s="37">
        <v>0</v>
      </c>
      <c r="FI793" s="37">
        <v>0</v>
      </c>
      <c r="JT793" s="37">
        <f t="shared" si="313"/>
        <v>0</v>
      </c>
      <c r="JW793" s="37">
        <f t="shared" si="314"/>
        <v>0</v>
      </c>
      <c r="JZ793" s="37">
        <f t="shared" si="315"/>
        <v>0</v>
      </c>
      <c r="KA793" s="37">
        <f t="shared" si="316"/>
        <v>0</v>
      </c>
      <c r="KB793" s="37">
        <f t="shared" si="317"/>
        <v>0</v>
      </c>
      <c r="KC793" s="37">
        <f t="shared" si="318"/>
        <v>0</v>
      </c>
      <c r="KD793" s="37">
        <f t="shared" si="319"/>
        <v>0</v>
      </c>
      <c r="KV793" s="37">
        <f t="shared" si="320"/>
        <v>0</v>
      </c>
    </row>
    <row r="794" spans="1:308" ht="17.25" customHeight="1" x14ac:dyDescent="0.3">
      <c r="A794" s="17"/>
      <c r="B794" s="19"/>
      <c r="E794" s="78">
        <f t="shared" si="321"/>
        <v>0</v>
      </c>
      <c r="F794" s="78">
        <f t="shared" si="301"/>
        <v>0</v>
      </c>
      <c r="G794" s="78">
        <f t="shared" si="302"/>
        <v>0</v>
      </c>
      <c r="H794" s="78">
        <f t="shared" si="303"/>
        <v>0</v>
      </c>
      <c r="I794" s="78">
        <f t="shared" si="322"/>
        <v>0</v>
      </c>
      <c r="J794" s="37">
        <f t="shared" si="304"/>
        <v>0</v>
      </c>
      <c r="V794" s="180">
        <f t="shared" si="299"/>
        <v>0</v>
      </c>
      <c r="W794" s="180">
        <f t="shared" si="305"/>
        <v>0</v>
      </c>
      <c r="X794" s="180"/>
      <c r="Y794" s="180"/>
      <c r="Z794" s="180">
        <f t="shared" si="306"/>
        <v>0</v>
      </c>
      <c r="AA794" s="180"/>
      <c r="AB794" s="180"/>
      <c r="AC794" s="180">
        <f t="shared" si="307"/>
        <v>0</v>
      </c>
      <c r="AL794" s="37">
        <f t="shared" si="300"/>
        <v>0</v>
      </c>
      <c r="AM794" s="179">
        <f t="shared" si="308"/>
        <v>0</v>
      </c>
      <c r="AP794" s="37">
        <f t="shared" si="309"/>
        <v>0</v>
      </c>
      <c r="AS794" s="37">
        <f t="shared" si="310"/>
        <v>0</v>
      </c>
      <c r="AV794" s="37">
        <f t="shared" si="323"/>
        <v>0</v>
      </c>
      <c r="DE794" s="37">
        <f t="shared" si="311"/>
        <v>0</v>
      </c>
      <c r="EL794" s="37">
        <f t="shared" si="312"/>
        <v>0</v>
      </c>
      <c r="FH794" s="37">
        <v>0</v>
      </c>
      <c r="FI794" s="37">
        <v>0</v>
      </c>
      <c r="JT794" s="37">
        <f t="shared" si="313"/>
        <v>0</v>
      </c>
      <c r="JW794" s="37">
        <f t="shared" si="314"/>
        <v>0</v>
      </c>
      <c r="JZ794" s="37">
        <f t="shared" si="315"/>
        <v>0</v>
      </c>
      <c r="KA794" s="37">
        <f t="shared" si="316"/>
        <v>0</v>
      </c>
      <c r="KB794" s="37">
        <f t="shared" si="317"/>
        <v>0</v>
      </c>
      <c r="KC794" s="37">
        <f t="shared" si="318"/>
        <v>0</v>
      </c>
      <c r="KD794" s="37">
        <f t="shared" si="319"/>
        <v>0</v>
      </c>
      <c r="KV794" s="37">
        <f t="shared" si="320"/>
        <v>0</v>
      </c>
    </row>
    <row r="795" spans="1:308" ht="17.25" customHeight="1" x14ac:dyDescent="0.3">
      <c r="A795" s="17"/>
      <c r="B795" s="19"/>
      <c r="E795" s="78">
        <f t="shared" si="321"/>
        <v>0</v>
      </c>
      <c r="F795" s="78">
        <f t="shared" si="301"/>
        <v>0</v>
      </c>
      <c r="G795" s="78">
        <f t="shared" si="302"/>
        <v>0</v>
      </c>
      <c r="H795" s="78">
        <f t="shared" si="303"/>
        <v>0</v>
      </c>
      <c r="I795" s="78">
        <f t="shared" si="322"/>
        <v>0</v>
      </c>
      <c r="J795" s="37">
        <f t="shared" si="304"/>
        <v>0</v>
      </c>
      <c r="V795" s="180">
        <f t="shared" si="299"/>
        <v>0</v>
      </c>
      <c r="W795" s="180">
        <f t="shared" si="305"/>
        <v>0</v>
      </c>
      <c r="X795" s="180"/>
      <c r="Y795" s="180"/>
      <c r="Z795" s="180">
        <f t="shared" si="306"/>
        <v>0</v>
      </c>
      <c r="AA795" s="180"/>
      <c r="AB795" s="180"/>
      <c r="AC795" s="180">
        <f t="shared" si="307"/>
        <v>0</v>
      </c>
      <c r="AL795" s="37">
        <f t="shared" si="300"/>
        <v>0</v>
      </c>
      <c r="AM795" s="179">
        <f t="shared" si="308"/>
        <v>0</v>
      </c>
      <c r="AP795" s="37">
        <f t="shared" si="309"/>
        <v>0</v>
      </c>
      <c r="AS795" s="37">
        <f t="shared" si="310"/>
        <v>0</v>
      </c>
      <c r="AV795" s="37">
        <f t="shared" si="323"/>
        <v>0</v>
      </c>
      <c r="DE795" s="37">
        <f t="shared" si="311"/>
        <v>0</v>
      </c>
      <c r="EL795" s="37">
        <f t="shared" si="312"/>
        <v>0</v>
      </c>
      <c r="FH795" s="37">
        <v>0</v>
      </c>
      <c r="FI795" s="37">
        <v>0</v>
      </c>
      <c r="JT795" s="37">
        <f t="shared" si="313"/>
        <v>0</v>
      </c>
      <c r="JW795" s="37">
        <f t="shared" si="314"/>
        <v>0</v>
      </c>
      <c r="JZ795" s="37">
        <f t="shared" si="315"/>
        <v>0</v>
      </c>
      <c r="KA795" s="37">
        <f t="shared" si="316"/>
        <v>0</v>
      </c>
      <c r="KB795" s="37">
        <f t="shared" si="317"/>
        <v>0</v>
      </c>
      <c r="KC795" s="37">
        <f t="shared" si="318"/>
        <v>0</v>
      </c>
      <c r="KD795" s="37">
        <f t="shared" si="319"/>
        <v>0</v>
      </c>
      <c r="KV795" s="37">
        <f t="shared" si="320"/>
        <v>0</v>
      </c>
    </row>
    <row r="796" spans="1:308" ht="17.25" customHeight="1" x14ac:dyDescent="0.3">
      <c r="A796" s="17"/>
      <c r="B796" s="19"/>
      <c r="E796" s="78">
        <f t="shared" si="321"/>
        <v>0</v>
      </c>
      <c r="F796" s="78">
        <f t="shared" si="301"/>
        <v>0</v>
      </c>
      <c r="G796" s="78">
        <f t="shared" si="302"/>
        <v>0</v>
      </c>
      <c r="H796" s="78">
        <f t="shared" si="303"/>
        <v>0</v>
      </c>
      <c r="I796" s="78">
        <f t="shared" si="322"/>
        <v>0</v>
      </c>
      <c r="J796" s="37">
        <f t="shared" si="304"/>
        <v>0</v>
      </c>
      <c r="V796" s="180">
        <f t="shared" si="299"/>
        <v>0</v>
      </c>
      <c r="W796" s="180">
        <f t="shared" si="305"/>
        <v>0</v>
      </c>
      <c r="X796" s="180"/>
      <c r="Y796" s="180"/>
      <c r="Z796" s="180">
        <f t="shared" si="306"/>
        <v>0</v>
      </c>
      <c r="AA796" s="180"/>
      <c r="AB796" s="180"/>
      <c r="AC796" s="180">
        <f t="shared" si="307"/>
        <v>0</v>
      </c>
      <c r="AL796" s="37">
        <f t="shared" si="300"/>
        <v>0</v>
      </c>
      <c r="AM796" s="179">
        <f t="shared" si="308"/>
        <v>0</v>
      </c>
      <c r="AP796" s="37">
        <f t="shared" si="309"/>
        <v>0</v>
      </c>
      <c r="AS796" s="37">
        <f t="shared" si="310"/>
        <v>0</v>
      </c>
      <c r="AV796" s="37">
        <f t="shared" si="323"/>
        <v>0</v>
      </c>
      <c r="DE796" s="37">
        <f t="shared" si="311"/>
        <v>0</v>
      </c>
      <c r="EL796" s="37">
        <f t="shared" si="312"/>
        <v>0</v>
      </c>
      <c r="FH796" s="37">
        <v>0</v>
      </c>
      <c r="FI796" s="37">
        <v>0</v>
      </c>
      <c r="JT796" s="37">
        <f t="shared" si="313"/>
        <v>0</v>
      </c>
      <c r="JW796" s="37">
        <f t="shared" si="314"/>
        <v>0</v>
      </c>
      <c r="JZ796" s="37">
        <f t="shared" si="315"/>
        <v>0</v>
      </c>
      <c r="KA796" s="37">
        <f t="shared" si="316"/>
        <v>0</v>
      </c>
      <c r="KB796" s="37">
        <f t="shared" si="317"/>
        <v>0</v>
      </c>
      <c r="KC796" s="37">
        <f t="shared" si="318"/>
        <v>0</v>
      </c>
      <c r="KD796" s="37">
        <f t="shared" si="319"/>
        <v>0</v>
      </c>
      <c r="KV796" s="37">
        <f t="shared" si="320"/>
        <v>0</v>
      </c>
    </row>
    <row r="797" spans="1:308" ht="17.25" customHeight="1" x14ac:dyDescent="0.3">
      <c r="A797" s="17"/>
      <c r="B797" s="19"/>
      <c r="E797" s="78">
        <f t="shared" si="321"/>
        <v>0</v>
      </c>
      <c r="F797" s="78">
        <f t="shared" si="301"/>
        <v>0</v>
      </c>
      <c r="G797" s="78">
        <f t="shared" si="302"/>
        <v>0</v>
      </c>
      <c r="H797" s="78">
        <f t="shared" si="303"/>
        <v>0</v>
      </c>
      <c r="I797" s="78">
        <f t="shared" si="322"/>
        <v>0</v>
      </c>
      <c r="J797" s="37">
        <f t="shared" si="304"/>
        <v>0</v>
      </c>
      <c r="V797" s="180">
        <f t="shared" si="299"/>
        <v>0</v>
      </c>
      <c r="W797" s="180">
        <f t="shared" si="305"/>
        <v>0</v>
      </c>
      <c r="X797" s="180"/>
      <c r="Y797" s="180"/>
      <c r="Z797" s="180">
        <f t="shared" si="306"/>
        <v>0</v>
      </c>
      <c r="AA797" s="180"/>
      <c r="AB797" s="180"/>
      <c r="AC797" s="180">
        <f t="shared" si="307"/>
        <v>0</v>
      </c>
      <c r="AL797" s="37">
        <f t="shared" si="300"/>
        <v>0</v>
      </c>
      <c r="AM797" s="179">
        <f t="shared" si="308"/>
        <v>0</v>
      </c>
      <c r="AP797" s="37">
        <f t="shared" si="309"/>
        <v>0</v>
      </c>
      <c r="AS797" s="37">
        <f t="shared" si="310"/>
        <v>0</v>
      </c>
      <c r="AV797" s="37">
        <f t="shared" si="323"/>
        <v>0</v>
      </c>
      <c r="DE797" s="37">
        <f t="shared" si="311"/>
        <v>0</v>
      </c>
      <c r="EL797" s="37">
        <f t="shared" si="312"/>
        <v>0</v>
      </c>
      <c r="FH797" s="37">
        <v>0</v>
      </c>
      <c r="FI797" s="37">
        <v>0</v>
      </c>
      <c r="JT797" s="37">
        <f t="shared" si="313"/>
        <v>0</v>
      </c>
      <c r="JW797" s="37">
        <f t="shared" si="314"/>
        <v>0</v>
      </c>
      <c r="JZ797" s="37">
        <f t="shared" si="315"/>
        <v>0</v>
      </c>
      <c r="KA797" s="37">
        <f t="shared" si="316"/>
        <v>0</v>
      </c>
      <c r="KB797" s="37">
        <f t="shared" si="317"/>
        <v>0</v>
      </c>
      <c r="KC797" s="37">
        <f t="shared" si="318"/>
        <v>0</v>
      </c>
      <c r="KD797" s="37">
        <f t="shared" si="319"/>
        <v>0</v>
      </c>
      <c r="KV797" s="37">
        <f t="shared" si="320"/>
        <v>0</v>
      </c>
    </row>
    <row r="798" spans="1:308" ht="17.25" customHeight="1" x14ac:dyDescent="0.3">
      <c r="A798" s="17"/>
      <c r="B798" s="19"/>
      <c r="E798" s="78">
        <f t="shared" si="321"/>
        <v>0</v>
      </c>
      <c r="F798" s="78">
        <f t="shared" si="301"/>
        <v>0</v>
      </c>
      <c r="G798" s="78">
        <f t="shared" si="302"/>
        <v>0</v>
      </c>
      <c r="H798" s="78">
        <f t="shared" si="303"/>
        <v>0</v>
      </c>
      <c r="I798" s="78">
        <f t="shared" si="322"/>
        <v>0</v>
      </c>
      <c r="J798" s="37">
        <f t="shared" si="304"/>
        <v>0</v>
      </c>
      <c r="V798" s="180">
        <f t="shared" si="299"/>
        <v>0</v>
      </c>
      <c r="W798" s="180">
        <f t="shared" si="305"/>
        <v>0</v>
      </c>
      <c r="X798" s="180"/>
      <c r="Y798" s="180"/>
      <c r="Z798" s="180">
        <f t="shared" si="306"/>
        <v>0</v>
      </c>
      <c r="AA798" s="180"/>
      <c r="AB798" s="180"/>
      <c r="AC798" s="180">
        <f t="shared" si="307"/>
        <v>0</v>
      </c>
      <c r="AL798" s="37">
        <f t="shared" si="300"/>
        <v>0</v>
      </c>
      <c r="AM798" s="179">
        <f t="shared" si="308"/>
        <v>0</v>
      </c>
      <c r="AP798" s="37">
        <f t="shared" si="309"/>
        <v>0</v>
      </c>
      <c r="AS798" s="37">
        <f t="shared" si="310"/>
        <v>0</v>
      </c>
      <c r="AV798" s="37">
        <f t="shared" si="323"/>
        <v>0</v>
      </c>
      <c r="DE798" s="37">
        <f t="shared" si="311"/>
        <v>0</v>
      </c>
      <c r="EL798" s="37">
        <f t="shared" si="312"/>
        <v>0</v>
      </c>
      <c r="FH798" s="37">
        <v>0</v>
      </c>
      <c r="FI798" s="37">
        <v>0</v>
      </c>
      <c r="JT798" s="37">
        <f t="shared" si="313"/>
        <v>0</v>
      </c>
      <c r="JW798" s="37">
        <f t="shared" si="314"/>
        <v>0</v>
      </c>
      <c r="JZ798" s="37">
        <f t="shared" si="315"/>
        <v>0</v>
      </c>
      <c r="KA798" s="37">
        <f t="shared" si="316"/>
        <v>0</v>
      </c>
      <c r="KB798" s="37">
        <f t="shared" si="317"/>
        <v>0</v>
      </c>
      <c r="KC798" s="37">
        <f t="shared" si="318"/>
        <v>0</v>
      </c>
      <c r="KD798" s="37">
        <f t="shared" si="319"/>
        <v>0</v>
      </c>
      <c r="KV798" s="37">
        <f t="shared" si="320"/>
        <v>0</v>
      </c>
    </row>
    <row r="799" spans="1:308" ht="17.25" customHeight="1" x14ac:dyDescent="0.3">
      <c r="A799" s="17"/>
      <c r="B799" s="19"/>
      <c r="E799" s="78">
        <f t="shared" si="321"/>
        <v>0</v>
      </c>
      <c r="F799" s="78">
        <f t="shared" si="301"/>
        <v>0</v>
      </c>
      <c r="G799" s="78">
        <f t="shared" si="302"/>
        <v>0</v>
      </c>
      <c r="H799" s="78">
        <f t="shared" si="303"/>
        <v>0</v>
      </c>
      <c r="I799" s="78">
        <f t="shared" si="322"/>
        <v>0</v>
      </c>
      <c r="J799" s="37">
        <f t="shared" si="304"/>
        <v>0</v>
      </c>
      <c r="V799" s="180">
        <f t="shared" si="299"/>
        <v>0</v>
      </c>
      <c r="W799" s="180">
        <f t="shared" si="305"/>
        <v>0</v>
      </c>
      <c r="X799" s="180"/>
      <c r="Y799" s="180"/>
      <c r="Z799" s="180">
        <f t="shared" si="306"/>
        <v>0</v>
      </c>
      <c r="AA799" s="180"/>
      <c r="AB799" s="180"/>
      <c r="AC799" s="180">
        <f t="shared" si="307"/>
        <v>0</v>
      </c>
      <c r="AL799" s="37">
        <f t="shared" si="300"/>
        <v>0</v>
      </c>
      <c r="AM799" s="179">
        <f t="shared" si="308"/>
        <v>0</v>
      </c>
      <c r="AP799" s="37">
        <f t="shared" si="309"/>
        <v>0</v>
      </c>
      <c r="AS799" s="37">
        <f t="shared" si="310"/>
        <v>0</v>
      </c>
      <c r="AV799" s="37">
        <f t="shared" si="323"/>
        <v>0</v>
      </c>
      <c r="DE799" s="37">
        <f t="shared" si="311"/>
        <v>0</v>
      </c>
      <c r="EL799" s="37">
        <f t="shared" si="312"/>
        <v>0</v>
      </c>
      <c r="FH799" s="37">
        <v>0</v>
      </c>
      <c r="FI799" s="37">
        <v>0</v>
      </c>
      <c r="JT799" s="37">
        <f t="shared" si="313"/>
        <v>0</v>
      </c>
      <c r="JW799" s="37">
        <f t="shared" si="314"/>
        <v>0</v>
      </c>
      <c r="JZ799" s="37">
        <f t="shared" si="315"/>
        <v>0</v>
      </c>
      <c r="KA799" s="37">
        <f t="shared" si="316"/>
        <v>0</v>
      </c>
      <c r="KB799" s="37">
        <f t="shared" si="317"/>
        <v>0</v>
      </c>
      <c r="KC799" s="37">
        <f t="shared" si="318"/>
        <v>0</v>
      </c>
      <c r="KD799" s="37">
        <f t="shared" si="319"/>
        <v>0</v>
      </c>
      <c r="KV799" s="37">
        <f t="shared" si="320"/>
        <v>0</v>
      </c>
    </row>
    <row r="800" spans="1:308" ht="17.25" customHeight="1" x14ac:dyDescent="0.3">
      <c r="A800" s="17"/>
      <c r="B800" s="19"/>
      <c r="E800" s="78">
        <f t="shared" si="321"/>
        <v>0</v>
      </c>
      <c r="F800" s="78">
        <f t="shared" si="301"/>
        <v>0</v>
      </c>
      <c r="G800" s="78">
        <f t="shared" si="302"/>
        <v>0</v>
      </c>
      <c r="H800" s="78">
        <f t="shared" si="303"/>
        <v>0</v>
      </c>
      <c r="I800" s="78">
        <f t="shared" si="322"/>
        <v>0</v>
      </c>
      <c r="J800" s="37">
        <f t="shared" si="304"/>
        <v>0</v>
      </c>
      <c r="V800" s="180">
        <f t="shared" si="299"/>
        <v>0</v>
      </c>
      <c r="W800" s="180">
        <f t="shared" si="305"/>
        <v>0</v>
      </c>
      <c r="X800" s="180"/>
      <c r="Y800" s="180"/>
      <c r="Z800" s="180">
        <f t="shared" si="306"/>
        <v>0</v>
      </c>
      <c r="AA800" s="180"/>
      <c r="AB800" s="180"/>
      <c r="AC800" s="180">
        <f t="shared" si="307"/>
        <v>0</v>
      </c>
      <c r="AL800" s="37">
        <f t="shared" si="300"/>
        <v>0</v>
      </c>
      <c r="AM800" s="179">
        <f t="shared" si="308"/>
        <v>0</v>
      </c>
      <c r="AP800" s="37">
        <f t="shared" si="309"/>
        <v>0</v>
      </c>
      <c r="AS800" s="37">
        <f t="shared" si="310"/>
        <v>0</v>
      </c>
      <c r="AV800" s="37">
        <f t="shared" si="323"/>
        <v>0</v>
      </c>
      <c r="DE800" s="37">
        <f t="shared" si="311"/>
        <v>0</v>
      </c>
      <c r="EL800" s="37">
        <f t="shared" si="312"/>
        <v>0</v>
      </c>
      <c r="FH800" s="37">
        <v>0</v>
      </c>
      <c r="FI800" s="37">
        <v>0</v>
      </c>
      <c r="JT800" s="37">
        <f t="shared" si="313"/>
        <v>0</v>
      </c>
      <c r="JW800" s="37">
        <f t="shared" si="314"/>
        <v>0</v>
      </c>
      <c r="JZ800" s="37">
        <f t="shared" si="315"/>
        <v>0</v>
      </c>
      <c r="KA800" s="37">
        <f t="shared" si="316"/>
        <v>0</v>
      </c>
      <c r="KB800" s="37">
        <f t="shared" si="317"/>
        <v>0</v>
      </c>
      <c r="KC800" s="37">
        <f t="shared" si="318"/>
        <v>0</v>
      </c>
      <c r="KD800" s="37">
        <f t="shared" si="319"/>
        <v>0</v>
      </c>
      <c r="KV800" s="37">
        <f t="shared" si="320"/>
        <v>0</v>
      </c>
    </row>
    <row r="801" spans="1:308" ht="17.25" customHeight="1" x14ac:dyDescent="0.3">
      <c r="A801" s="17"/>
      <c r="B801" s="19"/>
      <c r="E801" s="78">
        <f t="shared" si="321"/>
        <v>0</v>
      </c>
      <c r="F801" s="78">
        <f t="shared" si="301"/>
        <v>0</v>
      </c>
      <c r="G801" s="78">
        <f t="shared" si="302"/>
        <v>0</v>
      </c>
      <c r="H801" s="78">
        <f t="shared" si="303"/>
        <v>0</v>
      </c>
      <c r="I801" s="78">
        <f t="shared" si="322"/>
        <v>0</v>
      </c>
      <c r="J801" s="37">
        <f t="shared" si="304"/>
        <v>0</v>
      </c>
      <c r="V801" s="180">
        <f t="shared" si="299"/>
        <v>0</v>
      </c>
      <c r="W801" s="180">
        <f t="shared" si="305"/>
        <v>0</v>
      </c>
      <c r="X801" s="180"/>
      <c r="Y801" s="180"/>
      <c r="Z801" s="180">
        <f t="shared" si="306"/>
        <v>0</v>
      </c>
      <c r="AA801" s="180"/>
      <c r="AB801" s="180"/>
      <c r="AC801" s="180">
        <f t="shared" si="307"/>
        <v>0</v>
      </c>
      <c r="AL801" s="37">
        <f t="shared" si="300"/>
        <v>0</v>
      </c>
      <c r="AM801" s="179">
        <f t="shared" si="308"/>
        <v>0</v>
      </c>
      <c r="AP801" s="37">
        <f t="shared" si="309"/>
        <v>0</v>
      </c>
      <c r="AS801" s="37">
        <f t="shared" si="310"/>
        <v>0</v>
      </c>
      <c r="AV801" s="37">
        <f t="shared" si="323"/>
        <v>0</v>
      </c>
      <c r="DE801" s="37">
        <f t="shared" si="311"/>
        <v>0</v>
      </c>
      <c r="EL801" s="37">
        <f t="shared" si="312"/>
        <v>0</v>
      </c>
      <c r="FH801" s="37">
        <v>0</v>
      </c>
      <c r="FI801" s="37">
        <v>0</v>
      </c>
      <c r="JT801" s="37">
        <f t="shared" si="313"/>
        <v>0</v>
      </c>
      <c r="JW801" s="37">
        <f t="shared" si="314"/>
        <v>0</v>
      </c>
      <c r="JZ801" s="37">
        <f t="shared" si="315"/>
        <v>0</v>
      </c>
      <c r="KA801" s="37">
        <f t="shared" si="316"/>
        <v>0</v>
      </c>
      <c r="KB801" s="37">
        <f t="shared" si="317"/>
        <v>0</v>
      </c>
      <c r="KC801" s="37">
        <f t="shared" si="318"/>
        <v>0</v>
      </c>
      <c r="KD801" s="37">
        <f t="shared" si="319"/>
        <v>0</v>
      </c>
      <c r="KV801" s="37">
        <f t="shared" si="320"/>
        <v>0</v>
      </c>
    </row>
    <row r="802" spans="1:308" ht="17.25" customHeight="1" x14ac:dyDescent="0.3">
      <c r="A802" s="17"/>
      <c r="B802" s="19"/>
      <c r="E802" s="78">
        <f t="shared" si="321"/>
        <v>0</v>
      </c>
      <c r="F802" s="78">
        <f t="shared" si="301"/>
        <v>0</v>
      </c>
      <c r="G802" s="78">
        <f t="shared" si="302"/>
        <v>0</v>
      </c>
      <c r="H802" s="78">
        <f t="shared" si="303"/>
        <v>0</v>
      </c>
      <c r="I802" s="78">
        <f t="shared" si="322"/>
        <v>0</v>
      </c>
      <c r="J802" s="37">
        <f t="shared" si="304"/>
        <v>0</v>
      </c>
      <c r="V802" s="180">
        <f t="shared" si="299"/>
        <v>0</v>
      </c>
      <c r="W802" s="180">
        <f t="shared" si="305"/>
        <v>0</v>
      </c>
      <c r="X802" s="180"/>
      <c r="Y802" s="180"/>
      <c r="Z802" s="180">
        <f t="shared" si="306"/>
        <v>0</v>
      </c>
      <c r="AA802" s="180"/>
      <c r="AB802" s="180"/>
      <c r="AC802" s="180">
        <f t="shared" si="307"/>
        <v>0</v>
      </c>
      <c r="AL802" s="37">
        <f t="shared" si="300"/>
        <v>0</v>
      </c>
      <c r="AM802" s="179">
        <f t="shared" si="308"/>
        <v>0</v>
      </c>
      <c r="AP802" s="37">
        <f t="shared" si="309"/>
        <v>0</v>
      </c>
      <c r="AS802" s="37">
        <f t="shared" si="310"/>
        <v>0</v>
      </c>
      <c r="AV802" s="37">
        <f t="shared" si="323"/>
        <v>0</v>
      </c>
      <c r="DE802" s="37">
        <f t="shared" si="311"/>
        <v>0</v>
      </c>
      <c r="EL802" s="37">
        <f t="shared" si="312"/>
        <v>0</v>
      </c>
      <c r="FH802" s="37">
        <v>0</v>
      </c>
      <c r="FI802" s="37">
        <v>0</v>
      </c>
      <c r="JT802" s="37">
        <f t="shared" si="313"/>
        <v>0</v>
      </c>
      <c r="JW802" s="37">
        <f t="shared" si="314"/>
        <v>0</v>
      </c>
      <c r="JZ802" s="37">
        <f t="shared" si="315"/>
        <v>0</v>
      </c>
      <c r="KA802" s="37">
        <f t="shared" si="316"/>
        <v>0</v>
      </c>
      <c r="KB802" s="37">
        <f t="shared" si="317"/>
        <v>0</v>
      </c>
      <c r="KC802" s="37">
        <f t="shared" si="318"/>
        <v>0</v>
      </c>
      <c r="KD802" s="37">
        <f t="shared" si="319"/>
        <v>0</v>
      </c>
      <c r="KV802" s="37">
        <f t="shared" si="320"/>
        <v>0</v>
      </c>
    </row>
    <row r="803" spans="1:308" ht="17.25" customHeight="1" x14ac:dyDescent="0.3">
      <c r="A803" s="17"/>
      <c r="B803" s="19"/>
      <c r="E803" s="78">
        <f t="shared" si="321"/>
        <v>0</v>
      </c>
      <c r="F803" s="78">
        <f t="shared" si="301"/>
        <v>0</v>
      </c>
      <c r="G803" s="78">
        <f t="shared" si="302"/>
        <v>0</v>
      </c>
      <c r="H803" s="78">
        <f t="shared" si="303"/>
        <v>0</v>
      </c>
      <c r="I803" s="78">
        <f t="shared" si="322"/>
        <v>0</v>
      </c>
      <c r="J803" s="37">
        <f t="shared" si="304"/>
        <v>0</v>
      </c>
      <c r="V803" s="180">
        <f t="shared" si="299"/>
        <v>0</v>
      </c>
      <c r="W803" s="180">
        <f t="shared" si="305"/>
        <v>0</v>
      </c>
      <c r="X803" s="180"/>
      <c r="Y803" s="180"/>
      <c r="Z803" s="180">
        <f t="shared" si="306"/>
        <v>0</v>
      </c>
      <c r="AA803" s="180"/>
      <c r="AB803" s="180"/>
      <c r="AC803" s="180">
        <f t="shared" si="307"/>
        <v>0</v>
      </c>
      <c r="AL803" s="37">
        <f t="shared" si="300"/>
        <v>0</v>
      </c>
      <c r="AM803" s="179">
        <f t="shared" si="308"/>
        <v>0</v>
      </c>
      <c r="AP803" s="37">
        <f t="shared" si="309"/>
        <v>0</v>
      </c>
      <c r="AS803" s="37">
        <f t="shared" si="310"/>
        <v>0</v>
      </c>
      <c r="AV803" s="37">
        <f t="shared" si="323"/>
        <v>0</v>
      </c>
      <c r="DE803" s="37">
        <f t="shared" si="311"/>
        <v>0</v>
      </c>
      <c r="EL803" s="37">
        <f t="shared" si="312"/>
        <v>0</v>
      </c>
      <c r="FH803" s="37">
        <v>0</v>
      </c>
      <c r="FI803" s="37">
        <v>0</v>
      </c>
      <c r="JT803" s="37">
        <f t="shared" si="313"/>
        <v>0</v>
      </c>
      <c r="JW803" s="37">
        <f t="shared" si="314"/>
        <v>0</v>
      </c>
      <c r="JZ803" s="37">
        <f t="shared" si="315"/>
        <v>0</v>
      </c>
      <c r="KA803" s="37">
        <f t="shared" si="316"/>
        <v>0</v>
      </c>
      <c r="KB803" s="37">
        <f t="shared" si="317"/>
        <v>0</v>
      </c>
      <c r="KC803" s="37">
        <f t="shared" si="318"/>
        <v>0</v>
      </c>
      <c r="KD803" s="37">
        <f t="shared" si="319"/>
        <v>0</v>
      </c>
      <c r="KV803" s="37">
        <f t="shared" si="320"/>
        <v>0</v>
      </c>
    </row>
    <row r="804" spans="1:308" ht="17.25" customHeight="1" x14ac:dyDescent="0.3">
      <c r="A804" s="17"/>
      <c r="B804" s="19"/>
      <c r="E804" s="78">
        <f t="shared" si="321"/>
        <v>0</v>
      </c>
      <c r="F804" s="78">
        <f t="shared" si="301"/>
        <v>0</v>
      </c>
      <c r="G804" s="78">
        <f t="shared" si="302"/>
        <v>0</v>
      </c>
      <c r="H804" s="78">
        <f t="shared" si="303"/>
        <v>0</v>
      </c>
      <c r="I804" s="78">
        <f t="shared" si="322"/>
        <v>0</v>
      </c>
      <c r="J804" s="37">
        <f t="shared" si="304"/>
        <v>0</v>
      </c>
      <c r="V804" s="180">
        <f t="shared" si="299"/>
        <v>0</v>
      </c>
      <c r="W804" s="180">
        <f t="shared" si="305"/>
        <v>0</v>
      </c>
      <c r="X804" s="180"/>
      <c r="Y804" s="180"/>
      <c r="Z804" s="180">
        <f t="shared" si="306"/>
        <v>0</v>
      </c>
      <c r="AA804" s="180"/>
      <c r="AB804" s="180"/>
      <c r="AC804" s="180">
        <f t="shared" si="307"/>
        <v>0</v>
      </c>
      <c r="AM804" s="179">
        <f t="shared" si="308"/>
        <v>0</v>
      </c>
      <c r="AP804" s="37">
        <f t="shared" si="309"/>
        <v>0</v>
      </c>
      <c r="AS804" s="37">
        <f t="shared" si="310"/>
        <v>0</v>
      </c>
      <c r="AV804" s="37">
        <f t="shared" si="323"/>
        <v>0</v>
      </c>
      <c r="DE804" s="37">
        <f t="shared" si="311"/>
        <v>0</v>
      </c>
      <c r="EL804" s="37">
        <f t="shared" si="312"/>
        <v>0</v>
      </c>
      <c r="FH804" s="37">
        <v>0</v>
      </c>
      <c r="FI804" s="37">
        <v>0</v>
      </c>
      <c r="JT804" s="37">
        <f t="shared" si="313"/>
        <v>0</v>
      </c>
      <c r="JW804" s="37">
        <f t="shared" si="314"/>
        <v>0</v>
      </c>
      <c r="JZ804" s="37">
        <f t="shared" si="315"/>
        <v>0</v>
      </c>
      <c r="KA804" s="37">
        <f t="shared" si="316"/>
        <v>0</v>
      </c>
      <c r="KB804" s="37">
        <f t="shared" si="317"/>
        <v>0</v>
      </c>
      <c r="KC804" s="37">
        <f t="shared" si="318"/>
        <v>0</v>
      </c>
      <c r="KD804" s="37">
        <f t="shared" si="319"/>
        <v>0</v>
      </c>
      <c r="KV804" s="37">
        <f t="shared" si="320"/>
        <v>0</v>
      </c>
    </row>
    <row r="805" spans="1:308" ht="17.25" customHeight="1" x14ac:dyDescent="0.3">
      <c r="A805" s="17"/>
      <c r="B805" s="19"/>
      <c r="E805" s="78">
        <f t="shared" si="321"/>
        <v>0</v>
      </c>
      <c r="F805" s="78">
        <f t="shared" si="301"/>
        <v>0</v>
      </c>
      <c r="G805" s="78">
        <f t="shared" si="302"/>
        <v>0</v>
      </c>
      <c r="H805" s="78">
        <f t="shared" si="303"/>
        <v>0</v>
      </c>
      <c r="I805" s="78">
        <f t="shared" si="322"/>
        <v>0</v>
      </c>
      <c r="J805" s="37">
        <f t="shared" si="304"/>
        <v>0</v>
      </c>
      <c r="V805" s="180">
        <f t="shared" si="299"/>
        <v>0</v>
      </c>
      <c r="W805" s="180">
        <f t="shared" si="305"/>
        <v>0</v>
      </c>
      <c r="X805" s="180"/>
      <c r="Y805" s="180"/>
      <c r="Z805" s="180">
        <f t="shared" si="306"/>
        <v>0</v>
      </c>
      <c r="AA805" s="180"/>
      <c r="AB805" s="180"/>
      <c r="AC805" s="180">
        <f t="shared" si="307"/>
        <v>0</v>
      </c>
      <c r="AM805" s="179">
        <f t="shared" si="308"/>
        <v>0</v>
      </c>
      <c r="AP805" s="37">
        <f t="shared" si="309"/>
        <v>0</v>
      </c>
      <c r="AS805" s="37">
        <f t="shared" si="310"/>
        <v>0</v>
      </c>
      <c r="AV805" s="37">
        <f t="shared" si="323"/>
        <v>0</v>
      </c>
      <c r="DE805" s="37">
        <f t="shared" si="311"/>
        <v>0</v>
      </c>
      <c r="EL805" s="37">
        <f t="shared" si="312"/>
        <v>0</v>
      </c>
      <c r="FH805" s="37">
        <v>0</v>
      </c>
      <c r="FI805" s="37">
        <v>0</v>
      </c>
      <c r="JT805" s="37">
        <f t="shared" si="313"/>
        <v>0</v>
      </c>
      <c r="JW805" s="37">
        <f t="shared" si="314"/>
        <v>0</v>
      </c>
      <c r="JZ805" s="37">
        <f t="shared" si="315"/>
        <v>0</v>
      </c>
      <c r="KA805" s="37">
        <f t="shared" si="316"/>
        <v>0</v>
      </c>
      <c r="KB805" s="37">
        <f t="shared" si="317"/>
        <v>0</v>
      </c>
      <c r="KC805" s="37">
        <f t="shared" si="318"/>
        <v>0</v>
      </c>
      <c r="KD805" s="37">
        <f t="shared" si="319"/>
        <v>0</v>
      </c>
      <c r="KV805" s="37">
        <f t="shared" si="320"/>
        <v>0</v>
      </c>
    </row>
    <row r="806" spans="1:308" ht="17.25" customHeight="1" x14ac:dyDescent="0.3">
      <c r="A806" s="17"/>
      <c r="B806" s="19"/>
      <c r="E806" s="78">
        <f t="shared" si="321"/>
        <v>0</v>
      </c>
      <c r="F806" s="78">
        <f t="shared" si="301"/>
        <v>0</v>
      </c>
      <c r="G806" s="78">
        <f t="shared" si="302"/>
        <v>0</v>
      </c>
      <c r="H806" s="78">
        <f t="shared" si="303"/>
        <v>0</v>
      </c>
      <c r="I806" s="78">
        <f t="shared" si="322"/>
        <v>0</v>
      </c>
      <c r="J806" s="37">
        <f t="shared" si="304"/>
        <v>0</v>
      </c>
      <c r="V806" s="180">
        <f t="shared" si="299"/>
        <v>0</v>
      </c>
      <c r="W806" s="180">
        <f t="shared" si="305"/>
        <v>0</v>
      </c>
      <c r="X806" s="180"/>
      <c r="Y806" s="180"/>
      <c r="Z806" s="180">
        <f t="shared" si="306"/>
        <v>0</v>
      </c>
      <c r="AA806" s="180"/>
      <c r="AB806" s="180"/>
      <c r="AC806" s="180">
        <f t="shared" si="307"/>
        <v>0</v>
      </c>
      <c r="AM806" s="179">
        <f t="shared" si="308"/>
        <v>0</v>
      </c>
      <c r="AP806" s="37">
        <f t="shared" si="309"/>
        <v>0</v>
      </c>
      <c r="AS806" s="37">
        <f t="shared" si="310"/>
        <v>0</v>
      </c>
      <c r="AV806" s="37">
        <f t="shared" si="323"/>
        <v>0</v>
      </c>
      <c r="DE806" s="37">
        <f t="shared" si="311"/>
        <v>0</v>
      </c>
      <c r="EL806" s="37">
        <f t="shared" si="312"/>
        <v>0</v>
      </c>
      <c r="FH806" s="37">
        <v>0</v>
      </c>
      <c r="FI806" s="37">
        <v>0</v>
      </c>
      <c r="JT806" s="37">
        <f t="shared" si="313"/>
        <v>0</v>
      </c>
      <c r="JW806" s="37">
        <f t="shared" si="314"/>
        <v>0</v>
      </c>
      <c r="JZ806" s="37">
        <f t="shared" si="315"/>
        <v>0</v>
      </c>
      <c r="KA806" s="37">
        <f t="shared" si="316"/>
        <v>0</v>
      </c>
      <c r="KB806" s="37">
        <f t="shared" si="317"/>
        <v>0</v>
      </c>
      <c r="KC806" s="37">
        <f t="shared" si="318"/>
        <v>0</v>
      </c>
      <c r="KD806" s="37">
        <f t="shared" si="319"/>
        <v>0</v>
      </c>
      <c r="KV806" s="37">
        <f t="shared" si="320"/>
        <v>0</v>
      </c>
    </row>
    <row r="807" spans="1:308" ht="17.25" customHeight="1" x14ac:dyDescent="0.3">
      <c r="A807" s="17"/>
      <c r="B807" s="19"/>
      <c r="E807" s="78">
        <f t="shared" si="321"/>
        <v>0</v>
      </c>
      <c r="F807" s="78">
        <f t="shared" si="301"/>
        <v>0</v>
      </c>
      <c r="G807" s="78">
        <f t="shared" si="302"/>
        <v>0</v>
      </c>
      <c r="H807" s="78">
        <f t="shared" si="303"/>
        <v>0</v>
      </c>
      <c r="I807" s="78">
        <f t="shared" si="322"/>
        <v>0</v>
      </c>
      <c r="J807" s="37">
        <f t="shared" si="304"/>
        <v>0</v>
      </c>
      <c r="V807" s="180">
        <f t="shared" si="299"/>
        <v>0</v>
      </c>
      <c r="W807" s="180">
        <f t="shared" si="305"/>
        <v>0</v>
      </c>
      <c r="X807" s="180"/>
      <c r="Y807" s="180"/>
      <c r="Z807" s="180">
        <f t="shared" si="306"/>
        <v>0</v>
      </c>
      <c r="AA807" s="180"/>
      <c r="AB807" s="180"/>
      <c r="AC807" s="180">
        <f t="shared" si="307"/>
        <v>0</v>
      </c>
      <c r="AM807" s="179">
        <f t="shared" si="308"/>
        <v>0</v>
      </c>
      <c r="AP807" s="37">
        <f t="shared" si="309"/>
        <v>0</v>
      </c>
      <c r="AS807" s="37">
        <f t="shared" si="310"/>
        <v>0</v>
      </c>
      <c r="AV807" s="37">
        <f t="shared" si="323"/>
        <v>0</v>
      </c>
      <c r="DE807" s="37">
        <f t="shared" si="311"/>
        <v>0</v>
      </c>
      <c r="EL807" s="37">
        <f t="shared" si="312"/>
        <v>0</v>
      </c>
      <c r="FH807" s="37">
        <v>0</v>
      </c>
      <c r="FI807" s="37">
        <v>0</v>
      </c>
      <c r="JT807" s="37">
        <f t="shared" si="313"/>
        <v>0</v>
      </c>
      <c r="JW807" s="37">
        <f t="shared" si="314"/>
        <v>0</v>
      </c>
      <c r="JZ807" s="37">
        <f t="shared" si="315"/>
        <v>0</v>
      </c>
      <c r="KA807" s="37">
        <f t="shared" si="316"/>
        <v>0</v>
      </c>
      <c r="KB807" s="37">
        <f t="shared" si="317"/>
        <v>0</v>
      </c>
      <c r="KC807" s="37">
        <f t="shared" si="318"/>
        <v>0</v>
      </c>
      <c r="KD807" s="37">
        <f t="shared" si="319"/>
        <v>0</v>
      </c>
      <c r="KV807" s="37">
        <f t="shared" si="320"/>
        <v>0</v>
      </c>
    </row>
    <row r="808" spans="1:308" ht="17.25" customHeight="1" x14ac:dyDescent="0.3">
      <c r="A808" s="17"/>
      <c r="B808" s="19"/>
      <c r="E808" s="78">
        <f t="shared" si="321"/>
        <v>0</v>
      </c>
      <c r="F808" s="78">
        <f t="shared" si="301"/>
        <v>0</v>
      </c>
      <c r="G808" s="78">
        <f t="shared" si="302"/>
        <v>0</v>
      </c>
      <c r="H808" s="78">
        <f t="shared" si="303"/>
        <v>0</v>
      </c>
      <c r="I808" s="78">
        <f t="shared" si="322"/>
        <v>0</v>
      </c>
      <c r="J808" s="37">
        <f t="shared" si="304"/>
        <v>0</v>
      </c>
      <c r="V808" s="180">
        <f t="shared" si="299"/>
        <v>0</v>
      </c>
      <c r="W808" s="180">
        <f t="shared" si="305"/>
        <v>0</v>
      </c>
      <c r="X808" s="180"/>
      <c r="Y808" s="180"/>
      <c r="Z808" s="180">
        <f t="shared" si="306"/>
        <v>0</v>
      </c>
      <c r="AA808" s="180"/>
      <c r="AB808" s="180"/>
      <c r="AC808" s="180">
        <f t="shared" si="307"/>
        <v>0</v>
      </c>
      <c r="AM808" s="179">
        <f t="shared" si="308"/>
        <v>0</v>
      </c>
      <c r="AP808" s="37">
        <f t="shared" si="309"/>
        <v>0</v>
      </c>
      <c r="AS808" s="37">
        <f t="shared" si="310"/>
        <v>0</v>
      </c>
      <c r="AV808" s="37">
        <f t="shared" si="323"/>
        <v>0</v>
      </c>
      <c r="DE808" s="37">
        <f t="shared" si="311"/>
        <v>0</v>
      </c>
      <c r="EL808" s="37">
        <f t="shared" si="312"/>
        <v>0</v>
      </c>
      <c r="FH808" s="37">
        <v>0</v>
      </c>
      <c r="FI808" s="37">
        <v>0</v>
      </c>
      <c r="JT808" s="37">
        <f t="shared" si="313"/>
        <v>0</v>
      </c>
      <c r="JW808" s="37">
        <f t="shared" si="314"/>
        <v>0</v>
      </c>
      <c r="JZ808" s="37">
        <f t="shared" si="315"/>
        <v>0</v>
      </c>
      <c r="KA808" s="37">
        <f t="shared" si="316"/>
        <v>0</v>
      </c>
      <c r="KB808" s="37">
        <f t="shared" si="317"/>
        <v>0</v>
      </c>
      <c r="KC808" s="37">
        <f t="shared" si="318"/>
        <v>0</v>
      </c>
      <c r="KD808" s="37">
        <f t="shared" si="319"/>
        <v>0</v>
      </c>
      <c r="KV808" s="37">
        <f t="shared" si="320"/>
        <v>0</v>
      </c>
    </row>
    <row r="809" spans="1:308" ht="17.25" customHeight="1" x14ac:dyDescent="0.3">
      <c r="A809" s="17"/>
      <c r="B809" s="19"/>
      <c r="E809" s="78">
        <f t="shared" si="321"/>
        <v>0</v>
      </c>
      <c r="F809" s="78">
        <f t="shared" si="301"/>
        <v>0</v>
      </c>
      <c r="G809" s="78">
        <f t="shared" si="302"/>
        <v>0</v>
      </c>
      <c r="H809" s="78">
        <f t="shared" si="303"/>
        <v>0</v>
      </c>
      <c r="I809" s="78">
        <f t="shared" si="322"/>
        <v>0</v>
      </c>
      <c r="J809" s="37">
        <f t="shared" si="304"/>
        <v>0</v>
      </c>
      <c r="V809" s="180">
        <f t="shared" si="299"/>
        <v>0</v>
      </c>
      <c r="W809" s="180">
        <f t="shared" si="305"/>
        <v>0</v>
      </c>
      <c r="X809" s="180"/>
      <c r="Y809" s="180"/>
      <c r="Z809" s="180">
        <f t="shared" si="306"/>
        <v>0</v>
      </c>
      <c r="AA809" s="180"/>
      <c r="AB809" s="180"/>
      <c r="AC809" s="180">
        <f t="shared" si="307"/>
        <v>0</v>
      </c>
      <c r="AM809" s="179">
        <f t="shared" si="308"/>
        <v>0</v>
      </c>
      <c r="AP809" s="37">
        <f t="shared" si="309"/>
        <v>0</v>
      </c>
      <c r="AS809" s="37">
        <f t="shared" si="310"/>
        <v>0</v>
      </c>
      <c r="AV809" s="37">
        <f t="shared" si="323"/>
        <v>0</v>
      </c>
      <c r="DE809" s="37">
        <f t="shared" si="311"/>
        <v>0</v>
      </c>
      <c r="EL809" s="37">
        <f t="shared" si="312"/>
        <v>0</v>
      </c>
      <c r="FH809" s="37">
        <v>0</v>
      </c>
      <c r="FI809" s="37">
        <v>0</v>
      </c>
      <c r="JT809" s="37">
        <f t="shared" si="313"/>
        <v>0</v>
      </c>
      <c r="JW809" s="37">
        <f t="shared" si="314"/>
        <v>0</v>
      </c>
      <c r="JZ809" s="37">
        <f t="shared" si="315"/>
        <v>0</v>
      </c>
      <c r="KA809" s="37">
        <f t="shared" si="316"/>
        <v>0</v>
      </c>
      <c r="KB809" s="37">
        <f t="shared" si="317"/>
        <v>0</v>
      </c>
      <c r="KC809" s="37">
        <f t="shared" si="318"/>
        <v>0</v>
      </c>
      <c r="KD809" s="37">
        <f t="shared" si="319"/>
        <v>0</v>
      </c>
      <c r="KV809" s="37">
        <f t="shared" si="320"/>
        <v>0</v>
      </c>
    </row>
    <row r="810" spans="1:308" ht="17.25" customHeight="1" x14ac:dyDescent="0.3">
      <c r="A810" s="17"/>
      <c r="B810" s="19"/>
      <c r="E810" s="78">
        <f t="shared" si="321"/>
        <v>0</v>
      </c>
      <c r="F810" s="78">
        <f t="shared" si="301"/>
        <v>0</v>
      </c>
      <c r="G810" s="78">
        <f t="shared" si="302"/>
        <v>0</v>
      </c>
      <c r="H810" s="78">
        <f t="shared" si="303"/>
        <v>0</v>
      </c>
      <c r="I810" s="78">
        <f t="shared" si="322"/>
        <v>0</v>
      </c>
      <c r="J810" s="37">
        <f t="shared" si="304"/>
        <v>0</v>
      </c>
      <c r="V810" s="180">
        <f t="shared" si="299"/>
        <v>0</v>
      </c>
      <c r="W810" s="180">
        <f t="shared" si="305"/>
        <v>0</v>
      </c>
      <c r="X810" s="180"/>
      <c r="Y810" s="180"/>
      <c r="Z810" s="180">
        <f t="shared" si="306"/>
        <v>0</v>
      </c>
      <c r="AA810" s="180"/>
      <c r="AB810" s="180"/>
      <c r="AC810" s="180">
        <f t="shared" si="307"/>
        <v>0</v>
      </c>
      <c r="AM810" s="179">
        <f t="shared" si="308"/>
        <v>0</v>
      </c>
      <c r="AP810" s="37">
        <f t="shared" si="309"/>
        <v>0</v>
      </c>
      <c r="AS810" s="37">
        <f t="shared" si="310"/>
        <v>0</v>
      </c>
      <c r="AV810" s="37">
        <f t="shared" si="323"/>
        <v>0</v>
      </c>
      <c r="DE810" s="37">
        <f t="shared" si="311"/>
        <v>0</v>
      </c>
      <c r="EL810" s="37">
        <f t="shared" si="312"/>
        <v>0</v>
      </c>
      <c r="FH810" s="37">
        <v>0</v>
      </c>
      <c r="FI810" s="37">
        <v>0</v>
      </c>
      <c r="JT810" s="37">
        <f t="shared" si="313"/>
        <v>0</v>
      </c>
      <c r="JW810" s="37">
        <f t="shared" si="314"/>
        <v>0</v>
      </c>
      <c r="JZ810" s="37">
        <f t="shared" si="315"/>
        <v>0</v>
      </c>
      <c r="KA810" s="37">
        <f t="shared" si="316"/>
        <v>0</v>
      </c>
      <c r="KB810" s="37">
        <f t="shared" si="317"/>
        <v>0</v>
      </c>
      <c r="KC810" s="37">
        <f t="shared" si="318"/>
        <v>0</v>
      </c>
      <c r="KD810" s="37">
        <f t="shared" si="319"/>
        <v>0</v>
      </c>
      <c r="KV810" s="37">
        <f t="shared" si="320"/>
        <v>0</v>
      </c>
    </row>
    <row r="811" spans="1:308" ht="17.25" customHeight="1" x14ac:dyDescent="0.3">
      <c r="A811" s="17"/>
      <c r="B811" s="19"/>
      <c r="E811" s="78">
        <f t="shared" si="321"/>
        <v>0</v>
      </c>
      <c r="F811" s="78">
        <f t="shared" si="301"/>
        <v>0</v>
      </c>
      <c r="G811" s="78">
        <f t="shared" si="302"/>
        <v>0</v>
      </c>
      <c r="H811" s="78">
        <f t="shared" si="303"/>
        <v>0</v>
      </c>
      <c r="I811" s="78">
        <f t="shared" si="322"/>
        <v>0</v>
      </c>
      <c r="J811" s="37">
        <f t="shared" si="304"/>
        <v>0</v>
      </c>
      <c r="V811" s="180">
        <f t="shared" si="299"/>
        <v>0</v>
      </c>
      <c r="W811" s="180">
        <f t="shared" si="305"/>
        <v>0</v>
      </c>
      <c r="X811" s="180"/>
      <c r="Y811" s="180"/>
      <c r="Z811" s="180">
        <f t="shared" si="306"/>
        <v>0</v>
      </c>
      <c r="AA811" s="180"/>
      <c r="AB811" s="180"/>
      <c r="AC811" s="180">
        <f t="shared" si="307"/>
        <v>0</v>
      </c>
      <c r="AM811" s="179">
        <f t="shared" si="308"/>
        <v>0</v>
      </c>
      <c r="AP811" s="37">
        <f t="shared" si="309"/>
        <v>0</v>
      </c>
      <c r="AS811" s="37">
        <f t="shared" si="310"/>
        <v>0</v>
      </c>
      <c r="AV811" s="37">
        <f t="shared" si="323"/>
        <v>0</v>
      </c>
      <c r="DE811" s="37">
        <f t="shared" si="311"/>
        <v>0</v>
      </c>
      <c r="EL811" s="37">
        <f t="shared" si="312"/>
        <v>0</v>
      </c>
      <c r="FH811" s="37">
        <v>0</v>
      </c>
      <c r="FI811" s="37">
        <v>0</v>
      </c>
      <c r="JT811" s="37">
        <f t="shared" si="313"/>
        <v>0</v>
      </c>
      <c r="JW811" s="37">
        <f t="shared" si="314"/>
        <v>0</v>
      </c>
      <c r="JZ811" s="37">
        <f t="shared" si="315"/>
        <v>0</v>
      </c>
      <c r="KA811" s="37">
        <f t="shared" si="316"/>
        <v>0</v>
      </c>
      <c r="KB811" s="37">
        <f t="shared" si="317"/>
        <v>0</v>
      </c>
      <c r="KC811" s="37">
        <f t="shared" si="318"/>
        <v>0</v>
      </c>
      <c r="KD811" s="37">
        <f t="shared" si="319"/>
        <v>0</v>
      </c>
      <c r="KV811" s="37">
        <f t="shared" si="320"/>
        <v>0</v>
      </c>
    </row>
    <row r="812" spans="1:308" ht="17.25" customHeight="1" x14ac:dyDescent="0.3">
      <c r="A812" s="17"/>
      <c r="B812" s="19"/>
      <c r="E812" s="78">
        <f t="shared" si="321"/>
        <v>0</v>
      </c>
      <c r="F812" s="78">
        <f t="shared" si="301"/>
        <v>0</v>
      </c>
      <c r="G812" s="78">
        <f t="shared" si="302"/>
        <v>0</v>
      </c>
      <c r="H812" s="78">
        <f t="shared" si="303"/>
        <v>0</v>
      </c>
      <c r="I812" s="78">
        <f t="shared" si="322"/>
        <v>0</v>
      </c>
      <c r="J812" s="37">
        <f t="shared" si="304"/>
        <v>0</v>
      </c>
      <c r="V812" s="180">
        <f t="shared" si="299"/>
        <v>0</v>
      </c>
      <c r="W812" s="180">
        <f t="shared" si="305"/>
        <v>0</v>
      </c>
      <c r="X812" s="180"/>
      <c r="Y812" s="180"/>
      <c r="Z812" s="180">
        <f t="shared" si="306"/>
        <v>0</v>
      </c>
      <c r="AA812" s="180"/>
      <c r="AB812" s="180"/>
      <c r="AC812" s="180">
        <f t="shared" si="307"/>
        <v>0</v>
      </c>
      <c r="AM812" s="179">
        <f t="shared" si="308"/>
        <v>0</v>
      </c>
      <c r="AP812" s="37">
        <f t="shared" si="309"/>
        <v>0</v>
      </c>
      <c r="AS812" s="37">
        <f t="shared" si="310"/>
        <v>0</v>
      </c>
      <c r="AV812" s="37">
        <f t="shared" si="323"/>
        <v>0</v>
      </c>
      <c r="DE812" s="37">
        <f t="shared" si="311"/>
        <v>0</v>
      </c>
      <c r="EL812" s="37">
        <f t="shared" si="312"/>
        <v>0</v>
      </c>
      <c r="FH812" s="37">
        <v>0</v>
      </c>
      <c r="FI812" s="37">
        <v>0</v>
      </c>
      <c r="JT812" s="37">
        <f t="shared" si="313"/>
        <v>0</v>
      </c>
      <c r="JW812" s="37">
        <f t="shared" si="314"/>
        <v>0</v>
      </c>
      <c r="JZ812" s="37">
        <f t="shared" si="315"/>
        <v>0</v>
      </c>
      <c r="KA812" s="37">
        <f t="shared" si="316"/>
        <v>0</v>
      </c>
      <c r="KB812" s="37">
        <f t="shared" si="317"/>
        <v>0</v>
      </c>
      <c r="KC812" s="37">
        <f t="shared" si="318"/>
        <v>0</v>
      </c>
      <c r="KD812" s="37">
        <f t="shared" si="319"/>
        <v>0</v>
      </c>
      <c r="KV812" s="37">
        <f t="shared" si="320"/>
        <v>0</v>
      </c>
    </row>
    <row r="813" spans="1:308" ht="17.25" customHeight="1" x14ac:dyDescent="0.3">
      <c r="A813" s="17"/>
      <c r="B813" s="19"/>
      <c r="E813" s="78">
        <f t="shared" si="321"/>
        <v>0</v>
      </c>
      <c r="F813" s="78">
        <f t="shared" si="301"/>
        <v>0</v>
      </c>
      <c r="G813" s="78">
        <f t="shared" si="302"/>
        <v>0</v>
      </c>
      <c r="H813" s="78">
        <f t="shared" si="303"/>
        <v>0</v>
      </c>
      <c r="I813" s="78">
        <f t="shared" si="322"/>
        <v>0</v>
      </c>
      <c r="J813" s="37">
        <f t="shared" si="304"/>
        <v>0</v>
      </c>
      <c r="V813" s="180">
        <f t="shared" si="299"/>
        <v>0</v>
      </c>
      <c r="W813" s="180">
        <f t="shared" si="305"/>
        <v>0</v>
      </c>
      <c r="X813" s="180"/>
      <c r="Y813" s="180"/>
      <c r="Z813" s="180">
        <f t="shared" si="306"/>
        <v>0</v>
      </c>
      <c r="AA813" s="180"/>
      <c r="AB813" s="180"/>
      <c r="AC813" s="180">
        <f t="shared" si="307"/>
        <v>0</v>
      </c>
      <c r="AM813" s="179">
        <f t="shared" si="308"/>
        <v>0</v>
      </c>
      <c r="AP813" s="37">
        <f t="shared" si="309"/>
        <v>0</v>
      </c>
      <c r="AS813" s="37">
        <f t="shared" si="310"/>
        <v>0</v>
      </c>
      <c r="AV813" s="37">
        <f t="shared" si="323"/>
        <v>0</v>
      </c>
      <c r="DE813" s="37">
        <f t="shared" si="311"/>
        <v>0</v>
      </c>
      <c r="EL813" s="37">
        <f t="shared" si="312"/>
        <v>0</v>
      </c>
      <c r="FH813" s="37">
        <v>0</v>
      </c>
      <c r="FI813" s="37">
        <v>0</v>
      </c>
      <c r="JT813" s="37">
        <f t="shared" si="313"/>
        <v>0</v>
      </c>
      <c r="JW813" s="37">
        <f t="shared" si="314"/>
        <v>0</v>
      </c>
      <c r="JZ813" s="37">
        <f t="shared" si="315"/>
        <v>0</v>
      </c>
      <c r="KA813" s="37">
        <f t="shared" si="316"/>
        <v>0</v>
      </c>
      <c r="KB813" s="37">
        <f t="shared" si="317"/>
        <v>0</v>
      </c>
      <c r="KC813" s="37">
        <f t="shared" si="318"/>
        <v>0</v>
      </c>
      <c r="KD813" s="37">
        <f t="shared" si="319"/>
        <v>0</v>
      </c>
      <c r="KV813" s="37">
        <f t="shared" si="320"/>
        <v>0</v>
      </c>
    </row>
    <row r="814" spans="1:308" ht="17.25" customHeight="1" x14ac:dyDescent="0.3">
      <c r="A814" s="17"/>
      <c r="B814" s="19"/>
      <c r="E814" s="78">
        <f t="shared" si="321"/>
        <v>0</v>
      </c>
      <c r="F814" s="78">
        <f t="shared" si="301"/>
        <v>0</v>
      </c>
      <c r="G814" s="78">
        <f t="shared" si="302"/>
        <v>0</v>
      </c>
      <c r="H814" s="78">
        <f t="shared" si="303"/>
        <v>0</v>
      </c>
      <c r="I814" s="78">
        <f t="shared" si="322"/>
        <v>0</v>
      </c>
      <c r="J814" s="37">
        <f t="shared" si="304"/>
        <v>0</v>
      </c>
      <c r="V814" s="180">
        <f t="shared" si="299"/>
        <v>0</v>
      </c>
      <c r="W814" s="180">
        <f t="shared" si="305"/>
        <v>0</v>
      </c>
      <c r="X814" s="180"/>
      <c r="Y814" s="180"/>
      <c r="Z814" s="180">
        <f t="shared" si="306"/>
        <v>0</v>
      </c>
      <c r="AA814" s="180"/>
      <c r="AB814" s="180"/>
      <c r="AC814" s="180">
        <f t="shared" si="307"/>
        <v>0</v>
      </c>
      <c r="AM814" s="179">
        <f t="shared" si="308"/>
        <v>0</v>
      </c>
      <c r="AP814" s="37">
        <f t="shared" si="309"/>
        <v>0</v>
      </c>
      <c r="AS814" s="37">
        <f t="shared" si="310"/>
        <v>0</v>
      </c>
      <c r="AV814" s="37">
        <f t="shared" si="323"/>
        <v>0</v>
      </c>
      <c r="DE814" s="37">
        <f t="shared" si="311"/>
        <v>0</v>
      </c>
      <c r="EL814" s="37">
        <f t="shared" si="312"/>
        <v>0</v>
      </c>
      <c r="FH814" s="37">
        <v>0</v>
      </c>
      <c r="FI814" s="37">
        <v>0</v>
      </c>
      <c r="JT814" s="37">
        <f t="shared" si="313"/>
        <v>0</v>
      </c>
      <c r="JW814" s="37">
        <f t="shared" si="314"/>
        <v>0</v>
      </c>
      <c r="JZ814" s="37">
        <f t="shared" si="315"/>
        <v>0</v>
      </c>
      <c r="KA814" s="37">
        <f t="shared" si="316"/>
        <v>0</v>
      </c>
      <c r="KB814" s="37">
        <f t="shared" si="317"/>
        <v>0</v>
      </c>
      <c r="KC814" s="37">
        <f t="shared" si="318"/>
        <v>0</v>
      </c>
      <c r="KD814" s="37">
        <f t="shared" si="319"/>
        <v>0</v>
      </c>
      <c r="KV814" s="37">
        <f t="shared" si="320"/>
        <v>0</v>
      </c>
    </row>
    <row r="815" spans="1:308" ht="17.25" customHeight="1" x14ac:dyDescent="0.3">
      <c r="A815" s="17"/>
      <c r="B815" s="19"/>
      <c r="E815" s="78">
        <f t="shared" si="321"/>
        <v>0</v>
      </c>
      <c r="F815" s="78">
        <f t="shared" si="301"/>
        <v>0</v>
      </c>
      <c r="G815" s="78">
        <f t="shared" si="302"/>
        <v>0</v>
      </c>
      <c r="H815" s="78">
        <f t="shared" si="303"/>
        <v>0</v>
      </c>
      <c r="I815" s="78">
        <f t="shared" si="322"/>
        <v>0</v>
      </c>
      <c r="J815" s="37">
        <f t="shared" si="304"/>
        <v>0</v>
      </c>
      <c r="V815" s="180">
        <f t="shared" si="299"/>
        <v>0</v>
      </c>
      <c r="W815" s="180">
        <f t="shared" si="305"/>
        <v>0</v>
      </c>
      <c r="X815" s="180"/>
      <c r="Y815" s="180"/>
      <c r="Z815" s="180">
        <f t="shared" si="306"/>
        <v>0</v>
      </c>
      <c r="AA815" s="180"/>
      <c r="AB815" s="180"/>
      <c r="AC815" s="180">
        <f t="shared" si="307"/>
        <v>0</v>
      </c>
      <c r="AM815" s="179">
        <f t="shared" si="308"/>
        <v>0</v>
      </c>
      <c r="AP815" s="37">
        <f t="shared" si="309"/>
        <v>0</v>
      </c>
      <c r="AS815" s="37">
        <f t="shared" si="310"/>
        <v>0</v>
      </c>
      <c r="AV815" s="37">
        <f t="shared" si="323"/>
        <v>0</v>
      </c>
      <c r="DE815" s="37">
        <f t="shared" si="311"/>
        <v>0</v>
      </c>
      <c r="EL815" s="37">
        <f t="shared" si="312"/>
        <v>0</v>
      </c>
      <c r="FH815" s="37">
        <v>0</v>
      </c>
      <c r="FI815" s="37">
        <v>0</v>
      </c>
      <c r="JT815" s="37">
        <f t="shared" si="313"/>
        <v>0</v>
      </c>
      <c r="JW815" s="37">
        <f t="shared" si="314"/>
        <v>0</v>
      </c>
      <c r="JZ815" s="37">
        <f t="shared" si="315"/>
        <v>0</v>
      </c>
      <c r="KA815" s="37">
        <f t="shared" si="316"/>
        <v>0</v>
      </c>
      <c r="KB815" s="37">
        <f t="shared" si="317"/>
        <v>0</v>
      </c>
      <c r="KC815" s="37">
        <f t="shared" si="318"/>
        <v>0</v>
      </c>
      <c r="KD815" s="37">
        <f t="shared" si="319"/>
        <v>0</v>
      </c>
      <c r="KV815" s="37">
        <f t="shared" si="320"/>
        <v>0</v>
      </c>
    </row>
    <row r="816" spans="1:308" ht="17.25" customHeight="1" x14ac:dyDescent="0.3">
      <c r="A816" s="17"/>
      <c r="B816" s="19"/>
      <c r="E816" s="78">
        <f t="shared" si="321"/>
        <v>0</v>
      </c>
      <c r="F816" s="78">
        <f t="shared" si="301"/>
        <v>0</v>
      </c>
      <c r="G816" s="78">
        <f t="shared" si="302"/>
        <v>0</v>
      </c>
      <c r="H816" s="78">
        <f t="shared" si="303"/>
        <v>0</v>
      </c>
      <c r="I816" s="78">
        <f t="shared" si="322"/>
        <v>0</v>
      </c>
      <c r="J816" s="37">
        <f t="shared" si="304"/>
        <v>0</v>
      </c>
      <c r="V816" s="180">
        <f t="shared" si="299"/>
        <v>0</v>
      </c>
      <c r="W816" s="180">
        <f t="shared" si="305"/>
        <v>0</v>
      </c>
      <c r="X816" s="180"/>
      <c r="Y816" s="180"/>
      <c r="Z816" s="180">
        <f t="shared" si="306"/>
        <v>0</v>
      </c>
      <c r="AA816" s="180"/>
      <c r="AB816" s="180"/>
      <c r="AC816" s="180">
        <f t="shared" si="307"/>
        <v>0</v>
      </c>
      <c r="AM816" s="179">
        <f t="shared" si="308"/>
        <v>0</v>
      </c>
      <c r="AP816" s="37">
        <f t="shared" si="309"/>
        <v>0</v>
      </c>
      <c r="AS816" s="37">
        <f t="shared" si="310"/>
        <v>0</v>
      </c>
      <c r="AV816" s="37">
        <f t="shared" si="323"/>
        <v>0</v>
      </c>
      <c r="DE816" s="37">
        <f t="shared" si="311"/>
        <v>0</v>
      </c>
      <c r="EL816" s="37">
        <f t="shared" si="312"/>
        <v>0</v>
      </c>
      <c r="FH816" s="37">
        <v>0</v>
      </c>
      <c r="FI816" s="37">
        <v>0</v>
      </c>
      <c r="JT816" s="37">
        <f t="shared" si="313"/>
        <v>0</v>
      </c>
      <c r="JW816" s="37">
        <f t="shared" si="314"/>
        <v>0</v>
      </c>
      <c r="JZ816" s="37">
        <f t="shared" si="315"/>
        <v>0</v>
      </c>
      <c r="KA816" s="37">
        <f t="shared" si="316"/>
        <v>0</v>
      </c>
      <c r="KB816" s="37">
        <f t="shared" si="317"/>
        <v>0</v>
      </c>
      <c r="KC816" s="37">
        <f t="shared" si="318"/>
        <v>0</v>
      </c>
      <c r="KD816" s="37">
        <f t="shared" si="319"/>
        <v>0</v>
      </c>
      <c r="KV816" s="37">
        <f t="shared" si="320"/>
        <v>0</v>
      </c>
    </row>
    <row r="817" spans="1:308" ht="17.25" customHeight="1" x14ac:dyDescent="0.3">
      <c r="A817" s="17"/>
      <c r="B817" s="19"/>
      <c r="E817" s="78">
        <f t="shared" si="321"/>
        <v>0</v>
      </c>
      <c r="F817" s="78">
        <f t="shared" si="301"/>
        <v>0</v>
      </c>
      <c r="G817" s="78">
        <f t="shared" si="302"/>
        <v>0</v>
      </c>
      <c r="H817" s="78">
        <f t="shared" si="303"/>
        <v>0</v>
      </c>
      <c r="I817" s="78">
        <f t="shared" si="322"/>
        <v>0</v>
      </c>
      <c r="J817" s="37">
        <f t="shared" si="304"/>
        <v>0</v>
      </c>
      <c r="V817" s="180">
        <f t="shared" si="299"/>
        <v>0</v>
      </c>
      <c r="W817" s="180">
        <f t="shared" si="305"/>
        <v>0</v>
      </c>
      <c r="X817" s="180"/>
      <c r="Y817" s="180"/>
      <c r="Z817" s="180">
        <f t="shared" si="306"/>
        <v>0</v>
      </c>
      <c r="AA817" s="180"/>
      <c r="AB817" s="180"/>
      <c r="AC817" s="180">
        <f t="shared" si="307"/>
        <v>0</v>
      </c>
      <c r="AM817" s="179">
        <f t="shared" si="308"/>
        <v>0</v>
      </c>
      <c r="AP817" s="37">
        <f t="shared" si="309"/>
        <v>0</v>
      </c>
      <c r="AS817" s="37">
        <f t="shared" si="310"/>
        <v>0</v>
      </c>
      <c r="AV817" s="37">
        <f t="shared" si="323"/>
        <v>0</v>
      </c>
      <c r="DE817" s="37">
        <f t="shared" si="311"/>
        <v>0</v>
      </c>
      <c r="EL817" s="37">
        <f t="shared" si="312"/>
        <v>0</v>
      </c>
      <c r="FH817" s="37">
        <v>0</v>
      </c>
      <c r="FI817" s="37">
        <v>0</v>
      </c>
      <c r="JT817" s="37">
        <f t="shared" si="313"/>
        <v>0</v>
      </c>
      <c r="JW817" s="37">
        <f t="shared" si="314"/>
        <v>0</v>
      </c>
      <c r="JZ817" s="37">
        <f t="shared" si="315"/>
        <v>0</v>
      </c>
      <c r="KA817" s="37">
        <f t="shared" si="316"/>
        <v>0</v>
      </c>
      <c r="KB817" s="37">
        <f t="shared" si="317"/>
        <v>0</v>
      </c>
      <c r="KC817" s="37">
        <f t="shared" si="318"/>
        <v>0</v>
      </c>
      <c r="KD817" s="37">
        <f t="shared" si="319"/>
        <v>0</v>
      </c>
      <c r="KV817" s="37">
        <f t="shared" si="320"/>
        <v>0</v>
      </c>
    </row>
    <row r="818" spans="1:308" ht="17.25" customHeight="1" x14ac:dyDescent="0.3">
      <c r="A818" s="17"/>
      <c r="B818" s="19"/>
      <c r="E818" s="78">
        <f t="shared" si="321"/>
        <v>0</v>
      </c>
      <c r="F818" s="78">
        <f t="shared" si="301"/>
        <v>0</v>
      </c>
      <c r="G818" s="78">
        <f t="shared" si="302"/>
        <v>0</v>
      </c>
      <c r="H818" s="78">
        <f t="shared" si="303"/>
        <v>0</v>
      </c>
      <c r="I818" s="78">
        <f t="shared" si="322"/>
        <v>0</v>
      </c>
      <c r="J818" s="37">
        <f t="shared" si="304"/>
        <v>0</v>
      </c>
      <c r="V818" s="180">
        <f t="shared" si="299"/>
        <v>0</v>
      </c>
      <c r="W818" s="180">
        <f t="shared" si="305"/>
        <v>0</v>
      </c>
      <c r="X818" s="180"/>
      <c r="Y818" s="180"/>
      <c r="Z818" s="180">
        <f t="shared" si="306"/>
        <v>0</v>
      </c>
      <c r="AA818" s="180"/>
      <c r="AB818" s="180"/>
      <c r="AC818" s="180">
        <f t="shared" si="307"/>
        <v>0</v>
      </c>
      <c r="AM818" s="179">
        <f t="shared" si="308"/>
        <v>0</v>
      </c>
      <c r="AP818" s="37">
        <f t="shared" si="309"/>
        <v>0</v>
      </c>
      <c r="AS818" s="37">
        <f t="shared" si="310"/>
        <v>0</v>
      </c>
      <c r="AV818" s="37">
        <f t="shared" si="323"/>
        <v>0</v>
      </c>
      <c r="DE818" s="37">
        <f t="shared" si="311"/>
        <v>0</v>
      </c>
      <c r="EL818" s="37">
        <f t="shared" si="312"/>
        <v>0</v>
      </c>
      <c r="FH818" s="37">
        <v>0</v>
      </c>
      <c r="FI818" s="37">
        <v>0</v>
      </c>
      <c r="JT818" s="37">
        <f t="shared" si="313"/>
        <v>0</v>
      </c>
      <c r="JW818" s="37">
        <f t="shared" si="314"/>
        <v>0</v>
      </c>
      <c r="JZ818" s="37">
        <f t="shared" si="315"/>
        <v>0</v>
      </c>
      <c r="KA818" s="37">
        <f t="shared" si="316"/>
        <v>0</v>
      </c>
      <c r="KB818" s="37">
        <f t="shared" si="317"/>
        <v>0</v>
      </c>
      <c r="KC818" s="37">
        <f t="shared" si="318"/>
        <v>0</v>
      </c>
      <c r="KD818" s="37">
        <f t="shared" si="319"/>
        <v>0</v>
      </c>
      <c r="KV818" s="37">
        <f t="shared" si="320"/>
        <v>0</v>
      </c>
    </row>
    <row r="819" spans="1:308" ht="17.25" customHeight="1" x14ac:dyDescent="0.3">
      <c r="A819" s="17"/>
      <c r="B819" s="19"/>
      <c r="E819" s="78">
        <f t="shared" si="321"/>
        <v>0</v>
      </c>
      <c r="F819" s="78">
        <f t="shared" si="301"/>
        <v>0</v>
      </c>
      <c r="G819" s="78">
        <f t="shared" si="302"/>
        <v>0</v>
      </c>
      <c r="H819" s="78">
        <f t="shared" si="303"/>
        <v>0</v>
      </c>
      <c r="I819" s="78">
        <f t="shared" si="322"/>
        <v>0</v>
      </c>
      <c r="J819" s="37">
        <f t="shared" si="304"/>
        <v>0</v>
      </c>
      <c r="V819" s="180">
        <f t="shared" si="299"/>
        <v>0</v>
      </c>
      <c r="W819" s="180">
        <f t="shared" si="305"/>
        <v>0</v>
      </c>
      <c r="X819" s="180"/>
      <c r="Y819" s="180"/>
      <c r="Z819" s="180">
        <f t="shared" si="306"/>
        <v>0</v>
      </c>
      <c r="AA819" s="180"/>
      <c r="AB819" s="180"/>
      <c r="AC819" s="180">
        <f t="shared" si="307"/>
        <v>0</v>
      </c>
      <c r="AM819" s="179">
        <f t="shared" si="308"/>
        <v>0</v>
      </c>
      <c r="AP819" s="37">
        <f t="shared" si="309"/>
        <v>0</v>
      </c>
      <c r="AS819" s="37">
        <f t="shared" si="310"/>
        <v>0</v>
      </c>
      <c r="AV819" s="37">
        <f t="shared" si="323"/>
        <v>0</v>
      </c>
      <c r="DE819" s="37">
        <f t="shared" si="311"/>
        <v>0</v>
      </c>
      <c r="EL819" s="37">
        <f t="shared" si="312"/>
        <v>0</v>
      </c>
      <c r="FH819" s="37">
        <v>0</v>
      </c>
      <c r="FI819" s="37">
        <v>0</v>
      </c>
      <c r="JT819" s="37">
        <f t="shared" si="313"/>
        <v>0</v>
      </c>
      <c r="JW819" s="37">
        <f t="shared" si="314"/>
        <v>0</v>
      </c>
      <c r="JZ819" s="37">
        <f t="shared" si="315"/>
        <v>0</v>
      </c>
      <c r="KA819" s="37">
        <f t="shared" si="316"/>
        <v>0</v>
      </c>
      <c r="KB819" s="37">
        <f t="shared" si="317"/>
        <v>0</v>
      </c>
      <c r="KC819" s="37">
        <f t="shared" si="318"/>
        <v>0</v>
      </c>
      <c r="KD819" s="37">
        <f t="shared" si="319"/>
        <v>0</v>
      </c>
      <c r="KV819" s="37">
        <f t="shared" si="320"/>
        <v>0</v>
      </c>
    </row>
    <row r="820" spans="1:308" ht="17.25" customHeight="1" x14ac:dyDescent="0.3">
      <c r="A820" s="17"/>
      <c r="B820" s="19"/>
      <c r="E820" s="78">
        <f t="shared" si="321"/>
        <v>0</v>
      </c>
      <c r="F820" s="78">
        <f t="shared" si="301"/>
        <v>0</v>
      </c>
      <c r="G820" s="78">
        <f t="shared" si="302"/>
        <v>0</v>
      </c>
      <c r="H820" s="78">
        <f t="shared" si="303"/>
        <v>0</v>
      </c>
      <c r="I820" s="78">
        <f t="shared" si="322"/>
        <v>0</v>
      </c>
      <c r="J820" s="37">
        <f t="shared" si="304"/>
        <v>0</v>
      </c>
      <c r="V820" s="180">
        <f t="shared" si="299"/>
        <v>0</v>
      </c>
      <c r="W820" s="180">
        <f t="shared" si="305"/>
        <v>0</v>
      </c>
      <c r="X820" s="180"/>
      <c r="Y820" s="180"/>
      <c r="Z820" s="180">
        <f t="shared" si="306"/>
        <v>0</v>
      </c>
      <c r="AA820" s="180"/>
      <c r="AB820" s="180"/>
      <c r="AC820" s="180">
        <f t="shared" si="307"/>
        <v>0</v>
      </c>
      <c r="AM820" s="179">
        <f t="shared" si="308"/>
        <v>0</v>
      </c>
      <c r="AP820" s="37">
        <f t="shared" si="309"/>
        <v>0</v>
      </c>
      <c r="AS820" s="37">
        <f t="shared" si="310"/>
        <v>0</v>
      </c>
      <c r="AV820" s="37">
        <f t="shared" si="323"/>
        <v>0</v>
      </c>
      <c r="DE820" s="37">
        <f t="shared" si="311"/>
        <v>0</v>
      </c>
      <c r="EL820" s="37">
        <f t="shared" si="312"/>
        <v>0</v>
      </c>
      <c r="FH820" s="37">
        <v>0</v>
      </c>
      <c r="FI820" s="37">
        <v>0</v>
      </c>
      <c r="JT820" s="37">
        <f t="shared" si="313"/>
        <v>0</v>
      </c>
      <c r="JW820" s="37">
        <f t="shared" si="314"/>
        <v>0</v>
      </c>
      <c r="JZ820" s="37">
        <f t="shared" si="315"/>
        <v>0</v>
      </c>
      <c r="KA820" s="37">
        <f t="shared" si="316"/>
        <v>0</v>
      </c>
      <c r="KB820" s="37">
        <f t="shared" si="317"/>
        <v>0</v>
      </c>
      <c r="KC820" s="37">
        <f t="shared" si="318"/>
        <v>0</v>
      </c>
      <c r="KD820" s="37">
        <f t="shared" si="319"/>
        <v>0</v>
      </c>
      <c r="KV820" s="37">
        <f t="shared" si="320"/>
        <v>0</v>
      </c>
    </row>
    <row r="821" spans="1:308" ht="17.25" customHeight="1" x14ac:dyDescent="0.3">
      <c r="A821" s="17"/>
      <c r="B821" s="19"/>
      <c r="E821" s="78">
        <f t="shared" si="321"/>
        <v>0</v>
      </c>
      <c r="F821" s="78">
        <f t="shared" si="301"/>
        <v>0</v>
      </c>
      <c r="G821" s="78">
        <f t="shared" si="302"/>
        <v>0</v>
      </c>
      <c r="H821" s="78">
        <f t="shared" si="303"/>
        <v>0</v>
      </c>
      <c r="I821" s="78">
        <f t="shared" si="322"/>
        <v>0</v>
      </c>
      <c r="J821" s="37">
        <f t="shared" si="304"/>
        <v>0</v>
      </c>
      <c r="V821" s="180">
        <f t="shared" si="299"/>
        <v>0</v>
      </c>
      <c r="W821" s="180">
        <f t="shared" si="305"/>
        <v>0</v>
      </c>
      <c r="X821" s="180"/>
      <c r="Y821" s="180"/>
      <c r="Z821" s="180">
        <f t="shared" si="306"/>
        <v>0</v>
      </c>
      <c r="AA821" s="180"/>
      <c r="AB821" s="180"/>
      <c r="AC821" s="180">
        <f t="shared" si="307"/>
        <v>0</v>
      </c>
      <c r="AM821" s="179">
        <f t="shared" si="308"/>
        <v>0</v>
      </c>
      <c r="AP821" s="37">
        <f t="shared" si="309"/>
        <v>0</v>
      </c>
      <c r="AS821" s="37">
        <f t="shared" si="310"/>
        <v>0</v>
      </c>
      <c r="AV821" s="37">
        <f t="shared" si="323"/>
        <v>0</v>
      </c>
      <c r="DE821" s="37">
        <f t="shared" si="311"/>
        <v>0</v>
      </c>
      <c r="EL821" s="37">
        <f t="shared" si="312"/>
        <v>0</v>
      </c>
      <c r="FH821" s="37">
        <v>0</v>
      </c>
      <c r="FI821" s="37">
        <v>0</v>
      </c>
      <c r="JT821" s="37">
        <f t="shared" si="313"/>
        <v>0</v>
      </c>
      <c r="JW821" s="37">
        <f t="shared" si="314"/>
        <v>0</v>
      </c>
      <c r="JZ821" s="37">
        <f t="shared" si="315"/>
        <v>0</v>
      </c>
      <c r="KA821" s="37">
        <f t="shared" si="316"/>
        <v>0</v>
      </c>
      <c r="KB821" s="37">
        <f t="shared" si="317"/>
        <v>0</v>
      </c>
      <c r="KC821" s="37">
        <f t="shared" si="318"/>
        <v>0</v>
      </c>
      <c r="KD821" s="37">
        <f t="shared" si="319"/>
        <v>0</v>
      </c>
      <c r="KV821" s="37">
        <f t="shared" si="320"/>
        <v>0</v>
      </c>
    </row>
    <row r="822" spans="1:308" ht="17.25" customHeight="1" x14ac:dyDescent="0.3">
      <c r="A822" s="17"/>
      <c r="B822" s="19"/>
      <c r="E822" s="78">
        <f t="shared" si="321"/>
        <v>0</v>
      </c>
      <c r="F822" s="78">
        <f t="shared" si="301"/>
        <v>0</v>
      </c>
      <c r="G822" s="78">
        <f t="shared" si="302"/>
        <v>0</v>
      </c>
      <c r="H822" s="78">
        <f t="shared" si="303"/>
        <v>0</v>
      </c>
      <c r="I822" s="78">
        <f t="shared" si="322"/>
        <v>0</v>
      </c>
      <c r="J822" s="37">
        <f t="shared" si="304"/>
        <v>0</v>
      </c>
      <c r="V822" s="180">
        <f t="shared" si="299"/>
        <v>0</v>
      </c>
      <c r="W822" s="180">
        <f t="shared" si="305"/>
        <v>0</v>
      </c>
      <c r="X822" s="180"/>
      <c r="Y822" s="180"/>
      <c r="Z822" s="180">
        <f t="shared" si="306"/>
        <v>0</v>
      </c>
      <c r="AA822" s="180"/>
      <c r="AB822" s="180"/>
      <c r="AC822" s="180">
        <f t="shared" si="307"/>
        <v>0</v>
      </c>
      <c r="AM822" s="179">
        <f t="shared" si="308"/>
        <v>0</v>
      </c>
      <c r="AP822" s="37">
        <f t="shared" si="309"/>
        <v>0</v>
      </c>
      <c r="AS822" s="37">
        <f t="shared" si="310"/>
        <v>0</v>
      </c>
      <c r="AV822" s="37">
        <f t="shared" si="323"/>
        <v>0</v>
      </c>
      <c r="DE822" s="37">
        <f t="shared" si="311"/>
        <v>0</v>
      </c>
      <c r="EL822" s="37">
        <f t="shared" si="312"/>
        <v>0</v>
      </c>
      <c r="FH822" s="37">
        <v>0</v>
      </c>
      <c r="FI822" s="37">
        <v>0</v>
      </c>
      <c r="JT822" s="37">
        <f t="shared" si="313"/>
        <v>0</v>
      </c>
      <c r="JW822" s="37">
        <f t="shared" si="314"/>
        <v>0</v>
      </c>
      <c r="JZ822" s="37">
        <f t="shared" si="315"/>
        <v>0</v>
      </c>
      <c r="KA822" s="37">
        <f t="shared" si="316"/>
        <v>0</v>
      </c>
      <c r="KB822" s="37">
        <f t="shared" si="317"/>
        <v>0</v>
      </c>
      <c r="KC822" s="37">
        <f t="shared" si="318"/>
        <v>0</v>
      </c>
      <c r="KD822" s="37">
        <f t="shared" si="319"/>
        <v>0</v>
      </c>
      <c r="KV822" s="37">
        <f t="shared" si="320"/>
        <v>0</v>
      </c>
    </row>
    <row r="823" spans="1:308" ht="17.25" customHeight="1" x14ac:dyDescent="0.3">
      <c r="A823" s="17"/>
      <c r="B823" s="19"/>
      <c r="E823" s="78">
        <f t="shared" si="321"/>
        <v>0</v>
      </c>
      <c r="F823" s="78">
        <f t="shared" si="301"/>
        <v>0</v>
      </c>
      <c r="G823" s="78">
        <f t="shared" si="302"/>
        <v>0</v>
      </c>
      <c r="H823" s="78">
        <f t="shared" si="303"/>
        <v>0</v>
      </c>
      <c r="I823" s="78">
        <f t="shared" si="322"/>
        <v>0</v>
      </c>
      <c r="J823" s="37">
        <f t="shared" si="304"/>
        <v>0</v>
      </c>
      <c r="V823" s="180">
        <f t="shared" si="299"/>
        <v>0</v>
      </c>
      <c r="W823" s="180">
        <f t="shared" si="305"/>
        <v>0</v>
      </c>
      <c r="X823" s="180"/>
      <c r="Y823" s="180"/>
      <c r="Z823" s="180">
        <f t="shared" si="306"/>
        <v>0</v>
      </c>
      <c r="AA823" s="180"/>
      <c r="AB823" s="180"/>
      <c r="AC823" s="180">
        <f t="shared" si="307"/>
        <v>0</v>
      </c>
      <c r="AM823" s="179">
        <f t="shared" si="308"/>
        <v>0</v>
      </c>
      <c r="AP823" s="37">
        <f t="shared" si="309"/>
        <v>0</v>
      </c>
      <c r="AS823" s="37">
        <f t="shared" si="310"/>
        <v>0</v>
      </c>
      <c r="AV823" s="37">
        <f t="shared" si="323"/>
        <v>0</v>
      </c>
      <c r="DE823" s="37">
        <f t="shared" si="311"/>
        <v>0</v>
      </c>
      <c r="EL823" s="37">
        <f t="shared" si="312"/>
        <v>0</v>
      </c>
      <c r="FH823" s="37">
        <v>0</v>
      </c>
      <c r="FI823" s="37">
        <v>0</v>
      </c>
      <c r="JT823" s="37">
        <f t="shared" si="313"/>
        <v>0</v>
      </c>
      <c r="JW823" s="37">
        <f t="shared" si="314"/>
        <v>0</v>
      </c>
      <c r="JZ823" s="37">
        <f t="shared" si="315"/>
        <v>0</v>
      </c>
      <c r="KA823" s="37">
        <f t="shared" si="316"/>
        <v>0</v>
      </c>
      <c r="KB823" s="37">
        <f t="shared" si="317"/>
        <v>0</v>
      </c>
      <c r="KC823" s="37">
        <f t="shared" si="318"/>
        <v>0</v>
      </c>
      <c r="KD823" s="37">
        <f t="shared" si="319"/>
        <v>0</v>
      </c>
      <c r="KV823" s="37">
        <f t="shared" si="320"/>
        <v>0</v>
      </c>
    </row>
    <row r="824" spans="1:308" ht="17.25" customHeight="1" x14ac:dyDescent="0.3">
      <c r="A824" s="17"/>
      <c r="B824" s="19"/>
      <c r="E824" s="78">
        <f t="shared" si="321"/>
        <v>0</v>
      </c>
      <c r="F824" s="78">
        <f t="shared" si="301"/>
        <v>0</v>
      </c>
      <c r="G824" s="78">
        <f t="shared" si="302"/>
        <v>0</v>
      </c>
      <c r="H824" s="78">
        <f t="shared" si="303"/>
        <v>0</v>
      </c>
      <c r="I824" s="78">
        <f t="shared" si="322"/>
        <v>0</v>
      </c>
      <c r="J824" s="37">
        <f t="shared" si="304"/>
        <v>0</v>
      </c>
      <c r="V824" s="180">
        <f t="shared" si="299"/>
        <v>0</v>
      </c>
      <c r="W824" s="180">
        <f t="shared" si="305"/>
        <v>0</v>
      </c>
      <c r="X824" s="180"/>
      <c r="Y824" s="180"/>
      <c r="Z824" s="180">
        <f t="shared" si="306"/>
        <v>0</v>
      </c>
      <c r="AA824" s="180"/>
      <c r="AB824" s="180"/>
      <c r="AC824" s="180">
        <f t="shared" si="307"/>
        <v>0</v>
      </c>
      <c r="AM824" s="179">
        <f t="shared" si="308"/>
        <v>0</v>
      </c>
      <c r="AP824" s="37">
        <f t="shared" si="309"/>
        <v>0</v>
      </c>
      <c r="AS824" s="37">
        <f t="shared" si="310"/>
        <v>0</v>
      </c>
      <c r="AV824" s="37">
        <f t="shared" si="323"/>
        <v>0</v>
      </c>
      <c r="DE824" s="37">
        <f t="shared" si="311"/>
        <v>0</v>
      </c>
      <c r="EL824" s="37">
        <f t="shared" si="312"/>
        <v>0</v>
      </c>
      <c r="FH824" s="37">
        <v>0</v>
      </c>
      <c r="FI824" s="37">
        <v>0</v>
      </c>
      <c r="JT824" s="37">
        <f t="shared" si="313"/>
        <v>0</v>
      </c>
      <c r="JW824" s="37">
        <f t="shared" si="314"/>
        <v>0</v>
      </c>
      <c r="JZ824" s="37">
        <f t="shared" si="315"/>
        <v>0</v>
      </c>
      <c r="KA824" s="37">
        <f t="shared" si="316"/>
        <v>0</v>
      </c>
      <c r="KB824" s="37">
        <f t="shared" si="317"/>
        <v>0</v>
      </c>
      <c r="KC824" s="37">
        <f t="shared" si="318"/>
        <v>0</v>
      </c>
      <c r="KD824" s="37">
        <f t="shared" si="319"/>
        <v>0</v>
      </c>
      <c r="KV824" s="37">
        <f t="shared" si="320"/>
        <v>0</v>
      </c>
    </row>
    <row r="825" spans="1:308" ht="17.25" customHeight="1" x14ac:dyDescent="0.3">
      <c r="A825" s="17"/>
      <c r="B825" s="19"/>
      <c r="E825" s="78">
        <f t="shared" si="321"/>
        <v>0</v>
      </c>
      <c r="F825" s="78">
        <f t="shared" si="301"/>
        <v>0</v>
      </c>
      <c r="G825" s="78">
        <f t="shared" si="302"/>
        <v>0</v>
      </c>
      <c r="H825" s="78">
        <f t="shared" si="303"/>
        <v>0</v>
      </c>
      <c r="I825" s="78">
        <f t="shared" si="322"/>
        <v>0</v>
      </c>
      <c r="J825" s="37">
        <f t="shared" si="304"/>
        <v>0</v>
      </c>
      <c r="V825" s="180">
        <f t="shared" si="299"/>
        <v>0</v>
      </c>
      <c r="W825" s="180">
        <f t="shared" si="305"/>
        <v>0</v>
      </c>
      <c r="X825" s="180"/>
      <c r="Y825" s="180"/>
      <c r="Z825" s="180">
        <f t="shared" si="306"/>
        <v>0</v>
      </c>
      <c r="AA825" s="180"/>
      <c r="AB825" s="180"/>
      <c r="AC825" s="180">
        <f t="shared" si="307"/>
        <v>0</v>
      </c>
      <c r="AM825" s="179">
        <f t="shared" si="308"/>
        <v>0</v>
      </c>
      <c r="AP825" s="37">
        <f t="shared" si="309"/>
        <v>0</v>
      </c>
      <c r="AS825" s="37">
        <f t="shared" si="310"/>
        <v>0</v>
      </c>
      <c r="AV825" s="37">
        <f t="shared" si="323"/>
        <v>0</v>
      </c>
      <c r="DE825" s="37">
        <f t="shared" si="311"/>
        <v>0</v>
      </c>
      <c r="EL825" s="37">
        <f t="shared" si="312"/>
        <v>0</v>
      </c>
      <c r="FH825" s="37">
        <v>0</v>
      </c>
      <c r="FI825" s="37">
        <v>0</v>
      </c>
      <c r="JT825" s="37">
        <f t="shared" si="313"/>
        <v>0</v>
      </c>
      <c r="JW825" s="37">
        <f t="shared" si="314"/>
        <v>0</v>
      </c>
      <c r="JZ825" s="37">
        <f t="shared" si="315"/>
        <v>0</v>
      </c>
      <c r="KA825" s="37">
        <f t="shared" si="316"/>
        <v>0</v>
      </c>
      <c r="KB825" s="37">
        <f t="shared" si="317"/>
        <v>0</v>
      </c>
      <c r="KC825" s="37">
        <f t="shared" si="318"/>
        <v>0</v>
      </c>
      <c r="KD825" s="37">
        <f t="shared" si="319"/>
        <v>0</v>
      </c>
      <c r="KV825" s="37">
        <f t="shared" si="320"/>
        <v>0</v>
      </c>
    </row>
    <row r="826" spans="1:308" ht="17.25" customHeight="1" x14ac:dyDescent="0.3">
      <c r="A826" s="17"/>
      <c r="B826" s="19"/>
      <c r="E826" s="78">
        <f t="shared" si="321"/>
        <v>0</v>
      </c>
      <c r="F826" s="78">
        <f t="shared" si="301"/>
        <v>0</v>
      </c>
      <c r="G826" s="78">
        <f t="shared" si="302"/>
        <v>0</v>
      </c>
      <c r="H826" s="78">
        <f t="shared" si="303"/>
        <v>0</v>
      </c>
      <c r="I826" s="78">
        <f t="shared" si="322"/>
        <v>0</v>
      </c>
      <c r="J826" s="37">
        <f t="shared" si="304"/>
        <v>0</v>
      </c>
      <c r="V826" s="180">
        <f t="shared" si="299"/>
        <v>0</v>
      </c>
      <c r="W826" s="180">
        <f t="shared" si="305"/>
        <v>0</v>
      </c>
      <c r="X826" s="180"/>
      <c r="Y826" s="180"/>
      <c r="Z826" s="180">
        <f t="shared" si="306"/>
        <v>0</v>
      </c>
      <c r="AA826" s="180"/>
      <c r="AB826" s="180"/>
      <c r="AC826" s="180">
        <f t="shared" si="307"/>
        <v>0</v>
      </c>
      <c r="AM826" s="179">
        <f t="shared" si="308"/>
        <v>0</v>
      </c>
      <c r="AP826" s="37">
        <f t="shared" si="309"/>
        <v>0</v>
      </c>
      <c r="AS826" s="37">
        <f t="shared" si="310"/>
        <v>0</v>
      </c>
      <c r="AV826" s="37">
        <f t="shared" si="323"/>
        <v>0</v>
      </c>
      <c r="DE826" s="37">
        <f t="shared" si="311"/>
        <v>0</v>
      </c>
      <c r="EL826" s="37">
        <f t="shared" si="312"/>
        <v>0</v>
      </c>
      <c r="FH826" s="37">
        <v>0</v>
      </c>
      <c r="FI826" s="37">
        <v>0</v>
      </c>
      <c r="JT826" s="37">
        <f t="shared" si="313"/>
        <v>0</v>
      </c>
      <c r="JW826" s="37">
        <f t="shared" si="314"/>
        <v>0</v>
      </c>
      <c r="JZ826" s="37">
        <f t="shared" si="315"/>
        <v>0</v>
      </c>
      <c r="KA826" s="37">
        <f t="shared" si="316"/>
        <v>0</v>
      </c>
      <c r="KB826" s="37">
        <f t="shared" si="317"/>
        <v>0</v>
      </c>
      <c r="KC826" s="37">
        <f t="shared" si="318"/>
        <v>0</v>
      </c>
      <c r="KD826" s="37">
        <f t="shared" si="319"/>
        <v>0</v>
      </c>
      <c r="KV826" s="37">
        <f t="shared" si="320"/>
        <v>0</v>
      </c>
    </row>
    <row r="827" spans="1:308" ht="17.25" customHeight="1" x14ac:dyDescent="0.3">
      <c r="A827" s="17"/>
      <c r="B827" s="19"/>
      <c r="E827" s="78">
        <f t="shared" si="321"/>
        <v>0</v>
      </c>
      <c r="F827" s="78">
        <f t="shared" si="301"/>
        <v>0</v>
      </c>
      <c r="G827" s="78">
        <f t="shared" si="302"/>
        <v>0</v>
      </c>
      <c r="H827" s="78">
        <f t="shared" si="303"/>
        <v>0</v>
      </c>
      <c r="I827" s="78">
        <f t="shared" si="322"/>
        <v>0</v>
      </c>
      <c r="J827" s="37">
        <f t="shared" si="304"/>
        <v>0</v>
      </c>
      <c r="V827" s="180">
        <f t="shared" si="299"/>
        <v>0</v>
      </c>
      <c r="W827" s="180">
        <f t="shared" si="305"/>
        <v>0</v>
      </c>
      <c r="X827" s="180"/>
      <c r="Y827" s="180"/>
      <c r="Z827" s="180">
        <f t="shared" si="306"/>
        <v>0</v>
      </c>
      <c r="AA827" s="180"/>
      <c r="AB827" s="180"/>
      <c r="AC827" s="180">
        <f t="shared" si="307"/>
        <v>0</v>
      </c>
      <c r="AM827" s="179">
        <f t="shared" si="308"/>
        <v>0</v>
      </c>
      <c r="AP827" s="37">
        <f t="shared" si="309"/>
        <v>0</v>
      </c>
      <c r="AS827" s="37">
        <f t="shared" si="310"/>
        <v>0</v>
      </c>
      <c r="AV827" s="37">
        <f t="shared" si="323"/>
        <v>0</v>
      </c>
      <c r="DE827" s="37">
        <f t="shared" si="311"/>
        <v>0</v>
      </c>
      <c r="EL827" s="37">
        <f t="shared" si="312"/>
        <v>0</v>
      </c>
      <c r="FH827" s="37">
        <v>0</v>
      </c>
      <c r="FI827" s="37">
        <v>0</v>
      </c>
      <c r="JT827" s="37">
        <f t="shared" si="313"/>
        <v>0</v>
      </c>
      <c r="JW827" s="37">
        <f t="shared" si="314"/>
        <v>0</v>
      </c>
      <c r="JZ827" s="37">
        <f t="shared" si="315"/>
        <v>0</v>
      </c>
      <c r="KA827" s="37">
        <f t="shared" si="316"/>
        <v>0</v>
      </c>
      <c r="KB827" s="37">
        <f t="shared" si="317"/>
        <v>0</v>
      </c>
      <c r="KC827" s="37">
        <f t="shared" si="318"/>
        <v>0</v>
      </c>
      <c r="KD827" s="37">
        <f t="shared" si="319"/>
        <v>0</v>
      </c>
      <c r="KV827" s="37">
        <f t="shared" si="320"/>
        <v>0</v>
      </c>
    </row>
    <row r="828" spans="1:308" ht="17.25" customHeight="1" x14ac:dyDescent="0.3">
      <c r="A828" s="17"/>
      <c r="B828" s="19"/>
      <c r="E828" s="78">
        <f t="shared" si="321"/>
        <v>0</v>
      </c>
      <c r="F828" s="78">
        <f t="shared" si="301"/>
        <v>0</v>
      </c>
      <c r="G828" s="78">
        <f t="shared" si="302"/>
        <v>0</v>
      </c>
      <c r="H828" s="78">
        <f t="shared" si="303"/>
        <v>0</v>
      </c>
      <c r="I828" s="78">
        <f t="shared" si="322"/>
        <v>0</v>
      </c>
      <c r="J828" s="37">
        <f t="shared" si="304"/>
        <v>0</v>
      </c>
      <c r="V828" s="180">
        <f t="shared" si="299"/>
        <v>0</v>
      </c>
      <c r="W828" s="180">
        <f t="shared" si="305"/>
        <v>0</v>
      </c>
      <c r="X828" s="180"/>
      <c r="Y828" s="180"/>
      <c r="Z828" s="180">
        <f t="shared" si="306"/>
        <v>0</v>
      </c>
      <c r="AA828" s="180"/>
      <c r="AB828" s="180"/>
      <c r="AC828" s="180">
        <f t="shared" si="307"/>
        <v>0</v>
      </c>
      <c r="AM828" s="179">
        <f t="shared" si="308"/>
        <v>0</v>
      </c>
      <c r="AP828" s="37">
        <f t="shared" si="309"/>
        <v>0</v>
      </c>
      <c r="AS828" s="37">
        <f t="shared" si="310"/>
        <v>0</v>
      </c>
      <c r="AV828" s="37">
        <f t="shared" si="323"/>
        <v>0</v>
      </c>
      <c r="DE828" s="37">
        <f t="shared" si="311"/>
        <v>0</v>
      </c>
      <c r="EL828" s="37">
        <f t="shared" si="312"/>
        <v>0</v>
      </c>
      <c r="FH828" s="37">
        <v>0</v>
      </c>
      <c r="FI828" s="37">
        <v>0</v>
      </c>
      <c r="JT828" s="37">
        <f t="shared" si="313"/>
        <v>0</v>
      </c>
      <c r="JW828" s="37">
        <f t="shared" si="314"/>
        <v>0</v>
      </c>
      <c r="JZ828" s="37">
        <f t="shared" si="315"/>
        <v>0</v>
      </c>
      <c r="KA828" s="37">
        <f t="shared" si="316"/>
        <v>0</v>
      </c>
      <c r="KB828" s="37">
        <f t="shared" si="317"/>
        <v>0</v>
      </c>
      <c r="KC828" s="37">
        <f t="shared" si="318"/>
        <v>0</v>
      </c>
      <c r="KD828" s="37">
        <f t="shared" si="319"/>
        <v>0</v>
      </c>
      <c r="KV828" s="37">
        <f t="shared" si="320"/>
        <v>0</v>
      </c>
    </row>
    <row r="829" spans="1:308" ht="17.25" customHeight="1" x14ac:dyDescent="0.3">
      <c r="A829" s="17"/>
      <c r="B829" s="19"/>
      <c r="E829" s="78">
        <f t="shared" si="321"/>
        <v>0</v>
      </c>
      <c r="F829" s="78">
        <f t="shared" si="301"/>
        <v>0</v>
      </c>
      <c r="G829" s="78">
        <f t="shared" si="302"/>
        <v>0</v>
      </c>
      <c r="H829" s="78">
        <f t="shared" si="303"/>
        <v>0</v>
      </c>
      <c r="I829" s="78">
        <f t="shared" si="322"/>
        <v>0</v>
      </c>
      <c r="J829" s="37">
        <f t="shared" si="304"/>
        <v>0</v>
      </c>
      <c r="V829" s="180">
        <f t="shared" si="299"/>
        <v>0</v>
      </c>
      <c r="W829" s="180">
        <f t="shared" si="305"/>
        <v>0</v>
      </c>
      <c r="X829" s="180"/>
      <c r="Y829" s="180"/>
      <c r="Z829" s="180">
        <f t="shared" si="306"/>
        <v>0</v>
      </c>
      <c r="AA829" s="180"/>
      <c r="AB829" s="180"/>
      <c r="AC829" s="180">
        <f t="shared" si="307"/>
        <v>0</v>
      </c>
      <c r="AM829" s="179">
        <f t="shared" si="308"/>
        <v>0</v>
      </c>
      <c r="AP829" s="37">
        <f t="shared" si="309"/>
        <v>0</v>
      </c>
      <c r="AS829" s="37">
        <f t="shared" si="310"/>
        <v>0</v>
      </c>
      <c r="AV829" s="37">
        <f t="shared" si="323"/>
        <v>0</v>
      </c>
      <c r="DE829" s="37">
        <f t="shared" si="311"/>
        <v>0</v>
      </c>
      <c r="EL829" s="37">
        <f t="shared" si="312"/>
        <v>0</v>
      </c>
      <c r="FH829" s="37">
        <v>0</v>
      </c>
      <c r="FI829" s="37">
        <v>0</v>
      </c>
      <c r="JT829" s="37">
        <f t="shared" si="313"/>
        <v>0</v>
      </c>
      <c r="JW829" s="37">
        <f t="shared" si="314"/>
        <v>0</v>
      </c>
      <c r="JZ829" s="37">
        <f t="shared" si="315"/>
        <v>0</v>
      </c>
      <c r="KA829" s="37">
        <f t="shared" si="316"/>
        <v>0</v>
      </c>
      <c r="KB829" s="37">
        <f t="shared" si="317"/>
        <v>0</v>
      </c>
      <c r="KC829" s="37">
        <f t="shared" si="318"/>
        <v>0</v>
      </c>
      <c r="KD829" s="37">
        <f t="shared" si="319"/>
        <v>0</v>
      </c>
      <c r="KV829" s="37">
        <f t="shared" si="320"/>
        <v>0</v>
      </c>
    </row>
    <row r="830" spans="1:308" ht="17.25" customHeight="1" x14ac:dyDescent="0.3">
      <c r="A830" s="17"/>
      <c r="B830" s="19"/>
      <c r="E830" s="78">
        <f t="shared" si="321"/>
        <v>0</v>
      </c>
      <c r="F830" s="78">
        <f t="shared" si="301"/>
        <v>0</v>
      </c>
      <c r="G830" s="78">
        <f t="shared" si="302"/>
        <v>0</v>
      </c>
      <c r="H830" s="78">
        <f t="shared" si="303"/>
        <v>0</v>
      </c>
      <c r="I830" s="78">
        <f t="shared" si="322"/>
        <v>0</v>
      </c>
      <c r="J830" s="37">
        <f t="shared" si="304"/>
        <v>0</v>
      </c>
      <c r="V830" s="180">
        <f t="shared" si="299"/>
        <v>0</v>
      </c>
      <c r="W830" s="180">
        <f t="shared" si="305"/>
        <v>0</v>
      </c>
      <c r="X830" s="180"/>
      <c r="Y830" s="180"/>
      <c r="Z830" s="180">
        <f t="shared" si="306"/>
        <v>0</v>
      </c>
      <c r="AA830" s="180"/>
      <c r="AB830" s="180"/>
      <c r="AC830" s="180">
        <f t="shared" si="307"/>
        <v>0</v>
      </c>
      <c r="AM830" s="179">
        <f t="shared" si="308"/>
        <v>0</v>
      </c>
      <c r="AP830" s="37">
        <f t="shared" si="309"/>
        <v>0</v>
      </c>
      <c r="AS830" s="37">
        <f t="shared" si="310"/>
        <v>0</v>
      </c>
      <c r="AV830" s="37">
        <f t="shared" si="323"/>
        <v>0</v>
      </c>
      <c r="DE830" s="37">
        <f t="shared" si="311"/>
        <v>0</v>
      </c>
      <c r="EL830" s="37">
        <f t="shared" si="312"/>
        <v>0</v>
      </c>
      <c r="FH830" s="37">
        <v>0</v>
      </c>
      <c r="FI830" s="37">
        <v>0</v>
      </c>
      <c r="JT830" s="37">
        <f t="shared" si="313"/>
        <v>0</v>
      </c>
      <c r="JW830" s="37">
        <f t="shared" si="314"/>
        <v>0</v>
      </c>
      <c r="JZ830" s="37">
        <f t="shared" si="315"/>
        <v>0</v>
      </c>
      <c r="KA830" s="37">
        <f t="shared" si="316"/>
        <v>0</v>
      </c>
      <c r="KB830" s="37">
        <f t="shared" si="317"/>
        <v>0</v>
      </c>
      <c r="KC830" s="37">
        <f t="shared" si="318"/>
        <v>0</v>
      </c>
      <c r="KD830" s="37">
        <f t="shared" si="319"/>
        <v>0</v>
      </c>
      <c r="KV830" s="37">
        <f t="shared" si="320"/>
        <v>0</v>
      </c>
    </row>
    <row r="831" spans="1:308" ht="17.25" customHeight="1" x14ac:dyDescent="0.3">
      <c r="A831" s="17"/>
      <c r="B831" s="19"/>
      <c r="E831" s="78">
        <f t="shared" si="321"/>
        <v>0</v>
      </c>
      <c r="F831" s="78">
        <f t="shared" si="301"/>
        <v>0</v>
      </c>
      <c r="G831" s="78">
        <f t="shared" si="302"/>
        <v>0</v>
      </c>
      <c r="H831" s="78">
        <f t="shared" si="303"/>
        <v>0</v>
      </c>
      <c r="I831" s="78">
        <f t="shared" si="322"/>
        <v>0</v>
      </c>
      <c r="J831" s="37">
        <f t="shared" si="304"/>
        <v>0</v>
      </c>
      <c r="V831" s="180">
        <f t="shared" si="299"/>
        <v>0</v>
      </c>
      <c r="W831" s="180">
        <f t="shared" si="305"/>
        <v>0</v>
      </c>
      <c r="X831" s="180"/>
      <c r="Y831" s="180"/>
      <c r="Z831" s="180">
        <f t="shared" si="306"/>
        <v>0</v>
      </c>
      <c r="AA831" s="180"/>
      <c r="AB831" s="180"/>
      <c r="AC831" s="180">
        <f t="shared" si="307"/>
        <v>0</v>
      </c>
      <c r="AM831" s="179">
        <f t="shared" si="308"/>
        <v>0</v>
      </c>
      <c r="AP831" s="37">
        <f t="shared" si="309"/>
        <v>0</v>
      </c>
      <c r="AS831" s="37">
        <f t="shared" si="310"/>
        <v>0</v>
      </c>
      <c r="AV831" s="37">
        <f t="shared" si="323"/>
        <v>0</v>
      </c>
      <c r="DE831" s="37">
        <f t="shared" si="311"/>
        <v>0</v>
      </c>
      <c r="EL831" s="37">
        <f t="shared" si="312"/>
        <v>0</v>
      </c>
      <c r="FH831" s="37">
        <v>0</v>
      </c>
      <c r="FI831" s="37">
        <v>0</v>
      </c>
      <c r="JT831" s="37">
        <f t="shared" si="313"/>
        <v>0</v>
      </c>
      <c r="JW831" s="37">
        <f t="shared" si="314"/>
        <v>0</v>
      </c>
      <c r="JZ831" s="37">
        <f t="shared" si="315"/>
        <v>0</v>
      </c>
      <c r="KA831" s="37">
        <f t="shared" si="316"/>
        <v>0</v>
      </c>
      <c r="KB831" s="37">
        <f t="shared" si="317"/>
        <v>0</v>
      </c>
      <c r="KC831" s="37">
        <f t="shared" si="318"/>
        <v>0</v>
      </c>
      <c r="KD831" s="37">
        <f t="shared" si="319"/>
        <v>0</v>
      </c>
      <c r="KV831" s="37">
        <f t="shared" si="320"/>
        <v>0</v>
      </c>
    </row>
    <row r="832" spans="1:308" ht="17.25" customHeight="1" x14ac:dyDescent="0.3">
      <c r="A832" s="17"/>
      <c r="B832" s="19"/>
      <c r="E832" s="78">
        <f t="shared" si="321"/>
        <v>0</v>
      </c>
      <c r="F832" s="78">
        <f t="shared" si="301"/>
        <v>0</v>
      </c>
      <c r="G832" s="78">
        <f t="shared" si="302"/>
        <v>0</v>
      </c>
      <c r="H832" s="78">
        <f t="shared" si="303"/>
        <v>0</v>
      </c>
      <c r="I832" s="78">
        <f t="shared" si="322"/>
        <v>0</v>
      </c>
      <c r="J832" s="37">
        <f t="shared" si="304"/>
        <v>0</v>
      </c>
      <c r="V832" s="180">
        <f t="shared" si="299"/>
        <v>0</v>
      </c>
      <c r="W832" s="180">
        <f t="shared" si="305"/>
        <v>0</v>
      </c>
      <c r="X832" s="180"/>
      <c r="Y832" s="180"/>
      <c r="Z832" s="180">
        <f t="shared" si="306"/>
        <v>0</v>
      </c>
      <c r="AA832" s="180"/>
      <c r="AB832" s="180"/>
      <c r="AC832" s="180">
        <f t="shared" si="307"/>
        <v>0</v>
      </c>
      <c r="AM832" s="179">
        <f t="shared" si="308"/>
        <v>0</v>
      </c>
      <c r="AP832" s="37">
        <f t="shared" si="309"/>
        <v>0</v>
      </c>
      <c r="AS832" s="37">
        <f t="shared" si="310"/>
        <v>0</v>
      </c>
      <c r="AV832" s="37">
        <f t="shared" si="323"/>
        <v>0</v>
      </c>
      <c r="DE832" s="37">
        <f t="shared" si="311"/>
        <v>0</v>
      </c>
      <c r="EL832" s="37">
        <f t="shared" si="312"/>
        <v>0</v>
      </c>
      <c r="FH832" s="37">
        <v>0</v>
      </c>
      <c r="FI832" s="37">
        <v>0</v>
      </c>
      <c r="JT832" s="37">
        <f t="shared" si="313"/>
        <v>0</v>
      </c>
      <c r="JW832" s="37">
        <f t="shared" si="314"/>
        <v>0</v>
      </c>
      <c r="JZ832" s="37">
        <f t="shared" si="315"/>
        <v>0</v>
      </c>
      <c r="KA832" s="37">
        <f t="shared" si="316"/>
        <v>0</v>
      </c>
      <c r="KB832" s="37">
        <f t="shared" si="317"/>
        <v>0</v>
      </c>
      <c r="KC832" s="37">
        <f t="shared" si="318"/>
        <v>0</v>
      </c>
      <c r="KD832" s="37">
        <f t="shared" si="319"/>
        <v>0</v>
      </c>
      <c r="KV832" s="37">
        <f t="shared" si="320"/>
        <v>0</v>
      </c>
    </row>
    <row r="833" spans="1:308" ht="17.25" customHeight="1" x14ac:dyDescent="0.3">
      <c r="A833" s="17"/>
      <c r="B833" s="19"/>
      <c r="E833" s="78">
        <f t="shared" si="321"/>
        <v>0</v>
      </c>
      <c r="F833" s="78">
        <f t="shared" si="301"/>
        <v>0</v>
      </c>
      <c r="G833" s="78">
        <f t="shared" si="302"/>
        <v>0</v>
      </c>
      <c r="H833" s="78">
        <f t="shared" si="303"/>
        <v>0</v>
      </c>
      <c r="I833" s="78">
        <f t="shared" si="322"/>
        <v>0</v>
      </c>
      <c r="J833" s="37">
        <f t="shared" si="304"/>
        <v>0</v>
      </c>
      <c r="V833" s="180">
        <f t="shared" si="299"/>
        <v>0</v>
      </c>
      <c r="W833" s="180">
        <f t="shared" si="305"/>
        <v>0</v>
      </c>
      <c r="X833" s="180"/>
      <c r="Y833" s="180"/>
      <c r="Z833" s="180">
        <f t="shared" si="306"/>
        <v>0</v>
      </c>
      <c r="AA833" s="180"/>
      <c r="AB833" s="180"/>
      <c r="AC833" s="180">
        <f t="shared" si="307"/>
        <v>0</v>
      </c>
      <c r="AM833" s="179">
        <f t="shared" si="308"/>
        <v>0</v>
      </c>
      <c r="AP833" s="37">
        <f t="shared" si="309"/>
        <v>0</v>
      </c>
      <c r="AS833" s="37">
        <f t="shared" si="310"/>
        <v>0</v>
      </c>
      <c r="AV833" s="37">
        <f t="shared" si="323"/>
        <v>0</v>
      </c>
      <c r="DE833" s="37">
        <f t="shared" si="311"/>
        <v>0</v>
      </c>
      <c r="EL833" s="37">
        <f t="shared" si="312"/>
        <v>0</v>
      </c>
      <c r="FH833" s="37">
        <v>0</v>
      </c>
      <c r="FI833" s="37">
        <v>0</v>
      </c>
      <c r="JT833" s="37">
        <f t="shared" si="313"/>
        <v>0</v>
      </c>
      <c r="JW833" s="37">
        <f t="shared" si="314"/>
        <v>0</v>
      </c>
      <c r="JZ833" s="37">
        <f t="shared" si="315"/>
        <v>0</v>
      </c>
      <c r="KA833" s="37">
        <f t="shared" si="316"/>
        <v>0</v>
      </c>
      <c r="KB833" s="37">
        <f t="shared" si="317"/>
        <v>0</v>
      </c>
      <c r="KC833" s="37">
        <f t="shared" si="318"/>
        <v>0</v>
      </c>
      <c r="KD833" s="37">
        <f t="shared" si="319"/>
        <v>0</v>
      </c>
      <c r="KV833" s="37">
        <f t="shared" si="320"/>
        <v>0</v>
      </c>
    </row>
    <row r="834" spans="1:308" ht="17.25" customHeight="1" x14ac:dyDescent="0.3">
      <c r="A834" s="17"/>
      <c r="B834" s="19"/>
      <c r="E834" s="78">
        <f t="shared" si="321"/>
        <v>0</v>
      </c>
      <c r="F834" s="78">
        <f t="shared" si="301"/>
        <v>0</v>
      </c>
      <c r="G834" s="78">
        <f t="shared" si="302"/>
        <v>0</v>
      </c>
      <c r="H834" s="78">
        <f t="shared" si="303"/>
        <v>0</v>
      </c>
      <c r="I834" s="78">
        <f t="shared" si="322"/>
        <v>0</v>
      </c>
      <c r="J834" s="37">
        <f t="shared" si="304"/>
        <v>0</v>
      </c>
      <c r="V834" s="180">
        <f t="shared" si="299"/>
        <v>0</v>
      </c>
      <c r="W834" s="180">
        <f t="shared" si="305"/>
        <v>0</v>
      </c>
      <c r="X834" s="180"/>
      <c r="Y834" s="180"/>
      <c r="Z834" s="180">
        <f t="shared" si="306"/>
        <v>0</v>
      </c>
      <c r="AA834" s="180"/>
      <c r="AB834" s="180"/>
      <c r="AC834" s="180">
        <f t="shared" si="307"/>
        <v>0</v>
      </c>
      <c r="AM834" s="179">
        <f t="shared" si="308"/>
        <v>0</v>
      </c>
      <c r="AP834" s="37">
        <f t="shared" si="309"/>
        <v>0</v>
      </c>
      <c r="AS834" s="37">
        <f t="shared" si="310"/>
        <v>0</v>
      </c>
      <c r="AV834" s="37">
        <f t="shared" si="323"/>
        <v>0</v>
      </c>
      <c r="DE834" s="37">
        <f t="shared" si="311"/>
        <v>0</v>
      </c>
      <c r="EL834" s="37">
        <f t="shared" si="312"/>
        <v>0</v>
      </c>
      <c r="FH834" s="37">
        <v>0</v>
      </c>
      <c r="FI834" s="37">
        <v>0</v>
      </c>
      <c r="JT834" s="37">
        <f t="shared" si="313"/>
        <v>0</v>
      </c>
      <c r="JW834" s="37">
        <f t="shared" si="314"/>
        <v>0</v>
      </c>
      <c r="JZ834" s="37">
        <f t="shared" si="315"/>
        <v>0</v>
      </c>
      <c r="KA834" s="37">
        <f t="shared" si="316"/>
        <v>0</v>
      </c>
      <c r="KB834" s="37">
        <f t="shared" si="317"/>
        <v>0</v>
      </c>
      <c r="KC834" s="37">
        <f t="shared" si="318"/>
        <v>0</v>
      </c>
      <c r="KD834" s="37">
        <f t="shared" si="319"/>
        <v>0</v>
      </c>
      <c r="KV834" s="37">
        <f t="shared" si="320"/>
        <v>0</v>
      </c>
    </row>
    <row r="835" spans="1:308" ht="17.25" customHeight="1" x14ac:dyDescent="0.3">
      <c r="A835" s="17"/>
      <c r="B835" s="19"/>
      <c r="E835" s="78">
        <f t="shared" si="321"/>
        <v>0</v>
      </c>
      <c r="F835" s="78">
        <f t="shared" si="301"/>
        <v>0</v>
      </c>
      <c r="G835" s="78">
        <f t="shared" si="302"/>
        <v>0</v>
      </c>
      <c r="H835" s="78">
        <f t="shared" si="303"/>
        <v>0</v>
      </c>
      <c r="I835" s="78">
        <f t="shared" si="322"/>
        <v>0</v>
      </c>
      <c r="J835" s="37">
        <f t="shared" si="304"/>
        <v>0</v>
      </c>
      <c r="V835" s="180">
        <f t="shared" si="299"/>
        <v>0</v>
      </c>
      <c r="W835" s="180">
        <f t="shared" si="305"/>
        <v>0</v>
      </c>
      <c r="X835" s="180"/>
      <c r="Y835" s="180"/>
      <c r="Z835" s="180">
        <f t="shared" si="306"/>
        <v>0</v>
      </c>
      <c r="AA835" s="180"/>
      <c r="AB835" s="180"/>
      <c r="AC835" s="180">
        <f t="shared" si="307"/>
        <v>0</v>
      </c>
      <c r="AM835" s="179">
        <f t="shared" si="308"/>
        <v>0</v>
      </c>
      <c r="AP835" s="37">
        <f t="shared" si="309"/>
        <v>0</v>
      </c>
      <c r="AS835" s="37">
        <f t="shared" si="310"/>
        <v>0</v>
      </c>
      <c r="AV835" s="37">
        <f t="shared" si="323"/>
        <v>0</v>
      </c>
      <c r="DE835" s="37">
        <f t="shared" si="311"/>
        <v>0</v>
      </c>
      <c r="EL835" s="37">
        <f t="shared" si="312"/>
        <v>0</v>
      </c>
      <c r="FH835" s="37">
        <v>0</v>
      </c>
      <c r="FI835" s="37">
        <v>0</v>
      </c>
      <c r="JT835" s="37">
        <f t="shared" si="313"/>
        <v>0</v>
      </c>
      <c r="JW835" s="37">
        <f t="shared" si="314"/>
        <v>0</v>
      </c>
      <c r="JZ835" s="37">
        <f t="shared" si="315"/>
        <v>0</v>
      </c>
      <c r="KA835" s="37">
        <f t="shared" si="316"/>
        <v>0</v>
      </c>
      <c r="KB835" s="37">
        <f t="shared" si="317"/>
        <v>0</v>
      </c>
      <c r="KC835" s="37">
        <f t="shared" si="318"/>
        <v>0</v>
      </c>
      <c r="KD835" s="37">
        <f t="shared" si="319"/>
        <v>0</v>
      </c>
      <c r="KV835" s="37">
        <f t="shared" si="320"/>
        <v>0</v>
      </c>
    </row>
    <row r="836" spans="1:308" ht="17.25" customHeight="1" x14ac:dyDescent="0.3">
      <c r="A836" s="17"/>
      <c r="B836" s="19"/>
      <c r="E836" s="78">
        <f t="shared" si="321"/>
        <v>0</v>
      </c>
      <c r="F836" s="78">
        <f t="shared" si="301"/>
        <v>0</v>
      </c>
      <c r="G836" s="78">
        <f t="shared" si="302"/>
        <v>0</v>
      </c>
      <c r="H836" s="78">
        <f t="shared" si="303"/>
        <v>0</v>
      </c>
      <c r="I836" s="78">
        <f t="shared" si="322"/>
        <v>0</v>
      </c>
      <c r="J836" s="37">
        <f t="shared" si="304"/>
        <v>0</v>
      </c>
      <c r="V836" s="180">
        <f t="shared" si="299"/>
        <v>0</v>
      </c>
      <c r="W836" s="180">
        <f t="shared" si="305"/>
        <v>0</v>
      </c>
      <c r="X836" s="180"/>
      <c r="Y836" s="180"/>
      <c r="Z836" s="180">
        <f t="shared" si="306"/>
        <v>0</v>
      </c>
      <c r="AA836" s="180"/>
      <c r="AB836" s="180"/>
      <c r="AC836" s="180">
        <f t="shared" si="307"/>
        <v>0</v>
      </c>
      <c r="AM836" s="179">
        <f t="shared" si="308"/>
        <v>0</v>
      </c>
      <c r="AP836" s="37">
        <f t="shared" si="309"/>
        <v>0</v>
      </c>
      <c r="AS836" s="37">
        <f t="shared" si="310"/>
        <v>0</v>
      </c>
      <c r="AV836" s="37">
        <f t="shared" si="323"/>
        <v>0</v>
      </c>
      <c r="DE836" s="37">
        <f t="shared" si="311"/>
        <v>0</v>
      </c>
      <c r="EL836" s="37">
        <f t="shared" si="312"/>
        <v>0</v>
      </c>
      <c r="FH836" s="37">
        <v>0</v>
      </c>
      <c r="FI836" s="37">
        <v>0</v>
      </c>
      <c r="JT836" s="37">
        <f t="shared" si="313"/>
        <v>0</v>
      </c>
      <c r="JW836" s="37">
        <f t="shared" si="314"/>
        <v>0</v>
      </c>
      <c r="JZ836" s="37">
        <f t="shared" si="315"/>
        <v>0</v>
      </c>
      <c r="KA836" s="37">
        <f t="shared" si="316"/>
        <v>0</v>
      </c>
      <c r="KB836" s="37">
        <f t="shared" si="317"/>
        <v>0</v>
      </c>
      <c r="KC836" s="37">
        <f t="shared" si="318"/>
        <v>0</v>
      </c>
      <c r="KD836" s="37">
        <f t="shared" si="319"/>
        <v>0</v>
      </c>
      <c r="KV836" s="37">
        <f t="shared" si="320"/>
        <v>0</v>
      </c>
    </row>
    <row r="837" spans="1:308" ht="17.25" customHeight="1" x14ac:dyDescent="0.3">
      <c r="A837" s="17"/>
      <c r="B837" s="19"/>
      <c r="E837" s="78">
        <f t="shared" si="321"/>
        <v>0</v>
      </c>
      <c r="F837" s="78">
        <f t="shared" si="301"/>
        <v>0</v>
      </c>
      <c r="G837" s="78">
        <f t="shared" si="302"/>
        <v>0</v>
      </c>
      <c r="H837" s="78">
        <f t="shared" si="303"/>
        <v>0</v>
      </c>
      <c r="I837" s="78">
        <f t="shared" si="322"/>
        <v>0</v>
      </c>
      <c r="J837" s="37">
        <f t="shared" si="304"/>
        <v>0</v>
      </c>
      <c r="V837" s="180">
        <f t="shared" si="299"/>
        <v>0</v>
      </c>
      <c r="W837" s="180">
        <f t="shared" si="305"/>
        <v>0</v>
      </c>
      <c r="X837" s="180"/>
      <c r="Y837" s="180"/>
      <c r="Z837" s="180">
        <f t="shared" si="306"/>
        <v>0</v>
      </c>
      <c r="AA837" s="180"/>
      <c r="AB837" s="180"/>
      <c r="AC837" s="180">
        <f t="shared" si="307"/>
        <v>0</v>
      </c>
      <c r="AM837" s="179">
        <f t="shared" si="308"/>
        <v>0</v>
      </c>
      <c r="AP837" s="37">
        <f t="shared" si="309"/>
        <v>0</v>
      </c>
      <c r="AS837" s="37">
        <f t="shared" si="310"/>
        <v>0</v>
      </c>
      <c r="AV837" s="37">
        <f t="shared" si="323"/>
        <v>0</v>
      </c>
      <c r="DE837" s="37">
        <f t="shared" si="311"/>
        <v>0</v>
      </c>
      <c r="EL837" s="37">
        <f t="shared" si="312"/>
        <v>0</v>
      </c>
      <c r="FH837" s="37">
        <v>0</v>
      </c>
      <c r="FI837" s="37">
        <v>0</v>
      </c>
      <c r="JT837" s="37">
        <f t="shared" si="313"/>
        <v>0</v>
      </c>
      <c r="JW837" s="37">
        <f t="shared" si="314"/>
        <v>0</v>
      </c>
      <c r="JZ837" s="37">
        <f t="shared" si="315"/>
        <v>0</v>
      </c>
      <c r="KA837" s="37">
        <f t="shared" si="316"/>
        <v>0</v>
      </c>
      <c r="KB837" s="37">
        <f t="shared" si="317"/>
        <v>0</v>
      </c>
      <c r="KC837" s="37">
        <f t="shared" si="318"/>
        <v>0</v>
      </c>
      <c r="KD837" s="37">
        <f t="shared" si="319"/>
        <v>0</v>
      </c>
      <c r="KV837" s="37">
        <f t="shared" si="320"/>
        <v>0</v>
      </c>
    </row>
    <row r="838" spans="1:308" ht="17.25" customHeight="1" x14ac:dyDescent="0.3">
      <c r="A838" s="17"/>
      <c r="B838" s="19"/>
      <c r="E838" s="78">
        <f t="shared" si="321"/>
        <v>0</v>
      </c>
      <c r="F838" s="78">
        <f t="shared" si="301"/>
        <v>0</v>
      </c>
      <c r="G838" s="78">
        <f t="shared" si="302"/>
        <v>0</v>
      </c>
      <c r="H838" s="78">
        <f t="shared" si="303"/>
        <v>0</v>
      </c>
      <c r="I838" s="78">
        <f t="shared" si="322"/>
        <v>0</v>
      </c>
      <c r="J838" s="37">
        <f t="shared" si="304"/>
        <v>0</v>
      </c>
      <c r="V838" s="180">
        <f t="shared" si="299"/>
        <v>0</v>
      </c>
      <c r="W838" s="180">
        <f t="shared" si="305"/>
        <v>0</v>
      </c>
      <c r="X838" s="180"/>
      <c r="Y838" s="180"/>
      <c r="Z838" s="180">
        <f t="shared" si="306"/>
        <v>0</v>
      </c>
      <c r="AA838" s="180"/>
      <c r="AB838" s="180"/>
      <c r="AC838" s="180">
        <f t="shared" si="307"/>
        <v>0</v>
      </c>
      <c r="AM838" s="179">
        <f t="shared" si="308"/>
        <v>0</v>
      </c>
      <c r="AP838" s="37">
        <f t="shared" si="309"/>
        <v>0</v>
      </c>
      <c r="AS838" s="37">
        <f t="shared" si="310"/>
        <v>0</v>
      </c>
      <c r="AV838" s="37">
        <f t="shared" si="323"/>
        <v>0</v>
      </c>
      <c r="DE838" s="37">
        <f t="shared" si="311"/>
        <v>0</v>
      </c>
      <c r="EL838" s="37">
        <f t="shared" si="312"/>
        <v>0</v>
      </c>
      <c r="FH838" s="37">
        <v>0</v>
      </c>
      <c r="FI838" s="37">
        <v>0</v>
      </c>
      <c r="JT838" s="37">
        <f t="shared" si="313"/>
        <v>0</v>
      </c>
      <c r="JW838" s="37">
        <f t="shared" si="314"/>
        <v>0</v>
      </c>
      <c r="JZ838" s="37">
        <f t="shared" si="315"/>
        <v>0</v>
      </c>
      <c r="KA838" s="37">
        <f t="shared" si="316"/>
        <v>0</v>
      </c>
      <c r="KB838" s="37">
        <f t="shared" si="317"/>
        <v>0</v>
      </c>
      <c r="KC838" s="37">
        <f t="shared" si="318"/>
        <v>0</v>
      </c>
      <c r="KD838" s="37">
        <f t="shared" si="319"/>
        <v>0</v>
      </c>
      <c r="KV838" s="37">
        <f t="shared" si="320"/>
        <v>0</v>
      </c>
    </row>
    <row r="839" spans="1:308" ht="17.25" customHeight="1" x14ac:dyDescent="0.3">
      <c r="A839" s="17"/>
      <c r="B839" s="19"/>
      <c r="E839" s="78">
        <f t="shared" si="321"/>
        <v>0</v>
      </c>
      <c r="F839" s="78">
        <f t="shared" si="301"/>
        <v>0</v>
      </c>
      <c r="G839" s="78">
        <f t="shared" si="302"/>
        <v>0</v>
      </c>
      <c r="H839" s="78">
        <f t="shared" si="303"/>
        <v>0</v>
      </c>
      <c r="I839" s="78">
        <f t="shared" si="322"/>
        <v>0</v>
      </c>
      <c r="J839" s="37">
        <f t="shared" si="304"/>
        <v>0</v>
      </c>
      <c r="V839" s="180">
        <f t="shared" si="299"/>
        <v>0</v>
      </c>
      <c r="W839" s="180">
        <f t="shared" si="305"/>
        <v>0</v>
      </c>
      <c r="X839" s="180"/>
      <c r="Y839" s="180"/>
      <c r="Z839" s="180">
        <f t="shared" si="306"/>
        <v>0</v>
      </c>
      <c r="AA839" s="180"/>
      <c r="AB839" s="180"/>
      <c r="AC839" s="180">
        <f t="shared" si="307"/>
        <v>0</v>
      </c>
      <c r="AM839" s="179">
        <f t="shared" si="308"/>
        <v>0</v>
      </c>
      <c r="AP839" s="37">
        <f t="shared" si="309"/>
        <v>0</v>
      </c>
      <c r="AS839" s="37">
        <f t="shared" si="310"/>
        <v>0</v>
      </c>
      <c r="AV839" s="37">
        <f t="shared" si="323"/>
        <v>0</v>
      </c>
      <c r="DE839" s="37">
        <f t="shared" si="311"/>
        <v>0</v>
      </c>
      <c r="EL839" s="37">
        <f t="shared" si="312"/>
        <v>0</v>
      </c>
      <c r="FH839" s="37">
        <v>0</v>
      </c>
      <c r="FI839" s="37">
        <v>0</v>
      </c>
      <c r="JT839" s="37">
        <f t="shared" si="313"/>
        <v>0</v>
      </c>
      <c r="JW839" s="37">
        <f t="shared" si="314"/>
        <v>0</v>
      </c>
      <c r="JZ839" s="37">
        <f t="shared" si="315"/>
        <v>0</v>
      </c>
      <c r="KA839" s="37">
        <f t="shared" si="316"/>
        <v>0</v>
      </c>
      <c r="KB839" s="37">
        <f t="shared" si="317"/>
        <v>0</v>
      </c>
      <c r="KC839" s="37">
        <f t="shared" si="318"/>
        <v>0</v>
      </c>
      <c r="KD839" s="37">
        <f t="shared" si="319"/>
        <v>0</v>
      </c>
      <c r="KV839" s="37">
        <f t="shared" si="320"/>
        <v>0</v>
      </c>
    </row>
    <row r="840" spans="1:308" ht="17.25" customHeight="1" x14ac:dyDescent="0.3">
      <c r="A840" s="17"/>
      <c r="B840" s="19"/>
      <c r="E840" s="78">
        <f t="shared" si="321"/>
        <v>0</v>
      </c>
      <c r="F840" s="78">
        <f t="shared" si="301"/>
        <v>0</v>
      </c>
      <c r="G840" s="78">
        <f t="shared" si="302"/>
        <v>0</v>
      </c>
      <c r="H840" s="78">
        <f t="shared" si="303"/>
        <v>0</v>
      </c>
      <c r="I840" s="78">
        <f t="shared" si="322"/>
        <v>0</v>
      </c>
      <c r="J840" s="37">
        <f t="shared" si="304"/>
        <v>0</v>
      </c>
      <c r="V840" s="180">
        <f t="shared" si="299"/>
        <v>0</v>
      </c>
      <c r="W840" s="180">
        <f t="shared" si="305"/>
        <v>0</v>
      </c>
      <c r="X840" s="180"/>
      <c r="Y840" s="180"/>
      <c r="Z840" s="180">
        <f t="shared" si="306"/>
        <v>0</v>
      </c>
      <c r="AA840" s="180"/>
      <c r="AB840" s="180"/>
      <c r="AC840" s="180">
        <f t="shared" si="307"/>
        <v>0</v>
      </c>
      <c r="AM840" s="179">
        <f t="shared" si="308"/>
        <v>0</v>
      </c>
      <c r="AP840" s="37">
        <f t="shared" si="309"/>
        <v>0</v>
      </c>
      <c r="AS840" s="37">
        <f t="shared" si="310"/>
        <v>0</v>
      </c>
      <c r="AV840" s="37">
        <f t="shared" si="323"/>
        <v>0</v>
      </c>
      <c r="DE840" s="37">
        <f t="shared" si="311"/>
        <v>0</v>
      </c>
      <c r="EL840" s="37">
        <f t="shared" si="312"/>
        <v>0</v>
      </c>
      <c r="FH840" s="37">
        <v>0</v>
      </c>
      <c r="FI840" s="37">
        <v>0</v>
      </c>
      <c r="JT840" s="37">
        <f t="shared" si="313"/>
        <v>0</v>
      </c>
      <c r="JW840" s="37">
        <f t="shared" si="314"/>
        <v>0</v>
      </c>
      <c r="JZ840" s="37">
        <f t="shared" si="315"/>
        <v>0</v>
      </c>
      <c r="KA840" s="37">
        <f t="shared" si="316"/>
        <v>0</v>
      </c>
      <c r="KB840" s="37">
        <f t="shared" si="317"/>
        <v>0</v>
      </c>
      <c r="KC840" s="37">
        <f t="shared" si="318"/>
        <v>0</v>
      </c>
      <c r="KD840" s="37">
        <f t="shared" si="319"/>
        <v>0</v>
      </c>
      <c r="KV840" s="37">
        <f t="shared" si="320"/>
        <v>0</v>
      </c>
    </row>
    <row r="841" spans="1:308" ht="17.25" customHeight="1" x14ac:dyDescent="0.3">
      <c r="A841" s="17"/>
      <c r="B841" s="19"/>
      <c r="E841" s="78">
        <f t="shared" si="321"/>
        <v>0</v>
      </c>
      <c r="F841" s="78">
        <f t="shared" si="301"/>
        <v>0</v>
      </c>
      <c r="G841" s="78">
        <f t="shared" si="302"/>
        <v>0</v>
      </c>
      <c r="H841" s="78">
        <f t="shared" si="303"/>
        <v>0</v>
      </c>
      <c r="I841" s="78">
        <f t="shared" si="322"/>
        <v>0</v>
      </c>
      <c r="J841" s="37">
        <f t="shared" si="304"/>
        <v>0</v>
      </c>
      <c r="V841" s="180">
        <f t="shared" ref="V841:V904" si="324">SUM(W841,Z841,AC841)</f>
        <v>0</v>
      </c>
      <c r="W841" s="180">
        <f t="shared" si="305"/>
        <v>0</v>
      </c>
      <c r="X841" s="180"/>
      <c r="Y841" s="180"/>
      <c r="Z841" s="180">
        <f t="shared" si="306"/>
        <v>0</v>
      </c>
      <c r="AA841" s="180"/>
      <c r="AB841" s="180"/>
      <c r="AC841" s="180">
        <f t="shared" si="307"/>
        <v>0</v>
      </c>
      <c r="AM841" s="179">
        <f t="shared" si="308"/>
        <v>0</v>
      </c>
      <c r="AP841" s="37">
        <f t="shared" si="309"/>
        <v>0</v>
      </c>
      <c r="AS841" s="37">
        <f t="shared" si="310"/>
        <v>0</v>
      </c>
      <c r="AV841" s="37">
        <f t="shared" si="323"/>
        <v>0</v>
      </c>
      <c r="DE841" s="37">
        <f t="shared" si="311"/>
        <v>0</v>
      </c>
      <c r="EL841" s="37">
        <f t="shared" si="312"/>
        <v>0</v>
      </c>
      <c r="FH841" s="37">
        <v>0</v>
      </c>
      <c r="FI841" s="37">
        <v>0</v>
      </c>
      <c r="JT841" s="37">
        <f t="shared" si="313"/>
        <v>0</v>
      </c>
      <c r="JW841" s="37">
        <f t="shared" si="314"/>
        <v>0</v>
      </c>
      <c r="JZ841" s="37">
        <f t="shared" si="315"/>
        <v>0</v>
      </c>
      <c r="KA841" s="37">
        <f t="shared" si="316"/>
        <v>0</v>
      </c>
      <c r="KB841" s="37">
        <f t="shared" si="317"/>
        <v>0</v>
      </c>
      <c r="KC841" s="37">
        <f t="shared" si="318"/>
        <v>0</v>
      </c>
      <c r="KD841" s="37">
        <f t="shared" si="319"/>
        <v>0</v>
      </c>
      <c r="KV841" s="37">
        <f t="shared" si="320"/>
        <v>0</v>
      </c>
    </row>
    <row r="842" spans="1:308" ht="17.25" customHeight="1" x14ac:dyDescent="0.3">
      <c r="A842" s="17"/>
      <c r="B842" s="19"/>
      <c r="E842" s="78">
        <f t="shared" si="321"/>
        <v>0</v>
      </c>
      <c r="F842" s="78">
        <f t="shared" ref="F842:F905" si="325">SUM(M842,Q842,BC842,BG842,DH842,DL842,EO842,ES842,FE842,FI842,FY842,FZ842,GA842,GK842,GL842,GM842,HY842,IC842,IX842,JB842,LS842,LW842,KF842,LH842)</f>
        <v>0</v>
      </c>
      <c r="G842" s="78">
        <f t="shared" ref="G842:G905" si="326">SUM(N842,R842,BD842,BH842,DI842,DM842,EP842,ET842,FF842,FJ842,GB842,GC842,GD842,GN842,GO842,GP842,HZ842,ID842,IY842,JC842,LT842,LX842,KH842,LJ842)</f>
        <v>0</v>
      </c>
      <c r="H842" s="78">
        <f t="shared" ref="H842:H905" si="327">SUM(O842,S842,AF842,AH842,AJ842,BE842,BI842,BV842,BX842,BZ842,CM842,CO842,CQ842,CK842,GW842,GX842,GY842,HC842,HD842,DJ842,DN842,EQ842,EU842,FG842,FK842,GE842,GF842,GG842,GQ842,GR842,GS842,IA842,IE842,IZ842,JD842,JF842,JH842,JJ842,JL842,LU842,LY842,MA842,MC842,ME842,MG842,HE842,HI842,HJ842,HK842,HO842,HP842,HQ842,IG842,II842,IK842,IM842,IO842,JN842,MI842,MK842,EW842,EY842,FA842,FC842,JR842,FM842,FO842,FQ842,FS842,JP842+X842+AA842+AD842+BN842+BQ842+BT842+KJ842+KR842+KW842+KY842+LA842+LD842+LL842,CW842,DA842,KN842)</f>
        <v>0</v>
      </c>
      <c r="I842" s="78">
        <f t="shared" si="322"/>
        <v>0</v>
      </c>
      <c r="J842" s="37">
        <f t="shared" ref="J842:J905" si="328">K842+L842</f>
        <v>0</v>
      </c>
      <c r="V842" s="180">
        <f t="shared" si="324"/>
        <v>0</v>
      </c>
      <c r="W842" s="180">
        <f t="shared" ref="W842:W905" si="329">X842+Y842</f>
        <v>0</v>
      </c>
      <c r="X842" s="180"/>
      <c r="Y842" s="180"/>
      <c r="Z842" s="180">
        <f t="shared" ref="Z842:Z905" si="330">AA842+AB842</f>
        <v>0</v>
      </c>
      <c r="AA842" s="180"/>
      <c r="AB842" s="180"/>
      <c r="AC842" s="180">
        <f t="shared" ref="AC842:AC905" si="331">AD842+AE842</f>
        <v>0</v>
      </c>
      <c r="AM842" s="179">
        <f t="shared" ref="AM842:AM905" si="332">AN842+AO842</f>
        <v>0</v>
      </c>
      <c r="AP842" s="37">
        <f t="shared" ref="AP842:AP905" si="333">AQ842+AR842</f>
        <v>0</v>
      </c>
      <c r="AS842" s="37">
        <f t="shared" ref="AS842:AS905" si="334">AT842+AU842</f>
        <v>0</v>
      </c>
      <c r="AV842" s="37">
        <f t="shared" si="323"/>
        <v>0</v>
      </c>
      <c r="DE842" s="37">
        <f t="shared" ref="DE842:DE905" si="335">DF842+DG842</f>
        <v>0</v>
      </c>
      <c r="EL842" s="37">
        <f t="shared" ref="EL842:EL905" si="336">EM842+EN842</f>
        <v>0</v>
      </c>
      <c r="FH842" s="37">
        <v>0</v>
      </c>
      <c r="FI842" s="37">
        <v>0</v>
      </c>
      <c r="JT842" s="37">
        <f t="shared" ref="JT842:JT905" si="337">JU842+JV842</f>
        <v>0</v>
      </c>
      <c r="JW842" s="37">
        <f t="shared" ref="JW842:JW905" si="338">JX842+JY842</f>
        <v>0</v>
      </c>
      <c r="JZ842" s="37">
        <f t="shared" ref="JZ842:JZ905" si="339">SUM(KA842:KD842)</f>
        <v>0</v>
      </c>
      <c r="KA842" s="37">
        <f t="shared" ref="KA842:KA905" si="340">SUM(KF842,LH842)</f>
        <v>0</v>
      </c>
      <c r="KB842" s="37">
        <f t="shared" ref="KB842:KB905" si="341">SUM(KH842,LJ842)</f>
        <v>0</v>
      </c>
      <c r="KC842" s="37">
        <f t="shared" ref="KC842:KC905" si="342">SUM(KJ842,KN842,KR842,KW842,KY842,LA842,LD842,LL842)</f>
        <v>0</v>
      </c>
      <c r="KD842" s="37">
        <f t="shared" ref="KD842:KD905" si="343">SUM(KL842,KP842,KT842,KX842,KZ842,LB842,LF842,LN842)</f>
        <v>0</v>
      </c>
      <c r="KV842" s="37">
        <f t="shared" ref="KV842:KV905" si="344">SUM(KW842:LB842)</f>
        <v>0</v>
      </c>
    </row>
    <row r="843" spans="1:308" ht="17.25" customHeight="1" x14ac:dyDescent="0.3">
      <c r="A843" s="17"/>
      <c r="B843" s="19"/>
      <c r="E843" s="78">
        <f t="shared" ref="E843:E906" si="345">SUM(F843,G843,H843,I843)</f>
        <v>0</v>
      </c>
      <c r="F843" s="78">
        <f t="shared" si="325"/>
        <v>0</v>
      </c>
      <c r="G843" s="78">
        <f t="shared" si="326"/>
        <v>0</v>
      </c>
      <c r="H843" s="78">
        <f t="shared" si="327"/>
        <v>0</v>
      </c>
      <c r="I843" s="78">
        <f t="shared" ref="I843:I906" si="346">SUM(P843,T843,Y843,AB843,AE843,AG843,AI843,AK843,BF843,BJ843,BO843,BR843,BU843,BW843,BY843,CA843,CL843,CN843,CP843,CR843,CX843,DB843,DK843,DO843,ER843,EV843,EX843,EZ843,FB843,FD843,FH843,FL843,FN843,FP843,FR843,FT843,GH843:GJ843,GT843:GV843,GZ843:HB843,HF843:HH843,HL843:HN843,HR843:HT843,IB843,IF843,IH843,IJ843,IL843,IN843,IP843,JA843,JE843,JG843,JI843,JK843,JM955,JM843,JO843,JQ843,JS843,KL843,KT843,KX843,KZ843,LB843,LF843,LN843,LV843,LZ843,MB843,MD843,MF843,MH843,MJ843,ML843,KP843)</f>
        <v>0</v>
      </c>
      <c r="J843" s="37">
        <f t="shared" si="328"/>
        <v>0</v>
      </c>
      <c r="V843" s="180">
        <f t="shared" si="324"/>
        <v>0</v>
      </c>
      <c r="W843" s="180">
        <f t="shared" si="329"/>
        <v>0</v>
      </c>
      <c r="X843" s="180"/>
      <c r="Y843" s="180"/>
      <c r="Z843" s="180">
        <f t="shared" si="330"/>
        <v>0</v>
      </c>
      <c r="AA843" s="180"/>
      <c r="AB843" s="180"/>
      <c r="AC843" s="180">
        <f t="shared" si="331"/>
        <v>0</v>
      </c>
      <c r="AM843" s="179">
        <f t="shared" si="332"/>
        <v>0</v>
      </c>
      <c r="AP843" s="37">
        <f t="shared" si="333"/>
        <v>0</v>
      </c>
      <c r="AS843" s="37">
        <f t="shared" si="334"/>
        <v>0</v>
      </c>
      <c r="AV843" s="37">
        <f t="shared" si="323"/>
        <v>0</v>
      </c>
      <c r="DE843" s="37">
        <f t="shared" si="335"/>
        <v>0</v>
      </c>
      <c r="EL843" s="37">
        <f t="shared" si="336"/>
        <v>0</v>
      </c>
      <c r="FH843" s="37">
        <v>0</v>
      </c>
      <c r="FI843" s="37">
        <v>0</v>
      </c>
      <c r="JT843" s="37">
        <f t="shared" si="337"/>
        <v>0</v>
      </c>
      <c r="JW843" s="37">
        <f t="shared" si="338"/>
        <v>0</v>
      </c>
      <c r="JZ843" s="37">
        <f t="shared" si="339"/>
        <v>0</v>
      </c>
      <c r="KA843" s="37">
        <f t="shared" si="340"/>
        <v>0</v>
      </c>
      <c r="KB843" s="37">
        <f t="shared" si="341"/>
        <v>0</v>
      </c>
      <c r="KC843" s="37">
        <f t="shared" si="342"/>
        <v>0</v>
      </c>
      <c r="KD843" s="37">
        <f t="shared" si="343"/>
        <v>0</v>
      </c>
      <c r="KV843" s="37">
        <f t="shared" si="344"/>
        <v>0</v>
      </c>
    </row>
    <row r="844" spans="1:308" ht="17.25" customHeight="1" x14ac:dyDescent="0.3">
      <c r="A844" s="17"/>
      <c r="B844" s="19"/>
      <c r="E844" s="78">
        <f t="shared" si="345"/>
        <v>0</v>
      </c>
      <c r="F844" s="78">
        <f t="shared" si="325"/>
        <v>0</v>
      </c>
      <c r="G844" s="78">
        <f t="shared" si="326"/>
        <v>0</v>
      </c>
      <c r="H844" s="78">
        <f t="shared" si="327"/>
        <v>0</v>
      </c>
      <c r="I844" s="78">
        <f t="shared" si="346"/>
        <v>0</v>
      </c>
      <c r="J844" s="37">
        <f t="shared" si="328"/>
        <v>0</v>
      </c>
      <c r="V844" s="180">
        <f t="shared" si="324"/>
        <v>0</v>
      </c>
      <c r="W844" s="180">
        <f t="shared" si="329"/>
        <v>0</v>
      </c>
      <c r="X844" s="180"/>
      <c r="Y844" s="180"/>
      <c r="Z844" s="180">
        <f t="shared" si="330"/>
        <v>0</v>
      </c>
      <c r="AA844" s="180"/>
      <c r="AB844" s="180"/>
      <c r="AC844" s="180">
        <f t="shared" si="331"/>
        <v>0</v>
      </c>
      <c r="AM844" s="179">
        <f t="shared" si="332"/>
        <v>0</v>
      </c>
      <c r="AP844" s="37">
        <f t="shared" si="333"/>
        <v>0</v>
      </c>
      <c r="AS844" s="37">
        <f t="shared" si="334"/>
        <v>0</v>
      </c>
      <c r="AV844" s="37">
        <f t="shared" ref="AV844:AV907" si="347">AW844+AX844</f>
        <v>0</v>
      </c>
      <c r="DE844" s="37">
        <f t="shared" si="335"/>
        <v>0</v>
      </c>
      <c r="EL844" s="37">
        <f t="shared" si="336"/>
        <v>0</v>
      </c>
      <c r="FH844" s="37">
        <v>0</v>
      </c>
      <c r="FI844" s="37">
        <v>0</v>
      </c>
      <c r="JT844" s="37">
        <f t="shared" si="337"/>
        <v>0</v>
      </c>
      <c r="JW844" s="37">
        <f t="shared" si="338"/>
        <v>0</v>
      </c>
      <c r="JZ844" s="37">
        <f t="shared" si="339"/>
        <v>0</v>
      </c>
      <c r="KA844" s="37">
        <f t="shared" si="340"/>
        <v>0</v>
      </c>
      <c r="KB844" s="37">
        <f t="shared" si="341"/>
        <v>0</v>
      </c>
      <c r="KC844" s="37">
        <f t="shared" si="342"/>
        <v>0</v>
      </c>
      <c r="KD844" s="37">
        <f t="shared" si="343"/>
        <v>0</v>
      </c>
      <c r="KV844" s="37">
        <f t="shared" si="344"/>
        <v>0</v>
      </c>
    </row>
    <row r="845" spans="1:308" ht="17.25" customHeight="1" x14ac:dyDescent="0.3">
      <c r="A845" s="17"/>
      <c r="B845" s="19"/>
      <c r="E845" s="78">
        <f t="shared" si="345"/>
        <v>0</v>
      </c>
      <c r="F845" s="78">
        <f t="shared" si="325"/>
        <v>0</v>
      </c>
      <c r="G845" s="78">
        <f t="shared" si="326"/>
        <v>0</v>
      </c>
      <c r="H845" s="78">
        <f t="shared" si="327"/>
        <v>0</v>
      </c>
      <c r="I845" s="78">
        <f t="shared" si="346"/>
        <v>0</v>
      </c>
      <c r="J845" s="37">
        <f t="shared" si="328"/>
        <v>0</v>
      </c>
      <c r="V845" s="180">
        <f t="shared" si="324"/>
        <v>0</v>
      </c>
      <c r="W845" s="180">
        <f t="shared" si="329"/>
        <v>0</v>
      </c>
      <c r="X845" s="180"/>
      <c r="Y845" s="180"/>
      <c r="Z845" s="180">
        <f t="shared" si="330"/>
        <v>0</v>
      </c>
      <c r="AA845" s="180"/>
      <c r="AB845" s="180"/>
      <c r="AC845" s="180">
        <f t="shared" si="331"/>
        <v>0</v>
      </c>
      <c r="AM845" s="179">
        <f t="shared" si="332"/>
        <v>0</v>
      </c>
      <c r="AP845" s="37">
        <f t="shared" si="333"/>
        <v>0</v>
      </c>
      <c r="AS845" s="37">
        <f t="shared" si="334"/>
        <v>0</v>
      </c>
      <c r="AV845" s="37">
        <f t="shared" si="347"/>
        <v>0</v>
      </c>
      <c r="DE845" s="37">
        <f t="shared" si="335"/>
        <v>0</v>
      </c>
      <c r="EL845" s="37">
        <f t="shared" si="336"/>
        <v>0</v>
      </c>
      <c r="FH845" s="37">
        <v>0</v>
      </c>
      <c r="FI845" s="37">
        <v>0</v>
      </c>
      <c r="JT845" s="37">
        <f t="shared" si="337"/>
        <v>0</v>
      </c>
      <c r="JW845" s="37">
        <f t="shared" si="338"/>
        <v>0</v>
      </c>
      <c r="JZ845" s="37">
        <f t="shared" si="339"/>
        <v>0</v>
      </c>
      <c r="KA845" s="37">
        <f t="shared" si="340"/>
        <v>0</v>
      </c>
      <c r="KB845" s="37">
        <f t="shared" si="341"/>
        <v>0</v>
      </c>
      <c r="KC845" s="37">
        <f t="shared" si="342"/>
        <v>0</v>
      </c>
      <c r="KD845" s="37">
        <f t="shared" si="343"/>
        <v>0</v>
      </c>
      <c r="KV845" s="37">
        <f t="shared" si="344"/>
        <v>0</v>
      </c>
    </row>
    <row r="846" spans="1:308" ht="17.25" customHeight="1" x14ac:dyDescent="0.3">
      <c r="A846" s="17"/>
      <c r="B846" s="19"/>
      <c r="E846" s="78">
        <f t="shared" si="345"/>
        <v>0</v>
      </c>
      <c r="F846" s="78">
        <f t="shared" si="325"/>
        <v>0</v>
      </c>
      <c r="G846" s="78">
        <f t="shared" si="326"/>
        <v>0</v>
      </c>
      <c r="H846" s="78">
        <f t="shared" si="327"/>
        <v>0</v>
      </c>
      <c r="I846" s="78">
        <f t="shared" si="346"/>
        <v>0</v>
      </c>
      <c r="J846" s="37">
        <f t="shared" si="328"/>
        <v>0</v>
      </c>
      <c r="V846" s="180">
        <f t="shared" si="324"/>
        <v>0</v>
      </c>
      <c r="W846" s="180">
        <f t="shared" si="329"/>
        <v>0</v>
      </c>
      <c r="X846" s="180"/>
      <c r="Y846" s="180"/>
      <c r="Z846" s="180">
        <f t="shared" si="330"/>
        <v>0</v>
      </c>
      <c r="AA846" s="180"/>
      <c r="AB846" s="180"/>
      <c r="AC846" s="180">
        <f t="shared" si="331"/>
        <v>0</v>
      </c>
      <c r="AM846" s="179">
        <f t="shared" si="332"/>
        <v>0</v>
      </c>
      <c r="AP846" s="37">
        <f t="shared" si="333"/>
        <v>0</v>
      </c>
      <c r="AS846" s="37">
        <f t="shared" si="334"/>
        <v>0</v>
      </c>
      <c r="AV846" s="37">
        <f t="shared" si="347"/>
        <v>0</v>
      </c>
      <c r="DE846" s="37">
        <f t="shared" si="335"/>
        <v>0</v>
      </c>
      <c r="EL846" s="37">
        <f t="shared" si="336"/>
        <v>0</v>
      </c>
      <c r="FH846" s="37">
        <v>0</v>
      </c>
      <c r="FI846" s="37">
        <v>0</v>
      </c>
      <c r="JT846" s="37">
        <f t="shared" si="337"/>
        <v>0</v>
      </c>
      <c r="JW846" s="37">
        <f t="shared" si="338"/>
        <v>0</v>
      </c>
      <c r="JZ846" s="37">
        <f t="shared" si="339"/>
        <v>0</v>
      </c>
      <c r="KA846" s="37">
        <f t="shared" si="340"/>
        <v>0</v>
      </c>
      <c r="KB846" s="37">
        <f t="shared" si="341"/>
        <v>0</v>
      </c>
      <c r="KC846" s="37">
        <f t="shared" si="342"/>
        <v>0</v>
      </c>
      <c r="KD846" s="37">
        <f t="shared" si="343"/>
        <v>0</v>
      </c>
      <c r="KV846" s="37">
        <f t="shared" si="344"/>
        <v>0</v>
      </c>
    </row>
    <row r="847" spans="1:308" ht="17.25" customHeight="1" x14ac:dyDescent="0.3">
      <c r="A847" s="17"/>
      <c r="B847" s="19"/>
      <c r="E847" s="78">
        <f t="shared" si="345"/>
        <v>0</v>
      </c>
      <c r="F847" s="78">
        <f t="shared" si="325"/>
        <v>0</v>
      </c>
      <c r="G847" s="78">
        <f t="shared" si="326"/>
        <v>0</v>
      </c>
      <c r="H847" s="78">
        <f t="shared" si="327"/>
        <v>0</v>
      </c>
      <c r="I847" s="78">
        <f t="shared" si="346"/>
        <v>0</v>
      </c>
      <c r="J847" s="37">
        <f t="shared" si="328"/>
        <v>0</v>
      </c>
      <c r="V847" s="180">
        <f t="shared" si="324"/>
        <v>0</v>
      </c>
      <c r="W847" s="180">
        <f t="shared" si="329"/>
        <v>0</v>
      </c>
      <c r="X847" s="180"/>
      <c r="Y847" s="180"/>
      <c r="Z847" s="180">
        <f t="shared" si="330"/>
        <v>0</v>
      </c>
      <c r="AA847" s="180"/>
      <c r="AB847" s="180"/>
      <c r="AC847" s="180">
        <f t="shared" si="331"/>
        <v>0</v>
      </c>
      <c r="AM847" s="179">
        <f t="shared" si="332"/>
        <v>0</v>
      </c>
      <c r="AP847" s="37">
        <f t="shared" si="333"/>
        <v>0</v>
      </c>
      <c r="AS847" s="37">
        <f t="shared" si="334"/>
        <v>0</v>
      </c>
      <c r="AV847" s="37">
        <f t="shared" si="347"/>
        <v>0</v>
      </c>
      <c r="DE847" s="37">
        <f t="shared" si="335"/>
        <v>0</v>
      </c>
      <c r="EL847" s="37">
        <f t="shared" si="336"/>
        <v>0</v>
      </c>
      <c r="FH847" s="37">
        <v>0</v>
      </c>
      <c r="FI847" s="37">
        <v>0</v>
      </c>
      <c r="JT847" s="37">
        <f t="shared" si="337"/>
        <v>0</v>
      </c>
      <c r="JW847" s="37">
        <f t="shared" si="338"/>
        <v>0</v>
      </c>
      <c r="JZ847" s="37">
        <f t="shared" si="339"/>
        <v>0</v>
      </c>
      <c r="KA847" s="37">
        <f t="shared" si="340"/>
        <v>0</v>
      </c>
      <c r="KB847" s="37">
        <f t="shared" si="341"/>
        <v>0</v>
      </c>
      <c r="KC847" s="37">
        <f t="shared" si="342"/>
        <v>0</v>
      </c>
      <c r="KD847" s="37">
        <f t="shared" si="343"/>
        <v>0</v>
      </c>
      <c r="KV847" s="37">
        <f t="shared" si="344"/>
        <v>0</v>
      </c>
    </row>
    <row r="848" spans="1:308" ht="17.25" customHeight="1" x14ac:dyDescent="0.3">
      <c r="A848" s="17"/>
      <c r="B848" s="19"/>
      <c r="E848" s="78">
        <f t="shared" si="345"/>
        <v>0</v>
      </c>
      <c r="F848" s="78">
        <f t="shared" si="325"/>
        <v>0</v>
      </c>
      <c r="G848" s="78">
        <f t="shared" si="326"/>
        <v>0</v>
      </c>
      <c r="H848" s="78">
        <f t="shared" si="327"/>
        <v>0</v>
      </c>
      <c r="I848" s="78">
        <f t="shared" si="346"/>
        <v>0</v>
      </c>
      <c r="J848" s="37">
        <f t="shared" si="328"/>
        <v>0</v>
      </c>
      <c r="V848" s="180">
        <f t="shared" si="324"/>
        <v>0</v>
      </c>
      <c r="W848" s="180">
        <f t="shared" si="329"/>
        <v>0</v>
      </c>
      <c r="X848" s="180"/>
      <c r="Y848" s="180"/>
      <c r="Z848" s="180">
        <f t="shared" si="330"/>
        <v>0</v>
      </c>
      <c r="AA848" s="180"/>
      <c r="AB848" s="180"/>
      <c r="AC848" s="180">
        <f t="shared" si="331"/>
        <v>0</v>
      </c>
      <c r="AM848" s="179">
        <f t="shared" si="332"/>
        <v>0</v>
      </c>
      <c r="AP848" s="37">
        <f t="shared" si="333"/>
        <v>0</v>
      </c>
      <c r="AS848" s="37">
        <f t="shared" si="334"/>
        <v>0</v>
      </c>
      <c r="AV848" s="37">
        <f t="shared" si="347"/>
        <v>0</v>
      </c>
      <c r="DE848" s="37">
        <f t="shared" si="335"/>
        <v>0</v>
      </c>
      <c r="EL848" s="37">
        <f t="shared" si="336"/>
        <v>0</v>
      </c>
      <c r="FH848" s="37">
        <v>0</v>
      </c>
      <c r="FI848" s="37">
        <v>0</v>
      </c>
      <c r="JT848" s="37">
        <f t="shared" si="337"/>
        <v>0</v>
      </c>
      <c r="JW848" s="37">
        <f t="shared" si="338"/>
        <v>0</v>
      </c>
      <c r="JZ848" s="37">
        <f t="shared" si="339"/>
        <v>0</v>
      </c>
      <c r="KA848" s="37">
        <f t="shared" si="340"/>
        <v>0</v>
      </c>
      <c r="KB848" s="37">
        <f t="shared" si="341"/>
        <v>0</v>
      </c>
      <c r="KC848" s="37">
        <f t="shared" si="342"/>
        <v>0</v>
      </c>
      <c r="KD848" s="37">
        <f t="shared" si="343"/>
        <v>0</v>
      </c>
      <c r="KV848" s="37">
        <f t="shared" si="344"/>
        <v>0</v>
      </c>
    </row>
    <row r="849" spans="1:308" ht="17.25" customHeight="1" x14ac:dyDescent="0.3">
      <c r="A849" s="17"/>
      <c r="B849" s="19"/>
      <c r="E849" s="78">
        <f t="shared" si="345"/>
        <v>0</v>
      </c>
      <c r="F849" s="78">
        <f t="shared" si="325"/>
        <v>0</v>
      </c>
      <c r="G849" s="78">
        <f t="shared" si="326"/>
        <v>0</v>
      </c>
      <c r="H849" s="78">
        <f t="shared" si="327"/>
        <v>0</v>
      </c>
      <c r="I849" s="78">
        <f t="shared" si="346"/>
        <v>0</v>
      </c>
      <c r="J849" s="37">
        <f t="shared" si="328"/>
        <v>0</v>
      </c>
      <c r="V849" s="180">
        <f t="shared" si="324"/>
        <v>0</v>
      </c>
      <c r="W849" s="180">
        <f t="shared" si="329"/>
        <v>0</v>
      </c>
      <c r="X849" s="180"/>
      <c r="Y849" s="180"/>
      <c r="Z849" s="180">
        <f t="shared" si="330"/>
        <v>0</v>
      </c>
      <c r="AA849" s="180"/>
      <c r="AB849" s="180"/>
      <c r="AC849" s="180">
        <f t="shared" si="331"/>
        <v>0</v>
      </c>
      <c r="AM849" s="179">
        <f t="shared" si="332"/>
        <v>0</v>
      </c>
      <c r="AP849" s="37">
        <f t="shared" si="333"/>
        <v>0</v>
      </c>
      <c r="AS849" s="37">
        <f t="shared" si="334"/>
        <v>0</v>
      </c>
      <c r="AV849" s="37">
        <f t="shared" si="347"/>
        <v>0</v>
      </c>
      <c r="DE849" s="37">
        <f t="shared" si="335"/>
        <v>0</v>
      </c>
      <c r="EL849" s="37">
        <f t="shared" si="336"/>
        <v>0</v>
      </c>
      <c r="FH849" s="37">
        <v>0</v>
      </c>
      <c r="FI849" s="37">
        <v>0</v>
      </c>
      <c r="JT849" s="37">
        <f t="shared" si="337"/>
        <v>0</v>
      </c>
      <c r="JW849" s="37">
        <f t="shared" si="338"/>
        <v>0</v>
      </c>
      <c r="JZ849" s="37">
        <f t="shared" si="339"/>
        <v>0</v>
      </c>
      <c r="KA849" s="37">
        <f t="shared" si="340"/>
        <v>0</v>
      </c>
      <c r="KB849" s="37">
        <f t="shared" si="341"/>
        <v>0</v>
      </c>
      <c r="KC849" s="37">
        <f t="shared" si="342"/>
        <v>0</v>
      </c>
      <c r="KD849" s="37">
        <f t="shared" si="343"/>
        <v>0</v>
      </c>
      <c r="KV849" s="37">
        <f t="shared" si="344"/>
        <v>0</v>
      </c>
    </row>
    <row r="850" spans="1:308" ht="17.25" customHeight="1" x14ac:dyDescent="0.3">
      <c r="A850" s="17"/>
      <c r="B850" s="19"/>
      <c r="E850" s="78">
        <f t="shared" si="345"/>
        <v>0</v>
      </c>
      <c r="F850" s="78">
        <f t="shared" si="325"/>
        <v>0</v>
      </c>
      <c r="G850" s="78">
        <f t="shared" si="326"/>
        <v>0</v>
      </c>
      <c r="H850" s="78">
        <f t="shared" si="327"/>
        <v>0</v>
      </c>
      <c r="I850" s="78">
        <f t="shared" si="346"/>
        <v>0</v>
      </c>
      <c r="J850" s="37">
        <f t="shared" si="328"/>
        <v>0</v>
      </c>
      <c r="V850" s="180">
        <f t="shared" si="324"/>
        <v>0</v>
      </c>
      <c r="W850" s="180">
        <f t="shared" si="329"/>
        <v>0</v>
      </c>
      <c r="X850" s="180"/>
      <c r="Y850" s="180"/>
      <c r="Z850" s="180">
        <f t="shared" si="330"/>
        <v>0</v>
      </c>
      <c r="AA850" s="180"/>
      <c r="AB850" s="180"/>
      <c r="AC850" s="180">
        <f t="shared" si="331"/>
        <v>0</v>
      </c>
      <c r="AM850" s="179">
        <f t="shared" si="332"/>
        <v>0</v>
      </c>
      <c r="AP850" s="37">
        <f t="shared" si="333"/>
        <v>0</v>
      </c>
      <c r="AS850" s="37">
        <f t="shared" si="334"/>
        <v>0</v>
      </c>
      <c r="AV850" s="37">
        <f t="shared" si="347"/>
        <v>0</v>
      </c>
      <c r="DE850" s="37">
        <f t="shared" si="335"/>
        <v>0</v>
      </c>
      <c r="EL850" s="37">
        <f t="shared" si="336"/>
        <v>0</v>
      </c>
      <c r="FH850" s="37">
        <v>0</v>
      </c>
      <c r="FI850" s="37">
        <v>0</v>
      </c>
      <c r="JT850" s="37">
        <f t="shared" si="337"/>
        <v>0</v>
      </c>
      <c r="JW850" s="37">
        <f t="shared" si="338"/>
        <v>0</v>
      </c>
      <c r="JZ850" s="37">
        <f t="shared" si="339"/>
        <v>0</v>
      </c>
      <c r="KA850" s="37">
        <f t="shared" si="340"/>
        <v>0</v>
      </c>
      <c r="KB850" s="37">
        <f t="shared" si="341"/>
        <v>0</v>
      </c>
      <c r="KC850" s="37">
        <f t="shared" si="342"/>
        <v>0</v>
      </c>
      <c r="KD850" s="37">
        <f t="shared" si="343"/>
        <v>0</v>
      </c>
      <c r="KV850" s="37">
        <f t="shared" si="344"/>
        <v>0</v>
      </c>
    </row>
    <row r="851" spans="1:308" ht="17.25" customHeight="1" x14ac:dyDescent="0.3">
      <c r="A851" s="17"/>
      <c r="B851" s="19"/>
      <c r="E851" s="78">
        <f t="shared" si="345"/>
        <v>0</v>
      </c>
      <c r="F851" s="78">
        <f t="shared" si="325"/>
        <v>0</v>
      </c>
      <c r="G851" s="78">
        <f t="shared" si="326"/>
        <v>0</v>
      </c>
      <c r="H851" s="78">
        <f t="shared" si="327"/>
        <v>0</v>
      </c>
      <c r="I851" s="78">
        <f t="shared" si="346"/>
        <v>0</v>
      </c>
      <c r="J851" s="37">
        <f t="shared" si="328"/>
        <v>0</v>
      </c>
      <c r="V851" s="180">
        <f t="shared" si="324"/>
        <v>0</v>
      </c>
      <c r="W851" s="180">
        <f t="shared" si="329"/>
        <v>0</v>
      </c>
      <c r="X851" s="180"/>
      <c r="Y851" s="180"/>
      <c r="Z851" s="180">
        <f t="shared" si="330"/>
        <v>0</v>
      </c>
      <c r="AA851" s="180"/>
      <c r="AB851" s="180"/>
      <c r="AC851" s="180">
        <f t="shared" si="331"/>
        <v>0</v>
      </c>
      <c r="AM851" s="179">
        <f t="shared" si="332"/>
        <v>0</v>
      </c>
      <c r="AP851" s="37">
        <f t="shared" si="333"/>
        <v>0</v>
      </c>
      <c r="AS851" s="37">
        <f t="shared" si="334"/>
        <v>0</v>
      </c>
      <c r="AV851" s="37">
        <f t="shared" si="347"/>
        <v>0</v>
      </c>
      <c r="DE851" s="37">
        <f t="shared" si="335"/>
        <v>0</v>
      </c>
      <c r="EL851" s="37">
        <f t="shared" si="336"/>
        <v>0</v>
      </c>
      <c r="FH851" s="37">
        <v>0</v>
      </c>
      <c r="FI851" s="37">
        <v>0</v>
      </c>
      <c r="JT851" s="37">
        <f t="shared" si="337"/>
        <v>0</v>
      </c>
      <c r="JW851" s="37">
        <f t="shared" si="338"/>
        <v>0</v>
      </c>
      <c r="JZ851" s="37">
        <f t="shared" si="339"/>
        <v>0</v>
      </c>
      <c r="KA851" s="37">
        <f t="shared" si="340"/>
        <v>0</v>
      </c>
      <c r="KB851" s="37">
        <f t="shared" si="341"/>
        <v>0</v>
      </c>
      <c r="KC851" s="37">
        <f t="shared" si="342"/>
        <v>0</v>
      </c>
      <c r="KD851" s="37">
        <f t="shared" si="343"/>
        <v>0</v>
      </c>
      <c r="KV851" s="37">
        <f t="shared" si="344"/>
        <v>0</v>
      </c>
    </row>
    <row r="852" spans="1:308" ht="17.25" customHeight="1" x14ac:dyDescent="0.3">
      <c r="A852" s="17"/>
      <c r="B852" s="19"/>
      <c r="E852" s="78">
        <f t="shared" si="345"/>
        <v>0</v>
      </c>
      <c r="F852" s="78">
        <f t="shared" si="325"/>
        <v>0</v>
      </c>
      <c r="G852" s="78">
        <f t="shared" si="326"/>
        <v>0</v>
      </c>
      <c r="H852" s="78">
        <f t="shared" si="327"/>
        <v>0</v>
      </c>
      <c r="I852" s="78">
        <f t="shared" si="346"/>
        <v>0</v>
      </c>
      <c r="J852" s="37">
        <f t="shared" si="328"/>
        <v>0</v>
      </c>
      <c r="V852" s="180">
        <f t="shared" si="324"/>
        <v>0</v>
      </c>
      <c r="W852" s="180">
        <f t="shared" si="329"/>
        <v>0</v>
      </c>
      <c r="X852" s="180"/>
      <c r="Y852" s="180"/>
      <c r="Z852" s="180">
        <f t="shared" si="330"/>
        <v>0</v>
      </c>
      <c r="AA852" s="180"/>
      <c r="AB852" s="180"/>
      <c r="AC852" s="180">
        <f t="shared" si="331"/>
        <v>0</v>
      </c>
      <c r="AM852" s="179">
        <f t="shared" si="332"/>
        <v>0</v>
      </c>
      <c r="AP852" s="37">
        <f t="shared" si="333"/>
        <v>0</v>
      </c>
      <c r="AS852" s="37">
        <f t="shared" si="334"/>
        <v>0</v>
      </c>
      <c r="AV852" s="37">
        <f t="shared" si="347"/>
        <v>0</v>
      </c>
      <c r="DE852" s="37">
        <f t="shared" si="335"/>
        <v>0</v>
      </c>
      <c r="EL852" s="37">
        <f t="shared" si="336"/>
        <v>0</v>
      </c>
      <c r="FH852" s="37">
        <v>0</v>
      </c>
      <c r="FI852" s="37">
        <v>0</v>
      </c>
      <c r="JT852" s="37">
        <f t="shared" si="337"/>
        <v>0</v>
      </c>
      <c r="JW852" s="37">
        <f t="shared" si="338"/>
        <v>0</v>
      </c>
      <c r="JZ852" s="37">
        <f t="shared" si="339"/>
        <v>0</v>
      </c>
      <c r="KA852" s="37">
        <f t="shared" si="340"/>
        <v>0</v>
      </c>
      <c r="KB852" s="37">
        <f t="shared" si="341"/>
        <v>0</v>
      </c>
      <c r="KC852" s="37">
        <f t="shared" si="342"/>
        <v>0</v>
      </c>
      <c r="KD852" s="37">
        <f t="shared" si="343"/>
        <v>0</v>
      </c>
      <c r="KV852" s="37">
        <f t="shared" si="344"/>
        <v>0</v>
      </c>
    </row>
    <row r="853" spans="1:308" ht="17.25" customHeight="1" x14ac:dyDescent="0.3">
      <c r="A853" s="17"/>
      <c r="B853" s="19"/>
      <c r="E853" s="78">
        <f t="shared" si="345"/>
        <v>0</v>
      </c>
      <c r="F853" s="78">
        <f t="shared" si="325"/>
        <v>0</v>
      </c>
      <c r="G853" s="78">
        <f t="shared" si="326"/>
        <v>0</v>
      </c>
      <c r="H853" s="78">
        <f t="shared" si="327"/>
        <v>0</v>
      </c>
      <c r="I853" s="78">
        <f t="shared" si="346"/>
        <v>0</v>
      </c>
      <c r="J853" s="37">
        <f t="shared" si="328"/>
        <v>0</v>
      </c>
      <c r="V853" s="180">
        <f t="shared" si="324"/>
        <v>0</v>
      </c>
      <c r="W853" s="180">
        <f t="shared" si="329"/>
        <v>0</v>
      </c>
      <c r="X853" s="180"/>
      <c r="Y853" s="180"/>
      <c r="Z853" s="180">
        <f t="shared" si="330"/>
        <v>0</v>
      </c>
      <c r="AA853" s="180"/>
      <c r="AB853" s="180"/>
      <c r="AC853" s="180">
        <f t="shared" si="331"/>
        <v>0</v>
      </c>
      <c r="AM853" s="179">
        <f t="shared" si="332"/>
        <v>0</v>
      </c>
      <c r="AP853" s="37">
        <f t="shared" si="333"/>
        <v>0</v>
      </c>
      <c r="AS853" s="37">
        <f t="shared" si="334"/>
        <v>0</v>
      </c>
      <c r="AV853" s="37">
        <f t="shared" si="347"/>
        <v>0</v>
      </c>
      <c r="DE853" s="37">
        <f t="shared" si="335"/>
        <v>0</v>
      </c>
      <c r="EL853" s="37">
        <f t="shared" si="336"/>
        <v>0</v>
      </c>
      <c r="FH853" s="37">
        <v>0</v>
      </c>
      <c r="FI853" s="37">
        <v>0</v>
      </c>
      <c r="JT853" s="37">
        <f t="shared" si="337"/>
        <v>0</v>
      </c>
      <c r="JW853" s="37">
        <f t="shared" si="338"/>
        <v>0</v>
      </c>
      <c r="JZ853" s="37">
        <f t="shared" si="339"/>
        <v>0</v>
      </c>
      <c r="KA853" s="37">
        <f t="shared" si="340"/>
        <v>0</v>
      </c>
      <c r="KB853" s="37">
        <f t="shared" si="341"/>
        <v>0</v>
      </c>
      <c r="KC853" s="37">
        <f t="shared" si="342"/>
        <v>0</v>
      </c>
      <c r="KD853" s="37">
        <f t="shared" si="343"/>
        <v>0</v>
      </c>
      <c r="KV853" s="37">
        <f t="shared" si="344"/>
        <v>0</v>
      </c>
    </row>
    <row r="854" spans="1:308" ht="17.25" customHeight="1" x14ac:dyDescent="0.3">
      <c r="A854" s="17"/>
      <c r="B854" s="19"/>
      <c r="E854" s="78">
        <f t="shared" si="345"/>
        <v>0</v>
      </c>
      <c r="F854" s="78">
        <f t="shared" si="325"/>
        <v>0</v>
      </c>
      <c r="G854" s="78">
        <f t="shared" si="326"/>
        <v>0</v>
      </c>
      <c r="H854" s="78">
        <f t="shared" si="327"/>
        <v>0</v>
      </c>
      <c r="I854" s="78">
        <f t="shared" si="346"/>
        <v>0</v>
      </c>
      <c r="J854" s="37">
        <f t="shared" si="328"/>
        <v>0</v>
      </c>
      <c r="V854" s="180">
        <f t="shared" si="324"/>
        <v>0</v>
      </c>
      <c r="W854" s="180">
        <f t="shared" si="329"/>
        <v>0</v>
      </c>
      <c r="X854" s="180"/>
      <c r="Y854" s="180"/>
      <c r="Z854" s="180">
        <f t="shared" si="330"/>
        <v>0</v>
      </c>
      <c r="AA854" s="180"/>
      <c r="AB854" s="180"/>
      <c r="AC854" s="180">
        <f t="shared" si="331"/>
        <v>0</v>
      </c>
      <c r="AM854" s="179">
        <f t="shared" si="332"/>
        <v>0</v>
      </c>
      <c r="AP854" s="37">
        <f t="shared" si="333"/>
        <v>0</v>
      </c>
      <c r="AS854" s="37">
        <f t="shared" si="334"/>
        <v>0</v>
      </c>
      <c r="AV854" s="37">
        <f t="shared" si="347"/>
        <v>0</v>
      </c>
      <c r="DE854" s="37">
        <f t="shared" si="335"/>
        <v>0</v>
      </c>
      <c r="EL854" s="37">
        <f t="shared" si="336"/>
        <v>0</v>
      </c>
      <c r="FH854" s="37">
        <v>0</v>
      </c>
      <c r="FI854" s="37">
        <v>0</v>
      </c>
      <c r="JT854" s="37">
        <f t="shared" si="337"/>
        <v>0</v>
      </c>
      <c r="JW854" s="37">
        <f t="shared" si="338"/>
        <v>0</v>
      </c>
      <c r="JZ854" s="37">
        <f t="shared" si="339"/>
        <v>0</v>
      </c>
      <c r="KA854" s="37">
        <f t="shared" si="340"/>
        <v>0</v>
      </c>
      <c r="KB854" s="37">
        <f t="shared" si="341"/>
        <v>0</v>
      </c>
      <c r="KC854" s="37">
        <f t="shared" si="342"/>
        <v>0</v>
      </c>
      <c r="KD854" s="37">
        <f t="shared" si="343"/>
        <v>0</v>
      </c>
      <c r="KV854" s="37">
        <f t="shared" si="344"/>
        <v>0</v>
      </c>
    </row>
    <row r="855" spans="1:308" ht="17.25" customHeight="1" x14ac:dyDescent="0.3">
      <c r="A855" s="17"/>
      <c r="B855" s="19"/>
      <c r="E855" s="78">
        <f t="shared" si="345"/>
        <v>0</v>
      </c>
      <c r="F855" s="78">
        <f t="shared" si="325"/>
        <v>0</v>
      </c>
      <c r="G855" s="78">
        <f t="shared" si="326"/>
        <v>0</v>
      </c>
      <c r="H855" s="78">
        <f t="shared" si="327"/>
        <v>0</v>
      </c>
      <c r="I855" s="78">
        <f t="shared" si="346"/>
        <v>0</v>
      </c>
      <c r="J855" s="37">
        <f t="shared" si="328"/>
        <v>0</v>
      </c>
      <c r="V855" s="180">
        <f t="shared" si="324"/>
        <v>0</v>
      </c>
      <c r="W855" s="180">
        <f t="shared" si="329"/>
        <v>0</v>
      </c>
      <c r="X855" s="180"/>
      <c r="Y855" s="180"/>
      <c r="Z855" s="180">
        <f t="shared" si="330"/>
        <v>0</v>
      </c>
      <c r="AA855" s="180"/>
      <c r="AB855" s="180"/>
      <c r="AC855" s="180">
        <f t="shared" si="331"/>
        <v>0</v>
      </c>
      <c r="AM855" s="179">
        <f t="shared" si="332"/>
        <v>0</v>
      </c>
      <c r="AP855" s="37">
        <f t="shared" si="333"/>
        <v>0</v>
      </c>
      <c r="AS855" s="37">
        <f t="shared" si="334"/>
        <v>0</v>
      </c>
      <c r="AV855" s="37">
        <f t="shared" si="347"/>
        <v>0</v>
      </c>
      <c r="DE855" s="37">
        <f t="shared" si="335"/>
        <v>0</v>
      </c>
      <c r="EL855" s="37">
        <f t="shared" si="336"/>
        <v>0</v>
      </c>
      <c r="FH855" s="37">
        <v>0</v>
      </c>
      <c r="FI855" s="37">
        <v>0</v>
      </c>
      <c r="JT855" s="37">
        <f t="shared" si="337"/>
        <v>0</v>
      </c>
      <c r="JW855" s="37">
        <f t="shared" si="338"/>
        <v>0</v>
      </c>
      <c r="JZ855" s="37">
        <f t="shared" si="339"/>
        <v>0</v>
      </c>
      <c r="KA855" s="37">
        <f t="shared" si="340"/>
        <v>0</v>
      </c>
      <c r="KB855" s="37">
        <f t="shared" si="341"/>
        <v>0</v>
      </c>
      <c r="KC855" s="37">
        <f t="shared" si="342"/>
        <v>0</v>
      </c>
      <c r="KD855" s="37">
        <f t="shared" si="343"/>
        <v>0</v>
      </c>
      <c r="KV855" s="37">
        <f t="shared" si="344"/>
        <v>0</v>
      </c>
    </row>
    <row r="856" spans="1:308" ht="17.25" customHeight="1" x14ac:dyDescent="0.3">
      <c r="A856" s="17"/>
      <c r="B856" s="19"/>
      <c r="E856" s="78">
        <f t="shared" si="345"/>
        <v>0</v>
      </c>
      <c r="F856" s="78">
        <f t="shared" si="325"/>
        <v>0</v>
      </c>
      <c r="G856" s="78">
        <f t="shared" si="326"/>
        <v>0</v>
      </c>
      <c r="H856" s="78">
        <f t="shared" si="327"/>
        <v>0</v>
      </c>
      <c r="I856" s="78">
        <f t="shared" si="346"/>
        <v>0</v>
      </c>
      <c r="J856" s="37">
        <f t="shared" si="328"/>
        <v>0</v>
      </c>
      <c r="V856" s="180">
        <f t="shared" si="324"/>
        <v>0</v>
      </c>
      <c r="W856" s="180">
        <f t="shared" si="329"/>
        <v>0</v>
      </c>
      <c r="X856" s="180"/>
      <c r="Y856" s="180"/>
      <c r="Z856" s="180">
        <f t="shared" si="330"/>
        <v>0</v>
      </c>
      <c r="AA856" s="180"/>
      <c r="AB856" s="180"/>
      <c r="AC856" s="180">
        <f t="shared" si="331"/>
        <v>0</v>
      </c>
      <c r="AM856" s="179">
        <f t="shared" si="332"/>
        <v>0</v>
      </c>
      <c r="AP856" s="37">
        <f t="shared" si="333"/>
        <v>0</v>
      </c>
      <c r="AS856" s="37">
        <f t="shared" si="334"/>
        <v>0</v>
      </c>
      <c r="AV856" s="37">
        <f t="shared" si="347"/>
        <v>0</v>
      </c>
      <c r="DE856" s="37">
        <f t="shared" si="335"/>
        <v>0</v>
      </c>
      <c r="EL856" s="37">
        <f t="shared" si="336"/>
        <v>0</v>
      </c>
      <c r="FH856" s="37">
        <v>0</v>
      </c>
      <c r="FI856" s="37">
        <v>0</v>
      </c>
      <c r="JT856" s="37">
        <f t="shared" si="337"/>
        <v>0</v>
      </c>
      <c r="JW856" s="37">
        <f t="shared" si="338"/>
        <v>0</v>
      </c>
      <c r="JZ856" s="37">
        <f t="shared" si="339"/>
        <v>0</v>
      </c>
      <c r="KA856" s="37">
        <f t="shared" si="340"/>
        <v>0</v>
      </c>
      <c r="KB856" s="37">
        <f t="shared" si="341"/>
        <v>0</v>
      </c>
      <c r="KC856" s="37">
        <f t="shared" si="342"/>
        <v>0</v>
      </c>
      <c r="KD856" s="37">
        <f t="shared" si="343"/>
        <v>0</v>
      </c>
      <c r="KV856" s="37">
        <f t="shared" si="344"/>
        <v>0</v>
      </c>
    </row>
    <row r="857" spans="1:308" ht="17.25" customHeight="1" x14ac:dyDescent="0.3">
      <c r="A857" s="17"/>
      <c r="B857" s="19"/>
      <c r="E857" s="78">
        <f t="shared" si="345"/>
        <v>0</v>
      </c>
      <c r="F857" s="78">
        <f t="shared" si="325"/>
        <v>0</v>
      </c>
      <c r="G857" s="78">
        <f t="shared" si="326"/>
        <v>0</v>
      </c>
      <c r="H857" s="78">
        <f t="shared" si="327"/>
        <v>0</v>
      </c>
      <c r="I857" s="78">
        <f t="shared" si="346"/>
        <v>0</v>
      </c>
      <c r="J857" s="37">
        <f t="shared" si="328"/>
        <v>0</v>
      </c>
      <c r="V857" s="180">
        <f t="shared" si="324"/>
        <v>0</v>
      </c>
      <c r="W857" s="180">
        <f t="shared" si="329"/>
        <v>0</v>
      </c>
      <c r="X857" s="180"/>
      <c r="Y857" s="180"/>
      <c r="Z857" s="180">
        <f t="shared" si="330"/>
        <v>0</v>
      </c>
      <c r="AA857" s="180"/>
      <c r="AB857" s="180"/>
      <c r="AC857" s="180">
        <f t="shared" si="331"/>
        <v>0</v>
      </c>
      <c r="AM857" s="179">
        <f t="shared" si="332"/>
        <v>0</v>
      </c>
      <c r="AP857" s="37">
        <f t="shared" si="333"/>
        <v>0</v>
      </c>
      <c r="AS857" s="37">
        <f t="shared" si="334"/>
        <v>0</v>
      </c>
      <c r="AV857" s="37">
        <f t="shared" si="347"/>
        <v>0</v>
      </c>
      <c r="DE857" s="37">
        <f t="shared" si="335"/>
        <v>0</v>
      </c>
      <c r="EL857" s="37">
        <f t="shared" si="336"/>
        <v>0</v>
      </c>
      <c r="FH857" s="37">
        <v>0</v>
      </c>
      <c r="FI857" s="37">
        <v>0</v>
      </c>
      <c r="JT857" s="37">
        <f t="shared" si="337"/>
        <v>0</v>
      </c>
      <c r="JW857" s="37">
        <f t="shared" si="338"/>
        <v>0</v>
      </c>
      <c r="JZ857" s="37">
        <f t="shared" si="339"/>
        <v>0</v>
      </c>
      <c r="KA857" s="37">
        <f t="shared" si="340"/>
        <v>0</v>
      </c>
      <c r="KB857" s="37">
        <f t="shared" si="341"/>
        <v>0</v>
      </c>
      <c r="KC857" s="37">
        <f t="shared" si="342"/>
        <v>0</v>
      </c>
      <c r="KD857" s="37">
        <f t="shared" si="343"/>
        <v>0</v>
      </c>
      <c r="KV857" s="37">
        <f t="shared" si="344"/>
        <v>0</v>
      </c>
    </row>
    <row r="858" spans="1:308" ht="17.25" customHeight="1" x14ac:dyDescent="0.3">
      <c r="A858" s="17"/>
      <c r="B858" s="19"/>
      <c r="E858" s="78">
        <f t="shared" si="345"/>
        <v>0</v>
      </c>
      <c r="F858" s="78">
        <f t="shared" si="325"/>
        <v>0</v>
      </c>
      <c r="G858" s="78">
        <f t="shared" si="326"/>
        <v>0</v>
      </c>
      <c r="H858" s="78">
        <f t="shared" si="327"/>
        <v>0</v>
      </c>
      <c r="I858" s="78">
        <f t="shared" si="346"/>
        <v>0</v>
      </c>
      <c r="J858" s="37">
        <f t="shared" si="328"/>
        <v>0</v>
      </c>
      <c r="V858" s="180">
        <f t="shared" si="324"/>
        <v>0</v>
      </c>
      <c r="W858" s="180">
        <f t="shared" si="329"/>
        <v>0</v>
      </c>
      <c r="X858" s="180"/>
      <c r="Y858" s="180"/>
      <c r="Z858" s="180">
        <f t="shared" si="330"/>
        <v>0</v>
      </c>
      <c r="AA858" s="180"/>
      <c r="AB858" s="180"/>
      <c r="AC858" s="180">
        <f t="shared" si="331"/>
        <v>0</v>
      </c>
      <c r="AM858" s="179">
        <f t="shared" si="332"/>
        <v>0</v>
      </c>
      <c r="AP858" s="37">
        <f t="shared" si="333"/>
        <v>0</v>
      </c>
      <c r="AS858" s="37">
        <f t="shared" si="334"/>
        <v>0</v>
      </c>
      <c r="AV858" s="37">
        <f t="shared" si="347"/>
        <v>0</v>
      </c>
      <c r="DE858" s="37">
        <f t="shared" si="335"/>
        <v>0</v>
      </c>
      <c r="EL858" s="37">
        <f t="shared" si="336"/>
        <v>0</v>
      </c>
      <c r="FH858" s="37">
        <v>0</v>
      </c>
      <c r="FI858" s="37">
        <v>0</v>
      </c>
      <c r="JT858" s="37">
        <f t="shared" si="337"/>
        <v>0</v>
      </c>
      <c r="JW858" s="37">
        <f t="shared" si="338"/>
        <v>0</v>
      </c>
      <c r="JZ858" s="37">
        <f t="shared" si="339"/>
        <v>0</v>
      </c>
      <c r="KA858" s="37">
        <f t="shared" si="340"/>
        <v>0</v>
      </c>
      <c r="KB858" s="37">
        <f t="shared" si="341"/>
        <v>0</v>
      </c>
      <c r="KC858" s="37">
        <f t="shared" si="342"/>
        <v>0</v>
      </c>
      <c r="KD858" s="37">
        <f t="shared" si="343"/>
        <v>0</v>
      </c>
      <c r="KV858" s="37">
        <f t="shared" si="344"/>
        <v>0</v>
      </c>
    </row>
    <row r="859" spans="1:308" ht="17.25" customHeight="1" x14ac:dyDescent="0.3">
      <c r="A859" s="17"/>
      <c r="B859" s="19"/>
      <c r="E859" s="78">
        <f t="shared" si="345"/>
        <v>0</v>
      </c>
      <c r="F859" s="78">
        <f t="shared" si="325"/>
        <v>0</v>
      </c>
      <c r="G859" s="78">
        <f t="shared" si="326"/>
        <v>0</v>
      </c>
      <c r="H859" s="78">
        <f t="shared" si="327"/>
        <v>0</v>
      </c>
      <c r="I859" s="78">
        <f t="shared" si="346"/>
        <v>0</v>
      </c>
      <c r="J859" s="37">
        <f t="shared" si="328"/>
        <v>0</v>
      </c>
      <c r="V859" s="180">
        <f t="shared" si="324"/>
        <v>0</v>
      </c>
      <c r="W859" s="180">
        <f t="shared" si="329"/>
        <v>0</v>
      </c>
      <c r="X859" s="180"/>
      <c r="Y859" s="180"/>
      <c r="Z859" s="180">
        <f t="shared" si="330"/>
        <v>0</v>
      </c>
      <c r="AA859" s="180"/>
      <c r="AB859" s="180"/>
      <c r="AC859" s="180">
        <f t="shared" si="331"/>
        <v>0</v>
      </c>
      <c r="AM859" s="179">
        <f t="shared" si="332"/>
        <v>0</v>
      </c>
      <c r="AP859" s="37">
        <f t="shared" si="333"/>
        <v>0</v>
      </c>
      <c r="AS859" s="37">
        <f t="shared" si="334"/>
        <v>0</v>
      </c>
      <c r="AV859" s="37">
        <f t="shared" si="347"/>
        <v>0</v>
      </c>
      <c r="DE859" s="37">
        <f t="shared" si="335"/>
        <v>0</v>
      </c>
      <c r="EL859" s="37">
        <f t="shared" si="336"/>
        <v>0</v>
      </c>
      <c r="FH859" s="37">
        <v>0</v>
      </c>
      <c r="FI859" s="37">
        <v>0</v>
      </c>
      <c r="JT859" s="37">
        <f t="shared" si="337"/>
        <v>0</v>
      </c>
      <c r="JW859" s="37">
        <f t="shared" si="338"/>
        <v>0</v>
      </c>
      <c r="JZ859" s="37">
        <f t="shared" si="339"/>
        <v>0</v>
      </c>
      <c r="KA859" s="37">
        <f t="shared" si="340"/>
        <v>0</v>
      </c>
      <c r="KB859" s="37">
        <f t="shared" si="341"/>
        <v>0</v>
      </c>
      <c r="KC859" s="37">
        <f t="shared" si="342"/>
        <v>0</v>
      </c>
      <c r="KD859" s="37">
        <f t="shared" si="343"/>
        <v>0</v>
      </c>
      <c r="KV859" s="37">
        <f t="shared" si="344"/>
        <v>0</v>
      </c>
    </row>
    <row r="860" spans="1:308" ht="17.25" customHeight="1" x14ac:dyDescent="0.3">
      <c r="A860" s="17"/>
      <c r="B860" s="19"/>
      <c r="E860" s="78">
        <f t="shared" si="345"/>
        <v>0</v>
      </c>
      <c r="F860" s="78">
        <f t="shared" si="325"/>
        <v>0</v>
      </c>
      <c r="G860" s="78">
        <f t="shared" si="326"/>
        <v>0</v>
      </c>
      <c r="H860" s="78">
        <f t="shared" si="327"/>
        <v>0</v>
      </c>
      <c r="I860" s="78">
        <f t="shared" si="346"/>
        <v>0</v>
      </c>
      <c r="J860" s="37">
        <f t="shared" si="328"/>
        <v>0</v>
      </c>
      <c r="V860" s="180">
        <f t="shared" si="324"/>
        <v>0</v>
      </c>
      <c r="W860" s="180">
        <f t="shared" si="329"/>
        <v>0</v>
      </c>
      <c r="X860" s="180"/>
      <c r="Y860" s="180"/>
      <c r="Z860" s="180">
        <f t="shared" si="330"/>
        <v>0</v>
      </c>
      <c r="AA860" s="180"/>
      <c r="AB860" s="180"/>
      <c r="AC860" s="180">
        <f t="shared" si="331"/>
        <v>0</v>
      </c>
      <c r="AM860" s="179">
        <f t="shared" si="332"/>
        <v>0</v>
      </c>
      <c r="AP860" s="37">
        <f t="shared" si="333"/>
        <v>0</v>
      </c>
      <c r="AS860" s="37">
        <f t="shared" si="334"/>
        <v>0</v>
      </c>
      <c r="AV860" s="37">
        <f t="shared" si="347"/>
        <v>0</v>
      </c>
      <c r="DE860" s="37">
        <f t="shared" si="335"/>
        <v>0</v>
      </c>
      <c r="EL860" s="37">
        <f t="shared" si="336"/>
        <v>0</v>
      </c>
      <c r="FH860" s="37">
        <v>0</v>
      </c>
      <c r="FI860" s="37">
        <v>0</v>
      </c>
      <c r="JT860" s="37">
        <f t="shared" si="337"/>
        <v>0</v>
      </c>
      <c r="JW860" s="37">
        <f t="shared" si="338"/>
        <v>0</v>
      </c>
      <c r="JZ860" s="37">
        <f t="shared" si="339"/>
        <v>0</v>
      </c>
      <c r="KA860" s="37">
        <f t="shared" si="340"/>
        <v>0</v>
      </c>
      <c r="KB860" s="37">
        <f t="shared" si="341"/>
        <v>0</v>
      </c>
      <c r="KC860" s="37">
        <f t="shared" si="342"/>
        <v>0</v>
      </c>
      <c r="KD860" s="37">
        <f t="shared" si="343"/>
        <v>0</v>
      </c>
      <c r="KV860" s="37">
        <f t="shared" si="344"/>
        <v>0</v>
      </c>
    </row>
    <row r="861" spans="1:308" ht="17.25" customHeight="1" x14ac:dyDescent="0.3">
      <c r="A861" s="17"/>
      <c r="B861" s="19"/>
      <c r="E861" s="78">
        <f t="shared" si="345"/>
        <v>0</v>
      </c>
      <c r="F861" s="78">
        <f t="shared" si="325"/>
        <v>0</v>
      </c>
      <c r="G861" s="78">
        <f t="shared" si="326"/>
        <v>0</v>
      </c>
      <c r="H861" s="78">
        <f t="shared" si="327"/>
        <v>0</v>
      </c>
      <c r="I861" s="78">
        <f t="shared" si="346"/>
        <v>0</v>
      </c>
      <c r="J861" s="37">
        <f t="shared" si="328"/>
        <v>0</v>
      </c>
      <c r="V861" s="180">
        <f t="shared" si="324"/>
        <v>0</v>
      </c>
      <c r="W861" s="180">
        <f t="shared" si="329"/>
        <v>0</v>
      </c>
      <c r="X861" s="180"/>
      <c r="Y861" s="180"/>
      <c r="Z861" s="180">
        <f t="shared" si="330"/>
        <v>0</v>
      </c>
      <c r="AA861" s="180"/>
      <c r="AB861" s="180"/>
      <c r="AC861" s="180">
        <f t="shared" si="331"/>
        <v>0</v>
      </c>
      <c r="AM861" s="179">
        <f t="shared" si="332"/>
        <v>0</v>
      </c>
      <c r="AP861" s="37">
        <f t="shared" si="333"/>
        <v>0</v>
      </c>
      <c r="AS861" s="37">
        <f t="shared" si="334"/>
        <v>0</v>
      </c>
      <c r="AV861" s="37">
        <f t="shared" si="347"/>
        <v>0</v>
      </c>
      <c r="DE861" s="37">
        <f t="shared" si="335"/>
        <v>0</v>
      </c>
      <c r="EL861" s="37">
        <f t="shared" si="336"/>
        <v>0</v>
      </c>
      <c r="FH861" s="37">
        <v>0</v>
      </c>
      <c r="FI861" s="37">
        <v>0</v>
      </c>
      <c r="JT861" s="37">
        <f t="shared" si="337"/>
        <v>0</v>
      </c>
      <c r="JW861" s="37">
        <f t="shared" si="338"/>
        <v>0</v>
      </c>
      <c r="JZ861" s="37">
        <f t="shared" si="339"/>
        <v>0</v>
      </c>
      <c r="KA861" s="37">
        <f t="shared" si="340"/>
        <v>0</v>
      </c>
      <c r="KB861" s="37">
        <f t="shared" si="341"/>
        <v>0</v>
      </c>
      <c r="KC861" s="37">
        <f t="shared" si="342"/>
        <v>0</v>
      </c>
      <c r="KD861" s="37">
        <f t="shared" si="343"/>
        <v>0</v>
      </c>
      <c r="KV861" s="37">
        <f t="shared" si="344"/>
        <v>0</v>
      </c>
    </row>
    <row r="862" spans="1:308" ht="17.25" customHeight="1" x14ac:dyDescent="0.3">
      <c r="A862" s="17"/>
      <c r="B862" s="19"/>
      <c r="E862" s="78">
        <f t="shared" si="345"/>
        <v>0</v>
      </c>
      <c r="F862" s="78">
        <f t="shared" si="325"/>
        <v>0</v>
      </c>
      <c r="G862" s="78">
        <f t="shared" si="326"/>
        <v>0</v>
      </c>
      <c r="H862" s="78">
        <f t="shared" si="327"/>
        <v>0</v>
      </c>
      <c r="I862" s="78">
        <f t="shared" si="346"/>
        <v>0</v>
      </c>
      <c r="J862" s="37">
        <f t="shared" si="328"/>
        <v>0</v>
      </c>
      <c r="V862" s="180">
        <f t="shared" si="324"/>
        <v>0</v>
      </c>
      <c r="W862" s="180">
        <f t="shared" si="329"/>
        <v>0</v>
      </c>
      <c r="X862" s="180"/>
      <c r="Y862" s="180"/>
      <c r="Z862" s="180">
        <f t="shared" si="330"/>
        <v>0</v>
      </c>
      <c r="AA862" s="180"/>
      <c r="AB862" s="180"/>
      <c r="AC862" s="180">
        <f t="shared" si="331"/>
        <v>0</v>
      </c>
      <c r="AM862" s="179">
        <f t="shared" si="332"/>
        <v>0</v>
      </c>
      <c r="AP862" s="37">
        <f t="shared" si="333"/>
        <v>0</v>
      </c>
      <c r="AS862" s="37">
        <f t="shared" si="334"/>
        <v>0</v>
      </c>
      <c r="AV862" s="37">
        <f t="shared" si="347"/>
        <v>0</v>
      </c>
      <c r="DE862" s="37">
        <f t="shared" si="335"/>
        <v>0</v>
      </c>
      <c r="EL862" s="37">
        <f t="shared" si="336"/>
        <v>0</v>
      </c>
      <c r="FH862" s="37">
        <v>0</v>
      </c>
      <c r="FI862" s="37">
        <v>0</v>
      </c>
      <c r="JT862" s="37">
        <f t="shared" si="337"/>
        <v>0</v>
      </c>
      <c r="JW862" s="37">
        <f t="shared" si="338"/>
        <v>0</v>
      </c>
      <c r="JZ862" s="37">
        <f t="shared" si="339"/>
        <v>0</v>
      </c>
      <c r="KA862" s="37">
        <f t="shared" si="340"/>
        <v>0</v>
      </c>
      <c r="KB862" s="37">
        <f t="shared" si="341"/>
        <v>0</v>
      </c>
      <c r="KC862" s="37">
        <f t="shared" si="342"/>
        <v>0</v>
      </c>
      <c r="KD862" s="37">
        <f t="shared" si="343"/>
        <v>0</v>
      </c>
      <c r="KV862" s="37">
        <f t="shared" si="344"/>
        <v>0</v>
      </c>
    </row>
    <row r="863" spans="1:308" ht="17.25" customHeight="1" x14ac:dyDescent="0.3">
      <c r="A863" s="17"/>
      <c r="B863" s="19"/>
      <c r="E863" s="78">
        <f t="shared" si="345"/>
        <v>0</v>
      </c>
      <c r="F863" s="78">
        <f t="shared" si="325"/>
        <v>0</v>
      </c>
      <c r="G863" s="78">
        <f t="shared" si="326"/>
        <v>0</v>
      </c>
      <c r="H863" s="78">
        <f t="shared" si="327"/>
        <v>0</v>
      </c>
      <c r="I863" s="78">
        <f t="shared" si="346"/>
        <v>0</v>
      </c>
      <c r="J863" s="37">
        <f t="shared" si="328"/>
        <v>0</v>
      </c>
      <c r="V863" s="180">
        <f t="shared" si="324"/>
        <v>0</v>
      </c>
      <c r="W863" s="180">
        <f t="shared" si="329"/>
        <v>0</v>
      </c>
      <c r="X863" s="180"/>
      <c r="Y863" s="180"/>
      <c r="Z863" s="180">
        <f t="shared" si="330"/>
        <v>0</v>
      </c>
      <c r="AA863" s="180"/>
      <c r="AB863" s="180"/>
      <c r="AC863" s="180">
        <f t="shared" si="331"/>
        <v>0</v>
      </c>
      <c r="AM863" s="179">
        <f t="shared" si="332"/>
        <v>0</v>
      </c>
      <c r="AP863" s="37">
        <f t="shared" si="333"/>
        <v>0</v>
      </c>
      <c r="AS863" s="37">
        <f t="shared" si="334"/>
        <v>0</v>
      </c>
      <c r="AV863" s="37">
        <f t="shared" si="347"/>
        <v>0</v>
      </c>
      <c r="DE863" s="37">
        <f t="shared" si="335"/>
        <v>0</v>
      </c>
      <c r="EL863" s="37">
        <f t="shared" si="336"/>
        <v>0</v>
      </c>
      <c r="FH863" s="37">
        <v>0</v>
      </c>
      <c r="FI863" s="37">
        <v>0</v>
      </c>
      <c r="JT863" s="37">
        <f t="shared" si="337"/>
        <v>0</v>
      </c>
      <c r="JW863" s="37">
        <f t="shared" si="338"/>
        <v>0</v>
      </c>
      <c r="JZ863" s="37">
        <f t="shared" si="339"/>
        <v>0</v>
      </c>
      <c r="KA863" s="37">
        <f t="shared" si="340"/>
        <v>0</v>
      </c>
      <c r="KB863" s="37">
        <f t="shared" si="341"/>
        <v>0</v>
      </c>
      <c r="KC863" s="37">
        <f t="shared" si="342"/>
        <v>0</v>
      </c>
      <c r="KD863" s="37">
        <f t="shared" si="343"/>
        <v>0</v>
      </c>
      <c r="KV863" s="37">
        <f t="shared" si="344"/>
        <v>0</v>
      </c>
    </row>
    <row r="864" spans="1:308" ht="17.25" customHeight="1" x14ac:dyDescent="0.3">
      <c r="A864" s="17"/>
      <c r="B864" s="19"/>
      <c r="E864" s="78">
        <f t="shared" si="345"/>
        <v>0</v>
      </c>
      <c r="F864" s="78">
        <f t="shared" si="325"/>
        <v>0</v>
      </c>
      <c r="G864" s="78">
        <f t="shared" si="326"/>
        <v>0</v>
      </c>
      <c r="H864" s="78">
        <f t="shared" si="327"/>
        <v>0</v>
      </c>
      <c r="I864" s="78">
        <f t="shared" si="346"/>
        <v>0</v>
      </c>
      <c r="J864" s="37">
        <f t="shared" si="328"/>
        <v>0</v>
      </c>
      <c r="V864" s="180">
        <f t="shared" si="324"/>
        <v>0</v>
      </c>
      <c r="W864" s="180">
        <f t="shared" si="329"/>
        <v>0</v>
      </c>
      <c r="X864" s="180"/>
      <c r="Y864" s="180"/>
      <c r="Z864" s="180">
        <f t="shared" si="330"/>
        <v>0</v>
      </c>
      <c r="AA864" s="180"/>
      <c r="AB864" s="180"/>
      <c r="AC864" s="180">
        <f t="shared" si="331"/>
        <v>0</v>
      </c>
      <c r="AM864" s="179">
        <f t="shared" si="332"/>
        <v>0</v>
      </c>
      <c r="AP864" s="37">
        <f t="shared" si="333"/>
        <v>0</v>
      </c>
      <c r="AS864" s="37">
        <f t="shared" si="334"/>
        <v>0</v>
      </c>
      <c r="AV864" s="37">
        <f t="shared" si="347"/>
        <v>0</v>
      </c>
      <c r="DE864" s="37">
        <f t="shared" si="335"/>
        <v>0</v>
      </c>
      <c r="EL864" s="37">
        <f t="shared" si="336"/>
        <v>0</v>
      </c>
      <c r="FH864" s="37">
        <v>0</v>
      </c>
      <c r="FI864" s="37">
        <v>0</v>
      </c>
      <c r="JT864" s="37">
        <f t="shared" si="337"/>
        <v>0</v>
      </c>
      <c r="JW864" s="37">
        <f t="shared" si="338"/>
        <v>0</v>
      </c>
      <c r="JZ864" s="37">
        <f t="shared" si="339"/>
        <v>0</v>
      </c>
      <c r="KA864" s="37">
        <f t="shared" si="340"/>
        <v>0</v>
      </c>
      <c r="KB864" s="37">
        <f t="shared" si="341"/>
        <v>0</v>
      </c>
      <c r="KC864" s="37">
        <f t="shared" si="342"/>
        <v>0</v>
      </c>
      <c r="KD864" s="37">
        <f t="shared" si="343"/>
        <v>0</v>
      </c>
      <c r="KV864" s="37">
        <f t="shared" si="344"/>
        <v>0</v>
      </c>
    </row>
    <row r="865" spans="1:308" ht="17.25" customHeight="1" x14ac:dyDescent="0.3">
      <c r="A865" s="17"/>
      <c r="B865" s="19"/>
      <c r="E865" s="78">
        <f t="shared" si="345"/>
        <v>0</v>
      </c>
      <c r="F865" s="78">
        <f t="shared" si="325"/>
        <v>0</v>
      </c>
      <c r="G865" s="78">
        <f t="shared" si="326"/>
        <v>0</v>
      </c>
      <c r="H865" s="78">
        <f t="shared" si="327"/>
        <v>0</v>
      </c>
      <c r="I865" s="78">
        <f t="shared" si="346"/>
        <v>0</v>
      </c>
      <c r="J865" s="37">
        <f t="shared" si="328"/>
        <v>0</v>
      </c>
      <c r="V865" s="180">
        <f t="shared" si="324"/>
        <v>0</v>
      </c>
      <c r="W865" s="180">
        <f t="shared" si="329"/>
        <v>0</v>
      </c>
      <c r="X865" s="180"/>
      <c r="Y865" s="180"/>
      <c r="Z865" s="180">
        <f t="shared" si="330"/>
        <v>0</v>
      </c>
      <c r="AA865" s="180"/>
      <c r="AB865" s="180"/>
      <c r="AC865" s="180">
        <f t="shared" si="331"/>
        <v>0</v>
      </c>
      <c r="AM865" s="179">
        <f t="shared" si="332"/>
        <v>0</v>
      </c>
      <c r="AP865" s="37">
        <f t="shared" si="333"/>
        <v>0</v>
      </c>
      <c r="AS865" s="37">
        <f t="shared" si="334"/>
        <v>0</v>
      </c>
      <c r="AV865" s="37">
        <f t="shared" si="347"/>
        <v>0</v>
      </c>
      <c r="DE865" s="37">
        <f t="shared" si="335"/>
        <v>0</v>
      </c>
      <c r="EL865" s="37">
        <f t="shared" si="336"/>
        <v>0</v>
      </c>
      <c r="FH865" s="37">
        <v>0</v>
      </c>
      <c r="FI865" s="37">
        <v>0</v>
      </c>
      <c r="JT865" s="37">
        <f t="shared" si="337"/>
        <v>0</v>
      </c>
      <c r="JW865" s="37">
        <f t="shared" si="338"/>
        <v>0</v>
      </c>
      <c r="JZ865" s="37">
        <f t="shared" si="339"/>
        <v>0</v>
      </c>
      <c r="KA865" s="37">
        <f t="shared" si="340"/>
        <v>0</v>
      </c>
      <c r="KB865" s="37">
        <f t="shared" si="341"/>
        <v>0</v>
      </c>
      <c r="KC865" s="37">
        <f t="shared" si="342"/>
        <v>0</v>
      </c>
      <c r="KD865" s="37">
        <f t="shared" si="343"/>
        <v>0</v>
      </c>
      <c r="KV865" s="37">
        <f t="shared" si="344"/>
        <v>0</v>
      </c>
    </row>
    <row r="866" spans="1:308" ht="17.25" customHeight="1" x14ac:dyDescent="0.3">
      <c r="A866" s="17"/>
      <c r="B866" s="19"/>
      <c r="E866" s="78">
        <f t="shared" si="345"/>
        <v>0</v>
      </c>
      <c r="F866" s="78">
        <f t="shared" si="325"/>
        <v>0</v>
      </c>
      <c r="G866" s="78">
        <f t="shared" si="326"/>
        <v>0</v>
      </c>
      <c r="H866" s="78">
        <f t="shared" si="327"/>
        <v>0</v>
      </c>
      <c r="I866" s="78">
        <f t="shared" si="346"/>
        <v>0</v>
      </c>
      <c r="J866" s="37">
        <f t="shared" si="328"/>
        <v>0</v>
      </c>
      <c r="V866" s="180">
        <f t="shared" si="324"/>
        <v>0</v>
      </c>
      <c r="W866" s="180">
        <f t="shared" si="329"/>
        <v>0</v>
      </c>
      <c r="X866" s="180"/>
      <c r="Y866" s="180"/>
      <c r="Z866" s="180">
        <f t="shared" si="330"/>
        <v>0</v>
      </c>
      <c r="AA866" s="180"/>
      <c r="AB866" s="180"/>
      <c r="AC866" s="180">
        <f t="shared" si="331"/>
        <v>0</v>
      </c>
      <c r="AM866" s="179">
        <f t="shared" si="332"/>
        <v>0</v>
      </c>
      <c r="AP866" s="37">
        <f t="shared" si="333"/>
        <v>0</v>
      </c>
      <c r="AS866" s="37">
        <f t="shared" si="334"/>
        <v>0</v>
      </c>
      <c r="AV866" s="37">
        <f t="shared" si="347"/>
        <v>0</v>
      </c>
      <c r="DE866" s="37">
        <f t="shared" si="335"/>
        <v>0</v>
      </c>
      <c r="EL866" s="37">
        <f t="shared" si="336"/>
        <v>0</v>
      </c>
      <c r="FH866" s="37">
        <v>0</v>
      </c>
      <c r="FI866" s="37">
        <v>0</v>
      </c>
      <c r="JT866" s="37">
        <f t="shared" si="337"/>
        <v>0</v>
      </c>
      <c r="JW866" s="37">
        <f t="shared" si="338"/>
        <v>0</v>
      </c>
      <c r="JZ866" s="37">
        <f t="shared" si="339"/>
        <v>0</v>
      </c>
      <c r="KA866" s="37">
        <f t="shared" si="340"/>
        <v>0</v>
      </c>
      <c r="KB866" s="37">
        <f t="shared" si="341"/>
        <v>0</v>
      </c>
      <c r="KC866" s="37">
        <f t="shared" si="342"/>
        <v>0</v>
      </c>
      <c r="KD866" s="37">
        <f t="shared" si="343"/>
        <v>0</v>
      </c>
      <c r="KV866" s="37">
        <f t="shared" si="344"/>
        <v>0</v>
      </c>
    </row>
    <row r="867" spans="1:308" ht="17.25" customHeight="1" x14ac:dyDescent="0.3">
      <c r="A867" s="17"/>
      <c r="B867" s="19"/>
      <c r="E867" s="78">
        <f t="shared" si="345"/>
        <v>0</v>
      </c>
      <c r="F867" s="78">
        <f t="shared" si="325"/>
        <v>0</v>
      </c>
      <c r="G867" s="78">
        <f t="shared" si="326"/>
        <v>0</v>
      </c>
      <c r="H867" s="78">
        <f t="shared" si="327"/>
        <v>0</v>
      </c>
      <c r="I867" s="78">
        <f t="shared" si="346"/>
        <v>0</v>
      </c>
      <c r="J867" s="37">
        <f t="shared" si="328"/>
        <v>0</v>
      </c>
      <c r="V867" s="180">
        <f t="shared" si="324"/>
        <v>0</v>
      </c>
      <c r="W867" s="180">
        <f t="shared" si="329"/>
        <v>0</v>
      </c>
      <c r="X867" s="180"/>
      <c r="Y867" s="180"/>
      <c r="Z867" s="180">
        <f t="shared" si="330"/>
        <v>0</v>
      </c>
      <c r="AA867" s="180"/>
      <c r="AB867" s="180"/>
      <c r="AC867" s="180">
        <f t="shared" si="331"/>
        <v>0</v>
      </c>
      <c r="AM867" s="179">
        <f t="shared" si="332"/>
        <v>0</v>
      </c>
      <c r="AP867" s="37">
        <f t="shared" si="333"/>
        <v>0</v>
      </c>
      <c r="AS867" s="37">
        <f t="shared" si="334"/>
        <v>0</v>
      </c>
      <c r="AV867" s="37">
        <f t="shared" si="347"/>
        <v>0</v>
      </c>
      <c r="DE867" s="37">
        <f t="shared" si="335"/>
        <v>0</v>
      </c>
      <c r="EL867" s="37">
        <f t="shared" si="336"/>
        <v>0</v>
      </c>
      <c r="FH867" s="37">
        <v>0</v>
      </c>
      <c r="FI867" s="37">
        <v>0</v>
      </c>
      <c r="JT867" s="37">
        <f t="shared" si="337"/>
        <v>0</v>
      </c>
      <c r="JW867" s="37">
        <f t="shared" si="338"/>
        <v>0</v>
      </c>
      <c r="JZ867" s="37">
        <f t="shared" si="339"/>
        <v>0</v>
      </c>
      <c r="KA867" s="37">
        <f t="shared" si="340"/>
        <v>0</v>
      </c>
      <c r="KB867" s="37">
        <f t="shared" si="341"/>
        <v>0</v>
      </c>
      <c r="KC867" s="37">
        <f t="shared" si="342"/>
        <v>0</v>
      </c>
      <c r="KD867" s="37">
        <f t="shared" si="343"/>
        <v>0</v>
      </c>
      <c r="KV867" s="37">
        <f t="shared" si="344"/>
        <v>0</v>
      </c>
    </row>
    <row r="868" spans="1:308" ht="17.25" customHeight="1" x14ac:dyDescent="0.3">
      <c r="A868" s="17"/>
      <c r="B868" s="19"/>
      <c r="E868" s="78">
        <f t="shared" si="345"/>
        <v>0</v>
      </c>
      <c r="F868" s="78">
        <f t="shared" si="325"/>
        <v>0</v>
      </c>
      <c r="G868" s="78">
        <f t="shared" si="326"/>
        <v>0</v>
      </c>
      <c r="H868" s="78">
        <f t="shared" si="327"/>
        <v>0</v>
      </c>
      <c r="I868" s="78">
        <f t="shared" si="346"/>
        <v>0</v>
      </c>
      <c r="J868" s="37">
        <f t="shared" si="328"/>
        <v>0</v>
      </c>
      <c r="V868" s="180">
        <f t="shared" si="324"/>
        <v>0</v>
      </c>
      <c r="W868" s="180">
        <f t="shared" si="329"/>
        <v>0</v>
      </c>
      <c r="X868" s="180"/>
      <c r="Y868" s="180"/>
      <c r="Z868" s="180">
        <f t="shared" si="330"/>
        <v>0</v>
      </c>
      <c r="AA868" s="180"/>
      <c r="AB868" s="180"/>
      <c r="AC868" s="180">
        <f t="shared" si="331"/>
        <v>0</v>
      </c>
      <c r="AM868" s="179">
        <f t="shared" si="332"/>
        <v>0</v>
      </c>
      <c r="AP868" s="37">
        <f t="shared" si="333"/>
        <v>0</v>
      </c>
      <c r="AS868" s="37">
        <f t="shared" si="334"/>
        <v>0</v>
      </c>
      <c r="AV868" s="37">
        <f t="shared" si="347"/>
        <v>0</v>
      </c>
      <c r="DE868" s="37">
        <f t="shared" si="335"/>
        <v>0</v>
      </c>
      <c r="EL868" s="37">
        <f t="shared" si="336"/>
        <v>0</v>
      </c>
      <c r="FH868" s="37">
        <v>0</v>
      </c>
      <c r="FI868" s="37">
        <v>0</v>
      </c>
      <c r="JT868" s="37">
        <f t="shared" si="337"/>
        <v>0</v>
      </c>
      <c r="JW868" s="37">
        <f t="shared" si="338"/>
        <v>0</v>
      </c>
      <c r="JZ868" s="37">
        <f t="shared" si="339"/>
        <v>0</v>
      </c>
      <c r="KA868" s="37">
        <f t="shared" si="340"/>
        <v>0</v>
      </c>
      <c r="KB868" s="37">
        <f t="shared" si="341"/>
        <v>0</v>
      </c>
      <c r="KC868" s="37">
        <f t="shared" si="342"/>
        <v>0</v>
      </c>
      <c r="KD868" s="37">
        <f t="shared" si="343"/>
        <v>0</v>
      </c>
      <c r="KV868" s="37">
        <f t="shared" si="344"/>
        <v>0</v>
      </c>
    </row>
    <row r="869" spans="1:308" ht="17.25" customHeight="1" x14ac:dyDescent="0.3">
      <c r="A869" s="17"/>
      <c r="B869" s="19"/>
      <c r="E869" s="78">
        <f t="shared" si="345"/>
        <v>0</v>
      </c>
      <c r="F869" s="78">
        <f t="shared" si="325"/>
        <v>0</v>
      </c>
      <c r="G869" s="78">
        <f t="shared" si="326"/>
        <v>0</v>
      </c>
      <c r="H869" s="78">
        <f t="shared" si="327"/>
        <v>0</v>
      </c>
      <c r="I869" s="78">
        <f t="shared" si="346"/>
        <v>0</v>
      </c>
      <c r="J869" s="37">
        <f t="shared" si="328"/>
        <v>0</v>
      </c>
      <c r="V869" s="180">
        <f t="shared" si="324"/>
        <v>0</v>
      </c>
      <c r="W869" s="180">
        <f t="shared" si="329"/>
        <v>0</v>
      </c>
      <c r="X869" s="180"/>
      <c r="Y869" s="180"/>
      <c r="Z869" s="180">
        <f t="shared" si="330"/>
        <v>0</v>
      </c>
      <c r="AA869" s="180"/>
      <c r="AB869" s="180"/>
      <c r="AC869" s="180">
        <f t="shared" si="331"/>
        <v>0</v>
      </c>
      <c r="AM869" s="179">
        <f t="shared" si="332"/>
        <v>0</v>
      </c>
      <c r="AP869" s="37">
        <f t="shared" si="333"/>
        <v>0</v>
      </c>
      <c r="AS869" s="37">
        <f t="shared" si="334"/>
        <v>0</v>
      </c>
      <c r="AV869" s="37">
        <f t="shared" si="347"/>
        <v>0</v>
      </c>
      <c r="DE869" s="37">
        <f t="shared" si="335"/>
        <v>0</v>
      </c>
      <c r="EL869" s="37">
        <f t="shared" si="336"/>
        <v>0</v>
      </c>
      <c r="FH869" s="37">
        <v>0</v>
      </c>
      <c r="FI869" s="37">
        <v>0</v>
      </c>
      <c r="JT869" s="37">
        <f t="shared" si="337"/>
        <v>0</v>
      </c>
      <c r="JW869" s="37">
        <f t="shared" si="338"/>
        <v>0</v>
      </c>
      <c r="JZ869" s="37">
        <f t="shared" si="339"/>
        <v>0</v>
      </c>
      <c r="KA869" s="37">
        <f t="shared" si="340"/>
        <v>0</v>
      </c>
      <c r="KB869" s="37">
        <f t="shared" si="341"/>
        <v>0</v>
      </c>
      <c r="KC869" s="37">
        <f t="shared" si="342"/>
        <v>0</v>
      </c>
      <c r="KD869" s="37">
        <f t="shared" si="343"/>
        <v>0</v>
      </c>
      <c r="KV869" s="37">
        <f t="shared" si="344"/>
        <v>0</v>
      </c>
    </row>
    <row r="870" spans="1:308" ht="17.25" customHeight="1" x14ac:dyDescent="0.3">
      <c r="A870" s="17"/>
      <c r="B870" s="19"/>
      <c r="E870" s="78">
        <f t="shared" si="345"/>
        <v>0</v>
      </c>
      <c r="F870" s="78">
        <f t="shared" si="325"/>
        <v>0</v>
      </c>
      <c r="G870" s="78">
        <f t="shared" si="326"/>
        <v>0</v>
      </c>
      <c r="H870" s="78">
        <f t="shared" si="327"/>
        <v>0</v>
      </c>
      <c r="I870" s="78">
        <f t="shared" si="346"/>
        <v>0</v>
      </c>
      <c r="J870" s="37">
        <f t="shared" si="328"/>
        <v>0</v>
      </c>
      <c r="V870" s="180">
        <f t="shared" si="324"/>
        <v>0</v>
      </c>
      <c r="W870" s="180">
        <f t="shared" si="329"/>
        <v>0</v>
      </c>
      <c r="X870" s="180"/>
      <c r="Y870" s="180"/>
      <c r="Z870" s="180">
        <f t="shared" si="330"/>
        <v>0</v>
      </c>
      <c r="AA870" s="180"/>
      <c r="AB870" s="180"/>
      <c r="AC870" s="180">
        <f t="shared" si="331"/>
        <v>0</v>
      </c>
      <c r="AM870" s="179">
        <f t="shared" si="332"/>
        <v>0</v>
      </c>
      <c r="AP870" s="37">
        <f t="shared" si="333"/>
        <v>0</v>
      </c>
      <c r="AS870" s="37">
        <f t="shared" si="334"/>
        <v>0</v>
      </c>
      <c r="AV870" s="37">
        <f t="shared" si="347"/>
        <v>0</v>
      </c>
      <c r="DE870" s="37">
        <f t="shared" si="335"/>
        <v>0</v>
      </c>
      <c r="EL870" s="37">
        <f t="shared" si="336"/>
        <v>0</v>
      </c>
      <c r="FH870" s="37">
        <v>0</v>
      </c>
      <c r="FI870" s="37">
        <v>0</v>
      </c>
      <c r="JT870" s="37">
        <f t="shared" si="337"/>
        <v>0</v>
      </c>
      <c r="JW870" s="37">
        <f t="shared" si="338"/>
        <v>0</v>
      </c>
      <c r="JZ870" s="37">
        <f t="shared" si="339"/>
        <v>0</v>
      </c>
      <c r="KA870" s="37">
        <f t="shared" si="340"/>
        <v>0</v>
      </c>
      <c r="KB870" s="37">
        <f t="shared" si="341"/>
        <v>0</v>
      </c>
      <c r="KC870" s="37">
        <f t="shared" si="342"/>
        <v>0</v>
      </c>
      <c r="KD870" s="37">
        <f t="shared" si="343"/>
        <v>0</v>
      </c>
      <c r="KV870" s="37">
        <f t="shared" si="344"/>
        <v>0</v>
      </c>
    </row>
    <row r="871" spans="1:308" ht="17.25" customHeight="1" x14ac:dyDescent="0.3">
      <c r="A871" s="17"/>
      <c r="B871" s="19"/>
      <c r="E871" s="78">
        <f t="shared" si="345"/>
        <v>0</v>
      </c>
      <c r="F871" s="78">
        <f t="shared" si="325"/>
        <v>0</v>
      </c>
      <c r="G871" s="78">
        <f t="shared" si="326"/>
        <v>0</v>
      </c>
      <c r="H871" s="78">
        <f t="shared" si="327"/>
        <v>0</v>
      </c>
      <c r="I871" s="78">
        <f t="shared" si="346"/>
        <v>0</v>
      </c>
      <c r="J871" s="37">
        <f t="shared" si="328"/>
        <v>0</v>
      </c>
      <c r="V871" s="180">
        <f t="shared" si="324"/>
        <v>0</v>
      </c>
      <c r="W871" s="180">
        <f t="shared" si="329"/>
        <v>0</v>
      </c>
      <c r="X871" s="180"/>
      <c r="Y871" s="180"/>
      <c r="Z871" s="180">
        <f t="shared" si="330"/>
        <v>0</v>
      </c>
      <c r="AA871" s="180"/>
      <c r="AB871" s="180"/>
      <c r="AC871" s="180">
        <f t="shared" si="331"/>
        <v>0</v>
      </c>
      <c r="AM871" s="179">
        <f t="shared" si="332"/>
        <v>0</v>
      </c>
      <c r="AP871" s="37">
        <f t="shared" si="333"/>
        <v>0</v>
      </c>
      <c r="AS871" s="37">
        <f t="shared" si="334"/>
        <v>0</v>
      </c>
      <c r="AV871" s="37">
        <f t="shared" si="347"/>
        <v>0</v>
      </c>
      <c r="DE871" s="37">
        <f t="shared" si="335"/>
        <v>0</v>
      </c>
      <c r="EL871" s="37">
        <f t="shared" si="336"/>
        <v>0</v>
      </c>
      <c r="FH871" s="37">
        <v>0</v>
      </c>
      <c r="FI871" s="37">
        <v>0</v>
      </c>
      <c r="JT871" s="37">
        <f t="shared" si="337"/>
        <v>0</v>
      </c>
      <c r="JW871" s="37">
        <f t="shared" si="338"/>
        <v>0</v>
      </c>
      <c r="JZ871" s="37">
        <f t="shared" si="339"/>
        <v>0</v>
      </c>
      <c r="KA871" s="37">
        <f t="shared" si="340"/>
        <v>0</v>
      </c>
      <c r="KB871" s="37">
        <f t="shared" si="341"/>
        <v>0</v>
      </c>
      <c r="KC871" s="37">
        <f t="shared" si="342"/>
        <v>0</v>
      </c>
      <c r="KD871" s="37">
        <f t="shared" si="343"/>
        <v>0</v>
      </c>
      <c r="KV871" s="37">
        <f t="shared" si="344"/>
        <v>0</v>
      </c>
    </row>
    <row r="872" spans="1:308" ht="17.25" customHeight="1" x14ac:dyDescent="0.3">
      <c r="A872" s="17"/>
      <c r="B872" s="19"/>
      <c r="E872" s="78">
        <f t="shared" si="345"/>
        <v>0</v>
      </c>
      <c r="F872" s="78">
        <f t="shared" si="325"/>
        <v>0</v>
      </c>
      <c r="G872" s="78">
        <f t="shared" si="326"/>
        <v>0</v>
      </c>
      <c r="H872" s="78">
        <f t="shared" si="327"/>
        <v>0</v>
      </c>
      <c r="I872" s="78">
        <f t="shared" si="346"/>
        <v>0</v>
      </c>
      <c r="J872" s="37">
        <f t="shared" si="328"/>
        <v>0</v>
      </c>
      <c r="V872" s="180">
        <f t="shared" si="324"/>
        <v>0</v>
      </c>
      <c r="W872" s="180">
        <f t="shared" si="329"/>
        <v>0</v>
      </c>
      <c r="X872" s="180"/>
      <c r="Y872" s="180"/>
      <c r="Z872" s="180">
        <f t="shared" si="330"/>
        <v>0</v>
      </c>
      <c r="AA872" s="180"/>
      <c r="AB872" s="180"/>
      <c r="AC872" s="180">
        <f t="shared" si="331"/>
        <v>0</v>
      </c>
      <c r="AM872" s="179">
        <f t="shared" si="332"/>
        <v>0</v>
      </c>
      <c r="AP872" s="37">
        <f t="shared" si="333"/>
        <v>0</v>
      </c>
      <c r="AS872" s="37">
        <f t="shared" si="334"/>
        <v>0</v>
      </c>
      <c r="AV872" s="37">
        <f t="shared" si="347"/>
        <v>0</v>
      </c>
      <c r="DE872" s="37">
        <f t="shared" si="335"/>
        <v>0</v>
      </c>
      <c r="EL872" s="37">
        <f t="shared" si="336"/>
        <v>0</v>
      </c>
      <c r="FH872" s="37">
        <v>0</v>
      </c>
      <c r="FI872" s="37">
        <v>0</v>
      </c>
      <c r="JT872" s="37">
        <f t="shared" si="337"/>
        <v>0</v>
      </c>
      <c r="JW872" s="37">
        <f t="shared" si="338"/>
        <v>0</v>
      </c>
      <c r="JZ872" s="37">
        <f t="shared" si="339"/>
        <v>0</v>
      </c>
      <c r="KA872" s="37">
        <f t="shared" si="340"/>
        <v>0</v>
      </c>
      <c r="KB872" s="37">
        <f t="shared" si="341"/>
        <v>0</v>
      </c>
      <c r="KC872" s="37">
        <f t="shared" si="342"/>
        <v>0</v>
      </c>
      <c r="KD872" s="37">
        <f t="shared" si="343"/>
        <v>0</v>
      </c>
      <c r="KV872" s="37">
        <f t="shared" si="344"/>
        <v>0</v>
      </c>
    </row>
    <row r="873" spans="1:308" ht="17.25" customHeight="1" x14ac:dyDescent="0.3">
      <c r="A873" s="17"/>
      <c r="B873" s="19"/>
      <c r="E873" s="78">
        <f t="shared" si="345"/>
        <v>0</v>
      </c>
      <c r="F873" s="78">
        <f t="shared" si="325"/>
        <v>0</v>
      </c>
      <c r="G873" s="78">
        <f t="shared" si="326"/>
        <v>0</v>
      </c>
      <c r="H873" s="78">
        <f t="shared" si="327"/>
        <v>0</v>
      </c>
      <c r="I873" s="78">
        <f t="shared" si="346"/>
        <v>0</v>
      </c>
      <c r="J873" s="37">
        <f t="shared" si="328"/>
        <v>0</v>
      </c>
      <c r="V873" s="180">
        <f t="shared" si="324"/>
        <v>0</v>
      </c>
      <c r="W873" s="180">
        <f t="shared" si="329"/>
        <v>0</v>
      </c>
      <c r="X873" s="180"/>
      <c r="Y873" s="180"/>
      <c r="Z873" s="180">
        <f t="shared" si="330"/>
        <v>0</v>
      </c>
      <c r="AA873" s="180"/>
      <c r="AB873" s="180"/>
      <c r="AC873" s="180">
        <f t="shared" si="331"/>
        <v>0</v>
      </c>
      <c r="AM873" s="179">
        <f t="shared" si="332"/>
        <v>0</v>
      </c>
      <c r="AP873" s="37">
        <f t="shared" si="333"/>
        <v>0</v>
      </c>
      <c r="AS873" s="37">
        <f t="shared" si="334"/>
        <v>0</v>
      </c>
      <c r="AV873" s="37">
        <f t="shared" si="347"/>
        <v>0</v>
      </c>
      <c r="DE873" s="37">
        <f t="shared" si="335"/>
        <v>0</v>
      </c>
      <c r="EL873" s="37">
        <f t="shared" si="336"/>
        <v>0</v>
      </c>
      <c r="FH873" s="37">
        <v>0</v>
      </c>
      <c r="FI873" s="37">
        <v>0</v>
      </c>
      <c r="JT873" s="37">
        <f t="shared" si="337"/>
        <v>0</v>
      </c>
      <c r="JW873" s="37">
        <f t="shared" si="338"/>
        <v>0</v>
      </c>
      <c r="JZ873" s="37">
        <f t="shared" si="339"/>
        <v>0</v>
      </c>
      <c r="KA873" s="37">
        <f t="shared" si="340"/>
        <v>0</v>
      </c>
      <c r="KB873" s="37">
        <f t="shared" si="341"/>
        <v>0</v>
      </c>
      <c r="KC873" s="37">
        <f t="shared" si="342"/>
        <v>0</v>
      </c>
      <c r="KD873" s="37">
        <f t="shared" si="343"/>
        <v>0</v>
      </c>
      <c r="KV873" s="37">
        <f t="shared" si="344"/>
        <v>0</v>
      </c>
    </row>
    <row r="874" spans="1:308" ht="17.25" customHeight="1" x14ac:dyDescent="0.3">
      <c r="A874" s="17"/>
      <c r="B874" s="19"/>
      <c r="E874" s="78">
        <f t="shared" si="345"/>
        <v>0</v>
      </c>
      <c r="F874" s="78">
        <f t="shared" si="325"/>
        <v>0</v>
      </c>
      <c r="G874" s="78">
        <f t="shared" si="326"/>
        <v>0</v>
      </c>
      <c r="H874" s="78">
        <f t="shared" si="327"/>
        <v>0</v>
      </c>
      <c r="I874" s="78">
        <f t="shared" si="346"/>
        <v>0</v>
      </c>
      <c r="J874" s="37">
        <f t="shared" si="328"/>
        <v>0</v>
      </c>
      <c r="V874" s="180">
        <f t="shared" si="324"/>
        <v>0</v>
      </c>
      <c r="W874" s="180">
        <f t="shared" si="329"/>
        <v>0</v>
      </c>
      <c r="X874" s="180"/>
      <c r="Y874" s="180"/>
      <c r="Z874" s="180">
        <f t="shared" si="330"/>
        <v>0</v>
      </c>
      <c r="AA874" s="180"/>
      <c r="AB874" s="180"/>
      <c r="AC874" s="180">
        <f t="shared" si="331"/>
        <v>0</v>
      </c>
      <c r="AM874" s="179">
        <f t="shared" si="332"/>
        <v>0</v>
      </c>
      <c r="AP874" s="37">
        <f t="shared" si="333"/>
        <v>0</v>
      </c>
      <c r="AS874" s="37">
        <f t="shared" si="334"/>
        <v>0</v>
      </c>
      <c r="AV874" s="37">
        <f t="shared" si="347"/>
        <v>0</v>
      </c>
      <c r="DE874" s="37">
        <f t="shared" si="335"/>
        <v>0</v>
      </c>
      <c r="EL874" s="37">
        <f t="shared" si="336"/>
        <v>0</v>
      </c>
      <c r="FH874" s="37">
        <v>0</v>
      </c>
      <c r="FI874" s="37">
        <v>0</v>
      </c>
      <c r="JT874" s="37">
        <f t="shared" si="337"/>
        <v>0</v>
      </c>
      <c r="JW874" s="37">
        <f t="shared" si="338"/>
        <v>0</v>
      </c>
      <c r="JZ874" s="37">
        <f t="shared" si="339"/>
        <v>0</v>
      </c>
      <c r="KA874" s="37">
        <f t="shared" si="340"/>
        <v>0</v>
      </c>
      <c r="KB874" s="37">
        <f t="shared" si="341"/>
        <v>0</v>
      </c>
      <c r="KC874" s="37">
        <f t="shared" si="342"/>
        <v>0</v>
      </c>
      <c r="KD874" s="37">
        <f t="shared" si="343"/>
        <v>0</v>
      </c>
      <c r="KV874" s="37">
        <f t="shared" si="344"/>
        <v>0</v>
      </c>
    </row>
    <row r="875" spans="1:308" ht="17.25" customHeight="1" x14ac:dyDescent="0.3">
      <c r="A875" s="17"/>
      <c r="B875" s="19"/>
      <c r="E875" s="78">
        <f t="shared" si="345"/>
        <v>0</v>
      </c>
      <c r="F875" s="78">
        <f t="shared" si="325"/>
        <v>0</v>
      </c>
      <c r="G875" s="78">
        <f t="shared" si="326"/>
        <v>0</v>
      </c>
      <c r="H875" s="78">
        <f t="shared" si="327"/>
        <v>0</v>
      </c>
      <c r="I875" s="78">
        <f t="shared" si="346"/>
        <v>0</v>
      </c>
      <c r="J875" s="37">
        <f t="shared" si="328"/>
        <v>0</v>
      </c>
      <c r="V875" s="180">
        <f t="shared" si="324"/>
        <v>0</v>
      </c>
      <c r="W875" s="180">
        <f t="shared" si="329"/>
        <v>0</v>
      </c>
      <c r="X875" s="180"/>
      <c r="Y875" s="180"/>
      <c r="Z875" s="180">
        <f t="shared" si="330"/>
        <v>0</v>
      </c>
      <c r="AA875" s="180"/>
      <c r="AB875" s="180"/>
      <c r="AC875" s="180">
        <f t="shared" si="331"/>
        <v>0</v>
      </c>
      <c r="AM875" s="179">
        <f t="shared" si="332"/>
        <v>0</v>
      </c>
      <c r="AP875" s="37">
        <f t="shared" si="333"/>
        <v>0</v>
      </c>
      <c r="AS875" s="37">
        <f t="shared" si="334"/>
        <v>0</v>
      </c>
      <c r="AV875" s="37">
        <f t="shared" si="347"/>
        <v>0</v>
      </c>
      <c r="DE875" s="37">
        <f t="shared" si="335"/>
        <v>0</v>
      </c>
      <c r="EL875" s="37">
        <f t="shared" si="336"/>
        <v>0</v>
      </c>
      <c r="FH875" s="37">
        <v>0</v>
      </c>
      <c r="FI875" s="37">
        <v>0</v>
      </c>
      <c r="JT875" s="37">
        <f t="shared" si="337"/>
        <v>0</v>
      </c>
      <c r="JW875" s="37">
        <f t="shared" si="338"/>
        <v>0</v>
      </c>
      <c r="JZ875" s="37">
        <f t="shared" si="339"/>
        <v>0</v>
      </c>
      <c r="KA875" s="37">
        <f t="shared" si="340"/>
        <v>0</v>
      </c>
      <c r="KB875" s="37">
        <f t="shared" si="341"/>
        <v>0</v>
      </c>
      <c r="KC875" s="37">
        <f t="shared" si="342"/>
        <v>0</v>
      </c>
      <c r="KD875" s="37">
        <f t="shared" si="343"/>
        <v>0</v>
      </c>
      <c r="KV875" s="37">
        <f t="shared" si="344"/>
        <v>0</v>
      </c>
    </row>
    <row r="876" spans="1:308" ht="17.25" customHeight="1" x14ac:dyDescent="0.3">
      <c r="A876" s="17"/>
      <c r="B876" s="19"/>
      <c r="E876" s="78">
        <f t="shared" si="345"/>
        <v>0</v>
      </c>
      <c r="F876" s="78">
        <f t="shared" si="325"/>
        <v>0</v>
      </c>
      <c r="G876" s="78">
        <f t="shared" si="326"/>
        <v>0</v>
      </c>
      <c r="H876" s="78">
        <f t="shared" si="327"/>
        <v>0</v>
      </c>
      <c r="I876" s="78">
        <f t="shared" si="346"/>
        <v>0</v>
      </c>
      <c r="J876" s="37">
        <f t="shared" si="328"/>
        <v>0</v>
      </c>
      <c r="V876" s="180">
        <f t="shared" si="324"/>
        <v>0</v>
      </c>
      <c r="W876" s="180">
        <f t="shared" si="329"/>
        <v>0</v>
      </c>
      <c r="X876" s="180"/>
      <c r="Y876" s="180"/>
      <c r="Z876" s="180">
        <f t="shared" si="330"/>
        <v>0</v>
      </c>
      <c r="AA876" s="180"/>
      <c r="AB876" s="180"/>
      <c r="AC876" s="180">
        <f t="shared" si="331"/>
        <v>0</v>
      </c>
      <c r="AM876" s="179">
        <f t="shared" si="332"/>
        <v>0</v>
      </c>
      <c r="AP876" s="37">
        <f t="shared" si="333"/>
        <v>0</v>
      </c>
      <c r="AS876" s="37">
        <f t="shared" si="334"/>
        <v>0</v>
      </c>
      <c r="AV876" s="37">
        <f t="shared" si="347"/>
        <v>0</v>
      </c>
      <c r="DE876" s="37">
        <f t="shared" si="335"/>
        <v>0</v>
      </c>
      <c r="EL876" s="37">
        <f t="shared" si="336"/>
        <v>0</v>
      </c>
      <c r="FH876" s="37">
        <v>0</v>
      </c>
      <c r="FI876" s="37">
        <v>0</v>
      </c>
      <c r="JT876" s="37">
        <f t="shared" si="337"/>
        <v>0</v>
      </c>
      <c r="JW876" s="37">
        <f t="shared" si="338"/>
        <v>0</v>
      </c>
      <c r="JZ876" s="37">
        <f t="shared" si="339"/>
        <v>0</v>
      </c>
      <c r="KA876" s="37">
        <f t="shared" si="340"/>
        <v>0</v>
      </c>
      <c r="KB876" s="37">
        <f t="shared" si="341"/>
        <v>0</v>
      </c>
      <c r="KC876" s="37">
        <f t="shared" si="342"/>
        <v>0</v>
      </c>
      <c r="KD876" s="37">
        <f t="shared" si="343"/>
        <v>0</v>
      </c>
      <c r="KV876" s="37">
        <f t="shared" si="344"/>
        <v>0</v>
      </c>
    </row>
    <row r="877" spans="1:308" ht="17.25" customHeight="1" x14ac:dyDescent="0.3">
      <c r="A877" s="17"/>
      <c r="B877" s="19"/>
      <c r="E877" s="78">
        <f t="shared" si="345"/>
        <v>0</v>
      </c>
      <c r="F877" s="78">
        <f t="shared" si="325"/>
        <v>0</v>
      </c>
      <c r="G877" s="78">
        <f t="shared" si="326"/>
        <v>0</v>
      </c>
      <c r="H877" s="78">
        <f t="shared" si="327"/>
        <v>0</v>
      </c>
      <c r="I877" s="78">
        <f t="shared" si="346"/>
        <v>0</v>
      </c>
      <c r="J877" s="37">
        <f t="shared" si="328"/>
        <v>0</v>
      </c>
      <c r="V877" s="180">
        <f t="shared" si="324"/>
        <v>0</v>
      </c>
      <c r="W877" s="180">
        <f t="shared" si="329"/>
        <v>0</v>
      </c>
      <c r="X877" s="180"/>
      <c r="Y877" s="180"/>
      <c r="Z877" s="180">
        <f t="shared" si="330"/>
        <v>0</v>
      </c>
      <c r="AA877" s="180"/>
      <c r="AB877" s="180"/>
      <c r="AC877" s="180">
        <f t="shared" si="331"/>
        <v>0</v>
      </c>
      <c r="AM877" s="179">
        <f t="shared" si="332"/>
        <v>0</v>
      </c>
      <c r="AP877" s="37">
        <f t="shared" si="333"/>
        <v>0</v>
      </c>
      <c r="AS877" s="37">
        <f t="shared" si="334"/>
        <v>0</v>
      </c>
      <c r="AV877" s="37">
        <f t="shared" si="347"/>
        <v>0</v>
      </c>
      <c r="DE877" s="37">
        <f t="shared" si="335"/>
        <v>0</v>
      </c>
      <c r="EL877" s="37">
        <f t="shared" si="336"/>
        <v>0</v>
      </c>
      <c r="FH877" s="37">
        <v>0</v>
      </c>
      <c r="FI877" s="37">
        <v>0</v>
      </c>
      <c r="JT877" s="37">
        <f t="shared" si="337"/>
        <v>0</v>
      </c>
      <c r="JW877" s="37">
        <f t="shared" si="338"/>
        <v>0</v>
      </c>
      <c r="JZ877" s="37">
        <f t="shared" si="339"/>
        <v>0</v>
      </c>
      <c r="KA877" s="37">
        <f t="shared" si="340"/>
        <v>0</v>
      </c>
      <c r="KB877" s="37">
        <f t="shared" si="341"/>
        <v>0</v>
      </c>
      <c r="KC877" s="37">
        <f t="shared" si="342"/>
        <v>0</v>
      </c>
      <c r="KD877" s="37">
        <f t="shared" si="343"/>
        <v>0</v>
      </c>
      <c r="KV877" s="37">
        <f t="shared" si="344"/>
        <v>0</v>
      </c>
    </row>
    <row r="878" spans="1:308" ht="17.25" customHeight="1" x14ac:dyDescent="0.3">
      <c r="A878" s="17"/>
      <c r="B878" s="19"/>
      <c r="E878" s="78">
        <f t="shared" si="345"/>
        <v>0</v>
      </c>
      <c r="F878" s="78">
        <f t="shared" si="325"/>
        <v>0</v>
      </c>
      <c r="G878" s="78">
        <f t="shared" si="326"/>
        <v>0</v>
      </c>
      <c r="H878" s="78">
        <f t="shared" si="327"/>
        <v>0</v>
      </c>
      <c r="I878" s="78">
        <f t="shared" si="346"/>
        <v>0</v>
      </c>
      <c r="J878" s="37">
        <f t="shared" si="328"/>
        <v>0</v>
      </c>
      <c r="V878" s="180">
        <f t="shared" si="324"/>
        <v>0</v>
      </c>
      <c r="W878" s="180">
        <f t="shared" si="329"/>
        <v>0</v>
      </c>
      <c r="X878" s="180"/>
      <c r="Y878" s="180"/>
      <c r="Z878" s="180">
        <f t="shared" si="330"/>
        <v>0</v>
      </c>
      <c r="AA878" s="180"/>
      <c r="AB878" s="180"/>
      <c r="AC878" s="180">
        <f t="shared" si="331"/>
        <v>0</v>
      </c>
      <c r="AM878" s="179">
        <f t="shared" si="332"/>
        <v>0</v>
      </c>
      <c r="AP878" s="37">
        <f t="shared" si="333"/>
        <v>0</v>
      </c>
      <c r="AS878" s="37">
        <f t="shared" si="334"/>
        <v>0</v>
      </c>
      <c r="AV878" s="37">
        <f t="shared" si="347"/>
        <v>0</v>
      </c>
      <c r="DE878" s="37">
        <f t="shared" si="335"/>
        <v>0</v>
      </c>
      <c r="EL878" s="37">
        <f t="shared" si="336"/>
        <v>0</v>
      </c>
      <c r="FH878" s="37">
        <v>0</v>
      </c>
      <c r="FI878" s="37">
        <v>0</v>
      </c>
      <c r="JT878" s="37">
        <f t="shared" si="337"/>
        <v>0</v>
      </c>
      <c r="JW878" s="37">
        <f t="shared" si="338"/>
        <v>0</v>
      </c>
      <c r="JZ878" s="37">
        <f t="shared" si="339"/>
        <v>0</v>
      </c>
      <c r="KA878" s="37">
        <f t="shared" si="340"/>
        <v>0</v>
      </c>
      <c r="KB878" s="37">
        <f t="shared" si="341"/>
        <v>0</v>
      </c>
      <c r="KC878" s="37">
        <f t="shared" si="342"/>
        <v>0</v>
      </c>
      <c r="KD878" s="37">
        <f t="shared" si="343"/>
        <v>0</v>
      </c>
      <c r="KV878" s="37">
        <f t="shared" si="344"/>
        <v>0</v>
      </c>
    </row>
    <row r="879" spans="1:308" ht="17.25" customHeight="1" x14ac:dyDescent="0.3">
      <c r="A879" s="17"/>
      <c r="B879" s="19"/>
      <c r="E879" s="78">
        <f t="shared" si="345"/>
        <v>0</v>
      </c>
      <c r="F879" s="78">
        <f t="shared" si="325"/>
        <v>0</v>
      </c>
      <c r="G879" s="78">
        <f t="shared" si="326"/>
        <v>0</v>
      </c>
      <c r="H879" s="78">
        <f t="shared" si="327"/>
        <v>0</v>
      </c>
      <c r="I879" s="78">
        <f t="shared" si="346"/>
        <v>0</v>
      </c>
      <c r="J879" s="37">
        <f t="shared" si="328"/>
        <v>0</v>
      </c>
      <c r="V879" s="180">
        <f t="shared" si="324"/>
        <v>0</v>
      </c>
      <c r="W879" s="180">
        <f t="shared" si="329"/>
        <v>0</v>
      </c>
      <c r="X879" s="180"/>
      <c r="Y879" s="180"/>
      <c r="Z879" s="180">
        <f t="shared" si="330"/>
        <v>0</v>
      </c>
      <c r="AA879" s="180"/>
      <c r="AB879" s="180"/>
      <c r="AC879" s="180">
        <f t="shared" si="331"/>
        <v>0</v>
      </c>
      <c r="AM879" s="179">
        <f t="shared" si="332"/>
        <v>0</v>
      </c>
      <c r="AP879" s="37">
        <f t="shared" si="333"/>
        <v>0</v>
      </c>
      <c r="AS879" s="37">
        <f t="shared" si="334"/>
        <v>0</v>
      </c>
      <c r="AV879" s="37">
        <f t="shared" si="347"/>
        <v>0</v>
      </c>
      <c r="DE879" s="37">
        <f t="shared" si="335"/>
        <v>0</v>
      </c>
      <c r="EL879" s="37">
        <f t="shared" si="336"/>
        <v>0</v>
      </c>
      <c r="FH879" s="37">
        <v>0</v>
      </c>
      <c r="FI879" s="37">
        <v>0</v>
      </c>
      <c r="JT879" s="37">
        <f t="shared" si="337"/>
        <v>0</v>
      </c>
      <c r="JW879" s="37">
        <f t="shared" si="338"/>
        <v>0</v>
      </c>
      <c r="JZ879" s="37">
        <f t="shared" si="339"/>
        <v>0</v>
      </c>
      <c r="KA879" s="37">
        <f t="shared" si="340"/>
        <v>0</v>
      </c>
      <c r="KB879" s="37">
        <f t="shared" si="341"/>
        <v>0</v>
      </c>
      <c r="KC879" s="37">
        <f t="shared" si="342"/>
        <v>0</v>
      </c>
      <c r="KD879" s="37">
        <f t="shared" si="343"/>
        <v>0</v>
      </c>
      <c r="KV879" s="37">
        <f t="shared" si="344"/>
        <v>0</v>
      </c>
    </row>
    <row r="880" spans="1:308" ht="17.25" customHeight="1" x14ac:dyDescent="0.3">
      <c r="A880" s="17"/>
      <c r="B880" s="19"/>
      <c r="E880" s="78">
        <f t="shared" si="345"/>
        <v>0</v>
      </c>
      <c r="F880" s="78">
        <f t="shared" si="325"/>
        <v>0</v>
      </c>
      <c r="G880" s="78">
        <f t="shared" si="326"/>
        <v>0</v>
      </c>
      <c r="H880" s="78">
        <f t="shared" si="327"/>
        <v>0</v>
      </c>
      <c r="I880" s="78">
        <f t="shared" si="346"/>
        <v>0</v>
      </c>
      <c r="J880" s="37">
        <f t="shared" si="328"/>
        <v>0</v>
      </c>
      <c r="V880" s="180">
        <f t="shared" si="324"/>
        <v>0</v>
      </c>
      <c r="W880" s="180">
        <f t="shared" si="329"/>
        <v>0</v>
      </c>
      <c r="X880" s="180"/>
      <c r="Y880" s="180"/>
      <c r="Z880" s="180">
        <f t="shared" si="330"/>
        <v>0</v>
      </c>
      <c r="AA880" s="180"/>
      <c r="AB880" s="180"/>
      <c r="AC880" s="180">
        <f t="shared" si="331"/>
        <v>0</v>
      </c>
      <c r="AM880" s="179">
        <f t="shared" si="332"/>
        <v>0</v>
      </c>
      <c r="AP880" s="37">
        <f t="shared" si="333"/>
        <v>0</v>
      </c>
      <c r="AS880" s="37">
        <f t="shared" si="334"/>
        <v>0</v>
      </c>
      <c r="AV880" s="37">
        <f t="shared" si="347"/>
        <v>0</v>
      </c>
      <c r="DE880" s="37">
        <f t="shared" si="335"/>
        <v>0</v>
      </c>
      <c r="EL880" s="37">
        <f t="shared" si="336"/>
        <v>0</v>
      </c>
      <c r="FH880" s="37">
        <v>0</v>
      </c>
      <c r="FI880" s="37">
        <v>0</v>
      </c>
      <c r="JT880" s="37">
        <f t="shared" si="337"/>
        <v>0</v>
      </c>
      <c r="JW880" s="37">
        <f t="shared" si="338"/>
        <v>0</v>
      </c>
      <c r="JZ880" s="37">
        <f t="shared" si="339"/>
        <v>0</v>
      </c>
      <c r="KA880" s="37">
        <f t="shared" si="340"/>
        <v>0</v>
      </c>
      <c r="KB880" s="37">
        <f t="shared" si="341"/>
        <v>0</v>
      </c>
      <c r="KC880" s="37">
        <f t="shared" si="342"/>
        <v>0</v>
      </c>
      <c r="KD880" s="37">
        <f t="shared" si="343"/>
        <v>0</v>
      </c>
      <c r="KV880" s="37">
        <f t="shared" si="344"/>
        <v>0</v>
      </c>
    </row>
    <row r="881" spans="1:308" ht="17.25" customHeight="1" x14ac:dyDescent="0.3">
      <c r="A881" s="17"/>
      <c r="B881" s="19"/>
      <c r="E881" s="78">
        <f t="shared" si="345"/>
        <v>0</v>
      </c>
      <c r="F881" s="78">
        <f t="shared" si="325"/>
        <v>0</v>
      </c>
      <c r="G881" s="78">
        <f t="shared" si="326"/>
        <v>0</v>
      </c>
      <c r="H881" s="78">
        <f t="shared" si="327"/>
        <v>0</v>
      </c>
      <c r="I881" s="78">
        <f t="shared" si="346"/>
        <v>0</v>
      </c>
      <c r="J881" s="37">
        <f t="shared" si="328"/>
        <v>0</v>
      </c>
      <c r="V881" s="180">
        <f t="shared" si="324"/>
        <v>0</v>
      </c>
      <c r="W881" s="180">
        <f t="shared" si="329"/>
        <v>0</v>
      </c>
      <c r="X881" s="180"/>
      <c r="Y881" s="180"/>
      <c r="Z881" s="180">
        <f t="shared" si="330"/>
        <v>0</v>
      </c>
      <c r="AA881" s="180"/>
      <c r="AB881" s="180"/>
      <c r="AC881" s="180">
        <f t="shared" si="331"/>
        <v>0</v>
      </c>
      <c r="AM881" s="179">
        <f t="shared" si="332"/>
        <v>0</v>
      </c>
      <c r="AP881" s="37">
        <f t="shared" si="333"/>
        <v>0</v>
      </c>
      <c r="AS881" s="37">
        <f t="shared" si="334"/>
        <v>0</v>
      </c>
      <c r="AV881" s="37">
        <f t="shared" si="347"/>
        <v>0</v>
      </c>
      <c r="DE881" s="37">
        <f t="shared" si="335"/>
        <v>0</v>
      </c>
      <c r="EL881" s="37">
        <f t="shared" si="336"/>
        <v>0</v>
      </c>
      <c r="FH881" s="37">
        <v>0</v>
      </c>
      <c r="FI881" s="37">
        <v>0</v>
      </c>
      <c r="JT881" s="37">
        <f t="shared" si="337"/>
        <v>0</v>
      </c>
      <c r="JW881" s="37">
        <f t="shared" si="338"/>
        <v>0</v>
      </c>
      <c r="JZ881" s="37">
        <f t="shared" si="339"/>
        <v>0</v>
      </c>
      <c r="KA881" s="37">
        <f t="shared" si="340"/>
        <v>0</v>
      </c>
      <c r="KB881" s="37">
        <f t="shared" si="341"/>
        <v>0</v>
      </c>
      <c r="KC881" s="37">
        <f t="shared" si="342"/>
        <v>0</v>
      </c>
      <c r="KD881" s="37">
        <f t="shared" si="343"/>
        <v>0</v>
      </c>
      <c r="KV881" s="37">
        <f t="shared" si="344"/>
        <v>0</v>
      </c>
    </row>
    <row r="882" spans="1:308" ht="17.25" customHeight="1" x14ac:dyDescent="0.3">
      <c r="A882" s="17"/>
      <c r="B882" s="19"/>
      <c r="E882" s="78">
        <f t="shared" si="345"/>
        <v>0</v>
      </c>
      <c r="F882" s="78">
        <f t="shared" si="325"/>
        <v>0</v>
      </c>
      <c r="G882" s="78">
        <f t="shared" si="326"/>
        <v>0</v>
      </c>
      <c r="H882" s="78">
        <f t="shared" si="327"/>
        <v>0</v>
      </c>
      <c r="I882" s="78">
        <f t="shared" si="346"/>
        <v>0</v>
      </c>
      <c r="J882" s="37">
        <f t="shared" si="328"/>
        <v>0</v>
      </c>
      <c r="V882" s="180">
        <f t="shared" si="324"/>
        <v>0</v>
      </c>
      <c r="W882" s="180">
        <f t="shared" si="329"/>
        <v>0</v>
      </c>
      <c r="X882" s="180"/>
      <c r="Y882" s="180"/>
      <c r="Z882" s="180">
        <f t="shared" si="330"/>
        <v>0</v>
      </c>
      <c r="AA882" s="180"/>
      <c r="AB882" s="180"/>
      <c r="AC882" s="180">
        <f t="shared" si="331"/>
        <v>0</v>
      </c>
      <c r="AM882" s="179">
        <f t="shared" si="332"/>
        <v>0</v>
      </c>
      <c r="AP882" s="37">
        <f t="shared" si="333"/>
        <v>0</v>
      </c>
      <c r="AS882" s="37">
        <f t="shared" si="334"/>
        <v>0</v>
      </c>
      <c r="AV882" s="37">
        <f t="shared" si="347"/>
        <v>0</v>
      </c>
      <c r="DE882" s="37">
        <f t="shared" si="335"/>
        <v>0</v>
      </c>
      <c r="EL882" s="37">
        <f t="shared" si="336"/>
        <v>0</v>
      </c>
      <c r="FH882" s="37">
        <v>0</v>
      </c>
      <c r="FI882" s="37">
        <v>0</v>
      </c>
      <c r="JT882" s="37">
        <f t="shared" si="337"/>
        <v>0</v>
      </c>
      <c r="JW882" s="37">
        <f t="shared" si="338"/>
        <v>0</v>
      </c>
      <c r="JZ882" s="37">
        <f t="shared" si="339"/>
        <v>0</v>
      </c>
      <c r="KA882" s="37">
        <f t="shared" si="340"/>
        <v>0</v>
      </c>
      <c r="KB882" s="37">
        <f t="shared" si="341"/>
        <v>0</v>
      </c>
      <c r="KC882" s="37">
        <f t="shared" si="342"/>
        <v>0</v>
      </c>
      <c r="KD882" s="37">
        <f t="shared" si="343"/>
        <v>0</v>
      </c>
      <c r="KV882" s="37">
        <f t="shared" si="344"/>
        <v>0</v>
      </c>
    </row>
    <row r="883" spans="1:308" ht="17.25" customHeight="1" x14ac:dyDescent="0.3">
      <c r="A883" s="17"/>
      <c r="B883" s="19"/>
      <c r="E883" s="78">
        <f t="shared" si="345"/>
        <v>0</v>
      </c>
      <c r="F883" s="78">
        <f t="shared" si="325"/>
        <v>0</v>
      </c>
      <c r="G883" s="78">
        <f t="shared" si="326"/>
        <v>0</v>
      </c>
      <c r="H883" s="78">
        <f t="shared" si="327"/>
        <v>0</v>
      </c>
      <c r="I883" s="78">
        <f t="shared" si="346"/>
        <v>0</v>
      </c>
      <c r="J883" s="37">
        <f t="shared" si="328"/>
        <v>0</v>
      </c>
      <c r="V883" s="180">
        <f t="shared" si="324"/>
        <v>0</v>
      </c>
      <c r="W883" s="180">
        <f t="shared" si="329"/>
        <v>0</v>
      </c>
      <c r="X883" s="180"/>
      <c r="Y883" s="180"/>
      <c r="Z883" s="180">
        <f t="shared" si="330"/>
        <v>0</v>
      </c>
      <c r="AA883" s="180"/>
      <c r="AB883" s="180"/>
      <c r="AC883" s="180">
        <f t="shared" si="331"/>
        <v>0</v>
      </c>
      <c r="AM883" s="179">
        <f t="shared" si="332"/>
        <v>0</v>
      </c>
      <c r="AP883" s="37">
        <f t="shared" si="333"/>
        <v>0</v>
      </c>
      <c r="AS883" s="37">
        <f t="shared" si="334"/>
        <v>0</v>
      </c>
      <c r="AV883" s="37">
        <f t="shared" si="347"/>
        <v>0</v>
      </c>
      <c r="DE883" s="37">
        <f t="shared" si="335"/>
        <v>0</v>
      </c>
      <c r="EL883" s="37">
        <f t="shared" si="336"/>
        <v>0</v>
      </c>
      <c r="FH883" s="37">
        <v>0</v>
      </c>
      <c r="FI883" s="37">
        <v>0</v>
      </c>
      <c r="JT883" s="37">
        <f t="shared" si="337"/>
        <v>0</v>
      </c>
      <c r="JW883" s="37">
        <f t="shared" si="338"/>
        <v>0</v>
      </c>
      <c r="JZ883" s="37">
        <f t="shared" si="339"/>
        <v>0</v>
      </c>
      <c r="KA883" s="37">
        <f t="shared" si="340"/>
        <v>0</v>
      </c>
      <c r="KB883" s="37">
        <f t="shared" si="341"/>
        <v>0</v>
      </c>
      <c r="KC883" s="37">
        <f t="shared" si="342"/>
        <v>0</v>
      </c>
      <c r="KD883" s="37">
        <f t="shared" si="343"/>
        <v>0</v>
      </c>
      <c r="KV883" s="37">
        <f t="shared" si="344"/>
        <v>0</v>
      </c>
    </row>
    <row r="884" spans="1:308" ht="17.25" customHeight="1" x14ac:dyDescent="0.3">
      <c r="A884" s="17"/>
      <c r="B884" s="19"/>
      <c r="E884" s="78">
        <f t="shared" si="345"/>
        <v>0</v>
      </c>
      <c r="F884" s="78">
        <f t="shared" si="325"/>
        <v>0</v>
      </c>
      <c r="G884" s="78">
        <f t="shared" si="326"/>
        <v>0</v>
      </c>
      <c r="H884" s="78">
        <f t="shared" si="327"/>
        <v>0</v>
      </c>
      <c r="I884" s="78">
        <f t="shared" si="346"/>
        <v>0</v>
      </c>
      <c r="J884" s="37">
        <f t="shared" si="328"/>
        <v>0</v>
      </c>
      <c r="V884" s="180">
        <f t="shared" si="324"/>
        <v>0</v>
      </c>
      <c r="W884" s="180">
        <f t="shared" si="329"/>
        <v>0</v>
      </c>
      <c r="X884" s="180"/>
      <c r="Y884" s="180"/>
      <c r="Z884" s="180">
        <f t="shared" si="330"/>
        <v>0</v>
      </c>
      <c r="AA884" s="180"/>
      <c r="AB884" s="180"/>
      <c r="AC884" s="180">
        <f t="shared" si="331"/>
        <v>0</v>
      </c>
      <c r="AM884" s="179">
        <f t="shared" si="332"/>
        <v>0</v>
      </c>
      <c r="AP884" s="37">
        <f t="shared" si="333"/>
        <v>0</v>
      </c>
      <c r="AS884" s="37">
        <f t="shared" si="334"/>
        <v>0</v>
      </c>
      <c r="AV884" s="37">
        <f t="shared" si="347"/>
        <v>0</v>
      </c>
      <c r="DE884" s="37">
        <f t="shared" si="335"/>
        <v>0</v>
      </c>
      <c r="EL884" s="37">
        <f t="shared" si="336"/>
        <v>0</v>
      </c>
      <c r="FH884" s="37">
        <v>0</v>
      </c>
      <c r="FI884" s="37">
        <v>0</v>
      </c>
      <c r="JT884" s="37">
        <f t="shared" si="337"/>
        <v>0</v>
      </c>
      <c r="JW884" s="37">
        <f t="shared" si="338"/>
        <v>0</v>
      </c>
      <c r="JZ884" s="37">
        <f t="shared" si="339"/>
        <v>0</v>
      </c>
      <c r="KA884" s="37">
        <f t="shared" si="340"/>
        <v>0</v>
      </c>
      <c r="KB884" s="37">
        <f t="shared" si="341"/>
        <v>0</v>
      </c>
      <c r="KC884" s="37">
        <f t="shared" si="342"/>
        <v>0</v>
      </c>
      <c r="KD884" s="37">
        <f t="shared" si="343"/>
        <v>0</v>
      </c>
      <c r="KV884" s="37">
        <f t="shared" si="344"/>
        <v>0</v>
      </c>
    </row>
    <row r="885" spans="1:308" ht="17.25" customHeight="1" x14ac:dyDescent="0.3">
      <c r="A885" s="17"/>
      <c r="B885" s="19"/>
      <c r="E885" s="78">
        <f t="shared" si="345"/>
        <v>0</v>
      </c>
      <c r="F885" s="78">
        <f t="shared" si="325"/>
        <v>0</v>
      </c>
      <c r="G885" s="78">
        <f t="shared" si="326"/>
        <v>0</v>
      </c>
      <c r="H885" s="78">
        <f t="shared" si="327"/>
        <v>0</v>
      </c>
      <c r="I885" s="78">
        <f t="shared" si="346"/>
        <v>0</v>
      </c>
      <c r="J885" s="37">
        <f t="shared" si="328"/>
        <v>0</v>
      </c>
      <c r="V885" s="180">
        <f t="shared" si="324"/>
        <v>0</v>
      </c>
      <c r="W885" s="180">
        <f t="shared" si="329"/>
        <v>0</v>
      </c>
      <c r="X885" s="180"/>
      <c r="Y885" s="180"/>
      <c r="Z885" s="180">
        <f t="shared" si="330"/>
        <v>0</v>
      </c>
      <c r="AA885" s="180"/>
      <c r="AB885" s="180"/>
      <c r="AC885" s="180">
        <f t="shared" si="331"/>
        <v>0</v>
      </c>
      <c r="AM885" s="179">
        <f t="shared" si="332"/>
        <v>0</v>
      </c>
      <c r="AP885" s="37">
        <f t="shared" si="333"/>
        <v>0</v>
      </c>
      <c r="AS885" s="37">
        <f t="shared" si="334"/>
        <v>0</v>
      </c>
      <c r="AV885" s="37">
        <f t="shared" si="347"/>
        <v>0</v>
      </c>
      <c r="DE885" s="37">
        <f t="shared" si="335"/>
        <v>0</v>
      </c>
      <c r="EL885" s="37">
        <f t="shared" si="336"/>
        <v>0</v>
      </c>
      <c r="FH885" s="37">
        <v>0</v>
      </c>
      <c r="FI885" s="37">
        <v>0</v>
      </c>
      <c r="JT885" s="37">
        <f t="shared" si="337"/>
        <v>0</v>
      </c>
      <c r="JW885" s="37">
        <f t="shared" si="338"/>
        <v>0</v>
      </c>
      <c r="JZ885" s="37">
        <f t="shared" si="339"/>
        <v>0</v>
      </c>
      <c r="KA885" s="37">
        <f t="shared" si="340"/>
        <v>0</v>
      </c>
      <c r="KB885" s="37">
        <f t="shared" si="341"/>
        <v>0</v>
      </c>
      <c r="KC885" s="37">
        <f t="shared" si="342"/>
        <v>0</v>
      </c>
      <c r="KD885" s="37">
        <f t="shared" si="343"/>
        <v>0</v>
      </c>
      <c r="KV885" s="37">
        <f t="shared" si="344"/>
        <v>0</v>
      </c>
    </row>
    <row r="886" spans="1:308" ht="17.25" customHeight="1" x14ac:dyDescent="0.3">
      <c r="A886" s="17"/>
      <c r="B886" s="19"/>
      <c r="E886" s="78">
        <f t="shared" si="345"/>
        <v>0</v>
      </c>
      <c r="F886" s="78">
        <f t="shared" si="325"/>
        <v>0</v>
      </c>
      <c r="G886" s="78">
        <f t="shared" si="326"/>
        <v>0</v>
      </c>
      <c r="H886" s="78">
        <f t="shared" si="327"/>
        <v>0</v>
      </c>
      <c r="I886" s="78">
        <f t="shared" si="346"/>
        <v>0</v>
      </c>
      <c r="J886" s="37">
        <f t="shared" si="328"/>
        <v>0</v>
      </c>
      <c r="V886" s="180">
        <f t="shared" si="324"/>
        <v>0</v>
      </c>
      <c r="W886" s="180">
        <f t="shared" si="329"/>
        <v>0</v>
      </c>
      <c r="X886" s="180"/>
      <c r="Y886" s="180"/>
      <c r="Z886" s="180">
        <f t="shared" si="330"/>
        <v>0</v>
      </c>
      <c r="AA886" s="180"/>
      <c r="AB886" s="180"/>
      <c r="AC886" s="180">
        <f t="shared" si="331"/>
        <v>0</v>
      </c>
      <c r="AM886" s="179">
        <f t="shared" si="332"/>
        <v>0</v>
      </c>
      <c r="AP886" s="37">
        <f t="shared" si="333"/>
        <v>0</v>
      </c>
      <c r="AS886" s="37">
        <f t="shared" si="334"/>
        <v>0</v>
      </c>
      <c r="AV886" s="37">
        <f t="shared" si="347"/>
        <v>0</v>
      </c>
      <c r="DE886" s="37">
        <f t="shared" si="335"/>
        <v>0</v>
      </c>
      <c r="EL886" s="37">
        <f t="shared" si="336"/>
        <v>0</v>
      </c>
      <c r="FH886" s="37">
        <v>0</v>
      </c>
      <c r="FI886" s="37">
        <v>0</v>
      </c>
      <c r="JT886" s="37">
        <f t="shared" si="337"/>
        <v>0</v>
      </c>
      <c r="JW886" s="37">
        <f t="shared" si="338"/>
        <v>0</v>
      </c>
      <c r="JZ886" s="37">
        <f t="shared" si="339"/>
        <v>0</v>
      </c>
      <c r="KA886" s="37">
        <f t="shared" si="340"/>
        <v>0</v>
      </c>
      <c r="KB886" s="37">
        <f t="shared" si="341"/>
        <v>0</v>
      </c>
      <c r="KC886" s="37">
        <f t="shared" si="342"/>
        <v>0</v>
      </c>
      <c r="KD886" s="37">
        <f t="shared" si="343"/>
        <v>0</v>
      </c>
      <c r="KV886" s="37">
        <f t="shared" si="344"/>
        <v>0</v>
      </c>
    </row>
    <row r="887" spans="1:308" ht="17.25" customHeight="1" x14ac:dyDescent="0.3">
      <c r="A887" s="17"/>
      <c r="B887" s="19"/>
      <c r="E887" s="78">
        <f t="shared" si="345"/>
        <v>0</v>
      </c>
      <c r="F887" s="78">
        <f t="shared" si="325"/>
        <v>0</v>
      </c>
      <c r="G887" s="78">
        <f t="shared" si="326"/>
        <v>0</v>
      </c>
      <c r="H887" s="78">
        <f t="shared" si="327"/>
        <v>0</v>
      </c>
      <c r="I887" s="78">
        <f t="shared" si="346"/>
        <v>0</v>
      </c>
      <c r="J887" s="37">
        <f t="shared" si="328"/>
        <v>0</v>
      </c>
      <c r="V887" s="180">
        <f t="shared" si="324"/>
        <v>0</v>
      </c>
      <c r="W887" s="180">
        <f t="shared" si="329"/>
        <v>0</v>
      </c>
      <c r="X887" s="180"/>
      <c r="Y887" s="180"/>
      <c r="Z887" s="180">
        <f t="shared" si="330"/>
        <v>0</v>
      </c>
      <c r="AA887" s="180"/>
      <c r="AB887" s="180"/>
      <c r="AC887" s="180">
        <f t="shared" si="331"/>
        <v>0</v>
      </c>
      <c r="AM887" s="179">
        <f t="shared" si="332"/>
        <v>0</v>
      </c>
      <c r="AP887" s="37">
        <f t="shared" si="333"/>
        <v>0</v>
      </c>
      <c r="AS887" s="37">
        <f t="shared" si="334"/>
        <v>0</v>
      </c>
      <c r="AV887" s="37">
        <f t="shared" si="347"/>
        <v>0</v>
      </c>
      <c r="DE887" s="37">
        <f t="shared" si="335"/>
        <v>0</v>
      </c>
      <c r="EL887" s="37">
        <f t="shared" si="336"/>
        <v>0</v>
      </c>
      <c r="FH887" s="37">
        <v>0</v>
      </c>
      <c r="FI887" s="37">
        <v>0</v>
      </c>
      <c r="JT887" s="37">
        <f t="shared" si="337"/>
        <v>0</v>
      </c>
      <c r="JW887" s="37">
        <f t="shared" si="338"/>
        <v>0</v>
      </c>
      <c r="JZ887" s="37">
        <f t="shared" si="339"/>
        <v>0</v>
      </c>
      <c r="KA887" s="37">
        <f t="shared" si="340"/>
        <v>0</v>
      </c>
      <c r="KB887" s="37">
        <f t="shared" si="341"/>
        <v>0</v>
      </c>
      <c r="KC887" s="37">
        <f t="shared" si="342"/>
        <v>0</v>
      </c>
      <c r="KD887" s="37">
        <f t="shared" si="343"/>
        <v>0</v>
      </c>
      <c r="KV887" s="37">
        <f t="shared" si="344"/>
        <v>0</v>
      </c>
    </row>
    <row r="888" spans="1:308" ht="17.25" customHeight="1" x14ac:dyDescent="0.3">
      <c r="A888" s="17"/>
      <c r="B888" s="19"/>
      <c r="E888" s="78">
        <f t="shared" si="345"/>
        <v>0</v>
      </c>
      <c r="F888" s="78">
        <f t="shared" si="325"/>
        <v>0</v>
      </c>
      <c r="G888" s="78">
        <f t="shared" si="326"/>
        <v>0</v>
      </c>
      <c r="H888" s="78">
        <f t="shared" si="327"/>
        <v>0</v>
      </c>
      <c r="I888" s="78">
        <f t="shared" si="346"/>
        <v>0</v>
      </c>
      <c r="J888" s="37">
        <f t="shared" si="328"/>
        <v>0</v>
      </c>
      <c r="V888" s="180">
        <f t="shared" si="324"/>
        <v>0</v>
      </c>
      <c r="W888" s="180">
        <f t="shared" si="329"/>
        <v>0</v>
      </c>
      <c r="X888" s="180"/>
      <c r="Y888" s="180"/>
      <c r="Z888" s="180">
        <f t="shared" si="330"/>
        <v>0</v>
      </c>
      <c r="AA888" s="180"/>
      <c r="AB888" s="180"/>
      <c r="AC888" s="180">
        <f t="shared" si="331"/>
        <v>0</v>
      </c>
      <c r="AM888" s="179">
        <f t="shared" si="332"/>
        <v>0</v>
      </c>
      <c r="AP888" s="37">
        <f t="shared" si="333"/>
        <v>0</v>
      </c>
      <c r="AS888" s="37">
        <f t="shared" si="334"/>
        <v>0</v>
      </c>
      <c r="AV888" s="37">
        <f t="shared" si="347"/>
        <v>0</v>
      </c>
      <c r="DE888" s="37">
        <f t="shared" si="335"/>
        <v>0</v>
      </c>
      <c r="EL888" s="37">
        <f t="shared" si="336"/>
        <v>0</v>
      </c>
      <c r="FH888" s="37">
        <v>0</v>
      </c>
      <c r="FI888" s="37">
        <v>0</v>
      </c>
      <c r="JT888" s="37">
        <f t="shared" si="337"/>
        <v>0</v>
      </c>
      <c r="JW888" s="37">
        <f t="shared" si="338"/>
        <v>0</v>
      </c>
      <c r="JZ888" s="37">
        <f t="shared" si="339"/>
        <v>0</v>
      </c>
      <c r="KA888" s="37">
        <f t="shared" si="340"/>
        <v>0</v>
      </c>
      <c r="KB888" s="37">
        <f t="shared" si="341"/>
        <v>0</v>
      </c>
      <c r="KC888" s="37">
        <f t="shared" si="342"/>
        <v>0</v>
      </c>
      <c r="KD888" s="37">
        <f t="shared" si="343"/>
        <v>0</v>
      </c>
      <c r="KV888" s="37">
        <f t="shared" si="344"/>
        <v>0</v>
      </c>
    </row>
    <row r="889" spans="1:308" ht="17.25" customHeight="1" x14ac:dyDescent="0.3">
      <c r="A889" s="17"/>
      <c r="B889" s="19"/>
      <c r="E889" s="78">
        <f t="shared" si="345"/>
        <v>0</v>
      </c>
      <c r="F889" s="78">
        <f t="shared" si="325"/>
        <v>0</v>
      </c>
      <c r="G889" s="78">
        <f t="shared" si="326"/>
        <v>0</v>
      </c>
      <c r="H889" s="78">
        <f t="shared" si="327"/>
        <v>0</v>
      </c>
      <c r="I889" s="78">
        <f t="shared" si="346"/>
        <v>0</v>
      </c>
      <c r="J889" s="37">
        <f t="shared" si="328"/>
        <v>0</v>
      </c>
      <c r="V889" s="180">
        <f t="shared" si="324"/>
        <v>0</v>
      </c>
      <c r="W889" s="180">
        <f t="shared" si="329"/>
        <v>0</v>
      </c>
      <c r="X889" s="180"/>
      <c r="Y889" s="180"/>
      <c r="Z889" s="180">
        <f t="shared" si="330"/>
        <v>0</v>
      </c>
      <c r="AA889" s="180"/>
      <c r="AB889" s="180"/>
      <c r="AC889" s="180">
        <f t="shared" si="331"/>
        <v>0</v>
      </c>
      <c r="AM889" s="179">
        <f t="shared" si="332"/>
        <v>0</v>
      </c>
      <c r="AP889" s="37">
        <f t="shared" si="333"/>
        <v>0</v>
      </c>
      <c r="AS889" s="37">
        <f t="shared" si="334"/>
        <v>0</v>
      </c>
      <c r="AV889" s="37">
        <f t="shared" si="347"/>
        <v>0</v>
      </c>
      <c r="DE889" s="37">
        <f t="shared" si="335"/>
        <v>0</v>
      </c>
      <c r="EL889" s="37">
        <f t="shared" si="336"/>
        <v>0</v>
      </c>
      <c r="FH889" s="37">
        <v>0</v>
      </c>
      <c r="FI889" s="37">
        <v>0</v>
      </c>
      <c r="JT889" s="37">
        <f t="shared" si="337"/>
        <v>0</v>
      </c>
      <c r="JW889" s="37">
        <f t="shared" si="338"/>
        <v>0</v>
      </c>
      <c r="JZ889" s="37">
        <f t="shared" si="339"/>
        <v>0</v>
      </c>
      <c r="KA889" s="37">
        <f t="shared" si="340"/>
        <v>0</v>
      </c>
      <c r="KB889" s="37">
        <f t="shared" si="341"/>
        <v>0</v>
      </c>
      <c r="KC889" s="37">
        <f t="shared" si="342"/>
        <v>0</v>
      </c>
      <c r="KD889" s="37">
        <f t="shared" si="343"/>
        <v>0</v>
      </c>
      <c r="KV889" s="37">
        <f t="shared" si="344"/>
        <v>0</v>
      </c>
    </row>
    <row r="890" spans="1:308" ht="17.25" customHeight="1" x14ac:dyDescent="0.3">
      <c r="A890" s="17"/>
      <c r="B890" s="19"/>
      <c r="E890" s="78">
        <f t="shared" si="345"/>
        <v>0</v>
      </c>
      <c r="F890" s="78">
        <f t="shared" si="325"/>
        <v>0</v>
      </c>
      <c r="G890" s="78">
        <f t="shared" si="326"/>
        <v>0</v>
      </c>
      <c r="H890" s="78">
        <f t="shared" si="327"/>
        <v>0</v>
      </c>
      <c r="I890" s="78">
        <f t="shared" si="346"/>
        <v>0</v>
      </c>
      <c r="J890" s="37">
        <f t="shared" si="328"/>
        <v>0</v>
      </c>
      <c r="V890" s="180">
        <f t="shared" si="324"/>
        <v>0</v>
      </c>
      <c r="W890" s="180">
        <f t="shared" si="329"/>
        <v>0</v>
      </c>
      <c r="X890" s="180"/>
      <c r="Y890" s="180"/>
      <c r="Z890" s="180">
        <f t="shared" si="330"/>
        <v>0</v>
      </c>
      <c r="AA890" s="180"/>
      <c r="AB890" s="180"/>
      <c r="AC890" s="180">
        <f t="shared" si="331"/>
        <v>0</v>
      </c>
      <c r="AM890" s="179">
        <f t="shared" si="332"/>
        <v>0</v>
      </c>
      <c r="AP890" s="37">
        <f t="shared" si="333"/>
        <v>0</v>
      </c>
      <c r="AS890" s="37">
        <f t="shared" si="334"/>
        <v>0</v>
      </c>
      <c r="AV890" s="37">
        <f t="shared" si="347"/>
        <v>0</v>
      </c>
      <c r="DE890" s="37">
        <f t="shared" si="335"/>
        <v>0</v>
      </c>
      <c r="EL890" s="37">
        <f t="shared" si="336"/>
        <v>0</v>
      </c>
      <c r="FH890" s="37">
        <v>0</v>
      </c>
      <c r="FI890" s="37">
        <v>0</v>
      </c>
      <c r="JT890" s="37">
        <f t="shared" si="337"/>
        <v>0</v>
      </c>
      <c r="JW890" s="37">
        <f t="shared" si="338"/>
        <v>0</v>
      </c>
      <c r="JZ890" s="37">
        <f t="shared" si="339"/>
        <v>0</v>
      </c>
      <c r="KA890" s="37">
        <f t="shared" si="340"/>
        <v>0</v>
      </c>
      <c r="KB890" s="37">
        <f t="shared" si="341"/>
        <v>0</v>
      </c>
      <c r="KC890" s="37">
        <f t="shared" si="342"/>
        <v>0</v>
      </c>
      <c r="KD890" s="37">
        <f t="shared" si="343"/>
        <v>0</v>
      </c>
      <c r="KV890" s="37">
        <f t="shared" si="344"/>
        <v>0</v>
      </c>
    </row>
    <row r="891" spans="1:308" ht="17.25" customHeight="1" x14ac:dyDescent="0.3">
      <c r="A891" s="17"/>
      <c r="B891" s="19"/>
      <c r="E891" s="78">
        <f t="shared" si="345"/>
        <v>0</v>
      </c>
      <c r="F891" s="78">
        <f t="shared" si="325"/>
        <v>0</v>
      </c>
      <c r="G891" s="78">
        <f t="shared" si="326"/>
        <v>0</v>
      </c>
      <c r="H891" s="78">
        <f t="shared" si="327"/>
        <v>0</v>
      </c>
      <c r="I891" s="78">
        <f t="shared" si="346"/>
        <v>0</v>
      </c>
      <c r="J891" s="37">
        <f t="shared" si="328"/>
        <v>0</v>
      </c>
      <c r="V891" s="180">
        <f t="shared" si="324"/>
        <v>0</v>
      </c>
      <c r="W891" s="180">
        <f t="shared" si="329"/>
        <v>0</v>
      </c>
      <c r="X891" s="180"/>
      <c r="Y891" s="180"/>
      <c r="Z891" s="180">
        <f t="shared" si="330"/>
        <v>0</v>
      </c>
      <c r="AA891" s="180"/>
      <c r="AB891" s="180"/>
      <c r="AC891" s="180">
        <f t="shared" si="331"/>
        <v>0</v>
      </c>
      <c r="AM891" s="179">
        <f t="shared" si="332"/>
        <v>0</v>
      </c>
      <c r="AP891" s="37">
        <f t="shared" si="333"/>
        <v>0</v>
      </c>
      <c r="AS891" s="37">
        <f t="shared" si="334"/>
        <v>0</v>
      </c>
      <c r="AV891" s="37">
        <f t="shared" si="347"/>
        <v>0</v>
      </c>
      <c r="DE891" s="37">
        <f t="shared" si="335"/>
        <v>0</v>
      </c>
      <c r="EL891" s="37">
        <f t="shared" si="336"/>
        <v>0</v>
      </c>
      <c r="FH891" s="37">
        <v>0</v>
      </c>
      <c r="FI891" s="37">
        <v>0</v>
      </c>
      <c r="JT891" s="37">
        <f t="shared" si="337"/>
        <v>0</v>
      </c>
      <c r="JW891" s="37">
        <f t="shared" si="338"/>
        <v>0</v>
      </c>
      <c r="JZ891" s="37">
        <f t="shared" si="339"/>
        <v>0</v>
      </c>
      <c r="KA891" s="37">
        <f t="shared" si="340"/>
        <v>0</v>
      </c>
      <c r="KB891" s="37">
        <f t="shared" si="341"/>
        <v>0</v>
      </c>
      <c r="KC891" s="37">
        <f t="shared" si="342"/>
        <v>0</v>
      </c>
      <c r="KD891" s="37">
        <f t="shared" si="343"/>
        <v>0</v>
      </c>
      <c r="KV891" s="37">
        <f t="shared" si="344"/>
        <v>0</v>
      </c>
    </row>
    <row r="892" spans="1:308" ht="17.25" customHeight="1" x14ac:dyDescent="0.3">
      <c r="A892" s="17"/>
      <c r="B892" s="19"/>
      <c r="E892" s="78">
        <f t="shared" si="345"/>
        <v>0</v>
      </c>
      <c r="F892" s="78">
        <f t="shared" si="325"/>
        <v>0</v>
      </c>
      <c r="G892" s="78">
        <f t="shared" si="326"/>
        <v>0</v>
      </c>
      <c r="H892" s="78">
        <f t="shared" si="327"/>
        <v>0</v>
      </c>
      <c r="I892" s="78">
        <f t="shared" si="346"/>
        <v>0</v>
      </c>
      <c r="J892" s="37">
        <f t="shared" si="328"/>
        <v>0</v>
      </c>
      <c r="V892" s="180">
        <f t="shared" si="324"/>
        <v>0</v>
      </c>
      <c r="W892" s="180">
        <f t="shared" si="329"/>
        <v>0</v>
      </c>
      <c r="X892" s="180"/>
      <c r="Y892" s="180"/>
      <c r="Z892" s="180">
        <f t="shared" si="330"/>
        <v>0</v>
      </c>
      <c r="AA892" s="180"/>
      <c r="AB892" s="180"/>
      <c r="AC892" s="180">
        <f t="shared" si="331"/>
        <v>0</v>
      </c>
      <c r="AM892" s="179">
        <f t="shared" si="332"/>
        <v>0</v>
      </c>
      <c r="AP892" s="37">
        <f t="shared" si="333"/>
        <v>0</v>
      </c>
      <c r="AS892" s="37">
        <f t="shared" si="334"/>
        <v>0</v>
      </c>
      <c r="AV892" s="37">
        <f t="shared" si="347"/>
        <v>0</v>
      </c>
      <c r="DE892" s="37">
        <f t="shared" si="335"/>
        <v>0</v>
      </c>
      <c r="EL892" s="37">
        <f t="shared" si="336"/>
        <v>0</v>
      </c>
      <c r="FH892" s="37">
        <v>0</v>
      </c>
      <c r="FI892" s="37">
        <v>0</v>
      </c>
      <c r="JT892" s="37">
        <f t="shared" si="337"/>
        <v>0</v>
      </c>
      <c r="JW892" s="37">
        <f t="shared" si="338"/>
        <v>0</v>
      </c>
      <c r="JZ892" s="37">
        <f t="shared" si="339"/>
        <v>0</v>
      </c>
      <c r="KA892" s="37">
        <f t="shared" si="340"/>
        <v>0</v>
      </c>
      <c r="KB892" s="37">
        <f t="shared" si="341"/>
        <v>0</v>
      </c>
      <c r="KC892" s="37">
        <f t="shared" si="342"/>
        <v>0</v>
      </c>
      <c r="KD892" s="37">
        <f t="shared" si="343"/>
        <v>0</v>
      </c>
      <c r="KV892" s="37">
        <f t="shared" si="344"/>
        <v>0</v>
      </c>
    </row>
    <row r="893" spans="1:308" ht="17.25" customHeight="1" x14ac:dyDescent="0.3">
      <c r="A893" s="17"/>
      <c r="B893" s="19"/>
      <c r="E893" s="78">
        <f t="shared" si="345"/>
        <v>0</v>
      </c>
      <c r="F893" s="78">
        <f t="shared" si="325"/>
        <v>0</v>
      </c>
      <c r="G893" s="78">
        <f t="shared" si="326"/>
        <v>0</v>
      </c>
      <c r="H893" s="78">
        <f t="shared" si="327"/>
        <v>0</v>
      </c>
      <c r="I893" s="78">
        <f t="shared" si="346"/>
        <v>0</v>
      </c>
      <c r="J893" s="37">
        <f t="shared" si="328"/>
        <v>0</v>
      </c>
      <c r="V893" s="180">
        <f t="shared" si="324"/>
        <v>0</v>
      </c>
      <c r="W893" s="180">
        <f t="shared" si="329"/>
        <v>0</v>
      </c>
      <c r="X893" s="180"/>
      <c r="Y893" s="180"/>
      <c r="Z893" s="180">
        <f t="shared" si="330"/>
        <v>0</v>
      </c>
      <c r="AA893" s="180"/>
      <c r="AB893" s="180"/>
      <c r="AC893" s="180">
        <f t="shared" si="331"/>
        <v>0</v>
      </c>
      <c r="AM893" s="179">
        <f t="shared" si="332"/>
        <v>0</v>
      </c>
      <c r="AP893" s="37">
        <f t="shared" si="333"/>
        <v>0</v>
      </c>
      <c r="AS893" s="37">
        <f t="shared" si="334"/>
        <v>0</v>
      </c>
      <c r="AV893" s="37">
        <f t="shared" si="347"/>
        <v>0</v>
      </c>
      <c r="DE893" s="37">
        <f t="shared" si="335"/>
        <v>0</v>
      </c>
      <c r="EL893" s="37">
        <f t="shared" si="336"/>
        <v>0</v>
      </c>
      <c r="FH893" s="37">
        <v>0</v>
      </c>
      <c r="FI893" s="37">
        <v>0</v>
      </c>
      <c r="JT893" s="37">
        <f t="shared" si="337"/>
        <v>0</v>
      </c>
      <c r="JW893" s="37">
        <f t="shared" si="338"/>
        <v>0</v>
      </c>
      <c r="JZ893" s="37">
        <f t="shared" si="339"/>
        <v>0</v>
      </c>
      <c r="KA893" s="37">
        <f t="shared" si="340"/>
        <v>0</v>
      </c>
      <c r="KB893" s="37">
        <f t="shared" si="341"/>
        <v>0</v>
      </c>
      <c r="KC893" s="37">
        <f t="shared" si="342"/>
        <v>0</v>
      </c>
      <c r="KD893" s="37">
        <f t="shared" si="343"/>
        <v>0</v>
      </c>
      <c r="KV893" s="37">
        <f t="shared" si="344"/>
        <v>0</v>
      </c>
    </row>
    <row r="894" spans="1:308" ht="17.25" customHeight="1" x14ac:dyDescent="0.3">
      <c r="A894" s="17"/>
      <c r="B894" s="19"/>
      <c r="E894" s="78">
        <f t="shared" si="345"/>
        <v>0</v>
      </c>
      <c r="F894" s="78">
        <f t="shared" si="325"/>
        <v>0</v>
      </c>
      <c r="G894" s="78">
        <f t="shared" si="326"/>
        <v>0</v>
      </c>
      <c r="H894" s="78">
        <f t="shared" si="327"/>
        <v>0</v>
      </c>
      <c r="I894" s="78">
        <f t="shared" si="346"/>
        <v>0</v>
      </c>
      <c r="J894" s="37">
        <f t="shared" si="328"/>
        <v>0</v>
      </c>
      <c r="V894" s="180">
        <f t="shared" si="324"/>
        <v>0</v>
      </c>
      <c r="W894" s="180">
        <f t="shared" si="329"/>
        <v>0</v>
      </c>
      <c r="X894" s="180"/>
      <c r="Y894" s="180"/>
      <c r="Z894" s="180">
        <f t="shared" si="330"/>
        <v>0</v>
      </c>
      <c r="AA894" s="180"/>
      <c r="AB894" s="180"/>
      <c r="AC894" s="180">
        <f t="shared" si="331"/>
        <v>0</v>
      </c>
      <c r="AM894" s="179">
        <f t="shared" si="332"/>
        <v>0</v>
      </c>
      <c r="AP894" s="37">
        <f t="shared" si="333"/>
        <v>0</v>
      </c>
      <c r="AS894" s="37">
        <f t="shared" si="334"/>
        <v>0</v>
      </c>
      <c r="AV894" s="37">
        <f t="shared" si="347"/>
        <v>0</v>
      </c>
      <c r="DE894" s="37">
        <f t="shared" si="335"/>
        <v>0</v>
      </c>
      <c r="EL894" s="37">
        <f t="shared" si="336"/>
        <v>0</v>
      </c>
      <c r="FH894" s="37">
        <v>0</v>
      </c>
      <c r="FI894" s="37">
        <v>0</v>
      </c>
      <c r="JT894" s="37">
        <f t="shared" si="337"/>
        <v>0</v>
      </c>
      <c r="JW894" s="37">
        <f t="shared" si="338"/>
        <v>0</v>
      </c>
      <c r="JZ894" s="37">
        <f t="shared" si="339"/>
        <v>0</v>
      </c>
      <c r="KA894" s="37">
        <f t="shared" si="340"/>
        <v>0</v>
      </c>
      <c r="KB894" s="37">
        <f t="shared" si="341"/>
        <v>0</v>
      </c>
      <c r="KC894" s="37">
        <f t="shared" si="342"/>
        <v>0</v>
      </c>
      <c r="KD894" s="37">
        <f t="shared" si="343"/>
        <v>0</v>
      </c>
      <c r="KV894" s="37">
        <f t="shared" si="344"/>
        <v>0</v>
      </c>
    </row>
    <row r="895" spans="1:308" ht="17.25" customHeight="1" x14ac:dyDescent="0.3">
      <c r="A895" s="17"/>
      <c r="B895" s="19"/>
      <c r="E895" s="78">
        <f t="shared" si="345"/>
        <v>0</v>
      </c>
      <c r="F895" s="78">
        <f t="shared" si="325"/>
        <v>0</v>
      </c>
      <c r="G895" s="78">
        <f t="shared" si="326"/>
        <v>0</v>
      </c>
      <c r="H895" s="78">
        <f t="shared" si="327"/>
        <v>0</v>
      </c>
      <c r="I895" s="78">
        <f t="shared" si="346"/>
        <v>0</v>
      </c>
      <c r="J895" s="37">
        <f t="shared" si="328"/>
        <v>0</v>
      </c>
      <c r="V895" s="180">
        <f t="shared" si="324"/>
        <v>0</v>
      </c>
      <c r="W895" s="180">
        <f t="shared" si="329"/>
        <v>0</v>
      </c>
      <c r="X895" s="180"/>
      <c r="Y895" s="180"/>
      <c r="Z895" s="180">
        <f t="shared" si="330"/>
        <v>0</v>
      </c>
      <c r="AA895" s="180"/>
      <c r="AB895" s="180"/>
      <c r="AC895" s="180">
        <f t="shared" si="331"/>
        <v>0</v>
      </c>
      <c r="AM895" s="179">
        <f t="shared" si="332"/>
        <v>0</v>
      </c>
      <c r="AP895" s="37">
        <f t="shared" si="333"/>
        <v>0</v>
      </c>
      <c r="AS895" s="37">
        <f t="shared" si="334"/>
        <v>0</v>
      </c>
      <c r="AV895" s="37">
        <f t="shared" si="347"/>
        <v>0</v>
      </c>
      <c r="DE895" s="37">
        <f t="shared" si="335"/>
        <v>0</v>
      </c>
      <c r="EL895" s="37">
        <f t="shared" si="336"/>
        <v>0</v>
      </c>
      <c r="FH895" s="37">
        <v>0</v>
      </c>
      <c r="FI895" s="37">
        <v>0</v>
      </c>
      <c r="JT895" s="37">
        <f t="shared" si="337"/>
        <v>0</v>
      </c>
      <c r="JW895" s="37">
        <f t="shared" si="338"/>
        <v>0</v>
      </c>
      <c r="JZ895" s="37">
        <f t="shared" si="339"/>
        <v>0</v>
      </c>
      <c r="KA895" s="37">
        <f t="shared" si="340"/>
        <v>0</v>
      </c>
      <c r="KB895" s="37">
        <f t="shared" si="341"/>
        <v>0</v>
      </c>
      <c r="KC895" s="37">
        <f t="shared" si="342"/>
        <v>0</v>
      </c>
      <c r="KD895" s="37">
        <f t="shared" si="343"/>
        <v>0</v>
      </c>
      <c r="KV895" s="37">
        <f t="shared" si="344"/>
        <v>0</v>
      </c>
    </row>
    <row r="896" spans="1:308" ht="17.25" customHeight="1" x14ac:dyDescent="0.3">
      <c r="A896" s="17"/>
      <c r="B896" s="19"/>
      <c r="E896" s="78">
        <f t="shared" si="345"/>
        <v>0</v>
      </c>
      <c r="F896" s="78">
        <f t="shared" si="325"/>
        <v>0</v>
      </c>
      <c r="G896" s="78">
        <f t="shared" si="326"/>
        <v>0</v>
      </c>
      <c r="H896" s="78">
        <f t="shared" si="327"/>
        <v>0</v>
      </c>
      <c r="I896" s="78">
        <f t="shared" si="346"/>
        <v>0</v>
      </c>
      <c r="J896" s="37">
        <f t="shared" si="328"/>
        <v>0</v>
      </c>
      <c r="V896" s="180">
        <f t="shared" si="324"/>
        <v>0</v>
      </c>
      <c r="W896" s="180">
        <f t="shared" si="329"/>
        <v>0</v>
      </c>
      <c r="X896" s="180"/>
      <c r="Y896" s="180"/>
      <c r="Z896" s="180">
        <f t="shared" si="330"/>
        <v>0</v>
      </c>
      <c r="AA896" s="180"/>
      <c r="AB896" s="180"/>
      <c r="AC896" s="180">
        <f t="shared" si="331"/>
        <v>0</v>
      </c>
      <c r="AM896" s="179">
        <f t="shared" si="332"/>
        <v>0</v>
      </c>
      <c r="AP896" s="37">
        <f t="shared" si="333"/>
        <v>0</v>
      </c>
      <c r="AS896" s="37">
        <f t="shared" si="334"/>
        <v>0</v>
      </c>
      <c r="AV896" s="37">
        <f t="shared" si="347"/>
        <v>0</v>
      </c>
      <c r="DE896" s="37">
        <f t="shared" si="335"/>
        <v>0</v>
      </c>
      <c r="EL896" s="37">
        <f t="shared" si="336"/>
        <v>0</v>
      </c>
      <c r="FH896" s="37">
        <v>0</v>
      </c>
      <c r="FI896" s="37">
        <v>0</v>
      </c>
      <c r="JT896" s="37">
        <f t="shared" si="337"/>
        <v>0</v>
      </c>
      <c r="JW896" s="37">
        <f t="shared" si="338"/>
        <v>0</v>
      </c>
      <c r="JZ896" s="37">
        <f t="shared" si="339"/>
        <v>0</v>
      </c>
      <c r="KA896" s="37">
        <f t="shared" si="340"/>
        <v>0</v>
      </c>
      <c r="KB896" s="37">
        <f t="shared" si="341"/>
        <v>0</v>
      </c>
      <c r="KC896" s="37">
        <f t="shared" si="342"/>
        <v>0</v>
      </c>
      <c r="KD896" s="37">
        <f t="shared" si="343"/>
        <v>0</v>
      </c>
      <c r="KV896" s="37">
        <f t="shared" si="344"/>
        <v>0</v>
      </c>
    </row>
    <row r="897" spans="1:308" ht="17.25" customHeight="1" x14ac:dyDescent="0.3">
      <c r="A897" s="17"/>
      <c r="B897" s="19"/>
      <c r="E897" s="78">
        <f t="shared" si="345"/>
        <v>0</v>
      </c>
      <c r="F897" s="78">
        <f t="shared" si="325"/>
        <v>0</v>
      </c>
      <c r="G897" s="78">
        <f t="shared" si="326"/>
        <v>0</v>
      </c>
      <c r="H897" s="78">
        <f t="shared" si="327"/>
        <v>0</v>
      </c>
      <c r="I897" s="78">
        <f t="shared" si="346"/>
        <v>0</v>
      </c>
      <c r="J897" s="37">
        <f t="shared" si="328"/>
        <v>0</v>
      </c>
      <c r="V897" s="180">
        <f t="shared" si="324"/>
        <v>0</v>
      </c>
      <c r="W897" s="180">
        <f t="shared" si="329"/>
        <v>0</v>
      </c>
      <c r="X897" s="180"/>
      <c r="Y897" s="180"/>
      <c r="Z897" s="180">
        <f t="shared" si="330"/>
        <v>0</v>
      </c>
      <c r="AA897" s="180"/>
      <c r="AB897" s="180"/>
      <c r="AC897" s="180">
        <f t="shared" si="331"/>
        <v>0</v>
      </c>
      <c r="AM897" s="179">
        <f t="shared" si="332"/>
        <v>0</v>
      </c>
      <c r="AP897" s="37">
        <f t="shared" si="333"/>
        <v>0</v>
      </c>
      <c r="AS897" s="37">
        <f t="shared" si="334"/>
        <v>0</v>
      </c>
      <c r="AV897" s="37">
        <f t="shared" si="347"/>
        <v>0</v>
      </c>
      <c r="DE897" s="37">
        <f t="shared" si="335"/>
        <v>0</v>
      </c>
      <c r="EL897" s="37">
        <f t="shared" si="336"/>
        <v>0</v>
      </c>
      <c r="FH897" s="37">
        <v>0</v>
      </c>
      <c r="FI897" s="37">
        <v>0</v>
      </c>
      <c r="JT897" s="37">
        <f t="shared" si="337"/>
        <v>0</v>
      </c>
      <c r="JW897" s="37">
        <f t="shared" si="338"/>
        <v>0</v>
      </c>
      <c r="JZ897" s="37">
        <f t="shared" si="339"/>
        <v>0</v>
      </c>
      <c r="KA897" s="37">
        <f t="shared" si="340"/>
        <v>0</v>
      </c>
      <c r="KB897" s="37">
        <f t="shared" si="341"/>
        <v>0</v>
      </c>
      <c r="KC897" s="37">
        <f t="shared" si="342"/>
        <v>0</v>
      </c>
      <c r="KD897" s="37">
        <f t="shared" si="343"/>
        <v>0</v>
      </c>
      <c r="KV897" s="37">
        <f t="shared" si="344"/>
        <v>0</v>
      </c>
    </row>
    <row r="898" spans="1:308" ht="17.25" customHeight="1" x14ac:dyDescent="0.3">
      <c r="A898" s="17"/>
      <c r="B898" s="19"/>
      <c r="E898" s="78">
        <f t="shared" si="345"/>
        <v>0</v>
      </c>
      <c r="F898" s="78">
        <f t="shared" si="325"/>
        <v>0</v>
      </c>
      <c r="G898" s="78">
        <f t="shared" si="326"/>
        <v>0</v>
      </c>
      <c r="H898" s="78">
        <f t="shared" si="327"/>
        <v>0</v>
      </c>
      <c r="I898" s="78">
        <f t="shared" si="346"/>
        <v>0</v>
      </c>
      <c r="J898" s="37">
        <f t="shared" si="328"/>
        <v>0</v>
      </c>
      <c r="V898" s="180">
        <f t="shared" si="324"/>
        <v>0</v>
      </c>
      <c r="W898" s="180">
        <f t="shared" si="329"/>
        <v>0</v>
      </c>
      <c r="X898" s="180"/>
      <c r="Y898" s="180"/>
      <c r="Z898" s="180">
        <f t="shared" si="330"/>
        <v>0</v>
      </c>
      <c r="AA898" s="180"/>
      <c r="AB898" s="180"/>
      <c r="AC898" s="180">
        <f t="shared" si="331"/>
        <v>0</v>
      </c>
      <c r="AM898" s="179">
        <f t="shared" si="332"/>
        <v>0</v>
      </c>
      <c r="AP898" s="37">
        <f t="shared" si="333"/>
        <v>0</v>
      </c>
      <c r="AS898" s="37">
        <f t="shared" si="334"/>
        <v>0</v>
      </c>
      <c r="AV898" s="37">
        <f t="shared" si="347"/>
        <v>0</v>
      </c>
      <c r="DE898" s="37">
        <f t="shared" si="335"/>
        <v>0</v>
      </c>
      <c r="EL898" s="37">
        <f t="shared" si="336"/>
        <v>0</v>
      </c>
      <c r="FH898" s="37">
        <v>0</v>
      </c>
      <c r="FI898" s="37">
        <v>0</v>
      </c>
      <c r="JT898" s="37">
        <f t="shared" si="337"/>
        <v>0</v>
      </c>
      <c r="JW898" s="37">
        <f t="shared" si="338"/>
        <v>0</v>
      </c>
      <c r="JZ898" s="37">
        <f t="shared" si="339"/>
        <v>0</v>
      </c>
      <c r="KA898" s="37">
        <f t="shared" si="340"/>
        <v>0</v>
      </c>
      <c r="KB898" s="37">
        <f t="shared" si="341"/>
        <v>0</v>
      </c>
      <c r="KC898" s="37">
        <f t="shared" si="342"/>
        <v>0</v>
      </c>
      <c r="KD898" s="37">
        <f t="shared" si="343"/>
        <v>0</v>
      </c>
      <c r="KV898" s="37">
        <f t="shared" si="344"/>
        <v>0</v>
      </c>
    </row>
    <row r="899" spans="1:308" ht="17.25" customHeight="1" x14ac:dyDescent="0.3">
      <c r="A899" s="17"/>
      <c r="B899" s="19"/>
      <c r="E899" s="78">
        <f t="shared" si="345"/>
        <v>0</v>
      </c>
      <c r="F899" s="78">
        <f t="shared" si="325"/>
        <v>0</v>
      </c>
      <c r="G899" s="78">
        <f t="shared" si="326"/>
        <v>0</v>
      </c>
      <c r="H899" s="78">
        <f t="shared" si="327"/>
        <v>0</v>
      </c>
      <c r="I899" s="78">
        <f t="shared" si="346"/>
        <v>0</v>
      </c>
      <c r="J899" s="37">
        <f t="shared" si="328"/>
        <v>0</v>
      </c>
      <c r="V899" s="180">
        <f t="shared" si="324"/>
        <v>0</v>
      </c>
      <c r="W899" s="180">
        <f t="shared" si="329"/>
        <v>0</v>
      </c>
      <c r="X899" s="180"/>
      <c r="Y899" s="180"/>
      <c r="Z899" s="180">
        <f t="shared" si="330"/>
        <v>0</v>
      </c>
      <c r="AA899" s="180"/>
      <c r="AB899" s="180"/>
      <c r="AC899" s="180">
        <f t="shared" si="331"/>
        <v>0</v>
      </c>
      <c r="AM899" s="179">
        <f t="shared" si="332"/>
        <v>0</v>
      </c>
      <c r="AP899" s="37">
        <f t="shared" si="333"/>
        <v>0</v>
      </c>
      <c r="AS899" s="37">
        <f t="shared" si="334"/>
        <v>0</v>
      </c>
      <c r="AV899" s="37">
        <f t="shared" si="347"/>
        <v>0</v>
      </c>
      <c r="DE899" s="37">
        <f t="shared" si="335"/>
        <v>0</v>
      </c>
      <c r="EL899" s="37">
        <f t="shared" si="336"/>
        <v>0</v>
      </c>
      <c r="FH899" s="37">
        <v>0</v>
      </c>
      <c r="FI899" s="37">
        <v>0</v>
      </c>
      <c r="JT899" s="37">
        <f t="shared" si="337"/>
        <v>0</v>
      </c>
      <c r="JW899" s="37">
        <f t="shared" si="338"/>
        <v>0</v>
      </c>
      <c r="JZ899" s="37">
        <f t="shared" si="339"/>
        <v>0</v>
      </c>
      <c r="KA899" s="37">
        <f t="shared" si="340"/>
        <v>0</v>
      </c>
      <c r="KB899" s="37">
        <f t="shared" si="341"/>
        <v>0</v>
      </c>
      <c r="KC899" s="37">
        <f t="shared" si="342"/>
        <v>0</v>
      </c>
      <c r="KD899" s="37">
        <f t="shared" si="343"/>
        <v>0</v>
      </c>
      <c r="KV899" s="37">
        <f t="shared" si="344"/>
        <v>0</v>
      </c>
    </row>
    <row r="900" spans="1:308" ht="17.25" customHeight="1" x14ac:dyDescent="0.3">
      <c r="A900" s="17"/>
      <c r="B900" s="19"/>
      <c r="E900" s="78">
        <f t="shared" si="345"/>
        <v>0</v>
      </c>
      <c r="F900" s="78">
        <f t="shared" si="325"/>
        <v>0</v>
      </c>
      <c r="G900" s="78">
        <f t="shared" si="326"/>
        <v>0</v>
      </c>
      <c r="H900" s="78">
        <f t="shared" si="327"/>
        <v>0</v>
      </c>
      <c r="I900" s="78">
        <f t="shared" si="346"/>
        <v>0</v>
      </c>
      <c r="J900" s="37">
        <f t="shared" si="328"/>
        <v>0</v>
      </c>
      <c r="V900" s="180">
        <f t="shared" si="324"/>
        <v>0</v>
      </c>
      <c r="W900" s="180">
        <f t="shared" si="329"/>
        <v>0</v>
      </c>
      <c r="X900" s="180"/>
      <c r="Y900" s="180"/>
      <c r="Z900" s="180">
        <f t="shared" si="330"/>
        <v>0</v>
      </c>
      <c r="AA900" s="180"/>
      <c r="AB900" s="180"/>
      <c r="AC900" s="180">
        <f t="shared" si="331"/>
        <v>0</v>
      </c>
      <c r="AM900" s="179">
        <f t="shared" si="332"/>
        <v>0</v>
      </c>
      <c r="AP900" s="37">
        <f t="shared" si="333"/>
        <v>0</v>
      </c>
      <c r="AS900" s="37">
        <f t="shared" si="334"/>
        <v>0</v>
      </c>
      <c r="AV900" s="37">
        <f t="shared" si="347"/>
        <v>0</v>
      </c>
      <c r="DE900" s="37">
        <f t="shared" si="335"/>
        <v>0</v>
      </c>
      <c r="EL900" s="37">
        <f t="shared" si="336"/>
        <v>0</v>
      </c>
      <c r="FH900" s="37">
        <v>0</v>
      </c>
      <c r="FI900" s="37">
        <v>0</v>
      </c>
      <c r="JT900" s="37">
        <f t="shared" si="337"/>
        <v>0</v>
      </c>
      <c r="JW900" s="37">
        <f t="shared" si="338"/>
        <v>0</v>
      </c>
      <c r="JZ900" s="37">
        <f t="shared" si="339"/>
        <v>0</v>
      </c>
      <c r="KA900" s="37">
        <f t="shared" si="340"/>
        <v>0</v>
      </c>
      <c r="KB900" s="37">
        <f t="shared" si="341"/>
        <v>0</v>
      </c>
      <c r="KC900" s="37">
        <f t="shared" si="342"/>
        <v>0</v>
      </c>
      <c r="KD900" s="37">
        <f t="shared" si="343"/>
        <v>0</v>
      </c>
      <c r="KV900" s="37">
        <f t="shared" si="344"/>
        <v>0</v>
      </c>
    </row>
    <row r="901" spans="1:308" ht="17.25" customHeight="1" x14ac:dyDescent="0.3">
      <c r="A901" s="17"/>
      <c r="B901" s="19"/>
      <c r="E901" s="78">
        <f t="shared" si="345"/>
        <v>0</v>
      </c>
      <c r="F901" s="78">
        <f t="shared" si="325"/>
        <v>0</v>
      </c>
      <c r="G901" s="78">
        <f t="shared" si="326"/>
        <v>0</v>
      </c>
      <c r="H901" s="78">
        <f t="shared" si="327"/>
        <v>0</v>
      </c>
      <c r="I901" s="78">
        <f t="shared" si="346"/>
        <v>0</v>
      </c>
      <c r="J901" s="37">
        <f t="shared" si="328"/>
        <v>0</v>
      </c>
      <c r="V901" s="180">
        <f t="shared" si="324"/>
        <v>0</v>
      </c>
      <c r="W901" s="180">
        <f t="shared" si="329"/>
        <v>0</v>
      </c>
      <c r="X901" s="180"/>
      <c r="Y901" s="180"/>
      <c r="Z901" s="180">
        <f t="shared" si="330"/>
        <v>0</v>
      </c>
      <c r="AA901" s="180"/>
      <c r="AB901" s="180"/>
      <c r="AC901" s="180">
        <f t="shared" si="331"/>
        <v>0</v>
      </c>
      <c r="AM901" s="179">
        <f t="shared" si="332"/>
        <v>0</v>
      </c>
      <c r="AP901" s="37">
        <f t="shared" si="333"/>
        <v>0</v>
      </c>
      <c r="AS901" s="37">
        <f t="shared" si="334"/>
        <v>0</v>
      </c>
      <c r="AV901" s="37">
        <f t="shared" si="347"/>
        <v>0</v>
      </c>
      <c r="DE901" s="37">
        <f t="shared" si="335"/>
        <v>0</v>
      </c>
      <c r="EL901" s="37">
        <f t="shared" si="336"/>
        <v>0</v>
      </c>
      <c r="FH901" s="37">
        <v>0</v>
      </c>
      <c r="FI901" s="37">
        <v>0</v>
      </c>
      <c r="JT901" s="37">
        <f t="shared" si="337"/>
        <v>0</v>
      </c>
      <c r="JW901" s="37">
        <f t="shared" si="338"/>
        <v>0</v>
      </c>
      <c r="JZ901" s="37">
        <f t="shared" si="339"/>
        <v>0</v>
      </c>
      <c r="KA901" s="37">
        <f t="shared" si="340"/>
        <v>0</v>
      </c>
      <c r="KB901" s="37">
        <f t="shared" si="341"/>
        <v>0</v>
      </c>
      <c r="KC901" s="37">
        <f t="shared" si="342"/>
        <v>0</v>
      </c>
      <c r="KD901" s="37">
        <f t="shared" si="343"/>
        <v>0</v>
      </c>
      <c r="KV901" s="37">
        <f t="shared" si="344"/>
        <v>0</v>
      </c>
    </row>
    <row r="902" spans="1:308" ht="17.25" customHeight="1" x14ac:dyDescent="0.3">
      <c r="A902" s="17"/>
      <c r="B902" s="19"/>
      <c r="E902" s="78">
        <f t="shared" si="345"/>
        <v>0</v>
      </c>
      <c r="F902" s="78">
        <f t="shared" si="325"/>
        <v>0</v>
      </c>
      <c r="G902" s="78">
        <f t="shared" si="326"/>
        <v>0</v>
      </c>
      <c r="H902" s="78">
        <f t="shared" si="327"/>
        <v>0</v>
      </c>
      <c r="I902" s="78">
        <f t="shared" si="346"/>
        <v>0</v>
      </c>
      <c r="J902" s="37">
        <f t="shared" si="328"/>
        <v>0</v>
      </c>
      <c r="V902" s="180">
        <f t="shared" si="324"/>
        <v>0</v>
      </c>
      <c r="W902" s="180">
        <f t="shared" si="329"/>
        <v>0</v>
      </c>
      <c r="X902" s="180"/>
      <c r="Y902" s="180"/>
      <c r="Z902" s="180">
        <f t="shared" si="330"/>
        <v>0</v>
      </c>
      <c r="AA902" s="180"/>
      <c r="AB902" s="180"/>
      <c r="AC902" s="180">
        <f t="shared" si="331"/>
        <v>0</v>
      </c>
      <c r="AM902" s="179">
        <f t="shared" si="332"/>
        <v>0</v>
      </c>
      <c r="AP902" s="37">
        <f t="shared" si="333"/>
        <v>0</v>
      </c>
      <c r="AS902" s="37">
        <f t="shared" si="334"/>
        <v>0</v>
      </c>
      <c r="AV902" s="37">
        <f t="shared" si="347"/>
        <v>0</v>
      </c>
      <c r="DE902" s="37">
        <f t="shared" si="335"/>
        <v>0</v>
      </c>
      <c r="EL902" s="37">
        <f t="shared" si="336"/>
        <v>0</v>
      </c>
      <c r="FH902" s="37">
        <v>0</v>
      </c>
      <c r="FI902" s="37">
        <v>0</v>
      </c>
      <c r="JT902" s="37">
        <f t="shared" si="337"/>
        <v>0</v>
      </c>
      <c r="JW902" s="37">
        <f t="shared" si="338"/>
        <v>0</v>
      </c>
      <c r="JZ902" s="37">
        <f t="shared" si="339"/>
        <v>0</v>
      </c>
      <c r="KA902" s="37">
        <f t="shared" si="340"/>
        <v>0</v>
      </c>
      <c r="KB902" s="37">
        <f t="shared" si="341"/>
        <v>0</v>
      </c>
      <c r="KC902" s="37">
        <f t="shared" si="342"/>
        <v>0</v>
      </c>
      <c r="KD902" s="37">
        <f t="shared" si="343"/>
        <v>0</v>
      </c>
      <c r="KV902" s="37">
        <f t="shared" si="344"/>
        <v>0</v>
      </c>
    </row>
    <row r="903" spans="1:308" ht="17.25" customHeight="1" x14ac:dyDescent="0.3">
      <c r="A903" s="17"/>
      <c r="B903" s="19"/>
      <c r="E903" s="78">
        <f t="shared" si="345"/>
        <v>0</v>
      </c>
      <c r="F903" s="78">
        <f t="shared" si="325"/>
        <v>0</v>
      </c>
      <c r="G903" s="78">
        <f t="shared" si="326"/>
        <v>0</v>
      </c>
      <c r="H903" s="78">
        <f t="shared" si="327"/>
        <v>0</v>
      </c>
      <c r="I903" s="78">
        <f t="shared" si="346"/>
        <v>0</v>
      </c>
      <c r="J903" s="37">
        <f t="shared" si="328"/>
        <v>0</v>
      </c>
      <c r="V903" s="180">
        <f t="shared" si="324"/>
        <v>0</v>
      </c>
      <c r="W903" s="180">
        <f t="shared" si="329"/>
        <v>0</v>
      </c>
      <c r="X903" s="180"/>
      <c r="Y903" s="180"/>
      <c r="Z903" s="180">
        <f t="shared" si="330"/>
        <v>0</v>
      </c>
      <c r="AA903" s="180"/>
      <c r="AB903" s="180"/>
      <c r="AC903" s="180">
        <f t="shared" si="331"/>
        <v>0</v>
      </c>
      <c r="AM903" s="179">
        <f t="shared" si="332"/>
        <v>0</v>
      </c>
      <c r="AP903" s="37">
        <f t="shared" si="333"/>
        <v>0</v>
      </c>
      <c r="AS903" s="37">
        <f t="shared" si="334"/>
        <v>0</v>
      </c>
      <c r="AV903" s="37">
        <f t="shared" si="347"/>
        <v>0</v>
      </c>
      <c r="DE903" s="37">
        <f t="shared" si="335"/>
        <v>0</v>
      </c>
      <c r="EL903" s="37">
        <f t="shared" si="336"/>
        <v>0</v>
      </c>
      <c r="FH903" s="37">
        <v>0</v>
      </c>
      <c r="FI903" s="37">
        <v>0</v>
      </c>
      <c r="JT903" s="37">
        <f t="shared" si="337"/>
        <v>0</v>
      </c>
      <c r="JW903" s="37">
        <f t="shared" si="338"/>
        <v>0</v>
      </c>
      <c r="JZ903" s="37">
        <f t="shared" si="339"/>
        <v>0</v>
      </c>
      <c r="KA903" s="37">
        <f t="shared" si="340"/>
        <v>0</v>
      </c>
      <c r="KB903" s="37">
        <f t="shared" si="341"/>
        <v>0</v>
      </c>
      <c r="KC903" s="37">
        <f t="shared" si="342"/>
        <v>0</v>
      </c>
      <c r="KD903" s="37">
        <f t="shared" si="343"/>
        <v>0</v>
      </c>
      <c r="KV903" s="37">
        <f t="shared" si="344"/>
        <v>0</v>
      </c>
    </row>
    <row r="904" spans="1:308" ht="17.25" customHeight="1" x14ac:dyDescent="0.3">
      <c r="A904" s="17"/>
      <c r="B904" s="19"/>
      <c r="E904" s="78">
        <f t="shared" si="345"/>
        <v>0</v>
      </c>
      <c r="F904" s="78">
        <f t="shared" si="325"/>
        <v>0</v>
      </c>
      <c r="G904" s="78">
        <f t="shared" si="326"/>
        <v>0</v>
      </c>
      <c r="H904" s="78">
        <f t="shared" si="327"/>
        <v>0</v>
      </c>
      <c r="I904" s="78">
        <f t="shared" si="346"/>
        <v>0</v>
      </c>
      <c r="J904" s="37">
        <f t="shared" si="328"/>
        <v>0</v>
      </c>
      <c r="V904" s="180">
        <f t="shared" si="324"/>
        <v>0</v>
      </c>
      <c r="W904" s="180">
        <f t="shared" si="329"/>
        <v>0</v>
      </c>
      <c r="X904" s="180"/>
      <c r="Y904" s="180"/>
      <c r="Z904" s="180">
        <f t="shared" si="330"/>
        <v>0</v>
      </c>
      <c r="AA904" s="180"/>
      <c r="AB904" s="180"/>
      <c r="AC904" s="180">
        <f t="shared" si="331"/>
        <v>0</v>
      </c>
      <c r="AM904" s="179">
        <f t="shared" si="332"/>
        <v>0</v>
      </c>
      <c r="AP904" s="37">
        <f t="shared" si="333"/>
        <v>0</v>
      </c>
      <c r="AS904" s="37">
        <f t="shared" si="334"/>
        <v>0</v>
      </c>
      <c r="AV904" s="37">
        <f t="shared" si="347"/>
        <v>0</v>
      </c>
      <c r="DE904" s="37">
        <f t="shared" si="335"/>
        <v>0</v>
      </c>
      <c r="EL904" s="37">
        <f t="shared" si="336"/>
        <v>0</v>
      </c>
      <c r="FH904" s="37">
        <v>0</v>
      </c>
      <c r="FI904" s="37">
        <v>0</v>
      </c>
      <c r="JT904" s="37">
        <f t="shared" si="337"/>
        <v>0</v>
      </c>
      <c r="JW904" s="37">
        <f t="shared" si="338"/>
        <v>0</v>
      </c>
      <c r="JZ904" s="37">
        <f t="shared" si="339"/>
        <v>0</v>
      </c>
      <c r="KA904" s="37">
        <f t="shared" si="340"/>
        <v>0</v>
      </c>
      <c r="KB904" s="37">
        <f t="shared" si="341"/>
        <v>0</v>
      </c>
      <c r="KC904" s="37">
        <f t="shared" si="342"/>
        <v>0</v>
      </c>
      <c r="KD904" s="37">
        <f t="shared" si="343"/>
        <v>0</v>
      </c>
      <c r="KV904" s="37">
        <f t="shared" si="344"/>
        <v>0</v>
      </c>
    </row>
    <row r="905" spans="1:308" ht="17.25" customHeight="1" x14ac:dyDescent="0.3">
      <c r="A905" s="17"/>
      <c r="B905" s="19"/>
      <c r="E905" s="78">
        <f t="shared" si="345"/>
        <v>0</v>
      </c>
      <c r="F905" s="78">
        <f t="shared" si="325"/>
        <v>0</v>
      </c>
      <c r="G905" s="78">
        <f t="shared" si="326"/>
        <v>0</v>
      </c>
      <c r="H905" s="78">
        <f t="shared" si="327"/>
        <v>0</v>
      </c>
      <c r="I905" s="78">
        <f t="shared" si="346"/>
        <v>0</v>
      </c>
      <c r="J905" s="37">
        <f t="shared" si="328"/>
        <v>0</v>
      </c>
      <c r="V905" s="180">
        <f t="shared" ref="V905:V968" si="348">SUM(W905,Z905,AC905)</f>
        <v>0</v>
      </c>
      <c r="W905" s="180">
        <f t="shared" si="329"/>
        <v>0</v>
      </c>
      <c r="X905" s="180"/>
      <c r="Y905" s="180"/>
      <c r="Z905" s="180">
        <f t="shared" si="330"/>
        <v>0</v>
      </c>
      <c r="AA905" s="180"/>
      <c r="AB905" s="180"/>
      <c r="AC905" s="180">
        <f t="shared" si="331"/>
        <v>0</v>
      </c>
      <c r="AM905" s="179">
        <f t="shared" si="332"/>
        <v>0</v>
      </c>
      <c r="AP905" s="37">
        <f t="shared" si="333"/>
        <v>0</v>
      </c>
      <c r="AS905" s="37">
        <f t="shared" si="334"/>
        <v>0</v>
      </c>
      <c r="AV905" s="37">
        <f t="shared" si="347"/>
        <v>0</v>
      </c>
      <c r="DE905" s="37">
        <f t="shared" si="335"/>
        <v>0</v>
      </c>
      <c r="EL905" s="37">
        <f t="shared" si="336"/>
        <v>0</v>
      </c>
      <c r="FH905" s="37">
        <v>0</v>
      </c>
      <c r="FI905" s="37">
        <v>0</v>
      </c>
      <c r="JT905" s="37">
        <f t="shared" si="337"/>
        <v>0</v>
      </c>
      <c r="JW905" s="37">
        <f t="shared" si="338"/>
        <v>0</v>
      </c>
      <c r="JZ905" s="37">
        <f t="shared" si="339"/>
        <v>0</v>
      </c>
      <c r="KA905" s="37">
        <f t="shared" si="340"/>
        <v>0</v>
      </c>
      <c r="KB905" s="37">
        <f t="shared" si="341"/>
        <v>0</v>
      </c>
      <c r="KC905" s="37">
        <f t="shared" si="342"/>
        <v>0</v>
      </c>
      <c r="KD905" s="37">
        <f t="shared" si="343"/>
        <v>0</v>
      </c>
      <c r="KV905" s="37">
        <f t="shared" si="344"/>
        <v>0</v>
      </c>
    </row>
    <row r="906" spans="1:308" ht="17.25" customHeight="1" x14ac:dyDescent="0.3">
      <c r="A906" s="17"/>
      <c r="B906" s="19"/>
      <c r="E906" s="78">
        <f t="shared" si="345"/>
        <v>0</v>
      </c>
      <c r="F906" s="78">
        <f t="shared" ref="F906:F969" si="349">SUM(M906,Q906,BC906,BG906,DH906,DL906,EO906,ES906,FE906,FI906,FY906,FZ906,GA906,GK906,GL906,GM906,HY906,IC906,IX906,JB906,LS906,LW906,KF906,LH906)</f>
        <v>0</v>
      </c>
      <c r="G906" s="78">
        <f t="shared" ref="G906:G969" si="350">SUM(N906,R906,BD906,BH906,DI906,DM906,EP906,ET906,FF906,FJ906,GB906,GC906,GD906,GN906,GO906,GP906,HZ906,ID906,IY906,JC906,LT906,LX906,KH906,LJ906)</f>
        <v>0</v>
      </c>
      <c r="H906" s="78">
        <f t="shared" ref="H906:H969" si="351">SUM(O906,S906,AF906,AH906,AJ906,BE906,BI906,BV906,BX906,BZ906,CM906,CO906,CQ906,CK906,GW906,GX906,GY906,HC906,HD906,DJ906,DN906,EQ906,EU906,FG906,FK906,GE906,GF906,GG906,GQ906,GR906,GS906,IA906,IE906,IZ906,JD906,JF906,JH906,JJ906,JL906,LU906,LY906,MA906,MC906,ME906,MG906,HE906,HI906,HJ906,HK906,HO906,HP906,HQ906,IG906,II906,IK906,IM906,IO906,JN906,MI906,MK906,EW906,EY906,FA906,FC906,JR906,FM906,FO906,FQ906,FS906,JP906+X906+AA906+AD906+BN906+BQ906+BT906+KJ906+KR906+KW906+KY906+LA906+LD906+LL906,CW906,DA906,KN906)</f>
        <v>0</v>
      </c>
      <c r="I906" s="78">
        <f t="shared" si="346"/>
        <v>0</v>
      </c>
      <c r="J906" s="37">
        <f t="shared" ref="J906:J969" si="352">K906+L906</f>
        <v>0</v>
      </c>
      <c r="V906" s="180">
        <f t="shared" si="348"/>
        <v>0</v>
      </c>
      <c r="W906" s="180">
        <f t="shared" ref="W906:W969" si="353">X906+Y906</f>
        <v>0</v>
      </c>
      <c r="X906" s="180"/>
      <c r="Y906" s="180"/>
      <c r="Z906" s="180">
        <f t="shared" ref="Z906:Z969" si="354">AA906+AB906</f>
        <v>0</v>
      </c>
      <c r="AA906" s="180"/>
      <c r="AB906" s="180"/>
      <c r="AC906" s="180">
        <f t="shared" ref="AC906:AC969" si="355">AD906+AE906</f>
        <v>0</v>
      </c>
      <c r="AM906" s="179">
        <f t="shared" ref="AM906:AM969" si="356">AN906+AO906</f>
        <v>0</v>
      </c>
      <c r="AP906" s="37">
        <f t="shared" ref="AP906:AP969" si="357">AQ906+AR906</f>
        <v>0</v>
      </c>
      <c r="AS906" s="37">
        <f t="shared" ref="AS906:AS969" si="358">AT906+AU906</f>
        <v>0</v>
      </c>
      <c r="AV906" s="37">
        <f t="shared" si="347"/>
        <v>0</v>
      </c>
      <c r="DE906" s="37">
        <f t="shared" ref="DE906:DE969" si="359">DF906+DG906</f>
        <v>0</v>
      </c>
      <c r="EL906" s="37">
        <f t="shared" ref="EL906:EL969" si="360">EM906+EN906</f>
        <v>0</v>
      </c>
      <c r="FH906" s="37">
        <v>0</v>
      </c>
      <c r="FI906" s="37">
        <v>0</v>
      </c>
      <c r="JT906" s="37">
        <f t="shared" ref="JT906:JT969" si="361">JU906+JV906</f>
        <v>0</v>
      </c>
      <c r="JW906" s="37">
        <f t="shared" ref="JW906:JW969" si="362">JX906+JY906</f>
        <v>0</v>
      </c>
      <c r="JZ906" s="37">
        <f t="shared" ref="JZ906:JZ969" si="363">SUM(KA906:KD906)</f>
        <v>0</v>
      </c>
      <c r="KA906" s="37">
        <f t="shared" ref="KA906:KA969" si="364">SUM(KF906,LH906)</f>
        <v>0</v>
      </c>
      <c r="KB906" s="37">
        <f t="shared" ref="KB906:KB969" si="365">SUM(KH906,LJ906)</f>
        <v>0</v>
      </c>
      <c r="KC906" s="37">
        <f t="shared" ref="KC906:KC969" si="366">SUM(KJ906,KN906,KR906,KW906,KY906,LA906,LD906,LL906)</f>
        <v>0</v>
      </c>
      <c r="KD906" s="37">
        <f t="shared" ref="KD906:KD969" si="367">SUM(KL906,KP906,KT906,KX906,KZ906,LB906,LF906,LN906)</f>
        <v>0</v>
      </c>
      <c r="KV906" s="37">
        <f t="shared" ref="KV906:KV969" si="368">SUM(KW906:LB906)</f>
        <v>0</v>
      </c>
    </row>
    <row r="907" spans="1:308" ht="17.25" customHeight="1" x14ac:dyDescent="0.3">
      <c r="A907" s="17"/>
      <c r="B907" s="19"/>
      <c r="E907" s="78">
        <f t="shared" ref="E907:E970" si="369">SUM(F907,G907,H907,I907)</f>
        <v>0</v>
      </c>
      <c r="F907" s="78">
        <f t="shared" si="349"/>
        <v>0</v>
      </c>
      <c r="G907" s="78">
        <f t="shared" si="350"/>
        <v>0</v>
      </c>
      <c r="H907" s="78">
        <f t="shared" si="351"/>
        <v>0</v>
      </c>
      <c r="I907" s="78">
        <f t="shared" ref="I907:I970" si="370">SUM(P907,T907,Y907,AB907,AE907,AG907,AI907,AK907,BF907,BJ907,BO907,BR907,BU907,BW907,BY907,CA907,CL907,CN907,CP907,CR907,CX907,DB907,DK907,DO907,ER907,EV907,EX907,EZ907,FB907,FD907,FH907,FL907,FN907,FP907,FR907,FT907,GH907:GJ907,GT907:GV907,GZ907:HB907,HF907:HH907,HL907:HN907,HR907:HT907,IB907,IF907,IH907,IJ907,IL907,IN907,IP907,JA907,JE907,JG907,JI907,JK907,JM1019,JM907,JO907,JQ907,JS907,KL907,KT907,KX907,KZ907,LB907,LF907,LN907,LV907,LZ907,MB907,MD907,MF907,MH907,MJ907,ML907,KP907)</f>
        <v>0</v>
      </c>
      <c r="J907" s="37">
        <f t="shared" si="352"/>
        <v>0</v>
      </c>
      <c r="V907" s="180">
        <f t="shared" si="348"/>
        <v>0</v>
      </c>
      <c r="W907" s="180">
        <f t="shared" si="353"/>
        <v>0</v>
      </c>
      <c r="X907" s="180"/>
      <c r="Y907" s="180"/>
      <c r="Z907" s="180">
        <f t="shared" si="354"/>
        <v>0</v>
      </c>
      <c r="AA907" s="180"/>
      <c r="AB907" s="180"/>
      <c r="AC907" s="180">
        <f t="shared" si="355"/>
        <v>0</v>
      </c>
      <c r="AM907" s="179">
        <f t="shared" si="356"/>
        <v>0</v>
      </c>
      <c r="AP907" s="37">
        <f t="shared" si="357"/>
        <v>0</v>
      </c>
      <c r="AS907" s="37">
        <f t="shared" si="358"/>
        <v>0</v>
      </c>
      <c r="AV907" s="37">
        <f t="shared" si="347"/>
        <v>0</v>
      </c>
      <c r="DE907" s="37">
        <f t="shared" si="359"/>
        <v>0</v>
      </c>
      <c r="EL907" s="37">
        <f t="shared" si="360"/>
        <v>0</v>
      </c>
      <c r="FH907" s="37">
        <v>0</v>
      </c>
      <c r="FI907" s="37">
        <v>0</v>
      </c>
      <c r="JT907" s="37">
        <f t="shared" si="361"/>
        <v>0</v>
      </c>
      <c r="JW907" s="37">
        <f t="shared" si="362"/>
        <v>0</v>
      </c>
      <c r="JZ907" s="37">
        <f t="shared" si="363"/>
        <v>0</v>
      </c>
      <c r="KA907" s="37">
        <f t="shared" si="364"/>
        <v>0</v>
      </c>
      <c r="KB907" s="37">
        <f t="shared" si="365"/>
        <v>0</v>
      </c>
      <c r="KC907" s="37">
        <f t="shared" si="366"/>
        <v>0</v>
      </c>
      <c r="KD907" s="37">
        <f t="shared" si="367"/>
        <v>0</v>
      </c>
      <c r="KV907" s="37">
        <f t="shared" si="368"/>
        <v>0</v>
      </c>
    </row>
    <row r="908" spans="1:308" ht="17.25" customHeight="1" x14ac:dyDescent="0.3">
      <c r="A908" s="17"/>
      <c r="B908" s="19"/>
      <c r="E908" s="78">
        <f t="shared" si="369"/>
        <v>0</v>
      </c>
      <c r="F908" s="78">
        <f t="shared" si="349"/>
        <v>0</v>
      </c>
      <c r="G908" s="78">
        <f t="shared" si="350"/>
        <v>0</v>
      </c>
      <c r="H908" s="78">
        <f t="shared" si="351"/>
        <v>0</v>
      </c>
      <c r="I908" s="78">
        <f t="shared" si="370"/>
        <v>0</v>
      </c>
      <c r="J908" s="37">
        <f t="shared" si="352"/>
        <v>0</v>
      </c>
      <c r="V908" s="180">
        <f t="shared" si="348"/>
        <v>0</v>
      </c>
      <c r="W908" s="180">
        <f t="shared" si="353"/>
        <v>0</v>
      </c>
      <c r="X908" s="180"/>
      <c r="Y908" s="180"/>
      <c r="Z908" s="180">
        <f t="shared" si="354"/>
        <v>0</v>
      </c>
      <c r="AA908" s="180"/>
      <c r="AB908" s="180"/>
      <c r="AC908" s="180">
        <f t="shared" si="355"/>
        <v>0</v>
      </c>
      <c r="AM908" s="179">
        <f t="shared" si="356"/>
        <v>0</v>
      </c>
      <c r="AP908" s="37">
        <f t="shared" si="357"/>
        <v>0</v>
      </c>
      <c r="AS908" s="37">
        <f t="shared" si="358"/>
        <v>0</v>
      </c>
      <c r="AV908" s="37">
        <f t="shared" ref="AV908:AV971" si="371">AW908+AX908</f>
        <v>0</v>
      </c>
      <c r="DE908" s="37">
        <f t="shared" si="359"/>
        <v>0</v>
      </c>
      <c r="EL908" s="37">
        <f t="shared" si="360"/>
        <v>0</v>
      </c>
      <c r="FH908" s="37">
        <v>0</v>
      </c>
      <c r="FI908" s="37">
        <v>0</v>
      </c>
      <c r="JT908" s="37">
        <f t="shared" si="361"/>
        <v>0</v>
      </c>
      <c r="JW908" s="37">
        <f t="shared" si="362"/>
        <v>0</v>
      </c>
      <c r="JZ908" s="37">
        <f t="shared" si="363"/>
        <v>0</v>
      </c>
      <c r="KA908" s="37">
        <f t="shared" si="364"/>
        <v>0</v>
      </c>
      <c r="KB908" s="37">
        <f t="shared" si="365"/>
        <v>0</v>
      </c>
      <c r="KC908" s="37">
        <f t="shared" si="366"/>
        <v>0</v>
      </c>
      <c r="KD908" s="37">
        <f t="shared" si="367"/>
        <v>0</v>
      </c>
      <c r="KV908" s="37">
        <f t="shared" si="368"/>
        <v>0</v>
      </c>
    </row>
    <row r="909" spans="1:308" ht="17.25" customHeight="1" x14ac:dyDescent="0.3">
      <c r="A909" s="17"/>
      <c r="B909" s="19"/>
      <c r="E909" s="78">
        <f t="shared" si="369"/>
        <v>0</v>
      </c>
      <c r="F909" s="78">
        <f t="shared" si="349"/>
        <v>0</v>
      </c>
      <c r="G909" s="78">
        <f t="shared" si="350"/>
        <v>0</v>
      </c>
      <c r="H909" s="78">
        <f t="shared" si="351"/>
        <v>0</v>
      </c>
      <c r="I909" s="78">
        <f t="shared" si="370"/>
        <v>0</v>
      </c>
      <c r="J909" s="37">
        <f t="shared" si="352"/>
        <v>0</v>
      </c>
      <c r="V909" s="180">
        <f t="shared" si="348"/>
        <v>0</v>
      </c>
      <c r="W909" s="180">
        <f t="shared" si="353"/>
        <v>0</v>
      </c>
      <c r="X909" s="180"/>
      <c r="Y909" s="180"/>
      <c r="Z909" s="180">
        <f t="shared" si="354"/>
        <v>0</v>
      </c>
      <c r="AA909" s="180"/>
      <c r="AB909" s="180"/>
      <c r="AC909" s="180">
        <f t="shared" si="355"/>
        <v>0</v>
      </c>
      <c r="AM909" s="179">
        <f t="shared" si="356"/>
        <v>0</v>
      </c>
      <c r="AP909" s="37">
        <f t="shared" si="357"/>
        <v>0</v>
      </c>
      <c r="AS909" s="37">
        <f t="shared" si="358"/>
        <v>0</v>
      </c>
      <c r="AV909" s="37">
        <f t="shared" si="371"/>
        <v>0</v>
      </c>
      <c r="DE909" s="37">
        <f t="shared" si="359"/>
        <v>0</v>
      </c>
      <c r="EL909" s="37">
        <f t="shared" si="360"/>
        <v>0</v>
      </c>
      <c r="FH909" s="37">
        <v>0</v>
      </c>
      <c r="FI909" s="37">
        <v>0</v>
      </c>
      <c r="JT909" s="37">
        <f t="shared" si="361"/>
        <v>0</v>
      </c>
      <c r="JW909" s="37">
        <f t="shared" si="362"/>
        <v>0</v>
      </c>
      <c r="JZ909" s="37">
        <f t="shared" si="363"/>
        <v>0</v>
      </c>
      <c r="KA909" s="37">
        <f t="shared" si="364"/>
        <v>0</v>
      </c>
      <c r="KB909" s="37">
        <f t="shared" si="365"/>
        <v>0</v>
      </c>
      <c r="KC909" s="37">
        <f t="shared" si="366"/>
        <v>0</v>
      </c>
      <c r="KD909" s="37">
        <f t="shared" si="367"/>
        <v>0</v>
      </c>
      <c r="KV909" s="37">
        <f t="shared" si="368"/>
        <v>0</v>
      </c>
    </row>
    <row r="910" spans="1:308" ht="17.25" customHeight="1" x14ac:dyDescent="0.3">
      <c r="A910" s="17"/>
      <c r="B910" s="19"/>
      <c r="E910" s="78">
        <f t="shared" si="369"/>
        <v>0</v>
      </c>
      <c r="F910" s="78">
        <f t="shared" si="349"/>
        <v>0</v>
      </c>
      <c r="G910" s="78">
        <f t="shared" si="350"/>
        <v>0</v>
      </c>
      <c r="H910" s="78">
        <f t="shared" si="351"/>
        <v>0</v>
      </c>
      <c r="I910" s="78">
        <f t="shared" si="370"/>
        <v>0</v>
      </c>
      <c r="J910" s="37">
        <f t="shared" si="352"/>
        <v>0</v>
      </c>
      <c r="V910" s="180">
        <f t="shared" si="348"/>
        <v>0</v>
      </c>
      <c r="W910" s="180">
        <f t="shared" si="353"/>
        <v>0</v>
      </c>
      <c r="X910" s="180"/>
      <c r="Y910" s="180"/>
      <c r="Z910" s="180">
        <f t="shared" si="354"/>
        <v>0</v>
      </c>
      <c r="AA910" s="180"/>
      <c r="AB910" s="180"/>
      <c r="AC910" s="180">
        <f t="shared" si="355"/>
        <v>0</v>
      </c>
      <c r="AM910" s="179">
        <f t="shared" si="356"/>
        <v>0</v>
      </c>
      <c r="AP910" s="37">
        <f t="shared" si="357"/>
        <v>0</v>
      </c>
      <c r="AS910" s="37">
        <f t="shared" si="358"/>
        <v>0</v>
      </c>
      <c r="AV910" s="37">
        <f t="shared" si="371"/>
        <v>0</v>
      </c>
      <c r="DE910" s="37">
        <f t="shared" si="359"/>
        <v>0</v>
      </c>
      <c r="EL910" s="37">
        <f t="shared" si="360"/>
        <v>0</v>
      </c>
      <c r="FH910" s="37">
        <v>0</v>
      </c>
      <c r="FI910" s="37">
        <v>0</v>
      </c>
      <c r="JT910" s="37">
        <f t="shared" si="361"/>
        <v>0</v>
      </c>
      <c r="JW910" s="37">
        <f t="shared" si="362"/>
        <v>0</v>
      </c>
      <c r="JZ910" s="37">
        <f t="shared" si="363"/>
        <v>0</v>
      </c>
      <c r="KA910" s="37">
        <f t="shared" si="364"/>
        <v>0</v>
      </c>
      <c r="KB910" s="37">
        <f t="shared" si="365"/>
        <v>0</v>
      </c>
      <c r="KC910" s="37">
        <f t="shared" si="366"/>
        <v>0</v>
      </c>
      <c r="KD910" s="37">
        <f t="shared" si="367"/>
        <v>0</v>
      </c>
      <c r="KV910" s="37">
        <f t="shared" si="368"/>
        <v>0</v>
      </c>
    </row>
    <row r="911" spans="1:308" ht="17.25" customHeight="1" x14ac:dyDescent="0.3">
      <c r="A911" s="17"/>
      <c r="B911" s="19"/>
      <c r="E911" s="78">
        <f t="shared" si="369"/>
        <v>0</v>
      </c>
      <c r="F911" s="78">
        <f t="shared" si="349"/>
        <v>0</v>
      </c>
      <c r="G911" s="78">
        <f t="shared" si="350"/>
        <v>0</v>
      </c>
      <c r="H911" s="78">
        <f t="shared" si="351"/>
        <v>0</v>
      </c>
      <c r="I911" s="78">
        <f t="shared" si="370"/>
        <v>0</v>
      </c>
      <c r="J911" s="37">
        <f t="shared" si="352"/>
        <v>0</v>
      </c>
      <c r="V911" s="180">
        <f t="shared" si="348"/>
        <v>0</v>
      </c>
      <c r="W911" s="180">
        <f t="shared" si="353"/>
        <v>0</v>
      </c>
      <c r="X911" s="180"/>
      <c r="Y911" s="180"/>
      <c r="Z911" s="180">
        <f t="shared" si="354"/>
        <v>0</v>
      </c>
      <c r="AA911" s="180"/>
      <c r="AB911" s="180"/>
      <c r="AC911" s="180">
        <f t="shared" si="355"/>
        <v>0</v>
      </c>
      <c r="AM911" s="179">
        <f t="shared" si="356"/>
        <v>0</v>
      </c>
      <c r="AP911" s="37">
        <f t="shared" si="357"/>
        <v>0</v>
      </c>
      <c r="AS911" s="37">
        <f t="shared" si="358"/>
        <v>0</v>
      </c>
      <c r="AV911" s="37">
        <f t="shared" si="371"/>
        <v>0</v>
      </c>
      <c r="DE911" s="37">
        <f t="shared" si="359"/>
        <v>0</v>
      </c>
      <c r="EL911" s="37">
        <f t="shared" si="360"/>
        <v>0</v>
      </c>
      <c r="FH911" s="37">
        <v>0</v>
      </c>
      <c r="FI911" s="37">
        <v>0</v>
      </c>
      <c r="JT911" s="37">
        <f t="shared" si="361"/>
        <v>0</v>
      </c>
      <c r="JW911" s="37">
        <f t="shared" si="362"/>
        <v>0</v>
      </c>
      <c r="JZ911" s="37">
        <f t="shared" si="363"/>
        <v>0</v>
      </c>
      <c r="KA911" s="37">
        <f t="shared" si="364"/>
        <v>0</v>
      </c>
      <c r="KB911" s="37">
        <f t="shared" si="365"/>
        <v>0</v>
      </c>
      <c r="KC911" s="37">
        <f t="shared" si="366"/>
        <v>0</v>
      </c>
      <c r="KD911" s="37">
        <f t="shared" si="367"/>
        <v>0</v>
      </c>
      <c r="KV911" s="37">
        <f t="shared" si="368"/>
        <v>0</v>
      </c>
    </row>
    <row r="912" spans="1:308" ht="17.25" customHeight="1" x14ac:dyDescent="0.3">
      <c r="A912" s="17"/>
      <c r="B912" s="19"/>
      <c r="E912" s="78">
        <f t="shared" si="369"/>
        <v>0</v>
      </c>
      <c r="F912" s="78">
        <f t="shared" si="349"/>
        <v>0</v>
      </c>
      <c r="G912" s="78">
        <f t="shared" si="350"/>
        <v>0</v>
      </c>
      <c r="H912" s="78">
        <f t="shared" si="351"/>
        <v>0</v>
      </c>
      <c r="I912" s="78">
        <f t="shared" si="370"/>
        <v>0</v>
      </c>
      <c r="J912" s="37">
        <f t="shared" si="352"/>
        <v>0</v>
      </c>
      <c r="V912" s="180">
        <f t="shared" si="348"/>
        <v>0</v>
      </c>
      <c r="W912" s="180">
        <f t="shared" si="353"/>
        <v>0</v>
      </c>
      <c r="X912" s="180"/>
      <c r="Y912" s="180"/>
      <c r="Z912" s="180">
        <f t="shared" si="354"/>
        <v>0</v>
      </c>
      <c r="AA912" s="180"/>
      <c r="AB912" s="180"/>
      <c r="AC912" s="180">
        <f t="shared" si="355"/>
        <v>0</v>
      </c>
      <c r="AM912" s="179">
        <f t="shared" si="356"/>
        <v>0</v>
      </c>
      <c r="AP912" s="37">
        <f t="shared" si="357"/>
        <v>0</v>
      </c>
      <c r="AS912" s="37">
        <f t="shared" si="358"/>
        <v>0</v>
      </c>
      <c r="AV912" s="37">
        <f t="shared" si="371"/>
        <v>0</v>
      </c>
      <c r="DE912" s="37">
        <f t="shared" si="359"/>
        <v>0</v>
      </c>
      <c r="EL912" s="37">
        <f t="shared" si="360"/>
        <v>0</v>
      </c>
      <c r="FH912" s="37">
        <v>0</v>
      </c>
      <c r="FI912" s="37">
        <v>0</v>
      </c>
      <c r="JT912" s="37">
        <f t="shared" si="361"/>
        <v>0</v>
      </c>
      <c r="JW912" s="37">
        <f t="shared" si="362"/>
        <v>0</v>
      </c>
      <c r="JZ912" s="37">
        <f t="shared" si="363"/>
        <v>0</v>
      </c>
      <c r="KA912" s="37">
        <f t="shared" si="364"/>
        <v>0</v>
      </c>
      <c r="KB912" s="37">
        <f t="shared" si="365"/>
        <v>0</v>
      </c>
      <c r="KC912" s="37">
        <f t="shared" si="366"/>
        <v>0</v>
      </c>
      <c r="KD912" s="37">
        <f t="shared" si="367"/>
        <v>0</v>
      </c>
      <c r="KV912" s="37">
        <f t="shared" si="368"/>
        <v>0</v>
      </c>
    </row>
    <row r="913" spans="1:308" ht="17.25" customHeight="1" x14ac:dyDescent="0.3">
      <c r="A913" s="17"/>
      <c r="B913" s="19"/>
      <c r="E913" s="78">
        <f t="shared" si="369"/>
        <v>0</v>
      </c>
      <c r="F913" s="78">
        <f t="shared" si="349"/>
        <v>0</v>
      </c>
      <c r="G913" s="78">
        <f t="shared" si="350"/>
        <v>0</v>
      </c>
      <c r="H913" s="78">
        <f t="shared" si="351"/>
        <v>0</v>
      </c>
      <c r="I913" s="78">
        <f t="shared" si="370"/>
        <v>0</v>
      </c>
      <c r="J913" s="37">
        <f t="shared" si="352"/>
        <v>0</v>
      </c>
      <c r="V913" s="180">
        <f t="shared" si="348"/>
        <v>0</v>
      </c>
      <c r="W913" s="180">
        <f t="shared" si="353"/>
        <v>0</v>
      </c>
      <c r="X913" s="180"/>
      <c r="Y913" s="180"/>
      <c r="Z913" s="180">
        <f t="shared" si="354"/>
        <v>0</v>
      </c>
      <c r="AA913" s="180"/>
      <c r="AB913" s="180"/>
      <c r="AC913" s="180">
        <f t="shared" si="355"/>
        <v>0</v>
      </c>
      <c r="AM913" s="179">
        <f t="shared" si="356"/>
        <v>0</v>
      </c>
      <c r="AP913" s="37">
        <f t="shared" si="357"/>
        <v>0</v>
      </c>
      <c r="AS913" s="37">
        <f t="shared" si="358"/>
        <v>0</v>
      </c>
      <c r="AV913" s="37">
        <f t="shared" si="371"/>
        <v>0</v>
      </c>
      <c r="DE913" s="37">
        <f t="shared" si="359"/>
        <v>0</v>
      </c>
      <c r="EL913" s="37">
        <f t="shared" si="360"/>
        <v>0</v>
      </c>
      <c r="FH913" s="37">
        <v>0</v>
      </c>
      <c r="FI913" s="37">
        <v>0</v>
      </c>
      <c r="JT913" s="37">
        <f t="shared" si="361"/>
        <v>0</v>
      </c>
      <c r="JW913" s="37">
        <f t="shared" si="362"/>
        <v>0</v>
      </c>
      <c r="JZ913" s="37">
        <f t="shared" si="363"/>
        <v>0</v>
      </c>
      <c r="KA913" s="37">
        <f t="shared" si="364"/>
        <v>0</v>
      </c>
      <c r="KB913" s="37">
        <f t="shared" si="365"/>
        <v>0</v>
      </c>
      <c r="KC913" s="37">
        <f t="shared" si="366"/>
        <v>0</v>
      </c>
      <c r="KD913" s="37">
        <f t="shared" si="367"/>
        <v>0</v>
      </c>
      <c r="KV913" s="37">
        <f t="shared" si="368"/>
        <v>0</v>
      </c>
    </row>
    <row r="914" spans="1:308" ht="17.25" customHeight="1" x14ac:dyDescent="0.3">
      <c r="A914" s="17"/>
      <c r="B914" s="19"/>
      <c r="E914" s="78">
        <f t="shared" si="369"/>
        <v>0</v>
      </c>
      <c r="F914" s="78">
        <f t="shared" si="349"/>
        <v>0</v>
      </c>
      <c r="G914" s="78">
        <f t="shared" si="350"/>
        <v>0</v>
      </c>
      <c r="H914" s="78">
        <f t="shared" si="351"/>
        <v>0</v>
      </c>
      <c r="I914" s="78">
        <f t="shared" si="370"/>
        <v>0</v>
      </c>
      <c r="J914" s="37">
        <f t="shared" si="352"/>
        <v>0</v>
      </c>
      <c r="V914" s="180">
        <f t="shared" si="348"/>
        <v>0</v>
      </c>
      <c r="W914" s="180">
        <f t="shared" si="353"/>
        <v>0</v>
      </c>
      <c r="X914" s="180"/>
      <c r="Y914" s="180"/>
      <c r="Z914" s="180">
        <f t="shared" si="354"/>
        <v>0</v>
      </c>
      <c r="AA914" s="180"/>
      <c r="AB914" s="180"/>
      <c r="AC914" s="180">
        <f t="shared" si="355"/>
        <v>0</v>
      </c>
      <c r="AM914" s="179">
        <f t="shared" si="356"/>
        <v>0</v>
      </c>
      <c r="AP914" s="37">
        <f t="shared" si="357"/>
        <v>0</v>
      </c>
      <c r="AS914" s="37">
        <f t="shared" si="358"/>
        <v>0</v>
      </c>
      <c r="AV914" s="37">
        <f t="shared" si="371"/>
        <v>0</v>
      </c>
      <c r="DE914" s="37">
        <f t="shared" si="359"/>
        <v>0</v>
      </c>
      <c r="EL914" s="37">
        <f t="shared" si="360"/>
        <v>0</v>
      </c>
      <c r="FH914" s="37">
        <v>0</v>
      </c>
      <c r="FI914" s="37">
        <v>0</v>
      </c>
      <c r="JT914" s="37">
        <f t="shared" si="361"/>
        <v>0</v>
      </c>
      <c r="JW914" s="37">
        <f t="shared" si="362"/>
        <v>0</v>
      </c>
      <c r="JZ914" s="37">
        <f t="shared" si="363"/>
        <v>0</v>
      </c>
      <c r="KA914" s="37">
        <f t="shared" si="364"/>
        <v>0</v>
      </c>
      <c r="KB914" s="37">
        <f t="shared" si="365"/>
        <v>0</v>
      </c>
      <c r="KC914" s="37">
        <f t="shared" si="366"/>
        <v>0</v>
      </c>
      <c r="KD914" s="37">
        <f t="shared" si="367"/>
        <v>0</v>
      </c>
      <c r="KV914" s="37">
        <f t="shared" si="368"/>
        <v>0</v>
      </c>
    </row>
    <row r="915" spans="1:308" ht="17.25" customHeight="1" x14ac:dyDescent="0.3">
      <c r="A915" s="17"/>
      <c r="B915" s="19"/>
      <c r="E915" s="78">
        <f t="shared" si="369"/>
        <v>0</v>
      </c>
      <c r="F915" s="78">
        <f t="shared" si="349"/>
        <v>0</v>
      </c>
      <c r="G915" s="78">
        <f t="shared" si="350"/>
        <v>0</v>
      </c>
      <c r="H915" s="78">
        <f t="shared" si="351"/>
        <v>0</v>
      </c>
      <c r="I915" s="78">
        <f t="shared" si="370"/>
        <v>0</v>
      </c>
      <c r="J915" s="37">
        <f t="shared" si="352"/>
        <v>0</v>
      </c>
      <c r="V915" s="180">
        <f t="shared" si="348"/>
        <v>0</v>
      </c>
      <c r="W915" s="180">
        <f t="shared" si="353"/>
        <v>0</v>
      </c>
      <c r="X915" s="180"/>
      <c r="Y915" s="180"/>
      <c r="Z915" s="180">
        <f t="shared" si="354"/>
        <v>0</v>
      </c>
      <c r="AA915" s="180"/>
      <c r="AB915" s="180"/>
      <c r="AC915" s="180">
        <f t="shared" si="355"/>
        <v>0</v>
      </c>
      <c r="AM915" s="179">
        <f t="shared" si="356"/>
        <v>0</v>
      </c>
      <c r="AP915" s="37">
        <f t="shared" si="357"/>
        <v>0</v>
      </c>
      <c r="AS915" s="37">
        <f t="shared" si="358"/>
        <v>0</v>
      </c>
      <c r="AV915" s="37">
        <f t="shared" si="371"/>
        <v>0</v>
      </c>
      <c r="DE915" s="37">
        <f t="shared" si="359"/>
        <v>0</v>
      </c>
      <c r="EL915" s="37">
        <f t="shared" si="360"/>
        <v>0</v>
      </c>
      <c r="FH915" s="37">
        <v>0</v>
      </c>
      <c r="FI915" s="37">
        <v>0</v>
      </c>
      <c r="JT915" s="37">
        <f t="shared" si="361"/>
        <v>0</v>
      </c>
      <c r="JW915" s="37">
        <f t="shared" si="362"/>
        <v>0</v>
      </c>
      <c r="JZ915" s="37">
        <f t="shared" si="363"/>
        <v>0</v>
      </c>
      <c r="KA915" s="37">
        <f t="shared" si="364"/>
        <v>0</v>
      </c>
      <c r="KB915" s="37">
        <f t="shared" si="365"/>
        <v>0</v>
      </c>
      <c r="KC915" s="37">
        <f t="shared" si="366"/>
        <v>0</v>
      </c>
      <c r="KD915" s="37">
        <f t="shared" si="367"/>
        <v>0</v>
      </c>
      <c r="KV915" s="37">
        <f t="shared" si="368"/>
        <v>0</v>
      </c>
    </row>
    <row r="916" spans="1:308" ht="17.25" customHeight="1" x14ac:dyDescent="0.3">
      <c r="A916" s="17"/>
      <c r="B916" s="19"/>
      <c r="E916" s="78">
        <f t="shared" si="369"/>
        <v>0</v>
      </c>
      <c r="F916" s="78">
        <f t="shared" si="349"/>
        <v>0</v>
      </c>
      <c r="G916" s="78">
        <f t="shared" si="350"/>
        <v>0</v>
      </c>
      <c r="H916" s="78">
        <f t="shared" si="351"/>
        <v>0</v>
      </c>
      <c r="I916" s="78">
        <f t="shared" si="370"/>
        <v>0</v>
      </c>
      <c r="J916" s="37">
        <f t="shared" si="352"/>
        <v>0</v>
      </c>
      <c r="V916" s="180">
        <f t="shared" si="348"/>
        <v>0</v>
      </c>
      <c r="W916" s="180">
        <f t="shared" si="353"/>
        <v>0</v>
      </c>
      <c r="X916" s="180"/>
      <c r="Y916" s="180"/>
      <c r="Z916" s="180">
        <f t="shared" si="354"/>
        <v>0</v>
      </c>
      <c r="AA916" s="180"/>
      <c r="AB916" s="180"/>
      <c r="AC916" s="180">
        <f t="shared" si="355"/>
        <v>0</v>
      </c>
      <c r="AM916" s="179">
        <f t="shared" si="356"/>
        <v>0</v>
      </c>
      <c r="AP916" s="37">
        <f t="shared" si="357"/>
        <v>0</v>
      </c>
      <c r="AS916" s="37">
        <f t="shared" si="358"/>
        <v>0</v>
      </c>
      <c r="AV916" s="37">
        <f t="shared" si="371"/>
        <v>0</v>
      </c>
      <c r="DE916" s="37">
        <f t="shared" si="359"/>
        <v>0</v>
      </c>
      <c r="EL916" s="37">
        <f t="shared" si="360"/>
        <v>0</v>
      </c>
      <c r="FH916" s="37">
        <v>0</v>
      </c>
      <c r="FI916" s="37">
        <v>0</v>
      </c>
      <c r="JT916" s="37">
        <f t="shared" si="361"/>
        <v>0</v>
      </c>
      <c r="JW916" s="37">
        <f t="shared" si="362"/>
        <v>0</v>
      </c>
      <c r="JZ916" s="37">
        <f t="shared" si="363"/>
        <v>0</v>
      </c>
      <c r="KA916" s="37">
        <f t="shared" si="364"/>
        <v>0</v>
      </c>
      <c r="KB916" s="37">
        <f t="shared" si="365"/>
        <v>0</v>
      </c>
      <c r="KC916" s="37">
        <f t="shared" si="366"/>
        <v>0</v>
      </c>
      <c r="KD916" s="37">
        <f t="shared" si="367"/>
        <v>0</v>
      </c>
      <c r="KV916" s="37">
        <f t="shared" si="368"/>
        <v>0</v>
      </c>
    </row>
    <row r="917" spans="1:308" ht="17.25" customHeight="1" x14ac:dyDescent="0.3">
      <c r="A917" s="17"/>
      <c r="B917" s="19"/>
      <c r="E917" s="78">
        <f t="shared" si="369"/>
        <v>0</v>
      </c>
      <c r="F917" s="78">
        <f t="shared" si="349"/>
        <v>0</v>
      </c>
      <c r="G917" s="78">
        <f t="shared" si="350"/>
        <v>0</v>
      </c>
      <c r="H917" s="78">
        <f t="shared" si="351"/>
        <v>0</v>
      </c>
      <c r="I917" s="78">
        <f t="shared" si="370"/>
        <v>0</v>
      </c>
      <c r="J917" s="37">
        <f t="shared" si="352"/>
        <v>0</v>
      </c>
      <c r="V917" s="180">
        <f t="shared" si="348"/>
        <v>0</v>
      </c>
      <c r="W917" s="180">
        <f t="shared" si="353"/>
        <v>0</v>
      </c>
      <c r="X917" s="180"/>
      <c r="Y917" s="180"/>
      <c r="Z917" s="180">
        <f t="shared" si="354"/>
        <v>0</v>
      </c>
      <c r="AA917" s="180"/>
      <c r="AB917" s="180"/>
      <c r="AC917" s="180">
        <f t="shared" si="355"/>
        <v>0</v>
      </c>
      <c r="AM917" s="179">
        <f t="shared" si="356"/>
        <v>0</v>
      </c>
      <c r="AP917" s="37">
        <f t="shared" si="357"/>
        <v>0</v>
      </c>
      <c r="AS917" s="37">
        <f t="shared" si="358"/>
        <v>0</v>
      </c>
      <c r="AV917" s="37">
        <f t="shared" si="371"/>
        <v>0</v>
      </c>
      <c r="DE917" s="37">
        <f t="shared" si="359"/>
        <v>0</v>
      </c>
      <c r="EL917" s="37">
        <f t="shared" si="360"/>
        <v>0</v>
      </c>
      <c r="FH917" s="37">
        <v>0</v>
      </c>
      <c r="FI917" s="37">
        <v>0</v>
      </c>
      <c r="JT917" s="37">
        <f t="shared" si="361"/>
        <v>0</v>
      </c>
      <c r="JW917" s="37">
        <f t="shared" si="362"/>
        <v>0</v>
      </c>
      <c r="JZ917" s="37">
        <f t="shared" si="363"/>
        <v>0</v>
      </c>
      <c r="KA917" s="37">
        <f t="shared" si="364"/>
        <v>0</v>
      </c>
      <c r="KB917" s="37">
        <f t="shared" si="365"/>
        <v>0</v>
      </c>
      <c r="KC917" s="37">
        <f t="shared" si="366"/>
        <v>0</v>
      </c>
      <c r="KD917" s="37">
        <f t="shared" si="367"/>
        <v>0</v>
      </c>
      <c r="KV917" s="37">
        <f t="shared" si="368"/>
        <v>0</v>
      </c>
    </row>
    <row r="918" spans="1:308" ht="17.25" customHeight="1" x14ac:dyDescent="0.3">
      <c r="A918" s="17"/>
      <c r="B918" s="19"/>
      <c r="E918" s="78">
        <f t="shared" si="369"/>
        <v>0</v>
      </c>
      <c r="F918" s="78">
        <f t="shared" si="349"/>
        <v>0</v>
      </c>
      <c r="G918" s="78">
        <f t="shared" si="350"/>
        <v>0</v>
      </c>
      <c r="H918" s="78">
        <f t="shared" si="351"/>
        <v>0</v>
      </c>
      <c r="I918" s="78">
        <f t="shared" si="370"/>
        <v>0</v>
      </c>
      <c r="J918" s="37">
        <f t="shared" si="352"/>
        <v>0</v>
      </c>
      <c r="V918" s="180">
        <f t="shared" si="348"/>
        <v>0</v>
      </c>
      <c r="W918" s="180">
        <f t="shared" si="353"/>
        <v>0</v>
      </c>
      <c r="X918" s="180"/>
      <c r="Y918" s="180"/>
      <c r="Z918" s="180">
        <f t="shared" si="354"/>
        <v>0</v>
      </c>
      <c r="AA918" s="180"/>
      <c r="AB918" s="180"/>
      <c r="AC918" s="180">
        <f t="shared" si="355"/>
        <v>0</v>
      </c>
      <c r="AM918" s="179">
        <f t="shared" si="356"/>
        <v>0</v>
      </c>
      <c r="AP918" s="37">
        <f t="shared" si="357"/>
        <v>0</v>
      </c>
      <c r="AS918" s="37">
        <f t="shared" si="358"/>
        <v>0</v>
      </c>
      <c r="AV918" s="37">
        <f t="shared" si="371"/>
        <v>0</v>
      </c>
      <c r="DE918" s="37">
        <f t="shared" si="359"/>
        <v>0</v>
      </c>
      <c r="EL918" s="37">
        <f t="shared" si="360"/>
        <v>0</v>
      </c>
      <c r="FH918" s="37">
        <v>0</v>
      </c>
      <c r="FI918" s="37">
        <v>0</v>
      </c>
      <c r="JT918" s="37">
        <f t="shared" si="361"/>
        <v>0</v>
      </c>
      <c r="JW918" s="37">
        <f t="shared" si="362"/>
        <v>0</v>
      </c>
      <c r="JZ918" s="37">
        <f t="shared" si="363"/>
        <v>0</v>
      </c>
      <c r="KA918" s="37">
        <f t="shared" si="364"/>
        <v>0</v>
      </c>
      <c r="KB918" s="37">
        <f t="shared" si="365"/>
        <v>0</v>
      </c>
      <c r="KC918" s="37">
        <f t="shared" si="366"/>
        <v>0</v>
      </c>
      <c r="KD918" s="37">
        <f t="shared" si="367"/>
        <v>0</v>
      </c>
      <c r="KV918" s="37">
        <f t="shared" si="368"/>
        <v>0</v>
      </c>
    </row>
    <row r="919" spans="1:308" ht="17.25" customHeight="1" x14ac:dyDescent="0.3">
      <c r="A919" s="17"/>
      <c r="B919" s="19"/>
      <c r="E919" s="78">
        <f t="shared" si="369"/>
        <v>0</v>
      </c>
      <c r="F919" s="78">
        <f t="shared" si="349"/>
        <v>0</v>
      </c>
      <c r="G919" s="78">
        <f t="shared" si="350"/>
        <v>0</v>
      </c>
      <c r="H919" s="78">
        <f t="shared" si="351"/>
        <v>0</v>
      </c>
      <c r="I919" s="78">
        <f t="shared" si="370"/>
        <v>0</v>
      </c>
      <c r="J919" s="37">
        <f t="shared" si="352"/>
        <v>0</v>
      </c>
      <c r="V919" s="180">
        <f t="shared" si="348"/>
        <v>0</v>
      </c>
      <c r="W919" s="180">
        <f t="shared" si="353"/>
        <v>0</v>
      </c>
      <c r="X919" s="180"/>
      <c r="Y919" s="180"/>
      <c r="Z919" s="180">
        <f t="shared" si="354"/>
        <v>0</v>
      </c>
      <c r="AA919" s="180"/>
      <c r="AB919" s="180"/>
      <c r="AC919" s="180">
        <f t="shared" si="355"/>
        <v>0</v>
      </c>
      <c r="AM919" s="179">
        <f t="shared" si="356"/>
        <v>0</v>
      </c>
      <c r="AP919" s="37">
        <f t="shared" si="357"/>
        <v>0</v>
      </c>
      <c r="AS919" s="37">
        <f t="shared" si="358"/>
        <v>0</v>
      </c>
      <c r="AV919" s="37">
        <f t="shared" si="371"/>
        <v>0</v>
      </c>
      <c r="DE919" s="37">
        <f t="shared" si="359"/>
        <v>0</v>
      </c>
      <c r="EL919" s="37">
        <f t="shared" si="360"/>
        <v>0</v>
      </c>
      <c r="FH919" s="37">
        <v>0</v>
      </c>
      <c r="FI919" s="37">
        <v>0</v>
      </c>
      <c r="JT919" s="37">
        <f t="shared" si="361"/>
        <v>0</v>
      </c>
      <c r="JW919" s="37">
        <f t="shared" si="362"/>
        <v>0</v>
      </c>
      <c r="JZ919" s="37">
        <f t="shared" si="363"/>
        <v>0</v>
      </c>
      <c r="KA919" s="37">
        <f t="shared" si="364"/>
        <v>0</v>
      </c>
      <c r="KB919" s="37">
        <f t="shared" si="365"/>
        <v>0</v>
      </c>
      <c r="KC919" s="37">
        <f t="shared" si="366"/>
        <v>0</v>
      </c>
      <c r="KD919" s="37">
        <f t="shared" si="367"/>
        <v>0</v>
      </c>
      <c r="KV919" s="37">
        <f t="shared" si="368"/>
        <v>0</v>
      </c>
    </row>
    <row r="920" spans="1:308" ht="17.25" customHeight="1" x14ac:dyDescent="0.3">
      <c r="A920" s="17"/>
      <c r="B920" s="19"/>
      <c r="E920" s="78">
        <f t="shared" si="369"/>
        <v>0</v>
      </c>
      <c r="F920" s="78">
        <f t="shared" si="349"/>
        <v>0</v>
      </c>
      <c r="G920" s="78">
        <f t="shared" si="350"/>
        <v>0</v>
      </c>
      <c r="H920" s="78">
        <f t="shared" si="351"/>
        <v>0</v>
      </c>
      <c r="I920" s="78">
        <f t="shared" si="370"/>
        <v>0</v>
      </c>
      <c r="J920" s="37">
        <f t="shared" si="352"/>
        <v>0</v>
      </c>
      <c r="V920" s="180">
        <f t="shared" si="348"/>
        <v>0</v>
      </c>
      <c r="W920" s="180">
        <f t="shared" si="353"/>
        <v>0</v>
      </c>
      <c r="X920" s="180"/>
      <c r="Y920" s="180"/>
      <c r="Z920" s="180">
        <f t="shared" si="354"/>
        <v>0</v>
      </c>
      <c r="AA920" s="180"/>
      <c r="AB920" s="180"/>
      <c r="AC920" s="180">
        <f t="shared" si="355"/>
        <v>0</v>
      </c>
      <c r="AM920" s="179">
        <f t="shared" si="356"/>
        <v>0</v>
      </c>
      <c r="AP920" s="37">
        <f t="shared" si="357"/>
        <v>0</v>
      </c>
      <c r="AS920" s="37">
        <f t="shared" si="358"/>
        <v>0</v>
      </c>
      <c r="AV920" s="37">
        <f t="shared" si="371"/>
        <v>0</v>
      </c>
      <c r="DE920" s="37">
        <f t="shared" si="359"/>
        <v>0</v>
      </c>
      <c r="EL920" s="37">
        <f t="shared" si="360"/>
        <v>0</v>
      </c>
      <c r="FH920" s="37">
        <v>0</v>
      </c>
      <c r="FI920" s="37">
        <v>0</v>
      </c>
      <c r="JT920" s="37">
        <f t="shared" si="361"/>
        <v>0</v>
      </c>
      <c r="JW920" s="37">
        <f t="shared" si="362"/>
        <v>0</v>
      </c>
      <c r="JZ920" s="37">
        <f t="shared" si="363"/>
        <v>0</v>
      </c>
      <c r="KA920" s="37">
        <f t="shared" si="364"/>
        <v>0</v>
      </c>
      <c r="KB920" s="37">
        <f t="shared" si="365"/>
        <v>0</v>
      </c>
      <c r="KC920" s="37">
        <f t="shared" si="366"/>
        <v>0</v>
      </c>
      <c r="KD920" s="37">
        <f t="shared" si="367"/>
        <v>0</v>
      </c>
      <c r="KV920" s="37">
        <f t="shared" si="368"/>
        <v>0</v>
      </c>
    </row>
    <row r="921" spans="1:308" ht="17.25" customHeight="1" x14ac:dyDescent="0.3">
      <c r="A921" s="17"/>
      <c r="B921" s="19"/>
      <c r="E921" s="78">
        <f t="shared" si="369"/>
        <v>0</v>
      </c>
      <c r="F921" s="78">
        <f t="shared" si="349"/>
        <v>0</v>
      </c>
      <c r="G921" s="78">
        <f t="shared" si="350"/>
        <v>0</v>
      </c>
      <c r="H921" s="78">
        <f t="shared" si="351"/>
        <v>0</v>
      </c>
      <c r="I921" s="78">
        <f t="shared" si="370"/>
        <v>0</v>
      </c>
      <c r="J921" s="37">
        <f t="shared" si="352"/>
        <v>0</v>
      </c>
      <c r="V921" s="180">
        <f t="shared" si="348"/>
        <v>0</v>
      </c>
      <c r="W921" s="180">
        <f t="shared" si="353"/>
        <v>0</v>
      </c>
      <c r="X921" s="180"/>
      <c r="Y921" s="180"/>
      <c r="Z921" s="180">
        <f t="shared" si="354"/>
        <v>0</v>
      </c>
      <c r="AA921" s="180"/>
      <c r="AB921" s="180"/>
      <c r="AC921" s="180">
        <f t="shared" si="355"/>
        <v>0</v>
      </c>
      <c r="AM921" s="179">
        <f t="shared" si="356"/>
        <v>0</v>
      </c>
      <c r="AP921" s="37">
        <f t="shared" si="357"/>
        <v>0</v>
      </c>
      <c r="AS921" s="37">
        <f t="shared" si="358"/>
        <v>0</v>
      </c>
      <c r="AV921" s="37">
        <f t="shared" si="371"/>
        <v>0</v>
      </c>
      <c r="DE921" s="37">
        <f t="shared" si="359"/>
        <v>0</v>
      </c>
      <c r="EL921" s="37">
        <f t="shared" si="360"/>
        <v>0</v>
      </c>
      <c r="FH921" s="37">
        <v>0</v>
      </c>
      <c r="FI921" s="37">
        <v>0</v>
      </c>
      <c r="JT921" s="37">
        <f t="shared" si="361"/>
        <v>0</v>
      </c>
      <c r="JW921" s="37">
        <f t="shared" si="362"/>
        <v>0</v>
      </c>
      <c r="JZ921" s="37">
        <f t="shared" si="363"/>
        <v>0</v>
      </c>
      <c r="KA921" s="37">
        <f t="shared" si="364"/>
        <v>0</v>
      </c>
      <c r="KB921" s="37">
        <f t="shared" si="365"/>
        <v>0</v>
      </c>
      <c r="KC921" s="37">
        <f t="shared" si="366"/>
        <v>0</v>
      </c>
      <c r="KD921" s="37">
        <f t="shared" si="367"/>
        <v>0</v>
      </c>
      <c r="KV921" s="37">
        <f t="shared" si="368"/>
        <v>0</v>
      </c>
    </row>
    <row r="922" spans="1:308" ht="17.25" customHeight="1" x14ac:dyDescent="0.3">
      <c r="A922" s="17"/>
      <c r="B922" s="19"/>
      <c r="E922" s="78">
        <f t="shared" si="369"/>
        <v>0</v>
      </c>
      <c r="F922" s="78">
        <f t="shared" si="349"/>
        <v>0</v>
      </c>
      <c r="G922" s="78">
        <f t="shared" si="350"/>
        <v>0</v>
      </c>
      <c r="H922" s="78">
        <f t="shared" si="351"/>
        <v>0</v>
      </c>
      <c r="I922" s="78">
        <f t="shared" si="370"/>
        <v>0</v>
      </c>
      <c r="J922" s="37">
        <f t="shared" si="352"/>
        <v>0</v>
      </c>
      <c r="V922" s="180">
        <f t="shared" si="348"/>
        <v>0</v>
      </c>
      <c r="W922" s="180">
        <f t="shared" si="353"/>
        <v>0</v>
      </c>
      <c r="X922" s="180"/>
      <c r="Y922" s="180"/>
      <c r="Z922" s="180">
        <f t="shared" si="354"/>
        <v>0</v>
      </c>
      <c r="AA922" s="180"/>
      <c r="AB922" s="180"/>
      <c r="AC922" s="180">
        <f t="shared" si="355"/>
        <v>0</v>
      </c>
      <c r="AM922" s="179">
        <f t="shared" si="356"/>
        <v>0</v>
      </c>
      <c r="AP922" s="37">
        <f t="shared" si="357"/>
        <v>0</v>
      </c>
      <c r="AS922" s="37">
        <f t="shared" si="358"/>
        <v>0</v>
      </c>
      <c r="AV922" s="37">
        <f t="shared" si="371"/>
        <v>0</v>
      </c>
      <c r="DE922" s="37">
        <f t="shared" si="359"/>
        <v>0</v>
      </c>
      <c r="EL922" s="37">
        <f t="shared" si="360"/>
        <v>0</v>
      </c>
      <c r="FH922" s="37">
        <v>0</v>
      </c>
      <c r="FI922" s="37">
        <v>0</v>
      </c>
      <c r="JT922" s="37">
        <f t="shared" si="361"/>
        <v>0</v>
      </c>
      <c r="JW922" s="37">
        <f t="shared" si="362"/>
        <v>0</v>
      </c>
      <c r="JZ922" s="37">
        <f t="shared" si="363"/>
        <v>0</v>
      </c>
      <c r="KA922" s="37">
        <f t="shared" si="364"/>
        <v>0</v>
      </c>
      <c r="KB922" s="37">
        <f t="shared" si="365"/>
        <v>0</v>
      </c>
      <c r="KC922" s="37">
        <f t="shared" si="366"/>
        <v>0</v>
      </c>
      <c r="KD922" s="37">
        <f t="shared" si="367"/>
        <v>0</v>
      </c>
      <c r="KV922" s="37">
        <f t="shared" si="368"/>
        <v>0</v>
      </c>
    </row>
    <row r="923" spans="1:308" ht="17.25" customHeight="1" x14ac:dyDescent="0.3">
      <c r="A923" s="17"/>
      <c r="B923" s="19"/>
      <c r="E923" s="78">
        <f t="shared" si="369"/>
        <v>0</v>
      </c>
      <c r="F923" s="78">
        <f t="shared" si="349"/>
        <v>0</v>
      </c>
      <c r="G923" s="78">
        <f t="shared" si="350"/>
        <v>0</v>
      </c>
      <c r="H923" s="78">
        <f t="shared" si="351"/>
        <v>0</v>
      </c>
      <c r="I923" s="78">
        <f t="shared" si="370"/>
        <v>0</v>
      </c>
      <c r="J923" s="37">
        <f t="shared" si="352"/>
        <v>0</v>
      </c>
      <c r="V923" s="180">
        <f t="shared" si="348"/>
        <v>0</v>
      </c>
      <c r="W923" s="180">
        <f t="shared" si="353"/>
        <v>0</v>
      </c>
      <c r="X923" s="180"/>
      <c r="Y923" s="180"/>
      <c r="Z923" s="180">
        <f t="shared" si="354"/>
        <v>0</v>
      </c>
      <c r="AA923" s="180"/>
      <c r="AB923" s="180"/>
      <c r="AC923" s="180">
        <f t="shared" si="355"/>
        <v>0</v>
      </c>
      <c r="AM923" s="179">
        <f t="shared" si="356"/>
        <v>0</v>
      </c>
      <c r="AP923" s="37">
        <f t="shared" si="357"/>
        <v>0</v>
      </c>
      <c r="AS923" s="37">
        <f t="shared" si="358"/>
        <v>0</v>
      </c>
      <c r="AV923" s="37">
        <f t="shared" si="371"/>
        <v>0</v>
      </c>
      <c r="DE923" s="37">
        <f t="shared" si="359"/>
        <v>0</v>
      </c>
      <c r="EL923" s="37">
        <f t="shared" si="360"/>
        <v>0</v>
      </c>
      <c r="FH923" s="37">
        <v>0</v>
      </c>
      <c r="FI923" s="37">
        <v>0</v>
      </c>
      <c r="JT923" s="37">
        <f t="shared" si="361"/>
        <v>0</v>
      </c>
      <c r="JW923" s="37">
        <f t="shared" si="362"/>
        <v>0</v>
      </c>
      <c r="JZ923" s="37">
        <f t="shared" si="363"/>
        <v>0</v>
      </c>
      <c r="KA923" s="37">
        <f t="shared" si="364"/>
        <v>0</v>
      </c>
      <c r="KB923" s="37">
        <f t="shared" si="365"/>
        <v>0</v>
      </c>
      <c r="KC923" s="37">
        <f t="shared" si="366"/>
        <v>0</v>
      </c>
      <c r="KD923" s="37">
        <f t="shared" si="367"/>
        <v>0</v>
      </c>
      <c r="KV923" s="37">
        <f t="shared" si="368"/>
        <v>0</v>
      </c>
    </row>
    <row r="924" spans="1:308" ht="17.25" customHeight="1" x14ac:dyDescent="0.3">
      <c r="A924" s="17"/>
      <c r="B924" s="19"/>
      <c r="E924" s="78">
        <f t="shared" si="369"/>
        <v>0</v>
      </c>
      <c r="F924" s="78">
        <f t="shared" si="349"/>
        <v>0</v>
      </c>
      <c r="G924" s="78">
        <f t="shared" si="350"/>
        <v>0</v>
      </c>
      <c r="H924" s="78">
        <f t="shared" si="351"/>
        <v>0</v>
      </c>
      <c r="I924" s="78">
        <f t="shared" si="370"/>
        <v>0</v>
      </c>
      <c r="J924" s="37">
        <f t="shared" si="352"/>
        <v>0</v>
      </c>
      <c r="V924" s="180">
        <f t="shared" si="348"/>
        <v>0</v>
      </c>
      <c r="W924" s="180">
        <f t="shared" si="353"/>
        <v>0</v>
      </c>
      <c r="X924" s="180"/>
      <c r="Y924" s="180"/>
      <c r="Z924" s="180">
        <f t="shared" si="354"/>
        <v>0</v>
      </c>
      <c r="AA924" s="180"/>
      <c r="AB924" s="180"/>
      <c r="AC924" s="180">
        <f t="shared" si="355"/>
        <v>0</v>
      </c>
      <c r="AM924" s="179">
        <f t="shared" si="356"/>
        <v>0</v>
      </c>
      <c r="AP924" s="37">
        <f t="shared" si="357"/>
        <v>0</v>
      </c>
      <c r="AS924" s="37">
        <f t="shared" si="358"/>
        <v>0</v>
      </c>
      <c r="AV924" s="37">
        <f t="shared" si="371"/>
        <v>0</v>
      </c>
      <c r="DE924" s="37">
        <f t="shared" si="359"/>
        <v>0</v>
      </c>
      <c r="EL924" s="37">
        <f t="shared" si="360"/>
        <v>0</v>
      </c>
      <c r="FH924" s="37">
        <v>0</v>
      </c>
      <c r="FI924" s="37">
        <v>0</v>
      </c>
      <c r="JT924" s="37">
        <f t="shared" si="361"/>
        <v>0</v>
      </c>
      <c r="JW924" s="37">
        <f t="shared" si="362"/>
        <v>0</v>
      </c>
      <c r="JZ924" s="37">
        <f t="shared" si="363"/>
        <v>0</v>
      </c>
      <c r="KA924" s="37">
        <f t="shared" si="364"/>
        <v>0</v>
      </c>
      <c r="KB924" s="37">
        <f t="shared" si="365"/>
        <v>0</v>
      </c>
      <c r="KC924" s="37">
        <f t="shared" si="366"/>
        <v>0</v>
      </c>
      <c r="KD924" s="37">
        <f t="shared" si="367"/>
        <v>0</v>
      </c>
      <c r="KV924" s="37">
        <f t="shared" si="368"/>
        <v>0</v>
      </c>
    </row>
    <row r="925" spans="1:308" ht="17.25" customHeight="1" x14ac:dyDescent="0.3">
      <c r="A925" s="17"/>
      <c r="B925" s="19"/>
      <c r="E925" s="78">
        <f t="shared" si="369"/>
        <v>0</v>
      </c>
      <c r="F925" s="78">
        <f t="shared" si="349"/>
        <v>0</v>
      </c>
      <c r="G925" s="78">
        <f t="shared" si="350"/>
        <v>0</v>
      </c>
      <c r="H925" s="78">
        <f t="shared" si="351"/>
        <v>0</v>
      </c>
      <c r="I925" s="78">
        <f t="shared" si="370"/>
        <v>0</v>
      </c>
      <c r="J925" s="37">
        <f t="shared" si="352"/>
        <v>0</v>
      </c>
      <c r="V925" s="180">
        <f t="shared" si="348"/>
        <v>0</v>
      </c>
      <c r="W925" s="180">
        <f t="shared" si="353"/>
        <v>0</v>
      </c>
      <c r="X925" s="180"/>
      <c r="Y925" s="180"/>
      <c r="Z925" s="180">
        <f t="shared" si="354"/>
        <v>0</v>
      </c>
      <c r="AA925" s="180"/>
      <c r="AB925" s="180"/>
      <c r="AC925" s="180">
        <f t="shared" si="355"/>
        <v>0</v>
      </c>
      <c r="AM925" s="179">
        <f t="shared" si="356"/>
        <v>0</v>
      </c>
      <c r="AP925" s="37">
        <f t="shared" si="357"/>
        <v>0</v>
      </c>
      <c r="AS925" s="37">
        <f t="shared" si="358"/>
        <v>0</v>
      </c>
      <c r="AV925" s="37">
        <f t="shared" si="371"/>
        <v>0</v>
      </c>
      <c r="DE925" s="37">
        <f t="shared" si="359"/>
        <v>0</v>
      </c>
      <c r="EL925" s="37">
        <f t="shared" si="360"/>
        <v>0</v>
      </c>
      <c r="FH925" s="37">
        <v>0</v>
      </c>
      <c r="FI925" s="37">
        <v>0</v>
      </c>
      <c r="JT925" s="37">
        <f t="shared" si="361"/>
        <v>0</v>
      </c>
      <c r="JW925" s="37">
        <f t="shared" si="362"/>
        <v>0</v>
      </c>
      <c r="JZ925" s="37">
        <f t="shared" si="363"/>
        <v>0</v>
      </c>
      <c r="KA925" s="37">
        <f t="shared" si="364"/>
        <v>0</v>
      </c>
      <c r="KB925" s="37">
        <f t="shared" si="365"/>
        <v>0</v>
      </c>
      <c r="KC925" s="37">
        <f t="shared" si="366"/>
        <v>0</v>
      </c>
      <c r="KD925" s="37">
        <f t="shared" si="367"/>
        <v>0</v>
      </c>
      <c r="KV925" s="37">
        <f t="shared" si="368"/>
        <v>0</v>
      </c>
    </row>
    <row r="926" spans="1:308" ht="17.25" customHeight="1" x14ac:dyDescent="0.3">
      <c r="A926" s="17"/>
      <c r="B926" s="19"/>
      <c r="E926" s="78">
        <f t="shared" si="369"/>
        <v>0</v>
      </c>
      <c r="F926" s="78">
        <f t="shared" si="349"/>
        <v>0</v>
      </c>
      <c r="G926" s="78">
        <f t="shared" si="350"/>
        <v>0</v>
      </c>
      <c r="H926" s="78">
        <f t="shared" si="351"/>
        <v>0</v>
      </c>
      <c r="I926" s="78">
        <f t="shared" si="370"/>
        <v>0</v>
      </c>
      <c r="J926" s="37">
        <f t="shared" si="352"/>
        <v>0</v>
      </c>
      <c r="V926" s="180">
        <f t="shared" si="348"/>
        <v>0</v>
      </c>
      <c r="W926" s="180">
        <f t="shared" si="353"/>
        <v>0</v>
      </c>
      <c r="X926" s="180"/>
      <c r="Y926" s="180"/>
      <c r="Z926" s="180">
        <f t="shared" si="354"/>
        <v>0</v>
      </c>
      <c r="AA926" s="180"/>
      <c r="AB926" s="180"/>
      <c r="AC926" s="180">
        <f t="shared" si="355"/>
        <v>0</v>
      </c>
      <c r="AM926" s="179">
        <f t="shared" si="356"/>
        <v>0</v>
      </c>
      <c r="AP926" s="37">
        <f t="shared" si="357"/>
        <v>0</v>
      </c>
      <c r="AS926" s="37">
        <f t="shared" si="358"/>
        <v>0</v>
      </c>
      <c r="AV926" s="37">
        <f t="shared" si="371"/>
        <v>0</v>
      </c>
      <c r="DE926" s="37">
        <f t="shared" si="359"/>
        <v>0</v>
      </c>
      <c r="EL926" s="37">
        <f t="shared" si="360"/>
        <v>0</v>
      </c>
      <c r="FH926" s="37">
        <v>0</v>
      </c>
      <c r="FI926" s="37">
        <v>0</v>
      </c>
      <c r="JT926" s="37">
        <f t="shared" si="361"/>
        <v>0</v>
      </c>
      <c r="JW926" s="37">
        <f t="shared" si="362"/>
        <v>0</v>
      </c>
      <c r="JZ926" s="37">
        <f t="shared" si="363"/>
        <v>0</v>
      </c>
      <c r="KA926" s="37">
        <f t="shared" si="364"/>
        <v>0</v>
      </c>
      <c r="KB926" s="37">
        <f t="shared" si="365"/>
        <v>0</v>
      </c>
      <c r="KC926" s="37">
        <f t="shared" si="366"/>
        <v>0</v>
      </c>
      <c r="KD926" s="37">
        <f t="shared" si="367"/>
        <v>0</v>
      </c>
      <c r="KV926" s="37">
        <f t="shared" si="368"/>
        <v>0</v>
      </c>
    </row>
    <row r="927" spans="1:308" ht="17.25" customHeight="1" x14ac:dyDescent="0.3">
      <c r="A927" s="17"/>
      <c r="B927" s="19"/>
      <c r="E927" s="78">
        <f t="shared" si="369"/>
        <v>0</v>
      </c>
      <c r="F927" s="78">
        <f t="shared" si="349"/>
        <v>0</v>
      </c>
      <c r="G927" s="78">
        <f t="shared" si="350"/>
        <v>0</v>
      </c>
      <c r="H927" s="78">
        <f t="shared" si="351"/>
        <v>0</v>
      </c>
      <c r="I927" s="78">
        <f t="shared" si="370"/>
        <v>0</v>
      </c>
      <c r="J927" s="37">
        <f t="shared" si="352"/>
        <v>0</v>
      </c>
      <c r="V927" s="180">
        <f t="shared" si="348"/>
        <v>0</v>
      </c>
      <c r="W927" s="180">
        <f t="shared" si="353"/>
        <v>0</v>
      </c>
      <c r="X927" s="180"/>
      <c r="Y927" s="180"/>
      <c r="Z927" s="180">
        <f t="shared" si="354"/>
        <v>0</v>
      </c>
      <c r="AA927" s="180"/>
      <c r="AB927" s="180"/>
      <c r="AC927" s="180">
        <f t="shared" si="355"/>
        <v>0</v>
      </c>
      <c r="AM927" s="179">
        <f t="shared" si="356"/>
        <v>0</v>
      </c>
      <c r="AP927" s="37">
        <f t="shared" si="357"/>
        <v>0</v>
      </c>
      <c r="AS927" s="37">
        <f t="shared" si="358"/>
        <v>0</v>
      </c>
      <c r="AV927" s="37">
        <f t="shared" si="371"/>
        <v>0</v>
      </c>
      <c r="DE927" s="37">
        <f t="shared" si="359"/>
        <v>0</v>
      </c>
      <c r="EL927" s="37">
        <f t="shared" si="360"/>
        <v>0</v>
      </c>
      <c r="FH927" s="37">
        <v>0</v>
      </c>
      <c r="FI927" s="37">
        <v>0</v>
      </c>
      <c r="JT927" s="37">
        <f t="shared" si="361"/>
        <v>0</v>
      </c>
      <c r="JW927" s="37">
        <f t="shared" si="362"/>
        <v>0</v>
      </c>
      <c r="JZ927" s="37">
        <f t="shared" si="363"/>
        <v>0</v>
      </c>
      <c r="KA927" s="37">
        <f t="shared" si="364"/>
        <v>0</v>
      </c>
      <c r="KB927" s="37">
        <f t="shared" si="365"/>
        <v>0</v>
      </c>
      <c r="KC927" s="37">
        <f t="shared" si="366"/>
        <v>0</v>
      </c>
      <c r="KD927" s="37">
        <f t="shared" si="367"/>
        <v>0</v>
      </c>
      <c r="KV927" s="37">
        <f t="shared" si="368"/>
        <v>0</v>
      </c>
    </row>
    <row r="928" spans="1:308" ht="17.25" customHeight="1" x14ac:dyDescent="0.3">
      <c r="A928" s="17"/>
      <c r="B928" s="19"/>
      <c r="E928" s="78">
        <f t="shared" si="369"/>
        <v>0</v>
      </c>
      <c r="F928" s="78">
        <f t="shared" si="349"/>
        <v>0</v>
      </c>
      <c r="G928" s="78">
        <f t="shared" si="350"/>
        <v>0</v>
      </c>
      <c r="H928" s="78">
        <f t="shared" si="351"/>
        <v>0</v>
      </c>
      <c r="I928" s="78">
        <f t="shared" si="370"/>
        <v>0</v>
      </c>
      <c r="J928" s="37">
        <f t="shared" si="352"/>
        <v>0</v>
      </c>
      <c r="V928" s="180">
        <f t="shared" si="348"/>
        <v>0</v>
      </c>
      <c r="W928" s="180">
        <f t="shared" si="353"/>
        <v>0</v>
      </c>
      <c r="X928" s="180"/>
      <c r="Y928" s="180"/>
      <c r="Z928" s="180">
        <f t="shared" si="354"/>
        <v>0</v>
      </c>
      <c r="AA928" s="180"/>
      <c r="AB928" s="180"/>
      <c r="AC928" s="180">
        <f t="shared" si="355"/>
        <v>0</v>
      </c>
      <c r="AM928" s="179">
        <f t="shared" si="356"/>
        <v>0</v>
      </c>
      <c r="AP928" s="37">
        <f t="shared" si="357"/>
        <v>0</v>
      </c>
      <c r="AS928" s="37">
        <f t="shared" si="358"/>
        <v>0</v>
      </c>
      <c r="AV928" s="37">
        <f t="shared" si="371"/>
        <v>0</v>
      </c>
      <c r="DE928" s="37">
        <f t="shared" si="359"/>
        <v>0</v>
      </c>
      <c r="EL928" s="37">
        <f t="shared" si="360"/>
        <v>0</v>
      </c>
      <c r="FH928" s="37">
        <v>0</v>
      </c>
      <c r="FI928" s="37">
        <v>0</v>
      </c>
      <c r="JT928" s="37">
        <f t="shared" si="361"/>
        <v>0</v>
      </c>
      <c r="JW928" s="37">
        <f t="shared" si="362"/>
        <v>0</v>
      </c>
      <c r="JZ928" s="37">
        <f t="shared" si="363"/>
        <v>0</v>
      </c>
      <c r="KA928" s="37">
        <f t="shared" si="364"/>
        <v>0</v>
      </c>
      <c r="KB928" s="37">
        <f t="shared" si="365"/>
        <v>0</v>
      </c>
      <c r="KC928" s="37">
        <f t="shared" si="366"/>
        <v>0</v>
      </c>
      <c r="KD928" s="37">
        <f t="shared" si="367"/>
        <v>0</v>
      </c>
      <c r="KV928" s="37">
        <f t="shared" si="368"/>
        <v>0</v>
      </c>
    </row>
    <row r="929" spans="1:308" ht="17.25" customHeight="1" x14ac:dyDescent="0.3">
      <c r="A929" s="17"/>
      <c r="B929" s="19"/>
      <c r="E929" s="78">
        <f t="shared" si="369"/>
        <v>0</v>
      </c>
      <c r="F929" s="78">
        <f t="shared" si="349"/>
        <v>0</v>
      </c>
      <c r="G929" s="78">
        <f t="shared" si="350"/>
        <v>0</v>
      </c>
      <c r="H929" s="78">
        <f t="shared" si="351"/>
        <v>0</v>
      </c>
      <c r="I929" s="78">
        <f t="shared" si="370"/>
        <v>0</v>
      </c>
      <c r="J929" s="37">
        <f t="shared" si="352"/>
        <v>0</v>
      </c>
      <c r="V929" s="180">
        <f t="shared" si="348"/>
        <v>0</v>
      </c>
      <c r="W929" s="180">
        <f t="shared" si="353"/>
        <v>0</v>
      </c>
      <c r="X929" s="180"/>
      <c r="Y929" s="180"/>
      <c r="Z929" s="180">
        <f t="shared" si="354"/>
        <v>0</v>
      </c>
      <c r="AA929" s="180"/>
      <c r="AB929" s="180"/>
      <c r="AC929" s="180">
        <f t="shared" si="355"/>
        <v>0</v>
      </c>
      <c r="AM929" s="179">
        <f t="shared" si="356"/>
        <v>0</v>
      </c>
      <c r="AP929" s="37">
        <f t="shared" si="357"/>
        <v>0</v>
      </c>
      <c r="AS929" s="37">
        <f t="shared" si="358"/>
        <v>0</v>
      </c>
      <c r="AV929" s="37">
        <f t="shared" si="371"/>
        <v>0</v>
      </c>
      <c r="DE929" s="37">
        <f t="shared" si="359"/>
        <v>0</v>
      </c>
      <c r="EL929" s="37">
        <f t="shared" si="360"/>
        <v>0</v>
      </c>
      <c r="FH929" s="37">
        <v>0</v>
      </c>
      <c r="FI929" s="37">
        <v>0</v>
      </c>
      <c r="JT929" s="37">
        <f t="shared" si="361"/>
        <v>0</v>
      </c>
      <c r="JW929" s="37">
        <f t="shared" si="362"/>
        <v>0</v>
      </c>
      <c r="JZ929" s="37">
        <f t="shared" si="363"/>
        <v>0</v>
      </c>
      <c r="KA929" s="37">
        <f t="shared" si="364"/>
        <v>0</v>
      </c>
      <c r="KB929" s="37">
        <f t="shared" si="365"/>
        <v>0</v>
      </c>
      <c r="KC929" s="37">
        <f t="shared" si="366"/>
        <v>0</v>
      </c>
      <c r="KD929" s="37">
        <f t="shared" si="367"/>
        <v>0</v>
      </c>
      <c r="KV929" s="37">
        <f t="shared" si="368"/>
        <v>0</v>
      </c>
    </row>
    <row r="930" spans="1:308" ht="17.25" customHeight="1" x14ac:dyDescent="0.3">
      <c r="A930" s="17"/>
      <c r="B930" s="19"/>
      <c r="E930" s="78">
        <f t="shared" si="369"/>
        <v>0</v>
      </c>
      <c r="F930" s="78">
        <f t="shared" si="349"/>
        <v>0</v>
      </c>
      <c r="G930" s="78">
        <f t="shared" si="350"/>
        <v>0</v>
      </c>
      <c r="H930" s="78">
        <f t="shared" si="351"/>
        <v>0</v>
      </c>
      <c r="I930" s="78">
        <f t="shared" si="370"/>
        <v>0</v>
      </c>
      <c r="J930" s="37">
        <f t="shared" si="352"/>
        <v>0</v>
      </c>
      <c r="V930" s="180">
        <f t="shared" si="348"/>
        <v>0</v>
      </c>
      <c r="W930" s="180">
        <f t="shared" si="353"/>
        <v>0</v>
      </c>
      <c r="X930" s="180"/>
      <c r="Y930" s="180"/>
      <c r="Z930" s="180">
        <f t="shared" si="354"/>
        <v>0</v>
      </c>
      <c r="AA930" s="180"/>
      <c r="AB930" s="180"/>
      <c r="AC930" s="180">
        <f t="shared" si="355"/>
        <v>0</v>
      </c>
      <c r="AM930" s="179">
        <f t="shared" si="356"/>
        <v>0</v>
      </c>
      <c r="AP930" s="37">
        <f t="shared" si="357"/>
        <v>0</v>
      </c>
      <c r="AS930" s="37">
        <f t="shared" si="358"/>
        <v>0</v>
      </c>
      <c r="AV930" s="37">
        <f t="shared" si="371"/>
        <v>0</v>
      </c>
      <c r="DE930" s="37">
        <f t="shared" si="359"/>
        <v>0</v>
      </c>
      <c r="EL930" s="37">
        <f t="shared" si="360"/>
        <v>0</v>
      </c>
      <c r="FH930" s="37">
        <v>0</v>
      </c>
      <c r="FI930" s="37">
        <v>0</v>
      </c>
      <c r="JT930" s="37">
        <f t="shared" si="361"/>
        <v>0</v>
      </c>
      <c r="JW930" s="37">
        <f t="shared" si="362"/>
        <v>0</v>
      </c>
      <c r="JZ930" s="37">
        <f t="shared" si="363"/>
        <v>0</v>
      </c>
      <c r="KA930" s="37">
        <f t="shared" si="364"/>
        <v>0</v>
      </c>
      <c r="KB930" s="37">
        <f t="shared" si="365"/>
        <v>0</v>
      </c>
      <c r="KC930" s="37">
        <f t="shared" si="366"/>
        <v>0</v>
      </c>
      <c r="KD930" s="37">
        <f t="shared" si="367"/>
        <v>0</v>
      </c>
      <c r="KV930" s="37">
        <f t="shared" si="368"/>
        <v>0</v>
      </c>
    </row>
    <row r="931" spans="1:308" ht="17.25" customHeight="1" x14ac:dyDescent="0.3">
      <c r="A931" s="17"/>
      <c r="B931" s="19"/>
      <c r="E931" s="78">
        <f t="shared" si="369"/>
        <v>0</v>
      </c>
      <c r="F931" s="78">
        <f t="shared" si="349"/>
        <v>0</v>
      </c>
      <c r="G931" s="78">
        <f t="shared" si="350"/>
        <v>0</v>
      </c>
      <c r="H931" s="78">
        <f t="shared" si="351"/>
        <v>0</v>
      </c>
      <c r="I931" s="78">
        <f t="shared" si="370"/>
        <v>0</v>
      </c>
      <c r="J931" s="37">
        <f t="shared" si="352"/>
        <v>0</v>
      </c>
      <c r="V931" s="180">
        <f t="shared" si="348"/>
        <v>0</v>
      </c>
      <c r="W931" s="180">
        <f t="shared" si="353"/>
        <v>0</v>
      </c>
      <c r="X931" s="180"/>
      <c r="Y931" s="180"/>
      <c r="Z931" s="180">
        <f t="shared" si="354"/>
        <v>0</v>
      </c>
      <c r="AA931" s="180"/>
      <c r="AB931" s="180"/>
      <c r="AC931" s="180">
        <f t="shared" si="355"/>
        <v>0</v>
      </c>
      <c r="AM931" s="179">
        <f t="shared" si="356"/>
        <v>0</v>
      </c>
      <c r="AP931" s="37">
        <f t="shared" si="357"/>
        <v>0</v>
      </c>
      <c r="AS931" s="37">
        <f t="shared" si="358"/>
        <v>0</v>
      </c>
      <c r="AV931" s="37">
        <f t="shared" si="371"/>
        <v>0</v>
      </c>
      <c r="DE931" s="37">
        <f t="shared" si="359"/>
        <v>0</v>
      </c>
      <c r="EL931" s="37">
        <f t="shared" si="360"/>
        <v>0</v>
      </c>
      <c r="FH931" s="37">
        <v>0</v>
      </c>
      <c r="FI931" s="37">
        <v>0</v>
      </c>
      <c r="JT931" s="37">
        <f t="shared" si="361"/>
        <v>0</v>
      </c>
      <c r="JW931" s="37">
        <f t="shared" si="362"/>
        <v>0</v>
      </c>
      <c r="JZ931" s="37">
        <f t="shared" si="363"/>
        <v>0</v>
      </c>
      <c r="KA931" s="37">
        <f t="shared" si="364"/>
        <v>0</v>
      </c>
      <c r="KB931" s="37">
        <f t="shared" si="365"/>
        <v>0</v>
      </c>
      <c r="KC931" s="37">
        <f t="shared" si="366"/>
        <v>0</v>
      </c>
      <c r="KD931" s="37">
        <f t="shared" si="367"/>
        <v>0</v>
      </c>
      <c r="KV931" s="37">
        <f t="shared" si="368"/>
        <v>0</v>
      </c>
    </row>
    <row r="932" spans="1:308" ht="17.25" customHeight="1" x14ac:dyDescent="0.3">
      <c r="A932" s="17"/>
      <c r="B932" s="19"/>
      <c r="E932" s="78">
        <f t="shared" si="369"/>
        <v>0</v>
      </c>
      <c r="F932" s="78">
        <f t="shared" si="349"/>
        <v>0</v>
      </c>
      <c r="G932" s="78">
        <f t="shared" si="350"/>
        <v>0</v>
      </c>
      <c r="H932" s="78">
        <f t="shared" si="351"/>
        <v>0</v>
      </c>
      <c r="I932" s="78">
        <f t="shared" si="370"/>
        <v>0</v>
      </c>
      <c r="J932" s="37">
        <f t="shared" si="352"/>
        <v>0</v>
      </c>
      <c r="V932" s="180">
        <f t="shared" si="348"/>
        <v>0</v>
      </c>
      <c r="W932" s="180">
        <f t="shared" si="353"/>
        <v>0</v>
      </c>
      <c r="X932" s="180"/>
      <c r="Y932" s="180"/>
      <c r="Z932" s="180">
        <f t="shared" si="354"/>
        <v>0</v>
      </c>
      <c r="AA932" s="180"/>
      <c r="AB932" s="180"/>
      <c r="AC932" s="180">
        <f t="shared" si="355"/>
        <v>0</v>
      </c>
      <c r="AM932" s="179">
        <f t="shared" si="356"/>
        <v>0</v>
      </c>
      <c r="AP932" s="37">
        <f t="shared" si="357"/>
        <v>0</v>
      </c>
      <c r="AS932" s="37">
        <f t="shared" si="358"/>
        <v>0</v>
      </c>
      <c r="AV932" s="37">
        <f t="shared" si="371"/>
        <v>0</v>
      </c>
      <c r="DE932" s="37">
        <f t="shared" si="359"/>
        <v>0</v>
      </c>
      <c r="EL932" s="37">
        <f t="shared" si="360"/>
        <v>0</v>
      </c>
      <c r="FH932" s="37">
        <v>0</v>
      </c>
      <c r="FI932" s="37">
        <v>0</v>
      </c>
      <c r="JT932" s="37">
        <f t="shared" si="361"/>
        <v>0</v>
      </c>
      <c r="JW932" s="37">
        <f t="shared" si="362"/>
        <v>0</v>
      </c>
      <c r="JZ932" s="37">
        <f t="shared" si="363"/>
        <v>0</v>
      </c>
      <c r="KA932" s="37">
        <f t="shared" si="364"/>
        <v>0</v>
      </c>
      <c r="KB932" s="37">
        <f t="shared" si="365"/>
        <v>0</v>
      </c>
      <c r="KC932" s="37">
        <f t="shared" si="366"/>
        <v>0</v>
      </c>
      <c r="KD932" s="37">
        <f t="shared" si="367"/>
        <v>0</v>
      </c>
      <c r="KV932" s="37">
        <f t="shared" si="368"/>
        <v>0</v>
      </c>
    </row>
    <row r="933" spans="1:308" ht="17.25" customHeight="1" x14ac:dyDescent="0.3">
      <c r="A933" s="17"/>
      <c r="B933" s="19"/>
      <c r="E933" s="78">
        <f t="shared" si="369"/>
        <v>0</v>
      </c>
      <c r="F933" s="78">
        <f t="shared" si="349"/>
        <v>0</v>
      </c>
      <c r="G933" s="78">
        <f t="shared" si="350"/>
        <v>0</v>
      </c>
      <c r="H933" s="78">
        <f t="shared" si="351"/>
        <v>0</v>
      </c>
      <c r="I933" s="78">
        <f t="shared" si="370"/>
        <v>0</v>
      </c>
      <c r="J933" s="37">
        <f t="shared" si="352"/>
        <v>0</v>
      </c>
      <c r="V933" s="180">
        <f t="shared" si="348"/>
        <v>0</v>
      </c>
      <c r="W933" s="180">
        <f t="shared" si="353"/>
        <v>0</v>
      </c>
      <c r="X933" s="180"/>
      <c r="Y933" s="180"/>
      <c r="Z933" s="180">
        <f t="shared" si="354"/>
        <v>0</v>
      </c>
      <c r="AA933" s="180"/>
      <c r="AB933" s="180"/>
      <c r="AC933" s="180">
        <f t="shared" si="355"/>
        <v>0</v>
      </c>
      <c r="AM933" s="179">
        <f t="shared" si="356"/>
        <v>0</v>
      </c>
      <c r="AP933" s="37">
        <f t="shared" si="357"/>
        <v>0</v>
      </c>
      <c r="AS933" s="37">
        <f t="shared" si="358"/>
        <v>0</v>
      </c>
      <c r="AV933" s="37">
        <f t="shared" si="371"/>
        <v>0</v>
      </c>
      <c r="DE933" s="37">
        <f t="shared" si="359"/>
        <v>0</v>
      </c>
      <c r="EL933" s="37">
        <f t="shared" si="360"/>
        <v>0</v>
      </c>
      <c r="FH933" s="37">
        <v>0</v>
      </c>
      <c r="FI933" s="37">
        <v>0</v>
      </c>
      <c r="JT933" s="37">
        <f t="shared" si="361"/>
        <v>0</v>
      </c>
      <c r="JW933" s="37">
        <f t="shared" si="362"/>
        <v>0</v>
      </c>
      <c r="JZ933" s="37">
        <f t="shared" si="363"/>
        <v>0</v>
      </c>
      <c r="KA933" s="37">
        <f t="shared" si="364"/>
        <v>0</v>
      </c>
      <c r="KB933" s="37">
        <f t="shared" si="365"/>
        <v>0</v>
      </c>
      <c r="KC933" s="37">
        <f t="shared" si="366"/>
        <v>0</v>
      </c>
      <c r="KD933" s="37">
        <f t="shared" si="367"/>
        <v>0</v>
      </c>
      <c r="KV933" s="37">
        <f t="shared" si="368"/>
        <v>0</v>
      </c>
    </row>
    <row r="934" spans="1:308" ht="17.25" customHeight="1" x14ac:dyDescent="0.3">
      <c r="A934" s="17"/>
      <c r="B934" s="19"/>
      <c r="E934" s="78">
        <f t="shared" si="369"/>
        <v>0</v>
      </c>
      <c r="F934" s="78">
        <f t="shared" si="349"/>
        <v>0</v>
      </c>
      <c r="G934" s="78">
        <f t="shared" si="350"/>
        <v>0</v>
      </c>
      <c r="H934" s="78">
        <f t="shared" si="351"/>
        <v>0</v>
      </c>
      <c r="I934" s="78">
        <f t="shared" si="370"/>
        <v>0</v>
      </c>
      <c r="J934" s="37">
        <f t="shared" si="352"/>
        <v>0</v>
      </c>
      <c r="V934" s="180">
        <f t="shared" si="348"/>
        <v>0</v>
      </c>
      <c r="W934" s="180">
        <f t="shared" si="353"/>
        <v>0</v>
      </c>
      <c r="X934" s="180"/>
      <c r="Y934" s="180"/>
      <c r="Z934" s="180">
        <f t="shared" si="354"/>
        <v>0</v>
      </c>
      <c r="AA934" s="180"/>
      <c r="AB934" s="180"/>
      <c r="AC934" s="180">
        <f t="shared" si="355"/>
        <v>0</v>
      </c>
      <c r="AM934" s="179">
        <f t="shared" si="356"/>
        <v>0</v>
      </c>
      <c r="AP934" s="37">
        <f t="shared" si="357"/>
        <v>0</v>
      </c>
      <c r="AS934" s="37">
        <f t="shared" si="358"/>
        <v>0</v>
      </c>
      <c r="AV934" s="37">
        <f t="shared" si="371"/>
        <v>0</v>
      </c>
      <c r="DE934" s="37">
        <f t="shared" si="359"/>
        <v>0</v>
      </c>
      <c r="EL934" s="37">
        <f t="shared" si="360"/>
        <v>0</v>
      </c>
      <c r="FH934" s="37">
        <v>0</v>
      </c>
      <c r="FI934" s="37">
        <v>0</v>
      </c>
      <c r="JT934" s="37">
        <f t="shared" si="361"/>
        <v>0</v>
      </c>
      <c r="JW934" s="37">
        <f t="shared" si="362"/>
        <v>0</v>
      </c>
      <c r="JZ934" s="37">
        <f t="shared" si="363"/>
        <v>0</v>
      </c>
      <c r="KA934" s="37">
        <f t="shared" si="364"/>
        <v>0</v>
      </c>
      <c r="KB934" s="37">
        <f t="shared" si="365"/>
        <v>0</v>
      </c>
      <c r="KC934" s="37">
        <f t="shared" si="366"/>
        <v>0</v>
      </c>
      <c r="KD934" s="37">
        <f t="shared" si="367"/>
        <v>0</v>
      </c>
      <c r="KV934" s="37">
        <f t="shared" si="368"/>
        <v>0</v>
      </c>
    </row>
    <row r="935" spans="1:308" ht="17.25" customHeight="1" x14ac:dyDescent="0.3">
      <c r="A935" s="17"/>
      <c r="B935" s="19"/>
      <c r="E935" s="78">
        <f t="shared" si="369"/>
        <v>0</v>
      </c>
      <c r="F935" s="78">
        <f t="shared" si="349"/>
        <v>0</v>
      </c>
      <c r="G935" s="78">
        <f t="shared" si="350"/>
        <v>0</v>
      </c>
      <c r="H935" s="78">
        <f t="shared" si="351"/>
        <v>0</v>
      </c>
      <c r="I935" s="78">
        <f t="shared" si="370"/>
        <v>0</v>
      </c>
      <c r="J935" s="37">
        <f t="shared" si="352"/>
        <v>0</v>
      </c>
      <c r="V935" s="180">
        <f t="shared" si="348"/>
        <v>0</v>
      </c>
      <c r="W935" s="180">
        <f t="shared" si="353"/>
        <v>0</v>
      </c>
      <c r="X935" s="180"/>
      <c r="Y935" s="180"/>
      <c r="Z935" s="180">
        <f t="shared" si="354"/>
        <v>0</v>
      </c>
      <c r="AA935" s="180"/>
      <c r="AB935" s="180"/>
      <c r="AC935" s="180">
        <f t="shared" si="355"/>
        <v>0</v>
      </c>
      <c r="AM935" s="179">
        <f t="shared" si="356"/>
        <v>0</v>
      </c>
      <c r="AP935" s="37">
        <f t="shared" si="357"/>
        <v>0</v>
      </c>
      <c r="AS935" s="37">
        <f t="shared" si="358"/>
        <v>0</v>
      </c>
      <c r="AV935" s="37">
        <f t="shared" si="371"/>
        <v>0</v>
      </c>
      <c r="DE935" s="37">
        <f t="shared" si="359"/>
        <v>0</v>
      </c>
      <c r="EL935" s="37">
        <f t="shared" si="360"/>
        <v>0</v>
      </c>
      <c r="FH935" s="37">
        <v>0</v>
      </c>
      <c r="FI935" s="37">
        <v>0</v>
      </c>
      <c r="JT935" s="37">
        <f t="shared" si="361"/>
        <v>0</v>
      </c>
      <c r="JW935" s="37">
        <f t="shared" si="362"/>
        <v>0</v>
      </c>
      <c r="JZ935" s="37">
        <f t="shared" si="363"/>
        <v>0</v>
      </c>
      <c r="KA935" s="37">
        <f t="shared" si="364"/>
        <v>0</v>
      </c>
      <c r="KB935" s="37">
        <f t="shared" si="365"/>
        <v>0</v>
      </c>
      <c r="KC935" s="37">
        <f t="shared" si="366"/>
        <v>0</v>
      </c>
      <c r="KD935" s="37">
        <f t="shared" si="367"/>
        <v>0</v>
      </c>
      <c r="KV935" s="37">
        <f t="shared" si="368"/>
        <v>0</v>
      </c>
    </row>
    <row r="936" spans="1:308" ht="17.25" customHeight="1" x14ac:dyDescent="0.3">
      <c r="A936" s="17"/>
      <c r="B936" s="19"/>
      <c r="E936" s="78">
        <f t="shared" si="369"/>
        <v>0</v>
      </c>
      <c r="F936" s="78">
        <f t="shared" si="349"/>
        <v>0</v>
      </c>
      <c r="G936" s="78">
        <f t="shared" si="350"/>
        <v>0</v>
      </c>
      <c r="H936" s="78">
        <f t="shared" si="351"/>
        <v>0</v>
      </c>
      <c r="I936" s="78">
        <f t="shared" si="370"/>
        <v>0</v>
      </c>
      <c r="J936" s="37">
        <f t="shared" si="352"/>
        <v>0</v>
      </c>
      <c r="V936" s="180">
        <f t="shared" si="348"/>
        <v>0</v>
      </c>
      <c r="W936" s="180">
        <f t="shared" si="353"/>
        <v>0</v>
      </c>
      <c r="X936" s="180"/>
      <c r="Y936" s="180"/>
      <c r="Z936" s="180">
        <f t="shared" si="354"/>
        <v>0</v>
      </c>
      <c r="AA936" s="180"/>
      <c r="AB936" s="180"/>
      <c r="AC936" s="180">
        <f t="shared" si="355"/>
        <v>0</v>
      </c>
      <c r="AM936" s="179">
        <f t="shared" si="356"/>
        <v>0</v>
      </c>
      <c r="AP936" s="37">
        <f t="shared" si="357"/>
        <v>0</v>
      </c>
      <c r="AS936" s="37">
        <f t="shared" si="358"/>
        <v>0</v>
      </c>
      <c r="AV936" s="37">
        <f t="shared" si="371"/>
        <v>0</v>
      </c>
      <c r="DE936" s="37">
        <f t="shared" si="359"/>
        <v>0</v>
      </c>
      <c r="EL936" s="37">
        <f t="shared" si="360"/>
        <v>0</v>
      </c>
      <c r="FH936" s="37">
        <v>0</v>
      </c>
      <c r="FI936" s="37">
        <v>0</v>
      </c>
      <c r="JT936" s="37">
        <f t="shared" si="361"/>
        <v>0</v>
      </c>
      <c r="JW936" s="37">
        <f t="shared" si="362"/>
        <v>0</v>
      </c>
      <c r="JZ936" s="37">
        <f t="shared" si="363"/>
        <v>0</v>
      </c>
      <c r="KA936" s="37">
        <f t="shared" si="364"/>
        <v>0</v>
      </c>
      <c r="KB936" s="37">
        <f t="shared" si="365"/>
        <v>0</v>
      </c>
      <c r="KC936" s="37">
        <f t="shared" si="366"/>
        <v>0</v>
      </c>
      <c r="KD936" s="37">
        <f t="shared" si="367"/>
        <v>0</v>
      </c>
      <c r="KV936" s="37">
        <f t="shared" si="368"/>
        <v>0</v>
      </c>
    </row>
    <row r="937" spans="1:308" ht="17.25" customHeight="1" x14ac:dyDescent="0.3">
      <c r="A937" s="17"/>
      <c r="B937" s="19"/>
      <c r="E937" s="78">
        <f t="shared" si="369"/>
        <v>0</v>
      </c>
      <c r="F937" s="78">
        <f t="shared" si="349"/>
        <v>0</v>
      </c>
      <c r="G937" s="78">
        <f t="shared" si="350"/>
        <v>0</v>
      </c>
      <c r="H937" s="78">
        <f t="shared" si="351"/>
        <v>0</v>
      </c>
      <c r="I937" s="78">
        <f t="shared" si="370"/>
        <v>0</v>
      </c>
      <c r="J937" s="37">
        <f t="shared" si="352"/>
        <v>0</v>
      </c>
      <c r="V937" s="180">
        <f t="shared" si="348"/>
        <v>0</v>
      </c>
      <c r="W937" s="180">
        <f t="shared" si="353"/>
        <v>0</v>
      </c>
      <c r="X937" s="180"/>
      <c r="Y937" s="180"/>
      <c r="Z937" s="180">
        <f t="shared" si="354"/>
        <v>0</v>
      </c>
      <c r="AA937" s="180"/>
      <c r="AB937" s="180"/>
      <c r="AC937" s="180">
        <f t="shared" si="355"/>
        <v>0</v>
      </c>
      <c r="AM937" s="179">
        <f t="shared" si="356"/>
        <v>0</v>
      </c>
      <c r="AP937" s="37">
        <f t="shared" si="357"/>
        <v>0</v>
      </c>
      <c r="AS937" s="37">
        <f t="shared" si="358"/>
        <v>0</v>
      </c>
      <c r="AV937" s="37">
        <f t="shared" si="371"/>
        <v>0</v>
      </c>
      <c r="DE937" s="37">
        <f t="shared" si="359"/>
        <v>0</v>
      </c>
      <c r="EL937" s="37">
        <f t="shared" si="360"/>
        <v>0</v>
      </c>
      <c r="FH937" s="37">
        <v>0</v>
      </c>
      <c r="FI937" s="37">
        <v>0</v>
      </c>
      <c r="JT937" s="37">
        <f t="shared" si="361"/>
        <v>0</v>
      </c>
      <c r="JW937" s="37">
        <f t="shared" si="362"/>
        <v>0</v>
      </c>
      <c r="JZ937" s="37">
        <f t="shared" si="363"/>
        <v>0</v>
      </c>
      <c r="KA937" s="37">
        <f t="shared" si="364"/>
        <v>0</v>
      </c>
      <c r="KB937" s="37">
        <f t="shared" si="365"/>
        <v>0</v>
      </c>
      <c r="KC937" s="37">
        <f t="shared" si="366"/>
        <v>0</v>
      </c>
      <c r="KD937" s="37">
        <f t="shared" si="367"/>
        <v>0</v>
      </c>
      <c r="KV937" s="37">
        <f t="shared" si="368"/>
        <v>0</v>
      </c>
    </row>
    <row r="938" spans="1:308" ht="17.25" customHeight="1" x14ac:dyDescent="0.3">
      <c r="A938" s="17"/>
      <c r="B938" s="19"/>
      <c r="E938" s="78">
        <f t="shared" si="369"/>
        <v>0</v>
      </c>
      <c r="F938" s="78">
        <f t="shared" si="349"/>
        <v>0</v>
      </c>
      <c r="G938" s="78">
        <f t="shared" si="350"/>
        <v>0</v>
      </c>
      <c r="H938" s="78">
        <f t="shared" si="351"/>
        <v>0</v>
      </c>
      <c r="I938" s="78">
        <f t="shared" si="370"/>
        <v>0</v>
      </c>
      <c r="J938" s="37">
        <f t="shared" si="352"/>
        <v>0</v>
      </c>
      <c r="V938" s="180">
        <f t="shared" si="348"/>
        <v>0</v>
      </c>
      <c r="W938" s="180">
        <f t="shared" si="353"/>
        <v>0</v>
      </c>
      <c r="X938" s="180"/>
      <c r="Y938" s="180"/>
      <c r="Z938" s="180">
        <f t="shared" si="354"/>
        <v>0</v>
      </c>
      <c r="AA938" s="180"/>
      <c r="AB938" s="180"/>
      <c r="AC938" s="180">
        <f t="shared" si="355"/>
        <v>0</v>
      </c>
      <c r="AM938" s="179">
        <f t="shared" si="356"/>
        <v>0</v>
      </c>
      <c r="AP938" s="37">
        <f t="shared" si="357"/>
        <v>0</v>
      </c>
      <c r="AS938" s="37">
        <f t="shared" si="358"/>
        <v>0</v>
      </c>
      <c r="AV938" s="37">
        <f t="shared" si="371"/>
        <v>0</v>
      </c>
      <c r="DE938" s="37">
        <f t="shared" si="359"/>
        <v>0</v>
      </c>
      <c r="EL938" s="37">
        <f t="shared" si="360"/>
        <v>0</v>
      </c>
      <c r="FH938" s="37">
        <v>0</v>
      </c>
      <c r="FI938" s="37">
        <v>0</v>
      </c>
      <c r="JT938" s="37">
        <f t="shared" si="361"/>
        <v>0</v>
      </c>
      <c r="JW938" s="37">
        <f t="shared" si="362"/>
        <v>0</v>
      </c>
      <c r="JZ938" s="37">
        <f t="shared" si="363"/>
        <v>0</v>
      </c>
      <c r="KA938" s="37">
        <f t="shared" si="364"/>
        <v>0</v>
      </c>
      <c r="KB938" s="37">
        <f t="shared" si="365"/>
        <v>0</v>
      </c>
      <c r="KC938" s="37">
        <f t="shared" si="366"/>
        <v>0</v>
      </c>
      <c r="KD938" s="37">
        <f t="shared" si="367"/>
        <v>0</v>
      </c>
      <c r="KV938" s="37">
        <f t="shared" si="368"/>
        <v>0</v>
      </c>
    </row>
    <row r="939" spans="1:308" ht="17.25" customHeight="1" x14ac:dyDescent="0.3">
      <c r="A939" s="17"/>
      <c r="B939" s="19"/>
      <c r="E939" s="78">
        <f t="shared" si="369"/>
        <v>0</v>
      </c>
      <c r="F939" s="78">
        <f t="shared" si="349"/>
        <v>0</v>
      </c>
      <c r="G939" s="78">
        <f t="shared" si="350"/>
        <v>0</v>
      </c>
      <c r="H939" s="78">
        <f t="shared" si="351"/>
        <v>0</v>
      </c>
      <c r="I939" s="78">
        <f t="shared" si="370"/>
        <v>0</v>
      </c>
      <c r="J939" s="37">
        <f t="shared" si="352"/>
        <v>0</v>
      </c>
      <c r="V939" s="180">
        <f t="shared" si="348"/>
        <v>0</v>
      </c>
      <c r="W939" s="180">
        <f t="shared" si="353"/>
        <v>0</v>
      </c>
      <c r="X939" s="180"/>
      <c r="Y939" s="180"/>
      <c r="Z939" s="180">
        <f t="shared" si="354"/>
        <v>0</v>
      </c>
      <c r="AA939" s="180"/>
      <c r="AB939" s="180"/>
      <c r="AC939" s="180">
        <f t="shared" si="355"/>
        <v>0</v>
      </c>
      <c r="AM939" s="179">
        <f t="shared" si="356"/>
        <v>0</v>
      </c>
      <c r="AP939" s="37">
        <f t="shared" si="357"/>
        <v>0</v>
      </c>
      <c r="AS939" s="37">
        <f t="shared" si="358"/>
        <v>0</v>
      </c>
      <c r="AV939" s="37">
        <f t="shared" si="371"/>
        <v>0</v>
      </c>
      <c r="DE939" s="37">
        <f t="shared" si="359"/>
        <v>0</v>
      </c>
      <c r="EL939" s="37">
        <f t="shared" si="360"/>
        <v>0</v>
      </c>
      <c r="FH939" s="37">
        <v>0</v>
      </c>
      <c r="FI939" s="37">
        <v>0</v>
      </c>
      <c r="JT939" s="37">
        <f t="shared" si="361"/>
        <v>0</v>
      </c>
      <c r="JW939" s="37">
        <f t="shared" si="362"/>
        <v>0</v>
      </c>
      <c r="JZ939" s="37">
        <f t="shared" si="363"/>
        <v>0</v>
      </c>
      <c r="KA939" s="37">
        <f t="shared" si="364"/>
        <v>0</v>
      </c>
      <c r="KB939" s="37">
        <f t="shared" si="365"/>
        <v>0</v>
      </c>
      <c r="KC939" s="37">
        <f t="shared" si="366"/>
        <v>0</v>
      </c>
      <c r="KD939" s="37">
        <f t="shared" si="367"/>
        <v>0</v>
      </c>
      <c r="KV939" s="37">
        <f t="shared" si="368"/>
        <v>0</v>
      </c>
    </row>
    <row r="940" spans="1:308" ht="17.25" customHeight="1" x14ac:dyDescent="0.3">
      <c r="A940" s="17"/>
      <c r="B940" s="19"/>
      <c r="E940" s="78">
        <f t="shared" si="369"/>
        <v>0</v>
      </c>
      <c r="F940" s="78">
        <f t="shared" si="349"/>
        <v>0</v>
      </c>
      <c r="G940" s="78">
        <f t="shared" si="350"/>
        <v>0</v>
      </c>
      <c r="H940" s="78">
        <f t="shared" si="351"/>
        <v>0</v>
      </c>
      <c r="I940" s="78">
        <f t="shared" si="370"/>
        <v>0</v>
      </c>
      <c r="J940" s="37">
        <f t="shared" si="352"/>
        <v>0</v>
      </c>
      <c r="V940" s="180">
        <f t="shared" si="348"/>
        <v>0</v>
      </c>
      <c r="W940" s="180">
        <f t="shared" si="353"/>
        <v>0</v>
      </c>
      <c r="X940" s="180"/>
      <c r="Y940" s="180"/>
      <c r="Z940" s="180">
        <f t="shared" si="354"/>
        <v>0</v>
      </c>
      <c r="AA940" s="180"/>
      <c r="AB940" s="180"/>
      <c r="AC940" s="180">
        <f t="shared" si="355"/>
        <v>0</v>
      </c>
      <c r="AM940" s="179">
        <f t="shared" si="356"/>
        <v>0</v>
      </c>
      <c r="AP940" s="37">
        <f t="shared" si="357"/>
        <v>0</v>
      </c>
      <c r="AS940" s="37">
        <f t="shared" si="358"/>
        <v>0</v>
      </c>
      <c r="AV940" s="37">
        <f t="shared" si="371"/>
        <v>0</v>
      </c>
      <c r="DE940" s="37">
        <f t="shared" si="359"/>
        <v>0</v>
      </c>
      <c r="EL940" s="37">
        <f t="shared" si="360"/>
        <v>0</v>
      </c>
      <c r="FH940" s="37">
        <v>0</v>
      </c>
      <c r="FI940" s="37">
        <v>0</v>
      </c>
      <c r="JT940" s="37">
        <f t="shared" si="361"/>
        <v>0</v>
      </c>
      <c r="JW940" s="37">
        <f t="shared" si="362"/>
        <v>0</v>
      </c>
      <c r="JZ940" s="37">
        <f t="shared" si="363"/>
        <v>0</v>
      </c>
      <c r="KA940" s="37">
        <f t="shared" si="364"/>
        <v>0</v>
      </c>
      <c r="KB940" s="37">
        <f t="shared" si="365"/>
        <v>0</v>
      </c>
      <c r="KC940" s="37">
        <f t="shared" si="366"/>
        <v>0</v>
      </c>
      <c r="KD940" s="37">
        <f t="shared" si="367"/>
        <v>0</v>
      </c>
      <c r="KV940" s="37">
        <f t="shared" si="368"/>
        <v>0</v>
      </c>
    </row>
    <row r="941" spans="1:308" ht="17.25" customHeight="1" x14ac:dyDescent="0.3">
      <c r="A941" s="17"/>
      <c r="B941" s="19"/>
      <c r="E941" s="78">
        <f t="shared" si="369"/>
        <v>0</v>
      </c>
      <c r="F941" s="78">
        <f t="shared" si="349"/>
        <v>0</v>
      </c>
      <c r="G941" s="78">
        <f t="shared" si="350"/>
        <v>0</v>
      </c>
      <c r="H941" s="78">
        <f t="shared" si="351"/>
        <v>0</v>
      </c>
      <c r="I941" s="78">
        <f t="shared" si="370"/>
        <v>0</v>
      </c>
      <c r="J941" s="37">
        <f t="shared" si="352"/>
        <v>0</v>
      </c>
      <c r="V941" s="180">
        <f t="shared" si="348"/>
        <v>0</v>
      </c>
      <c r="W941" s="180">
        <f t="shared" si="353"/>
        <v>0</v>
      </c>
      <c r="X941" s="180"/>
      <c r="Y941" s="180"/>
      <c r="Z941" s="180">
        <f t="shared" si="354"/>
        <v>0</v>
      </c>
      <c r="AA941" s="180"/>
      <c r="AB941" s="180"/>
      <c r="AC941" s="180">
        <f t="shared" si="355"/>
        <v>0</v>
      </c>
      <c r="AM941" s="179">
        <f t="shared" si="356"/>
        <v>0</v>
      </c>
      <c r="AP941" s="37">
        <f t="shared" si="357"/>
        <v>0</v>
      </c>
      <c r="AS941" s="37">
        <f t="shared" si="358"/>
        <v>0</v>
      </c>
      <c r="AV941" s="37">
        <f t="shared" si="371"/>
        <v>0</v>
      </c>
      <c r="DE941" s="37">
        <f t="shared" si="359"/>
        <v>0</v>
      </c>
      <c r="EL941" s="37">
        <f t="shared" si="360"/>
        <v>0</v>
      </c>
      <c r="FH941" s="37">
        <v>0</v>
      </c>
      <c r="FI941" s="37">
        <v>0</v>
      </c>
      <c r="JT941" s="37">
        <f t="shared" si="361"/>
        <v>0</v>
      </c>
      <c r="JW941" s="37">
        <f t="shared" si="362"/>
        <v>0</v>
      </c>
      <c r="JZ941" s="37">
        <f t="shared" si="363"/>
        <v>0</v>
      </c>
      <c r="KA941" s="37">
        <f t="shared" si="364"/>
        <v>0</v>
      </c>
      <c r="KB941" s="37">
        <f t="shared" si="365"/>
        <v>0</v>
      </c>
      <c r="KC941" s="37">
        <f t="shared" si="366"/>
        <v>0</v>
      </c>
      <c r="KD941" s="37">
        <f t="shared" si="367"/>
        <v>0</v>
      </c>
      <c r="KV941" s="37">
        <f t="shared" si="368"/>
        <v>0</v>
      </c>
    </row>
    <row r="942" spans="1:308" ht="17.25" customHeight="1" x14ac:dyDescent="0.3">
      <c r="A942" s="17"/>
      <c r="B942" s="19"/>
      <c r="E942" s="78">
        <f t="shared" si="369"/>
        <v>0</v>
      </c>
      <c r="F942" s="78">
        <f t="shared" si="349"/>
        <v>0</v>
      </c>
      <c r="G942" s="78">
        <f t="shared" si="350"/>
        <v>0</v>
      </c>
      <c r="H942" s="78">
        <f t="shared" si="351"/>
        <v>0</v>
      </c>
      <c r="I942" s="78">
        <f t="shared" si="370"/>
        <v>0</v>
      </c>
      <c r="J942" s="37">
        <f t="shared" si="352"/>
        <v>0</v>
      </c>
      <c r="V942" s="180">
        <f t="shared" si="348"/>
        <v>0</v>
      </c>
      <c r="W942" s="180">
        <f t="shared" si="353"/>
        <v>0</v>
      </c>
      <c r="X942" s="180"/>
      <c r="Y942" s="180"/>
      <c r="Z942" s="180">
        <f t="shared" si="354"/>
        <v>0</v>
      </c>
      <c r="AA942" s="180"/>
      <c r="AB942" s="180"/>
      <c r="AC942" s="180">
        <f t="shared" si="355"/>
        <v>0</v>
      </c>
      <c r="AM942" s="179">
        <f t="shared" si="356"/>
        <v>0</v>
      </c>
      <c r="AP942" s="37">
        <f t="shared" si="357"/>
        <v>0</v>
      </c>
      <c r="AS942" s="37">
        <f t="shared" si="358"/>
        <v>0</v>
      </c>
      <c r="AV942" s="37">
        <f t="shared" si="371"/>
        <v>0</v>
      </c>
      <c r="DE942" s="37">
        <f t="shared" si="359"/>
        <v>0</v>
      </c>
      <c r="EL942" s="37">
        <f t="shared" si="360"/>
        <v>0</v>
      </c>
      <c r="FH942" s="37">
        <v>0</v>
      </c>
      <c r="FI942" s="37">
        <v>0</v>
      </c>
      <c r="JT942" s="37">
        <f t="shared" si="361"/>
        <v>0</v>
      </c>
      <c r="JW942" s="37">
        <f t="shared" si="362"/>
        <v>0</v>
      </c>
      <c r="JZ942" s="37">
        <f t="shared" si="363"/>
        <v>0</v>
      </c>
      <c r="KA942" s="37">
        <f t="shared" si="364"/>
        <v>0</v>
      </c>
      <c r="KB942" s="37">
        <f t="shared" si="365"/>
        <v>0</v>
      </c>
      <c r="KC942" s="37">
        <f t="shared" si="366"/>
        <v>0</v>
      </c>
      <c r="KD942" s="37">
        <f t="shared" si="367"/>
        <v>0</v>
      </c>
      <c r="KV942" s="37">
        <f t="shared" si="368"/>
        <v>0</v>
      </c>
    </row>
    <row r="943" spans="1:308" ht="17.25" customHeight="1" x14ac:dyDescent="0.3">
      <c r="A943" s="17"/>
      <c r="B943" s="19"/>
      <c r="E943" s="78">
        <f t="shared" si="369"/>
        <v>0</v>
      </c>
      <c r="F943" s="78">
        <f t="shared" si="349"/>
        <v>0</v>
      </c>
      <c r="G943" s="78">
        <f t="shared" si="350"/>
        <v>0</v>
      </c>
      <c r="H943" s="78">
        <f t="shared" si="351"/>
        <v>0</v>
      </c>
      <c r="I943" s="78">
        <f t="shared" si="370"/>
        <v>0</v>
      </c>
      <c r="J943" s="37">
        <f t="shared" si="352"/>
        <v>0</v>
      </c>
      <c r="V943" s="180">
        <f t="shared" si="348"/>
        <v>0</v>
      </c>
      <c r="W943" s="180">
        <f t="shared" si="353"/>
        <v>0</v>
      </c>
      <c r="X943" s="180"/>
      <c r="Y943" s="180"/>
      <c r="Z943" s="180">
        <f t="shared" si="354"/>
        <v>0</v>
      </c>
      <c r="AA943" s="180"/>
      <c r="AB943" s="180"/>
      <c r="AC943" s="180">
        <f t="shared" si="355"/>
        <v>0</v>
      </c>
      <c r="AM943" s="179">
        <f t="shared" si="356"/>
        <v>0</v>
      </c>
      <c r="AP943" s="37">
        <f t="shared" si="357"/>
        <v>0</v>
      </c>
      <c r="AS943" s="37">
        <f t="shared" si="358"/>
        <v>0</v>
      </c>
      <c r="AV943" s="37">
        <f t="shared" si="371"/>
        <v>0</v>
      </c>
      <c r="DE943" s="37">
        <f t="shared" si="359"/>
        <v>0</v>
      </c>
      <c r="EL943" s="37">
        <f t="shared" si="360"/>
        <v>0</v>
      </c>
      <c r="FH943" s="37">
        <v>0</v>
      </c>
      <c r="FI943" s="37">
        <v>0</v>
      </c>
      <c r="JT943" s="37">
        <f t="shared" si="361"/>
        <v>0</v>
      </c>
      <c r="JW943" s="37">
        <f t="shared" si="362"/>
        <v>0</v>
      </c>
      <c r="JZ943" s="37">
        <f t="shared" si="363"/>
        <v>0</v>
      </c>
      <c r="KA943" s="37">
        <f t="shared" si="364"/>
        <v>0</v>
      </c>
      <c r="KB943" s="37">
        <f t="shared" si="365"/>
        <v>0</v>
      </c>
      <c r="KC943" s="37">
        <f t="shared" si="366"/>
        <v>0</v>
      </c>
      <c r="KD943" s="37">
        <f t="shared" si="367"/>
        <v>0</v>
      </c>
      <c r="KV943" s="37">
        <f t="shared" si="368"/>
        <v>0</v>
      </c>
    </row>
    <row r="944" spans="1:308" ht="17.25" customHeight="1" x14ac:dyDescent="0.3">
      <c r="A944" s="17"/>
      <c r="B944" s="19"/>
      <c r="E944" s="78">
        <f t="shared" si="369"/>
        <v>0</v>
      </c>
      <c r="F944" s="78">
        <f t="shared" si="349"/>
        <v>0</v>
      </c>
      <c r="G944" s="78">
        <f t="shared" si="350"/>
        <v>0</v>
      </c>
      <c r="H944" s="78">
        <f t="shared" si="351"/>
        <v>0</v>
      </c>
      <c r="I944" s="78">
        <f t="shared" si="370"/>
        <v>0</v>
      </c>
      <c r="J944" s="37">
        <f t="shared" si="352"/>
        <v>0</v>
      </c>
      <c r="V944" s="180">
        <f t="shared" si="348"/>
        <v>0</v>
      </c>
      <c r="W944" s="180">
        <f t="shared" si="353"/>
        <v>0</v>
      </c>
      <c r="X944" s="180"/>
      <c r="Y944" s="180"/>
      <c r="Z944" s="180">
        <f t="shared" si="354"/>
        <v>0</v>
      </c>
      <c r="AA944" s="180"/>
      <c r="AB944" s="180"/>
      <c r="AC944" s="180">
        <f t="shared" si="355"/>
        <v>0</v>
      </c>
      <c r="AM944" s="179">
        <f t="shared" si="356"/>
        <v>0</v>
      </c>
      <c r="AP944" s="37">
        <f t="shared" si="357"/>
        <v>0</v>
      </c>
      <c r="AS944" s="37">
        <f t="shared" si="358"/>
        <v>0</v>
      </c>
      <c r="AV944" s="37">
        <f t="shared" si="371"/>
        <v>0</v>
      </c>
      <c r="DE944" s="37">
        <f t="shared" si="359"/>
        <v>0</v>
      </c>
      <c r="EL944" s="37">
        <f t="shared" si="360"/>
        <v>0</v>
      </c>
      <c r="FH944" s="37">
        <v>0</v>
      </c>
      <c r="FI944" s="37">
        <v>0</v>
      </c>
      <c r="JT944" s="37">
        <f t="shared" si="361"/>
        <v>0</v>
      </c>
      <c r="JW944" s="37">
        <f t="shared" si="362"/>
        <v>0</v>
      </c>
      <c r="JZ944" s="37">
        <f t="shared" si="363"/>
        <v>0</v>
      </c>
      <c r="KA944" s="37">
        <f t="shared" si="364"/>
        <v>0</v>
      </c>
      <c r="KB944" s="37">
        <f t="shared" si="365"/>
        <v>0</v>
      </c>
      <c r="KC944" s="37">
        <f t="shared" si="366"/>
        <v>0</v>
      </c>
      <c r="KD944" s="37">
        <f t="shared" si="367"/>
        <v>0</v>
      </c>
      <c r="KV944" s="37">
        <f t="shared" si="368"/>
        <v>0</v>
      </c>
    </row>
    <row r="945" spans="1:308" ht="17.25" customHeight="1" x14ac:dyDescent="0.3">
      <c r="A945" s="17"/>
      <c r="B945" s="19"/>
      <c r="E945" s="78">
        <f t="shared" si="369"/>
        <v>0</v>
      </c>
      <c r="F945" s="78">
        <f t="shared" si="349"/>
        <v>0</v>
      </c>
      <c r="G945" s="78">
        <f t="shared" si="350"/>
        <v>0</v>
      </c>
      <c r="H945" s="78">
        <f t="shared" si="351"/>
        <v>0</v>
      </c>
      <c r="I945" s="78">
        <f t="shared" si="370"/>
        <v>0</v>
      </c>
      <c r="J945" s="37">
        <f t="shared" si="352"/>
        <v>0</v>
      </c>
      <c r="V945" s="180">
        <f t="shared" si="348"/>
        <v>0</v>
      </c>
      <c r="W945" s="180">
        <f t="shared" si="353"/>
        <v>0</v>
      </c>
      <c r="X945" s="180"/>
      <c r="Y945" s="180"/>
      <c r="Z945" s="180">
        <f t="shared" si="354"/>
        <v>0</v>
      </c>
      <c r="AA945" s="180"/>
      <c r="AB945" s="180"/>
      <c r="AC945" s="180">
        <f t="shared" si="355"/>
        <v>0</v>
      </c>
      <c r="AM945" s="179">
        <f t="shared" si="356"/>
        <v>0</v>
      </c>
      <c r="AP945" s="37">
        <f t="shared" si="357"/>
        <v>0</v>
      </c>
      <c r="AS945" s="37">
        <f t="shared" si="358"/>
        <v>0</v>
      </c>
      <c r="AV945" s="37">
        <f t="shared" si="371"/>
        <v>0</v>
      </c>
      <c r="DE945" s="37">
        <f t="shared" si="359"/>
        <v>0</v>
      </c>
      <c r="EL945" s="37">
        <f t="shared" si="360"/>
        <v>0</v>
      </c>
      <c r="FH945" s="37">
        <v>0</v>
      </c>
      <c r="FI945" s="37">
        <v>0</v>
      </c>
      <c r="JT945" s="37">
        <f t="shared" si="361"/>
        <v>0</v>
      </c>
      <c r="JW945" s="37">
        <f t="shared" si="362"/>
        <v>0</v>
      </c>
      <c r="JZ945" s="37">
        <f t="shared" si="363"/>
        <v>0</v>
      </c>
      <c r="KA945" s="37">
        <f t="shared" si="364"/>
        <v>0</v>
      </c>
      <c r="KB945" s="37">
        <f t="shared" si="365"/>
        <v>0</v>
      </c>
      <c r="KC945" s="37">
        <f t="shared" si="366"/>
        <v>0</v>
      </c>
      <c r="KD945" s="37">
        <f t="shared" si="367"/>
        <v>0</v>
      </c>
      <c r="KV945" s="37">
        <f t="shared" si="368"/>
        <v>0</v>
      </c>
    </row>
    <row r="946" spans="1:308" ht="17.25" customHeight="1" x14ac:dyDescent="0.3">
      <c r="A946" s="17"/>
      <c r="B946" s="19"/>
      <c r="E946" s="78">
        <f t="shared" si="369"/>
        <v>0</v>
      </c>
      <c r="F946" s="78">
        <f t="shared" si="349"/>
        <v>0</v>
      </c>
      <c r="G946" s="78">
        <f t="shared" si="350"/>
        <v>0</v>
      </c>
      <c r="H946" s="78">
        <f t="shared" si="351"/>
        <v>0</v>
      </c>
      <c r="I946" s="78">
        <f t="shared" si="370"/>
        <v>0</v>
      </c>
      <c r="J946" s="37">
        <f t="shared" si="352"/>
        <v>0</v>
      </c>
      <c r="V946" s="180">
        <f t="shared" si="348"/>
        <v>0</v>
      </c>
      <c r="W946" s="180">
        <f t="shared" si="353"/>
        <v>0</v>
      </c>
      <c r="X946" s="180"/>
      <c r="Y946" s="180"/>
      <c r="Z946" s="180">
        <f t="shared" si="354"/>
        <v>0</v>
      </c>
      <c r="AA946" s="180"/>
      <c r="AB946" s="180"/>
      <c r="AC946" s="180">
        <f t="shared" si="355"/>
        <v>0</v>
      </c>
      <c r="AM946" s="179">
        <f t="shared" si="356"/>
        <v>0</v>
      </c>
      <c r="AP946" s="37">
        <f t="shared" si="357"/>
        <v>0</v>
      </c>
      <c r="AS946" s="37">
        <f t="shared" si="358"/>
        <v>0</v>
      </c>
      <c r="AV946" s="37">
        <f t="shared" si="371"/>
        <v>0</v>
      </c>
      <c r="DE946" s="37">
        <f t="shared" si="359"/>
        <v>0</v>
      </c>
      <c r="EL946" s="37">
        <f t="shared" si="360"/>
        <v>0</v>
      </c>
      <c r="FH946" s="37">
        <v>0</v>
      </c>
      <c r="FI946" s="37">
        <v>0</v>
      </c>
      <c r="JT946" s="37">
        <f t="shared" si="361"/>
        <v>0</v>
      </c>
      <c r="JW946" s="37">
        <f t="shared" si="362"/>
        <v>0</v>
      </c>
      <c r="JZ946" s="37">
        <f t="shared" si="363"/>
        <v>0</v>
      </c>
      <c r="KA946" s="37">
        <f t="shared" si="364"/>
        <v>0</v>
      </c>
      <c r="KB946" s="37">
        <f t="shared" si="365"/>
        <v>0</v>
      </c>
      <c r="KC946" s="37">
        <f t="shared" si="366"/>
        <v>0</v>
      </c>
      <c r="KD946" s="37">
        <f t="shared" si="367"/>
        <v>0</v>
      </c>
      <c r="KV946" s="37">
        <f t="shared" si="368"/>
        <v>0</v>
      </c>
    </row>
    <row r="947" spans="1:308" ht="17.25" customHeight="1" x14ac:dyDescent="0.3">
      <c r="A947" s="17"/>
      <c r="B947" s="19"/>
      <c r="E947" s="78">
        <f t="shared" si="369"/>
        <v>0</v>
      </c>
      <c r="F947" s="78">
        <f t="shared" si="349"/>
        <v>0</v>
      </c>
      <c r="G947" s="78">
        <f t="shared" si="350"/>
        <v>0</v>
      </c>
      <c r="H947" s="78">
        <f t="shared" si="351"/>
        <v>0</v>
      </c>
      <c r="I947" s="78">
        <f t="shared" si="370"/>
        <v>0</v>
      </c>
      <c r="J947" s="37">
        <f t="shared" si="352"/>
        <v>0</v>
      </c>
      <c r="V947" s="180">
        <f t="shared" si="348"/>
        <v>0</v>
      </c>
      <c r="W947" s="180">
        <f t="shared" si="353"/>
        <v>0</v>
      </c>
      <c r="X947" s="180"/>
      <c r="Y947" s="180"/>
      <c r="Z947" s="180">
        <f t="shared" si="354"/>
        <v>0</v>
      </c>
      <c r="AA947" s="180"/>
      <c r="AB947" s="180"/>
      <c r="AC947" s="180">
        <f t="shared" si="355"/>
        <v>0</v>
      </c>
      <c r="AM947" s="179">
        <f t="shared" si="356"/>
        <v>0</v>
      </c>
      <c r="AP947" s="37">
        <f t="shared" si="357"/>
        <v>0</v>
      </c>
      <c r="AS947" s="37">
        <f t="shared" si="358"/>
        <v>0</v>
      </c>
      <c r="AV947" s="37">
        <f t="shared" si="371"/>
        <v>0</v>
      </c>
      <c r="DE947" s="37">
        <f t="shared" si="359"/>
        <v>0</v>
      </c>
      <c r="EL947" s="37">
        <f t="shared" si="360"/>
        <v>0</v>
      </c>
      <c r="FH947" s="37">
        <v>0</v>
      </c>
      <c r="FI947" s="37">
        <v>0</v>
      </c>
      <c r="JT947" s="37">
        <f t="shared" si="361"/>
        <v>0</v>
      </c>
      <c r="JW947" s="37">
        <f t="shared" si="362"/>
        <v>0</v>
      </c>
      <c r="JZ947" s="37">
        <f t="shared" si="363"/>
        <v>0</v>
      </c>
      <c r="KA947" s="37">
        <f t="shared" si="364"/>
        <v>0</v>
      </c>
      <c r="KB947" s="37">
        <f t="shared" si="365"/>
        <v>0</v>
      </c>
      <c r="KC947" s="37">
        <f t="shared" si="366"/>
        <v>0</v>
      </c>
      <c r="KD947" s="37">
        <f t="shared" si="367"/>
        <v>0</v>
      </c>
      <c r="KV947" s="37">
        <f t="shared" si="368"/>
        <v>0</v>
      </c>
    </row>
    <row r="948" spans="1:308" ht="17.25" customHeight="1" x14ac:dyDescent="0.3">
      <c r="A948" s="17"/>
      <c r="B948" s="19"/>
      <c r="E948" s="78">
        <f t="shared" si="369"/>
        <v>0</v>
      </c>
      <c r="F948" s="78">
        <f t="shared" si="349"/>
        <v>0</v>
      </c>
      <c r="G948" s="78">
        <f t="shared" si="350"/>
        <v>0</v>
      </c>
      <c r="H948" s="78">
        <f t="shared" si="351"/>
        <v>0</v>
      </c>
      <c r="I948" s="78">
        <f t="shared" si="370"/>
        <v>0</v>
      </c>
      <c r="J948" s="37">
        <f t="shared" si="352"/>
        <v>0</v>
      </c>
      <c r="V948" s="180">
        <f t="shared" si="348"/>
        <v>0</v>
      </c>
      <c r="W948" s="180">
        <f t="shared" si="353"/>
        <v>0</v>
      </c>
      <c r="X948" s="180"/>
      <c r="Y948" s="180"/>
      <c r="Z948" s="180">
        <f t="shared" si="354"/>
        <v>0</v>
      </c>
      <c r="AA948" s="180"/>
      <c r="AB948" s="180"/>
      <c r="AC948" s="180">
        <f t="shared" si="355"/>
        <v>0</v>
      </c>
      <c r="AM948" s="179">
        <f t="shared" si="356"/>
        <v>0</v>
      </c>
      <c r="AP948" s="37">
        <f t="shared" si="357"/>
        <v>0</v>
      </c>
      <c r="AS948" s="37">
        <f t="shared" si="358"/>
        <v>0</v>
      </c>
      <c r="AV948" s="37">
        <f t="shared" si="371"/>
        <v>0</v>
      </c>
      <c r="DE948" s="37">
        <f t="shared" si="359"/>
        <v>0</v>
      </c>
      <c r="EL948" s="37">
        <f t="shared" si="360"/>
        <v>0</v>
      </c>
      <c r="FH948" s="37">
        <v>0</v>
      </c>
      <c r="FI948" s="37">
        <v>0</v>
      </c>
      <c r="JT948" s="37">
        <f t="shared" si="361"/>
        <v>0</v>
      </c>
      <c r="JW948" s="37">
        <f t="shared" si="362"/>
        <v>0</v>
      </c>
      <c r="JZ948" s="37">
        <f t="shared" si="363"/>
        <v>0</v>
      </c>
      <c r="KA948" s="37">
        <f t="shared" si="364"/>
        <v>0</v>
      </c>
      <c r="KB948" s="37">
        <f t="shared" si="365"/>
        <v>0</v>
      </c>
      <c r="KC948" s="37">
        <f t="shared" si="366"/>
        <v>0</v>
      </c>
      <c r="KD948" s="37">
        <f t="shared" si="367"/>
        <v>0</v>
      </c>
      <c r="KV948" s="37">
        <f t="shared" si="368"/>
        <v>0</v>
      </c>
    </row>
    <row r="949" spans="1:308" ht="17.25" customHeight="1" x14ac:dyDescent="0.3">
      <c r="A949" s="17"/>
      <c r="B949" s="19"/>
      <c r="E949" s="78">
        <f t="shared" si="369"/>
        <v>0</v>
      </c>
      <c r="F949" s="78">
        <f t="shared" si="349"/>
        <v>0</v>
      </c>
      <c r="G949" s="78">
        <f t="shared" si="350"/>
        <v>0</v>
      </c>
      <c r="H949" s="78">
        <f t="shared" si="351"/>
        <v>0</v>
      </c>
      <c r="I949" s="78">
        <f t="shared" si="370"/>
        <v>0</v>
      </c>
      <c r="J949" s="37">
        <f t="shared" si="352"/>
        <v>0</v>
      </c>
      <c r="V949" s="180">
        <f t="shared" si="348"/>
        <v>0</v>
      </c>
      <c r="W949" s="180">
        <f t="shared" si="353"/>
        <v>0</v>
      </c>
      <c r="X949" s="180"/>
      <c r="Y949" s="180"/>
      <c r="Z949" s="180">
        <f t="shared" si="354"/>
        <v>0</v>
      </c>
      <c r="AA949" s="180"/>
      <c r="AB949" s="180"/>
      <c r="AC949" s="180">
        <f t="shared" si="355"/>
        <v>0</v>
      </c>
      <c r="AM949" s="179">
        <f t="shared" si="356"/>
        <v>0</v>
      </c>
      <c r="AP949" s="37">
        <f t="shared" si="357"/>
        <v>0</v>
      </c>
      <c r="AS949" s="37">
        <f t="shared" si="358"/>
        <v>0</v>
      </c>
      <c r="AV949" s="37">
        <f t="shared" si="371"/>
        <v>0</v>
      </c>
      <c r="DE949" s="37">
        <f t="shared" si="359"/>
        <v>0</v>
      </c>
      <c r="EL949" s="37">
        <f t="shared" si="360"/>
        <v>0</v>
      </c>
      <c r="FH949" s="37">
        <v>0</v>
      </c>
      <c r="FI949" s="37">
        <v>0</v>
      </c>
      <c r="JT949" s="37">
        <f t="shared" si="361"/>
        <v>0</v>
      </c>
      <c r="JW949" s="37">
        <f t="shared" si="362"/>
        <v>0</v>
      </c>
      <c r="JZ949" s="37">
        <f t="shared" si="363"/>
        <v>0</v>
      </c>
      <c r="KA949" s="37">
        <f t="shared" si="364"/>
        <v>0</v>
      </c>
      <c r="KB949" s="37">
        <f t="shared" si="365"/>
        <v>0</v>
      </c>
      <c r="KC949" s="37">
        <f t="shared" si="366"/>
        <v>0</v>
      </c>
      <c r="KD949" s="37">
        <f t="shared" si="367"/>
        <v>0</v>
      </c>
      <c r="KV949" s="37">
        <f t="shared" si="368"/>
        <v>0</v>
      </c>
    </row>
    <row r="950" spans="1:308" ht="17.25" customHeight="1" x14ac:dyDescent="0.3">
      <c r="A950" s="17"/>
      <c r="B950" s="19"/>
      <c r="E950" s="78">
        <f t="shared" si="369"/>
        <v>0</v>
      </c>
      <c r="F950" s="78">
        <f t="shared" si="349"/>
        <v>0</v>
      </c>
      <c r="G950" s="78">
        <f t="shared" si="350"/>
        <v>0</v>
      </c>
      <c r="H950" s="78">
        <f t="shared" si="351"/>
        <v>0</v>
      </c>
      <c r="I950" s="78">
        <f t="shared" si="370"/>
        <v>0</v>
      </c>
      <c r="J950" s="37">
        <f t="shared" si="352"/>
        <v>0</v>
      </c>
      <c r="V950" s="180">
        <f t="shared" si="348"/>
        <v>0</v>
      </c>
      <c r="W950" s="180">
        <f t="shared" si="353"/>
        <v>0</v>
      </c>
      <c r="X950" s="180"/>
      <c r="Y950" s="180"/>
      <c r="Z950" s="180">
        <f t="shared" si="354"/>
        <v>0</v>
      </c>
      <c r="AA950" s="180"/>
      <c r="AB950" s="180"/>
      <c r="AC950" s="180">
        <f t="shared" si="355"/>
        <v>0</v>
      </c>
      <c r="AM950" s="179">
        <f t="shared" si="356"/>
        <v>0</v>
      </c>
      <c r="AP950" s="37">
        <f t="shared" si="357"/>
        <v>0</v>
      </c>
      <c r="AS950" s="37">
        <f t="shared" si="358"/>
        <v>0</v>
      </c>
      <c r="AV950" s="37">
        <f t="shared" si="371"/>
        <v>0</v>
      </c>
      <c r="DE950" s="37">
        <f t="shared" si="359"/>
        <v>0</v>
      </c>
      <c r="EL950" s="37">
        <f t="shared" si="360"/>
        <v>0</v>
      </c>
      <c r="FH950" s="37">
        <v>0</v>
      </c>
      <c r="FI950" s="37">
        <v>0</v>
      </c>
      <c r="JT950" s="37">
        <f t="shared" si="361"/>
        <v>0</v>
      </c>
      <c r="JW950" s="37">
        <f t="shared" si="362"/>
        <v>0</v>
      </c>
      <c r="JZ950" s="37">
        <f t="shared" si="363"/>
        <v>0</v>
      </c>
      <c r="KA950" s="37">
        <f t="shared" si="364"/>
        <v>0</v>
      </c>
      <c r="KB950" s="37">
        <f t="shared" si="365"/>
        <v>0</v>
      </c>
      <c r="KC950" s="37">
        <f t="shared" si="366"/>
        <v>0</v>
      </c>
      <c r="KD950" s="37">
        <f t="shared" si="367"/>
        <v>0</v>
      </c>
      <c r="KV950" s="37">
        <f t="shared" si="368"/>
        <v>0</v>
      </c>
    </row>
    <row r="951" spans="1:308" ht="17.25" customHeight="1" x14ac:dyDescent="0.3">
      <c r="A951" s="17"/>
      <c r="B951" s="19"/>
      <c r="E951" s="78">
        <f t="shared" si="369"/>
        <v>0</v>
      </c>
      <c r="F951" s="78">
        <f t="shared" si="349"/>
        <v>0</v>
      </c>
      <c r="G951" s="78">
        <f t="shared" si="350"/>
        <v>0</v>
      </c>
      <c r="H951" s="78">
        <f t="shared" si="351"/>
        <v>0</v>
      </c>
      <c r="I951" s="78">
        <f t="shared" si="370"/>
        <v>0</v>
      </c>
      <c r="J951" s="37">
        <f t="shared" si="352"/>
        <v>0</v>
      </c>
      <c r="V951" s="180">
        <f t="shared" si="348"/>
        <v>0</v>
      </c>
      <c r="W951" s="180">
        <f t="shared" si="353"/>
        <v>0</v>
      </c>
      <c r="X951" s="180"/>
      <c r="Y951" s="180"/>
      <c r="Z951" s="180">
        <f t="shared" si="354"/>
        <v>0</v>
      </c>
      <c r="AA951" s="180"/>
      <c r="AB951" s="180"/>
      <c r="AC951" s="180">
        <f t="shared" si="355"/>
        <v>0</v>
      </c>
      <c r="AM951" s="179">
        <f t="shared" si="356"/>
        <v>0</v>
      </c>
      <c r="AP951" s="37">
        <f t="shared" si="357"/>
        <v>0</v>
      </c>
      <c r="AS951" s="37">
        <f t="shared" si="358"/>
        <v>0</v>
      </c>
      <c r="AV951" s="37">
        <f t="shared" si="371"/>
        <v>0</v>
      </c>
      <c r="DE951" s="37">
        <f t="shared" si="359"/>
        <v>0</v>
      </c>
      <c r="EL951" s="37">
        <f t="shared" si="360"/>
        <v>0</v>
      </c>
      <c r="FH951" s="37">
        <v>0</v>
      </c>
      <c r="FI951" s="37">
        <v>0</v>
      </c>
      <c r="JT951" s="37">
        <f t="shared" si="361"/>
        <v>0</v>
      </c>
      <c r="JW951" s="37">
        <f t="shared" si="362"/>
        <v>0</v>
      </c>
      <c r="JZ951" s="37">
        <f t="shared" si="363"/>
        <v>0</v>
      </c>
      <c r="KA951" s="37">
        <f t="shared" si="364"/>
        <v>0</v>
      </c>
      <c r="KB951" s="37">
        <f t="shared" si="365"/>
        <v>0</v>
      </c>
      <c r="KC951" s="37">
        <f t="shared" si="366"/>
        <v>0</v>
      </c>
      <c r="KD951" s="37">
        <f t="shared" si="367"/>
        <v>0</v>
      </c>
      <c r="KV951" s="37">
        <f t="shared" si="368"/>
        <v>0</v>
      </c>
    </row>
    <row r="952" spans="1:308" ht="17.25" customHeight="1" x14ac:dyDescent="0.3">
      <c r="A952" s="17"/>
      <c r="B952" s="19"/>
      <c r="E952" s="78">
        <f t="shared" si="369"/>
        <v>0</v>
      </c>
      <c r="F952" s="78">
        <f t="shared" si="349"/>
        <v>0</v>
      </c>
      <c r="G952" s="78">
        <f t="shared" si="350"/>
        <v>0</v>
      </c>
      <c r="H952" s="78">
        <f t="shared" si="351"/>
        <v>0</v>
      </c>
      <c r="I952" s="78">
        <f t="shared" si="370"/>
        <v>0</v>
      </c>
      <c r="J952" s="37">
        <f t="shared" si="352"/>
        <v>0</v>
      </c>
      <c r="V952" s="180">
        <f t="shared" si="348"/>
        <v>0</v>
      </c>
      <c r="W952" s="180">
        <f t="shared" si="353"/>
        <v>0</v>
      </c>
      <c r="X952" s="180"/>
      <c r="Y952" s="180"/>
      <c r="Z952" s="180">
        <f t="shared" si="354"/>
        <v>0</v>
      </c>
      <c r="AA952" s="180"/>
      <c r="AB952" s="180"/>
      <c r="AC952" s="180">
        <f t="shared" si="355"/>
        <v>0</v>
      </c>
      <c r="AM952" s="179">
        <f t="shared" si="356"/>
        <v>0</v>
      </c>
      <c r="AP952" s="37">
        <f t="shared" si="357"/>
        <v>0</v>
      </c>
      <c r="AS952" s="37">
        <f t="shared" si="358"/>
        <v>0</v>
      </c>
      <c r="AV952" s="37">
        <f t="shared" si="371"/>
        <v>0</v>
      </c>
      <c r="DE952" s="37">
        <f t="shared" si="359"/>
        <v>0</v>
      </c>
      <c r="EL952" s="37">
        <f t="shared" si="360"/>
        <v>0</v>
      </c>
      <c r="FH952" s="37">
        <v>0</v>
      </c>
      <c r="FI952" s="37">
        <v>0</v>
      </c>
      <c r="JT952" s="37">
        <f t="shared" si="361"/>
        <v>0</v>
      </c>
      <c r="JW952" s="37">
        <f t="shared" si="362"/>
        <v>0</v>
      </c>
      <c r="JZ952" s="37">
        <f t="shared" si="363"/>
        <v>0</v>
      </c>
      <c r="KA952" s="37">
        <f t="shared" si="364"/>
        <v>0</v>
      </c>
      <c r="KB952" s="37">
        <f t="shared" si="365"/>
        <v>0</v>
      </c>
      <c r="KC952" s="37">
        <f t="shared" si="366"/>
        <v>0</v>
      </c>
      <c r="KD952" s="37">
        <f t="shared" si="367"/>
        <v>0</v>
      </c>
      <c r="KV952" s="37">
        <f t="shared" si="368"/>
        <v>0</v>
      </c>
    </row>
    <row r="953" spans="1:308" ht="17.25" customHeight="1" x14ac:dyDescent="0.3">
      <c r="A953" s="17"/>
      <c r="B953" s="19"/>
      <c r="E953" s="78">
        <f t="shared" si="369"/>
        <v>0</v>
      </c>
      <c r="F953" s="78">
        <f t="shared" si="349"/>
        <v>0</v>
      </c>
      <c r="G953" s="78">
        <f t="shared" si="350"/>
        <v>0</v>
      </c>
      <c r="H953" s="78">
        <f t="shared" si="351"/>
        <v>0</v>
      </c>
      <c r="I953" s="78">
        <f t="shared" si="370"/>
        <v>0</v>
      </c>
      <c r="J953" s="37">
        <f t="shared" si="352"/>
        <v>0</v>
      </c>
      <c r="V953" s="180">
        <f t="shared" si="348"/>
        <v>0</v>
      </c>
      <c r="W953" s="180">
        <f t="shared" si="353"/>
        <v>0</v>
      </c>
      <c r="X953" s="180"/>
      <c r="Y953" s="180"/>
      <c r="Z953" s="180">
        <f t="shared" si="354"/>
        <v>0</v>
      </c>
      <c r="AA953" s="180"/>
      <c r="AB953" s="180"/>
      <c r="AC953" s="180">
        <f t="shared" si="355"/>
        <v>0</v>
      </c>
      <c r="AM953" s="179">
        <f t="shared" si="356"/>
        <v>0</v>
      </c>
      <c r="AP953" s="37">
        <f t="shared" si="357"/>
        <v>0</v>
      </c>
      <c r="AS953" s="37">
        <f t="shared" si="358"/>
        <v>0</v>
      </c>
      <c r="AV953" s="37">
        <f t="shared" si="371"/>
        <v>0</v>
      </c>
      <c r="DE953" s="37">
        <f t="shared" si="359"/>
        <v>0</v>
      </c>
      <c r="EL953" s="37">
        <f t="shared" si="360"/>
        <v>0</v>
      </c>
      <c r="FH953" s="37">
        <v>0</v>
      </c>
      <c r="FI953" s="37">
        <v>0</v>
      </c>
      <c r="JT953" s="37">
        <f t="shared" si="361"/>
        <v>0</v>
      </c>
      <c r="JW953" s="37">
        <f t="shared" si="362"/>
        <v>0</v>
      </c>
      <c r="JZ953" s="37">
        <f t="shared" si="363"/>
        <v>0</v>
      </c>
      <c r="KA953" s="37">
        <f t="shared" si="364"/>
        <v>0</v>
      </c>
      <c r="KB953" s="37">
        <f t="shared" si="365"/>
        <v>0</v>
      </c>
      <c r="KC953" s="37">
        <f t="shared" si="366"/>
        <v>0</v>
      </c>
      <c r="KD953" s="37">
        <f t="shared" si="367"/>
        <v>0</v>
      </c>
      <c r="KV953" s="37">
        <f t="shared" si="368"/>
        <v>0</v>
      </c>
    </row>
    <row r="954" spans="1:308" ht="17.25" customHeight="1" x14ac:dyDescent="0.3">
      <c r="A954" s="17"/>
      <c r="B954" s="19"/>
      <c r="E954" s="78">
        <f t="shared" si="369"/>
        <v>0</v>
      </c>
      <c r="F954" s="78">
        <f t="shared" si="349"/>
        <v>0</v>
      </c>
      <c r="G954" s="78">
        <f t="shared" si="350"/>
        <v>0</v>
      </c>
      <c r="H954" s="78">
        <f t="shared" si="351"/>
        <v>0</v>
      </c>
      <c r="I954" s="78">
        <f t="shared" si="370"/>
        <v>0</v>
      </c>
      <c r="J954" s="37">
        <f t="shared" si="352"/>
        <v>0</v>
      </c>
      <c r="V954" s="180">
        <f t="shared" si="348"/>
        <v>0</v>
      </c>
      <c r="W954" s="180">
        <f t="shared" si="353"/>
        <v>0</v>
      </c>
      <c r="X954" s="180"/>
      <c r="Y954" s="180"/>
      <c r="Z954" s="180">
        <f t="shared" si="354"/>
        <v>0</v>
      </c>
      <c r="AA954" s="180"/>
      <c r="AB954" s="180"/>
      <c r="AC954" s="180">
        <f t="shared" si="355"/>
        <v>0</v>
      </c>
      <c r="AM954" s="179">
        <f t="shared" si="356"/>
        <v>0</v>
      </c>
      <c r="AP954" s="37">
        <f t="shared" si="357"/>
        <v>0</v>
      </c>
      <c r="AS954" s="37">
        <f t="shared" si="358"/>
        <v>0</v>
      </c>
      <c r="AV954" s="37">
        <f t="shared" si="371"/>
        <v>0</v>
      </c>
      <c r="DE954" s="37">
        <f t="shared" si="359"/>
        <v>0</v>
      </c>
      <c r="EL954" s="37">
        <f t="shared" si="360"/>
        <v>0</v>
      </c>
      <c r="FH954" s="37">
        <v>0</v>
      </c>
      <c r="FI954" s="37">
        <v>0</v>
      </c>
      <c r="JT954" s="37">
        <f t="shared" si="361"/>
        <v>0</v>
      </c>
      <c r="JW954" s="37">
        <f t="shared" si="362"/>
        <v>0</v>
      </c>
      <c r="JZ954" s="37">
        <f t="shared" si="363"/>
        <v>0</v>
      </c>
      <c r="KA954" s="37">
        <f t="shared" si="364"/>
        <v>0</v>
      </c>
      <c r="KB954" s="37">
        <f t="shared" si="365"/>
        <v>0</v>
      </c>
      <c r="KC954" s="37">
        <f t="shared" si="366"/>
        <v>0</v>
      </c>
      <c r="KD954" s="37">
        <f t="shared" si="367"/>
        <v>0</v>
      </c>
      <c r="KV954" s="37">
        <f t="shared" si="368"/>
        <v>0</v>
      </c>
    </row>
    <row r="955" spans="1:308" ht="17.25" customHeight="1" x14ac:dyDescent="0.3">
      <c r="A955" s="17"/>
      <c r="B955" s="19"/>
      <c r="E955" s="78">
        <f t="shared" si="369"/>
        <v>0</v>
      </c>
      <c r="F955" s="78">
        <f t="shared" si="349"/>
        <v>0</v>
      </c>
      <c r="G955" s="78">
        <f t="shared" si="350"/>
        <v>0</v>
      </c>
      <c r="H955" s="78">
        <f t="shared" si="351"/>
        <v>0</v>
      </c>
      <c r="I955" s="78">
        <f t="shared" si="370"/>
        <v>0</v>
      </c>
      <c r="J955" s="37">
        <f t="shared" si="352"/>
        <v>0</v>
      </c>
      <c r="V955" s="180">
        <f t="shared" si="348"/>
        <v>0</v>
      </c>
      <c r="W955" s="180">
        <f t="shared" si="353"/>
        <v>0</v>
      </c>
      <c r="X955" s="180"/>
      <c r="Y955" s="180"/>
      <c r="Z955" s="180">
        <f t="shared" si="354"/>
        <v>0</v>
      </c>
      <c r="AA955" s="180"/>
      <c r="AB955" s="180"/>
      <c r="AC955" s="180">
        <f t="shared" si="355"/>
        <v>0</v>
      </c>
      <c r="AM955" s="179">
        <f t="shared" si="356"/>
        <v>0</v>
      </c>
      <c r="AP955" s="37">
        <f t="shared" si="357"/>
        <v>0</v>
      </c>
      <c r="AS955" s="37">
        <f t="shared" si="358"/>
        <v>0</v>
      </c>
      <c r="AV955" s="37">
        <f t="shared" si="371"/>
        <v>0</v>
      </c>
      <c r="DE955" s="37">
        <f t="shared" si="359"/>
        <v>0</v>
      </c>
      <c r="EL955" s="37">
        <f t="shared" si="360"/>
        <v>0</v>
      </c>
      <c r="FH955" s="37">
        <v>0</v>
      </c>
      <c r="FI955" s="37">
        <v>0</v>
      </c>
      <c r="JT955" s="37">
        <f t="shared" si="361"/>
        <v>0</v>
      </c>
      <c r="JW955" s="37">
        <f t="shared" si="362"/>
        <v>0</v>
      </c>
      <c r="JZ955" s="37">
        <f t="shared" si="363"/>
        <v>0</v>
      </c>
      <c r="KA955" s="37">
        <f t="shared" si="364"/>
        <v>0</v>
      </c>
      <c r="KB955" s="37">
        <f t="shared" si="365"/>
        <v>0</v>
      </c>
      <c r="KC955" s="37">
        <f t="shared" si="366"/>
        <v>0</v>
      </c>
      <c r="KD955" s="37">
        <f t="shared" si="367"/>
        <v>0</v>
      </c>
      <c r="KV955" s="37">
        <f t="shared" si="368"/>
        <v>0</v>
      </c>
    </row>
    <row r="956" spans="1:308" ht="17.25" customHeight="1" x14ac:dyDescent="0.3">
      <c r="A956" s="17"/>
      <c r="B956" s="19"/>
      <c r="E956" s="78">
        <f t="shared" si="369"/>
        <v>0</v>
      </c>
      <c r="F956" s="78">
        <f t="shared" si="349"/>
        <v>0</v>
      </c>
      <c r="G956" s="78">
        <f t="shared" si="350"/>
        <v>0</v>
      </c>
      <c r="H956" s="78">
        <f t="shared" si="351"/>
        <v>0</v>
      </c>
      <c r="I956" s="78">
        <f t="shared" si="370"/>
        <v>0</v>
      </c>
      <c r="J956" s="37">
        <f t="shared" si="352"/>
        <v>0</v>
      </c>
      <c r="V956" s="180">
        <f t="shared" si="348"/>
        <v>0</v>
      </c>
      <c r="W956" s="180">
        <f t="shared" si="353"/>
        <v>0</v>
      </c>
      <c r="X956" s="180"/>
      <c r="Y956" s="180"/>
      <c r="Z956" s="180">
        <f t="shared" si="354"/>
        <v>0</v>
      </c>
      <c r="AA956" s="180"/>
      <c r="AB956" s="180"/>
      <c r="AC956" s="180">
        <f t="shared" si="355"/>
        <v>0</v>
      </c>
      <c r="AM956" s="179">
        <f t="shared" si="356"/>
        <v>0</v>
      </c>
      <c r="AP956" s="37">
        <f t="shared" si="357"/>
        <v>0</v>
      </c>
      <c r="AS956" s="37">
        <f t="shared" si="358"/>
        <v>0</v>
      </c>
      <c r="AV956" s="37">
        <f t="shared" si="371"/>
        <v>0</v>
      </c>
      <c r="DE956" s="37">
        <f t="shared" si="359"/>
        <v>0</v>
      </c>
      <c r="EL956" s="37">
        <f t="shared" si="360"/>
        <v>0</v>
      </c>
      <c r="FH956" s="37">
        <v>0</v>
      </c>
      <c r="FI956" s="37">
        <v>0</v>
      </c>
      <c r="JT956" s="37">
        <f t="shared" si="361"/>
        <v>0</v>
      </c>
      <c r="JW956" s="37">
        <f t="shared" si="362"/>
        <v>0</v>
      </c>
      <c r="JZ956" s="37">
        <f t="shared" si="363"/>
        <v>0</v>
      </c>
      <c r="KA956" s="37">
        <f t="shared" si="364"/>
        <v>0</v>
      </c>
      <c r="KB956" s="37">
        <f t="shared" si="365"/>
        <v>0</v>
      </c>
      <c r="KC956" s="37">
        <f t="shared" si="366"/>
        <v>0</v>
      </c>
      <c r="KD956" s="37">
        <f t="shared" si="367"/>
        <v>0</v>
      </c>
      <c r="KV956" s="37">
        <f t="shared" si="368"/>
        <v>0</v>
      </c>
    </row>
    <row r="957" spans="1:308" ht="17.25" customHeight="1" x14ac:dyDescent="0.3">
      <c r="A957" s="17"/>
      <c r="B957" s="19"/>
      <c r="E957" s="78">
        <f t="shared" si="369"/>
        <v>0</v>
      </c>
      <c r="F957" s="78">
        <f t="shared" si="349"/>
        <v>0</v>
      </c>
      <c r="G957" s="78">
        <f t="shared" si="350"/>
        <v>0</v>
      </c>
      <c r="H957" s="78">
        <f t="shared" si="351"/>
        <v>0</v>
      </c>
      <c r="I957" s="78">
        <f t="shared" si="370"/>
        <v>0</v>
      </c>
      <c r="J957" s="37">
        <f t="shared" si="352"/>
        <v>0</v>
      </c>
      <c r="V957" s="180">
        <f t="shared" si="348"/>
        <v>0</v>
      </c>
      <c r="W957" s="180">
        <f t="shared" si="353"/>
        <v>0</v>
      </c>
      <c r="X957" s="180"/>
      <c r="Y957" s="180"/>
      <c r="Z957" s="180">
        <f t="shared" si="354"/>
        <v>0</v>
      </c>
      <c r="AA957" s="180"/>
      <c r="AB957" s="180"/>
      <c r="AC957" s="180">
        <f t="shared" si="355"/>
        <v>0</v>
      </c>
      <c r="AM957" s="179">
        <f t="shared" si="356"/>
        <v>0</v>
      </c>
      <c r="AP957" s="37">
        <f t="shared" si="357"/>
        <v>0</v>
      </c>
      <c r="AS957" s="37">
        <f t="shared" si="358"/>
        <v>0</v>
      </c>
      <c r="AV957" s="37">
        <f t="shared" si="371"/>
        <v>0</v>
      </c>
      <c r="DE957" s="37">
        <f t="shared" si="359"/>
        <v>0</v>
      </c>
      <c r="EL957" s="37">
        <f t="shared" si="360"/>
        <v>0</v>
      </c>
      <c r="FH957" s="37">
        <v>0</v>
      </c>
      <c r="FI957" s="37">
        <v>0</v>
      </c>
      <c r="JT957" s="37">
        <f t="shared" si="361"/>
        <v>0</v>
      </c>
      <c r="JW957" s="37">
        <f t="shared" si="362"/>
        <v>0</v>
      </c>
      <c r="JZ957" s="37">
        <f t="shared" si="363"/>
        <v>0</v>
      </c>
      <c r="KA957" s="37">
        <f t="shared" si="364"/>
        <v>0</v>
      </c>
      <c r="KB957" s="37">
        <f t="shared" si="365"/>
        <v>0</v>
      </c>
      <c r="KC957" s="37">
        <f t="shared" si="366"/>
        <v>0</v>
      </c>
      <c r="KD957" s="37">
        <f t="shared" si="367"/>
        <v>0</v>
      </c>
      <c r="KV957" s="37">
        <f t="shared" si="368"/>
        <v>0</v>
      </c>
    </row>
    <row r="958" spans="1:308" ht="17.25" customHeight="1" x14ac:dyDescent="0.3">
      <c r="A958" s="17"/>
      <c r="B958" s="19"/>
      <c r="E958" s="78">
        <f t="shared" si="369"/>
        <v>0</v>
      </c>
      <c r="F958" s="78">
        <f t="shared" si="349"/>
        <v>0</v>
      </c>
      <c r="G958" s="78">
        <f t="shared" si="350"/>
        <v>0</v>
      </c>
      <c r="H958" s="78">
        <f t="shared" si="351"/>
        <v>0</v>
      </c>
      <c r="I958" s="78">
        <f t="shared" si="370"/>
        <v>0</v>
      </c>
      <c r="J958" s="37">
        <f t="shared" si="352"/>
        <v>0</v>
      </c>
      <c r="V958" s="180">
        <f t="shared" si="348"/>
        <v>0</v>
      </c>
      <c r="W958" s="180">
        <f t="shared" si="353"/>
        <v>0</v>
      </c>
      <c r="X958" s="180"/>
      <c r="Y958" s="180"/>
      <c r="Z958" s="180">
        <f t="shared" si="354"/>
        <v>0</v>
      </c>
      <c r="AA958" s="180"/>
      <c r="AB958" s="180"/>
      <c r="AC958" s="180">
        <f t="shared" si="355"/>
        <v>0</v>
      </c>
      <c r="AM958" s="179">
        <f t="shared" si="356"/>
        <v>0</v>
      </c>
      <c r="AP958" s="37">
        <f t="shared" si="357"/>
        <v>0</v>
      </c>
      <c r="AS958" s="37">
        <f t="shared" si="358"/>
        <v>0</v>
      </c>
      <c r="AV958" s="37">
        <f t="shared" si="371"/>
        <v>0</v>
      </c>
      <c r="DE958" s="37">
        <f t="shared" si="359"/>
        <v>0</v>
      </c>
      <c r="EL958" s="37">
        <f t="shared" si="360"/>
        <v>0</v>
      </c>
      <c r="FH958" s="37">
        <v>0</v>
      </c>
      <c r="FI958" s="37">
        <v>0</v>
      </c>
      <c r="JT958" s="37">
        <f t="shared" si="361"/>
        <v>0</v>
      </c>
      <c r="JW958" s="37">
        <f t="shared" si="362"/>
        <v>0</v>
      </c>
      <c r="JZ958" s="37">
        <f t="shared" si="363"/>
        <v>0</v>
      </c>
      <c r="KA958" s="37">
        <f t="shared" si="364"/>
        <v>0</v>
      </c>
      <c r="KB958" s="37">
        <f t="shared" si="365"/>
        <v>0</v>
      </c>
      <c r="KC958" s="37">
        <f t="shared" si="366"/>
        <v>0</v>
      </c>
      <c r="KD958" s="37">
        <f t="shared" si="367"/>
        <v>0</v>
      </c>
      <c r="KV958" s="37">
        <f t="shared" si="368"/>
        <v>0</v>
      </c>
    </row>
    <row r="959" spans="1:308" ht="17.25" customHeight="1" x14ac:dyDescent="0.3">
      <c r="A959" s="17"/>
      <c r="B959" s="19"/>
      <c r="E959" s="78">
        <f t="shared" si="369"/>
        <v>0</v>
      </c>
      <c r="F959" s="78">
        <f t="shared" si="349"/>
        <v>0</v>
      </c>
      <c r="G959" s="78">
        <f t="shared" si="350"/>
        <v>0</v>
      </c>
      <c r="H959" s="78">
        <f t="shared" si="351"/>
        <v>0</v>
      </c>
      <c r="I959" s="78">
        <f t="shared" si="370"/>
        <v>0</v>
      </c>
      <c r="J959" s="37">
        <f t="shared" si="352"/>
        <v>0</v>
      </c>
      <c r="V959" s="180">
        <f t="shared" si="348"/>
        <v>0</v>
      </c>
      <c r="W959" s="180">
        <f t="shared" si="353"/>
        <v>0</v>
      </c>
      <c r="X959" s="180"/>
      <c r="Y959" s="180"/>
      <c r="Z959" s="180">
        <f t="shared" si="354"/>
        <v>0</v>
      </c>
      <c r="AA959" s="180"/>
      <c r="AB959" s="180"/>
      <c r="AC959" s="180">
        <f t="shared" si="355"/>
        <v>0</v>
      </c>
      <c r="AM959" s="179">
        <f t="shared" si="356"/>
        <v>0</v>
      </c>
      <c r="AP959" s="37">
        <f t="shared" si="357"/>
        <v>0</v>
      </c>
      <c r="AS959" s="37">
        <f t="shared" si="358"/>
        <v>0</v>
      </c>
      <c r="AV959" s="37">
        <f t="shared" si="371"/>
        <v>0</v>
      </c>
      <c r="DE959" s="37">
        <f t="shared" si="359"/>
        <v>0</v>
      </c>
      <c r="EL959" s="37">
        <f t="shared" si="360"/>
        <v>0</v>
      </c>
      <c r="FH959" s="37">
        <v>0</v>
      </c>
      <c r="FI959" s="37">
        <v>0</v>
      </c>
      <c r="JT959" s="37">
        <f t="shared" si="361"/>
        <v>0</v>
      </c>
      <c r="JW959" s="37">
        <f t="shared" si="362"/>
        <v>0</v>
      </c>
      <c r="JZ959" s="37">
        <f t="shared" si="363"/>
        <v>0</v>
      </c>
      <c r="KA959" s="37">
        <f t="shared" si="364"/>
        <v>0</v>
      </c>
      <c r="KB959" s="37">
        <f t="shared" si="365"/>
        <v>0</v>
      </c>
      <c r="KC959" s="37">
        <f t="shared" si="366"/>
        <v>0</v>
      </c>
      <c r="KD959" s="37">
        <f t="shared" si="367"/>
        <v>0</v>
      </c>
      <c r="KV959" s="37">
        <f t="shared" si="368"/>
        <v>0</v>
      </c>
    </row>
    <row r="960" spans="1:308" ht="17.25" customHeight="1" x14ac:dyDescent="0.3">
      <c r="A960" s="17"/>
      <c r="B960" s="19"/>
      <c r="E960" s="78">
        <f t="shared" si="369"/>
        <v>0</v>
      </c>
      <c r="F960" s="78">
        <f t="shared" si="349"/>
        <v>0</v>
      </c>
      <c r="G960" s="78">
        <f t="shared" si="350"/>
        <v>0</v>
      </c>
      <c r="H960" s="78">
        <f t="shared" si="351"/>
        <v>0</v>
      </c>
      <c r="I960" s="78">
        <f t="shared" si="370"/>
        <v>0</v>
      </c>
      <c r="J960" s="37">
        <f t="shared" si="352"/>
        <v>0</v>
      </c>
      <c r="V960" s="180">
        <f t="shared" si="348"/>
        <v>0</v>
      </c>
      <c r="W960" s="180">
        <f t="shared" si="353"/>
        <v>0</v>
      </c>
      <c r="X960" s="180"/>
      <c r="Y960" s="180"/>
      <c r="Z960" s="180">
        <f t="shared" si="354"/>
        <v>0</v>
      </c>
      <c r="AA960" s="180"/>
      <c r="AB960" s="180"/>
      <c r="AC960" s="180">
        <f t="shared" si="355"/>
        <v>0</v>
      </c>
      <c r="AM960" s="179">
        <f t="shared" si="356"/>
        <v>0</v>
      </c>
      <c r="AP960" s="37">
        <f t="shared" si="357"/>
        <v>0</v>
      </c>
      <c r="AS960" s="37">
        <f t="shared" si="358"/>
        <v>0</v>
      </c>
      <c r="AV960" s="37">
        <f t="shared" si="371"/>
        <v>0</v>
      </c>
      <c r="DE960" s="37">
        <f t="shared" si="359"/>
        <v>0</v>
      </c>
      <c r="EL960" s="37">
        <f t="shared" si="360"/>
        <v>0</v>
      </c>
      <c r="FH960" s="37">
        <v>0</v>
      </c>
      <c r="FI960" s="37">
        <v>0</v>
      </c>
      <c r="JT960" s="37">
        <f t="shared" si="361"/>
        <v>0</v>
      </c>
      <c r="JW960" s="37">
        <f t="shared" si="362"/>
        <v>0</v>
      </c>
      <c r="JZ960" s="37">
        <f t="shared" si="363"/>
        <v>0</v>
      </c>
      <c r="KA960" s="37">
        <f t="shared" si="364"/>
        <v>0</v>
      </c>
      <c r="KB960" s="37">
        <f t="shared" si="365"/>
        <v>0</v>
      </c>
      <c r="KC960" s="37">
        <f t="shared" si="366"/>
        <v>0</v>
      </c>
      <c r="KD960" s="37">
        <f t="shared" si="367"/>
        <v>0</v>
      </c>
      <c r="KV960" s="37">
        <f t="shared" si="368"/>
        <v>0</v>
      </c>
    </row>
    <row r="961" spans="1:308" ht="17.25" customHeight="1" x14ac:dyDescent="0.3">
      <c r="A961" s="17"/>
      <c r="B961" s="19"/>
      <c r="E961" s="78">
        <f t="shared" si="369"/>
        <v>0</v>
      </c>
      <c r="F961" s="78">
        <f t="shared" si="349"/>
        <v>0</v>
      </c>
      <c r="G961" s="78">
        <f t="shared" si="350"/>
        <v>0</v>
      </c>
      <c r="H961" s="78">
        <f t="shared" si="351"/>
        <v>0</v>
      </c>
      <c r="I961" s="78">
        <f t="shared" si="370"/>
        <v>0</v>
      </c>
      <c r="J961" s="37">
        <f t="shared" si="352"/>
        <v>0</v>
      </c>
      <c r="V961" s="180">
        <f t="shared" si="348"/>
        <v>0</v>
      </c>
      <c r="W961" s="180">
        <f t="shared" si="353"/>
        <v>0</v>
      </c>
      <c r="X961" s="180"/>
      <c r="Y961" s="180"/>
      <c r="Z961" s="180">
        <f t="shared" si="354"/>
        <v>0</v>
      </c>
      <c r="AA961" s="180"/>
      <c r="AB961" s="180"/>
      <c r="AC961" s="180">
        <f t="shared" si="355"/>
        <v>0</v>
      </c>
      <c r="AM961" s="179">
        <f t="shared" si="356"/>
        <v>0</v>
      </c>
      <c r="AP961" s="37">
        <f t="shared" si="357"/>
        <v>0</v>
      </c>
      <c r="AS961" s="37">
        <f t="shared" si="358"/>
        <v>0</v>
      </c>
      <c r="AV961" s="37">
        <f t="shared" si="371"/>
        <v>0</v>
      </c>
      <c r="DE961" s="37">
        <f t="shared" si="359"/>
        <v>0</v>
      </c>
      <c r="EL961" s="37">
        <f t="shared" si="360"/>
        <v>0</v>
      </c>
      <c r="FH961" s="37">
        <v>0</v>
      </c>
      <c r="FI961" s="37">
        <v>0</v>
      </c>
      <c r="JT961" s="37">
        <f t="shared" si="361"/>
        <v>0</v>
      </c>
      <c r="JW961" s="37">
        <f t="shared" si="362"/>
        <v>0</v>
      </c>
      <c r="JZ961" s="37">
        <f t="shared" si="363"/>
        <v>0</v>
      </c>
      <c r="KA961" s="37">
        <f t="shared" si="364"/>
        <v>0</v>
      </c>
      <c r="KB961" s="37">
        <f t="shared" si="365"/>
        <v>0</v>
      </c>
      <c r="KC961" s="37">
        <f t="shared" si="366"/>
        <v>0</v>
      </c>
      <c r="KD961" s="37">
        <f t="shared" si="367"/>
        <v>0</v>
      </c>
      <c r="KV961" s="37">
        <f t="shared" si="368"/>
        <v>0</v>
      </c>
    </row>
    <row r="962" spans="1:308" ht="17.25" customHeight="1" x14ac:dyDescent="0.3">
      <c r="A962" s="17"/>
      <c r="B962" s="19"/>
      <c r="E962" s="78">
        <f t="shared" si="369"/>
        <v>0</v>
      </c>
      <c r="F962" s="78">
        <f t="shared" si="349"/>
        <v>0</v>
      </c>
      <c r="G962" s="78">
        <f t="shared" si="350"/>
        <v>0</v>
      </c>
      <c r="H962" s="78">
        <f t="shared" si="351"/>
        <v>0</v>
      </c>
      <c r="I962" s="78">
        <f t="shared" si="370"/>
        <v>0</v>
      </c>
      <c r="J962" s="37">
        <f t="shared" si="352"/>
        <v>0</v>
      </c>
      <c r="V962" s="180">
        <f t="shared" si="348"/>
        <v>0</v>
      </c>
      <c r="W962" s="180">
        <f t="shared" si="353"/>
        <v>0</v>
      </c>
      <c r="X962" s="180"/>
      <c r="Y962" s="180"/>
      <c r="Z962" s="180">
        <f t="shared" si="354"/>
        <v>0</v>
      </c>
      <c r="AA962" s="180"/>
      <c r="AB962" s="180"/>
      <c r="AC962" s="180">
        <f t="shared" si="355"/>
        <v>0</v>
      </c>
      <c r="AM962" s="179">
        <f t="shared" si="356"/>
        <v>0</v>
      </c>
      <c r="AP962" s="37">
        <f t="shared" si="357"/>
        <v>0</v>
      </c>
      <c r="AS962" s="37">
        <f t="shared" si="358"/>
        <v>0</v>
      </c>
      <c r="AV962" s="37">
        <f t="shared" si="371"/>
        <v>0</v>
      </c>
      <c r="DE962" s="37">
        <f t="shared" si="359"/>
        <v>0</v>
      </c>
      <c r="EL962" s="37">
        <f t="shared" si="360"/>
        <v>0</v>
      </c>
      <c r="FH962" s="37">
        <v>0</v>
      </c>
      <c r="FI962" s="37">
        <v>0</v>
      </c>
      <c r="JT962" s="37">
        <f t="shared" si="361"/>
        <v>0</v>
      </c>
      <c r="JW962" s="37">
        <f t="shared" si="362"/>
        <v>0</v>
      </c>
      <c r="JZ962" s="37">
        <f t="shared" si="363"/>
        <v>0</v>
      </c>
      <c r="KA962" s="37">
        <f t="shared" si="364"/>
        <v>0</v>
      </c>
      <c r="KB962" s="37">
        <f t="shared" si="365"/>
        <v>0</v>
      </c>
      <c r="KC962" s="37">
        <f t="shared" si="366"/>
        <v>0</v>
      </c>
      <c r="KD962" s="37">
        <f t="shared" si="367"/>
        <v>0</v>
      </c>
      <c r="KV962" s="37">
        <f t="shared" si="368"/>
        <v>0</v>
      </c>
    </row>
    <row r="963" spans="1:308" ht="17.25" customHeight="1" x14ac:dyDescent="0.3">
      <c r="A963" s="17"/>
      <c r="B963" s="19"/>
      <c r="E963" s="78">
        <f t="shared" si="369"/>
        <v>0</v>
      </c>
      <c r="F963" s="78">
        <f t="shared" si="349"/>
        <v>0</v>
      </c>
      <c r="G963" s="78">
        <f t="shared" si="350"/>
        <v>0</v>
      </c>
      <c r="H963" s="78">
        <f t="shared" si="351"/>
        <v>0</v>
      </c>
      <c r="I963" s="78">
        <f t="shared" si="370"/>
        <v>0</v>
      </c>
      <c r="J963" s="37">
        <f t="shared" si="352"/>
        <v>0</v>
      </c>
      <c r="V963" s="180">
        <f t="shared" si="348"/>
        <v>0</v>
      </c>
      <c r="W963" s="180">
        <f t="shared" si="353"/>
        <v>0</v>
      </c>
      <c r="X963" s="180"/>
      <c r="Y963" s="180"/>
      <c r="Z963" s="180">
        <f t="shared" si="354"/>
        <v>0</v>
      </c>
      <c r="AA963" s="180"/>
      <c r="AB963" s="180"/>
      <c r="AC963" s="180">
        <f t="shared" si="355"/>
        <v>0</v>
      </c>
      <c r="AM963" s="179">
        <f t="shared" si="356"/>
        <v>0</v>
      </c>
      <c r="AP963" s="37">
        <f t="shared" si="357"/>
        <v>0</v>
      </c>
      <c r="AS963" s="37">
        <f t="shared" si="358"/>
        <v>0</v>
      </c>
      <c r="AV963" s="37">
        <f t="shared" si="371"/>
        <v>0</v>
      </c>
      <c r="DE963" s="37">
        <f t="shared" si="359"/>
        <v>0</v>
      </c>
      <c r="EL963" s="37">
        <f t="shared" si="360"/>
        <v>0</v>
      </c>
      <c r="FH963" s="37">
        <v>0</v>
      </c>
      <c r="FI963" s="37">
        <v>0</v>
      </c>
      <c r="JT963" s="37">
        <f t="shared" si="361"/>
        <v>0</v>
      </c>
      <c r="JW963" s="37">
        <f t="shared" si="362"/>
        <v>0</v>
      </c>
      <c r="JZ963" s="37">
        <f t="shared" si="363"/>
        <v>0</v>
      </c>
      <c r="KA963" s="37">
        <f t="shared" si="364"/>
        <v>0</v>
      </c>
      <c r="KB963" s="37">
        <f t="shared" si="365"/>
        <v>0</v>
      </c>
      <c r="KC963" s="37">
        <f t="shared" si="366"/>
        <v>0</v>
      </c>
      <c r="KD963" s="37">
        <f t="shared" si="367"/>
        <v>0</v>
      </c>
      <c r="KV963" s="37">
        <f t="shared" si="368"/>
        <v>0</v>
      </c>
    </row>
    <row r="964" spans="1:308" ht="17.25" customHeight="1" x14ac:dyDescent="0.3">
      <c r="A964" s="17"/>
      <c r="B964" s="19"/>
      <c r="E964" s="78">
        <f t="shared" si="369"/>
        <v>0</v>
      </c>
      <c r="F964" s="78">
        <f t="shared" si="349"/>
        <v>0</v>
      </c>
      <c r="G964" s="78">
        <f t="shared" si="350"/>
        <v>0</v>
      </c>
      <c r="H964" s="78">
        <f t="shared" si="351"/>
        <v>0</v>
      </c>
      <c r="I964" s="78">
        <f t="shared" si="370"/>
        <v>0</v>
      </c>
      <c r="J964" s="37">
        <f t="shared" si="352"/>
        <v>0</v>
      </c>
      <c r="V964" s="180">
        <f t="shared" si="348"/>
        <v>0</v>
      </c>
      <c r="W964" s="180">
        <f t="shared" si="353"/>
        <v>0</v>
      </c>
      <c r="X964" s="180"/>
      <c r="Y964" s="180"/>
      <c r="Z964" s="180">
        <f t="shared" si="354"/>
        <v>0</v>
      </c>
      <c r="AA964" s="180"/>
      <c r="AB964" s="180"/>
      <c r="AC964" s="180">
        <f t="shared" si="355"/>
        <v>0</v>
      </c>
      <c r="AM964" s="179">
        <f t="shared" si="356"/>
        <v>0</v>
      </c>
      <c r="AP964" s="37">
        <f t="shared" si="357"/>
        <v>0</v>
      </c>
      <c r="AS964" s="37">
        <f t="shared" si="358"/>
        <v>0</v>
      </c>
      <c r="AV964" s="37">
        <f t="shared" si="371"/>
        <v>0</v>
      </c>
      <c r="DE964" s="37">
        <f t="shared" si="359"/>
        <v>0</v>
      </c>
      <c r="EL964" s="37">
        <f t="shared" si="360"/>
        <v>0</v>
      </c>
      <c r="FH964" s="37">
        <v>0</v>
      </c>
      <c r="FI964" s="37">
        <v>0</v>
      </c>
      <c r="JT964" s="37">
        <f t="shared" si="361"/>
        <v>0</v>
      </c>
      <c r="JW964" s="37">
        <f t="shared" si="362"/>
        <v>0</v>
      </c>
      <c r="JZ964" s="37">
        <f t="shared" si="363"/>
        <v>0</v>
      </c>
      <c r="KA964" s="37">
        <f t="shared" si="364"/>
        <v>0</v>
      </c>
      <c r="KB964" s="37">
        <f t="shared" si="365"/>
        <v>0</v>
      </c>
      <c r="KC964" s="37">
        <f t="shared" si="366"/>
        <v>0</v>
      </c>
      <c r="KD964" s="37">
        <f t="shared" si="367"/>
        <v>0</v>
      </c>
      <c r="KV964" s="37">
        <f t="shared" si="368"/>
        <v>0</v>
      </c>
    </row>
    <row r="965" spans="1:308" ht="17.25" customHeight="1" x14ac:dyDescent="0.3">
      <c r="A965" s="17"/>
      <c r="B965" s="19"/>
      <c r="E965" s="78">
        <f t="shared" si="369"/>
        <v>0</v>
      </c>
      <c r="F965" s="78">
        <f t="shared" si="349"/>
        <v>0</v>
      </c>
      <c r="G965" s="78">
        <f t="shared" si="350"/>
        <v>0</v>
      </c>
      <c r="H965" s="78">
        <f t="shared" si="351"/>
        <v>0</v>
      </c>
      <c r="I965" s="78">
        <f t="shared" si="370"/>
        <v>0</v>
      </c>
      <c r="J965" s="37">
        <f t="shared" si="352"/>
        <v>0</v>
      </c>
      <c r="V965" s="180">
        <f t="shared" si="348"/>
        <v>0</v>
      </c>
      <c r="W965" s="180">
        <f t="shared" si="353"/>
        <v>0</v>
      </c>
      <c r="X965" s="180"/>
      <c r="Y965" s="180"/>
      <c r="Z965" s="180">
        <f t="shared" si="354"/>
        <v>0</v>
      </c>
      <c r="AA965" s="180"/>
      <c r="AB965" s="180"/>
      <c r="AC965" s="180">
        <f t="shared" si="355"/>
        <v>0</v>
      </c>
      <c r="AM965" s="179">
        <f t="shared" si="356"/>
        <v>0</v>
      </c>
      <c r="AP965" s="37">
        <f t="shared" si="357"/>
        <v>0</v>
      </c>
      <c r="AS965" s="37">
        <f t="shared" si="358"/>
        <v>0</v>
      </c>
      <c r="AV965" s="37">
        <f t="shared" si="371"/>
        <v>0</v>
      </c>
      <c r="DE965" s="37">
        <f t="shared" si="359"/>
        <v>0</v>
      </c>
      <c r="EL965" s="37">
        <f t="shared" si="360"/>
        <v>0</v>
      </c>
      <c r="FH965" s="37">
        <v>0</v>
      </c>
      <c r="FI965" s="37">
        <v>0</v>
      </c>
      <c r="JT965" s="37">
        <f t="shared" si="361"/>
        <v>0</v>
      </c>
      <c r="JW965" s="37">
        <f t="shared" si="362"/>
        <v>0</v>
      </c>
      <c r="JZ965" s="37">
        <f t="shared" si="363"/>
        <v>0</v>
      </c>
      <c r="KA965" s="37">
        <f t="shared" si="364"/>
        <v>0</v>
      </c>
      <c r="KB965" s="37">
        <f t="shared" si="365"/>
        <v>0</v>
      </c>
      <c r="KC965" s="37">
        <f t="shared" si="366"/>
        <v>0</v>
      </c>
      <c r="KD965" s="37">
        <f t="shared" si="367"/>
        <v>0</v>
      </c>
      <c r="KV965" s="37">
        <f t="shared" si="368"/>
        <v>0</v>
      </c>
    </row>
    <row r="966" spans="1:308" ht="17.25" customHeight="1" x14ac:dyDescent="0.3">
      <c r="A966" s="17"/>
      <c r="B966" s="19"/>
      <c r="E966" s="78">
        <f t="shared" si="369"/>
        <v>0</v>
      </c>
      <c r="F966" s="78">
        <f t="shared" si="349"/>
        <v>0</v>
      </c>
      <c r="G966" s="78">
        <f t="shared" si="350"/>
        <v>0</v>
      </c>
      <c r="H966" s="78">
        <f t="shared" si="351"/>
        <v>0</v>
      </c>
      <c r="I966" s="78">
        <f t="shared" si="370"/>
        <v>0</v>
      </c>
      <c r="J966" s="37">
        <f t="shared" si="352"/>
        <v>0</v>
      </c>
      <c r="V966" s="180">
        <f t="shared" si="348"/>
        <v>0</v>
      </c>
      <c r="W966" s="180">
        <f t="shared" si="353"/>
        <v>0</v>
      </c>
      <c r="X966" s="180"/>
      <c r="Y966" s="180"/>
      <c r="Z966" s="180">
        <f t="shared" si="354"/>
        <v>0</v>
      </c>
      <c r="AA966" s="180"/>
      <c r="AB966" s="180"/>
      <c r="AC966" s="180">
        <f t="shared" si="355"/>
        <v>0</v>
      </c>
      <c r="AM966" s="179">
        <f t="shared" si="356"/>
        <v>0</v>
      </c>
      <c r="AP966" s="37">
        <f t="shared" si="357"/>
        <v>0</v>
      </c>
      <c r="AS966" s="37">
        <f t="shared" si="358"/>
        <v>0</v>
      </c>
      <c r="AV966" s="37">
        <f t="shared" si="371"/>
        <v>0</v>
      </c>
      <c r="DE966" s="37">
        <f t="shared" si="359"/>
        <v>0</v>
      </c>
      <c r="EL966" s="37">
        <f t="shared" si="360"/>
        <v>0</v>
      </c>
      <c r="FH966" s="37">
        <v>0</v>
      </c>
      <c r="FI966" s="37">
        <v>0</v>
      </c>
      <c r="JT966" s="37">
        <f t="shared" si="361"/>
        <v>0</v>
      </c>
      <c r="JW966" s="37">
        <f t="shared" si="362"/>
        <v>0</v>
      </c>
      <c r="JZ966" s="37">
        <f t="shared" si="363"/>
        <v>0</v>
      </c>
      <c r="KA966" s="37">
        <f t="shared" si="364"/>
        <v>0</v>
      </c>
      <c r="KB966" s="37">
        <f t="shared" si="365"/>
        <v>0</v>
      </c>
      <c r="KC966" s="37">
        <f t="shared" si="366"/>
        <v>0</v>
      </c>
      <c r="KD966" s="37">
        <f t="shared" si="367"/>
        <v>0</v>
      </c>
      <c r="KV966" s="37">
        <f t="shared" si="368"/>
        <v>0</v>
      </c>
    </row>
    <row r="967" spans="1:308" ht="17.25" customHeight="1" x14ac:dyDescent="0.3">
      <c r="A967" s="17"/>
      <c r="B967" s="19"/>
      <c r="E967" s="78">
        <f t="shared" si="369"/>
        <v>0</v>
      </c>
      <c r="F967" s="78">
        <f t="shared" si="349"/>
        <v>0</v>
      </c>
      <c r="G967" s="78">
        <f t="shared" si="350"/>
        <v>0</v>
      </c>
      <c r="H967" s="78">
        <f t="shared" si="351"/>
        <v>0</v>
      </c>
      <c r="I967" s="78">
        <f t="shared" si="370"/>
        <v>0</v>
      </c>
      <c r="J967" s="37">
        <f t="shared" si="352"/>
        <v>0</v>
      </c>
      <c r="V967" s="180">
        <f t="shared" si="348"/>
        <v>0</v>
      </c>
      <c r="W967" s="180">
        <f t="shared" si="353"/>
        <v>0</v>
      </c>
      <c r="X967" s="180"/>
      <c r="Y967" s="180"/>
      <c r="Z967" s="180">
        <f t="shared" si="354"/>
        <v>0</v>
      </c>
      <c r="AA967" s="180"/>
      <c r="AB967" s="180"/>
      <c r="AC967" s="180">
        <f t="shared" si="355"/>
        <v>0</v>
      </c>
      <c r="AM967" s="179">
        <f t="shared" si="356"/>
        <v>0</v>
      </c>
      <c r="AP967" s="37">
        <f t="shared" si="357"/>
        <v>0</v>
      </c>
      <c r="AS967" s="37">
        <f t="shared" si="358"/>
        <v>0</v>
      </c>
      <c r="AV967" s="37">
        <f t="shared" si="371"/>
        <v>0</v>
      </c>
      <c r="DE967" s="37">
        <f t="shared" si="359"/>
        <v>0</v>
      </c>
      <c r="EL967" s="37">
        <f t="shared" si="360"/>
        <v>0</v>
      </c>
      <c r="FH967" s="37">
        <v>0</v>
      </c>
      <c r="FI967" s="37">
        <v>0</v>
      </c>
      <c r="JT967" s="37">
        <f t="shared" si="361"/>
        <v>0</v>
      </c>
      <c r="JW967" s="37">
        <f t="shared" si="362"/>
        <v>0</v>
      </c>
      <c r="JZ967" s="37">
        <f t="shared" si="363"/>
        <v>0</v>
      </c>
      <c r="KA967" s="37">
        <f t="shared" si="364"/>
        <v>0</v>
      </c>
      <c r="KB967" s="37">
        <f t="shared" si="365"/>
        <v>0</v>
      </c>
      <c r="KC967" s="37">
        <f t="shared" si="366"/>
        <v>0</v>
      </c>
      <c r="KD967" s="37">
        <f t="shared" si="367"/>
        <v>0</v>
      </c>
      <c r="KV967" s="37">
        <f t="shared" si="368"/>
        <v>0</v>
      </c>
    </row>
    <row r="968" spans="1:308" ht="17.25" customHeight="1" x14ac:dyDescent="0.3">
      <c r="A968" s="17"/>
      <c r="B968" s="19"/>
      <c r="E968" s="78">
        <f t="shared" si="369"/>
        <v>0</v>
      </c>
      <c r="F968" s="78">
        <f t="shared" si="349"/>
        <v>0</v>
      </c>
      <c r="G968" s="78">
        <f t="shared" si="350"/>
        <v>0</v>
      </c>
      <c r="H968" s="78">
        <f t="shared" si="351"/>
        <v>0</v>
      </c>
      <c r="I968" s="78">
        <f t="shared" si="370"/>
        <v>0</v>
      </c>
      <c r="J968" s="37">
        <f t="shared" si="352"/>
        <v>0</v>
      </c>
      <c r="V968" s="180">
        <f t="shared" si="348"/>
        <v>0</v>
      </c>
      <c r="W968" s="180">
        <f t="shared" si="353"/>
        <v>0</v>
      </c>
      <c r="X968" s="180"/>
      <c r="Y968" s="180"/>
      <c r="Z968" s="180">
        <f t="shared" si="354"/>
        <v>0</v>
      </c>
      <c r="AA968" s="180"/>
      <c r="AB968" s="180"/>
      <c r="AC968" s="180">
        <f t="shared" si="355"/>
        <v>0</v>
      </c>
      <c r="AM968" s="179">
        <f t="shared" si="356"/>
        <v>0</v>
      </c>
      <c r="AP968" s="37">
        <f t="shared" si="357"/>
        <v>0</v>
      </c>
      <c r="AS968" s="37">
        <f t="shared" si="358"/>
        <v>0</v>
      </c>
      <c r="AV968" s="37">
        <f t="shared" si="371"/>
        <v>0</v>
      </c>
      <c r="DE968" s="37">
        <f t="shared" si="359"/>
        <v>0</v>
      </c>
      <c r="EL968" s="37">
        <f t="shared" si="360"/>
        <v>0</v>
      </c>
      <c r="FH968" s="37">
        <v>0</v>
      </c>
      <c r="FI968" s="37">
        <v>0</v>
      </c>
      <c r="JT968" s="37">
        <f t="shared" si="361"/>
        <v>0</v>
      </c>
      <c r="JW968" s="37">
        <f t="shared" si="362"/>
        <v>0</v>
      </c>
      <c r="JZ968" s="37">
        <f t="shared" si="363"/>
        <v>0</v>
      </c>
      <c r="KA968" s="37">
        <f t="shared" si="364"/>
        <v>0</v>
      </c>
      <c r="KB968" s="37">
        <f t="shared" si="365"/>
        <v>0</v>
      </c>
      <c r="KC968" s="37">
        <f t="shared" si="366"/>
        <v>0</v>
      </c>
      <c r="KD968" s="37">
        <f t="shared" si="367"/>
        <v>0</v>
      </c>
      <c r="KV968" s="37">
        <f t="shared" si="368"/>
        <v>0</v>
      </c>
    </row>
    <row r="969" spans="1:308" ht="17.25" customHeight="1" x14ac:dyDescent="0.3">
      <c r="A969" s="17"/>
      <c r="B969" s="19"/>
      <c r="E969" s="78">
        <f t="shared" si="369"/>
        <v>0</v>
      </c>
      <c r="F969" s="78">
        <f t="shared" si="349"/>
        <v>0</v>
      </c>
      <c r="G969" s="78">
        <f t="shared" si="350"/>
        <v>0</v>
      </c>
      <c r="H969" s="78">
        <f t="shared" si="351"/>
        <v>0</v>
      </c>
      <c r="I969" s="78">
        <f t="shared" si="370"/>
        <v>0</v>
      </c>
      <c r="J969" s="37">
        <f t="shared" si="352"/>
        <v>0</v>
      </c>
      <c r="V969" s="180">
        <f t="shared" ref="V969:V1032" si="372">SUM(W969,Z969,AC969)</f>
        <v>0</v>
      </c>
      <c r="W969" s="180">
        <f t="shared" si="353"/>
        <v>0</v>
      </c>
      <c r="X969" s="180"/>
      <c r="Y969" s="180"/>
      <c r="Z969" s="180">
        <f t="shared" si="354"/>
        <v>0</v>
      </c>
      <c r="AA969" s="180"/>
      <c r="AB969" s="180"/>
      <c r="AC969" s="180">
        <f t="shared" si="355"/>
        <v>0</v>
      </c>
      <c r="AM969" s="179">
        <f t="shared" si="356"/>
        <v>0</v>
      </c>
      <c r="AP969" s="37">
        <f t="shared" si="357"/>
        <v>0</v>
      </c>
      <c r="AS969" s="37">
        <f t="shared" si="358"/>
        <v>0</v>
      </c>
      <c r="AV969" s="37">
        <f t="shared" si="371"/>
        <v>0</v>
      </c>
      <c r="DE969" s="37">
        <f t="shared" si="359"/>
        <v>0</v>
      </c>
      <c r="EL969" s="37">
        <f t="shared" si="360"/>
        <v>0</v>
      </c>
      <c r="FH969" s="37">
        <v>0</v>
      </c>
      <c r="FI969" s="37">
        <v>0</v>
      </c>
      <c r="JT969" s="37">
        <f t="shared" si="361"/>
        <v>0</v>
      </c>
      <c r="JW969" s="37">
        <f t="shared" si="362"/>
        <v>0</v>
      </c>
      <c r="JZ969" s="37">
        <f t="shared" si="363"/>
        <v>0</v>
      </c>
      <c r="KA969" s="37">
        <f t="shared" si="364"/>
        <v>0</v>
      </c>
      <c r="KB969" s="37">
        <f t="shared" si="365"/>
        <v>0</v>
      </c>
      <c r="KC969" s="37">
        <f t="shared" si="366"/>
        <v>0</v>
      </c>
      <c r="KD969" s="37">
        <f t="shared" si="367"/>
        <v>0</v>
      </c>
      <c r="KV969" s="37">
        <f t="shared" si="368"/>
        <v>0</v>
      </c>
    </row>
    <row r="970" spans="1:308" ht="17.25" customHeight="1" x14ac:dyDescent="0.3">
      <c r="A970" s="17"/>
      <c r="B970" s="19"/>
      <c r="E970" s="78">
        <f t="shared" si="369"/>
        <v>0</v>
      </c>
      <c r="F970" s="78">
        <f t="shared" ref="F970:F1033" si="373">SUM(M970,Q970,BC970,BG970,DH970,DL970,EO970,ES970,FE970,FI970,FY970,FZ970,GA970,GK970,GL970,GM970,HY970,IC970,IX970,JB970,LS970,LW970,KF970,LH970)</f>
        <v>0</v>
      </c>
      <c r="G970" s="78">
        <f t="shared" ref="G970:G1033" si="374">SUM(N970,R970,BD970,BH970,DI970,DM970,EP970,ET970,FF970,FJ970,GB970,GC970,GD970,GN970,GO970,GP970,HZ970,ID970,IY970,JC970,LT970,LX970,KH970,LJ970)</f>
        <v>0</v>
      </c>
      <c r="H970" s="78">
        <f t="shared" ref="H970:H1033" si="375">SUM(O970,S970,AF970,AH970,AJ970,BE970,BI970,BV970,BX970,BZ970,CM970,CO970,CQ970,CK970,GW970,GX970,GY970,HC970,HD970,DJ970,DN970,EQ970,EU970,FG970,FK970,GE970,GF970,GG970,GQ970,GR970,GS970,IA970,IE970,IZ970,JD970,JF970,JH970,JJ970,JL970,LU970,LY970,MA970,MC970,ME970,MG970,HE970,HI970,HJ970,HK970,HO970,HP970,HQ970,IG970,II970,IK970,IM970,IO970,JN970,MI970,MK970,EW970,EY970,FA970,FC970,JR970,FM970,FO970,FQ970,FS970,JP970+X970+AA970+AD970+BN970+BQ970+BT970+KJ970+KR970+KW970+KY970+LA970+LD970+LL970,CW970,DA970,KN970)</f>
        <v>0</v>
      </c>
      <c r="I970" s="78">
        <f t="shared" si="370"/>
        <v>0</v>
      </c>
      <c r="J970" s="37">
        <f t="shared" ref="J970:J1033" si="376">K970+L970</f>
        <v>0</v>
      </c>
      <c r="V970" s="180">
        <f t="shared" si="372"/>
        <v>0</v>
      </c>
      <c r="W970" s="180">
        <f t="shared" ref="W970:W1033" si="377">X970+Y970</f>
        <v>0</v>
      </c>
      <c r="X970" s="180"/>
      <c r="Y970" s="180"/>
      <c r="Z970" s="180">
        <f t="shared" ref="Z970:Z1033" si="378">AA970+AB970</f>
        <v>0</v>
      </c>
      <c r="AA970" s="180"/>
      <c r="AB970" s="180"/>
      <c r="AC970" s="180">
        <f t="shared" ref="AC970:AC1033" si="379">AD970+AE970</f>
        <v>0</v>
      </c>
      <c r="AM970" s="179">
        <f t="shared" ref="AM970:AM1033" si="380">AN970+AO970</f>
        <v>0</v>
      </c>
      <c r="AP970" s="37">
        <f t="shared" ref="AP970:AP1033" si="381">AQ970+AR970</f>
        <v>0</v>
      </c>
      <c r="AS970" s="37">
        <f t="shared" ref="AS970:AS1033" si="382">AT970+AU970</f>
        <v>0</v>
      </c>
      <c r="AV970" s="37">
        <f t="shared" si="371"/>
        <v>0</v>
      </c>
      <c r="DE970" s="37">
        <f t="shared" ref="DE970:DE1033" si="383">DF970+DG970</f>
        <v>0</v>
      </c>
      <c r="EL970" s="37">
        <f t="shared" ref="EL970:EL1033" si="384">EM970+EN970</f>
        <v>0</v>
      </c>
      <c r="FH970" s="37">
        <v>0</v>
      </c>
      <c r="FI970" s="37">
        <v>0</v>
      </c>
      <c r="JT970" s="37">
        <f t="shared" ref="JT970:JT1033" si="385">JU970+JV970</f>
        <v>0</v>
      </c>
      <c r="JW970" s="37">
        <f t="shared" ref="JW970:JW1033" si="386">JX970+JY970</f>
        <v>0</v>
      </c>
      <c r="JZ970" s="37">
        <f t="shared" ref="JZ970:JZ1033" si="387">SUM(KA970:KD970)</f>
        <v>0</v>
      </c>
      <c r="KA970" s="37">
        <f t="shared" ref="KA970:KA1033" si="388">SUM(KF970,LH970)</f>
        <v>0</v>
      </c>
      <c r="KB970" s="37">
        <f t="shared" ref="KB970:KB1033" si="389">SUM(KH970,LJ970)</f>
        <v>0</v>
      </c>
      <c r="KC970" s="37">
        <f t="shared" ref="KC970:KC1033" si="390">SUM(KJ970,KN970,KR970,KW970,KY970,LA970,LD970,LL970)</f>
        <v>0</v>
      </c>
      <c r="KD970" s="37">
        <f t="shared" ref="KD970:KD1033" si="391">SUM(KL970,KP970,KT970,KX970,KZ970,LB970,LF970,LN970)</f>
        <v>0</v>
      </c>
      <c r="KV970" s="37">
        <f t="shared" ref="KV970:KV1033" si="392">SUM(KW970:LB970)</f>
        <v>0</v>
      </c>
    </row>
    <row r="971" spans="1:308" ht="17.25" customHeight="1" x14ac:dyDescent="0.3">
      <c r="A971" s="17"/>
      <c r="B971" s="19"/>
      <c r="E971" s="78">
        <f t="shared" ref="E971:E1034" si="393">SUM(F971,G971,H971,I971)</f>
        <v>0</v>
      </c>
      <c r="F971" s="78">
        <f t="shared" si="373"/>
        <v>0</v>
      </c>
      <c r="G971" s="78">
        <f t="shared" si="374"/>
        <v>0</v>
      </c>
      <c r="H971" s="78">
        <f t="shared" si="375"/>
        <v>0</v>
      </c>
      <c r="I971" s="78">
        <f t="shared" ref="I971:I1034" si="394">SUM(P971,T971,Y971,AB971,AE971,AG971,AI971,AK971,BF971,BJ971,BO971,BR971,BU971,BW971,BY971,CA971,CL971,CN971,CP971,CR971,CX971,DB971,DK971,DO971,ER971,EV971,EX971,EZ971,FB971,FD971,FH971,FL971,FN971,FP971,FR971,FT971,GH971:GJ971,GT971:GV971,GZ971:HB971,HF971:HH971,HL971:HN971,HR971:HT971,IB971,IF971,IH971,IJ971,IL971,IN971,IP971,JA971,JE971,JG971,JI971,JK971,JM1083,JM971,JO971,JQ971,JS971,KL971,KT971,KX971,KZ971,LB971,LF971,LN971,LV971,LZ971,MB971,MD971,MF971,MH971,MJ971,ML971,KP971)</f>
        <v>0</v>
      </c>
      <c r="J971" s="37">
        <f t="shared" si="376"/>
        <v>0</v>
      </c>
      <c r="V971" s="180">
        <f t="shared" si="372"/>
        <v>0</v>
      </c>
      <c r="W971" s="180">
        <f t="shared" si="377"/>
        <v>0</v>
      </c>
      <c r="X971" s="180"/>
      <c r="Y971" s="180"/>
      <c r="Z971" s="180">
        <f t="shared" si="378"/>
        <v>0</v>
      </c>
      <c r="AA971" s="180"/>
      <c r="AB971" s="180"/>
      <c r="AC971" s="180">
        <f t="shared" si="379"/>
        <v>0</v>
      </c>
      <c r="AM971" s="179">
        <f t="shared" si="380"/>
        <v>0</v>
      </c>
      <c r="AP971" s="37">
        <f t="shared" si="381"/>
        <v>0</v>
      </c>
      <c r="AS971" s="37">
        <f t="shared" si="382"/>
        <v>0</v>
      </c>
      <c r="AV971" s="37">
        <f t="shared" si="371"/>
        <v>0</v>
      </c>
      <c r="DE971" s="37">
        <f t="shared" si="383"/>
        <v>0</v>
      </c>
      <c r="EL971" s="37">
        <f t="shared" si="384"/>
        <v>0</v>
      </c>
      <c r="FH971" s="37">
        <v>0</v>
      </c>
      <c r="FI971" s="37">
        <v>0</v>
      </c>
      <c r="JT971" s="37">
        <f t="shared" si="385"/>
        <v>0</v>
      </c>
      <c r="JW971" s="37">
        <f t="shared" si="386"/>
        <v>0</v>
      </c>
      <c r="JZ971" s="37">
        <f t="shared" si="387"/>
        <v>0</v>
      </c>
      <c r="KA971" s="37">
        <f t="shared" si="388"/>
        <v>0</v>
      </c>
      <c r="KB971" s="37">
        <f t="shared" si="389"/>
        <v>0</v>
      </c>
      <c r="KC971" s="37">
        <f t="shared" si="390"/>
        <v>0</v>
      </c>
      <c r="KD971" s="37">
        <f t="shared" si="391"/>
        <v>0</v>
      </c>
      <c r="KV971" s="37">
        <f t="shared" si="392"/>
        <v>0</v>
      </c>
    </row>
    <row r="972" spans="1:308" ht="17.25" customHeight="1" x14ac:dyDescent="0.3">
      <c r="A972" s="17"/>
      <c r="B972" s="19"/>
      <c r="E972" s="78">
        <f t="shared" si="393"/>
        <v>0</v>
      </c>
      <c r="F972" s="78">
        <f t="shared" si="373"/>
        <v>0</v>
      </c>
      <c r="G972" s="78">
        <f t="shared" si="374"/>
        <v>0</v>
      </c>
      <c r="H972" s="78">
        <f t="shared" si="375"/>
        <v>0</v>
      </c>
      <c r="I972" s="78">
        <f t="shared" si="394"/>
        <v>0</v>
      </c>
      <c r="J972" s="37">
        <f t="shared" si="376"/>
        <v>0</v>
      </c>
      <c r="V972" s="180">
        <f t="shared" si="372"/>
        <v>0</v>
      </c>
      <c r="W972" s="180">
        <f t="shared" si="377"/>
        <v>0</v>
      </c>
      <c r="X972" s="180"/>
      <c r="Y972" s="180"/>
      <c r="Z972" s="180">
        <f t="shared" si="378"/>
        <v>0</v>
      </c>
      <c r="AA972" s="180"/>
      <c r="AB972" s="180"/>
      <c r="AC972" s="180">
        <f t="shared" si="379"/>
        <v>0</v>
      </c>
      <c r="AM972" s="179">
        <f t="shared" si="380"/>
        <v>0</v>
      </c>
      <c r="AP972" s="37">
        <f t="shared" si="381"/>
        <v>0</v>
      </c>
      <c r="AS972" s="37">
        <f t="shared" si="382"/>
        <v>0</v>
      </c>
      <c r="AV972" s="37">
        <f t="shared" ref="AV972:AV1035" si="395">AW972+AX972</f>
        <v>0</v>
      </c>
      <c r="DE972" s="37">
        <f t="shared" si="383"/>
        <v>0</v>
      </c>
      <c r="EL972" s="37">
        <f t="shared" si="384"/>
        <v>0</v>
      </c>
      <c r="FH972" s="37">
        <v>0</v>
      </c>
      <c r="FI972" s="37">
        <v>0</v>
      </c>
      <c r="JT972" s="37">
        <f t="shared" si="385"/>
        <v>0</v>
      </c>
      <c r="JW972" s="37">
        <f t="shared" si="386"/>
        <v>0</v>
      </c>
      <c r="JZ972" s="37">
        <f t="shared" si="387"/>
        <v>0</v>
      </c>
      <c r="KA972" s="37">
        <f t="shared" si="388"/>
        <v>0</v>
      </c>
      <c r="KB972" s="37">
        <f t="shared" si="389"/>
        <v>0</v>
      </c>
      <c r="KC972" s="37">
        <f t="shared" si="390"/>
        <v>0</v>
      </c>
      <c r="KD972" s="37">
        <f t="shared" si="391"/>
        <v>0</v>
      </c>
      <c r="KV972" s="37">
        <f t="shared" si="392"/>
        <v>0</v>
      </c>
    </row>
    <row r="973" spans="1:308" ht="17.25" customHeight="1" x14ac:dyDescent="0.3">
      <c r="A973" s="17"/>
      <c r="B973" s="19"/>
      <c r="E973" s="78">
        <f t="shared" si="393"/>
        <v>0</v>
      </c>
      <c r="F973" s="78">
        <f t="shared" si="373"/>
        <v>0</v>
      </c>
      <c r="G973" s="78">
        <f t="shared" si="374"/>
        <v>0</v>
      </c>
      <c r="H973" s="78">
        <f t="shared" si="375"/>
        <v>0</v>
      </c>
      <c r="I973" s="78">
        <f t="shared" si="394"/>
        <v>0</v>
      </c>
      <c r="J973" s="37">
        <f t="shared" si="376"/>
        <v>0</v>
      </c>
      <c r="V973" s="180">
        <f t="shared" si="372"/>
        <v>0</v>
      </c>
      <c r="W973" s="180">
        <f t="shared" si="377"/>
        <v>0</v>
      </c>
      <c r="X973" s="180"/>
      <c r="Y973" s="180"/>
      <c r="Z973" s="180">
        <f t="shared" si="378"/>
        <v>0</v>
      </c>
      <c r="AA973" s="180"/>
      <c r="AB973" s="180"/>
      <c r="AC973" s="180">
        <f t="shared" si="379"/>
        <v>0</v>
      </c>
      <c r="AM973" s="179">
        <f t="shared" si="380"/>
        <v>0</v>
      </c>
      <c r="AP973" s="37">
        <f t="shared" si="381"/>
        <v>0</v>
      </c>
      <c r="AS973" s="37">
        <f t="shared" si="382"/>
        <v>0</v>
      </c>
      <c r="AV973" s="37">
        <f t="shared" si="395"/>
        <v>0</v>
      </c>
      <c r="DE973" s="37">
        <f t="shared" si="383"/>
        <v>0</v>
      </c>
      <c r="EL973" s="37">
        <f t="shared" si="384"/>
        <v>0</v>
      </c>
      <c r="FH973" s="37">
        <v>0</v>
      </c>
      <c r="FI973" s="37">
        <v>0</v>
      </c>
      <c r="JT973" s="37">
        <f t="shared" si="385"/>
        <v>0</v>
      </c>
      <c r="JW973" s="37">
        <f t="shared" si="386"/>
        <v>0</v>
      </c>
      <c r="JZ973" s="37">
        <f t="shared" si="387"/>
        <v>0</v>
      </c>
      <c r="KA973" s="37">
        <f t="shared" si="388"/>
        <v>0</v>
      </c>
      <c r="KB973" s="37">
        <f t="shared" si="389"/>
        <v>0</v>
      </c>
      <c r="KC973" s="37">
        <f t="shared" si="390"/>
        <v>0</v>
      </c>
      <c r="KD973" s="37">
        <f t="shared" si="391"/>
        <v>0</v>
      </c>
      <c r="KV973" s="37">
        <f t="shared" si="392"/>
        <v>0</v>
      </c>
    </row>
    <row r="974" spans="1:308" ht="17.25" customHeight="1" x14ac:dyDescent="0.3">
      <c r="A974" s="17"/>
      <c r="B974" s="19"/>
      <c r="E974" s="78">
        <f t="shared" si="393"/>
        <v>0</v>
      </c>
      <c r="F974" s="78">
        <f t="shared" si="373"/>
        <v>0</v>
      </c>
      <c r="G974" s="78">
        <f t="shared" si="374"/>
        <v>0</v>
      </c>
      <c r="H974" s="78">
        <f t="shared" si="375"/>
        <v>0</v>
      </c>
      <c r="I974" s="78">
        <f t="shared" si="394"/>
        <v>0</v>
      </c>
      <c r="J974" s="37">
        <f t="shared" si="376"/>
        <v>0</v>
      </c>
      <c r="V974" s="180">
        <f t="shared" si="372"/>
        <v>0</v>
      </c>
      <c r="W974" s="180">
        <f t="shared" si="377"/>
        <v>0</v>
      </c>
      <c r="X974" s="180"/>
      <c r="Y974" s="180"/>
      <c r="Z974" s="180">
        <f t="shared" si="378"/>
        <v>0</v>
      </c>
      <c r="AA974" s="180"/>
      <c r="AB974" s="180"/>
      <c r="AC974" s="180">
        <f t="shared" si="379"/>
        <v>0</v>
      </c>
      <c r="AM974" s="179">
        <f t="shared" si="380"/>
        <v>0</v>
      </c>
      <c r="AP974" s="37">
        <f t="shared" si="381"/>
        <v>0</v>
      </c>
      <c r="AS974" s="37">
        <f t="shared" si="382"/>
        <v>0</v>
      </c>
      <c r="AV974" s="37">
        <f t="shared" si="395"/>
        <v>0</v>
      </c>
      <c r="DE974" s="37">
        <f t="shared" si="383"/>
        <v>0</v>
      </c>
      <c r="EL974" s="37">
        <f t="shared" si="384"/>
        <v>0</v>
      </c>
      <c r="FH974" s="37">
        <v>0</v>
      </c>
      <c r="FI974" s="37">
        <v>0</v>
      </c>
      <c r="JT974" s="37">
        <f t="shared" si="385"/>
        <v>0</v>
      </c>
      <c r="JW974" s="37">
        <f t="shared" si="386"/>
        <v>0</v>
      </c>
      <c r="JZ974" s="37">
        <f t="shared" si="387"/>
        <v>0</v>
      </c>
      <c r="KA974" s="37">
        <f t="shared" si="388"/>
        <v>0</v>
      </c>
      <c r="KB974" s="37">
        <f t="shared" si="389"/>
        <v>0</v>
      </c>
      <c r="KC974" s="37">
        <f t="shared" si="390"/>
        <v>0</v>
      </c>
      <c r="KD974" s="37">
        <f t="shared" si="391"/>
        <v>0</v>
      </c>
      <c r="KV974" s="37">
        <f t="shared" si="392"/>
        <v>0</v>
      </c>
    </row>
    <row r="975" spans="1:308" ht="17.25" customHeight="1" x14ac:dyDescent="0.3">
      <c r="A975" s="17"/>
      <c r="B975" s="19"/>
      <c r="E975" s="78">
        <f t="shared" si="393"/>
        <v>0</v>
      </c>
      <c r="F975" s="78">
        <f t="shared" si="373"/>
        <v>0</v>
      </c>
      <c r="G975" s="78">
        <f t="shared" si="374"/>
        <v>0</v>
      </c>
      <c r="H975" s="78">
        <f t="shared" si="375"/>
        <v>0</v>
      </c>
      <c r="I975" s="78">
        <f t="shared" si="394"/>
        <v>0</v>
      </c>
      <c r="J975" s="37">
        <f t="shared" si="376"/>
        <v>0</v>
      </c>
      <c r="V975" s="180">
        <f t="shared" si="372"/>
        <v>0</v>
      </c>
      <c r="W975" s="180">
        <f t="shared" si="377"/>
        <v>0</v>
      </c>
      <c r="X975" s="180"/>
      <c r="Y975" s="180"/>
      <c r="Z975" s="180">
        <f t="shared" si="378"/>
        <v>0</v>
      </c>
      <c r="AA975" s="180"/>
      <c r="AB975" s="180"/>
      <c r="AC975" s="180">
        <f t="shared" si="379"/>
        <v>0</v>
      </c>
      <c r="AM975" s="179">
        <f t="shared" si="380"/>
        <v>0</v>
      </c>
      <c r="AP975" s="37">
        <f t="shared" si="381"/>
        <v>0</v>
      </c>
      <c r="AS975" s="37">
        <f t="shared" si="382"/>
        <v>0</v>
      </c>
      <c r="AV975" s="37">
        <f t="shared" si="395"/>
        <v>0</v>
      </c>
      <c r="DE975" s="37">
        <f t="shared" si="383"/>
        <v>0</v>
      </c>
      <c r="EL975" s="37">
        <f t="shared" si="384"/>
        <v>0</v>
      </c>
      <c r="FH975" s="37">
        <v>0</v>
      </c>
      <c r="FI975" s="37">
        <v>0</v>
      </c>
      <c r="JT975" s="37">
        <f t="shared" si="385"/>
        <v>0</v>
      </c>
      <c r="JW975" s="37">
        <f t="shared" si="386"/>
        <v>0</v>
      </c>
      <c r="JZ975" s="37">
        <f t="shared" si="387"/>
        <v>0</v>
      </c>
      <c r="KA975" s="37">
        <f t="shared" si="388"/>
        <v>0</v>
      </c>
      <c r="KB975" s="37">
        <f t="shared" si="389"/>
        <v>0</v>
      </c>
      <c r="KC975" s="37">
        <f t="shared" si="390"/>
        <v>0</v>
      </c>
      <c r="KD975" s="37">
        <f t="shared" si="391"/>
        <v>0</v>
      </c>
      <c r="KV975" s="37">
        <f t="shared" si="392"/>
        <v>0</v>
      </c>
    </row>
    <row r="976" spans="1:308" ht="17.25" customHeight="1" x14ac:dyDescent="0.3">
      <c r="A976" s="17"/>
      <c r="B976" s="19"/>
      <c r="E976" s="78">
        <f t="shared" si="393"/>
        <v>0</v>
      </c>
      <c r="F976" s="78">
        <f t="shared" si="373"/>
        <v>0</v>
      </c>
      <c r="G976" s="78">
        <f t="shared" si="374"/>
        <v>0</v>
      </c>
      <c r="H976" s="78">
        <f t="shared" si="375"/>
        <v>0</v>
      </c>
      <c r="I976" s="78">
        <f t="shared" si="394"/>
        <v>0</v>
      </c>
      <c r="J976" s="37">
        <f t="shared" si="376"/>
        <v>0</v>
      </c>
      <c r="V976" s="180">
        <f t="shared" si="372"/>
        <v>0</v>
      </c>
      <c r="W976" s="180">
        <f t="shared" si="377"/>
        <v>0</v>
      </c>
      <c r="X976" s="180"/>
      <c r="Y976" s="180"/>
      <c r="Z976" s="180">
        <f t="shared" si="378"/>
        <v>0</v>
      </c>
      <c r="AA976" s="180"/>
      <c r="AB976" s="180"/>
      <c r="AC976" s="180">
        <f t="shared" si="379"/>
        <v>0</v>
      </c>
      <c r="AM976" s="179">
        <f t="shared" si="380"/>
        <v>0</v>
      </c>
      <c r="AP976" s="37">
        <f t="shared" si="381"/>
        <v>0</v>
      </c>
      <c r="AS976" s="37">
        <f t="shared" si="382"/>
        <v>0</v>
      </c>
      <c r="AV976" s="37">
        <f t="shared" si="395"/>
        <v>0</v>
      </c>
      <c r="DE976" s="37">
        <f t="shared" si="383"/>
        <v>0</v>
      </c>
      <c r="EL976" s="37">
        <f t="shared" si="384"/>
        <v>0</v>
      </c>
      <c r="FH976" s="37">
        <v>0</v>
      </c>
      <c r="FI976" s="37">
        <v>0</v>
      </c>
      <c r="JT976" s="37">
        <f t="shared" si="385"/>
        <v>0</v>
      </c>
      <c r="JW976" s="37">
        <f t="shared" si="386"/>
        <v>0</v>
      </c>
      <c r="JZ976" s="37">
        <f t="shared" si="387"/>
        <v>0</v>
      </c>
      <c r="KA976" s="37">
        <f t="shared" si="388"/>
        <v>0</v>
      </c>
      <c r="KB976" s="37">
        <f t="shared" si="389"/>
        <v>0</v>
      </c>
      <c r="KC976" s="37">
        <f t="shared" si="390"/>
        <v>0</v>
      </c>
      <c r="KD976" s="37">
        <f t="shared" si="391"/>
        <v>0</v>
      </c>
      <c r="KV976" s="37">
        <f t="shared" si="392"/>
        <v>0</v>
      </c>
    </row>
    <row r="977" spans="1:308" ht="17.25" customHeight="1" x14ac:dyDescent="0.3">
      <c r="A977" s="17"/>
      <c r="B977" s="19"/>
      <c r="E977" s="78">
        <f t="shared" si="393"/>
        <v>0</v>
      </c>
      <c r="F977" s="78">
        <f t="shared" si="373"/>
        <v>0</v>
      </c>
      <c r="G977" s="78">
        <f t="shared" si="374"/>
        <v>0</v>
      </c>
      <c r="H977" s="78">
        <f t="shared" si="375"/>
        <v>0</v>
      </c>
      <c r="I977" s="78">
        <f t="shared" si="394"/>
        <v>0</v>
      </c>
      <c r="J977" s="37">
        <f t="shared" si="376"/>
        <v>0</v>
      </c>
      <c r="V977" s="180">
        <f t="shared" si="372"/>
        <v>0</v>
      </c>
      <c r="W977" s="180">
        <f t="shared" si="377"/>
        <v>0</v>
      </c>
      <c r="X977" s="180"/>
      <c r="Y977" s="180"/>
      <c r="Z977" s="180">
        <f t="shared" si="378"/>
        <v>0</v>
      </c>
      <c r="AA977" s="180"/>
      <c r="AB977" s="180"/>
      <c r="AC977" s="180">
        <f t="shared" si="379"/>
        <v>0</v>
      </c>
      <c r="AM977" s="179">
        <f t="shared" si="380"/>
        <v>0</v>
      </c>
      <c r="AP977" s="37">
        <f t="shared" si="381"/>
        <v>0</v>
      </c>
      <c r="AS977" s="37">
        <f t="shared" si="382"/>
        <v>0</v>
      </c>
      <c r="AV977" s="37">
        <f t="shared" si="395"/>
        <v>0</v>
      </c>
      <c r="DE977" s="37">
        <f t="shared" si="383"/>
        <v>0</v>
      </c>
      <c r="EL977" s="37">
        <f t="shared" si="384"/>
        <v>0</v>
      </c>
      <c r="FH977" s="37">
        <v>0</v>
      </c>
      <c r="FI977" s="37">
        <v>0</v>
      </c>
      <c r="JT977" s="37">
        <f t="shared" si="385"/>
        <v>0</v>
      </c>
      <c r="JW977" s="37">
        <f t="shared" si="386"/>
        <v>0</v>
      </c>
      <c r="JZ977" s="37">
        <f t="shared" si="387"/>
        <v>0</v>
      </c>
      <c r="KA977" s="37">
        <f t="shared" si="388"/>
        <v>0</v>
      </c>
      <c r="KB977" s="37">
        <f t="shared" si="389"/>
        <v>0</v>
      </c>
      <c r="KC977" s="37">
        <f t="shared" si="390"/>
        <v>0</v>
      </c>
      <c r="KD977" s="37">
        <f t="shared" si="391"/>
        <v>0</v>
      </c>
      <c r="KV977" s="37">
        <f t="shared" si="392"/>
        <v>0</v>
      </c>
    </row>
    <row r="978" spans="1:308" ht="17.25" customHeight="1" x14ac:dyDescent="0.3">
      <c r="A978" s="17"/>
      <c r="B978" s="19"/>
      <c r="E978" s="78">
        <f t="shared" si="393"/>
        <v>0</v>
      </c>
      <c r="F978" s="78">
        <f t="shared" si="373"/>
        <v>0</v>
      </c>
      <c r="G978" s="78">
        <f t="shared" si="374"/>
        <v>0</v>
      </c>
      <c r="H978" s="78">
        <f t="shared" si="375"/>
        <v>0</v>
      </c>
      <c r="I978" s="78">
        <f t="shared" si="394"/>
        <v>0</v>
      </c>
      <c r="J978" s="37">
        <f t="shared" si="376"/>
        <v>0</v>
      </c>
      <c r="V978" s="180">
        <f t="shared" si="372"/>
        <v>0</v>
      </c>
      <c r="W978" s="180">
        <f t="shared" si="377"/>
        <v>0</v>
      </c>
      <c r="X978" s="180"/>
      <c r="Y978" s="180"/>
      <c r="Z978" s="180">
        <f t="shared" si="378"/>
        <v>0</v>
      </c>
      <c r="AA978" s="180"/>
      <c r="AB978" s="180"/>
      <c r="AC978" s="180">
        <f t="shared" si="379"/>
        <v>0</v>
      </c>
      <c r="AM978" s="179">
        <f t="shared" si="380"/>
        <v>0</v>
      </c>
      <c r="AP978" s="37">
        <f t="shared" si="381"/>
        <v>0</v>
      </c>
      <c r="AS978" s="37">
        <f t="shared" si="382"/>
        <v>0</v>
      </c>
      <c r="AV978" s="37">
        <f t="shared" si="395"/>
        <v>0</v>
      </c>
      <c r="DE978" s="37">
        <f t="shared" si="383"/>
        <v>0</v>
      </c>
      <c r="EL978" s="37">
        <f t="shared" si="384"/>
        <v>0</v>
      </c>
      <c r="FH978" s="37">
        <v>0</v>
      </c>
      <c r="FI978" s="37">
        <v>0</v>
      </c>
      <c r="JT978" s="37">
        <f t="shared" si="385"/>
        <v>0</v>
      </c>
      <c r="JW978" s="37">
        <f t="shared" si="386"/>
        <v>0</v>
      </c>
      <c r="JZ978" s="37">
        <f t="shared" si="387"/>
        <v>0</v>
      </c>
      <c r="KA978" s="37">
        <f t="shared" si="388"/>
        <v>0</v>
      </c>
      <c r="KB978" s="37">
        <f t="shared" si="389"/>
        <v>0</v>
      </c>
      <c r="KC978" s="37">
        <f t="shared" si="390"/>
        <v>0</v>
      </c>
      <c r="KD978" s="37">
        <f t="shared" si="391"/>
        <v>0</v>
      </c>
      <c r="KV978" s="37">
        <f t="shared" si="392"/>
        <v>0</v>
      </c>
    </row>
    <row r="979" spans="1:308" ht="17.25" customHeight="1" x14ac:dyDescent="0.3">
      <c r="A979" s="17"/>
      <c r="B979" s="19"/>
      <c r="E979" s="78">
        <f t="shared" si="393"/>
        <v>0</v>
      </c>
      <c r="F979" s="78">
        <f t="shared" si="373"/>
        <v>0</v>
      </c>
      <c r="G979" s="78">
        <f t="shared" si="374"/>
        <v>0</v>
      </c>
      <c r="H979" s="78">
        <f t="shared" si="375"/>
        <v>0</v>
      </c>
      <c r="I979" s="78">
        <f t="shared" si="394"/>
        <v>0</v>
      </c>
      <c r="J979" s="37">
        <f t="shared" si="376"/>
        <v>0</v>
      </c>
      <c r="V979" s="180">
        <f t="shared" si="372"/>
        <v>0</v>
      </c>
      <c r="W979" s="180">
        <f t="shared" si="377"/>
        <v>0</v>
      </c>
      <c r="X979" s="180"/>
      <c r="Y979" s="180"/>
      <c r="Z979" s="180">
        <f t="shared" si="378"/>
        <v>0</v>
      </c>
      <c r="AA979" s="180"/>
      <c r="AB979" s="180"/>
      <c r="AC979" s="180">
        <f t="shared" si="379"/>
        <v>0</v>
      </c>
      <c r="AM979" s="179">
        <f t="shared" si="380"/>
        <v>0</v>
      </c>
      <c r="AP979" s="37">
        <f t="shared" si="381"/>
        <v>0</v>
      </c>
      <c r="AS979" s="37">
        <f t="shared" si="382"/>
        <v>0</v>
      </c>
      <c r="AV979" s="37">
        <f t="shared" si="395"/>
        <v>0</v>
      </c>
      <c r="DE979" s="37">
        <f t="shared" si="383"/>
        <v>0</v>
      </c>
      <c r="EL979" s="37">
        <f t="shared" si="384"/>
        <v>0</v>
      </c>
      <c r="FH979" s="37">
        <v>0</v>
      </c>
      <c r="FI979" s="37">
        <v>0</v>
      </c>
      <c r="JT979" s="37">
        <f t="shared" si="385"/>
        <v>0</v>
      </c>
      <c r="JW979" s="37">
        <f t="shared" si="386"/>
        <v>0</v>
      </c>
      <c r="JZ979" s="37">
        <f t="shared" si="387"/>
        <v>0</v>
      </c>
      <c r="KA979" s="37">
        <f t="shared" si="388"/>
        <v>0</v>
      </c>
      <c r="KB979" s="37">
        <f t="shared" si="389"/>
        <v>0</v>
      </c>
      <c r="KC979" s="37">
        <f t="shared" si="390"/>
        <v>0</v>
      </c>
      <c r="KD979" s="37">
        <f t="shared" si="391"/>
        <v>0</v>
      </c>
      <c r="KV979" s="37">
        <f t="shared" si="392"/>
        <v>0</v>
      </c>
    </row>
    <row r="980" spans="1:308" ht="17.25" customHeight="1" x14ac:dyDescent="0.3">
      <c r="A980" s="17"/>
      <c r="B980" s="19"/>
      <c r="E980" s="78">
        <f t="shared" si="393"/>
        <v>0</v>
      </c>
      <c r="F980" s="78">
        <f t="shared" si="373"/>
        <v>0</v>
      </c>
      <c r="G980" s="78">
        <f t="shared" si="374"/>
        <v>0</v>
      </c>
      <c r="H980" s="78">
        <f t="shared" si="375"/>
        <v>0</v>
      </c>
      <c r="I980" s="78">
        <f t="shared" si="394"/>
        <v>0</v>
      </c>
      <c r="J980" s="37">
        <f t="shared" si="376"/>
        <v>0</v>
      </c>
      <c r="V980" s="180">
        <f t="shared" si="372"/>
        <v>0</v>
      </c>
      <c r="W980" s="180">
        <f t="shared" si="377"/>
        <v>0</v>
      </c>
      <c r="X980" s="180"/>
      <c r="Y980" s="180"/>
      <c r="Z980" s="180">
        <f t="shared" si="378"/>
        <v>0</v>
      </c>
      <c r="AA980" s="180"/>
      <c r="AB980" s="180"/>
      <c r="AC980" s="180">
        <f t="shared" si="379"/>
        <v>0</v>
      </c>
      <c r="AM980" s="179">
        <f t="shared" si="380"/>
        <v>0</v>
      </c>
      <c r="AP980" s="37">
        <f t="shared" si="381"/>
        <v>0</v>
      </c>
      <c r="AS980" s="37">
        <f t="shared" si="382"/>
        <v>0</v>
      </c>
      <c r="AV980" s="37">
        <f t="shared" si="395"/>
        <v>0</v>
      </c>
      <c r="DE980" s="37">
        <f t="shared" si="383"/>
        <v>0</v>
      </c>
      <c r="EL980" s="37">
        <f t="shared" si="384"/>
        <v>0</v>
      </c>
      <c r="FH980" s="37">
        <v>0</v>
      </c>
      <c r="FI980" s="37">
        <v>0</v>
      </c>
      <c r="JT980" s="37">
        <f t="shared" si="385"/>
        <v>0</v>
      </c>
      <c r="JW980" s="37">
        <f t="shared" si="386"/>
        <v>0</v>
      </c>
      <c r="JZ980" s="37">
        <f t="shared" si="387"/>
        <v>0</v>
      </c>
      <c r="KA980" s="37">
        <f t="shared" si="388"/>
        <v>0</v>
      </c>
      <c r="KB980" s="37">
        <f t="shared" si="389"/>
        <v>0</v>
      </c>
      <c r="KC980" s="37">
        <f t="shared" si="390"/>
        <v>0</v>
      </c>
      <c r="KD980" s="37">
        <f t="shared" si="391"/>
        <v>0</v>
      </c>
      <c r="KV980" s="37">
        <f t="shared" si="392"/>
        <v>0</v>
      </c>
    </row>
    <row r="981" spans="1:308" ht="17.25" customHeight="1" x14ac:dyDescent="0.3">
      <c r="A981" s="17"/>
      <c r="B981" s="19"/>
      <c r="E981" s="78">
        <f t="shared" si="393"/>
        <v>0</v>
      </c>
      <c r="F981" s="78">
        <f t="shared" si="373"/>
        <v>0</v>
      </c>
      <c r="G981" s="78">
        <f t="shared" si="374"/>
        <v>0</v>
      </c>
      <c r="H981" s="78">
        <f t="shared" si="375"/>
        <v>0</v>
      </c>
      <c r="I981" s="78">
        <f t="shared" si="394"/>
        <v>0</v>
      </c>
      <c r="J981" s="37">
        <f t="shared" si="376"/>
        <v>0</v>
      </c>
      <c r="V981" s="180">
        <f t="shared" si="372"/>
        <v>0</v>
      </c>
      <c r="W981" s="180">
        <f t="shared" si="377"/>
        <v>0</v>
      </c>
      <c r="X981" s="180"/>
      <c r="Y981" s="180"/>
      <c r="Z981" s="180">
        <f t="shared" si="378"/>
        <v>0</v>
      </c>
      <c r="AA981" s="180"/>
      <c r="AB981" s="180"/>
      <c r="AC981" s="180">
        <f t="shared" si="379"/>
        <v>0</v>
      </c>
      <c r="AM981" s="179">
        <f t="shared" si="380"/>
        <v>0</v>
      </c>
      <c r="AP981" s="37">
        <f t="shared" si="381"/>
        <v>0</v>
      </c>
      <c r="AS981" s="37">
        <f t="shared" si="382"/>
        <v>0</v>
      </c>
      <c r="AV981" s="37">
        <f t="shared" si="395"/>
        <v>0</v>
      </c>
      <c r="DE981" s="37">
        <f t="shared" si="383"/>
        <v>0</v>
      </c>
      <c r="EL981" s="37">
        <f t="shared" si="384"/>
        <v>0</v>
      </c>
      <c r="FH981" s="37">
        <v>0</v>
      </c>
      <c r="FI981" s="37">
        <v>0</v>
      </c>
      <c r="JT981" s="37">
        <f t="shared" si="385"/>
        <v>0</v>
      </c>
      <c r="JW981" s="37">
        <f t="shared" si="386"/>
        <v>0</v>
      </c>
      <c r="JZ981" s="37">
        <f t="shared" si="387"/>
        <v>0</v>
      </c>
      <c r="KA981" s="37">
        <f t="shared" si="388"/>
        <v>0</v>
      </c>
      <c r="KB981" s="37">
        <f t="shared" si="389"/>
        <v>0</v>
      </c>
      <c r="KC981" s="37">
        <f t="shared" si="390"/>
        <v>0</v>
      </c>
      <c r="KD981" s="37">
        <f t="shared" si="391"/>
        <v>0</v>
      </c>
      <c r="KV981" s="37">
        <f t="shared" si="392"/>
        <v>0</v>
      </c>
    </row>
    <row r="982" spans="1:308" ht="17.25" customHeight="1" x14ac:dyDescent="0.3">
      <c r="A982" s="17"/>
      <c r="B982" s="19"/>
      <c r="E982" s="78">
        <f t="shared" si="393"/>
        <v>0</v>
      </c>
      <c r="F982" s="78">
        <f t="shared" si="373"/>
        <v>0</v>
      </c>
      <c r="G982" s="78">
        <f t="shared" si="374"/>
        <v>0</v>
      </c>
      <c r="H982" s="78">
        <f t="shared" si="375"/>
        <v>0</v>
      </c>
      <c r="I982" s="78">
        <f t="shared" si="394"/>
        <v>0</v>
      </c>
      <c r="J982" s="37">
        <f t="shared" si="376"/>
        <v>0</v>
      </c>
      <c r="V982" s="180">
        <f t="shared" si="372"/>
        <v>0</v>
      </c>
      <c r="W982" s="180">
        <f t="shared" si="377"/>
        <v>0</v>
      </c>
      <c r="X982" s="180"/>
      <c r="Y982" s="180"/>
      <c r="Z982" s="180">
        <f t="shared" si="378"/>
        <v>0</v>
      </c>
      <c r="AA982" s="180"/>
      <c r="AB982" s="180"/>
      <c r="AC982" s="180">
        <f t="shared" si="379"/>
        <v>0</v>
      </c>
      <c r="AM982" s="179">
        <f t="shared" si="380"/>
        <v>0</v>
      </c>
      <c r="AP982" s="37">
        <f t="shared" si="381"/>
        <v>0</v>
      </c>
      <c r="AS982" s="37">
        <f t="shared" si="382"/>
        <v>0</v>
      </c>
      <c r="AV982" s="37">
        <f t="shared" si="395"/>
        <v>0</v>
      </c>
      <c r="DE982" s="37">
        <f t="shared" si="383"/>
        <v>0</v>
      </c>
      <c r="EL982" s="37">
        <f t="shared" si="384"/>
        <v>0</v>
      </c>
      <c r="FH982" s="37">
        <v>0</v>
      </c>
      <c r="FI982" s="37">
        <v>0</v>
      </c>
      <c r="JT982" s="37">
        <f t="shared" si="385"/>
        <v>0</v>
      </c>
      <c r="JW982" s="37">
        <f t="shared" si="386"/>
        <v>0</v>
      </c>
      <c r="JZ982" s="37">
        <f t="shared" si="387"/>
        <v>0</v>
      </c>
      <c r="KA982" s="37">
        <f t="shared" si="388"/>
        <v>0</v>
      </c>
      <c r="KB982" s="37">
        <f t="shared" si="389"/>
        <v>0</v>
      </c>
      <c r="KC982" s="37">
        <f t="shared" si="390"/>
        <v>0</v>
      </c>
      <c r="KD982" s="37">
        <f t="shared" si="391"/>
        <v>0</v>
      </c>
      <c r="KV982" s="37">
        <f t="shared" si="392"/>
        <v>0</v>
      </c>
    </row>
    <row r="983" spans="1:308" ht="17.25" customHeight="1" x14ac:dyDescent="0.3">
      <c r="A983" s="17"/>
      <c r="B983" s="19"/>
      <c r="E983" s="78">
        <f t="shared" si="393"/>
        <v>0</v>
      </c>
      <c r="F983" s="78">
        <f t="shared" si="373"/>
        <v>0</v>
      </c>
      <c r="G983" s="78">
        <f t="shared" si="374"/>
        <v>0</v>
      </c>
      <c r="H983" s="78">
        <f t="shared" si="375"/>
        <v>0</v>
      </c>
      <c r="I983" s="78">
        <f t="shared" si="394"/>
        <v>0</v>
      </c>
      <c r="J983" s="37">
        <f t="shared" si="376"/>
        <v>0</v>
      </c>
      <c r="V983" s="180">
        <f t="shared" si="372"/>
        <v>0</v>
      </c>
      <c r="W983" s="180">
        <f t="shared" si="377"/>
        <v>0</v>
      </c>
      <c r="X983" s="180"/>
      <c r="Y983" s="180"/>
      <c r="Z983" s="180">
        <f t="shared" si="378"/>
        <v>0</v>
      </c>
      <c r="AA983" s="180"/>
      <c r="AB983" s="180"/>
      <c r="AC983" s="180">
        <f t="shared" si="379"/>
        <v>0</v>
      </c>
      <c r="AM983" s="179">
        <f t="shared" si="380"/>
        <v>0</v>
      </c>
      <c r="AP983" s="37">
        <f t="shared" si="381"/>
        <v>0</v>
      </c>
      <c r="AS983" s="37">
        <f t="shared" si="382"/>
        <v>0</v>
      </c>
      <c r="AV983" s="37">
        <f t="shared" si="395"/>
        <v>0</v>
      </c>
      <c r="DE983" s="37">
        <f t="shared" si="383"/>
        <v>0</v>
      </c>
      <c r="EL983" s="37">
        <f t="shared" si="384"/>
        <v>0</v>
      </c>
      <c r="FH983" s="37">
        <v>0</v>
      </c>
      <c r="FI983" s="37">
        <v>0</v>
      </c>
      <c r="JT983" s="37">
        <f t="shared" si="385"/>
        <v>0</v>
      </c>
      <c r="JW983" s="37">
        <f t="shared" si="386"/>
        <v>0</v>
      </c>
      <c r="JZ983" s="37">
        <f t="shared" si="387"/>
        <v>0</v>
      </c>
      <c r="KA983" s="37">
        <f t="shared" si="388"/>
        <v>0</v>
      </c>
      <c r="KB983" s="37">
        <f t="shared" si="389"/>
        <v>0</v>
      </c>
      <c r="KC983" s="37">
        <f t="shared" si="390"/>
        <v>0</v>
      </c>
      <c r="KD983" s="37">
        <f t="shared" si="391"/>
        <v>0</v>
      </c>
      <c r="KV983" s="37">
        <f t="shared" si="392"/>
        <v>0</v>
      </c>
    </row>
    <row r="984" spans="1:308" ht="17.25" customHeight="1" x14ac:dyDescent="0.3">
      <c r="A984" s="17"/>
      <c r="B984" s="19"/>
      <c r="E984" s="78">
        <f t="shared" si="393"/>
        <v>0</v>
      </c>
      <c r="F984" s="78">
        <f t="shared" si="373"/>
        <v>0</v>
      </c>
      <c r="G984" s="78">
        <f t="shared" si="374"/>
        <v>0</v>
      </c>
      <c r="H984" s="78">
        <f t="shared" si="375"/>
        <v>0</v>
      </c>
      <c r="I984" s="78">
        <f t="shared" si="394"/>
        <v>0</v>
      </c>
      <c r="J984" s="37">
        <f t="shared" si="376"/>
        <v>0</v>
      </c>
      <c r="V984" s="180">
        <f t="shared" si="372"/>
        <v>0</v>
      </c>
      <c r="W984" s="180">
        <f t="shared" si="377"/>
        <v>0</v>
      </c>
      <c r="X984" s="180"/>
      <c r="Y984" s="180"/>
      <c r="Z984" s="180">
        <f t="shared" si="378"/>
        <v>0</v>
      </c>
      <c r="AA984" s="180"/>
      <c r="AB984" s="180"/>
      <c r="AC984" s="180">
        <f t="shared" si="379"/>
        <v>0</v>
      </c>
      <c r="AM984" s="179">
        <f t="shared" si="380"/>
        <v>0</v>
      </c>
      <c r="AP984" s="37">
        <f t="shared" si="381"/>
        <v>0</v>
      </c>
      <c r="AS984" s="37">
        <f t="shared" si="382"/>
        <v>0</v>
      </c>
      <c r="AV984" s="37">
        <f t="shared" si="395"/>
        <v>0</v>
      </c>
      <c r="DE984" s="37">
        <f t="shared" si="383"/>
        <v>0</v>
      </c>
      <c r="EL984" s="37">
        <f t="shared" si="384"/>
        <v>0</v>
      </c>
      <c r="FH984" s="37">
        <v>0</v>
      </c>
      <c r="FI984" s="37">
        <v>0</v>
      </c>
      <c r="JT984" s="37">
        <f t="shared" si="385"/>
        <v>0</v>
      </c>
      <c r="JW984" s="37">
        <f t="shared" si="386"/>
        <v>0</v>
      </c>
      <c r="JZ984" s="37">
        <f t="shared" si="387"/>
        <v>0</v>
      </c>
      <c r="KA984" s="37">
        <f t="shared" si="388"/>
        <v>0</v>
      </c>
      <c r="KB984" s="37">
        <f t="shared" si="389"/>
        <v>0</v>
      </c>
      <c r="KC984" s="37">
        <f t="shared" si="390"/>
        <v>0</v>
      </c>
      <c r="KD984" s="37">
        <f t="shared" si="391"/>
        <v>0</v>
      </c>
      <c r="KV984" s="37">
        <f t="shared" si="392"/>
        <v>0</v>
      </c>
    </row>
    <row r="985" spans="1:308" ht="17.25" customHeight="1" x14ac:dyDescent="0.3">
      <c r="A985" s="17"/>
      <c r="B985" s="19"/>
      <c r="E985" s="78">
        <f t="shared" si="393"/>
        <v>0</v>
      </c>
      <c r="F985" s="78">
        <f t="shared" si="373"/>
        <v>0</v>
      </c>
      <c r="G985" s="78">
        <f t="shared" si="374"/>
        <v>0</v>
      </c>
      <c r="H985" s="78">
        <f t="shared" si="375"/>
        <v>0</v>
      </c>
      <c r="I985" s="78">
        <f t="shared" si="394"/>
        <v>0</v>
      </c>
      <c r="J985" s="37">
        <f t="shared" si="376"/>
        <v>0</v>
      </c>
      <c r="V985" s="180">
        <f t="shared" si="372"/>
        <v>0</v>
      </c>
      <c r="W985" s="180">
        <f t="shared" si="377"/>
        <v>0</v>
      </c>
      <c r="X985" s="180"/>
      <c r="Y985" s="180"/>
      <c r="Z985" s="180">
        <f t="shared" si="378"/>
        <v>0</v>
      </c>
      <c r="AA985" s="180"/>
      <c r="AB985" s="180"/>
      <c r="AC985" s="180">
        <f t="shared" si="379"/>
        <v>0</v>
      </c>
      <c r="AM985" s="179">
        <f t="shared" si="380"/>
        <v>0</v>
      </c>
      <c r="AP985" s="37">
        <f t="shared" si="381"/>
        <v>0</v>
      </c>
      <c r="AS985" s="37">
        <f t="shared" si="382"/>
        <v>0</v>
      </c>
      <c r="AV985" s="37">
        <f t="shared" si="395"/>
        <v>0</v>
      </c>
      <c r="DE985" s="37">
        <f t="shared" si="383"/>
        <v>0</v>
      </c>
      <c r="EL985" s="37">
        <f t="shared" si="384"/>
        <v>0</v>
      </c>
      <c r="FH985" s="37">
        <v>0</v>
      </c>
      <c r="FI985" s="37">
        <v>0</v>
      </c>
      <c r="JT985" s="37">
        <f t="shared" si="385"/>
        <v>0</v>
      </c>
      <c r="JW985" s="37">
        <f t="shared" si="386"/>
        <v>0</v>
      </c>
      <c r="JZ985" s="37">
        <f t="shared" si="387"/>
        <v>0</v>
      </c>
      <c r="KA985" s="37">
        <f t="shared" si="388"/>
        <v>0</v>
      </c>
      <c r="KB985" s="37">
        <f t="shared" si="389"/>
        <v>0</v>
      </c>
      <c r="KC985" s="37">
        <f t="shared" si="390"/>
        <v>0</v>
      </c>
      <c r="KD985" s="37">
        <f t="shared" si="391"/>
        <v>0</v>
      </c>
      <c r="KV985" s="37">
        <f t="shared" si="392"/>
        <v>0</v>
      </c>
    </row>
    <row r="986" spans="1:308" ht="17.25" customHeight="1" x14ac:dyDescent="0.3">
      <c r="A986" s="17"/>
      <c r="B986" s="19"/>
      <c r="E986" s="78">
        <f t="shared" si="393"/>
        <v>0</v>
      </c>
      <c r="F986" s="78">
        <f t="shared" si="373"/>
        <v>0</v>
      </c>
      <c r="G986" s="78">
        <f t="shared" si="374"/>
        <v>0</v>
      </c>
      <c r="H986" s="78">
        <f t="shared" si="375"/>
        <v>0</v>
      </c>
      <c r="I986" s="78">
        <f t="shared" si="394"/>
        <v>0</v>
      </c>
      <c r="J986" s="37">
        <f t="shared" si="376"/>
        <v>0</v>
      </c>
      <c r="V986" s="180">
        <f t="shared" si="372"/>
        <v>0</v>
      </c>
      <c r="W986" s="180">
        <f t="shared" si="377"/>
        <v>0</v>
      </c>
      <c r="X986" s="180"/>
      <c r="Y986" s="180"/>
      <c r="Z986" s="180">
        <f t="shared" si="378"/>
        <v>0</v>
      </c>
      <c r="AA986" s="180"/>
      <c r="AB986" s="180"/>
      <c r="AC986" s="180">
        <f t="shared" si="379"/>
        <v>0</v>
      </c>
      <c r="AM986" s="179">
        <f t="shared" si="380"/>
        <v>0</v>
      </c>
      <c r="AP986" s="37">
        <f t="shared" si="381"/>
        <v>0</v>
      </c>
      <c r="AS986" s="37">
        <f t="shared" si="382"/>
        <v>0</v>
      </c>
      <c r="AV986" s="37">
        <f t="shared" si="395"/>
        <v>0</v>
      </c>
      <c r="DE986" s="37">
        <f t="shared" si="383"/>
        <v>0</v>
      </c>
      <c r="EL986" s="37">
        <f t="shared" si="384"/>
        <v>0</v>
      </c>
      <c r="FH986" s="37">
        <v>0</v>
      </c>
      <c r="FI986" s="37">
        <v>0</v>
      </c>
      <c r="JT986" s="37">
        <f t="shared" si="385"/>
        <v>0</v>
      </c>
      <c r="JW986" s="37">
        <f t="shared" si="386"/>
        <v>0</v>
      </c>
      <c r="JZ986" s="37">
        <f t="shared" si="387"/>
        <v>0</v>
      </c>
      <c r="KA986" s="37">
        <f t="shared" si="388"/>
        <v>0</v>
      </c>
      <c r="KB986" s="37">
        <f t="shared" si="389"/>
        <v>0</v>
      </c>
      <c r="KC986" s="37">
        <f t="shared" si="390"/>
        <v>0</v>
      </c>
      <c r="KD986" s="37">
        <f t="shared" si="391"/>
        <v>0</v>
      </c>
      <c r="KV986" s="37">
        <f t="shared" si="392"/>
        <v>0</v>
      </c>
    </row>
    <row r="987" spans="1:308" ht="17.25" customHeight="1" x14ac:dyDescent="0.3">
      <c r="A987" s="17"/>
      <c r="B987" s="19"/>
      <c r="E987" s="78">
        <f t="shared" si="393"/>
        <v>0</v>
      </c>
      <c r="F987" s="78">
        <f t="shared" si="373"/>
        <v>0</v>
      </c>
      <c r="G987" s="78">
        <f t="shared" si="374"/>
        <v>0</v>
      </c>
      <c r="H987" s="78">
        <f t="shared" si="375"/>
        <v>0</v>
      </c>
      <c r="I987" s="78">
        <f t="shared" si="394"/>
        <v>0</v>
      </c>
      <c r="J987" s="37">
        <f t="shared" si="376"/>
        <v>0</v>
      </c>
      <c r="V987" s="180">
        <f t="shared" si="372"/>
        <v>0</v>
      </c>
      <c r="W987" s="180">
        <f t="shared" si="377"/>
        <v>0</v>
      </c>
      <c r="X987" s="180"/>
      <c r="Y987" s="180"/>
      <c r="Z987" s="180">
        <f t="shared" si="378"/>
        <v>0</v>
      </c>
      <c r="AA987" s="180"/>
      <c r="AB987" s="180"/>
      <c r="AC987" s="180">
        <f t="shared" si="379"/>
        <v>0</v>
      </c>
      <c r="AM987" s="179">
        <f t="shared" si="380"/>
        <v>0</v>
      </c>
      <c r="AP987" s="37">
        <f t="shared" si="381"/>
        <v>0</v>
      </c>
      <c r="AS987" s="37">
        <f t="shared" si="382"/>
        <v>0</v>
      </c>
      <c r="AV987" s="37">
        <f t="shared" si="395"/>
        <v>0</v>
      </c>
      <c r="DE987" s="37">
        <f t="shared" si="383"/>
        <v>0</v>
      </c>
      <c r="EL987" s="37">
        <f t="shared" si="384"/>
        <v>0</v>
      </c>
      <c r="FH987" s="37">
        <v>0</v>
      </c>
      <c r="FI987" s="37">
        <v>0</v>
      </c>
      <c r="JT987" s="37">
        <f t="shared" si="385"/>
        <v>0</v>
      </c>
      <c r="JW987" s="37">
        <f t="shared" si="386"/>
        <v>0</v>
      </c>
      <c r="JZ987" s="37">
        <f t="shared" si="387"/>
        <v>0</v>
      </c>
      <c r="KA987" s="37">
        <f t="shared" si="388"/>
        <v>0</v>
      </c>
      <c r="KB987" s="37">
        <f t="shared" si="389"/>
        <v>0</v>
      </c>
      <c r="KC987" s="37">
        <f t="shared" si="390"/>
        <v>0</v>
      </c>
      <c r="KD987" s="37">
        <f t="shared" si="391"/>
        <v>0</v>
      </c>
      <c r="KV987" s="37">
        <f t="shared" si="392"/>
        <v>0</v>
      </c>
    </row>
    <row r="988" spans="1:308" ht="17.25" customHeight="1" x14ac:dyDescent="0.3">
      <c r="A988" s="17"/>
      <c r="B988" s="19"/>
      <c r="E988" s="78">
        <f t="shared" si="393"/>
        <v>0</v>
      </c>
      <c r="F988" s="78">
        <f t="shared" si="373"/>
        <v>0</v>
      </c>
      <c r="G988" s="78">
        <f t="shared" si="374"/>
        <v>0</v>
      </c>
      <c r="H988" s="78">
        <f t="shared" si="375"/>
        <v>0</v>
      </c>
      <c r="I988" s="78">
        <f t="shared" si="394"/>
        <v>0</v>
      </c>
      <c r="J988" s="37">
        <f t="shared" si="376"/>
        <v>0</v>
      </c>
      <c r="V988" s="180">
        <f t="shared" si="372"/>
        <v>0</v>
      </c>
      <c r="W988" s="180">
        <f t="shared" si="377"/>
        <v>0</v>
      </c>
      <c r="X988" s="180"/>
      <c r="Y988" s="180"/>
      <c r="Z988" s="180">
        <f t="shared" si="378"/>
        <v>0</v>
      </c>
      <c r="AA988" s="180"/>
      <c r="AB988" s="180"/>
      <c r="AC988" s="180">
        <f t="shared" si="379"/>
        <v>0</v>
      </c>
      <c r="AM988" s="179">
        <f t="shared" si="380"/>
        <v>0</v>
      </c>
      <c r="AP988" s="37">
        <f t="shared" si="381"/>
        <v>0</v>
      </c>
      <c r="AS988" s="37">
        <f t="shared" si="382"/>
        <v>0</v>
      </c>
      <c r="AV988" s="37">
        <f t="shared" si="395"/>
        <v>0</v>
      </c>
      <c r="DE988" s="37">
        <f t="shared" si="383"/>
        <v>0</v>
      </c>
      <c r="EL988" s="37">
        <f t="shared" si="384"/>
        <v>0</v>
      </c>
      <c r="FH988" s="37">
        <v>0</v>
      </c>
      <c r="FI988" s="37">
        <v>0</v>
      </c>
      <c r="JT988" s="37">
        <f t="shared" si="385"/>
        <v>0</v>
      </c>
      <c r="JW988" s="37">
        <f t="shared" si="386"/>
        <v>0</v>
      </c>
      <c r="JZ988" s="37">
        <f t="shared" si="387"/>
        <v>0</v>
      </c>
      <c r="KA988" s="37">
        <f t="shared" si="388"/>
        <v>0</v>
      </c>
      <c r="KB988" s="37">
        <f t="shared" si="389"/>
        <v>0</v>
      </c>
      <c r="KC988" s="37">
        <f t="shared" si="390"/>
        <v>0</v>
      </c>
      <c r="KD988" s="37">
        <f t="shared" si="391"/>
        <v>0</v>
      </c>
      <c r="KV988" s="37">
        <f t="shared" si="392"/>
        <v>0</v>
      </c>
    </row>
    <row r="989" spans="1:308" ht="17.25" customHeight="1" x14ac:dyDescent="0.3">
      <c r="A989" s="17"/>
      <c r="B989" s="19"/>
      <c r="E989" s="78">
        <f t="shared" si="393"/>
        <v>0</v>
      </c>
      <c r="F989" s="78">
        <f t="shared" si="373"/>
        <v>0</v>
      </c>
      <c r="G989" s="78">
        <f t="shared" si="374"/>
        <v>0</v>
      </c>
      <c r="H989" s="78">
        <f t="shared" si="375"/>
        <v>0</v>
      </c>
      <c r="I989" s="78">
        <f t="shared" si="394"/>
        <v>0</v>
      </c>
      <c r="J989" s="37">
        <f t="shared" si="376"/>
        <v>0</v>
      </c>
      <c r="V989" s="180">
        <f t="shared" si="372"/>
        <v>0</v>
      </c>
      <c r="W989" s="180">
        <f t="shared" si="377"/>
        <v>0</v>
      </c>
      <c r="X989" s="180"/>
      <c r="Y989" s="180"/>
      <c r="Z989" s="180">
        <f t="shared" si="378"/>
        <v>0</v>
      </c>
      <c r="AA989" s="180"/>
      <c r="AB989" s="180"/>
      <c r="AC989" s="180">
        <f t="shared" si="379"/>
        <v>0</v>
      </c>
      <c r="AM989" s="179">
        <f t="shared" si="380"/>
        <v>0</v>
      </c>
      <c r="AP989" s="37">
        <f t="shared" si="381"/>
        <v>0</v>
      </c>
      <c r="AS989" s="37">
        <f t="shared" si="382"/>
        <v>0</v>
      </c>
      <c r="AV989" s="37">
        <f t="shared" si="395"/>
        <v>0</v>
      </c>
      <c r="DE989" s="37">
        <f t="shared" si="383"/>
        <v>0</v>
      </c>
      <c r="EL989" s="37">
        <f t="shared" si="384"/>
        <v>0</v>
      </c>
      <c r="FH989" s="37">
        <v>0</v>
      </c>
      <c r="FI989" s="37">
        <v>0</v>
      </c>
      <c r="JT989" s="37">
        <f t="shared" si="385"/>
        <v>0</v>
      </c>
      <c r="JW989" s="37">
        <f t="shared" si="386"/>
        <v>0</v>
      </c>
      <c r="JZ989" s="37">
        <f t="shared" si="387"/>
        <v>0</v>
      </c>
      <c r="KA989" s="37">
        <f t="shared" si="388"/>
        <v>0</v>
      </c>
      <c r="KB989" s="37">
        <f t="shared" si="389"/>
        <v>0</v>
      </c>
      <c r="KC989" s="37">
        <f t="shared" si="390"/>
        <v>0</v>
      </c>
      <c r="KD989" s="37">
        <f t="shared" si="391"/>
        <v>0</v>
      </c>
      <c r="KV989" s="37">
        <f t="shared" si="392"/>
        <v>0</v>
      </c>
    </row>
    <row r="990" spans="1:308" ht="17.25" customHeight="1" x14ac:dyDescent="0.3">
      <c r="A990" s="17"/>
      <c r="B990" s="19"/>
      <c r="E990" s="78">
        <f t="shared" si="393"/>
        <v>0</v>
      </c>
      <c r="F990" s="78">
        <f t="shared" si="373"/>
        <v>0</v>
      </c>
      <c r="G990" s="78">
        <f t="shared" si="374"/>
        <v>0</v>
      </c>
      <c r="H990" s="78">
        <f t="shared" si="375"/>
        <v>0</v>
      </c>
      <c r="I990" s="78">
        <f t="shared" si="394"/>
        <v>0</v>
      </c>
      <c r="J990" s="37">
        <f t="shared" si="376"/>
        <v>0</v>
      </c>
      <c r="V990" s="180">
        <f t="shared" si="372"/>
        <v>0</v>
      </c>
      <c r="W990" s="180">
        <f t="shared" si="377"/>
        <v>0</v>
      </c>
      <c r="X990" s="180"/>
      <c r="Y990" s="180"/>
      <c r="Z990" s="180">
        <f t="shared" si="378"/>
        <v>0</v>
      </c>
      <c r="AA990" s="180"/>
      <c r="AB990" s="180"/>
      <c r="AC990" s="180">
        <f t="shared" si="379"/>
        <v>0</v>
      </c>
      <c r="AM990" s="179">
        <f t="shared" si="380"/>
        <v>0</v>
      </c>
      <c r="AP990" s="37">
        <f t="shared" si="381"/>
        <v>0</v>
      </c>
      <c r="AS990" s="37">
        <f t="shared" si="382"/>
        <v>0</v>
      </c>
      <c r="AV990" s="37">
        <f t="shared" si="395"/>
        <v>0</v>
      </c>
      <c r="DE990" s="37">
        <f t="shared" si="383"/>
        <v>0</v>
      </c>
      <c r="EL990" s="37">
        <f t="shared" si="384"/>
        <v>0</v>
      </c>
      <c r="FH990" s="37">
        <v>0</v>
      </c>
      <c r="FI990" s="37">
        <v>0</v>
      </c>
      <c r="JT990" s="37">
        <f t="shared" si="385"/>
        <v>0</v>
      </c>
      <c r="JW990" s="37">
        <f t="shared" si="386"/>
        <v>0</v>
      </c>
      <c r="JZ990" s="37">
        <f t="shared" si="387"/>
        <v>0</v>
      </c>
      <c r="KA990" s="37">
        <f t="shared" si="388"/>
        <v>0</v>
      </c>
      <c r="KB990" s="37">
        <f t="shared" si="389"/>
        <v>0</v>
      </c>
      <c r="KC990" s="37">
        <f t="shared" si="390"/>
        <v>0</v>
      </c>
      <c r="KD990" s="37">
        <f t="shared" si="391"/>
        <v>0</v>
      </c>
      <c r="KV990" s="37">
        <f t="shared" si="392"/>
        <v>0</v>
      </c>
    </row>
    <row r="991" spans="1:308" ht="17.25" customHeight="1" x14ac:dyDescent="0.3">
      <c r="A991" s="17"/>
      <c r="B991" s="19"/>
      <c r="E991" s="78">
        <f t="shared" si="393"/>
        <v>0</v>
      </c>
      <c r="F991" s="78">
        <f t="shared" si="373"/>
        <v>0</v>
      </c>
      <c r="G991" s="78">
        <f t="shared" si="374"/>
        <v>0</v>
      </c>
      <c r="H991" s="78">
        <f t="shared" si="375"/>
        <v>0</v>
      </c>
      <c r="I991" s="78">
        <f t="shared" si="394"/>
        <v>0</v>
      </c>
      <c r="J991" s="37">
        <f t="shared" si="376"/>
        <v>0</v>
      </c>
      <c r="V991" s="180">
        <f t="shared" si="372"/>
        <v>0</v>
      </c>
      <c r="W991" s="180">
        <f t="shared" si="377"/>
        <v>0</v>
      </c>
      <c r="X991" s="180"/>
      <c r="Y991" s="180"/>
      <c r="Z991" s="180">
        <f t="shared" si="378"/>
        <v>0</v>
      </c>
      <c r="AA991" s="180"/>
      <c r="AB991" s="180"/>
      <c r="AC991" s="180">
        <f t="shared" si="379"/>
        <v>0</v>
      </c>
      <c r="AM991" s="179">
        <f t="shared" si="380"/>
        <v>0</v>
      </c>
      <c r="AP991" s="37">
        <f t="shared" si="381"/>
        <v>0</v>
      </c>
      <c r="AS991" s="37">
        <f t="shared" si="382"/>
        <v>0</v>
      </c>
      <c r="AV991" s="37">
        <f t="shared" si="395"/>
        <v>0</v>
      </c>
      <c r="DE991" s="37">
        <f t="shared" si="383"/>
        <v>0</v>
      </c>
      <c r="EL991" s="37">
        <f t="shared" si="384"/>
        <v>0</v>
      </c>
      <c r="FH991" s="37">
        <v>0</v>
      </c>
      <c r="FI991" s="37">
        <v>0</v>
      </c>
      <c r="JT991" s="37">
        <f t="shared" si="385"/>
        <v>0</v>
      </c>
      <c r="JW991" s="37">
        <f t="shared" si="386"/>
        <v>0</v>
      </c>
      <c r="JZ991" s="37">
        <f t="shared" si="387"/>
        <v>0</v>
      </c>
      <c r="KA991" s="37">
        <f t="shared" si="388"/>
        <v>0</v>
      </c>
      <c r="KB991" s="37">
        <f t="shared" si="389"/>
        <v>0</v>
      </c>
      <c r="KC991" s="37">
        <f t="shared" si="390"/>
        <v>0</v>
      </c>
      <c r="KD991" s="37">
        <f t="shared" si="391"/>
        <v>0</v>
      </c>
      <c r="KV991" s="37">
        <f t="shared" si="392"/>
        <v>0</v>
      </c>
    </row>
    <row r="992" spans="1:308" ht="17.25" customHeight="1" x14ac:dyDescent="0.3">
      <c r="A992" s="17"/>
      <c r="B992" s="19"/>
      <c r="E992" s="78">
        <f t="shared" si="393"/>
        <v>0</v>
      </c>
      <c r="F992" s="78">
        <f t="shared" si="373"/>
        <v>0</v>
      </c>
      <c r="G992" s="78">
        <f t="shared" si="374"/>
        <v>0</v>
      </c>
      <c r="H992" s="78">
        <f t="shared" si="375"/>
        <v>0</v>
      </c>
      <c r="I992" s="78">
        <f t="shared" si="394"/>
        <v>0</v>
      </c>
      <c r="J992" s="37">
        <f t="shared" si="376"/>
        <v>0</v>
      </c>
      <c r="V992" s="180">
        <f t="shared" si="372"/>
        <v>0</v>
      </c>
      <c r="W992" s="180">
        <f t="shared" si="377"/>
        <v>0</v>
      </c>
      <c r="X992" s="180"/>
      <c r="Y992" s="180"/>
      <c r="Z992" s="180">
        <f t="shared" si="378"/>
        <v>0</v>
      </c>
      <c r="AA992" s="180"/>
      <c r="AB992" s="180"/>
      <c r="AC992" s="180">
        <f t="shared" si="379"/>
        <v>0</v>
      </c>
      <c r="AM992" s="179">
        <f t="shared" si="380"/>
        <v>0</v>
      </c>
      <c r="AP992" s="37">
        <f t="shared" si="381"/>
        <v>0</v>
      </c>
      <c r="AS992" s="37">
        <f t="shared" si="382"/>
        <v>0</v>
      </c>
      <c r="AV992" s="37">
        <f t="shared" si="395"/>
        <v>0</v>
      </c>
      <c r="DE992" s="37">
        <f t="shared" si="383"/>
        <v>0</v>
      </c>
      <c r="EL992" s="37">
        <f t="shared" si="384"/>
        <v>0</v>
      </c>
      <c r="FH992" s="37">
        <v>0</v>
      </c>
      <c r="FI992" s="37">
        <v>0</v>
      </c>
      <c r="JT992" s="37">
        <f t="shared" si="385"/>
        <v>0</v>
      </c>
      <c r="JW992" s="37">
        <f t="shared" si="386"/>
        <v>0</v>
      </c>
      <c r="JZ992" s="37">
        <f t="shared" si="387"/>
        <v>0</v>
      </c>
      <c r="KA992" s="37">
        <f t="shared" si="388"/>
        <v>0</v>
      </c>
      <c r="KB992" s="37">
        <f t="shared" si="389"/>
        <v>0</v>
      </c>
      <c r="KC992" s="37">
        <f t="shared" si="390"/>
        <v>0</v>
      </c>
      <c r="KD992" s="37">
        <f t="shared" si="391"/>
        <v>0</v>
      </c>
      <c r="KV992" s="37">
        <f t="shared" si="392"/>
        <v>0</v>
      </c>
    </row>
    <row r="993" spans="1:308" ht="17.25" customHeight="1" x14ac:dyDescent="0.3">
      <c r="A993" s="17"/>
      <c r="B993" s="19"/>
      <c r="E993" s="78">
        <f t="shared" si="393"/>
        <v>0</v>
      </c>
      <c r="F993" s="78">
        <f t="shared" si="373"/>
        <v>0</v>
      </c>
      <c r="G993" s="78">
        <f t="shared" si="374"/>
        <v>0</v>
      </c>
      <c r="H993" s="78">
        <f t="shared" si="375"/>
        <v>0</v>
      </c>
      <c r="I993" s="78">
        <f t="shared" si="394"/>
        <v>0</v>
      </c>
      <c r="J993" s="37">
        <f t="shared" si="376"/>
        <v>0</v>
      </c>
      <c r="V993" s="180">
        <f t="shared" si="372"/>
        <v>0</v>
      </c>
      <c r="W993" s="180">
        <f t="shared" si="377"/>
        <v>0</v>
      </c>
      <c r="X993" s="180"/>
      <c r="Y993" s="180"/>
      <c r="Z993" s="180">
        <f t="shared" si="378"/>
        <v>0</v>
      </c>
      <c r="AA993" s="180"/>
      <c r="AB993" s="180"/>
      <c r="AC993" s="180">
        <f t="shared" si="379"/>
        <v>0</v>
      </c>
      <c r="AM993" s="179">
        <f t="shared" si="380"/>
        <v>0</v>
      </c>
      <c r="AP993" s="37">
        <f t="shared" si="381"/>
        <v>0</v>
      </c>
      <c r="AS993" s="37">
        <f t="shared" si="382"/>
        <v>0</v>
      </c>
      <c r="AV993" s="37">
        <f t="shared" si="395"/>
        <v>0</v>
      </c>
      <c r="DE993" s="37">
        <f t="shared" si="383"/>
        <v>0</v>
      </c>
      <c r="EL993" s="37">
        <f t="shared" si="384"/>
        <v>0</v>
      </c>
      <c r="FH993" s="37">
        <v>0</v>
      </c>
      <c r="FI993" s="37">
        <v>0</v>
      </c>
      <c r="JT993" s="37">
        <f t="shared" si="385"/>
        <v>0</v>
      </c>
      <c r="JW993" s="37">
        <f t="shared" si="386"/>
        <v>0</v>
      </c>
      <c r="JZ993" s="37">
        <f t="shared" si="387"/>
        <v>0</v>
      </c>
      <c r="KA993" s="37">
        <f t="shared" si="388"/>
        <v>0</v>
      </c>
      <c r="KB993" s="37">
        <f t="shared" si="389"/>
        <v>0</v>
      </c>
      <c r="KC993" s="37">
        <f t="shared" si="390"/>
        <v>0</v>
      </c>
      <c r="KD993" s="37">
        <f t="shared" si="391"/>
        <v>0</v>
      </c>
      <c r="KV993" s="37">
        <f t="shared" si="392"/>
        <v>0</v>
      </c>
    </row>
    <row r="994" spans="1:308" ht="17.25" customHeight="1" x14ac:dyDescent="0.3">
      <c r="A994" s="17"/>
      <c r="B994" s="19"/>
      <c r="E994" s="78">
        <f t="shared" si="393"/>
        <v>0</v>
      </c>
      <c r="F994" s="78">
        <f t="shared" si="373"/>
        <v>0</v>
      </c>
      <c r="G994" s="78">
        <f t="shared" si="374"/>
        <v>0</v>
      </c>
      <c r="H994" s="78">
        <f t="shared" si="375"/>
        <v>0</v>
      </c>
      <c r="I994" s="78">
        <f t="shared" si="394"/>
        <v>0</v>
      </c>
      <c r="J994" s="37">
        <f t="shared" si="376"/>
        <v>0</v>
      </c>
      <c r="V994" s="180">
        <f t="shared" si="372"/>
        <v>0</v>
      </c>
      <c r="W994" s="180">
        <f t="shared" si="377"/>
        <v>0</v>
      </c>
      <c r="X994" s="180"/>
      <c r="Y994" s="180"/>
      <c r="Z994" s="180">
        <f t="shared" si="378"/>
        <v>0</v>
      </c>
      <c r="AA994" s="180"/>
      <c r="AB994" s="180"/>
      <c r="AC994" s="180">
        <f t="shared" si="379"/>
        <v>0</v>
      </c>
      <c r="AM994" s="179">
        <f t="shared" si="380"/>
        <v>0</v>
      </c>
      <c r="AP994" s="37">
        <f t="shared" si="381"/>
        <v>0</v>
      </c>
      <c r="AS994" s="37">
        <f t="shared" si="382"/>
        <v>0</v>
      </c>
      <c r="AV994" s="37">
        <f t="shared" si="395"/>
        <v>0</v>
      </c>
      <c r="DE994" s="37">
        <f t="shared" si="383"/>
        <v>0</v>
      </c>
      <c r="EL994" s="37">
        <f t="shared" si="384"/>
        <v>0</v>
      </c>
      <c r="FH994" s="37">
        <v>0</v>
      </c>
      <c r="FI994" s="37">
        <v>0</v>
      </c>
      <c r="JT994" s="37">
        <f t="shared" si="385"/>
        <v>0</v>
      </c>
      <c r="JW994" s="37">
        <f t="shared" si="386"/>
        <v>0</v>
      </c>
      <c r="JZ994" s="37">
        <f t="shared" si="387"/>
        <v>0</v>
      </c>
      <c r="KA994" s="37">
        <f t="shared" si="388"/>
        <v>0</v>
      </c>
      <c r="KB994" s="37">
        <f t="shared" si="389"/>
        <v>0</v>
      </c>
      <c r="KC994" s="37">
        <f t="shared" si="390"/>
        <v>0</v>
      </c>
      <c r="KD994" s="37">
        <f t="shared" si="391"/>
        <v>0</v>
      </c>
      <c r="KV994" s="37">
        <f t="shared" si="392"/>
        <v>0</v>
      </c>
    </row>
    <row r="995" spans="1:308" ht="17.25" customHeight="1" x14ac:dyDescent="0.3">
      <c r="A995" s="17"/>
      <c r="B995" s="19"/>
      <c r="E995" s="78">
        <f t="shared" si="393"/>
        <v>0</v>
      </c>
      <c r="F995" s="78">
        <f t="shared" si="373"/>
        <v>0</v>
      </c>
      <c r="G995" s="78">
        <f t="shared" si="374"/>
        <v>0</v>
      </c>
      <c r="H995" s="78">
        <f t="shared" si="375"/>
        <v>0</v>
      </c>
      <c r="I995" s="78">
        <f t="shared" si="394"/>
        <v>0</v>
      </c>
      <c r="J995" s="37">
        <f t="shared" si="376"/>
        <v>0</v>
      </c>
      <c r="V995" s="180">
        <f t="shared" si="372"/>
        <v>0</v>
      </c>
      <c r="W995" s="180">
        <f t="shared" si="377"/>
        <v>0</v>
      </c>
      <c r="X995" s="180"/>
      <c r="Y995" s="180"/>
      <c r="Z995" s="180">
        <f t="shared" si="378"/>
        <v>0</v>
      </c>
      <c r="AA995" s="180"/>
      <c r="AB995" s="180"/>
      <c r="AC995" s="180">
        <f t="shared" si="379"/>
        <v>0</v>
      </c>
      <c r="AM995" s="179">
        <f t="shared" si="380"/>
        <v>0</v>
      </c>
      <c r="AP995" s="37">
        <f t="shared" si="381"/>
        <v>0</v>
      </c>
      <c r="AS995" s="37">
        <f t="shared" si="382"/>
        <v>0</v>
      </c>
      <c r="AV995" s="37">
        <f t="shared" si="395"/>
        <v>0</v>
      </c>
      <c r="DE995" s="37">
        <f t="shared" si="383"/>
        <v>0</v>
      </c>
      <c r="EL995" s="37">
        <f t="shared" si="384"/>
        <v>0</v>
      </c>
      <c r="FH995" s="37">
        <v>0</v>
      </c>
      <c r="FI995" s="37">
        <v>0</v>
      </c>
      <c r="JT995" s="37">
        <f t="shared" si="385"/>
        <v>0</v>
      </c>
      <c r="JW995" s="37">
        <f t="shared" si="386"/>
        <v>0</v>
      </c>
      <c r="JZ995" s="37">
        <f t="shared" si="387"/>
        <v>0</v>
      </c>
      <c r="KA995" s="37">
        <f t="shared" si="388"/>
        <v>0</v>
      </c>
      <c r="KB995" s="37">
        <f t="shared" si="389"/>
        <v>0</v>
      </c>
      <c r="KC995" s="37">
        <f t="shared" si="390"/>
        <v>0</v>
      </c>
      <c r="KD995" s="37">
        <f t="shared" si="391"/>
        <v>0</v>
      </c>
      <c r="KV995" s="37">
        <f t="shared" si="392"/>
        <v>0</v>
      </c>
    </row>
    <row r="996" spans="1:308" ht="17.25" customHeight="1" x14ac:dyDescent="0.3">
      <c r="A996" s="17"/>
      <c r="B996" s="19"/>
      <c r="E996" s="78">
        <f t="shared" si="393"/>
        <v>0</v>
      </c>
      <c r="F996" s="78">
        <f t="shared" si="373"/>
        <v>0</v>
      </c>
      <c r="G996" s="78">
        <f t="shared" si="374"/>
        <v>0</v>
      </c>
      <c r="H996" s="78">
        <f t="shared" si="375"/>
        <v>0</v>
      </c>
      <c r="I996" s="78">
        <f t="shared" si="394"/>
        <v>0</v>
      </c>
      <c r="J996" s="37">
        <f t="shared" si="376"/>
        <v>0</v>
      </c>
      <c r="V996" s="180">
        <f t="shared" si="372"/>
        <v>0</v>
      </c>
      <c r="W996" s="180">
        <f t="shared" si="377"/>
        <v>0</v>
      </c>
      <c r="X996" s="180"/>
      <c r="Y996" s="180"/>
      <c r="Z996" s="180">
        <f t="shared" si="378"/>
        <v>0</v>
      </c>
      <c r="AA996" s="180"/>
      <c r="AB996" s="180"/>
      <c r="AC996" s="180">
        <f t="shared" si="379"/>
        <v>0</v>
      </c>
      <c r="AM996" s="179">
        <f t="shared" si="380"/>
        <v>0</v>
      </c>
      <c r="AP996" s="37">
        <f t="shared" si="381"/>
        <v>0</v>
      </c>
      <c r="AS996" s="37">
        <f t="shared" si="382"/>
        <v>0</v>
      </c>
      <c r="AV996" s="37">
        <f t="shared" si="395"/>
        <v>0</v>
      </c>
      <c r="DE996" s="37">
        <f t="shared" si="383"/>
        <v>0</v>
      </c>
      <c r="EL996" s="37">
        <f t="shared" si="384"/>
        <v>0</v>
      </c>
      <c r="FH996" s="37">
        <v>0</v>
      </c>
      <c r="FI996" s="37">
        <v>0</v>
      </c>
      <c r="JT996" s="37">
        <f t="shared" si="385"/>
        <v>0</v>
      </c>
      <c r="JW996" s="37">
        <f t="shared" si="386"/>
        <v>0</v>
      </c>
      <c r="JZ996" s="37">
        <f t="shared" si="387"/>
        <v>0</v>
      </c>
      <c r="KA996" s="37">
        <f t="shared" si="388"/>
        <v>0</v>
      </c>
      <c r="KB996" s="37">
        <f t="shared" si="389"/>
        <v>0</v>
      </c>
      <c r="KC996" s="37">
        <f t="shared" si="390"/>
        <v>0</v>
      </c>
      <c r="KD996" s="37">
        <f t="shared" si="391"/>
        <v>0</v>
      </c>
      <c r="KV996" s="37">
        <f t="shared" si="392"/>
        <v>0</v>
      </c>
    </row>
    <row r="997" spans="1:308" ht="17.25" customHeight="1" x14ac:dyDescent="0.3">
      <c r="A997" s="17"/>
      <c r="B997" s="19"/>
      <c r="E997" s="78">
        <f t="shared" si="393"/>
        <v>0</v>
      </c>
      <c r="F997" s="78">
        <f t="shared" si="373"/>
        <v>0</v>
      </c>
      <c r="G997" s="78">
        <f t="shared" si="374"/>
        <v>0</v>
      </c>
      <c r="H997" s="78">
        <f t="shared" si="375"/>
        <v>0</v>
      </c>
      <c r="I997" s="78">
        <f t="shared" si="394"/>
        <v>0</v>
      </c>
      <c r="J997" s="37">
        <f t="shared" si="376"/>
        <v>0</v>
      </c>
      <c r="V997" s="180">
        <f t="shared" si="372"/>
        <v>0</v>
      </c>
      <c r="W997" s="180">
        <f t="shared" si="377"/>
        <v>0</v>
      </c>
      <c r="X997" s="180"/>
      <c r="Y997" s="180"/>
      <c r="Z997" s="180">
        <f t="shared" si="378"/>
        <v>0</v>
      </c>
      <c r="AA997" s="180"/>
      <c r="AB997" s="180"/>
      <c r="AC997" s="180">
        <f t="shared" si="379"/>
        <v>0</v>
      </c>
      <c r="AM997" s="179">
        <f t="shared" si="380"/>
        <v>0</v>
      </c>
      <c r="AP997" s="37">
        <f t="shared" si="381"/>
        <v>0</v>
      </c>
      <c r="AS997" s="37">
        <f t="shared" si="382"/>
        <v>0</v>
      </c>
      <c r="AV997" s="37">
        <f t="shared" si="395"/>
        <v>0</v>
      </c>
      <c r="DE997" s="37">
        <f t="shared" si="383"/>
        <v>0</v>
      </c>
      <c r="EL997" s="37">
        <f t="shared" si="384"/>
        <v>0</v>
      </c>
      <c r="FH997" s="37">
        <v>0</v>
      </c>
      <c r="FI997" s="37">
        <v>0</v>
      </c>
      <c r="JT997" s="37">
        <f t="shared" si="385"/>
        <v>0</v>
      </c>
      <c r="JW997" s="37">
        <f t="shared" si="386"/>
        <v>0</v>
      </c>
      <c r="JZ997" s="37">
        <f t="shared" si="387"/>
        <v>0</v>
      </c>
      <c r="KA997" s="37">
        <f t="shared" si="388"/>
        <v>0</v>
      </c>
      <c r="KB997" s="37">
        <f t="shared" si="389"/>
        <v>0</v>
      </c>
      <c r="KC997" s="37">
        <f t="shared" si="390"/>
        <v>0</v>
      </c>
      <c r="KD997" s="37">
        <f t="shared" si="391"/>
        <v>0</v>
      </c>
      <c r="KV997" s="37">
        <f t="shared" si="392"/>
        <v>0</v>
      </c>
    </row>
    <row r="998" spans="1:308" ht="17.25" customHeight="1" x14ac:dyDescent="0.3">
      <c r="A998" s="17"/>
      <c r="B998" s="19"/>
      <c r="E998" s="78">
        <f t="shared" si="393"/>
        <v>0</v>
      </c>
      <c r="F998" s="78">
        <f t="shared" si="373"/>
        <v>0</v>
      </c>
      <c r="G998" s="78">
        <f t="shared" si="374"/>
        <v>0</v>
      </c>
      <c r="H998" s="78">
        <f t="shared" si="375"/>
        <v>0</v>
      </c>
      <c r="I998" s="78">
        <f t="shared" si="394"/>
        <v>0</v>
      </c>
      <c r="J998" s="37">
        <f t="shared" si="376"/>
        <v>0</v>
      </c>
      <c r="V998" s="180">
        <f t="shared" si="372"/>
        <v>0</v>
      </c>
      <c r="W998" s="180">
        <f t="shared" si="377"/>
        <v>0</v>
      </c>
      <c r="X998" s="180"/>
      <c r="Y998" s="180"/>
      <c r="Z998" s="180">
        <f t="shared" si="378"/>
        <v>0</v>
      </c>
      <c r="AA998" s="180"/>
      <c r="AB998" s="180"/>
      <c r="AC998" s="180">
        <f t="shared" si="379"/>
        <v>0</v>
      </c>
      <c r="AM998" s="179">
        <f t="shared" si="380"/>
        <v>0</v>
      </c>
      <c r="AP998" s="37">
        <f t="shared" si="381"/>
        <v>0</v>
      </c>
      <c r="AS998" s="37">
        <f t="shared" si="382"/>
        <v>0</v>
      </c>
      <c r="AV998" s="37">
        <f t="shared" si="395"/>
        <v>0</v>
      </c>
      <c r="DE998" s="37">
        <f t="shared" si="383"/>
        <v>0</v>
      </c>
      <c r="EL998" s="37">
        <f t="shared" si="384"/>
        <v>0</v>
      </c>
      <c r="FH998" s="37">
        <v>0</v>
      </c>
      <c r="FI998" s="37">
        <v>0</v>
      </c>
      <c r="JT998" s="37">
        <f t="shared" si="385"/>
        <v>0</v>
      </c>
      <c r="JW998" s="37">
        <f t="shared" si="386"/>
        <v>0</v>
      </c>
      <c r="JZ998" s="37">
        <f t="shared" si="387"/>
        <v>0</v>
      </c>
      <c r="KA998" s="37">
        <f t="shared" si="388"/>
        <v>0</v>
      </c>
      <c r="KB998" s="37">
        <f t="shared" si="389"/>
        <v>0</v>
      </c>
      <c r="KC998" s="37">
        <f t="shared" si="390"/>
        <v>0</v>
      </c>
      <c r="KD998" s="37">
        <f t="shared" si="391"/>
        <v>0</v>
      </c>
      <c r="KV998" s="37">
        <f t="shared" si="392"/>
        <v>0</v>
      </c>
    </row>
    <row r="999" spans="1:308" ht="17.25" customHeight="1" x14ac:dyDescent="0.3">
      <c r="A999" s="17"/>
      <c r="B999" s="19"/>
      <c r="E999" s="78">
        <f t="shared" si="393"/>
        <v>0</v>
      </c>
      <c r="F999" s="78">
        <f t="shared" si="373"/>
        <v>0</v>
      </c>
      <c r="G999" s="78">
        <f t="shared" si="374"/>
        <v>0</v>
      </c>
      <c r="H999" s="78">
        <f t="shared" si="375"/>
        <v>0</v>
      </c>
      <c r="I999" s="78">
        <f t="shared" si="394"/>
        <v>0</v>
      </c>
      <c r="J999" s="37">
        <f t="shared" si="376"/>
        <v>0</v>
      </c>
      <c r="V999" s="180">
        <f t="shared" si="372"/>
        <v>0</v>
      </c>
      <c r="W999" s="180">
        <f t="shared" si="377"/>
        <v>0</v>
      </c>
      <c r="X999" s="180"/>
      <c r="Y999" s="180"/>
      <c r="Z999" s="180">
        <f t="shared" si="378"/>
        <v>0</v>
      </c>
      <c r="AA999" s="180"/>
      <c r="AB999" s="180"/>
      <c r="AC999" s="180">
        <f t="shared" si="379"/>
        <v>0</v>
      </c>
      <c r="AM999" s="179">
        <f t="shared" si="380"/>
        <v>0</v>
      </c>
      <c r="AP999" s="37">
        <f t="shared" si="381"/>
        <v>0</v>
      </c>
      <c r="AS999" s="37">
        <f t="shared" si="382"/>
        <v>0</v>
      </c>
      <c r="AV999" s="37">
        <f t="shared" si="395"/>
        <v>0</v>
      </c>
      <c r="DE999" s="37">
        <f t="shared" si="383"/>
        <v>0</v>
      </c>
      <c r="EL999" s="37">
        <f t="shared" si="384"/>
        <v>0</v>
      </c>
      <c r="FH999" s="37">
        <v>0</v>
      </c>
      <c r="FI999" s="37">
        <v>0</v>
      </c>
      <c r="JT999" s="37">
        <f t="shared" si="385"/>
        <v>0</v>
      </c>
      <c r="JW999" s="37">
        <f t="shared" si="386"/>
        <v>0</v>
      </c>
      <c r="JZ999" s="37">
        <f t="shared" si="387"/>
        <v>0</v>
      </c>
      <c r="KA999" s="37">
        <f t="shared" si="388"/>
        <v>0</v>
      </c>
      <c r="KB999" s="37">
        <f t="shared" si="389"/>
        <v>0</v>
      </c>
      <c r="KC999" s="37">
        <f t="shared" si="390"/>
        <v>0</v>
      </c>
      <c r="KD999" s="37">
        <f t="shared" si="391"/>
        <v>0</v>
      </c>
      <c r="KV999" s="37">
        <f t="shared" si="392"/>
        <v>0</v>
      </c>
    </row>
    <row r="1000" spans="1:308" ht="17.25" customHeight="1" x14ac:dyDescent="0.3">
      <c r="A1000" s="17"/>
      <c r="B1000" s="19"/>
      <c r="E1000" s="78">
        <f t="shared" si="393"/>
        <v>0</v>
      </c>
      <c r="F1000" s="78">
        <f t="shared" si="373"/>
        <v>0</v>
      </c>
      <c r="G1000" s="78">
        <f t="shared" si="374"/>
        <v>0</v>
      </c>
      <c r="H1000" s="78">
        <f t="shared" si="375"/>
        <v>0</v>
      </c>
      <c r="I1000" s="78">
        <f t="shared" si="394"/>
        <v>0</v>
      </c>
      <c r="J1000" s="37">
        <f t="shared" si="376"/>
        <v>0</v>
      </c>
      <c r="V1000" s="180">
        <f t="shared" si="372"/>
        <v>0</v>
      </c>
      <c r="W1000" s="180">
        <f t="shared" si="377"/>
        <v>0</v>
      </c>
      <c r="X1000" s="180"/>
      <c r="Y1000" s="180"/>
      <c r="Z1000" s="180">
        <f t="shared" si="378"/>
        <v>0</v>
      </c>
      <c r="AA1000" s="180"/>
      <c r="AB1000" s="180"/>
      <c r="AC1000" s="180">
        <f t="shared" si="379"/>
        <v>0</v>
      </c>
      <c r="AM1000" s="179">
        <f t="shared" si="380"/>
        <v>0</v>
      </c>
      <c r="AP1000" s="37">
        <f t="shared" si="381"/>
        <v>0</v>
      </c>
      <c r="AS1000" s="37">
        <f t="shared" si="382"/>
        <v>0</v>
      </c>
      <c r="AV1000" s="37">
        <f t="shared" si="395"/>
        <v>0</v>
      </c>
      <c r="DE1000" s="37">
        <f t="shared" si="383"/>
        <v>0</v>
      </c>
      <c r="EL1000" s="37">
        <f t="shared" si="384"/>
        <v>0</v>
      </c>
      <c r="FH1000" s="37">
        <v>0</v>
      </c>
      <c r="FI1000" s="37">
        <v>0</v>
      </c>
      <c r="JT1000" s="37">
        <f t="shared" si="385"/>
        <v>0</v>
      </c>
      <c r="JW1000" s="37">
        <f t="shared" si="386"/>
        <v>0</v>
      </c>
      <c r="JZ1000" s="37">
        <f t="shared" si="387"/>
        <v>0</v>
      </c>
      <c r="KA1000" s="37">
        <f t="shared" si="388"/>
        <v>0</v>
      </c>
      <c r="KB1000" s="37">
        <f t="shared" si="389"/>
        <v>0</v>
      </c>
      <c r="KC1000" s="37">
        <f t="shared" si="390"/>
        <v>0</v>
      </c>
      <c r="KD1000" s="37">
        <f t="shared" si="391"/>
        <v>0</v>
      </c>
      <c r="KV1000" s="37">
        <f t="shared" si="392"/>
        <v>0</v>
      </c>
    </row>
    <row r="1001" spans="1:308" ht="17.25" customHeight="1" x14ac:dyDescent="0.3">
      <c r="A1001" s="17"/>
      <c r="B1001" s="19"/>
      <c r="E1001" s="78">
        <f t="shared" si="393"/>
        <v>0</v>
      </c>
      <c r="F1001" s="78">
        <f t="shared" si="373"/>
        <v>0</v>
      </c>
      <c r="G1001" s="78">
        <f t="shared" si="374"/>
        <v>0</v>
      </c>
      <c r="H1001" s="78">
        <f t="shared" si="375"/>
        <v>0</v>
      </c>
      <c r="I1001" s="78">
        <f t="shared" si="394"/>
        <v>0</v>
      </c>
      <c r="J1001" s="37">
        <f t="shared" si="376"/>
        <v>0</v>
      </c>
      <c r="V1001" s="180">
        <f t="shared" si="372"/>
        <v>0</v>
      </c>
      <c r="W1001" s="180">
        <f t="shared" si="377"/>
        <v>0</v>
      </c>
      <c r="X1001" s="180"/>
      <c r="Y1001" s="180"/>
      <c r="Z1001" s="180">
        <f t="shared" si="378"/>
        <v>0</v>
      </c>
      <c r="AA1001" s="180"/>
      <c r="AB1001" s="180"/>
      <c r="AC1001" s="180">
        <f t="shared" si="379"/>
        <v>0</v>
      </c>
      <c r="AM1001" s="179">
        <f t="shared" si="380"/>
        <v>0</v>
      </c>
      <c r="AP1001" s="37">
        <f t="shared" si="381"/>
        <v>0</v>
      </c>
      <c r="AS1001" s="37">
        <f t="shared" si="382"/>
        <v>0</v>
      </c>
      <c r="AV1001" s="37">
        <f t="shared" si="395"/>
        <v>0</v>
      </c>
      <c r="DE1001" s="37">
        <f t="shared" si="383"/>
        <v>0</v>
      </c>
      <c r="EL1001" s="37">
        <f t="shared" si="384"/>
        <v>0</v>
      </c>
      <c r="FH1001" s="37">
        <v>0</v>
      </c>
      <c r="FI1001" s="37">
        <v>0</v>
      </c>
      <c r="JT1001" s="37">
        <f t="shared" si="385"/>
        <v>0</v>
      </c>
      <c r="JW1001" s="37">
        <f t="shared" si="386"/>
        <v>0</v>
      </c>
      <c r="JZ1001" s="37">
        <f t="shared" si="387"/>
        <v>0</v>
      </c>
      <c r="KA1001" s="37">
        <f t="shared" si="388"/>
        <v>0</v>
      </c>
      <c r="KB1001" s="37">
        <f t="shared" si="389"/>
        <v>0</v>
      </c>
      <c r="KC1001" s="37">
        <f t="shared" si="390"/>
        <v>0</v>
      </c>
      <c r="KD1001" s="37">
        <f t="shared" si="391"/>
        <v>0</v>
      </c>
      <c r="KV1001" s="37">
        <f t="shared" si="392"/>
        <v>0</v>
      </c>
    </row>
    <row r="1002" spans="1:308" ht="17.25" customHeight="1" x14ac:dyDescent="0.3">
      <c r="A1002" s="17"/>
      <c r="B1002" s="19"/>
      <c r="E1002" s="78">
        <f t="shared" si="393"/>
        <v>0</v>
      </c>
      <c r="F1002" s="78">
        <f t="shared" si="373"/>
        <v>0</v>
      </c>
      <c r="G1002" s="78">
        <f t="shared" si="374"/>
        <v>0</v>
      </c>
      <c r="H1002" s="78">
        <f t="shared" si="375"/>
        <v>0</v>
      </c>
      <c r="I1002" s="78">
        <f t="shared" si="394"/>
        <v>0</v>
      </c>
      <c r="J1002" s="37">
        <f t="shared" si="376"/>
        <v>0</v>
      </c>
      <c r="V1002" s="180">
        <f t="shared" si="372"/>
        <v>0</v>
      </c>
      <c r="W1002" s="180">
        <f t="shared" si="377"/>
        <v>0</v>
      </c>
      <c r="X1002" s="180"/>
      <c r="Y1002" s="180"/>
      <c r="Z1002" s="180">
        <f t="shared" si="378"/>
        <v>0</v>
      </c>
      <c r="AA1002" s="180"/>
      <c r="AB1002" s="180"/>
      <c r="AC1002" s="180">
        <f t="shared" si="379"/>
        <v>0</v>
      </c>
      <c r="AM1002" s="179">
        <f t="shared" si="380"/>
        <v>0</v>
      </c>
      <c r="AP1002" s="37">
        <f t="shared" si="381"/>
        <v>0</v>
      </c>
      <c r="AS1002" s="37">
        <f t="shared" si="382"/>
        <v>0</v>
      </c>
      <c r="AV1002" s="37">
        <f t="shared" si="395"/>
        <v>0</v>
      </c>
      <c r="DE1002" s="37">
        <f t="shared" si="383"/>
        <v>0</v>
      </c>
      <c r="EL1002" s="37">
        <f t="shared" si="384"/>
        <v>0</v>
      </c>
      <c r="FH1002" s="37">
        <v>0</v>
      </c>
      <c r="FI1002" s="37">
        <v>0</v>
      </c>
      <c r="JT1002" s="37">
        <f t="shared" si="385"/>
        <v>0</v>
      </c>
      <c r="JW1002" s="37">
        <f t="shared" si="386"/>
        <v>0</v>
      </c>
      <c r="JZ1002" s="37">
        <f t="shared" si="387"/>
        <v>0</v>
      </c>
      <c r="KA1002" s="37">
        <f t="shared" si="388"/>
        <v>0</v>
      </c>
      <c r="KB1002" s="37">
        <f t="shared" si="389"/>
        <v>0</v>
      </c>
      <c r="KC1002" s="37">
        <f t="shared" si="390"/>
        <v>0</v>
      </c>
      <c r="KD1002" s="37">
        <f t="shared" si="391"/>
        <v>0</v>
      </c>
      <c r="KV1002" s="37">
        <f t="shared" si="392"/>
        <v>0</v>
      </c>
    </row>
    <row r="1003" spans="1:308" ht="17.25" customHeight="1" x14ac:dyDescent="0.3">
      <c r="A1003" s="17"/>
      <c r="B1003" s="19"/>
      <c r="E1003" s="78">
        <f t="shared" si="393"/>
        <v>0</v>
      </c>
      <c r="F1003" s="78">
        <f t="shared" si="373"/>
        <v>0</v>
      </c>
      <c r="G1003" s="78">
        <f t="shared" si="374"/>
        <v>0</v>
      </c>
      <c r="H1003" s="78">
        <f t="shared" si="375"/>
        <v>0</v>
      </c>
      <c r="I1003" s="78">
        <f t="shared" si="394"/>
        <v>0</v>
      </c>
      <c r="J1003" s="37">
        <f t="shared" si="376"/>
        <v>0</v>
      </c>
      <c r="V1003" s="180">
        <f t="shared" si="372"/>
        <v>0</v>
      </c>
      <c r="W1003" s="180">
        <f t="shared" si="377"/>
        <v>0</v>
      </c>
      <c r="X1003" s="180"/>
      <c r="Y1003" s="180"/>
      <c r="Z1003" s="180">
        <f t="shared" si="378"/>
        <v>0</v>
      </c>
      <c r="AA1003" s="180"/>
      <c r="AB1003" s="180"/>
      <c r="AC1003" s="180">
        <f t="shared" si="379"/>
        <v>0</v>
      </c>
      <c r="AM1003" s="179">
        <f t="shared" si="380"/>
        <v>0</v>
      </c>
      <c r="AP1003" s="37">
        <f t="shared" si="381"/>
        <v>0</v>
      </c>
      <c r="AS1003" s="37">
        <f t="shared" si="382"/>
        <v>0</v>
      </c>
      <c r="AV1003" s="37">
        <f t="shared" si="395"/>
        <v>0</v>
      </c>
      <c r="DE1003" s="37">
        <f t="shared" si="383"/>
        <v>0</v>
      </c>
      <c r="EL1003" s="37">
        <f t="shared" si="384"/>
        <v>0</v>
      </c>
      <c r="FH1003" s="37">
        <v>0</v>
      </c>
      <c r="FI1003" s="37">
        <v>0</v>
      </c>
      <c r="JT1003" s="37">
        <f t="shared" si="385"/>
        <v>0</v>
      </c>
      <c r="JW1003" s="37">
        <f t="shared" si="386"/>
        <v>0</v>
      </c>
      <c r="JZ1003" s="37">
        <f t="shared" si="387"/>
        <v>0</v>
      </c>
      <c r="KA1003" s="37">
        <f t="shared" si="388"/>
        <v>0</v>
      </c>
      <c r="KB1003" s="37">
        <f t="shared" si="389"/>
        <v>0</v>
      </c>
      <c r="KC1003" s="37">
        <f t="shared" si="390"/>
        <v>0</v>
      </c>
      <c r="KD1003" s="37">
        <f t="shared" si="391"/>
        <v>0</v>
      </c>
      <c r="KV1003" s="37">
        <f t="shared" si="392"/>
        <v>0</v>
      </c>
    </row>
    <row r="1004" spans="1:308" ht="17.25" customHeight="1" x14ac:dyDescent="0.3">
      <c r="A1004" s="17"/>
      <c r="B1004" s="19"/>
      <c r="E1004" s="78">
        <f t="shared" si="393"/>
        <v>0</v>
      </c>
      <c r="F1004" s="78">
        <f t="shared" si="373"/>
        <v>0</v>
      </c>
      <c r="G1004" s="78">
        <f t="shared" si="374"/>
        <v>0</v>
      </c>
      <c r="H1004" s="78">
        <f t="shared" si="375"/>
        <v>0</v>
      </c>
      <c r="I1004" s="78">
        <f t="shared" si="394"/>
        <v>0</v>
      </c>
      <c r="J1004" s="37">
        <f t="shared" si="376"/>
        <v>0</v>
      </c>
      <c r="V1004" s="180">
        <f t="shared" si="372"/>
        <v>0</v>
      </c>
      <c r="W1004" s="180">
        <f t="shared" si="377"/>
        <v>0</v>
      </c>
      <c r="X1004" s="180"/>
      <c r="Y1004" s="180"/>
      <c r="Z1004" s="180">
        <f t="shared" si="378"/>
        <v>0</v>
      </c>
      <c r="AA1004" s="180"/>
      <c r="AB1004" s="180"/>
      <c r="AC1004" s="180">
        <f t="shared" si="379"/>
        <v>0</v>
      </c>
      <c r="AM1004" s="179">
        <f t="shared" si="380"/>
        <v>0</v>
      </c>
      <c r="AP1004" s="37">
        <f t="shared" si="381"/>
        <v>0</v>
      </c>
      <c r="AS1004" s="37">
        <f t="shared" si="382"/>
        <v>0</v>
      </c>
      <c r="AV1004" s="37">
        <f t="shared" si="395"/>
        <v>0</v>
      </c>
      <c r="DE1004" s="37">
        <f t="shared" si="383"/>
        <v>0</v>
      </c>
      <c r="EL1004" s="37">
        <f t="shared" si="384"/>
        <v>0</v>
      </c>
      <c r="FH1004" s="37">
        <v>0</v>
      </c>
      <c r="FI1004" s="37">
        <v>0</v>
      </c>
      <c r="JT1004" s="37">
        <f t="shared" si="385"/>
        <v>0</v>
      </c>
      <c r="JW1004" s="37">
        <f t="shared" si="386"/>
        <v>0</v>
      </c>
      <c r="JZ1004" s="37">
        <f t="shared" si="387"/>
        <v>0</v>
      </c>
      <c r="KA1004" s="37">
        <f t="shared" si="388"/>
        <v>0</v>
      </c>
      <c r="KB1004" s="37">
        <f t="shared" si="389"/>
        <v>0</v>
      </c>
      <c r="KC1004" s="37">
        <f t="shared" si="390"/>
        <v>0</v>
      </c>
      <c r="KD1004" s="37">
        <f t="shared" si="391"/>
        <v>0</v>
      </c>
      <c r="KV1004" s="37">
        <f t="shared" si="392"/>
        <v>0</v>
      </c>
    </row>
    <row r="1005" spans="1:308" ht="17.25" customHeight="1" x14ac:dyDescent="0.3">
      <c r="A1005" s="17"/>
      <c r="B1005" s="19"/>
      <c r="E1005" s="78">
        <f t="shared" si="393"/>
        <v>0</v>
      </c>
      <c r="F1005" s="78">
        <f t="shared" si="373"/>
        <v>0</v>
      </c>
      <c r="G1005" s="78">
        <f t="shared" si="374"/>
        <v>0</v>
      </c>
      <c r="H1005" s="78">
        <f t="shared" si="375"/>
        <v>0</v>
      </c>
      <c r="I1005" s="78">
        <f t="shared" si="394"/>
        <v>0</v>
      </c>
      <c r="J1005" s="37">
        <f t="shared" si="376"/>
        <v>0</v>
      </c>
      <c r="V1005" s="180">
        <f t="shared" si="372"/>
        <v>0</v>
      </c>
      <c r="W1005" s="180">
        <f t="shared" si="377"/>
        <v>0</v>
      </c>
      <c r="X1005" s="180"/>
      <c r="Y1005" s="180"/>
      <c r="Z1005" s="180">
        <f t="shared" si="378"/>
        <v>0</v>
      </c>
      <c r="AA1005" s="180"/>
      <c r="AB1005" s="180"/>
      <c r="AC1005" s="180">
        <f t="shared" si="379"/>
        <v>0</v>
      </c>
      <c r="AM1005" s="179">
        <f t="shared" si="380"/>
        <v>0</v>
      </c>
      <c r="AP1005" s="37">
        <f t="shared" si="381"/>
        <v>0</v>
      </c>
      <c r="AS1005" s="37">
        <f t="shared" si="382"/>
        <v>0</v>
      </c>
      <c r="AV1005" s="37">
        <f t="shared" si="395"/>
        <v>0</v>
      </c>
      <c r="DE1005" s="37">
        <f t="shared" si="383"/>
        <v>0</v>
      </c>
      <c r="EL1005" s="37">
        <f t="shared" si="384"/>
        <v>0</v>
      </c>
      <c r="FH1005" s="37">
        <v>0</v>
      </c>
      <c r="FI1005" s="37">
        <v>0</v>
      </c>
      <c r="JT1005" s="37">
        <f t="shared" si="385"/>
        <v>0</v>
      </c>
      <c r="JW1005" s="37">
        <f t="shared" si="386"/>
        <v>0</v>
      </c>
      <c r="JZ1005" s="37">
        <f t="shared" si="387"/>
        <v>0</v>
      </c>
      <c r="KA1005" s="37">
        <f t="shared" si="388"/>
        <v>0</v>
      </c>
      <c r="KB1005" s="37">
        <f t="shared" si="389"/>
        <v>0</v>
      </c>
      <c r="KC1005" s="37">
        <f t="shared" si="390"/>
        <v>0</v>
      </c>
      <c r="KD1005" s="37">
        <f t="shared" si="391"/>
        <v>0</v>
      </c>
      <c r="KV1005" s="37">
        <f t="shared" si="392"/>
        <v>0</v>
      </c>
    </row>
    <row r="1006" spans="1:308" ht="17.25" customHeight="1" x14ac:dyDescent="0.3">
      <c r="A1006" s="17"/>
      <c r="B1006" s="19"/>
      <c r="E1006" s="78">
        <f t="shared" si="393"/>
        <v>0</v>
      </c>
      <c r="F1006" s="78">
        <f t="shared" si="373"/>
        <v>0</v>
      </c>
      <c r="G1006" s="78">
        <f t="shared" si="374"/>
        <v>0</v>
      </c>
      <c r="H1006" s="78">
        <f t="shared" si="375"/>
        <v>0</v>
      </c>
      <c r="I1006" s="78">
        <f t="shared" si="394"/>
        <v>0</v>
      </c>
      <c r="J1006" s="37">
        <f t="shared" si="376"/>
        <v>0</v>
      </c>
      <c r="V1006" s="180">
        <f t="shared" si="372"/>
        <v>0</v>
      </c>
      <c r="W1006" s="180">
        <f t="shared" si="377"/>
        <v>0</v>
      </c>
      <c r="X1006" s="180"/>
      <c r="Y1006" s="180"/>
      <c r="Z1006" s="180">
        <f t="shared" si="378"/>
        <v>0</v>
      </c>
      <c r="AA1006" s="180"/>
      <c r="AB1006" s="180"/>
      <c r="AC1006" s="180">
        <f t="shared" si="379"/>
        <v>0</v>
      </c>
      <c r="AM1006" s="179">
        <f t="shared" si="380"/>
        <v>0</v>
      </c>
      <c r="AP1006" s="37">
        <f t="shared" si="381"/>
        <v>0</v>
      </c>
      <c r="AS1006" s="37">
        <f t="shared" si="382"/>
        <v>0</v>
      </c>
      <c r="AV1006" s="37">
        <f t="shared" si="395"/>
        <v>0</v>
      </c>
      <c r="DE1006" s="37">
        <f t="shared" si="383"/>
        <v>0</v>
      </c>
      <c r="EL1006" s="37">
        <f t="shared" si="384"/>
        <v>0</v>
      </c>
      <c r="FH1006" s="37">
        <v>0</v>
      </c>
      <c r="FI1006" s="37">
        <v>0</v>
      </c>
      <c r="JT1006" s="37">
        <f t="shared" si="385"/>
        <v>0</v>
      </c>
      <c r="JW1006" s="37">
        <f t="shared" si="386"/>
        <v>0</v>
      </c>
      <c r="JZ1006" s="37">
        <f t="shared" si="387"/>
        <v>0</v>
      </c>
      <c r="KA1006" s="37">
        <f t="shared" si="388"/>
        <v>0</v>
      </c>
      <c r="KB1006" s="37">
        <f t="shared" si="389"/>
        <v>0</v>
      </c>
      <c r="KC1006" s="37">
        <f t="shared" si="390"/>
        <v>0</v>
      </c>
      <c r="KD1006" s="37">
        <f t="shared" si="391"/>
        <v>0</v>
      </c>
      <c r="KV1006" s="37">
        <f t="shared" si="392"/>
        <v>0</v>
      </c>
    </row>
    <row r="1007" spans="1:308" ht="17.25" customHeight="1" x14ac:dyDescent="0.3">
      <c r="A1007" s="17"/>
      <c r="B1007" s="19"/>
      <c r="E1007" s="78">
        <f t="shared" si="393"/>
        <v>0</v>
      </c>
      <c r="F1007" s="78">
        <f t="shared" si="373"/>
        <v>0</v>
      </c>
      <c r="G1007" s="78">
        <f t="shared" si="374"/>
        <v>0</v>
      </c>
      <c r="H1007" s="78">
        <f t="shared" si="375"/>
        <v>0</v>
      </c>
      <c r="I1007" s="78">
        <f t="shared" si="394"/>
        <v>0</v>
      </c>
      <c r="J1007" s="37">
        <f t="shared" si="376"/>
        <v>0</v>
      </c>
      <c r="V1007" s="180">
        <f t="shared" si="372"/>
        <v>0</v>
      </c>
      <c r="W1007" s="180">
        <f t="shared" si="377"/>
        <v>0</v>
      </c>
      <c r="X1007" s="180"/>
      <c r="Y1007" s="180"/>
      <c r="Z1007" s="180">
        <f t="shared" si="378"/>
        <v>0</v>
      </c>
      <c r="AA1007" s="180"/>
      <c r="AB1007" s="180"/>
      <c r="AC1007" s="180">
        <f t="shared" si="379"/>
        <v>0</v>
      </c>
      <c r="AM1007" s="179">
        <f t="shared" si="380"/>
        <v>0</v>
      </c>
      <c r="AP1007" s="37">
        <f t="shared" si="381"/>
        <v>0</v>
      </c>
      <c r="AS1007" s="37">
        <f t="shared" si="382"/>
        <v>0</v>
      </c>
      <c r="AV1007" s="37">
        <f t="shared" si="395"/>
        <v>0</v>
      </c>
      <c r="DE1007" s="37">
        <f t="shared" si="383"/>
        <v>0</v>
      </c>
      <c r="EL1007" s="37">
        <f t="shared" si="384"/>
        <v>0</v>
      </c>
      <c r="FH1007" s="37">
        <v>0</v>
      </c>
      <c r="FI1007" s="37">
        <v>0</v>
      </c>
      <c r="JT1007" s="37">
        <f t="shared" si="385"/>
        <v>0</v>
      </c>
      <c r="JW1007" s="37">
        <f t="shared" si="386"/>
        <v>0</v>
      </c>
      <c r="JZ1007" s="37">
        <f t="shared" si="387"/>
        <v>0</v>
      </c>
      <c r="KA1007" s="37">
        <f t="shared" si="388"/>
        <v>0</v>
      </c>
      <c r="KB1007" s="37">
        <f t="shared" si="389"/>
        <v>0</v>
      </c>
      <c r="KC1007" s="37">
        <f t="shared" si="390"/>
        <v>0</v>
      </c>
      <c r="KD1007" s="37">
        <f t="shared" si="391"/>
        <v>0</v>
      </c>
      <c r="KV1007" s="37">
        <f t="shared" si="392"/>
        <v>0</v>
      </c>
    </row>
    <row r="1008" spans="1:308" ht="17.25" customHeight="1" x14ac:dyDescent="0.3">
      <c r="A1008" s="17"/>
      <c r="B1008" s="19"/>
      <c r="E1008" s="78">
        <f t="shared" si="393"/>
        <v>0</v>
      </c>
      <c r="F1008" s="78">
        <f t="shared" si="373"/>
        <v>0</v>
      </c>
      <c r="G1008" s="78">
        <f t="shared" si="374"/>
        <v>0</v>
      </c>
      <c r="H1008" s="78">
        <f t="shared" si="375"/>
        <v>0</v>
      </c>
      <c r="I1008" s="78">
        <f t="shared" si="394"/>
        <v>0</v>
      </c>
      <c r="J1008" s="37">
        <f t="shared" si="376"/>
        <v>0</v>
      </c>
      <c r="V1008" s="180">
        <f t="shared" si="372"/>
        <v>0</v>
      </c>
      <c r="W1008" s="180">
        <f t="shared" si="377"/>
        <v>0</v>
      </c>
      <c r="X1008" s="180"/>
      <c r="Y1008" s="180"/>
      <c r="Z1008" s="180">
        <f t="shared" si="378"/>
        <v>0</v>
      </c>
      <c r="AA1008" s="180"/>
      <c r="AB1008" s="180"/>
      <c r="AC1008" s="180">
        <f t="shared" si="379"/>
        <v>0</v>
      </c>
      <c r="AM1008" s="179">
        <f t="shared" si="380"/>
        <v>0</v>
      </c>
      <c r="AP1008" s="37">
        <f t="shared" si="381"/>
        <v>0</v>
      </c>
      <c r="AS1008" s="37">
        <f t="shared" si="382"/>
        <v>0</v>
      </c>
      <c r="AV1008" s="37">
        <f t="shared" si="395"/>
        <v>0</v>
      </c>
      <c r="DE1008" s="37">
        <f t="shared" si="383"/>
        <v>0</v>
      </c>
      <c r="EL1008" s="37">
        <f t="shared" si="384"/>
        <v>0</v>
      </c>
      <c r="FH1008" s="37">
        <v>0</v>
      </c>
      <c r="FI1008" s="37">
        <v>0</v>
      </c>
      <c r="JT1008" s="37">
        <f t="shared" si="385"/>
        <v>0</v>
      </c>
      <c r="JW1008" s="37">
        <f t="shared" si="386"/>
        <v>0</v>
      </c>
      <c r="JZ1008" s="37">
        <f t="shared" si="387"/>
        <v>0</v>
      </c>
      <c r="KA1008" s="37">
        <f t="shared" si="388"/>
        <v>0</v>
      </c>
      <c r="KB1008" s="37">
        <f t="shared" si="389"/>
        <v>0</v>
      </c>
      <c r="KC1008" s="37">
        <f t="shared" si="390"/>
        <v>0</v>
      </c>
      <c r="KD1008" s="37">
        <f t="shared" si="391"/>
        <v>0</v>
      </c>
      <c r="KV1008" s="37">
        <f t="shared" si="392"/>
        <v>0</v>
      </c>
    </row>
    <row r="1009" spans="1:308" ht="17.25" customHeight="1" x14ac:dyDescent="0.3">
      <c r="A1009" s="17"/>
      <c r="B1009" s="19"/>
      <c r="E1009" s="78">
        <f t="shared" si="393"/>
        <v>0</v>
      </c>
      <c r="F1009" s="78">
        <f t="shared" si="373"/>
        <v>0</v>
      </c>
      <c r="G1009" s="78">
        <f t="shared" si="374"/>
        <v>0</v>
      </c>
      <c r="H1009" s="78">
        <f t="shared" si="375"/>
        <v>0</v>
      </c>
      <c r="I1009" s="78">
        <f t="shared" si="394"/>
        <v>0</v>
      </c>
      <c r="J1009" s="37">
        <f t="shared" si="376"/>
        <v>0</v>
      </c>
      <c r="V1009" s="180">
        <f t="shared" si="372"/>
        <v>0</v>
      </c>
      <c r="W1009" s="180">
        <f t="shared" si="377"/>
        <v>0</v>
      </c>
      <c r="X1009" s="180"/>
      <c r="Y1009" s="180"/>
      <c r="Z1009" s="180">
        <f t="shared" si="378"/>
        <v>0</v>
      </c>
      <c r="AA1009" s="180"/>
      <c r="AB1009" s="180"/>
      <c r="AC1009" s="180">
        <f t="shared" si="379"/>
        <v>0</v>
      </c>
      <c r="AM1009" s="179">
        <f t="shared" si="380"/>
        <v>0</v>
      </c>
      <c r="AP1009" s="37">
        <f t="shared" si="381"/>
        <v>0</v>
      </c>
      <c r="AS1009" s="37">
        <f t="shared" si="382"/>
        <v>0</v>
      </c>
      <c r="AV1009" s="37">
        <f t="shared" si="395"/>
        <v>0</v>
      </c>
      <c r="DE1009" s="37">
        <f t="shared" si="383"/>
        <v>0</v>
      </c>
      <c r="EL1009" s="37">
        <f t="shared" si="384"/>
        <v>0</v>
      </c>
      <c r="FH1009" s="37">
        <v>0</v>
      </c>
      <c r="FI1009" s="37">
        <v>0</v>
      </c>
      <c r="JT1009" s="37">
        <f t="shared" si="385"/>
        <v>0</v>
      </c>
      <c r="JW1009" s="37">
        <f t="shared" si="386"/>
        <v>0</v>
      </c>
      <c r="JZ1009" s="37">
        <f t="shared" si="387"/>
        <v>0</v>
      </c>
      <c r="KA1009" s="37">
        <f t="shared" si="388"/>
        <v>0</v>
      </c>
      <c r="KB1009" s="37">
        <f t="shared" si="389"/>
        <v>0</v>
      </c>
      <c r="KC1009" s="37">
        <f t="shared" si="390"/>
        <v>0</v>
      </c>
      <c r="KD1009" s="37">
        <f t="shared" si="391"/>
        <v>0</v>
      </c>
      <c r="KV1009" s="37">
        <f t="shared" si="392"/>
        <v>0</v>
      </c>
    </row>
    <row r="1010" spans="1:308" ht="17.25" customHeight="1" x14ac:dyDescent="0.3">
      <c r="A1010" s="17"/>
      <c r="B1010" s="19"/>
      <c r="E1010" s="78">
        <f t="shared" si="393"/>
        <v>0</v>
      </c>
      <c r="F1010" s="78">
        <f t="shared" si="373"/>
        <v>0</v>
      </c>
      <c r="G1010" s="78">
        <f t="shared" si="374"/>
        <v>0</v>
      </c>
      <c r="H1010" s="78">
        <f t="shared" si="375"/>
        <v>0</v>
      </c>
      <c r="I1010" s="78">
        <f t="shared" si="394"/>
        <v>0</v>
      </c>
      <c r="J1010" s="37">
        <f t="shared" si="376"/>
        <v>0</v>
      </c>
      <c r="V1010" s="180">
        <f t="shared" si="372"/>
        <v>0</v>
      </c>
      <c r="W1010" s="180">
        <f t="shared" si="377"/>
        <v>0</v>
      </c>
      <c r="X1010" s="180"/>
      <c r="Y1010" s="180"/>
      <c r="Z1010" s="180">
        <f t="shared" si="378"/>
        <v>0</v>
      </c>
      <c r="AA1010" s="180"/>
      <c r="AB1010" s="180"/>
      <c r="AC1010" s="180">
        <f t="shared" si="379"/>
        <v>0</v>
      </c>
      <c r="AM1010" s="179">
        <f t="shared" si="380"/>
        <v>0</v>
      </c>
      <c r="AP1010" s="37">
        <f t="shared" si="381"/>
        <v>0</v>
      </c>
      <c r="AS1010" s="37">
        <f t="shared" si="382"/>
        <v>0</v>
      </c>
      <c r="AV1010" s="37">
        <f t="shared" si="395"/>
        <v>0</v>
      </c>
      <c r="DE1010" s="37">
        <f t="shared" si="383"/>
        <v>0</v>
      </c>
      <c r="EL1010" s="37">
        <f t="shared" si="384"/>
        <v>0</v>
      </c>
      <c r="FH1010" s="37">
        <v>0</v>
      </c>
      <c r="FI1010" s="37">
        <v>0</v>
      </c>
      <c r="JT1010" s="37">
        <f t="shared" si="385"/>
        <v>0</v>
      </c>
      <c r="JW1010" s="37">
        <f t="shared" si="386"/>
        <v>0</v>
      </c>
      <c r="JZ1010" s="37">
        <f t="shared" si="387"/>
        <v>0</v>
      </c>
      <c r="KA1010" s="37">
        <f t="shared" si="388"/>
        <v>0</v>
      </c>
      <c r="KB1010" s="37">
        <f t="shared" si="389"/>
        <v>0</v>
      </c>
      <c r="KC1010" s="37">
        <f t="shared" si="390"/>
        <v>0</v>
      </c>
      <c r="KD1010" s="37">
        <f t="shared" si="391"/>
        <v>0</v>
      </c>
      <c r="KV1010" s="37">
        <f t="shared" si="392"/>
        <v>0</v>
      </c>
    </row>
    <row r="1011" spans="1:308" ht="17.25" customHeight="1" x14ac:dyDescent="0.3">
      <c r="A1011" s="17"/>
      <c r="B1011" s="19"/>
      <c r="E1011" s="78">
        <f t="shared" si="393"/>
        <v>0</v>
      </c>
      <c r="F1011" s="78">
        <f t="shared" si="373"/>
        <v>0</v>
      </c>
      <c r="G1011" s="78">
        <f t="shared" si="374"/>
        <v>0</v>
      </c>
      <c r="H1011" s="78">
        <f t="shared" si="375"/>
        <v>0</v>
      </c>
      <c r="I1011" s="78">
        <f t="shared" si="394"/>
        <v>0</v>
      </c>
      <c r="J1011" s="37">
        <f t="shared" si="376"/>
        <v>0</v>
      </c>
      <c r="V1011" s="180">
        <f t="shared" si="372"/>
        <v>0</v>
      </c>
      <c r="W1011" s="180">
        <f t="shared" si="377"/>
        <v>0</v>
      </c>
      <c r="X1011" s="180"/>
      <c r="Y1011" s="180"/>
      <c r="Z1011" s="180">
        <f t="shared" si="378"/>
        <v>0</v>
      </c>
      <c r="AA1011" s="180"/>
      <c r="AB1011" s="180"/>
      <c r="AC1011" s="180">
        <f t="shared" si="379"/>
        <v>0</v>
      </c>
      <c r="AM1011" s="179">
        <f t="shared" si="380"/>
        <v>0</v>
      </c>
      <c r="AP1011" s="37">
        <f t="shared" si="381"/>
        <v>0</v>
      </c>
      <c r="AS1011" s="37">
        <f t="shared" si="382"/>
        <v>0</v>
      </c>
      <c r="AV1011" s="37">
        <f t="shared" si="395"/>
        <v>0</v>
      </c>
      <c r="DE1011" s="37">
        <f t="shared" si="383"/>
        <v>0</v>
      </c>
      <c r="EL1011" s="37">
        <f t="shared" si="384"/>
        <v>0</v>
      </c>
      <c r="FH1011" s="37">
        <v>0</v>
      </c>
      <c r="FI1011" s="37">
        <v>0</v>
      </c>
      <c r="JT1011" s="37">
        <f t="shared" si="385"/>
        <v>0</v>
      </c>
      <c r="JW1011" s="37">
        <f t="shared" si="386"/>
        <v>0</v>
      </c>
      <c r="JZ1011" s="37">
        <f t="shared" si="387"/>
        <v>0</v>
      </c>
      <c r="KA1011" s="37">
        <f t="shared" si="388"/>
        <v>0</v>
      </c>
      <c r="KB1011" s="37">
        <f t="shared" si="389"/>
        <v>0</v>
      </c>
      <c r="KC1011" s="37">
        <f t="shared" si="390"/>
        <v>0</v>
      </c>
      <c r="KD1011" s="37">
        <f t="shared" si="391"/>
        <v>0</v>
      </c>
      <c r="KV1011" s="37">
        <f t="shared" si="392"/>
        <v>0</v>
      </c>
    </row>
    <row r="1012" spans="1:308" ht="17.25" customHeight="1" x14ac:dyDescent="0.3">
      <c r="A1012" s="17"/>
      <c r="B1012" s="19"/>
      <c r="E1012" s="78">
        <f t="shared" si="393"/>
        <v>0</v>
      </c>
      <c r="F1012" s="78">
        <f t="shared" si="373"/>
        <v>0</v>
      </c>
      <c r="G1012" s="78">
        <f t="shared" si="374"/>
        <v>0</v>
      </c>
      <c r="H1012" s="78">
        <f t="shared" si="375"/>
        <v>0</v>
      </c>
      <c r="I1012" s="78">
        <f t="shared" si="394"/>
        <v>0</v>
      </c>
      <c r="J1012" s="37">
        <f t="shared" si="376"/>
        <v>0</v>
      </c>
      <c r="V1012" s="180">
        <f t="shared" si="372"/>
        <v>0</v>
      </c>
      <c r="W1012" s="180">
        <f t="shared" si="377"/>
        <v>0</v>
      </c>
      <c r="X1012" s="180"/>
      <c r="Y1012" s="180"/>
      <c r="Z1012" s="180">
        <f t="shared" si="378"/>
        <v>0</v>
      </c>
      <c r="AA1012" s="180"/>
      <c r="AB1012" s="180"/>
      <c r="AC1012" s="180">
        <f t="shared" si="379"/>
        <v>0</v>
      </c>
      <c r="AM1012" s="179">
        <f t="shared" si="380"/>
        <v>0</v>
      </c>
      <c r="AP1012" s="37">
        <f t="shared" si="381"/>
        <v>0</v>
      </c>
      <c r="AS1012" s="37">
        <f t="shared" si="382"/>
        <v>0</v>
      </c>
      <c r="AV1012" s="37">
        <f t="shared" si="395"/>
        <v>0</v>
      </c>
      <c r="DE1012" s="37">
        <f t="shared" si="383"/>
        <v>0</v>
      </c>
      <c r="EL1012" s="37">
        <f t="shared" si="384"/>
        <v>0</v>
      </c>
      <c r="FH1012" s="37">
        <v>0</v>
      </c>
      <c r="FI1012" s="37">
        <v>0</v>
      </c>
      <c r="JT1012" s="37">
        <f t="shared" si="385"/>
        <v>0</v>
      </c>
      <c r="JW1012" s="37">
        <f t="shared" si="386"/>
        <v>0</v>
      </c>
      <c r="JZ1012" s="37">
        <f t="shared" si="387"/>
        <v>0</v>
      </c>
      <c r="KA1012" s="37">
        <f t="shared" si="388"/>
        <v>0</v>
      </c>
      <c r="KB1012" s="37">
        <f t="shared" si="389"/>
        <v>0</v>
      </c>
      <c r="KC1012" s="37">
        <f t="shared" si="390"/>
        <v>0</v>
      </c>
      <c r="KD1012" s="37">
        <f t="shared" si="391"/>
        <v>0</v>
      </c>
      <c r="KV1012" s="37">
        <f t="shared" si="392"/>
        <v>0</v>
      </c>
    </row>
    <row r="1013" spans="1:308" ht="17.25" customHeight="1" x14ac:dyDescent="0.3">
      <c r="A1013" s="17"/>
      <c r="B1013" s="19"/>
      <c r="E1013" s="78">
        <f t="shared" si="393"/>
        <v>0</v>
      </c>
      <c r="F1013" s="78">
        <f t="shared" si="373"/>
        <v>0</v>
      </c>
      <c r="G1013" s="78">
        <f t="shared" si="374"/>
        <v>0</v>
      </c>
      <c r="H1013" s="78">
        <f t="shared" si="375"/>
        <v>0</v>
      </c>
      <c r="I1013" s="78">
        <f t="shared" si="394"/>
        <v>0</v>
      </c>
      <c r="J1013" s="37">
        <f t="shared" si="376"/>
        <v>0</v>
      </c>
      <c r="V1013" s="180">
        <f t="shared" si="372"/>
        <v>0</v>
      </c>
      <c r="W1013" s="180">
        <f t="shared" si="377"/>
        <v>0</v>
      </c>
      <c r="X1013" s="180"/>
      <c r="Y1013" s="180"/>
      <c r="Z1013" s="180">
        <f t="shared" si="378"/>
        <v>0</v>
      </c>
      <c r="AA1013" s="180"/>
      <c r="AB1013" s="180"/>
      <c r="AC1013" s="180">
        <f t="shared" si="379"/>
        <v>0</v>
      </c>
      <c r="AM1013" s="179">
        <f t="shared" si="380"/>
        <v>0</v>
      </c>
      <c r="AP1013" s="37">
        <f t="shared" si="381"/>
        <v>0</v>
      </c>
      <c r="AS1013" s="37">
        <f t="shared" si="382"/>
        <v>0</v>
      </c>
      <c r="AV1013" s="37">
        <f t="shared" si="395"/>
        <v>0</v>
      </c>
      <c r="DE1013" s="37">
        <f t="shared" si="383"/>
        <v>0</v>
      </c>
      <c r="EL1013" s="37">
        <f t="shared" si="384"/>
        <v>0</v>
      </c>
      <c r="FH1013" s="37">
        <v>0</v>
      </c>
      <c r="FI1013" s="37">
        <v>0</v>
      </c>
      <c r="JT1013" s="37">
        <f t="shared" si="385"/>
        <v>0</v>
      </c>
      <c r="JW1013" s="37">
        <f t="shared" si="386"/>
        <v>0</v>
      </c>
      <c r="JZ1013" s="37">
        <f t="shared" si="387"/>
        <v>0</v>
      </c>
      <c r="KA1013" s="37">
        <f t="shared" si="388"/>
        <v>0</v>
      </c>
      <c r="KB1013" s="37">
        <f t="shared" si="389"/>
        <v>0</v>
      </c>
      <c r="KC1013" s="37">
        <f t="shared" si="390"/>
        <v>0</v>
      </c>
      <c r="KD1013" s="37">
        <f t="shared" si="391"/>
        <v>0</v>
      </c>
      <c r="KV1013" s="37">
        <f t="shared" si="392"/>
        <v>0</v>
      </c>
    </row>
    <row r="1014" spans="1:308" ht="17.25" customHeight="1" x14ac:dyDescent="0.3">
      <c r="A1014" s="17"/>
      <c r="B1014" s="19"/>
      <c r="E1014" s="78">
        <f t="shared" si="393"/>
        <v>0</v>
      </c>
      <c r="F1014" s="78">
        <f t="shared" si="373"/>
        <v>0</v>
      </c>
      <c r="G1014" s="78">
        <f t="shared" si="374"/>
        <v>0</v>
      </c>
      <c r="H1014" s="78">
        <f t="shared" si="375"/>
        <v>0</v>
      </c>
      <c r="I1014" s="78">
        <f t="shared" si="394"/>
        <v>0</v>
      </c>
      <c r="J1014" s="37">
        <f t="shared" si="376"/>
        <v>0</v>
      </c>
      <c r="V1014" s="180">
        <f t="shared" si="372"/>
        <v>0</v>
      </c>
      <c r="W1014" s="180">
        <f t="shared" si="377"/>
        <v>0</v>
      </c>
      <c r="X1014" s="180"/>
      <c r="Y1014" s="180"/>
      <c r="Z1014" s="180">
        <f t="shared" si="378"/>
        <v>0</v>
      </c>
      <c r="AA1014" s="180"/>
      <c r="AB1014" s="180"/>
      <c r="AC1014" s="180">
        <f t="shared" si="379"/>
        <v>0</v>
      </c>
      <c r="AM1014" s="179">
        <f t="shared" si="380"/>
        <v>0</v>
      </c>
      <c r="AP1014" s="37">
        <f t="shared" si="381"/>
        <v>0</v>
      </c>
      <c r="AS1014" s="37">
        <f t="shared" si="382"/>
        <v>0</v>
      </c>
      <c r="AV1014" s="37">
        <f t="shared" si="395"/>
        <v>0</v>
      </c>
      <c r="DE1014" s="37">
        <f t="shared" si="383"/>
        <v>0</v>
      </c>
      <c r="EL1014" s="37">
        <f t="shared" si="384"/>
        <v>0</v>
      </c>
      <c r="FH1014" s="37">
        <v>0</v>
      </c>
      <c r="FI1014" s="37">
        <v>0</v>
      </c>
      <c r="JT1014" s="37">
        <f t="shared" si="385"/>
        <v>0</v>
      </c>
      <c r="JW1014" s="37">
        <f t="shared" si="386"/>
        <v>0</v>
      </c>
      <c r="JZ1014" s="37">
        <f t="shared" si="387"/>
        <v>0</v>
      </c>
      <c r="KA1014" s="37">
        <f t="shared" si="388"/>
        <v>0</v>
      </c>
      <c r="KB1014" s="37">
        <f t="shared" si="389"/>
        <v>0</v>
      </c>
      <c r="KC1014" s="37">
        <f t="shared" si="390"/>
        <v>0</v>
      </c>
      <c r="KD1014" s="37">
        <f t="shared" si="391"/>
        <v>0</v>
      </c>
      <c r="KV1014" s="37">
        <f t="shared" si="392"/>
        <v>0</v>
      </c>
    </row>
    <row r="1015" spans="1:308" ht="17.25" customHeight="1" x14ac:dyDescent="0.3">
      <c r="A1015" s="17"/>
      <c r="B1015" s="19"/>
      <c r="E1015" s="78">
        <f t="shared" si="393"/>
        <v>0</v>
      </c>
      <c r="F1015" s="78">
        <f t="shared" si="373"/>
        <v>0</v>
      </c>
      <c r="G1015" s="78">
        <f t="shared" si="374"/>
        <v>0</v>
      </c>
      <c r="H1015" s="78">
        <f t="shared" si="375"/>
        <v>0</v>
      </c>
      <c r="I1015" s="78">
        <f t="shared" si="394"/>
        <v>0</v>
      </c>
      <c r="J1015" s="37">
        <f t="shared" si="376"/>
        <v>0</v>
      </c>
      <c r="V1015" s="180">
        <f t="shared" si="372"/>
        <v>0</v>
      </c>
      <c r="W1015" s="180">
        <f t="shared" si="377"/>
        <v>0</v>
      </c>
      <c r="X1015" s="180"/>
      <c r="Y1015" s="180"/>
      <c r="Z1015" s="180">
        <f t="shared" si="378"/>
        <v>0</v>
      </c>
      <c r="AA1015" s="180"/>
      <c r="AB1015" s="180"/>
      <c r="AC1015" s="180">
        <f t="shared" si="379"/>
        <v>0</v>
      </c>
      <c r="AM1015" s="179">
        <f t="shared" si="380"/>
        <v>0</v>
      </c>
      <c r="AP1015" s="37">
        <f t="shared" si="381"/>
        <v>0</v>
      </c>
      <c r="AS1015" s="37">
        <f t="shared" si="382"/>
        <v>0</v>
      </c>
      <c r="AV1015" s="37">
        <f t="shared" si="395"/>
        <v>0</v>
      </c>
      <c r="DE1015" s="37">
        <f t="shared" si="383"/>
        <v>0</v>
      </c>
      <c r="EL1015" s="37">
        <f t="shared" si="384"/>
        <v>0</v>
      </c>
      <c r="FH1015" s="37">
        <v>0</v>
      </c>
      <c r="FI1015" s="37">
        <v>0</v>
      </c>
      <c r="JT1015" s="37">
        <f t="shared" si="385"/>
        <v>0</v>
      </c>
      <c r="JW1015" s="37">
        <f t="shared" si="386"/>
        <v>0</v>
      </c>
      <c r="JZ1015" s="37">
        <f t="shared" si="387"/>
        <v>0</v>
      </c>
      <c r="KA1015" s="37">
        <f t="shared" si="388"/>
        <v>0</v>
      </c>
      <c r="KB1015" s="37">
        <f t="shared" si="389"/>
        <v>0</v>
      </c>
      <c r="KC1015" s="37">
        <f t="shared" si="390"/>
        <v>0</v>
      </c>
      <c r="KD1015" s="37">
        <f t="shared" si="391"/>
        <v>0</v>
      </c>
      <c r="KV1015" s="37">
        <f t="shared" si="392"/>
        <v>0</v>
      </c>
    </row>
    <row r="1016" spans="1:308" ht="17.25" customHeight="1" x14ac:dyDescent="0.3">
      <c r="A1016" s="17"/>
      <c r="B1016" s="19"/>
      <c r="E1016" s="78">
        <f t="shared" si="393"/>
        <v>0</v>
      </c>
      <c r="F1016" s="78">
        <f t="shared" si="373"/>
        <v>0</v>
      </c>
      <c r="G1016" s="78">
        <f t="shared" si="374"/>
        <v>0</v>
      </c>
      <c r="H1016" s="78">
        <f t="shared" si="375"/>
        <v>0</v>
      </c>
      <c r="I1016" s="78">
        <f t="shared" si="394"/>
        <v>0</v>
      </c>
      <c r="J1016" s="37">
        <f t="shared" si="376"/>
        <v>0</v>
      </c>
      <c r="V1016" s="180">
        <f t="shared" si="372"/>
        <v>0</v>
      </c>
      <c r="W1016" s="180">
        <f t="shared" si="377"/>
        <v>0</v>
      </c>
      <c r="X1016" s="180"/>
      <c r="Y1016" s="180"/>
      <c r="Z1016" s="180">
        <f t="shared" si="378"/>
        <v>0</v>
      </c>
      <c r="AA1016" s="180"/>
      <c r="AB1016" s="180"/>
      <c r="AC1016" s="180">
        <f t="shared" si="379"/>
        <v>0</v>
      </c>
      <c r="AM1016" s="179">
        <f t="shared" si="380"/>
        <v>0</v>
      </c>
      <c r="AP1016" s="37">
        <f t="shared" si="381"/>
        <v>0</v>
      </c>
      <c r="AS1016" s="37">
        <f t="shared" si="382"/>
        <v>0</v>
      </c>
      <c r="AV1016" s="37">
        <f t="shared" si="395"/>
        <v>0</v>
      </c>
      <c r="DE1016" s="37">
        <f t="shared" si="383"/>
        <v>0</v>
      </c>
      <c r="EL1016" s="37">
        <f t="shared" si="384"/>
        <v>0</v>
      </c>
      <c r="FH1016" s="37">
        <v>0</v>
      </c>
      <c r="FI1016" s="37">
        <v>0</v>
      </c>
      <c r="JT1016" s="37">
        <f t="shared" si="385"/>
        <v>0</v>
      </c>
      <c r="JW1016" s="37">
        <f t="shared" si="386"/>
        <v>0</v>
      </c>
      <c r="JZ1016" s="37">
        <f t="shared" si="387"/>
        <v>0</v>
      </c>
      <c r="KA1016" s="37">
        <f t="shared" si="388"/>
        <v>0</v>
      </c>
      <c r="KB1016" s="37">
        <f t="shared" si="389"/>
        <v>0</v>
      </c>
      <c r="KC1016" s="37">
        <f t="shared" si="390"/>
        <v>0</v>
      </c>
      <c r="KD1016" s="37">
        <f t="shared" si="391"/>
        <v>0</v>
      </c>
      <c r="KV1016" s="37">
        <f t="shared" si="392"/>
        <v>0</v>
      </c>
    </row>
    <row r="1017" spans="1:308" ht="17.25" customHeight="1" x14ac:dyDescent="0.3">
      <c r="A1017" s="17"/>
      <c r="B1017" s="19"/>
      <c r="E1017" s="78">
        <f t="shared" si="393"/>
        <v>0</v>
      </c>
      <c r="F1017" s="78">
        <f t="shared" si="373"/>
        <v>0</v>
      </c>
      <c r="G1017" s="78">
        <f t="shared" si="374"/>
        <v>0</v>
      </c>
      <c r="H1017" s="78">
        <f t="shared" si="375"/>
        <v>0</v>
      </c>
      <c r="I1017" s="78">
        <f t="shared" si="394"/>
        <v>0</v>
      </c>
      <c r="J1017" s="37">
        <f t="shared" si="376"/>
        <v>0</v>
      </c>
      <c r="V1017" s="180">
        <f t="shared" si="372"/>
        <v>0</v>
      </c>
      <c r="W1017" s="180">
        <f t="shared" si="377"/>
        <v>0</v>
      </c>
      <c r="X1017" s="180"/>
      <c r="Y1017" s="180"/>
      <c r="Z1017" s="180">
        <f t="shared" si="378"/>
        <v>0</v>
      </c>
      <c r="AA1017" s="180"/>
      <c r="AB1017" s="180"/>
      <c r="AC1017" s="180">
        <f t="shared" si="379"/>
        <v>0</v>
      </c>
      <c r="AM1017" s="179">
        <f t="shared" si="380"/>
        <v>0</v>
      </c>
      <c r="AP1017" s="37">
        <f t="shared" si="381"/>
        <v>0</v>
      </c>
      <c r="AS1017" s="37">
        <f t="shared" si="382"/>
        <v>0</v>
      </c>
      <c r="AV1017" s="37">
        <f t="shared" si="395"/>
        <v>0</v>
      </c>
      <c r="DE1017" s="37">
        <f t="shared" si="383"/>
        <v>0</v>
      </c>
      <c r="EL1017" s="37">
        <f t="shared" si="384"/>
        <v>0</v>
      </c>
      <c r="FH1017" s="37">
        <v>0</v>
      </c>
      <c r="FI1017" s="37">
        <v>0</v>
      </c>
      <c r="JT1017" s="37">
        <f t="shared" si="385"/>
        <v>0</v>
      </c>
      <c r="JW1017" s="37">
        <f t="shared" si="386"/>
        <v>0</v>
      </c>
      <c r="JZ1017" s="37">
        <f t="shared" si="387"/>
        <v>0</v>
      </c>
      <c r="KA1017" s="37">
        <f t="shared" si="388"/>
        <v>0</v>
      </c>
      <c r="KB1017" s="37">
        <f t="shared" si="389"/>
        <v>0</v>
      </c>
      <c r="KC1017" s="37">
        <f t="shared" si="390"/>
        <v>0</v>
      </c>
      <c r="KD1017" s="37">
        <f t="shared" si="391"/>
        <v>0</v>
      </c>
      <c r="KV1017" s="37">
        <f t="shared" si="392"/>
        <v>0</v>
      </c>
    </row>
    <row r="1018" spans="1:308" ht="17.25" customHeight="1" x14ac:dyDescent="0.3">
      <c r="A1018" s="17"/>
      <c r="B1018" s="19"/>
      <c r="E1018" s="78">
        <f t="shared" si="393"/>
        <v>0</v>
      </c>
      <c r="F1018" s="78">
        <f t="shared" si="373"/>
        <v>0</v>
      </c>
      <c r="G1018" s="78">
        <f t="shared" si="374"/>
        <v>0</v>
      </c>
      <c r="H1018" s="78">
        <f t="shared" si="375"/>
        <v>0</v>
      </c>
      <c r="I1018" s="78">
        <f t="shared" si="394"/>
        <v>0</v>
      </c>
      <c r="J1018" s="37">
        <f t="shared" si="376"/>
        <v>0</v>
      </c>
      <c r="V1018" s="180">
        <f t="shared" si="372"/>
        <v>0</v>
      </c>
      <c r="W1018" s="180">
        <f t="shared" si="377"/>
        <v>0</v>
      </c>
      <c r="X1018" s="180"/>
      <c r="Y1018" s="180"/>
      <c r="Z1018" s="180">
        <f t="shared" si="378"/>
        <v>0</v>
      </c>
      <c r="AA1018" s="180"/>
      <c r="AB1018" s="180"/>
      <c r="AC1018" s="180">
        <f t="shared" si="379"/>
        <v>0</v>
      </c>
      <c r="AM1018" s="179">
        <f t="shared" si="380"/>
        <v>0</v>
      </c>
      <c r="AP1018" s="37">
        <f t="shared" si="381"/>
        <v>0</v>
      </c>
      <c r="AS1018" s="37">
        <f t="shared" si="382"/>
        <v>0</v>
      </c>
      <c r="AV1018" s="37">
        <f t="shared" si="395"/>
        <v>0</v>
      </c>
      <c r="DE1018" s="37">
        <f t="shared" si="383"/>
        <v>0</v>
      </c>
      <c r="EL1018" s="37">
        <f t="shared" si="384"/>
        <v>0</v>
      </c>
      <c r="FH1018" s="37">
        <v>0</v>
      </c>
      <c r="FI1018" s="37">
        <v>0</v>
      </c>
      <c r="JT1018" s="37">
        <f t="shared" si="385"/>
        <v>0</v>
      </c>
      <c r="JW1018" s="37">
        <f t="shared" si="386"/>
        <v>0</v>
      </c>
      <c r="JZ1018" s="37">
        <f t="shared" si="387"/>
        <v>0</v>
      </c>
      <c r="KA1018" s="37">
        <f t="shared" si="388"/>
        <v>0</v>
      </c>
      <c r="KB1018" s="37">
        <f t="shared" si="389"/>
        <v>0</v>
      </c>
      <c r="KC1018" s="37">
        <f t="shared" si="390"/>
        <v>0</v>
      </c>
      <c r="KD1018" s="37">
        <f t="shared" si="391"/>
        <v>0</v>
      </c>
      <c r="KV1018" s="37">
        <f t="shared" si="392"/>
        <v>0</v>
      </c>
    </row>
    <row r="1019" spans="1:308" ht="17.25" customHeight="1" x14ac:dyDescent="0.3">
      <c r="A1019" s="17"/>
      <c r="B1019" s="19"/>
      <c r="E1019" s="78">
        <f t="shared" si="393"/>
        <v>0</v>
      </c>
      <c r="F1019" s="78">
        <f t="shared" si="373"/>
        <v>0</v>
      </c>
      <c r="G1019" s="78">
        <f t="shared" si="374"/>
        <v>0</v>
      </c>
      <c r="H1019" s="78">
        <f t="shared" si="375"/>
        <v>0</v>
      </c>
      <c r="I1019" s="78">
        <f t="shared" si="394"/>
        <v>0</v>
      </c>
      <c r="J1019" s="37">
        <f t="shared" si="376"/>
        <v>0</v>
      </c>
      <c r="V1019" s="180">
        <f t="shared" si="372"/>
        <v>0</v>
      </c>
      <c r="W1019" s="180">
        <f t="shared" si="377"/>
        <v>0</v>
      </c>
      <c r="X1019" s="180"/>
      <c r="Y1019" s="180"/>
      <c r="Z1019" s="180">
        <f t="shared" si="378"/>
        <v>0</v>
      </c>
      <c r="AA1019" s="180"/>
      <c r="AB1019" s="180"/>
      <c r="AC1019" s="180">
        <f t="shared" si="379"/>
        <v>0</v>
      </c>
      <c r="AM1019" s="179">
        <f t="shared" si="380"/>
        <v>0</v>
      </c>
      <c r="AP1019" s="37">
        <f t="shared" si="381"/>
        <v>0</v>
      </c>
      <c r="AS1019" s="37">
        <f t="shared" si="382"/>
        <v>0</v>
      </c>
      <c r="AV1019" s="37">
        <f t="shared" si="395"/>
        <v>0</v>
      </c>
      <c r="DE1019" s="37">
        <f t="shared" si="383"/>
        <v>0</v>
      </c>
      <c r="EL1019" s="37">
        <f t="shared" si="384"/>
        <v>0</v>
      </c>
      <c r="FH1019" s="37">
        <v>0</v>
      </c>
      <c r="FI1019" s="37">
        <v>0</v>
      </c>
      <c r="JT1019" s="37">
        <f t="shared" si="385"/>
        <v>0</v>
      </c>
      <c r="JW1019" s="37">
        <f t="shared" si="386"/>
        <v>0</v>
      </c>
      <c r="JZ1019" s="37">
        <f t="shared" si="387"/>
        <v>0</v>
      </c>
      <c r="KA1019" s="37">
        <f t="shared" si="388"/>
        <v>0</v>
      </c>
      <c r="KB1019" s="37">
        <f t="shared" si="389"/>
        <v>0</v>
      </c>
      <c r="KC1019" s="37">
        <f t="shared" si="390"/>
        <v>0</v>
      </c>
      <c r="KD1019" s="37">
        <f t="shared" si="391"/>
        <v>0</v>
      </c>
      <c r="KV1019" s="37">
        <f t="shared" si="392"/>
        <v>0</v>
      </c>
    </row>
    <row r="1020" spans="1:308" ht="17.25" customHeight="1" x14ac:dyDescent="0.3">
      <c r="A1020" s="17"/>
      <c r="B1020" s="19"/>
      <c r="E1020" s="78">
        <f t="shared" si="393"/>
        <v>0</v>
      </c>
      <c r="F1020" s="78">
        <f t="shared" si="373"/>
        <v>0</v>
      </c>
      <c r="G1020" s="78">
        <f t="shared" si="374"/>
        <v>0</v>
      </c>
      <c r="H1020" s="78">
        <f t="shared" si="375"/>
        <v>0</v>
      </c>
      <c r="I1020" s="78">
        <f t="shared" si="394"/>
        <v>0</v>
      </c>
      <c r="J1020" s="37">
        <f t="shared" si="376"/>
        <v>0</v>
      </c>
      <c r="V1020" s="180">
        <f t="shared" si="372"/>
        <v>0</v>
      </c>
      <c r="W1020" s="180">
        <f t="shared" si="377"/>
        <v>0</v>
      </c>
      <c r="X1020" s="180"/>
      <c r="Y1020" s="180"/>
      <c r="Z1020" s="180">
        <f t="shared" si="378"/>
        <v>0</v>
      </c>
      <c r="AA1020" s="180"/>
      <c r="AB1020" s="180"/>
      <c r="AC1020" s="180">
        <f t="shared" si="379"/>
        <v>0</v>
      </c>
      <c r="AM1020" s="179">
        <f t="shared" si="380"/>
        <v>0</v>
      </c>
      <c r="AP1020" s="37">
        <f t="shared" si="381"/>
        <v>0</v>
      </c>
      <c r="AS1020" s="37">
        <f t="shared" si="382"/>
        <v>0</v>
      </c>
      <c r="AV1020" s="37">
        <f t="shared" si="395"/>
        <v>0</v>
      </c>
      <c r="DE1020" s="37">
        <f t="shared" si="383"/>
        <v>0</v>
      </c>
      <c r="EL1020" s="37">
        <f t="shared" si="384"/>
        <v>0</v>
      </c>
      <c r="FH1020" s="37">
        <v>0</v>
      </c>
      <c r="FI1020" s="37">
        <v>0</v>
      </c>
      <c r="JT1020" s="37">
        <f t="shared" si="385"/>
        <v>0</v>
      </c>
      <c r="JW1020" s="37">
        <f t="shared" si="386"/>
        <v>0</v>
      </c>
      <c r="JZ1020" s="37">
        <f t="shared" si="387"/>
        <v>0</v>
      </c>
      <c r="KA1020" s="37">
        <f t="shared" si="388"/>
        <v>0</v>
      </c>
      <c r="KB1020" s="37">
        <f t="shared" si="389"/>
        <v>0</v>
      </c>
      <c r="KC1020" s="37">
        <f t="shared" si="390"/>
        <v>0</v>
      </c>
      <c r="KD1020" s="37">
        <f t="shared" si="391"/>
        <v>0</v>
      </c>
      <c r="KV1020" s="37">
        <f t="shared" si="392"/>
        <v>0</v>
      </c>
    </row>
    <row r="1021" spans="1:308" ht="17.25" customHeight="1" x14ac:dyDescent="0.3">
      <c r="A1021" s="17"/>
      <c r="B1021" s="19"/>
      <c r="E1021" s="78">
        <f t="shared" si="393"/>
        <v>0</v>
      </c>
      <c r="F1021" s="78">
        <f t="shared" si="373"/>
        <v>0</v>
      </c>
      <c r="G1021" s="78">
        <f t="shared" si="374"/>
        <v>0</v>
      </c>
      <c r="H1021" s="78">
        <f t="shared" si="375"/>
        <v>0</v>
      </c>
      <c r="I1021" s="78">
        <f t="shared" si="394"/>
        <v>0</v>
      </c>
      <c r="J1021" s="37">
        <f t="shared" si="376"/>
        <v>0</v>
      </c>
      <c r="V1021" s="180">
        <f t="shared" si="372"/>
        <v>0</v>
      </c>
      <c r="W1021" s="180">
        <f t="shared" si="377"/>
        <v>0</v>
      </c>
      <c r="X1021" s="180"/>
      <c r="Y1021" s="180"/>
      <c r="Z1021" s="180">
        <f t="shared" si="378"/>
        <v>0</v>
      </c>
      <c r="AA1021" s="180"/>
      <c r="AB1021" s="180"/>
      <c r="AC1021" s="180">
        <f t="shared" si="379"/>
        <v>0</v>
      </c>
      <c r="AM1021" s="179">
        <f t="shared" si="380"/>
        <v>0</v>
      </c>
      <c r="AP1021" s="37">
        <f t="shared" si="381"/>
        <v>0</v>
      </c>
      <c r="AS1021" s="37">
        <f t="shared" si="382"/>
        <v>0</v>
      </c>
      <c r="AV1021" s="37">
        <f t="shared" si="395"/>
        <v>0</v>
      </c>
      <c r="DE1021" s="37">
        <f t="shared" si="383"/>
        <v>0</v>
      </c>
      <c r="EL1021" s="37">
        <f t="shared" si="384"/>
        <v>0</v>
      </c>
      <c r="FH1021" s="37">
        <v>0</v>
      </c>
      <c r="FI1021" s="37">
        <v>0</v>
      </c>
      <c r="JT1021" s="37">
        <f t="shared" si="385"/>
        <v>0</v>
      </c>
      <c r="JW1021" s="37">
        <f t="shared" si="386"/>
        <v>0</v>
      </c>
      <c r="JZ1021" s="37">
        <f t="shared" si="387"/>
        <v>0</v>
      </c>
      <c r="KA1021" s="37">
        <f t="shared" si="388"/>
        <v>0</v>
      </c>
      <c r="KB1021" s="37">
        <f t="shared" si="389"/>
        <v>0</v>
      </c>
      <c r="KC1021" s="37">
        <f t="shared" si="390"/>
        <v>0</v>
      </c>
      <c r="KD1021" s="37">
        <f t="shared" si="391"/>
        <v>0</v>
      </c>
      <c r="KV1021" s="37">
        <f t="shared" si="392"/>
        <v>0</v>
      </c>
    </row>
    <row r="1022" spans="1:308" ht="17.25" customHeight="1" x14ac:dyDescent="0.3">
      <c r="A1022" s="17"/>
      <c r="B1022" s="19"/>
      <c r="E1022" s="78">
        <f t="shared" si="393"/>
        <v>0</v>
      </c>
      <c r="F1022" s="78">
        <f t="shared" si="373"/>
        <v>0</v>
      </c>
      <c r="G1022" s="78">
        <f t="shared" si="374"/>
        <v>0</v>
      </c>
      <c r="H1022" s="78">
        <f t="shared" si="375"/>
        <v>0</v>
      </c>
      <c r="I1022" s="78">
        <f t="shared" si="394"/>
        <v>0</v>
      </c>
      <c r="J1022" s="37">
        <f t="shared" si="376"/>
        <v>0</v>
      </c>
      <c r="V1022" s="180">
        <f t="shared" si="372"/>
        <v>0</v>
      </c>
      <c r="W1022" s="180">
        <f t="shared" si="377"/>
        <v>0</v>
      </c>
      <c r="X1022" s="180"/>
      <c r="Y1022" s="180"/>
      <c r="Z1022" s="180">
        <f t="shared" si="378"/>
        <v>0</v>
      </c>
      <c r="AA1022" s="180"/>
      <c r="AB1022" s="180"/>
      <c r="AC1022" s="180">
        <f t="shared" si="379"/>
        <v>0</v>
      </c>
      <c r="AM1022" s="179">
        <f t="shared" si="380"/>
        <v>0</v>
      </c>
      <c r="AP1022" s="37">
        <f t="shared" si="381"/>
        <v>0</v>
      </c>
      <c r="AS1022" s="37">
        <f t="shared" si="382"/>
        <v>0</v>
      </c>
      <c r="AV1022" s="37">
        <f t="shared" si="395"/>
        <v>0</v>
      </c>
      <c r="DE1022" s="37">
        <f t="shared" si="383"/>
        <v>0</v>
      </c>
      <c r="EL1022" s="37">
        <f t="shared" si="384"/>
        <v>0</v>
      </c>
      <c r="FH1022" s="37">
        <v>0</v>
      </c>
      <c r="FI1022" s="37">
        <v>0</v>
      </c>
      <c r="JT1022" s="37">
        <f t="shared" si="385"/>
        <v>0</v>
      </c>
      <c r="JW1022" s="37">
        <f t="shared" si="386"/>
        <v>0</v>
      </c>
      <c r="JZ1022" s="37">
        <f t="shared" si="387"/>
        <v>0</v>
      </c>
      <c r="KA1022" s="37">
        <f t="shared" si="388"/>
        <v>0</v>
      </c>
      <c r="KB1022" s="37">
        <f t="shared" si="389"/>
        <v>0</v>
      </c>
      <c r="KC1022" s="37">
        <f t="shared" si="390"/>
        <v>0</v>
      </c>
      <c r="KD1022" s="37">
        <f t="shared" si="391"/>
        <v>0</v>
      </c>
      <c r="KV1022" s="37">
        <f t="shared" si="392"/>
        <v>0</v>
      </c>
    </row>
    <row r="1023" spans="1:308" ht="17.25" customHeight="1" x14ac:dyDescent="0.3">
      <c r="A1023" s="17"/>
      <c r="B1023" s="19"/>
      <c r="E1023" s="78">
        <f t="shared" si="393"/>
        <v>0</v>
      </c>
      <c r="F1023" s="78">
        <f t="shared" si="373"/>
        <v>0</v>
      </c>
      <c r="G1023" s="78">
        <f t="shared" si="374"/>
        <v>0</v>
      </c>
      <c r="H1023" s="78">
        <f t="shared" si="375"/>
        <v>0</v>
      </c>
      <c r="I1023" s="78">
        <f t="shared" si="394"/>
        <v>0</v>
      </c>
      <c r="J1023" s="37">
        <f t="shared" si="376"/>
        <v>0</v>
      </c>
      <c r="V1023" s="180">
        <f t="shared" si="372"/>
        <v>0</v>
      </c>
      <c r="W1023" s="180">
        <f t="shared" si="377"/>
        <v>0</v>
      </c>
      <c r="X1023" s="180"/>
      <c r="Y1023" s="180"/>
      <c r="Z1023" s="180">
        <f t="shared" si="378"/>
        <v>0</v>
      </c>
      <c r="AA1023" s="180"/>
      <c r="AB1023" s="180"/>
      <c r="AC1023" s="180">
        <f t="shared" si="379"/>
        <v>0</v>
      </c>
      <c r="AM1023" s="179">
        <f t="shared" si="380"/>
        <v>0</v>
      </c>
      <c r="AP1023" s="37">
        <f t="shared" si="381"/>
        <v>0</v>
      </c>
      <c r="AS1023" s="37">
        <f t="shared" si="382"/>
        <v>0</v>
      </c>
      <c r="AV1023" s="37">
        <f t="shared" si="395"/>
        <v>0</v>
      </c>
      <c r="DE1023" s="37">
        <f t="shared" si="383"/>
        <v>0</v>
      </c>
      <c r="EL1023" s="37">
        <f t="shared" si="384"/>
        <v>0</v>
      </c>
      <c r="FH1023" s="37">
        <v>0</v>
      </c>
      <c r="FI1023" s="37">
        <v>0</v>
      </c>
      <c r="JT1023" s="37">
        <f t="shared" si="385"/>
        <v>0</v>
      </c>
      <c r="JW1023" s="37">
        <f t="shared" si="386"/>
        <v>0</v>
      </c>
      <c r="JZ1023" s="37">
        <f t="shared" si="387"/>
        <v>0</v>
      </c>
      <c r="KA1023" s="37">
        <f t="shared" si="388"/>
        <v>0</v>
      </c>
      <c r="KB1023" s="37">
        <f t="shared" si="389"/>
        <v>0</v>
      </c>
      <c r="KC1023" s="37">
        <f t="shared" si="390"/>
        <v>0</v>
      </c>
      <c r="KD1023" s="37">
        <f t="shared" si="391"/>
        <v>0</v>
      </c>
      <c r="KV1023" s="37">
        <f t="shared" si="392"/>
        <v>0</v>
      </c>
    </row>
    <row r="1024" spans="1:308" ht="17.25" customHeight="1" x14ac:dyDescent="0.3">
      <c r="A1024" s="17"/>
      <c r="B1024" s="19"/>
      <c r="E1024" s="78">
        <f t="shared" si="393"/>
        <v>0</v>
      </c>
      <c r="F1024" s="78">
        <f t="shared" si="373"/>
        <v>0</v>
      </c>
      <c r="G1024" s="78">
        <f t="shared" si="374"/>
        <v>0</v>
      </c>
      <c r="H1024" s="78">
        <f t="shared" si="375"/>
        <v>0</v>
      </c>
      <c r="I1024" s="78">
        <f t="shared" si="394"/>
        <v>0</v>
      </c>
      <c r="J1024" s="37">
        <f t="shared" si="376"/>
        <v>0</v>
      </c>
      <c r="V1024" s="180">
        <f t="shared" si="372"/>
        <v>0</v>
      </c>
      <c r="W1024" s="180">
        <f t="shared" si="377"/>
        <v>0</v>
      </c>
      <c r="X1024" s="180"/>
      <c r="Y1024" s="180"/>
      <c r="Z1024" s="180">
        <f t="shared" si="378"/>
        <v>0</v>
      </c>
      <c r="AA1024" s="180"/>
      <c r="AB1024" s="180"/>
      <c r="AC1024" s="180">
        <f t="shared" si="379"/>
        <v>0</v>
      </c>
      <c r="AM1024" s="179">
        <f t="shared" si="380"/>
        <v>0</v>
      </c>
      <c r="AP1024" s="37">
        <f t="shared" si="381"/>
        <v>0</v>
      </c>
      <c r="AS1024" s="37">
        <f t="shared" si="382"/>
        <v>0</v>
      </c>
      <c r="AV1024" s="37">
        <f t="shared" si="395"/>
        <v>0</v>
      </c>
      <c r="DE1024" s="37">
        <f t="shared" si="383"/>
        <v>0</v>
      </c>
      <c r="EL1024" s="37">
        <f t="shared" si="384"/>
        <v>0</v>
      </c>
      <c r="FH1024" s="37">
        <v>0</v>
      </c>
      <c r="FI1024" s="37">
        <v>0</v>
      </c>
      <c r="JT1024" s="37">
        <f t="shared" si="385"/>
        <v>0</v>
      </c>
      <c r="JW1024" s="37">
        <f t="shared" si="386"/>
        <v>0</v>
      </c>
      <c r="JZ1024" s="37">
        <f t="shared" si="387"/>
        <v>0</v>
      </c>
      <c r="KA1024" s="37">
        <f t="shared" si="388"/>
        <v>0</v>
      </c>
      <c r="KB1024" s="37">
        <f t="shared" si="389"/>
        <v>0</v>
      </c>
      <c r="KC1024" s="37">
        <f t="shared" si="390"/>
        <v>0</v>
      </c>
      <c r="KD1024" s="37">
        <f t="shared" si="391"/>
        <v>0</v>
      </c>
      <c r="KV1024" s="37">
        <f t="shared" si="392"/>
        <v>0</v>
      </c>
    </row>
    <row r="1025" spans="1:308" ht="17.25" customHeight="1" x14ac:dyDescent="0.3">
      <c r="A1025" s="17"/>
      <c r="B1025" s="19"/>
      <c r="E1025" s="78">
        <f t="shared" si="393"/>
        <v>0</v>
      </c>
      <c r="F1025" s="78">
        <f t="shared" si="373"/>
        <v>0</v>
      </c>
      <c r="G1025" s="78">
        <f t="shared" si="374"/>
        <v>0</v>
      </c>
      <c r="H1025" s="78">
        <f t="shared" si="375"/>
        <v>0</v>
      </c>
      <c r="I1025" s="78">
        <f t="shared" si="394"/>
        <v>0</v>
      </c>
      <c r="J1025" s="37">
        <f t="shared" si="376"/>
        <v>0</v>
      </c>
      <c r="V1025" s="180">
        <f t="shared" si="372"/>
        <v>0</v>
      </c>
      <c r="W1025" s="180">
        <f t="shared" si="377"/>
        <v>0</v>
      </c>
      <c r="X1025" s="180"/>
      <c r="Y1025" s="180"/>
      <c r="Z1025" s="180">
        <f t="shared" si="378"/>
        <v>0</v>
      </c>
      <c r="AA1025" s="180"/>
      <c r="AB1025" s="180"/>
      <c r="AC1025" s="180">
        <f t="shared" si="379"/>
        <v>0</v>
      </c>
      <c r="AM1025" s="179">
        <f t="shared" si="380"/>
        <v>0</v>
      </c>
      <c r="AP1025" s="37">
        <f t="shared" si="381"/>
        <v>0</v>
      </c>
      <c r="AS1025" s="37">
        <f t="shared" si="382"/>
        <v>0</v>
      </c>
      <c r="AV1025" s="37">
        <f t="shared" si="395"/>
        <v>0</v>
      </c>
      <c r="DE1025" s="37">
        <f t="shared" si="383"/>
        <v>0</v>
      </c>
      <c r="EL1025" s="37">
        <f t="shared" si="384"/>
        <v>0</v>
      </c>
      <c r="FH1025" s="37">
        <v>0</v>
      </c>
      <c r="FI1025" s="37">
        <v>0</v>
      </c>
      <c r="JT1025" s="37">
        <f t="shared" si="385"/>
        <v>0</v>
      </c>
      <c r="JW1025" s="37">
        <f t="shared" si="386"/>
        <v>0</v>
      </c>
      <c r="JZ1025" s="37">
        <f t="shared" si="387"/>
        <v>0</v>
      </c>
      <c r="KA1025" s="37">
        <f t="shared" si="388"/>
        <v>0</v>
      </c>
      <c r="KB1025" s="37">
        <f t="shared" si="389"/>
        <v>0</v>
      </c>
      <c r="KC1025" s="37">
        <f t="shared" si="390"/>
        <v>0</v>
      </c>
      <c r="KD1025" s="37">
        <f t="shared" si="391"/>
        <v>0</v>
      </c>
      <c r="KV1025" s="37">
        <f t="shared" si="392"/>
        <v>0</v>
      </c>
    </row>
    <row r="1026" spans="1:308" ht="17.25" customHeight="1" x14ac:dyDescent="0.3">
      <c r="A1026" s="17"/>
      <c r="B1026" s="19"/>
      <c r="E1026" s="78">
        <f t="shared" si="393"/>
        <v>0</v>
      </c>
      <c r="F1026" s="78">
        <f t="shared" si="373"/>
        <v>0</v>
      </c>
      <c r="G1026" s="78">
        <f t="shared" si="374"/>
        <v>0</v>
      </c>
      <c r="H1026" s="78">
        <f t="shared" si="375"/>
        <v>0</v>
      </c>
      <c r="I1026" s="78">
        <f t="shared" si="394"/>
        <v>0</v>
      </c>
      <c r="J1026" s="37">
        <f t="shared" si="376"/>
        <v>0</v>
      </c>
      <c r="V1026" s="180">
        <f t="shared" si="372"/>
        <v>0</v>
      </c>
      <c r="W1026" s="180">
        <f t="shared" si="377"/>
        <v>0</v>
      </c>
      <c r="X1026" s="180"/>
      <c r="Y1026" s="180"/>
      <c r="Z1026" s="180">
        <f t="shared" si="378"/>
        <v>0</v>
      </c>
      <c r="AA1026" s="180"/>
      <c r="AB1026" s="180"/>
      <c r="AC1026" s="180">
        <f t="shared" si="379"/>
        <v>0</v>
      </c>
      <c r="AM1026" s="179">
        <f t="shared" si="380"/>
        <v>0</v>
      </c>
      <c r="AP1026" s="37">
        <f t="shared" si="381"/>
        <v>0</v>
      </c>
      <c r="AS1026" s="37">
        <f t="shared" si="382"/>
        <v>0</v>
      </c>
      <c r="AV1026" s="37">
        <f t="shared" si="395"/>
        <v>0</v>
      </c>
      <c r="DE1026" s="37">
        <f t="shared" si="383"/>
        <v>0</v>
      </c>
      <c r="EL1026" s="37">
        <f t="shared" si="384"/>
        <v>0</v>
      </c>
      <c r="FH1026" s="37">
        <v>0</v>
      </c>
      <c r="FI1026" s="37">
        <v>0</v>
      </c>
      <c r="JT1026" s="37">
        <f t="shared" si="385"/>
        <v>0</v>
      </c>
      <c r="JW1026" s="37">
        <f t="shared" si="386"/>
        <v>0</v>
      </c>
      <c r="JZ1026" s="37">
        <f t="shared" si="387"/>
        <v>0</v>
      </c>
      <c r="KA1026" s="37">
        <f t="shared" si="388"/>
        <v>0</v>
      </c>
      <c r="KB1026" s="37">
        <f t="shared" si="389"/>
        <v>0</v>
      </c>
      <c r="KC1026" s="37">
        <f t="shared" si="390"/>
        <v>0</v>
      </c>
      <c r="KD1026" s="37">
        <f t="shared" si="391"/>
        <v>0</v>
      </c>
      <c r="KV1026" s="37">
        <f t="shared" si="392"/>
        <v>0</v>
      </c>
    </row>
    <row r="1027" spans="1:308" ht="17.25" customHeight="1" x14ac:dyDescent="0.3">
      <c r="A1027" s="17"/>
      <c r="B1027" s="19"/>
      <c r="E1027" s="78">
        <f t="shared" si="393"/>
        <v>0</v>
      </c>
      <c r="F1027" s="78">
        <f t="shared" si="373"/>
        <v>0</v>
      </c>
      <c r="G1027" s="78">
        <f t="shared" si="374"/>
        <v>0</v>
      </c>
      <c r="H1027" s="78">
        <f t="shared" si="375"/>
        <v>0</v>
      </c>
      <c r="I1027" s="78">
        <f t="shared" si="394"/>
        <v>0</v>
      </c>
      <c r="J1027" s="37">
        <f t="shared" si="376"/>
        <v>0</v>
      </c>
      <c r="V1027" s="180">
        <f t="shared" si="372"/>
        <v>0</v>
      </c>
      <c r="W1027" s="180">
        <f t="shared" si="377"/>
        <v>0</v>
      </c>
      <c r="X1027" s="180"/>
      <c r="Y1027" s="180"/>
      <c r="Z1027" s="180">
        <f t="shared" si="378"/>
        <v>0</v>
      </c>
      <c r="AA1027" s="180"/>
      <c r="AB1027" s="180"/>
      <c r="AC1027" s="180">
        <f t="shared" si="379"/>
        <v>0</v>
      </c>
      <c r="AM1027" s="179">
        <f t="shared" si="380"/>
        <v>0</v>
      </c>
      <c r="AP1027" s="37">
        <f t="shared" si="381"/>
        <v>0</v>
      </c>
      <c r="AS1027" s="37">
        <f t="shared" si="382"/>
        <v>0</v>
      </c>
      <c r="AV1027" s="37">
        <f t="shared" si="395"/>
        <v>0</v>
      </c>
      <c r="DE1027" s="37">
        <f t="shared" si="383"/>
        <v>0</v>
      </c>
      <c r="EL1027" s="37">
        <f t="shared" si="384"/>
        <v>0</v>
      </c>
      <c r="FH1027" s="37">
        <v>0</v>
      </c>
      <c r="FI1027" s="37">
        <v>0</v>
      </c>
      <c r="JT1027" s="37">
        <f t="shared" si="385"/>
        <v>0</v>
      </c>
      <c r="JW1027" s="37">
        <f t="shared" si="386"/>
        <v>0</v>
      </c>
      <c r="JZ1027" s="37">
        <f t="shared" si="387"/>
        <v>0</v>
      </c>
      <c r="KA1027" s="37">
        <f t="shared" si="388"/>
        <v>0</v>
      </c>
      <c r="KB1027" s="37">
        <f t="shared" si="389"/>
        <v>0</v>
      </c>
      <c r="KC1027" s="37">
        <f t="shared" si="390"/>
        <v>0</v>
      </c>
      <c r="KD1027" s="37">
        <f t="shared" si="391"/>
        <v>0</v>
      </c>
      <c r="KV1027" s="37">
        <f t="shared" si="392"/>
        <v>0</v>
      </c>
    </row>
    <row r="1028" spans="1:308" ht="17.25" customHeight="1" x14ac:dyDescent="0.3">
      <c r="A1028" s="17"/>
      <c r="B1028" s="19"/>
      <c r="E1028" s="78">
        <f t="shared" si="393"/>
        <v>0</v>
      </c>
      <c r="F1028" s="78">
        <f t="shared" si="373"/>
        <v>0</v>
      </c>
      <c r="G1028" s="78">
        <f t="shared" si="374"/>
        <v>0</v>
      </c>
      <c r="H1028" s="78">
        <f t="shared" si="375"/>
        <v>0</v>
      </c>
      <c r="I1028" s="78">
        <f t="shared" si="394"/>
        <v>0</v>
      </c>
      <c r="J1028" s="37">
        <f t="shared" si="376"/>
        <v>0</v>
      </c>
      <c r="V1028" s="180">
        <f t="shared" si="372"/>
        <v>0</v>
      </c>
      <c r="W1028" s="180">
        <f t="shared" si="377"/>
        <v>0</v>
      </c>
      <c r="X1028" s="180"/>
      <c r="Y1028" s="180"/>
      <c r="Z1028" s="180">
        <f t="shared" si="378"/>
        <v>0</v>
      </c>
      <c r="AA1028" s="180"/>
      <c r="AB1028" s="180"/>
      <c r="AC1028" s="180">
        <f t="shared" si="379"/>
        <v>0</v>
      </c>
      <c r="AM1028" s="179">
        <f t="shared" si="380"/>
        <v>0</v>
      </c>
      <c r="AP1028" s="37">
        <f t="shared" si="381"/>
        <v>0</v>
      </c>
      <c r="AS1028" s="37">
        <f t="shared" si="382"/>
        <v>0</v>
      </c>
      <c r="AV1028" s="37">
        <f t="shared" si="395"/>
        <v>0</v>
      </c>
      <c r="DE1028" s="37">
        <f t="shared" si="383"/>
        <v>0</v>
      </c>
      <c r="EL1028" s="37">
        <f t="shared" si="384"/>
        <v>0</v>
      </c>
      <c r="FH1028" s="37">
        <v>0</v>
      </c>
      <c r="FI1028" s="37">
        <v>0</v>
      </c>
      <c r="JT1028" s="37">
        <f t="shared" si="385"/>
        <v>0</v>
      </c>
      <c r="JW1028" s="37">
        <f t="shared" si="386"/>
        <v>0</v>
      </c>
      <c r="JZ1028" s="37">
        <f t="shared" si="387"/>
        <v>0</v>
      </c>
      <c r="KA1028" s="37">
        <f t="shared" si="388"/>
        <v>0</v>
      </c>
      <c r="KB1028" s="37">
        <f t="shared" si="389"/>
        <v>0</v>
      </c>
      <c r="KC1028" s="37">
        <f t="shared" si="390"/>
        <v>0</v>
      </c>
      <c r="KD1028" s="37">
        <f t="shared" si="391"/>
        <v>0</v>
      </c>
      <c r="KV1028" s="37">
        <f t="shared" si="392"/>
        <v>0</v>
      </c>
    </row>
    <row r="1029" spans="1:308" ht="17.25" customHeight="1" x14ac:dyDescent="0.3">
      <c r="A1029" s="17"/>
      <c r="B1029" s="19"/>
      <c r="E1029" s="78">
        <f t="shared" si="393"/>
        <v>0</v>
      </c>
      <c r="F1029" s="78">
        <f t="shared" si="373"/>
        <v>0</v>
      </c>
      <c r="G1029" s="78">
        <f t="shared" si="374"/>
        <v>0</v>
      </c>
      <c r="H1029" s="78">
        <f t="shared" si="375"/>
        <v>0</v>
      </c>
      <c r="I1029" s="78">
        <f t="shared" si="394"/>
        <v>0</v>
      </c>
      <c r="J1029" s="37">
        <f t="shared" si="376"/>
        <v>0</v>
      </c>
      <c r="V1029" s="180">
        <f t="shared" si="372"/>
        <v>0</v>
      </c>
      <c r="W1029" s="180">
        <f t="shared" si="377"/>
        <v>0</v>
      </c>
      <c r="X1029" s="180"/>
      <c r="Y1029" s="180"/>
      <c r="Z1029" s="180">
        <f t="shared" si="378"/>
        <v>0</v>
      </c>
      <c r="AA1029" s="180"/>
      <c r="AB1029" s="180"/>
      <c r="AC1029" s="180">
        <f t="shared" si="379"/>
        <v>0</v>
      </c>
      <c r="AM1029" s="179">
        <f t="shared" si="380"/>
        <v>0</v>
      </c>
      <c r="AP1029" s="37">
        <f t="shared" si="381"/>
        <v>0</v>
      </c>
      <c r="AS1029" s="37">
        <f t="shared" si="382"/>
        <v>0</v>
      </c>
      <c r="AV1029" s="37">
        <f t="shared" si="395"/>
        <v>0</v>
      </c>
      <c r="DE1029" s="37">
        <f t="shared" si="383"/>
        <v>0</v>
      </c>
      <c r="EL1029" s="37">
        <f t="shared" si="384"/>
        <v>0</v>
      </c>
      <c r="FH1029" s="37">
        <v>0</v>
      </c>
      <c r="FI1029" s="37">
        <v>0</v>
      </c>
      <c r="JT1029" s="37">
        <f t="shared" si="385"/>
        <v>0</v>
      </c>
      <c r="JW1029" s="37">
        <f t="shared" si="386"/>
        <v>0</v>
      </c>
      <c r="JZ1029" s="37">
        <f t="shared" si="387"/>
        <v>0</v>
      </c>
      <c r="KA1029" s="37">
        <f t="shared" si="388"/>
        <v>0</v>
      </c>
      <c r="KB1029" s="37">
        <f t="shared" si="389"/>
        <v>0</v>
      </c>
      <c r="KC1029" s="37">
        <f t="shared" si="390"/>
        <v>0</v>
      </c>
      <c r="KD1029" s="37">
        <f t="shared" si="391"/>
        <v>0</v>
      </c>
      <c r="KV1029" s="37">
        <f t="shared" si="392"/>
        <v>0</v>
      </c>
    </row>
    <row r="1030" spans="1:308" ht="17.25" customHeight="1" x14ac:dyDescent="0.3">
      <c r="A1030" s="17"/>
      <c r="B1030" s="19"/>
      <c r="E1030" s="78">
        <f t="shared" si="393"/>
        <v>0</v>
      </c>
      <c r="F1030" s="78">
        <f t="shared" si="373"/>
        <v>0</v>
      </c>
      <c r="G1030" s="78">
        <f t="shared" si="374"/>
        <v>0</v>
      </c>
      <c r="H1030" s="78">
        <f t="shared" si="375"/>
        <v>0</v>
      </c>
      <c r="I1030" s="78">
        <f t="shared" si="394"/>
        <v>0</v>
      </c>
      <c r="J1030" s="37">
        <f t="shared" si="376"/>
        <v>0</v>
      </c>
      <c r="V1030" s="180">
        <f t="shared" si="372"/>
        <v>0</v>
      </c>
      <c r="W1030" s="180">
        <f t="shared" si="377"/>
        <v>0</v>
      </c>
      <c r="X1030" s="180"/>
      <c r="Y1030" s="180"/>
      <c r="Z1030" s="180">
        <f t="shared" si="378"/>
        <v>0</v>
      </c>
      <c r="AA1030" s="180"/>
      <c r="AB1030" s="180"/>
      <c r="AC1030" s="180">
        <f t="shared" si="379"/>
        <v>0</v>
      </c>
      <c r="AM1030" s="179">
        <f t="shared" si="380"/>
        <v>0</v>
      </c>
      <c r="AP1030" s="37">
        <f t="shared" si="381"/>
        <v>0</v>
      </c>
      <c r="AS1030" s="37">
        <f t="shared" si="382"/>
        <v>0</v>
      </c>
      <c r="AV1030" s="37">
        <f t="shared" si="395"/>
        <v>0</v>
      </c>
      <c r="DE1030" s="37">
        <f t="shared" si="383"/>
        <v>0</v>
      </c>
      <c r="EL1030" s="37">
        <f t="shared" si="384"/>
        <v>0</v>
      </c>
      <c r="FH1030" s="37">
        <v>0</v>
      </c>
      <c r="FI1030" s="37">
        <v>0</v>
      </c>
      <c r="JT1030" s="37">
        <f t="shared" si="385"/>
        <v>0</v>
      </c>
      <c r="JW1030" s="37">
        <f t="shared" si="386"/>
        <v>0</v>
      </c>
      <c r="JZ1030" s="37">
        <f t="shared" si="387"/>
        <v>0</v>
      </c>
      <c r="KA1030" s="37">
        <f t="shared" si="388"/>
        <v>0</v>
      </c>
      <c r="KB1030" s="37">
        <f t="shared" si="389"/>
        <v>0</v>
      </c>
      <c r="KC1030" s="37">
        <f t="shared" si="390"/>
        <v>0</v>
      </c>
      <c r="KD1030" s="37">
        <f t="shared" si="391"/>
        <v>0</v>
      </c>
      <c r="KV1030" s="37">
        <f t="shared" si="392"/>
        <v>0</v>
      </c>
    </row>
    <row r="1031" spans="1:308" ht="17.25" customHeight="1" x14ac:dyDescent="0.3">
      <c r="A1031" s="17"/>
      <c r="B1031" s="19"/>
      <c r="E1031" s="78">
        <f t="shared" si="393"/>
        <v>0</v>
      </c>
      <c r="F1031" s="78">
        <f t="shared" si="373"/>
        <v>0</v>
      </c>
      <c r="G1031" s="78">
        <f t="shared" si="374"/>
        <v>0</v>
      </c>
      <c r="H1031" s="78">
        <f t="shared" si="375"/>
        <v>0</v>
      </c>
      <c r="I1031" s="78">
        <f t="shared" si="394"/>
        <v>0</v>
      </c>
      <c r="J1031" s="37">
        <f t="shared" si="376"/>
        <v>0</v>
      </c>
      <c r="V1031" s="180">
        <f t="shared" si="372"/>
        <v>0</v>
      </c>
      <c r="W1031" s="180">
        <f t="shared" si="377"/>
        <v>0</v>
      </c>
      <c r="X1031" s="180"/>
      <c r="Y1031" s="180"/>
      <c r="Z1031" s="180">
        <f t="shared" si="378"/>
        <v>0</v>
      </c>
      <c r="AA1031" s="180"/>
      <c r="AB1031" s="180"/>
      <c r="AC1031" s="180">
        <f t="shared" si="379"/>
        <v>0</v>
      </c>
      <c r="AM1031" s="179">
        <f t="shared" si="380"/>
        <v>0</v>
      </c>
      <c r="AP1031" s="37">
        <f t="shared" si="381"/>
        <v>0</v>
      </c>
      <c r="AS1031" s="37">
        <f t="shared" si="382"/>
        <v>0</v>
      </c>
      <c r="AV1031" s="37">
        <f t="shared" si="395"/>
        <v>0</v>
      </c>
      <c r="DE1031" s="37">
        <f t="shared" si="383"/>
        <v>0</v>
      </c>
      <c r="EL1031" s="37">
        <f t="shared" si="384"/>
        <v>0</v>
      </c>
      <c r="FH1031" s="37">
        <v>0</v>
      </c>
      <c r="FI1031" s="37">
        <v>0</v>
      </c>
      <c r="JT1031" s="37">
        <f t="shared" si="385"/>
        <v>0</v>
      </c>
      <c r="JW1031" s="37">
        <f t="shared" si="386"/>
        <v>0</v>
      </c>
      <c r="JZ1031" s="37">
        <f t="shared" si="387"/>
        <v>0</v>
      </c>
      <c r="KA1031" s="37">
        <f t="shared" si="388"/>
        <v>0</v>
      </c>
      <c r="KB1031" s="37">
        <f t="shared" si="389"/>
        <v>0</v>
      </c>
      <c r="KC1031" s="37">
        <f t="shared" si="390"/>
        <v>0</v>
      </c>
      <c r="KD1031" s="37">
        <f t="shared" si="391"/>
        <v>0</v>
      </c>
      <c r="KV1031" s="37">
        <f t="shared" si="392"/>
        <v>0</v>
      </c>
    </row>
    <row r="1032" spans="1:308" ht="17.25" customHeight="1" x14ac:dyDescent="0.3">
      <c r="A1032" s="17"/>
      <c r="B1032" s="19"/>
      <c r="E1032" s="78">
        <f t="shared" si="393"/>
        <v>0</v>
      </c>
      <c r="F1032" s="78">
        <f t="shared" si="373"/>
        <v>0</v>
      </c>
      <c r="G1032" s="78">
        <f t="shared" si="374"/>
        <v>0</v>
      </c>
      <c r="H1032" s="78">
        <f t="shared" si="375"/>
        <v>0</v>
      </c>
      <c r="I1032" s="78">
        <f t="shared" si="394"/>
        <v>0</v>
      </c>
      <c r="J1032" s="37">
        <f t="shared" si="376"/>
        <v>0</v>
      </c>
      <c r="V1032" s="180">
        <f t="shared" si="372"/>
        <v>0</v>
      </c>
      <c r="W1032" s="180">
        <f t="shared" si="377"/>
        <v>0</v>
      </c>
      <c r="X1032" s="180"/>
      <c r="Y1032" s="180"/>
      <c r="Z1032" s="180">
        <f t="shared" si="378"/>
        <v>0</v>
      </c>
      <c r="AA1032" s="180"/>
      <c r="AB1032" s="180"/>
      <c r="AC1032" s="180">
        <f t="shared" si="379"/>
        <v>0</v>
      </c>
      <c r="AM1032" s="179">
        <f t="shared" si="380"/>
        <v>0</v>
      </c>
      <c r="AP1032" s="37">
        <f t="shared" si="381"/>
        <v>0</v>
      </c>
      <c r="AS1032" s="37">
        <f t="shared" si="382"/>
        <v>0</v>
      </c>
      <c r="AV1032" s="37">
        <f t="shared" si="395"/>
        <v>0</v>
      </c>
      <c r="DE1032" s="37">
        <f t="shared" si="383"/>
        <v>0</v>
      </c>
      <c r="EL1032" s="37">
        <f t="shared" si="384"/>
        <v>0</v>
      </c>
      <c r="FH1032" s="37">
        <v>0</v>
      </c>
      <c r="FI1032" s="37">
        <v>0</v>
      </c>
      <c r="JT1032" s="37">
        <f t="shared" si="385"/>
        <v>0</v>
      </c>
      <c r="JW1032" s="37">
        <f t="shared" si="386"/>
        <v>0</v>
      </c>
      <c r="JZ1032" s="37">
        <f t="shared" si="387"/>
        <v>0</v>
      </c>
      <c r="KA1032" s="37">
        <f t="shared" si="388"/>
        <v>0</v>
      </c>
      <c r="KB1032" s="37">
        <f t="shared" si="389"/>
        <v>0</v>
      </c>
      <c r="KC1032" s="37">
        <f t="shared" si="390"/>
        <v>0</v>
      </c>
      <c r="KD1032" s="37">
        <f t="shared" si="391"/>
        <v>0</v>
      </c>
      <c r="KV1032" s="37">
        <f t="shared" si="392"/>
        <v>0</v>
      </c>
    </row>
    <row r="1033" spans="1:308" ht="17.25" customHeight="1" x14ac:dyDescent="0.3">
      <c r="A1033" s="17"/>
      <c r="B1033" s="19"/>
      <c r="E1033" s="78">
        <f t="shared" si="393"/>
        <v>0</v>
      </c>
      <c r="F1033" s="78">
        <f t="shared" si="373"/>
        <v>0</v>
      </c>
      <c r="G1033" s="78">
        <f t="shared" si="374"/>
        <v>0</v>
      </c>
      <c r="H1033" s="78">
        <f t="shared" si="375"/>
        <v>0</v>
      </c>
      <c r="I1033" s="78">
        <f t="shared" si="394"/>
        <v>0</v>
      </c>
      <c r="J1033" s="37">
        <f t="shared" si="376"/>
        <v>0</v>
      </c>
      <c r="V1033" s="180">
        <f t="shared" ref="V1033:V1096" si="396">SUM(W1033,Z1033,AC1033)</f>
        <v>0</v>
      </c>
      <c r="W1033" s="180">
        <f t="shared" si="377"/>
        <v>0</v>
      </c>
      <c r="X1033" s="180"/>
      <c r="Y1033" s="180"/>
      <c r="Z1033" s="180">
        <f t="shared" si="378"/>
        <v>0</v>
      </c>
      <c r="AA1033" s="180"/>
      <c r="AB1033" s="180"/>
      <c r="AC1033" s="180">
        <f t="shared" si="379"/>
        <v>0</v>
      </c>
      <c r="AM1033" s="179">
        <f t="shared" si="380"/>
        <v>0</v>
      </c>
      <c r="AP1033" s="37">
        <f t="shared" si="381"/>
        <v>0</v>
      </c>
      <c r="AS1033" s="37">
        <f t="shared" si="382"/>
        <v>0</v>
      </c>
      <c r="AV1033" s="37">
        <f t="shared" si="395"/>
        <v>0</v>
      </c>
      <c r="DE1033" s="37">
        <f t="shared" si="383"/>
        <v>0</v>
      </c>
      <c r="EL1033" s="37">
        <f t="shared" si="384"/>
        <v>0</v>
      </c>
      <c r="FH1033" s="37">
        <v>0</v>
      </c>
      <c r="FI1033" s="37">
        <v>0</v>
      </c>
      <c r="JT1033" s="37">
        <f t="shared" si="385"/>
        <v>0</v>
      </c>
      <c r="JW1033" s="37">
        <f t="shared" si="386"/>
        <v>0</v>
      </c>
      <c r="JZ1033" s="37">
        <f t="shared" si="387"/>
        <v>0</v>
      </c>
      <c r="KA1033" s="37">
        <f t="shared" si="388"/>
        <v>0</v>
      </c>
      <c r="KB1033" s="37">
        <f t="shared" si="389"/>
        <v>0</v>
      </c>
      <c r="KC1033" s="37">
        <f t="shared" si="390"/>
        <v>0</v>
      </c>
      <c r="KD1033" s="37">
        <f t="shared" si="391"/>
        <v>0</v>
      </c>
      <c r="KV1033" s="37">
        <f t="shared" si="392"/>
        <v>0</v>
      </c>
    </row>
    <row r="1034" spans="1:308" ht="17.25" customHeight="1" x14ac:dyDescent="0.3">
      <c r="A1034" s="17"/>
      <c r="B1034" s="19"/>
      <c r="E1034" s="78">
        <f t="shared" si="393"/>
        <v>0</v>
      </c>
      <c r="F1034" s="78">
        <f t="shared" ref="F1034:F1097" si="397">SUM(M1034,Q1034,BC1034,BG1034,DH1034,DL1034,EO1034,ES1034,FE1034,FI1034,FY1034,FZ1034,GA1034,GK1034,GL1034,GM1034,HY1034,IC1034,IX1034,JB1034,LS1034,LW1034,KF1034,LH1034)</f>
        <v>0</v>
      </c>
      <c r="G1034" s="78">
        <f t="shared" ref="G1034:G1097" si="398">SUM(N1034,R1034,BD1034,BH1034,DI1034,DM1034,EP1034,ET1034,FF1034,FJ1034,GB1034,GC1034,GD1034,GN1034,GO1034,GP1034,HZ1034,ID1034,IY1034,JC1034,LT1034,LX1034,KH1034,LJ1034)</f>
        <v>0</v>
      </c>
      <c r="H1034" s="78">
        <f t="shared" ref="H1034:H1097" si="399">SUM(O1034,S1034,AF1034,AH1034,AJ1034,BE1034,BI1034,BV1034,BX1034,BZ1034,CM1034,CO1034,CQ1034,CK1034,GW1034,GX1034,GY1034,HC1034,HD1034,DJ1034,DN1034,EQ1034,EU1034,FG1034,FK1034,GE1034,GF1034,GG1034,GQ1034,GR1034,GS1034,IA1034,IE1034,IZ1034,JD1034,JF1034,JH1034,JJ1034,JL1034,LU1034,LY1034,MA1034,MC1034,ME1034,MG1034,HE1034,HI1034,HJ1034,HK1034,HO1034,HP1034,HQ1034,IG1034,II1034,IK1034,IM1034,IO1034,JN1034,MI1034,MK1034,EW1034,EY1034,FA1034,FC1034,JR1034,FM1034,FO1034,FQ1034,FS1034,JP1034+X1034+AA1034+AD1034+BN1034+BQ1034+BT1034+KJ1034+KR1034+KW1034+KY1034+LA1034+LD1034+LL1034,CW1034,DA1034,KN1034)</f>
        <v>0</v>
      </c>
      <c r="I1034" s="78">
        <f t="shared" si="394"/>
        <v>0</v>
      </c>
      <c r="J1034" s="37">
        <f t="shared" ref="J1034:J1097" si="400">K1034+L1034</f>
        <v>0</v>
      </c>
      <c r="V1034" s="180">
        <f t="shared" si="396"/>
        <v>0</v>
      </c>
      <c r="W1034" s="180">
        <f t="shared" ref="W1034:W1097" si="401">X1034+Y1034</f>
        <v>0</v>
      </c>
      <c r="X1034" s="180"/>
      <c r="Y1034" s="180"/>
      <c r="Z1034" s="180">
        <f t="shared" ref="Z1034:Z1097" si="402">AA1034+AB1034</f>
        <v>0</v>
      </c>
      <c r="AA1034" s="180"/>
      <c r="AB1034" s="180"/>
      <c r="AC1034" s="180">
        <f t="shared" ref="AC1034:AC1097" si="403">AD1034+AE1034</f>
        <v>0</v>
      </c>
      <c r="AM1034" s="179">
        <f t="shared" ref="AM1034:AM1097" si="404">AN1034+AO1034</f>
        <v>0</v>
      </c>
      <c r="AP1034" s="37">
        <f t="shared" ref="AP1034:AP1097" si="405">AQ1034+AR1034</f>
        <v>0</v>
      </c>
      <c r="AS1034" s="37">
        <f t="shared" ref="AS1034:AS1097" si="406">AT1034+AU1034</f>
        <v>0</v>
      </c>
      <c r="AV1034" s="37">
        <f t="shared" si="395"/>
        <v>0</v>
      </c>
      <c r="DE1034" s="37">
        <f t="shared" ref="DE1034:DE1097" si="407">DF1034+DG1034</f>
        <v>0</v>
      </c>
      <c r="EL1034" s="37">
        <f t="shared" ref="EL1034:EL1097" si="408">EM1034+EN1034</f>
        <v>0</v>
      </c>
      <c r="FH1034" s="37">
        <v>0</v>
      </c>
      <c r="FI1034" s="37">
        <v>0</v>
      </c>
      <c r="JT1034" s="37">
        <f t="shared" ref="JT1034:JT1097" si="409">JU1034+JV1034</f>
        <v>0</v>
      </c>
      <c r="JW1034" s="37">
        <f t="shared" ref="JW1034:JW1097" si="410">JX1034+JY1034</f>
        <v>0</v>
      </c>
      <c r="JZ1034" s="37">
        <f t="shared" ref="JZ1034:JZ1097" si="411">SUM(KA1034:KD1034)</f>
        <v>0</v>
      </c>
      <c r="KA1034" s="37">
        <f t="shared" ref="KA1034:KA1097" si="412">SUM(KF1034,LH1034)</f>
        <v>0</v>
      </c>
      <c r="KB1034" s="37">
        <f t="shared" ref="KB1034:KB1097" si="413">SUM(KH1034,LJ1034)</f>
        <v>0</v>
      </c>
      <c r="KC1034" s="37">
        <f t="shared" ref="KC1034:KC1097" si="414">SUM(KJ1034,KN1034,KR1034,KW1034,KY1034,LA1034,LD1034,LL1034)</f>
        <v>0</v>
      </c>
      <c r="KD1034" s="37">
        <f t="shared" ref="KD1034:KD1097" si="415">SUM(KL1034,KP1034,KT1034,KX1034,KZ1034,LB1034,LF1034,LN1034)</f>
        <v>0</v>
      </c>
      <c r="KV1034" s="37">
        <f t="shared" ref="KV1034:KV1097" si="416">SUM(KW1034:LB1034)</f>
        <v>0</v>
      </c>
    </row>
    <row r="1035" spans="1:308" ht="17.25" customHeight="1" x14ac:dyDescent="0.3">
      <c r="A1035" s="17"/>
      <c r="B1035" s="19"/>
      <c r="E1035" s="78">
        <f t="shared" ref="E1035:E1098" si="417">SUM(F1035,G1035,H1035,I1035)</f>
        <v>0</v>
      </c>
      <c r="F1035" s="78">
        <f t="shared" si="397"/>
        <v>0</v>
      </c>
      <c r="G1035" s="78">
        <f t="shared" si="398"/>
        <v>0</v>
      </c>
      <c r="H1035" s="78">
        <f t="shared" si="399"/>
        <v>0</v>
      </c>
      <c r="I1035" s="78">
        <f t="shared" ref="I1035:I1098" si="418">SUM(P1035,T1035,Y1035,AB1035,AE1035,AG1035,AI1035,AK1035,BF1035,BJ1035,BO1035,BR1035,BU1035,BW1035,BY1035,CA1035,CL1035,CN1035,CP1035,CR1035,CX1035,DB1035,DK1035,DO1035,ER1035,EV1035,EX1035,EZ1035,FB1035,FD1035,FH1035,FL1035,FN1035,FP1035,FR1035,FT1035,GH1035:GJ1035,GT1035:GV1035,GZ1035:HB1035,HF1035:HH1035,HL1035:HN1035,HR1035:HT1035,IB1035,IF1035,IH1035,IJ1035,IL1035,IN1035,IP1035,JA1035,JE1035,JG1035,JI1035,JK1035,JM1147,JM1035,JO1035,JQ1035,JS1035,KL1035,KT1035,KX1035,KZ1035,LB1035,LF1035,LN1035,LV1035,LZ1035,MB1035,MD1035,MF1035,MH1035,MJ1035,ML1035,KP1035)</f>
        <v>0</v>
      </c>
      <c r="J1035" s="37">
        <f t="shared" si="400"/>
        <v>0</v>
      </c>
      <c r="V1035" s="180">
        <f t="shared" si="396"/>
        <v>0</v>
      </c>
      <c r="W1035" s="180">
        <f t="shared" si="401"/>
        <v>0</v>
      </c>
      <c r="X1035" s="180"/>
      <c r="Y1035" s="180"/>
      <c r="Z1035" s="180">
        <f t="shared" si="402"/>
        <v>0</v>
      </c>
      <c r="AA1035" s="180"/>
      <c r="AB1035" s="180"/>
      <c r="AC1035" s="180">
        <f t="shared" si="403"/>
        <v>0</v>
      </c>
      <c r="AM1035" s="179">
        <f t="shared" si="404"/>
        <v>0</v>
      </c>
      <c r="AP1035" s="37">
        <f t="shared" si="405"/>
        <v>0</v>
      </c>
      <c r="AS1035" s="37">
        <f t="shared" si="406"/>
        <v>0</v>
      </c>
      <c r="AV1035" s="37">
        <f t="shared" si="395"/>
        <v>0</v>
      </c>
      <c r="DE1035" s="37">
        <f t="shared" si="407"/>
        <v>0</v>
      </c>
      <c r="EL1035" s="37">
        <f t="shared" si="408"/>
        <v>0</v>
      </c>
      <c r="FH1035" s="37">
        <v>0</v>
      </c>
      <c r="FI1035" s="37">
        <v>0</v>
      </c>
      <c r="JT1035" s="37">
        <f t="shared" si="409"/>
        <v>0</v>
      </c>
      <c r="JW1035" s="37">
        <f t="shared" si="410"/>
        <v>0</v>
      </c>
      <c r="JZ1035" s="37">
        <f t="shared" si="411"/>
        <v>0</v>
      </c>
      <c r="KA1035" s="37">
        <f t="shared" si="412"/>
        <v>0</v>
      </c>
      <c r="KB1035" s="37">
        <f t="shared" si="413"/>
        <v>0</v>
      </c>
      <c r="KC1035" s="37">
        <f t="shared" si="414"/>
        <v>0</v>
      </c>
      <c r="KD1035" s="37">
        <f t="shared" si="415"/>
        <v>0</v>
      </c>
      <c r="KV1035" s="37">
        <f t="shared" si="416"/>
        <v>0</v>
      </c>
    </row>
    <row r="1036" spans="1:308" ht="17.25" customHeight="1" x14ac:dyDescent="0.3">
      <c r="A1036" s="17"/>
      <c r="B1036" s="19"/>
      <c r="E1036" s="78">
        <f t="shared" si="417"/>
        <v>0</v>
      </c>
      <c r="F1036" s="78">
        <f t="shared" si="397"/>
        <v>0</v>
      </c>
      <c r="G1036" s="78">
        <f t="shared" si="398"/>
        <v>0</v>
      </c>
      <c r="H1036" s="78">
        <f t="shared" si="399"/>
        <v>0</v>
      </c>
      <c r="I1036" s="78">
        <f t="shared" si="418"/>
        <v>0</v>
      </c>
      <c r="J1036" s="37">
        <f t="shared" si="400"/>
        <v>0</v>
      </c>
      <c r="V1036" s="180">
        <f t="shared" si="396"/>
        <v>0</v>
      </c>
      <c r="W1036" s="180">
        <f t="shared" si="401"/>
        <v>0</v>
      </c>
      <c r="X1036" s="180"/>
      <c r="Y1036" s="180"/>
      <c r="Z1036" s="180">
        <f t="shared" si="402"/>
        <v>0</v>
      </c>
      <c r="AA1036" s="180"/>
      <c r="AB1036" s="180"/>
      <c r="AC1036" s="180">
        <f t="shared" si="403"/>
        <v>0</v>
      </c>
      <c r="AM1036" s="179">
        <f t="shared" si="404"/>
        <v>0</v>
      </c>
      <c r="AP1036" s="37">
        <f t="shared" si="405"/>
        <v>0</v>
      </c>
      <c r="AS1036" s="37">
        <f t="shared" si="406"/>
        <v>0</v>
      </c>
      <c r="AV1036" s="37">
        <f t="shared" ref="AV1036:AV1099" si="419">AW1036+AX1036</f>
        <v>0</v>
      </c>
      <c r="DE1036" s="37">
        <f t="shared" si="407"/>
        <v>0</v>
      </c>
      <c r="EL1036" s="37">
        <f t="shared" si="408"/>
        <v>0</v>
      </c>
      <c r="FH1036" s="37">
        <v>0</v>
      </c>
      <c r="FI1036" s="37">
        <v>0</v>
      </c>
      <c r="JT1036" s="37">
        <f t="shared" si="409"/>
        <v>0</v>
      </c>
      <c r="JW1036" s="37">
        <f t="shared" si="410"/>
        <v>0</v>
      </c>
      <c r="JZ1036" s="37">
        <f t="shared" si="411"/>
        <v>0</v>
      </c>
      <c r="KA1036" s="37">
        <f t="shared" si="412"/>
        <v>0</v>
      </c>
      <c r="KB1036" s="37">
        <f t="shared" si="413"/>
        <v>0</v>
      </c>
      <c r="KC1036" s="37">
        <f t="shared" si="414"/>
        <v>0</v>
      </c>
      <c r="KD1036" s="37">
        <f t="shared" si="415"/>
        <v>0</v>
      </c>
      <c r="KV1036" s="37">
        <f t="shared" si="416"/>
        <v>0</v>
      </c>
    </row>
    <row r="1037" spans="1:308" ht="17.25" customHeight="1" x14ac:dyDescent="0.3">
      <c r="A1037" s="17"/>
      <c r="B1037" s="19"/>
      <c r="E1037" s="78">
        <f t="shared" si="417"/>
        <v>0</v>
      </c>
      <c r="F1037" s="78">
        <f t="shared" si="397"/>
        <v>0</v>
      </c>
      <c r="G1037" s="78">
        <f t="shared" si="398"/>
        <v>0</v>
      </c>
      <c r="H1037" s="78">
        <f t="shared" si="399"/>
        <v>0</v>
      </c>
      <c r="I1037" s="78">
        <f t="shared" si="418"/>
        <v>0</v>
      </c>
      <c r="J1037" s="37">
        <f t="shared" si="400"/>
        <v>0</v>
      </c>
      <c r="V1037" s="180">
        <f t="shared" si="396"/>
        <v>0</v>
      </c>
      <c r="W1037" s="180">
        <f t="shared" si="401"/>
        <v>0</v>
      </c>
      <c r="X1037" s="180"/>
      <c r="Y1037" s="180"/>
      <c r="Z1037" s="180">
        <f t="shared" si="402"/>
        <v>0</v>
      </c>
      <c r="AA1037" s="180"/>
      <c r="AB1037" s="180"/>
      <c r="AC1037" s="180">
        <f t="shared" si="403"/>
        <v>0</v>
      </c>
      <c r="AM1037" s="179">
        <f t="shared" si="404"/>
        <v>0</v>
      </c>
      <c r="AP1037" s="37">
        <f t="shared" si="405"/>
        <v>0</v>
      </c>
      <c r="AS1037" s="37">
        <f t="shared" si="406"/>
        <v>0</v>
      </c>
      <c r="AV1037" s="37">
        <f t="shared" si="419"/>
        <v>0</v>
      </c>
      <c r="DE1037" s="37">
        <f t="shared" si="407"/>
        <v>0</v>
      </c>
      <c r="EL1037" s="37">
        <f t="shared" si="408"/>
        <v>0</v>
      </c>
      <c r="FH1037" s="37">
        <v>0</v>
      </c>
      <c r="FI1037" s="37">
        <v>0</v>
      </c>
      <c r="JT1037" s="37">
        <f t="shared" si="409"/>
        <v>0</v>
      </c>
      <c r="JW1037" s="37">
        <f t="shared" si="410"/>
        <v>0</v>
      </c>
      <c r="JZ1037" s="37">
        <f t="shared" si="411"/>
        <v>0</v>
      </c>
      <c r="KA1037" s="37">
        <f t="shared" si="412"/>
        <v>0</v>
      </c>
      <c r="KB1037" s="37">
        <f t="shared" si="413"/>
        <v>0</v>
      </c>
      <c r="KC1037" s="37">
        <f t="shared" si="414"/>
        <v>0</v>
      </c>
      <c r="KD1037" s="37">
        <f t="shared" si="415"/>
        <v>0</v>
      </c>
      <c r="KV1037" s="37">
        <f t="shared" si="416"/>
        <v>0</v>
      </c>
    </row>
    <row r="1038" spans="1:308" ht="17.25" customHeight="1" x14ac:dyDescent="0.3">
      <c r="A1038" s="17"/>
      <c r="B1038" s="19"/>
      <c r="E1038" s="78">
        <f t="shared" si="417"/>
        <v>0</v>
      </c>
      <c r="F1038" s="78">
        <f t="shared" si="397"/>
        <v>0</v>
      </c>
      <c r="G1038" s="78">
        <f t="shared" si="398"/>
        <v>0</v>
      </c>
      <c r="H1038" s="78">
        <f t="shared" si="399"/>
        <v>0</v>
      </c>
      <c r="I1038" s="78">
        <f t="shared" si="418"/>
        <v>0</v>
      </c>
      <c r="J1038" s="37">
        <f t="shared" si="400"/>
        <v>0</v>
      </c>
      <c r="V1038" s="180">
        <f t="shared" si="396"/>
        <v>0</v>
      </c>
      <c r="W1038" s="180">
        <f t="shared" si="401"/>
        <v>0</v>
      </c>
      <c r="X1038" s="180"/>
      <c r="Y1038" s="180"/>
      <c r="Z1038" s="180">
        <f t="shared" si="402"/>
        <v>0</v>
      </c>
      <c r="AA1038" s="180"/>
      <c r="AB1038" s="180"/>
      <c r="AC1038" s="180">
        <f t="shared" si="403"/>
        <v>0</v>
      </c>
      <c r="AM1038" s="179">
        <f t="shared" si="404"/>
        <v>0</v>
      </c>
      <c r="AP1038" s="37">
        <f t="shared" si="405"/>
        <v>0</v>
      </c>
      <c r="AS1038" s="37">
        <f t="shared" si="406"/>
        <v>0</v>
      </c>
      <c r="AV1038" s="37">
        <f t="shared" si="419"/>
        <v>0</v>
      </c>
      <c r="DE1038" s="37">
        <f t="shared" si="407"/>
        <v>0</v>
      </c>
      <c r="EL1038" s="37">
        <f t="shared" si="408"/>
        <v>0</v>
      </c>
      <c r="FH1038" s="37">
        <v>0</v>
      </c>
      <c r="FI1038" s="37">
        <v>0</v>
      </c>
      <c r="JT1038" s="37">
        <f t="shared" si="409"/>
        <v>0</v>
      </c>
      <c r="JW1038" s="37">
        <f t="shared" si="410"/>
        <v>0</v>
      </c>
      <c r="JZ1038" s="37">
        <f t="shared" si="411"/>
        <v>0</v>
      </c>
      <c r="KA1038" s="37">
        <f t="shared" si="412"/>
        <v>0</v>
      </c>
      <c r="KB1038" s="37">
        <f t="shared" si="413"/>
        <v>0</v>
      </c>
      <c r="KC1038" s="37">
        <f t="shared" si="414"/>
        <v>0</v>
      </c>
      <c r="KD1038" s="37">
        <f t="shared" si="415"/>
        <v>0</v>
      </c>
      <c r="KV1038" s="37">
        <f t="shared" si="416"/>
        <v>0</v>
      </c>
    </row>
    <row r="1039" spans="1:308" ht="17.25" customHeight="1" x14ac:dyDescent="0.3">
      <c r="A1039" s="17"/>
      <c r="B1039" s="19"/>
      <c r="E1039" s="78">
        <f t="shared" si="417"/>
        <v>0</v>
      </c>
      <c r="F1039" s="78">
        <f t="shared" si="397"/>
        <v>0</v>
      </c>
      <c r="G1039" s="78">
        <f t="shared" si="398"/>
        <v>0</v>
      </c>
      <c r="H1039" s="78">
        <f t="shared" si="399"/>
        <v>0</v>
      </c>
      <c r="I1039" s="78">
        <f t="shared" si="418"/>
        <v>0</v>
      </c>
      <c r="J1039" s="37">
        <f t="shared" si="400"/>
        <v>0</v>
      </c>
      <c r="V1039" s="180">
        <f t="shared" si="396"/>
        <v>0</v>
      </c>
      <c r="W1039" s="180">
        <f t="shared" si="401"/>
        <v>0</v>
      </c>
      <c r="X1039" s="180"/>
      <c r="Y1039" s="180"/>
      <c r="Z1039" s="180">
        <f t="shared" si="402"/>
        <v>0</v>
      </c>
      <c r="AA1039" s="180"/>
      <c r="AB1039" s="180"/>
      <c r="AC1039" s="180">
        <f t="shared" si="403"/>
        <v>0</v>
      </c>
      <c r="AM1039" s="179">
        <f t="shared" si="404"/>
        <v>0</v>
      </c>
      <c r="AP1039" s="37">
        <f t="shared" si="405"/>
        <v>0</v>
      </c>
      <c r="AS1039" s="37">
        <f t="shared" si="406"/>
        <v>0</v>
      </c>
      <c r="AV1039" s="37">
        <f t="shared" si="419"/>
        <v>0</v>
      </c>
      <c r="DE1039" s="37">
        <f t="shared" si="407"/>
        <v>0</v>
      </c>
      <c r="EL1039" s="37">
        <f t="shared" si="408"/>
        <v>0</v>
      </c>
      <c r="FH1039" s="37">
        <v>0</v>
      </c>
      <c r="FI1039" s="37">
        <v>0</v>
      </c>
      <c r="JT1039" s="37">
        <f t="shared" si="409"/>
        <v>0</v>
      </c>
      <c r="JW1039" s="37">
        <f t="shared" si="410"/>
        <v>0</v>
      </c>
      <c r="JZ1039" s="37">
        <f t="shared" si="411"/>
        <v>0</v>
      </c>
      <c r="KA1039" s="37">
        <f t="shared" si="412"/>
        <v>0</v>
      </c>
      <c r="KB1039" s="37">
        <f t="shared" si="413"/>
        <v>0</v>
      </c>
      <c r="KC1039" s="37">
        <f t="shared" si="414"/>
        <v>0</v>
      </c>
      <c r="KD1039" s="37">
        <f t="shared" si="415"/>
        <v>0</v>
      </c>
      <c r="KV1039" s="37">
        <f t="shared" si="416"/>
        <v>0</v>
      </c>
    </row>
    <row r="1040" spans="1:308" ht="17.25" customHeight="1" x14ac:dyDescent="0.3">
      <c r="A1040" s="17"/>
      <c r="B1040" s="19"/>
      <c r="E1040" s="78">
        <f t="shared" si="417"/>
        <v>0</v>
      </c>
      <c r="F1040" s="78">
        <f t="shared" si="397"/>
        <v>0</v>
      </c>
      <c r="G1040" s="78">
        <f t="shared" si="398"/>
        <v>0</v>
      </c>
      <c r="H1040" s="78">
        <f t="shared" si="399"/>
        <v>0</v>
      </c>
      <c r="I1040" s="78">
        <f t="shared" si="418"/>
        <v>0</v>
      </c>
      <c r="J1040" s="37">
        <f t="shared" si="400"/>
        <v>0</v>
      </c>
      <c r="V1040" s="180">
        <f t="shared" si="396"/>
        <v>0</v>
      </c>
      <c r="W1040" s="180">
        <f t="shared" si="401"/>
        <v>0</v>
      </c>
      <c r="X1040" s="180"/>
      <c r="Y1040" s="180"/>
      <c r="Z1040" s="180">
        <f t="shared" si="402"/>
        <v>0</v>
      </c>
      <c r="AA1040" s="180"/>
      <c r="AB1040" s="180"/>
      <c r="AC1040" s="180">
        <f t="shared" si="403"/>
        <v>0</v>
      </c>
      <c r="AM1040" s="179">
        <f t="shared" si="404"/>
        <v>0</v>
      </c>
      <c r="AP1040" s="37">
        <f t="shared" si="405"/>
        <v>0</v>
      </c>
      <c r="AS1040" s="37">
        <f t="shared" si="406"/>
        <v>0</v>
      </c>
      <c r="AV1040" s="37">
        <f t="shared" si="419"/>
        <v>0</v>
      </c>
      <c r="DE1040" s="37">
        <f t="shared" si="407"/>
        <v>0</v>
      </c>
      <c r="EL1040" s="37">
        <f t="shared" si="408"/>
        <v>0</v>
      </c>
      <c r="FH1040" s="37">
        <v>0</v>
      </c>
      <c r="FI1040" s="37">
        <v>0</v>
      </c>
      <c r="JT1040" s="37">
        <f t="shared" si="409"/>
        <v>0</v>
      </c>
      <c r="JW1040" s="37">
        <f t="shared" si="410"/>
        <v>0</v>
      </c>
      <c r="JZ1040" s="37">
        <f t="shared" si="411"/>
        <v>0</v>
      </c>
      <c r="KA1040" s="37">
        <f t="shared" si="412"/>
        <v>0</v>
      </c>
      <c r="KB1040" s="37">
        <f t="shared" si="413"/>
        <v>0</v>
      </c>
      <c r="KC1040" s="37">
        <f t="shared" si="414"/>
        <v>0</v>
      </c>
      <c r="KD1040" s="37">
        <f t="shared" si="415"/>
        <v>0</v>
      </c>
      <c r="KV1040" s="37">
        <f t="shared" si="416"/>
        <v>0</v>
      </c>
    </row>
    <row r="1041" spans="1:308" ht="17.25" customHeight="1" x14ac:dyDescent="0.3">
      <c r="A1041" s="17"/>
      <c r="B1041" s="19"/>
      <c r="E1041" s="78">
        <f t="shared" si="417"/>
        <v>0</v>
      </c>
      <c r="F1041" s="78">
        <f t="shared" si="397"/>
        <v>0</v>
      </c>
      <c r="G1041" s="78">
        <f t="shared" si="398"/>
        <v>0</v>
      </c>
      <c r="H1041" s="78">
        <f t="shared" si="399"/>
        <v>0</v>
      </c>
      <c r="I1041" s="78">
        <f t="shared" si="418"/>
        <v>0</v>
      </c>
      <c r="J1041" s="37">
        <f t="shared" si="400"/>
        <v>0</v>
      </c>
      <c r="V1041" s="180">
        <f t="shared" si="396"/>
        <v>0</v>
      </c>
      <c r="W1041" s="180">
        <f t="shared" si="401"/>
        <v>0</v>
      </c>
      <c r="X1041" s="180"/>
      <c r="Y1041" s="180"/>
      <c r="Z1041" s="180">
        <f t="shared" si="402"/>
        <v>0</v>
      </c>
      <c r="AA1041" s="180"/>
      <c r="AB1041" s="180"/>
      <c r="AC1041" s="180">
        <f t="shared" si="403"/>
        <v>0</v>
      </c>
      <c r="AM1041" s="179">
        <f t="shared" si="404"/>
        <v>0</v>
      </c>
      <c r="AP1041" s="37">
        <f t="shared" si="405"/>
        <v>0</v>
      </c>
      <c r="AS1041" s="37">
        <f t="shared" si="406"/>
        <v>0</v>
      </c>
      <c r="AV1041" s="37">
        <f t="shared" si="419"/>
        <v>0</v>
      </c>
      <c r="DE1041" s="37">
        <f t="shared" si="407"/>
        <v>0</v>
      </c>
      <c r="EL1041" s="37">
        <f t="shared" si="408"/>
        <v>0</v>
      </c>
      <c r="FH1041" s="37">
        <v>0</v>
      </c>
      <c r="FI1041" s="37">
        <v>0</v>
      </c>
      <c r="JT1041" s="37">
        <f t="shared" si="409"/>
        <v>0</v>
      </c>
      <c r="JW1041" s="37">
        <f t="shared" si="410"/>
        <v>0</v>
      </c>
      <c r="JZ1041" s="37">
        <f t="shared" si="411"/>
        <v>0</v>
      </c>
      <c r="KA1041" s="37">
        <f t="shared" si="412"/>
        <v>0</v>
      </c>
      <c r="KB1041" s="37">
        <f t="shared" si="413"/>
        <v>0</v>
      </c>
      <c r="KC1041" s="37">
        <f t="shared" si="414"/>
        <v>0</v>
      </c>
      <c r="KD1041" s="37">
        <f t="shared" si="415"/>
        <v>0</v>
      </c>
      <c r="KV1041" s="37">
        <f t="shared" si="416"/>
        <v>0</v>
      </c>
    </row>
    <row r="1042" spans="1:308" ht="17.25" customHeight="1" x14ac:dyDescent="0.3">
      <c r="A1042" s="17"/>
      <c r="B1042" s="19"/>
      <c r="E1042" s="78">
        <f t="shared" si="417"/>
        <v>0</v>
      </c>
      <c r="F1042" s="78">
        <f t="shared" si="397"/>
        <v>0</v>
      </c>
      <c r="G1042" s="78">
        <f t="shared" si="398"/>
        <v>0</v>
      </c>
      <c r="H1042" s="78">
        <f t="shared" si="399"/>
        <v>0</v>
      </c>
      <c r="I1042" s="78">
        <f t="shared" si="418"/>
        <v>0</v>
      </c>
      <c r="J1042" s="37">
        <f t="shared" si="400"/>
        <v>0</v>
      </c>
      <c r="V1042" s="180">
        <f t="shared" si="396"/>
        <v>0</v>
      </c>
      <c r="W1042" s="180">
        <f t="shared" si="401"/>
        <v>0</v>
      </c>
      <c r="X1042" s="180"/>
      <c r="Y1042" s="180"/>
      <c r="Z1042" s="180">
        <f t="shared" si="402"/>
        <v>0</v>
      </c>
      <c r="AA1042" s="180"/>
      <c r="AB1042" s="180"/>
      <c r="AC1042" s="180">
        <f t="shared" si="403"/>
        <v>0</v>
      </c>
      <c r="AM1042" s="179">
        <f t="shared" si="404"/>
        <v>0</v>
      </c>
      <c r="AP1042" s="37">
        <f t="shared" si="405"/>
        <v>0</v>
      </c>
      <c r="AS1042" s="37">
        <f t="shared" si="406"/>
        <v>0</v>
      </c>
      <c r="AV1042" s="37">
        <f t="shared" si="419"/>
        <v>0</v>
      </c>
      <c r="DE1042" s="37">
        <f t="shared" si="407"/>
        <v>0</v>
      </c>
      <c r="EL1042" s="37">
        <f t="shared" si="408"/>
        <v>0</v>
      </c>
      <c r="FH1042" s="37">
        <v>0</v>
      </c>
      <c r="FI1042" s="37">
        <v>0</v>
      </c>
      <c r="JT1042" s="37">
        <f t="shared" si="409"/>
        <v>0</v>
      </c>
      <c r="JW1042" s="37">
        <f t="shared" si="410"/>
        <v>0</v>
      </c>
      <c r="JZ1042" s="37">
        <f t="shared" si="411"/>
        <v>0</v>
      </c>
      <c r="KA1042" s="37">
        <f t="shared" si="412"/>
        <v>0</v>
      </c>
      <c r="KB1042" s="37">
        <f t="shared" si="413"/>
        <v>0</v>
      </c>
      <c r="KC1042" s="37">
        <f t="shared" si="414"/>
        <v>0</v>
      </c>
      <c r="KD1042" s="37">
        <f t="shared" si="415"/>
        <v>0</v>
      </c>
      <c r="KV1042" s="37">
        <f t="shared" si="416"/>
        <v>0</v>
      </c>
    </row>
    <row r="1043" spans="1:308" ht="17.25" customHeight="1" x14ac:dyDescent="0.3">
      <c r="A1043" s="17"/>
      <c r="B1043" s="19"/>
      <c r="E1043" s="78">
        <f t="shared" si="417"/>
        <v>0</v>
      </c>
      <c r="F1043" s="78">
        <f t="shared" si="397"/>
        <v>0</v>
      </c>
      <c r="G1043" s="78">
        <f t="shared" si="398"/>
        <v>0</v>
      </c>
      <c r="H1043" s="78">
        <f t="shared" si="399"/>
        <v>0</v>
      </c>
      <c r="I1043" s="78">
        <f t="shared" si="418"/>
        <v>0</v>
      </c>
      <c r="J1043" s="37">
        <f t="shared" si="400"/>
        <v>0</v>
      </c>
      <c r="V1043" s="180">
        <f t="shared" si="396"/>
        <v>0</v>
      </c>
      <c r="W1043" s="180">
        <f t="shared" si="401"/>
        <v>0</v>
      </c>
      <c r="X1043" s="180"/>
      <c r="Y1043" s="180"/>
      <c r="Z1043" s="180">
        <f t="shared" si="402"/>
        <v>0</v>
      </c>
      <c r="AA1043" s="180"/>
      <c r="AB1043" s="180"/>
      <c r="AC1043" s="180">
        <f t="shared" si="403"/>
        <v>0</v>
      </c>
      <c r="AM1043" s="179">
        <f t="shared" si="404"/>
        <v>0</v>
      </c>
      <c r="AP1043" s="37">
        <f t="shared" si="405"/>
        <v>0</v>
      </c>
      <c r="AS1043" s="37">
        <f t="shared" si="406"/>
        <v>0</v>
      </c>
      <c r="AV1043" s="37">
        <f t="shared" si="419"/>
        <v>0</v>
      </c>
      <c r="DE1043" s="37">
        <f t="shared" si="407"/>
        <v>0</v>
      </c>
      <c r="EL1043" s="37">
        <f t="shared" si="408"/>
        <v>0</v>
      </c>
      <c r="FH1043" s="37">
        <v>0</v>
      </c>
      <c r="FI1043" s="37">
        <v>0</v>
      </c>
      <c r="JT1043" s="37">
        <f t="shared" si="409"/>
        <v>0</v>
      </c>
      <c r="JW1043" s="37">
        <f t="shared" si="410"/>
        <v>0</v>
      </c>
      <c r="JZ1043" s="37">
        <f t="shared" si="411"/>
        <v>0</v>
      </c>
      <c r="KA1043" s="37">
        <f t="shared" si="412"/>
        <v>0</v>
      </c>
      <c r="KB1043" s="37">
        <f t="shared" si="413"/>
        <v>0</v>
      </c>
      <c r="KC1043" s="37">
        <f t="shared" si="414"/>
        <v>0</v>
      </c>
      <c r="KD1043" s="37">
        <f t="shared" si="415"/>
        <v>0</v>
      </c>
      <c r="KV1043" s="37">
        <f t="shared" si="416"/>
        <v>0</v>
      </c>
    </row>
    <row r="1044" spans="1:308" ht="17.25" customHeight="1" x14ac:dyDescent="0.3">
      <c r="A1044" s="17"/>
      <c r="B1044" s="19"/>
      <c r="E1044" s="78">
        <f t="shared" si="417"/>
        <v>0</v>
      </c>
      <c r="F1044" s="78">
        <f t="shared" si="397"/>
        <v>0</v>
      </c>
      <c r="G1044" s="78">
        <f t="shared" si="398"/>
        <v>0</v>
      </c>
      <c r="H1044" s="78">
        <f t="shared" si="399"/>
        <v>0</v>
      </c>
      <c r="I1044" s="78">
        <f t="shared" si="418"/>
        <v>0</v>
      </c>
      <c r="J1044" s="37">
        <f t="shared" si="400"/>
        <v>0</v>
      </c>
      <c r="V1044" s="180">
        <f t="shared" si="396"/>
        <v>0</v>
      </c>
      <c r="W1044" s="180">
        <f t="shared" si="401"/>
        <v>0</v>
      </c>
      <c r="X1044" s="180"/>
      <c r="Y1044" s="180"/>
      <c r="Z1044" s="180">
        <f t="shared" si="402"/>
        <v>0</v>
      </c>
      <c r="AA1044" s="180"/>
      <c r="AB1044" s="180"/>
      <c r="AC1044" s="180">
        <f t="shared" si="403"/>
        <v>0</v>
      </c>
      <c r="AM1044" s="179">
        <f t="shared" si="404"/>
        <v>0</v>
      </c>
      <c r="AP1044" s="37">
        <f t="shared" si="405"/>
        <v>0</v>
      </c>
      <c r="AS1044" s="37">
        <f t="shared" si="406"/>
        <v>0</v>
      </c>
      <c r="AV1044" s="37">
        <f t="shared" si="419"/>
        <v>0</v>
      </c>
      <c r="DE1044" s="37">
        <f t="shared" si="407"/>
        <v>0</v>
      </c>
      <c r="EL1044" s="37">
        <f t="shared" si="408"/>
        <v>0</v>
      </c>
      <c r="FH1044" s="37">
        <v>0</v>
      </c>
      <c r="FI1044" s="37">
        <v>0</v>
      </c>
      <c r="JT1044" s="37">
        <f t="shared" si="409"/>
        <v>0</v>
      </c>
      <c r="JW1044" s="37">
        <f t="shared" si="410"/>
        <v>0</v>
      </c>
      <c r="JZ1044" s="37">
        <f t="shared" si="411"/>
        <v>0</v>
      </c>
      <c r="KA1044" s="37">
        <f t="shared" si="412"/>
        <v>0</v>
      </c>
      <c r="KB1044" s="37">
        <f t="shared" si="413"/>
        <v>0</v>
      </c>
      <c r="KC1044" s="37">
        <f t="shared" si="414"/>
        <v>0</v>
      </c>
      <c r="KD1044" s="37">
        <f t="shared" si="415"/>
        <v>0</v>
      </c>
      <c r="KV1044" s="37">
        <f t="shared" si="416"/>
        <v>0</v>
      </c>
    </row>
    <row r="1045" spans="1:308" ht="17.25" customHeight="1" x14ac:dyDescent="0.3">
      <c r="A1045" s="17"/>
      <c r="B1045" s="19"/>
      <c r="E1045" s="78">
        <f t="shared" si="417"/>
        <v>0</v>
      </c>
      <c r="F1045" s="78">
        <f t="shared" si="397"/>
        <v>0</v>
      </c>
      <c r="G1045" s="78">
        <f t="shared" si="398"/>
        <v>0</v>
      </c>
      <c r="H1045" s="78">
        <f t="shared" si="399"/>
        <v>0</v>
      </c>
      <c r="I1045" s="78">
        <f t="shared" si="418"/>
        <v>0</v>
      </c>
      <c r="J1045" s="37">
        <f t="shared" si="400"/>
        <v>0</v>
      </c>
      <c r="V1045" s="180">
        <f t="shared" si="396"/>
        <v>0</v>
      </c>
      <c r="W1045" s="180">
        <f t="shared" si="401"/>
        <v>0</v>
      </c>
      <c r="X1045" s="180"/>
      <c r="Y1045" s="180"/>
      <c r="Z1045" s="180">
        <f t="shared" si="402"/>
        <v>0</v>
      </c>
      <c r="AA1045" s="180"/>
      <c r="AB1045" s="180"/>
      <c r="AC1045" s="180">
        <f t="shared" si="403"/>
        <v>0</v>
      </c>
      <c r="AM1045" s="179">
        <f t="shared" si="404"/>
        <v>0</v>
      </c>
      <c r="AP1045" s="37">
        <f t="shared" si="405"/>
        <v>0</v>
      </c>
      <c r="AS1045" s="37">
        <f t="shared" si="406"/>
        <v>0</v>
      </c>
      <c r="AV1045" s="37">
        <f t="shared" si="419"/>
        <v>0</v>
      </c>
      <c r="DE1045" s="37">
        <f t="shared" si="407"/>
        <v>0</v>
      </c>
      <c r="EL1045" s="37">
        <f t="shared" si="408"/>
        <v>0</v>
      </c>
      <c r="FH1045" s="37">
        <v>0</v>
      </c>
      <c r="FI1045" s="37">
        <v>0</v>
      </c>
      <c r="JT1045" s="37">
        <f t="shared" si="409"/>
        <v>0</v>
      </c>
      <c r="JW1045" s="37">
        <f t="shared" si="410"/>
        <v>0</v>
      </c>
      <c r="JZ1045" s="37">
        <f t="shared" si="411"/>
        <v>0</v>
      </c>
      <c r="KA1045" s="37">
        <f t="shared" si="412"/>
        <v>0</v>
      </c>
      <c r="KB1045" s="37">
        <f t="shared" si="413"/>
        <v>0</v>
      </c>
      <c r="KC1045" s="37">
        <f t="shared" si="414"/>
        <v>0</v>
      </c>
      <c r="KD1045" s="37">
        <f t="shared" si="415"/>
        <v>0</v>
      </c>
      <c r="KV1045" s="37">
        <f t="shared" si="416"/>
        <v>0</v>
      </c>
    </row>
    <row r="1046" spans="1:308" ht="17.25" customHeight="1" x14ac:dyDescent="0.3">
      <c r="A1046" s="17"/>
      <c r="B1046" s="19"/>
      <c r="E1046" s="78">
        <f t="shared" si="417"/>
        <v>0</v>
      </c>
      <c r="F1046" s="78">
        <f t="shared" si="397"/>
        <v>0</v>
      </c>
      <c r="G1046" s="78">
        <f t="shared" si="398"/>
        <v>0</v>
      </c>
      <c r="H1046" s="78">
        <f t="shared" si="399"/>
        <v>0</v>
      </c>
      <c r="I1046" s="78">
        <f t="shared" si="418"/>
        <v>0</v>
      </c>
      <c r="J1046" s="37">
        <f t="shared" si="400"/>
        <v>0</v>
      </c>
      <c r="V1046" s="180">
        <f t="shared" si="396"/>
        <v>0</v>
      </c>
      <c r="W1046" s="180">
        <f t="shared" si="401"/>
        <v>0</v>
      </c>
      <c r="X1046" s="180"/>
      <c r="Y1046" s="180"/>
      <c r="Z1046" s="180">
        <f t="shared" si="402"/>
        <v>0</v>
      </c>
      <c r="AA1046" s="180"/>
      <c r="AB1046" s="180"/>
      <c r="AC1046" s="180">
        <f t="shared" si="403"/>
        <v>0</v>
      </c>
      <c r="AM1046" s="179">
        <f t="shared" si="404"/>
        <v>0</v>
      </c>
      <c r="AP1046" s="37">
        <f t="shared" si="405"/>
        <v>0</v>
      </c>
      <c r="AS1046" s="37">
        <f t="shared" si="406"/>
        <v>0</v>
      </c>
      <c r="AV1046" s="37">
        <f t="shared" si="419"/>
        <v>0</v>
      </c>
      <c r="DE1046" s="37">
        <f t="shared" si="407"/>
        <v>0</v>
      </c>
      <c r="EL1046" s="37">
        <f t="shared" si="408"/>
        <v>0</v>
      </c>
      <c r="FH1046" s="37">
        <v>0</v>
      </c>
      <c r="FI1046" s="37">
        <v>0</v>
      </c>
      <c r="JT1046" s="37">
        <f t="shared" si="409"/>
        <v>0</v>
      </c>
      <c r="JW1046" s="37">
        <f t="shared" si="410"/>
        <v>0</v>
      </c>
      <c r="JZ1046" s="37">
        <f t="shared" si="411"/>
        <v>0</v>
      </c>
      <c r="KA1046" s="37">
        <f t="shared" si="412"/>
        <v>0</v>
      </c>
      <c r="KB1046" s="37">
        <f t="shared" si="413"/>
        <v>0</v>
      </c>
      <c r="KC1046" s="37">
        <f t="shared" si="414"/>
        <v>0</v>
      </c>
      <c r="KD1046" s="37">
        <f t="shared" si="415"/>
        <v>0</v>
      </c>
      <c r="KV1046" s="37">
        <f t="shared" si="416"/>
        <v>0</v>
      </c>
    </row>
    <row r="1047" spans="1:308" ht="17.25" customHeight="1" x14ac:dyDescent="0.3">
      <c r="A1047" s="17"/>
      <c r="B1047" s="19"/>
      <c r="E1047" s="78">
        <f t="shared" si="417"/>
        <v>0</v>
      </c>
      <c r="F1047" s="78">
        <f t="shared" si="397"/>
        <v>0</v>
      </c>
      <c r="G1047" s="78">
        <f t="shared" si="398"/>
        <v>0</v>
      </c>
      <c r="H1047" s="78">
        <f t="shared" si="399"/>
        <v>0</v>
      </c>
      <c r="I1047" s="78">
        <f t="shared" si="418"/>
        <v>0</v>
      </c>
      <c r="J1047" s="37">
        <f t="shared" si="400"/>
        <v>0</v>
      </c>
      <c r="V1047" s="180">
        <f t="shared" si="396"/>
        <v>0</v>
      </c>
      <c r="W1047" s="180">
        <f t="shared" si="401"/>
        <v>0</v>
      </c>
      <c r="X1047" s="180"/>
      <c r="Y1047" s="180"/>
      <c r="Z1047" s="180">
        <f t="shared" si="402"/>
        <v>0</v>
      </c>
      <c r="AA1047" s="180"/>
      <c r="AB1047" s="180"/>
      <c r="AC1047" s="180">
        <f t="shared" si="403"/>
        <v>0</v>
      </c>
      <c r="AM1047" s="179">
        <f t="shared" si="404"/>
        <v>0</v>
      </c>
      <c r="AP1047" s="37">
        <f t="shared" si="405"/>
        <v>0</v>
      </c>
      <c r="AS1047" s="37">
        <f t="shared" si="406"/>
        <v>0</v>
      </c>
      <c r="AV1047" s="37">
        <f t="shared" si="419"/>
        <v>0</v>
      </c>
      <c r="DE1047" s="37">
        <f t="shared" si="407"/>
        <v>0</v>
      </c>
      <c r="EL1047" s="37">
        <f t="shared" si="408"/>
        <v>0</v>
      </c>
      <c r="FH1047" s="37">
        <v>0</v>
      </c>
      <c r="FI1047" s="37">
        <v>0</v>
      </c>
      <c r="JT1047" s="37">
        <f t="shared" si="409"/>
        <v>0</v>
      </c>
      <c r="JW1047" s="37">
        <f t="shared" si="410"/>
        <v>0</v>
      </c>
      <c r="JZ1047" s="37">
        <f t="shared" si="411"/>
        <v>0</v>
      </c>
      <c r="KA1047" s="37">
        <f t="shared" si="412"/>
        <v>0</v>
      </c>
      <c r="KB1047" s="37">
        <f t="shared" si="413"/>
        <v>0</v>
      </c>
      <c r="KC1047" s="37">
        <f t="shared" si="414"/>
        <v>0</v>
      </c>
      <c r="KD1047" s="37">
        <f t="shared" si="415"/>
        <v>0</v>
      </c>
      <c r="KV1047" s="37">
        <f t="shared" si="416"/>
        <v>0</v>
      </c>
    </row>
    <row r="1048" spans="1:308" ht="17.25" customHeight="1" x14ac:dyDescent="0.3">
      <c r="A1048" s="17"/>
      <c r="B1048" s="19"/>
      <c r="E1048" s="78">
        <f t="shared" si="417"/>
        <v>0</v>
      </c>
      <c r="F1048" s="78">
        <f t="shared" si="397"/>
        <v>0</v>
      </c>
      <c r="G1048" s="78">
        <f t="shared" si="398"/>
        <v>0</v>
      </c>
      <c r="H1048" s="78">
        <f t="shared" si="399"/>
        <v>0</v>
      </c>
      <c r="I1048" s="78">
        <f t="shared" si="418"/>
        <v>0</v>
      </c>
      <c r="J1048" s="37">
        <f t="shared" si="400"/>
        <v>0</v>
      </c>
      <c r="V1048" s="180">
        <f t="shared" si="396"/>
        <v>0</v>
      </c>
      <c r="W1048" s="180">
        <f t="shared" si="401"/>
        <v>0</v>
      </c>
      <c r="X1048" s="180"/>
      <c r="Y1048" s="180"/>
      <c r="Z1048" s="180">
        <f t="shared" si="402"/>
        <v>0</v>
      </c>
      <c r="AA1048" s="180"/>
      <c r="AB1048" s="180"/>
      <c r="AC1048" s="180">
        <f t="shared" si="403"/>
        <v>0</v>
      </c>
      <c r="AM1048" s="179">
        <f t="shared" si="404"/>
        <v>0</v>
      </c>
      <c r="AP1048" s="37">
        <f t="shared" si="405"/>
        <v>0</v>
      </c>
      <c r="AS1048" s="37">
        <f t="shared" si="406"/>
        <v>0</v>
      </c>
      <c r="AV1048" s="37">
        <f t="shared" si="419"/>
        <v>0</v>
      </c>
      <c r="DE1048" s="37">
        <f t="shared" si="407"/>
        <v>0</v>
      </c>
      <c r="EL1048" s="37">
        <f t="shared" si="408"/>
        <v>0</v>
      </c>
      <c r="FH1048" s="37">
        <v>0</v>
      </c>
      <c r="FI1048" s="37">
        <v>0</v>
      </c>
      <c r="JT1048" s="37">
        <f t="shared" si="409"/>
        <v>0</v>
      </c>
      <c r="JW1048" s="37">
        <f t="shared" si="410"/>
        <v>0</v>
      </c>
      <c r="JZ1048" s="37">
        <f t="shared" si="411"/>
        <v>0</v>
      </c>
      <c r="KA1048" s="37">
        <f t="shared" si="412"/>
        <v>0</v>
      </c>
      <c r="KB1048" s="37">
        <f t="shared" si="413"/>
        <v>0</v>
      </c>
      <c r="KC1048" s="37">
        <f t="shared" si="414"/>
        <v>0</v>
      </c>
      <c r="KD1048" s="37">
        <f t="shared" si="415"/>
        <v>0</v>
      </c>
      <c r="KV1048" s="37">
        <f t="shared" si="416"/>
        <v>0</v>
      </c>
    </row>
    <row r="1049" spans="1:308" ht="17.25" customHeight="1" x14ac:dyDescent="0.3">
      <c r="A1049" s="17"/>
      <c r="B1049" s="19"/>
      <c r="E1049" s="78">
        <f t="shared" si="417"/>
        <v>0</v>
      </c>
      <c r="F1049" s="78">
        <f t="shared" si="397"/>
        <v>0</v>
      </c>
      <c r="G1049" s="78">
        <f t="shared" si="398"/>
        <v>0</v>
      </c>
      <c r="H1049" s="78">
        <f t="shared" si="399"/>
        <v>0</v>
      </c>
      <c r="I1049" s="78">
        <f t="shared" si="418"/>
        <v>0</v>
      </c>
      <c r="J1049" s="37">
        <f t="shared" si="400"/>
        <v>0</v>
      </c>
      <c r="V1049" s="180">
        <f t="shared" si="396"/>
        <v>0</v>
      </c>
      <c r="W1049" s="180">
        <f t="shared" si="401"/>
        <v>0</v>
      </c>
      <c r="X1049" s="180"/>
      <c r="Y1049" s="180"/>
      <c r="Z1049" s="180">
        <f t="shared" si="402"/>
        <v>0</v>
      </c>
      <c r="AA1049" s="180"/>
      <c r="AB1049" s="180"/>
      <c r="AC1049" s="180">
        <f t="shared" si="403"/>
        <v>0</v>
      </c>
      <c r="AM1049" s="179">
        <f t="shared" si="404"/>
        <v>0</v>
      </c>
      <c r="AP1049" s="37">
        <f t="shared" si="405"/>
        <v>0</v>
      </c>
      <c r="AS1049" s="37">
        <f t="shared" si="406"/>
        <v>0</v>
      </c>
      <c r="AV1049" s="37">
        <f t="shared" si="419"/>
        <v>0</v>
      </c>
      <c r="DE1049" s="37">
        <f t="shared" si="407"/>
        <v>0</v>
      </c>
      <c r="EL1049" s="37">
        <f t="shared" si="408"/>
        <v>0</v>
      </c>
      <c r="FH1049" s="37">
        <v>0</v>
      </c>
      <c r="FI1049" s="37">
        <v>0</v>
      </c>
      <c r="JT1049" s="37">
        <f t="shared" si="409"/>
        <v>0</v>
      </c>
      <c r="JW1049" s="37">
        <f t="shared" si="410"/>
        <v>0</v>
      </c>
      <c r="JZ1049" s="37">
        <f t="shared" si="411"/>
        <v>0</v>
      </c>
      <c r="KA1049" s="37">
        <f t="shared" si="412"/>
        <v>0</v>
      </c>
      <c r="KB1049" s="37">
        <f t="shared" si="413"/>
        <v>0</v>
      </c>
      <c r="KC1049" s="37">
        <f t="shared" si="414"/>
        <v>0</v>
      </c>
      <c r="KD1049" s="37">
        <f t="shared" si="415"/>
        <v>0</v>
      </c>
      <c r="KV1049" s="37">
        <f t="shared" si="416"/>
        <v>0</v>
      </c>
    </row>
    <row r="1050" spans="1:308" ht="17.25" customHeight="1" x14ac:dyDescent="0.3">
      <c r="A1050" s="17"/>
      <c r="B1050" s="19"/>
      <c r="E1050" s="78">
        <f t="shared" si="417"/>
        <v>0</v>
      </c>
      <c r="F1050" s="78">
        <f t="shared" si="397"/>
        <v>0</v>
      </c>
      <c r="G1050" s="78">
        <f t="shared" si="398"/>
        <v>0</v>
      </c>
      <c r="H1050" s="78">
        <f t="shared" si="399"/>
        <v>0</v>
      </c>
      <c r="I1050" s="78">
        <f t="shared" si="418"/>
        <v>0</v>
      </c>
      <c r="J1050" s="37">
        <f t="shared" si="400"/>
        <v>0</v>
      </c>
      <c r="V1050" s="180">
        <f t="shared" si="396"/>
        <v>0</v>
      </c>
      <c r="W1050" s="180">
        <f t="shared" si="401"/>
        <v>0</v>
      </c>
      <c r="X1050" s="180"/>
      <c r="Y1050" s="180"/>
      <c r="Z1050" s="180">
        <f t="shared" si="402"/>
        <v>0</v>
      </c>
      <c r="AA1050" s="180"/>
      <c r="AB1050" s="180"/>
      <c r="AC1050" s="180">
        <f t="shared" si="403"/>
        <v>0</v>
      </c>
      <c r="AM1050" s="179">
        <f t="shared" si="404"/>
        <v>0</v>
      </c>
      <c r="AP1050" s="37">
        <f t="shared" si="405"/>
        <v>0</v>
      </c>
      <c r="AS1050" s="37">
        <f t="shared" si="406"/>
        <v>0</v>
      </c>
      <c r="AV1050" s="37">
        <f t="shared" si="419"/>
        <v>0</v>
      </c>
      <c r="DE1050" s="37">
        <f t="shared" si="407"/>
        <v>0</v>
      </c>
      <c r="EL1050" s="37">
        <f t="shared" si="408"/>
        <v>0</v>
      </c>
      <c r="FH1050" s="37">
        <v>0</v>
      </c>
      <c r="FI1050" s="37">
        <v>0</v>
      </c>
      <c r="JT1050" s="37">
        <f t="shared" si="409"/>
        <v>0</v>
      </c>
      <c r="JW1050" s="37">
        <f t="shared" si="410"/>
        <v>0</v>
      </c>
      <c r="JZ1050" s="37">
        <f t="shared" si="411"/>
        <v>0</v>
      </c>
      <c r="KA1050" s="37">
        <f t="shared" si="412"/>
        <v>0</v>
      </c>
      <c r="KB1050" s="37">
        <f t="shared" si="413"/>
        <v>0</v>
      </c>
      <c r="KC1050" s="37">
        <f t="shared" si="414"/>
        <v>0</v>
      </c>
      <c r="KD1050" s="37">
        <f t="shared" si="415"/>
        <v>0</v>
      </c>
      <c r="KV1050" s="37">
        <f t="shared" si="416"/>
        <v>0</v>
      </c>
    </row>
    <row r="1051" spans="1:308" ht="17.25" customHeight="1" x14ac:dyDescent="0.3">
      <c r="A1051" s="17"/>
      <c r="B1051" s="19"/>
      <c r="E1051" s="78">
        <f t="shared" si="417"/>
        <v>0</v>
      </c>
      <c r="F1051" s="78">
        <f t="shared" si="397"/>
        <v>0</v>
      </c>
      <c r="G1051" s="78">
        <f t="shared" si="398"/>
        <v>0</v>
      </c>
      <c r="H1051" s="78">
        <f t="shared" si="399"/>
        <v>0</v>
      </c>
      <c r="I1051" s="78">
        <f t="shared" si="418"/>
        <v>0</v>
      </c>
      <c r="J1051" s="37">
        <f t="shared" si="400"/>
        <v>0</v>
      </c>
      <c r="V1051" s="180">
        <f t="shared" si="396"/>
        <v>0</v>
      </c>
      <c r="W1051" s="180">
        <f t="shared" si="401"/>
        <v>0</v>
      </c>
      <c r="X1051" s="180"/>
      <c r="Y1051" s="180"/>
      <c r="Z1051" s="180">
        <f t="shared" si="402"/>
        <v>0</v>
      </c>
      <c r="AA1051" s="180"/>
      <c r="AB1051" s="180"/>
      <c r="AC1051" s="180">
        <f t="shared" si="403"/>
        <v>0</v>
      </c>
      <c r="AM1051" s="179">
        <f t="shared" si="404"/>
        <v>0</v>
      </c>
      <c r="AP1051" s="37">
        <f t="shared" si="405"/>
        <v>0</v>
      </c>
      <c r="AS1051" s="37">
        <f t="shared" si="406"/>
        <v>0</v>
      </c>
      <c r="AV1051" s="37">
        <f t="shared" si="419"/>
        <v>0</v>
      </c>
      <c r="DE1051" s="37">
        <f t="shared" si="407"/>
        <v>0</v>
      </c>
      <c r="EL1051" s="37">
        <f t="shared" si="408"/>
        <v>0</v>
      </c>
      <c r="FH1051" s="37">
        <v>0</v>
      </c>
      <c r="FI1051" s="37">
        <v>0</v>
      </c>
      <c r="JT1051" s="37">
        <f t="shared" si="409"/>
        <v>0</v>
      </c>
      <c r="JW1051" s="37">
        <f t="shared" si="410"/>
        <v>0</v>
      </c>
      <c r="JZ1051" s="37">
        <f t="shared" si="411"/>
        <v>0</v>
      </c>
      <c r="KA1051" s="37">
        <f t="shared" si="412"/>
        <v>0</v>
      </c>
      <c r="KB1051" s="37">
        <f t="shared" si="413"/>
        <v>0</v>
      </c>
      <c r="KC1051" s="37">
        <f t="shared" si="414"/>
        <v>0</v>
      </c>
      <c r="KD1051" s="37">
        <f t="shared" si="415"/>
        <v>0</v>
      </c>
      <c r="KV1051" s="37">
        <f t="shared" si="416"/>
        <v>0</v>
      </c>
    </row>
    <row r="1052" spans="1:308" ht="17.25" customHeight="1" x14ac:dyDescent="0.3">
      <c r="A1052" s="17"/>
      <c r="B1052" s="19"/>
      <c r="E1052" s="78">
        <f t="shared" si="417"/>
        <v>0</v>
      </c>
      <c r="F1052" s="78">
        <f t="shared" si="397"/>
        <v>0</v>
      </c>
      <c r="G1052" s="78">
        <f t="shared" si="398"/>
        <v>0</v>
      </c>
      <c r="H1052" s="78">
        <f t="shared" si="399"/>
        <v>0</v>
      </c>
      <c r="I1052" s="78">
        <f t="shared" si="418"/>
        <v>0</v>
      </c>
      <c r="J1052" s="37">
        <f t="shared" si="400"/>
        <v>0</v>
      </c>
      <c r="V1052" s="180">
        <f t="shared" si="396"/>
        <v>0</v>
      </c>
      <c r="W1052" s="180">
        <f t="shared" si="401"/>
        <v>0</v>
      </c>
      <c r="X1052" s="180"/>
      <c r="Y1052" s="180"/>
      <c r="Z1052" s="180">
        <f t="shared" si="402"/>
        <v>0</v>
      </c>
      <c r="AA1052" s="180"/>
      <c r="AB1052" s="180"/>
      <c r="AC1052" s="180">
        <f t="shared" si="403"/>
        <v>0</v>
      </c>
      <c r="AM1052" s="179">
        <f t="shared" si="404"/>
        <v>0</v>
      </c>
      <c r="AP1052" s="37">
        <f t="shared" si="405"/>
        <v>0</v>
      </c>
      <c r="AS1052" s="37">
        <f t="shared" si="406"/>
        <v>0</v>
      </c>
      <c r="AV1052" s="37">
        <f t="shared" si="419"/>
        <v>0</v>
      </c>
      <c r="DE1052" s="37">
        <f t="shared" si="407"/>
        <v>0</v>
      </c>
      <c r="EL1052" s="37">
        <f t="shared" si="408"/>
        <v>0</v>
      </c>
      <c r="FH1052" s="37">
        <v>0</v>
      </c>
      <c r="FI1052" s="37">
        <v>0</v>
      </c>
      <c r="JT1052" s="37">
        <f t="shared" si="409"/>
        <v>0</v>
      </c>
      <c r="JW1052" s="37">
        <f t="shared" si="410"/>
        <v>0</v>
      </c>
      <c r="JZ1052" s="37">
        <f t="shared" si="411"/>
        <v>0</v>
      </c>
      <c r="KA1052" s="37">
        <f t="shared" si="412"/>
        <v>0</v>
      </c>
      <c r="KB1052" s="37">
        <f t="shared" si="413"/>
        <v>0</v>
      </c>
      <c r="KC1052" s="37">
        <f t="shared" si="414"/>
        <v>0</v>
      </c>
      <c r="KD1052" s="37">
        <f t="shared" si="415"/>
        <v>0</v>
      </c>
      <c r="KV1052" s="37">
        <f t="shared" si="416"/>
        <v>0</v>
      </c>
    </row>
    <row r="1053" spans="1:308" ht="17.25" customHeight="1" x14ac:dyDescent="0.3">
      <c r="A1053" s="17"/>
      <c r="B1053" s="19"/>
      <c r="E1053" s="78">
        <f t="shared" si="417"/>
        <v>0</v>
      </c>
      <c r="F1053" s="78">
        <f t="shared" si="397"/>
        <v>0</v>
      </c>
      <c r="G1053" s="78">
        <f t="shared" si="398"/>
        <v>0</v>
      </c>
      <c r="H1053" s="78">
        <f t="shared" si="399"/>
        <v>0</v>
      </c>
      <c r="I1053" s="78">
        <f t="shared" si="418"/>
        <v>0</v>
      </c>
      <c r="J1053" s="37">
        <f t="shared" si="400"/>
        <v>0</v>
      </c>
      <c r="V1053" s="180">
        <f t="shared" si="396"/>
        <v>0</v>
      </c>
      <c r="W1053" s="180">
        <f t="shared" si="401"/>
        <v>0</v>
      </c>
      <c r="X1053" s="180"/>
      <c r="Y1053" s="180"/>
      <c r="Z1053" s="180">
        <f t="shared" si="402"/>
        <v>0</v>
      </c>
      <c r="AA1053" s="180"/>
      <c r="AB1053" s="180"/>
      <c r="AC1053" s="180">
        <f t="shared" si="403"/>
        <v>0</v>
      </c>
      <c r="AM1053" s="179">
        <f t="shared" si="404"/>
        <v>0</v>
      </c>
      <c r="AP1053" s="37">
        <f t="shared" si="405"/>
        <v>0</v>
      </c>
      <c r="AS1053" s="37">
        <f t="shared" si="406"/>
        <v>0</v>
      </c>
      <c r="AV1053" s="37">
        <f t="shared" si="419"/>
        <v>0</v>
      </c>
      <c r="DE1053" s="37">
        <f t="shared" si="407"/>
        <v>0</v>
      </c>
      <c r="EL1053" s="37">
        <f t="shared" si="408"/>
        <v>0</v>
      </c>
      <c r="FH1053" s="37">
        <v>0</v>
      </c>
      <c r="FI1053" s="37">
        <v>0</v>
      </c>
      <c r="JT1053" s="37">
        <f t="shared" si="409"/>
        <v>0</v>
      </c>
      <c r="JW1053" s="37">
        <f t="shared" si="410"/>
        <v>0</v>
      </c>
      <c r="JZ1053" s="37">
        <f t="shared" si="411"/>
        <v>0</v>
      </c>
      <c r="KA1053" s="37">
        <f t="shared" si="412"/>
        <v>0</v>
      </c>
      <c r="KB1053" s="37">
        <f t="shared" si="413"/>
        <v>0</v>
      </c>
      <c r="KC1053" s="37">
        <f t="shared" si="414"/>
        <v>0</v>
      </c>
      <c r="KD1053" s="37">
        <f t="shared" si="415"/>
        <v>0</v>
      </c>
      <c r="KV1053" s="37">
        <f t="shared" si="416"/>
        <v>0</v>
      </c>
    </row>
    <row r="1054" spans="1:308" ht="17.25" customHeight="1" x14ac:dyDescent="0.3">
      <c r="A1054" s="17"/>
      <c r="B1054" s="19"/>
      <c r="E1054" s="78">
        <f t="shared" si="417"/>
        <v>0</v>
      </c>
      <c r="F1054" s="78">
        <f t="shared" si="397"/>
        <v>0</v>
      </c>
      <c r="G1054" s="78">
        <f t="shared" si="398"/>
        <v>0</v>
      </c>
      <c r="H1054" s="78">
        <f t="shared" si="399"/>
        <v>0</v>
      </c>
      <c r="I1054" s="78">
        <f t="shared" si="418"/>
        <v>0</v>
      </c>
      <c r="J1054" s="37">
        <f t="shared" si="400"/>
        <v>0</v>
      </c>
      <c r="V1054" s="180">
        <f t="shared" si="396"/>
        <v>0</v>
      </c>
      <c r="W1054" s="180">
        <f t="shared" si="401"/>
        <v>0</v>
      </c>
      <c r="X1054" s="180"/>
      <c r="Y1054" s="180"/>
      <c r="Z1054" s="180">
        <f t="shared" si="402"/>
        <v>0</v>
      </c>
      <c r="AA1054" s="180"/>
      <c r="AB1054" s="180"/>
      <c r="AC1054" s="180">
        <f t="shared" si="403"/>
        <v>0</v>
      </c>
      <c r="AM1054" s="179">
        <f t="shared" si="404"/>
        <v>0</v>
      </c>
      <c r="AP1054" s="37">
        <f t="shared" si="405"/>
        <v>0</v>
      </c>
      <c r="AS1054" s="37">
        <f t="shared" si="406"/>
        <v>0</v>
      </c>
      <c r="AV1054" s="37">
        <f t="shared" si="419"/>
        <v>0</v>
      </c>
      <c r="DE1054" s="37">
        <f t="shared" si="407"/>
        <v>0</v>
      </c>
      <c r="EL1054" s="37">
        <f t="shared" si="408"/>
        <v>0</v>
      </c>
      <c r="FH1054" s="37">
        <v>0</v>
      </c>
      <c r="FI1054" s="37">
        <v>0</v>
      </c>
      <c r="JT1054" s="37">
        <f t="shared" si="409"/>
        <v>0</v>
      </c>
      <c r="JW1054" s="37">
        <f t="shared" si="410"/>
        <v>0</v>
      </c>
      <c r="JZ1054" s="37">
        <f t="shared" si="411"/>
        <v>0</v>
      </c>
      <c r="KA1054" s="37">
        <f t="shared" si="412"/>
        <v>0</v>
      </c>
      <c r="KB1054" s="37">
        <f t="shared" si="413"/>
        <v>0</v>
      </c>
      <c r="KC1054" s="37">
        <f t="shared" si="414"/>
        <v>0</v>
      </c>
      <c r="KD1054" s="37">
        <f t="shared" si="415"/>
        <v>0</v>
      </c>
      <c r="KV1054" s="37">
        <f t="shared" si="416"/>
        <v>0</v>
      </c>
    </row>
    <row r="1055" spans="1:308" ht="17.25" customHeight="1" x14ac:dyDescent="0.3">
      <c r="A1055" s="17"/>
      <c r="B1055" s="19"/>
      <c r="E1055" s="78">
        <f t="shared" si="417"/>
        <v>0</v>
      </c>
      <c r="F1055" s="78">
        <f t="shared" si="397"/>
        <v>0</v>
      </c>
      <c r="G1055" s="78">
        <f t="shared" si="398"/>
        <v>0</v>
      </c>
      <c r="H1055" s="78">
        <f t="shared" si="399"/>
        <v>0</v>
      </c>
      <c r="I1055" s="78">
        <f t="shared" si="418"/>
        <v>0</v>
      </c>
      <c r="J1055" s="37">
        <f t="shared" si="400"/>
        <v>0</v>
      </c>
      <c r="V1055" s="180">
        <f t="shared" si="396"/>
        <v>0</v>
      </c>
      <c r="W1055" s="180">
        <f t="shared" si="401"/>
        <v>0</v>
      </c>
      <c r="X1055" s="180"/>
      <c r="Y1055" s="180"/>
      <c r="Z1055" s="180">
        <f t="shared" si="402"/>
        <v>0</v>
      </c>
      <c r="AA1055" s="180"/>
      <c r="AB1055" s="180"/>
      <c r="AC1055" s="180">
        <f t="shared" si="403"/>
        <v>0</v>
      </c>
      <c r="AM1055" s="179">
        <f t="shared" si="404"/>
        <v>0</v>
      </c>
      <c r="AP1055" s="37">
        <f t="shared" si="405"/>
        <v>0</v>
      </c>
      <c r="AS1055" s="37">
        <f t="shared" si="406"/>
        <v>0</v>
      </c>
      <c r="AV1055" s="37">
        <f t="shared" si="419"/>
        <v>0</v>
      </c>
      <c r="DE1055" s="37">
        <f t="shared" si="407"/>
        <v>0</v>
      </c>
      <c r="EL1055" s="37">
        <f t="shared" si="408"/>
        <v>0</v>
      </c>
      <c r="FH1055" s="37">
        <v>0</v>
      </c>
      <c r="FI1055" s="37">
        <v>0</v>
      </c>
      <c r="JT1055" s="37">
        <f t="shared" si="409"/>
        <v>0</v>
      </c>
      <c r="JW1055" s="37">
        <f t="shared" si="410"/>
        <v>0</v>
      </c>
      <c r="JZ1055" s="37">
        <f t="shared" si="411"/>
        <v>0</v>
      </c>
      <c r="KA1055" s="37">
        <f t="shared" si="412"/>
        <v>0</v>
      </c>
      <c r="KB1055" s="37">
        <f t="shared" si="413"/>
        <v>0</v>
      </c>
      <c r="KC1055" s="37">
        <f t="shared" si="414"/>
        <v>0</v>
      </c>
      <c r="KD1055" s="37">
        <f t="shared" si="415"/>
        <v>0</v>
      </c>
      <c r="KV1055" s="37">
        <f t="shared" si="416"/>
        <v>0</v>
      </c>
    </row>
    <row r="1056" spans="1:308" ht="17.25" customHeight="1" x14ac:dyDescent="0.3">
      <c r="A1056" s="17"/>
      <c r="B1056" s="19"/>
      <c r="E1056" s="78">
        <f t="shared" si="417"/>
        <v>0</v>
      </c>
      <c r="F1056" s="78">
        <f t="shared" si="397"/>
        <v>0</v>
      </c>
      <c r="G1056" s="78">
        <f t="shared" si="398"/>
        <v>0</v>
      </c>
      <c r="H1056" s="78">
        <f t="shared" si="399"/>
        <v>0</v>
      </c>
      <c r="I1056" s="78">
        <f t="shared" si="418"/>
        <v>0</v>
      </c>
      <c r="J1056" s="37">
        <f t="shared" si="400"/>
        <v>0</v>
      </c>
      <c r="V1056" s="180">
        <f t="shared" si="396"/>
        <v>0</v>
      </c>
      <c r="W1056" s="180">
        <f t="shared" si="401"/>
        <v>0</v>
      </c>
      <c r="X1056" s="180"/>
      <c r="Y1056" s="180"/>
      <c r="Z1056" s="180">
        <f t="shared" si="402"/>
        <v>0</v>
      </c>
      <c r="AA1056" s="180"/>
      <c r="AB1056" s="180"/>
      <c r="AC1056" s="180">
        <f t="shared" si="403"/>
        <v>0</v>
      </c>
      <c r="AM1056" s="179">
        <f t="shared" si="404"/>
        <v>0</v>
      </c>
      <c r="AP1056" s="37">
        <f t="shared" si="405"/>
        <v>0</v>
      </c>
      <c r="AS1056" s="37">
        <f t="shared" si="406"/>
        <v>0</v>
      </c>
      <c r="AV1056" s="37">
        <f t="shared" si="419"/>
        <v>0</v>
      </c>
      <c r="DE1056" s="37">
        <f t="shared" si="407"/>
        <v>0</v>
      </c>
      <c r="EL1056" s="37">
        <f t="shared" si="408"/>
        <v>0</v>
      </c>
      <c r="FH1056" s="37">
        <v>0</v>
      </c>
      <c r="FI1056" s="37">
        <v>0</v>
      </c>
      <c r="JT1056" s="37">
        <f t="shared" si="409"/>
        <v>0</v>
      </c>
      <c r="JW1056" s="37">
        <f t="shared" si="410"/>
        <v>0</v>
      </c>
      <c r="JZ1056" s="37">
        <f t="shared" si="411"/>
        <v>0</v>
      </c>
      <c r="KA1056" s="37">
        <f t="shared" si="412"/>
        <v>0</v>
      </c>
      <c r="KB1056" s="37">
        <f t="shared" si="413"/>
        <v>0</v>
      </c>
      <c r="KC1056" s="37">
        <f t="shared" si="414"/>
        <v>0</v>
      </c>
      <c r="KD1056" s="37">
        <f t="shared" si="415"/>
        <v>0</v>
      </c>
      <c r="KV1056" s="37">
        <f t="shared" si="416"/>
        <v>0</v>
      </c>
    </row>
    <row r="1057" spans="1:308" ht="17.25" customHeight="1" x14ac:dyDescent="0.3">
      <c r="A1057" s="17"/>
      <c r="B1057" s="19"/>
      <c r="E1057" s="78">
        <f t="shared" si="417"/>
        <v>0</v>
      </c>
      <c r="F1057" s="78">
        <f t="shared" si="397"/>
        <v>0</v>
      </c>
      <c r="G1057" s="78">
        <f t="shared" si="398"/>
        <v>0</v>
      </c>
      <c r="H1057" s="78">
        <f t="shared" si="399"/>
        <v>0</v>
      </c>
      <c r="I1057" s="78">
        <f t="shared" si="418"/>
        <v>0</v>
      </c>
      <c r="J1057" s="37">
        <f t="shared" si="400"/>
        <v>0</v>
      </c>
      <c r="V1057" s="180">
        <f t="shared" si="396"/>
        <v>0</v>
      </c>
      <c r="W1057" s="180">
        <f t="shared" si="401"/>
        <v>0</v>
      </c>
      <c r="X1057" s="180"/>
      <c r="Y1057" s="180"/>
      <c r="Z1057" s="180">
        <f t="shared" si="402"/>
        <v>0</v>
      </c>
      <c r="AA1057" s="180"/>
      <c r="AB1057" s="180"/>
      <c r="AC1057" s="180">
        <f t="shared" si="403"/>
        <v>0</v>
      </c>
      <c r="AM1057" s="179">
        <f t="shared" si="404"/>
        <v>0</v>
      </c>
      <c r="AP1057" s="37">
        <f t="shared" si="405"/>
        <v>0</v>
      </c>
      <c r="AS1057" s="37">
        <f t="shared" si="406"/>
        <v>0</v>
      </c>
      <c r="AV1057" s="37">
        <f t="shared" si="419"/>
        <v>0</v>
      </c>
      <c r="DE1057" s="37">
        <f t="shared" si="407"/>
        <v>0</v>
      </c>
      <c r="EL1057" s="37">
        <f t="shared" si="408"/>
        <v>0</v>
      </c>
      <c r="FH1057" s="37">
        <v>0</v>
      </c>
      <c r="FI1057" s="37">
        <v>0</v>
      </c>
      <c r="JT1057" s="37">
        <f t="shared" si="409"/>
        <v>0</v>
      </c>
      <c r="JW1057" s="37">
        <f t="shared" si="410"/>
        <v>0</v>
      </c>
      <c r="JZ1057" s="37">
        <f t="shared" si="411"/>
        <v>0</v>
      </c>
      <c r="KA1057" s="37">
        <f t="shared" si="412"/>
        <v>0</v>
      </c>
      <c r="KB1057" s="37">
        <f t="shared" si="413"/>
        <v>0</v>
      </c>
      <c r="KC1057" s="37">
        <f t="shared" si="414"/>
        <v>0</v>
      </c>
      <c r="KD1057" s="37">
        <f t="shared" si="415"/>
        <v>0</v>
      </c>
      <c r="KV1057" s="37">
        <f t="shared" si="416"/>
        <v>0</v>
      </c>
    </row>
    <row r="1058" spans="1:308" ht="17.25" customHeight="1" x14ac:dyDescent="0.3">
      <c r="A1058" s="17"/>
      <c r="B1058" s="19"/>
      <c r="E1058" s="78">
        <f t="shared" si="417"/>
        <v>0</v>
      </c>
      <c r="F1058" s="78">
        <f t="shared" si="397"/>
        <v>0</v>
      </c>
      <c r="G1058" s="78">
        <f t="shared" si="398"/>
        <v>0</v>
      </c>
      <c r="H1058" s="78">
        <f t="shared" si="399"/>
        <v>0</v>
      </c>
      <c r="I1058" s="78">
        <f t="shared" si="418"/>
        <v>0</v>
      </c>
      <c r="J1058" s="37">
        <f t="shared" si="400"/>
        <v>0</v>
      </c>
      <c r="V1058" s="180">
        <f t="shared" si="396"/>
        <v>0</v>
      </c>
      <c r="W1058" s="180">
        <f t="shared" si="401"/>
        <v>0</v>
      </c>
      <c r="X1058" s="180"/>
      <c r="Y1058" s="180"/>
      <c r="Z1058" s="180">
        <f t="shared" si="402"/>
        <v>0</v>
      </c>
      <c r="AA1058" s="180"/>
      <c r="AB1058" s="180"/>
      <c r="AC1058" s="180">
        <f t="shared" si="403"/>
        <v>0</v>
      </c>
      <c r="AM1058" s="179">
        <f t="shared" si="404"/>
        <v>0</v>
      </c>
      <c r="AP1058" s="37">
        <f t="shared" si="405"/>
        <v>0</v>
      </c>
      <c r="AS1058" s="37">
        <f t="shared" si="406"/>
        <v>0</v>
      </c>
      <c r="AV1058" s="37">
        <f t="shared" si="419"/>
        <v>0</v>
      </c>
      <c r="DE1058" s="37">
        <f t="shared" si="407"/>
        <v>0</v>
      </c>
      <c r="EL1058" s="37">
        <f t="shared" si="408"/>
        <v>0</v>
      </c>
      <c r="FH1058" s="37">
        <v>0</v>
      </c>
      <c r="FI1058" s="37">
        <v>0</v>
      </c>
      <c r="JT1058" s="37">
        <f t="shared" si="409"/>
        <v>0</v>
      </c>
      <c r="JW1058" s="37">
        <f t="shared" si="410"/>
        <v>0</v>
      </c>
      <c r="JZ1058" s="37">
        <f t="shared" si="411"/>
        <v>0</v>
      </c>
      <c r="KA1058" s="37">
        <f t="shared" si="412"/>
        <v>0</v>
      </c>
      <c r="KB1058" s="37">
        <f t="shared" si="413"/>
        <v>0</v>
      </c>
      <c r="KC1058" s="37">
        <f t="shared" si="414"/>
        <v>0</v>
      </c>
      <c r="KD1058" s="37">
        <f t="shared" si="415"/>
        <v>0</v>
      </c>
      <c r="KV1058" s="37">
        <f t="shared" si="416"/>
        <v>0</v>
      </c>
    </row>
    <row r="1059" spans="1:308" ht="17.25" customHeight="1" x14ac:dyDescent="0.3">
      <c r="A1059" s="17"/>
      <c r="B1059" s="19"/>
      <c r="E1059" s="78">
        <f t="shared" si="417"/>
        <v>0</v>
      </c>
      <c r="F1059" s="78">
        <f t="shared" si="397"/>
        <v>0</v>
      </c>
      <c r="G1059" s="78">
        <f t="shared" si="398"/>
        <v>0</v>
      </c>
      <c r="H1059" s="78">
        <f t="shared" si="399"/>
        <v>0</v>
      </c>
      <c r="I1059" s="78">
        <f t="shared" si="418"/>
        <v>0</v>
      </c>
      <c r="J1059" s="37">
        <f t="shared" si="400"/>
        <v>0</v>
      </c>
      <c r="V1059" s="180">
        <f t="shared" si="396"/>
        <v>0</v>
      </c>
      <c r="W1059" s="180">
        <f t="shared" si="401"/>
        <v>0</v>
      </c>
      <c r="X1059" s="180"/>
      <c r="Y1059" s="180"/>
      <c r="Z1059" s="180">
        <f t="shared" si="402"/>
        <v>0</v>
      </c>
      <c r="AA1059" s="180"/>
      <c r="AB1059" s="180"/>
      <c r="AC1059" s="180">
        <f t="shared" si="403"/>
        <v>0</v>
      </c>
      <c r="AM1059" s="179">
        <f t="shared" si="404"/>
        <v>0</v>
      </c>
      <c r="AP1059" s="37">
        <f t="shared" si="405"/>
        <v>0</v>
      </c>
      <c r="AS1059" s="37">
        <f t="shared" si="406"/>
        <v>0</v>
      </c>
      <c r="AV1059" s="37">
        <f t="shared" si="419"/>
        <v>0</v>
      </c>
      <c r="DE1059" s="37">
        <f t="shared" si="407"/>
        <v>0</v>
      </c>
      <c r="EL1059" s="37">
        <f t="shared" si="408"/>
        <v>0</v>
      </c>
      <c r="FH1059" s="37">
        <v>0</v>
      </c>
      <c r="FI1059" s="37">
        <v>0</v>
      </c>
      <c r="JT1059" s="37">
        <f t="shared" si="409"/>
        <v>0</v>
      </c>
      <c r="JW1059" s="37">
        <f t="shared" si="410"/>
        <v>0</v>
      </c>
      <c r="JZ1059" s="37">
        <f t="shared" si="411"/>
        <v>0</v>
      </c>
      <c r="KA1059" s="37">
        <f t="shared" si="412"/>
        <v>0</v>
      </c>
      <c r="KB1059" s="37">
        <f t="shared" si="413"/>
        <v>0</v>
      </c>
      <c r="KC1059" s="37">
        <f t="shared" si="414"/>
        <v>0</v>
      </c>
      <c r="KD1059" s="37">
        <f t="shared" si="415"/>
        <v>0</v>
      </c>
      <c r="KV1059" s="37">
        <f t="shared" si="416"/>
        <v>0</v>
      </c>
    </row>
    <row r="1060" spans="1:308" ht="17.25" customHeight="1" x14ac:dyDescent="0.3">
      <c r="A1060" s="17"/>
      <c r="B1060" s="19"/>
      <c r="E1060" s="78">
        <f t="shared" si="417"/>
        <v>0</v>
      </c>
      <c r="F1060" s="78">
        <f t="shared" si="397"/>
        <v>0</v>
      </c>
      <c r="G1060" s="78">
        <f t="shared" si="398"/>
        <v>0</v>
      </c>
      <c r="H1060" s="78">
        <f t="shared" si="399"/>
        <v>0</v>
      </c>
      <c r="I1060" s="78">
        <f t="shared" si="418"/>
        <v>0</v>
      </c>
      <c r="J1060" s="37">
        <f t="shared" si="400"/>
        <v>0</v>
      </c>
      <c r="V1060" s="180">
        <f t="shared" si="396"/>
        <v>0</v>
      </c>
      <c r="W1060" s="180">
        <f t="shared" si="401"/>
        <v>0</v>
      </c>
      <c r="X1060" s="180"/>
      <c r="Y1060" s="180"/>
      <c r="Z1060" s="180">
        <f t="shared" si="402"/>
        <v>0</v>
      </c>
      <c r="AA1060" s="180"/>
      <c r="AB1060" s="180"/>
      <c r="AC1060" s="180">
        <f t="shared" si="403"/>
        <v>0</v>
      </c>
      <c r="AM1060" s="179">
        <f t="shared" si="404"/>
        <v>0</v>
      </c>
      <c r="AP1060" s="37">
        <f t="shared" si="405"/>
        <v>0</v>
      </c>
      <c r="AS1060" s="37">
        <f t="shared" si="406"/>
        <v>0</v>
      </c>
      <c r="AV1060" s="37">
        <f t="shared" si="419"/>
        <v>0</v>
      </c>
      <c r="DE1060" s="37">
        <f t="shared" si="407"/>
        <v>0</v>
      </c>
      <c r="EL1060" s="37">
        <f t="shared" si="408"/>
        <v>0</v>
      </c>
      <c r="FH1060" s="37">
        <v>0</v>
      </c>
      <c r="FI1060" s="37">
        <v>0</v>
      </c>
      <c r="JT1060" s="37">
        <f t="shared" si="409"/>
        <v>0</v>
      </c>
      <c r="JW1060" s="37">
        <f t="shared" si="410"/>
        <v>0</v>
      </c>
      <c r="JZ1060" s="37">
        <f t="shared" si="411"/>
        <v>0</v>
      </c>
      <c r="KA1060" s="37">
        <f t="shared" si="412"/>
        <v>0</v>
      </c>
      <c r="KB1060" s="37">
        <f t="shared" si="413"/>
        <v>0</v>
      </c>
      <c r="KC1060" s="37">
        <f t="shared" si="414"/>
        <v>0</v>
      </c>
      <c r="KD1060" s="37">
        <f t="shared" si="415"/>
        <v>0</v>
      </c>
      <c r="KV1060" s="37">
        <f t="shared" si="416"/>
        <v>0</v>
      </c>
    </row>
    <row r="1061" spans="1:308" ht="17.25" customHeight="1" x14ac:dyDescent="0.3">
      <c r="A1061" s="17"/>
      <c r="B1061" s="19"/>
      <c r="E1061" s="78">
        <f t="shared" si="417"/>
        <v>0</v>
      </c>
      <c r="F1061" s="78">
        <f t="shared" si="397"/>
        <v>0</v>
      </c>
      <c r="G1061" s="78">
        <f t="shared" si="398"/>
        <v>0</v>
      </c>
      <c r="H1061" s="78">
        <f t="shared" si="399"/>
        <v>0</v>
      </c>
      <c r="I1061" s="78">
        <f t="shared" si="418"/>
        <v>0</v>
      </c>
      <c r="J1061" s="37">
        <f t="shared" si="400"/>
        <v>0</v>
      </c>
      <c r="V1061" s="180">
        <f t="shared" si="396"/>
        <v>0</v>
      </c>
      <c r="W1061" s="180">
        <f t="shared" si="401"/>
        <v>0</v>
      </c>
      <c r="X1061" s="180"/>
      <c r="Y1061" s="180"/>
      <c r="Z1061" s="180">
        <f t="shared" si="402"/>
        <v>0</v>
      </c>
      <c r="AA1061" s="180"/>
      <c r="AB1061" s="180"/>
      <c r="AC1061" s="180">
        <f t="shared" si="403"/>
        <v>0</v>
      </c>
      <c r="AM1061" s="179">
        <f t="shared" si="404"/>
        <v>0</v>
      </c>
      <c r="AP1061" s="37">
        <f t="shared" si="405"/>
        <v>0</v>
      </c>
      <c r="AS1061" s="37">
        <f t="shared" si="406"/>
        <v>0</v>
      </c>
      <c r="AV1061" s="37">
        <f t="shared" si="419"/>
        <v>0</v>
      </c>
      <c r="DE1061" s="37">
        <f t="shared" si="407"/>
        <v>0</v>
      </c>
      <c r="EL1061" s="37">
        <f t="shared" si="408"/>
        <v>0</v>
      </c>
      <c r="FH1061" s="37">
        <v>0</v>
      </c>
      <c r="FI1061" s="37">
        <v>0</v>
      </c>
      <c r="JT1061" s="37">
        <f t="shared" si="409"/>
        <v>0</v>
      </c>
      <c r="JW1061" s="37">
        <f t="shared" si="410"/>
        <v>0</v>
      </c>
      <c r="JZ1061" s="37">
        <f t="shared" si="411"/>
        <v>0</v>
      </c>
      <c r="KA1061" s="37">
        <f t="shared" si="412"/>
        <v>0</v>
      </c>
      <c r="KB1061" s="37">
        <f t="shared" si="413"/>
        <v>0</v>
      </c>
      <c r="KC1061" s="37">
        <f t="shared" si="414"/>
        <v>0</v>
      </c>
      <c r="KD1061" s="37">
        <f t="shared" si="415"/>
        <v>0</v>
      </c>
      <c r="KV1061" s="37">
        <f t="shared" si="416"/>
        <v>0</v>
      </c>
    </row>
    <row r="1062" spans="1:308" ht="17.25" customHeight="1" x14ac:dyDescent="0.3">
      <c r="A1062" s="17"/>
      <c r="B1062" s="19"/>
      <c r="E1062" s="78">
        <f t="shared" si="417"/>
        <v>0</v>
      </c>
      <c r="F1062" s="78">
        <f t="shared" si="397"/>
        <v>0</v>
      </c>
      <c r="G1062" s="78">
        <f t="shared" si="398"/>
        <v>0</v>
      </c>
      <c r="H1062" s="78">
        <f t="shared" si="399"/>
        <v>0</v>
      </c>
      <c r="I1062" s="78">
        <f t="shared" si="418"/>
        <v>0</v>
      </c>
      <c r="J1062" s="37">
        <f t="shared" si="400"/>
        <v>0</v>
      </c>
      <c r="V1062" s="180">
        <f t="shared" si="396"/>
        <v>0</v>
      </c>
      <c r="W1062" s="180">
        <f t="shared" si="401"/>
        <v>0</v>
      </c>
      <c r="X1062" s="180"/>
      <c r="Y1062" s="180"/>
      <c r="Z1062" s="180">
        <f t="shared" si="402"/>
        <v>0</v>
      </c>
      <c r="AA1062" s="180"/>
      <c r="AB1062" s="180"/>
      <c r="AC1062" s="180">
        <f t="shared" si="403"/>
        <v>0</v>
      </c>
      <c r="AM1062" s="179">
        <f t="shared" si="404"/>
        <v>0</v>
      </c>
      <c r="AP1062" s="37">
        <f t="shared" si="405"/>
        <v>0</v>
      </c>
      <c r="AS1062" s="37">
        <f t="shared" si="406"/>
        <v>0</v>
      </c>
      <c r="AV1062" s="37">
        <f t="shared" si="419"/>
        <v>0</v>
      </c>
      <c r="DE1062" s="37">
        <f t="shared" si="407"/>
        <v>0</v>
      </c>
      <c r="EL1062" s="37">
        <f t="shared" si="408"/>
        <v>0</v>
      </c>
      <c r="FH1062" s="37">
        <v>0</v>
      </c>
      <c r="FI1062" s="37">
        <v>0</v>
      </c>
      <c r="JT1062" s="37">
        <f t="shared" si="409"/>
        <v>0</v>
      </c>
      <c r="JW1062" s="37">
        <f t="shared" si="410"/>
        <v>0</v>
      </c>
      <c r="JZ1062" s="37">
        <f t="shared" si="411"/>
        <v>0</v>
      </c>
      <c r="KA1062" s="37">
        <f t="shared" si="412"/>
        <v>0</v>
      </c>
      <c r="KB1062" s="37">
        <f t="shared" si="413"/>
        <v>0</v>
      </c>
      <c r="KC1062" s="37">
        <f t="shared" si="414"/>
        <v>0</v>
      </c>
      <c r="KD1062" s="37">
        <f t="shared" si="415"/>
        <v>0</v>
      </c>
      <c r="KV1062" s="37">
        <f t="shared" si="416"/>
        <v>0</v>
      </c>
    </row>
    <row r="1063" spans="1:308" ht="17.25" customHeight="1" x14ac:dyDescent="0.3">
      <c r="A1063" s="17"/>
      <c r="B1063" s="19"/>
      <c r="E1063" s="78">
        <f t="shared" si="417"/>
        <v>0</v>
      </c>
      <c r="F1063" s="78">
        <f t="shared" si="397"/>
        <v>0</v>
      </c>
      <c r="G1063" s="78">
        <f t="shared" si="398"/>
        <v>0</v>
      </c>
      <c r="H1063" s="78">
        <f t="shared" si="399"/>
        <v>0</v>
      </c>
      <c r="I1063" s="78">
        <f t="shared" si="418"/>
        <v>0</v>
      </c>
      <c r="J1063" s="37">
        <f t="shared" si="400"/>
        <v>0</v>
      </c>
      <c r="V1063" s="180">
        <f t="shared" si="396"/>
        <v>0</v>
      </c>
      <c r="W1063" s="180">
        <f t="shared" si="401"/>
        <v>0</v>
      </c>
      <c r="X1063" s="180"/>
      <c r="Y1063" s="180"/>
      <c r="Z1063" s="180">
        <f t="shared" si="402"/>
        <v>0</v>
      </c>
      <c r="AA1063" s="180"/>
      <c r="AB1063" s="180"/>
      <c r="AC1063" s="180">
        <f t="shared" si="403"/>
        <v>0</v>
      </c>
      <c r="AM1063" s="179">
        <f t="shared" si="404"/>
        <v>0</v>
      </c>
      <c r="AP1063" s="37">
        <f t="shared" si="405"/>
        <v>0</v>
      </c>
      <c r="AS1063" s="37">
        <f t="shared" si="406"/>
        <v>0</v>
      </c>
      <c r="AV1063" s="37">
        <f t="shared" si="419"/>
        <v>0</v>
      </c>
      <c r="DE1063" s="37">
        <f t="shared" si="407"/>
        <v>0</v>
      </c>
      <c r="EL1063" s="37">
        <f t="shared" si="408"/>
        <v>0</v>
      </c>
      <c r="FH1063" s="37">
        <v>0</v>
      </c>
      <c r="FI1063" s="37">
        <v>0</v>
      </c>
      <c r="JT1063" s="37">
        <f t="shared" si="409"/>
        <v>0</v>
      </c>
      <c r="JW1063" s="37">
        <f t="shared" si="410"/>
        <v>0</v>
      </c>
      <c r="JZ1063" s="37">
        <f t="shared" si="411"/>
        <v>0</v>
      </c>
      <c r="KA1063" s="37">
        <f t="shared" si="412"/>
        <v>0</v>
      </c>
      <c r="KB1063" s="37">
        <f t="shared" si="413"/>
        <v>0</v>
      </c>
      <c r="KC1063" s="37">
        <f t="shared" si="414"/>
        <v>0</v>
      </c>
      <c r="KD1063" s="37">
        <f t="shared" si="415"/>
        <v>0</v>
      </c>
      <c r="KV1063" s="37">
        <f t="shared" si="416"/>
        <v>0</v>
      </c>
    </row>
    <row r="1064" spans="1:308" ht="17.25" customHeight="1" x14ac:dyDescent="0.3">
      <c r="A1064" s="17"/>
      <c r="B1064" s="19"/>
      <c r="E1064" s="78">
        <f t="shared" si="417"/>
        <v>0</v>
      </c>
      <c r="F1064" s="78">
        <f t="shared" si="397"/>
        <v>0</v>
      </c>
      <c r="G1064" s="78">
        <f t="shared" si="398"/>
        <v>0</v>
      </c>
      <c r="H1064" s="78">
        <f t="shared" si="399"/>
        <v>0</v>
      </c>
      <c r="I1064" s="78">
        <f t="shared" si="418"/>
        <v>0</v>
      </c>
      <c r="J1064" s="37">
        <f t="shared" si="400"/>
        <v>0</v>
      </c>
      <c r="V1064" s="180">
        <f t="shared" si="396"/>
        <v>0</v>
      </c>
      <c r="W1064" s="180">
        <f t="shared" si="401"/>
        <v>0</v>
      </c>
      <c r="X1064" s="180"/>
      <c r="Y1064" s="180"/>
      <c r="Z1064" s="180">
        <f t="shared" si="402"/>
        <v>0</v>
      </c>
      <c r="AA1064" s="180"/>
      <c r="AB1064" s="180"/>
      <c r="AC1064" s="180">
        <f t="shared" si="403"/>
        <v>0</v>
      </c>
      <c r="AM1064" s="179">
        <f t="shared" si="404"/>
        <v>0</v>
      </c>
      <c r="AP1064" s="37">
        <f t="shared" si="405"/>
        <v>0</v>
      </c>
      <c r="AS1064" s="37">
        <f t="shared" si="406"/>
        <v>0</v>
      </c>
      <c r="AV1064" s="37">
        <f t="shared" si="419"/>
        <v>0</v>
      </c>
      <c r="DE1064" s="37">
        <f t="shared" si="407"/>
        <v>0</v>
      </c>
      <c r="EL1064" s="37">
        <f t="shared" si="408"/>
        <v>0</v>
      </c>
      <c r="FH1064" s="37">
        <v>0</v>
      </c>
      <c r="FI1064" s="37">
        <v>0</v>
      </c>
      <c r="JT1064" s="37">
        <f t="shared" si="409"/>
        <v>0</v>
      </c>
      <c r="JW1064" s="37">
        <f t="shared" si="410"/>
        <v>0</v>
      </c>
      <c r="JZ1064" s="37">
        <f t="shared" si="411"/>
        <v>0</v>
      </c>
      <c r="KA1064" s="37">
        <f t="shared" si="412"/>
        <v>0</v>
      </c>
      <c r="KB1064" s="37">
        <f t="shared" si="413"/>
        <v>0</v>
      </c>
      <c r="KC1064" s="37">
        <f t="shared" si="414"/>
        <v>0</v>
      </c>
      <c r="KD1064" s="37">
        <f t="shared" si="415"/>
        <v>0</v>
      </c>
      <c r="KV1064" s="37">
        <f t="shared" si="416"/>
        <v>0</v>
      </c>
    </row>
    <row r="1065" spans="1:308" ht="17.25" customHeight="1" x14ac:dyDescent="0.3">
      <c r="A1065" s="17"/>
      <c r="B1065" s="19"/>
      <c r="E1065" s="78">
        <f t="shared" si="417"/>
        <v>0</v>
      </c>
      <c r="F1065" s="78">
        <f t="shared" si="397"/>
        <v>0</v>
      </c>
      <c r="G1065" s="78">
        <f t="shared" si="398"/>
        <v>0</v>
      </c>
      <c r="H1065" s="78">
        <f t="shared" si="399"/>
        <v>0</v>
      </c>
      <c r="I1065" s="78">
        <f t="shared" si="418"/>
        <v>0</v>
      </c>
      <c r="J1065" s="37">
        <f t="shared" si="400"/>
        <v>0</v>
      </c>
      <c r="V1065" s="180">
        <f t="shared" si="396"/>
        <v>0</v>
      </c>
      <c r="W1065" s="180">
        <f t="shared" si="401"/>
        <v>0</v>
      </c>
      <c r="X1065" s="180"/>
      <c r="Y1065" s="180"/>
      <c r="Z1065" s="180">
        <f t="shared" si="402"/>
        <v>0</v>
      </c>
      <c r="AA1065" s="180"/>
      <c r="AB1065" s="180"/>
      <c r="AC1065" s="180">
        <f t="shared" si="403"/>
        <v>0</v>
      </c>
      <c r="AM1065" s="179">
        <f t="shared" si="404"/>
        <v>0</v>
      </c>
      <c r="AP1065" s="37">
        <f t="shared" si="405"/>
        <v>0</v>
      </c>
      <c r="AS1065" s="37">
        <f t="shared" si="406"/>
        <v>0</v>
      </c>
      <c r="AV1065" s="37">
        <f t="shared" si="419"/>
        <v>0</v>
      </c>
      <c r="DE1065" s="37">
        <f t="shared" si="407"/>
        <v>0</v>
      </c>
      <c r="EL1065" s="37">
        <f t="shared" si="408"/>
        <v>0</v>
      </c>
      <c r="FH1065" s="37">
        <v>0</v>
      </c>
      <c r="FI1065" s="37">
        <v>0</v>
      </c>
      <c r="JT1065" s="37">
        <f t="shared" si="409"/>
        <v>0</v>
      </c>
      <c r="JW1065" s="37">
        <f t="shared" si="410"/>
        <v>0</v>
      </c>
      <c r="JZ1065" s="37">
        <f t="shared" si="411"/>
        <v>0</v>
      </c>
      <c r="KA1065" s="37">
        <f t="shared" si="412"/>
        <v>0</v>
      </c>
      <c r="KB1065" s="37">
        <f t="shared" si="413"/>
        <v>0</v>
      </c>
      <c r="KC1065" s="37">
        <f t="shared" si="414"/>
        <v>0</v>
      </c>
      <c r="KD1065" s="37">
        <f t="shared" si="415"/>
        <v>0</v>
      </c>
      <c r="KV1065" s="37">
        <f t="shared" si="416"/>
        <v>0</v>
      </c>
    </row>
    <row r="1066" spans="1:308" ht="17.25" customHeight="1" x14ac:dyDescent="0.3">
      <c r="A1066" s="17"/>
      <c r="B1066" s="19"/>
      <c r="E1066" s="78">
        <f t="shared" si="417"/>
        <v>0</v>
      </c>
      <c r="F1066" s="78">
        <f t="shared" si="397"/>
        <v>0</v>
      </c>
      <c r="G1066" s="78">
        <f t="shared" si="398"/>
        <v>0</v>
      </c>
      <c r="H1066" s="78">
        <f t="shared" si="399"/>
        <v>0</v>
      </c>
      <c r="I1066" s="78">
        <f t="shared" si="418"/>
        <v>0</v>
      </c>
      <c r="J1066" s="37">
        <f t="shared" si="400"/>
        <v>0</v>
      </c>
      <c r="V1066" s="180">
        <f t="shared" si="396"/>
        <v>0</v>
      </c>
      <c r="W1066" s="180">
        <f t="shared" si="401"/>
        <v>0</v>
      </c>
      <c r="X1066" s="180"/>
      <c r="Y1066" s="180"/>
      <c r="Z1066" s="180">
        <f t="shared" si="402"/>
        <v>0</v>
      </c>
      <c r="AA1066" s="180"/>
      <c r="AB1066" s="180"/>
      <c r="AC1066" s="180">
        <f t="shared" si="403"/>
        <v>0</v>
      </c>
      <c r="AM1066" s="179">
        <f t="shared" si="404"/>
        <v>0</v>
      </c>
      <c r="AP1066" s="37">
        <f t="shared" si="405"/>
        <v>0</v>
      </c>
      <c r="AS1066" s="37">
        <f t="shared" si="406"/>
        <v>0</v>
      </c>
      <c r="AV1066" s="37">
        <f t="shared" si="419"/>
        <v>0</v>
      </c>
      <c r="DE1066" s="37">
        <f t="shared" si="407"/>
        <v>0</v>
      </c>
      <c r="EL1066" s="37">
        <f t="shared" si="408"/>
        <v>0</v>
      </c>
      <c r="FH1066" s="37">
        <v>0</v>
      </c>
      <c r="FI1066" s="37">
        <v>0</v>
      </c>
      <c r="JT1066" s="37">
        <f t="shared" si="409"/>
        <v>0</v>
      </c>
      <c r="JW1066" s="37">
        <f t="shared" si="410"/>
        <v>0</v>
      </c>
      <c r="JZ1066" s="37">
        <f t="shared" si="411"/>
        <v>0</v>
      </c>
      <c r="KA1066" s="37">
        <f t="shared" si="412"/>
        <v>0</v>
      </c>
      <c r="KB1066" s="37">
        <f t="shared" si="413"/>
        <v>0</v>
      </c>
      <c r="KC1066" s="37">
        <f t="shared" si="414"/>
        <v>0</v>
      </c>
      <c r="KD1066" s="37">
        <f t="shared" si="415"/>
        <v>0</v>
      </c>
      <c r="KV1066" s="37">
        <f t="shared" si="416"/>
        <v>0</v>
      </c>
    </row>
    <row r="1067" spans="1:308" ht="17.25" customHeight="1" x14ac:dyDescent="0.3">
      <c r="A1067" s="17"/>
      <c r="B1067" s="19"/>
      <c r="E1067" s="78">
        <f t="shared" si="417"/>
        <v>0</v>
      </c>
      <c r="F1067" s="78">
        <f t="shared" si="397"/>
        <v>0</v>
      </c>
      <c r="G1067" s="78">
        <f t="shared" si="398"/>
        <v>0</v>
      </c>
      <c r="H1067" s="78">
        <f t="shared" si="399"/>
        <v>0</v>
      </c>
      <c r="I1067" s="78">
        <f t="shared" si="418"/>
        <v>0</v>
      </c>
      <c r="J1067" s="37">
        <f t="shared" si="400"/>
        <v>0</v>
      </c>
      <c r="V1067" s="180">
        <f t="shared" si="396"/>
        <v>0</v>
      </c>
      <c r="W1067" s="180">
        <f t="shared" si="401"/>
        <v>0</v>
      </c>
      <c r="X1067" s="180"/>
      <c r="Y1067" s="180"/>
      <c r="Z1067" s="180">
        <f t="shared" si="402"/>
        <v>0</v>
      </c>
      <c r="AA1067" s="180"/>
      <c r="AB1067" s="180"/>
      <c r="AC1067" s="180">
        <f t="shared" si="403"/>
        <v>0</v>
      </c>
      <c r="AM1067" s="179">
        <f t="shared" si="404"/>
        <v>0</v>
      </c>
      <c r="AP1067" s="37">
        <f t="shared" si="405"/>
        <v>0</v>
      </c>
      <c r="AS1067" s="37">
        <f t="shared" si="406"/>
        <v>0</v>
      </c>
      <c r="AV1067" s="37">
        <f t="shared" si="419"/>
        <v>0</v>
      </c>
      <c r="DE1067" s="37">
        <f t="shared" si="407"/>
        <v>0</v>
      </c>
      <c r="EL1067" s="37">
        <f t="shared" si="408"/>
        <v>0</v>
      </c>
      <c r="FH1067" s="37">
        <v>0</v>
      </c>
      <c r="FI1067" s="37">
        <v>0</v>
      </c>
      <c r="JT1067" s="37">
        <f t="shared" si="409"/>
        <v>0</v>
      </c>
      <c r="JW1067" s="37">
        <f t="shared" si="410"/>
        <v>0</v>
      </c>
      <c r="JZ1067" s="37">
        <f t="shared" si="411"/>
        <v>0</v>
      </c>
      <c r="KA1067" s="37">
        <f t="shared" si="412"/>
        <v>0</v>
      </c>
      <c r="KB1067" s="37">
        <f t="shared" si="413"/>
        <v>0</v>
      </c>
      <c r="KC1067" s="37">
        <f t="shared" si="414"/>
        <v>0</v>
      </c>
      <c r="KD1067" s="37">
        <f t="shared" si="415"/>
        <v>0</v>
      </c>
      <c r="KV1067" s="37">
        <f t="shared" si="416"/>
        <v>0</v>
      </c>
    </row>
    <row r="1068" spans="1:308" ht="17.25" customHeight="1" x14ac:dyDescent="0.3">
      <c r="A1068" s="17"/>
      <c r="B1068" s="19"/>
      <c r="E1068" s="78">
        <f t="shared" si="417"/>
        <v>0</v>
      </c>
      <c r="F1068" s="78">
        <f t="shared" si="397"/>
        <v>0</v>
      </c>
      <c r="G1068" s="78">
        <f t="shared" si="398"/>
        <v>0</v>
      </c>
      <c r="H1068" s="78">
        <f t="shared" si="399"/>
        <v>0</v>
      </c>
      <c r="I1068" s="78">
        <f t="shared" si="418"/>
        <v>0</v>
      </c>
      <c r="J1068" s="37">
        <f t="shared" si="400"/>
        <v>0</v>
      </c>
      <c r="V1068" s="180">
        <f t="shared" si="396"/>
        <v>0</v>
      </c>
      <c r="W1068" s="180">
        <f t="shared" si="401"/>
        <v>0</v>
      </c>
      <c r="X1068" s="180"/>
      <c r="Y1068" s="180"/>
      <c r="Z1068" s="180">
        <f t="shared" si="402"/>
        <v>0</v>
      </c>
      <c r="AA1068" s="180"/>
      <c r="AB1068" s="180"/>
      <c r="AC1068" s="180">
        <f t="shared" si="403"/>
        <v>0</v>
      </c>
      <c r="AM1068" s="179">
        <f t="shared" si="404"/>
        <v>0</v>
      </c>
      <c r="AP1068" s="37">
        <f t="shared" si="405"/>
        <v>0</v>
      </c>
      <c r="AS1068" s="37">
        <f t="shared" si="406"/>
        <v>0</v>
      </c>
      <c r="AV1068" s="37">
        <f t="shared" si="419"/>
        <v>0</v>
      </c>
      <c r="DE1068" s="37">
        <f t="shared" si="407"/>
        <v>0</v>
      </c>
      <c r="EL1068" s="37">
        <f t="shared" si="408"/>
        <v>0</v>
      </c>
      <c r="FH1068" s="37">
        <v>0</v>
      </c>
      <c r="FI1068" s="37">
        <v>0</v>
      </c>
      <c r="JT1068" s="37">
        <f t="shared" si="409"/>
        <v>0</v>
      </c>
      <c r="JW1068" s="37">
        <f t="shared" si="410"/>
        <v>0</v>
      </c>
      <c r="JZ1068" s="37">
        <f t="shared" si="411"/>
        <v>0</v>
      </c>
      <c r="KA1068" s="37">
        <f t="shared" si="412"/>
        <v>0</v>
      </c>
      <c r="KB1068" s="37">
        <f t="shared" si="413"/>
        <v>0</v>
      </c>
      <c r="KC1068" s="37">
        <f t="shared" si="414"/>
        <v>0</v>
      </c>
      <c r="KD1068" s="37">
        <f t="shared" si="415"/>
        <v>0</v>
      </c>
      <c r="KV1068" s="37">
        <f t="shared" si="416"/>
        <v>0</v>
      </c>
    </row>
    <row r="1069" spans="1:308" ht="17.25" customHeight="1" x14ac:dyDescent="0.3">
      <c r="A1069" s="17"/>
      <c r="B1069" s="19"/>
      <c r="E1069" s="78">
        <f t="shared" si="417"/>
        <v>0</v>
      </c>
      <c r="F1069" s="78">
        <f t="shared" si="397"/>
        <v>0</v>
      </c>
      <c r="G1069" s="78">
        <f t="shared" si="398"/>
        <v>0</v>
      </c>
      <c r="H1069" s="78">
        <f t="shared" si="399"/>
        <v>0</v>
      </c>
      <c r="I1069" s="78">
        <f t="shared" si="418"/>
        <v>0</v>
      </c>
      <c r="J1069" s="37">
        <f t="shared" si="400"/>
        <v>0</v>
      </c>
      <c r="V1069" s="180">
        <f t="shared" si="396"/>
        <v>0</v>
      </c>
      <c r="W1069" s="180">
        <f t="shared" si="401"/>
        <v>0</v>
      </c>
      <c r="X1069" s="180"/>
      <c r="Y1069" s="180"/>
      <c r="Z1069" s="180">
        <f t="shared" si="402"/>
        <v>0</v>
      </c>
      <c r="AA1069" s="180"/>
      <c r="AB1069" s="180"/>
      <c r="AC1069" s="180">
        <f t="shared" si="403"/>
        <v>0</v>
      </c>
      <c r="AM1069" s="179">
        <f t="shared" si="404"/>
        <v>0</v>
      </c>
      <c r="AP1069" s="37">
        <f t="shared" si="405"/>
        <v>0</v>
      </c>
      <c r="AS1069" s="37">
        <f t="shared" si="406"/>
        <v>0</v>
      </c>
      <c r="AV1069" s="37">
        <f t="shared" si="419"/>
        <v>0</v>
      </c>
      <c r="DE1069" s="37">
        <f t="shared" si="407"/>
        <v>0</v>
      </c>
      <c r="EL1069" s="37">
        <f t="shared" si="408"/>
        <v>0</v>
      </c>
      <c r="FH1069" s="37">
        <v>0</v>
      </c>
      <c r="FI1069" s="37">
        <v>0</v>
      </c>
      <c r="JT1069" s="37">
        <f t="shared" si="409"/>
        <v>0</v>
      </c>
      <c r="JW1069" s="37">
        <f t="shared" si="410"/>
        <v>0</v>
      </c>
      <c r="JZ1069" s="37">
        <f t="shared" si="411"/>
        <v>0</v>
      </c>
      <c r="KA1069" s="37">
        <f t="shared" si="412"/>
        <v>0</v>
      </c>
      <c r="KB1069" s="37">
        <f t="shared" si="413"/>
        <v>0</v>
      </c>
      <c r="KC1069" s="37">
        <f t="shared" si="414"/>
        <v>0</v>
      </c>
      <c r="KD1069" s="37">
        <f t="shared" si="415"/>
        <v>0</v>
      </c>
      <c r="KV1069" s="37">
        <f t="shared" si="416"/>
        <v>0</v>
      </c>
    </row>
    <row r="1070" spans="1:308" ht="17.25" customHeight="1" x14ac:dyDescent="0.3">
      <c r="A1070" s="17"/>
      <c r="B1070" s="19"/>
      <c r="E1070" s="78">
        <f t="shared" si="417"/>
        <v>0</v>
      </c>
      <c r="F1070" s="78">
        <f t="shared" si="397"/>
        <v>0</v>
      </c>
      <c r="G1070" s="78">
        <f t="shared" si="398"/>
        <v>0</v>
      </c>
      <c r="H1070" s="78">
        <f t="shared" si="399"/>
        <v>0</v>
      </c>
      <c r="I1070" s="78">
        <f t="shared" si="418"/>
        <v>0</v>
      </c>
      <c r="J1070" s="37">
        <f t="shared" si="400"/>
        <v>0</v>
      </c>
      <c r="V1070" s="180">
        <f t="shared" si="396"/>
        <v>0</v>
      </c>
      <c r="W1070" s="180">
        <f t="shared" si="401"/>
        <v>0</v>
      </c>
      <c r="X1070" s="180"/>
      <c r="Y1070" s="180"/>
      <c r="Z1070" s="180">
        <f t="shared" si="402"/>
        <v>0</v>
      </c>
      <c r="AA1070" s="180"/>
      <c r="AB1070" s="180"/>
      <c r="AC1070" s="180">
        <f t="shared" si="403"/>
        <v>0</v>
      </c>
      <c r="AM1070" s="179">
        <f t="shared" si="404"/>
        <v>0</v>
      </c>
      <c r="AP1070" s="37">
        <f t="shared" si="405"/>
        <v>0</v>
      </c>
      <c r="AS1070" s="37">
        <f t="shared" si="406"/>
        <v>0</v>
      </c>
      <c r="AV1070" s="37">
        <f t="shared" si="419"/>
        <v>0</v>
      </c>
      <c r="DE1070" s="37">
        <f t="shared" si="407"/>
        <v>0</v>
      </c>
      <c r="EL1070" s="37">
        <f t="shared" si="408"/>
        <v>0</v>
      </c>
      <c r="FH1070" s="37">
        <v>0</v>
      </c>
      <c r="FI1070" s="37">
        <v>0</v>
      </c>
      <c r="JT1070" s="37">
        <f t="shared" si="409"/>
        <v>0</v>
      </c>
      <c r="JW1070" s="37">
        <f t="shared" si="410"/>
        <v>0</v>
      </c>
      <c r="JZ1070" s="37">
        <f t="shared" si="411"/>
        <v>0</v>
      </c>
      <c r="KA1070" s="37">
        <f t="shared" si="412"/>
        <v>0</v>
      </c>
      <c r="KB1070" s="37">
        <f t="shared" si="413"/>
        <v>0</v>
      </c>
      <c r="KC1070" s="37">
        <f t="shared" si="414"/>
        <v>0</v>
      </c>
      <c r="KD1070" s="37">
        <f t="shared" si="415"/>
        <v>0</v>
      </c>
      <c r="KV1070" s="37">
        <f t="shared" si="416"/>
        <v>0</v>
      </c>
    </row>
    <row r="1071" spans="1:308" ht="17.25" customHeight="1" x14ac:dyDescent="0.3">
      <c r="A1071" s="17"/>
      <c r="B1071" s="19"/>
      <c r="E1071" s="78">
        <f t="shared" si="417"/>
        <v>0</v>
      </c>
      <c r="F1071" s="78">
        <f t="shared" si="397"/>
        <v>0</v>
      </c>
      <c r="G1071" s="78">
        <f t="shared" si="398"/>
        <v>0</v>
      </c>
      <c r="H1071" s="78">
        <f t="shared" si="399"/>
        <v>0</v>
      </c>
      <c r="I1071" s="78">
        <f t="shared" si="418"/>
        <v>0</v>
      </c>
      <c r="J1071" s="37">
        <f t="shared" si="400"/>
        <v>0</v>
      </c>
      <c r="V1071" s="180">
        <f t="shared" si="396"/>
        <v>0</v>
      </c>
      <c r="W1071" s="180">
        <f t="shared" si="401"/>
        <v>0</v>
      </c>
      <c r="X1071" s="180"/>
      <c r="Y1071" s="180"/>
      <c r="Z1071" s="180">
        <f t="shared" si="402"/>
        <v>0</v>
      </c>
      <c r="AA1071" s="180"/>
      <c r="AB1071" s="180"/>
      <c r="AC1071" s="180">
        <f t="shared" si="403"/>
        <v>0</v>
      </c>
      <c r="AM1071" s="179">
        <f t="shared" si="404"/>
        <v>0</v>
      </c>
      <c r="AP1071" s="37">
        <f t="shared" si="405"/>
        <v>0</v>
      </c>
      <c r="AS1071" s="37">
        <f t="shared" si="406"/>
        <v>0</v>
      </c>
      <c r="AV1071" s="37">
        <f t="shared" si="419"/>
        <v>0</v>
      </c>
      <c r="DE1071" s="37">
        <f t="shared" si="407"/>
        <v>0</v>
      </c>
      <c r="EL1071" s="37">
        <f t="shared" si="408"/>
        <v>0</v>
      </c>
      <c r="FH1071" s="37">
        <v>0</v>
      </c>
      <c r="FI1071" s="37">
        <v>0</v>
      </c>
      <c r="JT1071" s="37">
        <f t="shared" si="409"/>
        <v>0</v>
      </c>
      <c r="JW1071" s="37">
        <f t="shared" si="410"/>
        <v>0</v>
      </c>
      <c r="JZ1071" s="37">
        <f t="shared" si="411"/>
        <v>0</v>
      </c>
      <c r="KA1071" s="37">
        <f t="shared" si="412"/>
        <v>0</v>
      </c>
      <c r="KB1071" s="37">
        <f t="shared" si="413"/>
        <v>0</v>
      </c>
      <c r="KC1071" s="37">
        <f t="shared" si="414"/>
        <v>0</v>
      </c>
      <c r="KD1071" s="37">
        <f t="shared" si="415"/>
        <v>0</v>
      </c>
      <c r="KV1071" s="37">
        <f t="shared" si="416"/>
        <v>0</v>
      </c>
    </row>
    <row r="1072" spans="1:308" ht="17.25" customHeight="1" x14ac:dyDescent="0.3">
      <c r="A1072" s="17"/>
      <c r="B1072" s="19"/>
      <c r="E1072" s="78">
        <f t="shared" si="417"/>
        <v>0</v>
      </c>
      <c r="F1072" s="78">
        <f t="shared" si="397"/>
        <v>0</v>
      </c>
      <c r="G1072" s="78">
        <f t="shared" si="398"/>
        <v>0</v>
      </c>
      <c r="H1072" s="78">
        <f t="shared" si="399"/>
        <v>0</v>
      </c>
      <c r="I1072" s="78">
        <f t="shared" si="418"/>
        <v>0</v>
      </c>
      <c r="J1072" s="37">
        <f t="shared" si="400"/>
        <v>0</v>
      </c>
      <c r="V1072" s="180">
        <f t="shared" si="396"/>
        <v>0</v>
      </c>
      <c r="W1072" s="180">
        <f t="shared" si="401"/>
        <v>0</v>
      </c>
      <c r="X1072" s="180"/>
      <c r="Y1072" s="180"/>
      <c r="Z1072" s="180">
        <f t="shared" si="402"/>
        <v>0</v>
      </c>
      <c r="AA1072" s="180"/>
      <c r="AB1072" s="180"/>
      <c r="AC1072" s="180">
        <f t="shared" si="403"/>
        <v>0</v>
      </c>
      <c r="AM1072" s="179">
        <f t="shared" si="404"/>
        <v>0</v>
      </c>
      <c r="AP1072" s="37">
        <f t="shared" si="405"/>
        <v>0</v>
      </c>
      <c r="AS1072" s="37">
        <f t="shared" si="406"/>
        <v>0</v>
      </c>
      <c r="AV1072" s="37">
        <f t="shared" si="419"/>
        <v>0</v>
      </c>
      <c r="DE1072" s="37">
        <f t="shared" si="407"/>
        <v>0</v>
      </c>
      <c r="EL1072" s="37">
        <f t="shared" si="408"/>
        <v>0</v>
      </c>
      <c r="FH1072" s="37">
        <v>0</v>
      </c>
      <c r="FI1072" s="37">
        <v>0</v>
      </c>
      <c r="JT1072" s="37">
        <f t="shared" si="409"/>
        <v>0</v>
      </c>
      <c r="JW1072" s="37">
        <f t="shared" si="410"/>
        <v>0</v>
      </c>
      <c r="JZ1072" s="37">
        <f t="shared" si="411"/>
        <v>0</v>
      </c>
      <c r="KA1072" s="37">
        <f t="shared" si="412"/>
        <v>0</v>
      </c>
      <c r="KB1072" s="37">
        <f t="shared" si="413"/>
        <v>0</v>
      </c>
      <c r="KC1072" s="37">
        <f t="shared" si="414"/>
        <v>0</v>
      </c>
      <c r="KD1072" s="37">
        <f t="shared" si="415"/>
        <v>0</v>
      </c>
      <c r="KV1072" s="37">
        <f t="shared" si="416"/>
        <v>0</v>
      </c>
    </row>
    <row r="1073" spans="1:308" ht="17.25" customHeight="1" x14ac:dyDescent="0.3">
      <c r="A1073" s="17"/>
      <c r="B1073" s="19"/>
      <c r="E1073" s="78">
        <f t="shared" si="417"/>
        <v>0</v>
      </c>
      <c r="F1073" s="78">
        <f t="shared" si="397"/>
        <v>0</v>
      </c>
      <c r="G1073" s="78">
        <f t="shared" si="398"/>
        <v>0</v>
      </c>
      <c r="H1073" s="78">
        <f t="shared" si="399"/>
        <v>0</v>
      </c>
      <c r="I1073" s="78">
        <f t="shared" si="418"/>
        <v>0</v>
      </c>
      <c r="J1073" s="37">
        <f t="shared" si="400"/>
        <v>0</v>
      </c>
      <c r="V1073" s="180">
        <f t="shared" si="396"/>
        <v>0</v>
      </c>
      <c r="W1073" s="180">
        <f t="shared" si="401"/>
        <v>0</v>
      </c>
      <c r="X1073" s="180"/>
      <c r="Y1073" s="180"/>
      <c r="Z1073" s="180">
        <f t="shared" si="402"/>
        <v>0</v>
      </c>
      <c r="AA1073" s="180"/>
      <c r="AB1073" s="180"/>
      <c r="AC1073" s="180">
        <f t="shared" si="403"/>
        <v>0</v>
      </c>
      <c r="AM1073" s="179">
        <f t="shared" si="404"/>
        <v>0</v>
      </c>
      <c r="AP1073" s="37">
        <f t="shared" si="405"/>
        <v>0</v>
      </c>
      <c r="AS1073" s="37">
        <f t="shared" si="406"/>
        <v>0</v>
      </c>
      <c r="AV1073" s="37">
        <f t="shared" si="419"/>
        <v>0</v>
      </c>
      <c r="DE1073" s="37">
        <f t="shared" si="407"/>
        <v>0</v>
      </c>
      <c r="EL1073" s="37">
        <f t="shared" si="408"/>
        <v>0</v>
      </c>
      <c r="FH1073" s="37">
        <v>0</v>
      </c>
      <c r="FI1073" s="37">
        <v>0</v>
      </c>
      <c r="JT1073" s="37">
        <f t="shared" si="409"/>
        <v>0</v>
      </c>
      <c r="JW1073" s="37">
        <f t="shared" si="410"/>
        <v>0</v>
      </c>
      <c r="JZ1073" s="37">
        <f t="shared" si="411"/>
        <v>0</v>
      </c>
      <c r="KA1073" s="37">
        <f t="shared" si="412"/>
        <v>0</v>
      </c>
      <c r="KB1073" s="37">
        <f t="shared" si="413"/>
        <v>0</v>
      </c>
      <c r="KC1073" s="37">
        <f t="shared" si="414"/>
        <v>0</v>
      </c>
      <c r="KD1073" s="37">
        <f t="shared" si="415"/>
        <v>0</v>
      </c>
      <c r="KV1073" s="37">
        <f t="shared" si="416"/>
        <v>0</v>
      </c>
    </row>
    <row r="1074" spans="1:308" ht="17.25" customHeight="1" x14ac:dyDescent="0.3">
      <c r="A1074" s="17"/>
      <c r="B1074" s="19"/>
      <c r="E1074" s="78">
        <f t="shared" si="417"/>
        <v>0</v>
      </c>
      <c r="F1074" s="78">
        <f t="shared" si="397"/>
        <v>0</v>
      </c>
      <c r="G1074" s="78">
        <f t="shared" si="398"/>
        <v>0</v>
      </c>
      <c r="H1074" s="78">
        <f t="shared" si="399"/>
        <v>0</v>
      </c>
      <c r="I1074" s="78">
        <f t="shared" si="418"/>
        <v>0</v>
      </c>
      <c r="J1074" s="37">
        <f t="shared" si="400"/>
        <v>0</v>
      </c>
      <c r="V1074" s="180">
        <f t="shared" si="396"/>
        <v>0</v>
      </c>
      <c r="W1074" s="180">
        <f t="shared" si="401"/>
        <v>0</v>
      </c>
      <c r="X1074" s="180"/>
      <c r="Y1074" s="180"/>
      <c r="Z1074" s="180">
        <f t="shared" si="402"/>
        <v>0</v>
      </c>
      <c r="AA1074" s="180"/>
      <c r="AB1074" s="180"/>
      <c r="AC1074" s="180">
        <f t="shared" si="403"/>
        <v>0</v>
      </c>
      <c r="AM1074" s="179">
        <f t="shared" si="404"/>
        <v>0</v>
      </c>
      <c r="AP1074" s="37">
        <f t="shared" si="405"/>
        <v>0</v>
      </c>
      <c r="AS1074" s="37">
        <f t="shared" si="406"/>
        <v>0</v>
      </c>
      <c r="AV1074" s="37">
        <f t="shared" si="419"/>
        <v>0</v>
      </c>
      <c r="DE1074" s="37">
        <f t="shared" si="407"/>
        <v>0</v>
      </c>
      <c r="EL1074" s="37">
        <f t="shared" si="408"/>
        <v>0</v>
      </c>
      <c r="FH1074" s="37">
        <v>0</v>
      </c>
      <c r="FI1074" s="37">
        <v>0</v>
      </c>
      <c r="JT1074" s="37">
        <f t="shared" si="409"/>
        <v>0</v>
      </c>
      <c r="JW1074" s="37">
        <f t="shared" si="410"/>
        <v>0</v>
      </c>
      <c r="JZ1074" s="37">
        <f t="shared" si="411"/>
        <v>0</v>
      </c>
      <c r="KA1074" s="37">
        <f t="shared" si="412"/>
        <v>0</v>
      </c>
      <c r="KB1074" s="37">
        <f t="shared" si="413"/>
        <v>0</v>
      </c>
      <c r="KC1074" s="37">
        <f t="shared" si="414"/>
        <v>0</v>
      </c>
      <c r="KD1074" s="37">
        <f t="shared" si="415"/>
        <v>0</v>
      </c>
      <c r="KV1074" s="37">
        <f t="shared" si="416"/>
        <v>0</v>
      </c>
    </row>
    <row r="1075" spans="1:308" ht="17.25" customHeight="1" x14ac:dyDescent="0.3">
      <c r="A1075" s="17"/>
      <c r="B1075" s="19"/>
      <c r="E1075" s="78">
        <f t="shared" si="417"/>
        <v>0</v>
      </c>
      <c r="F1075" s="78">
        <f t="shared" si="397"/>
        <v>0</v>
      </c>
      <c r="G1075" s="78">
        <f t="shared" si="398"/>
        <v>0</v>
      </c>
      <c r="H1075" s="78">
        <f t="shared" si="399"/>
        <v>0</v>
      </c>
      <c r="I1075" s="78">
        <f t="shared" si="418"/>
        <v>0</v>
      </c>
      <c r="J1075" s="37">
        <f t="shared" si="400"/>
        <v>0</v>
      </c>
      <c r="V1075" s="180">
        <f t="shared" si="396"/>
        <v>0</v>
      </c>
      <c r="W1075" s="180">
        <f t="shared" si="401"/>
        <v>0</v>
      </c>
      <c r="X1075" s="180"/>
      <c r="Y1075" s="180"/>
      <c r="Z1075" s="180">
        <f t="shared" si="402"/>
        <v>0</v>
      </c>
      <c r="AA1075" s="180"/>
      <c r="AB1075" s="180"/>
      <c r="AC1075" s="180">
        <f t="shared" si="403"/>
        <v>0</v>
      </c>
      <c r="AM1075" s="179">
        <f t="shared" si="404"/>
        <v>0</v>
      </c>
      <c r="AP1075" s="37">
        <f t="shared" si="405"/>
        <v>0</v>
      </c>
      <c r="AS1075" s="37">
        <f t="shared" si="406"/>
        <v>0</v>
      </c>
      <c r="AV1075" s="37">
        <f t="shared" si="419"/>
        <v>0</v>
      </c>
      <c r="DE1075" s="37">
        <f t="shared" si="407"/>
        <v>0</v>
      </c>
      <c r="EL1075" s="37">
        <f t="shared" si="408"/>
        <v>0</v>
      </c>
      <c r="FH1075" s="37">
        <v>0</v>
      </c>
      <c r="FI1075" s="37">
        <v>0</v>
      </c>
      <c r="JT1075" s="37">
        <f t="shared" si="409"/>
        <v>0</v>
      </c>
      <c r="JW1075" s="37">
        <f t="shared" si="410"/>
        <v>0</v>
      </c>
      <c r="JZ1075" s="37">
        <f t="shared" si="411"/>
        <v>0</v>
      </c>
      <c r="KA1075" s="37">
        <f t="shared" si="412"/>
        <v>0</v>
      </c>
      <c r="KB1075" s="37">
        <f t="shared" si="413"/>
        <v>0</v>
      </c>
      <c r="KC1075" s="37">
        <f t="shared" si="414"/>
        <v>0</v>
      </c>
      <c r="KD1075" s="37">
        <f t="shared" si="415"/>
        <v>0</v>
      </c>
      <c r="KV1075" s="37">
        <f t="shared" si="416"/>
        <v>0</v>
      </c>
    </row>
    <row r="1076" spans="1:308" ht="17.25" customHeight="1" x14ac:dyDescent="0.3">
      <c r="A1076" s="17"/>
      <c r="B1076" s="19"/>
      <c r="E1076" s="78">
        <f t="shared" si="417"/>
        <v>0</v>
      </c>
      <c r="F1076" s="78">
        <f t="shared" si="397"/>
        <v>0</v>
      </c>
      <c r="G1076" s="78">
        <f t="shared" si="398"/>
        <v>0</v>
      </c>
      <c r="H1076" s="78">
        <f t="shared" si="399"/>
        <v>0</v>
      </c>
      <c r="I1076" s="78">
        <f t="shared" si="418"/>
        <v>0</v>
      </c>
      <c r="J1076" s="37">
        <f t="shared" si="400"/>
        <v>0</v>
      </c>
      <c r="V1076" s="180">
        <f t="shared" si="396"/>
        <v>0</v>
      </c>
      <c r="W1076" s="180">
        <f t="shared" si="401"/>
        <v>0</v>
      </c>
      <c r="X1076" s="180"/>
      <c r="Y1076" s="180"/>
      <c r="Z1076" s="180">
        <f t="shared" si="402"/>
        <v>0</v>
      </c>
      <c r="AA1076" s="180"/>
      <c r="AB1076" s="180"/>
      <c r="AC1076" s="180">
        <f t="shared" si="403"/>
        <v>0</v>
      </c>
      <c r="AM1076" s="179">
        <f t="shared" si="404"/>
        <v>0</v>
      </c>
      <c r="AP1076" s="37">
        <f t="shared" si="405"/>
        <v>0</v>
      </c>
      <c r="AS1076" s="37">
        <f t="shared" si="406"/>
        <v>0</v>
      </c>
      <c r="AV1076" s="37">
        <f t="shared" si="419"/>
        <v>0</v>
      </c>
      <c r="DE1076" s="37">
        <f t="shared" si="407"/>
        <v>0</v>
      </c>
      <c r="EL1076" s="37">
        <f t="shared" si="408"/>
        <v>0</v>
      </c>
      <c r="FH1076" s="37">
        <v>0</v>
      </c>
      <c r="FI1076" s="37">
        <v>0</v>
      </c>
      <c r="JT1076" s="37">
        <f t="shared" si="409"/>
        <v>0</v>
      </c>
      <c r="JW1076" s="37">
        <f t="shared" si="410"/>
        <v>0</v>
      </c>
      <c r="JZ1076" s="37">
        <f t="shared" si="411"/>
        <v>0</v>
      </c>
      <c r="KA1076" s="37">
        <f t="shared" si="412"/>
        <v>0</v>
      </c>
      <c r="KB1076" s="37">
        <f t="shared" si="413"/>
        <v>0</v>
      </c>
      <c r="KC1076" s="37">
        <f t="shared" si="414"/>
        <v>0</v>
      </c>
      <c r="KD1076" s="37">
        <f t="shared" si="415"/>
        <v>0</v>
      </c>
      <c r="KV1076" s="37">
        <f t="shared" si="416"/>
        <v>0</v>
      </c>
    </row>
    <row r="1077" spans="1:308" ht="17.25" customHeight="1" x14ac:dyDescent="0.3">
      <c r="A1077" s="17"/>
      <c r="B1077" s="19"/>
      <c r="E1077" s="78">
        <f t="shared" si="417"/>
        <v>0</v>
      </c>
      <c r="F1077" s="78">
        <f t="shared" si="397"/>
        <v>0</v>
      </c>
      <c r="G1077" s="78">
        <f t="shared" si="398"/>
        <v>0</v>
      </c>
      <c r="H1077" s="78">
        <f t="shared" si="399"/>
        <v>0</v>
      </c>
      <c r="I1077" s="78">
        <f t="shared" si="418"/>
        <v>0</v>
      </c>
      <c r="J1077" s="37">
        <f t="shared" si="400"/>
        <v>0</v>
      </c>
      <c r="V1077" s="180">
        <f t="shared" si="396"/>
        <v>0</v>
      </c>
      <c r="W1077" s="180">
        <f t="shared" si="401"/>
        <v>0</v>
      </c>
      <c r="X1077" s="180"/>
      <c r="Y1077" s="180"/>
      <c r="Z1077" s="180">
        <f t="shared" si="402"/>
        <v>0</v>
      </c>
      <c r="AA1077" s="180"/>
      <c r="AB1077" s="180"/>
      <c r="AC1077" s="180">
        <f t="shared" si="403"/>
        <v>0</v>
      </c>
      <c r="AM1077" s="179">
        <f t="shared" si="404"/>
        <v>0</v>
      </c>
      <c r="AP1077" s="37">
        <f t="shared" si="405"/>
        <v>0</v>
      </c>
      <c r="AS1077" s="37">
        <f t="shared" si="406"/>
        <v>0</v>
      </c>
      <c r="AV1077" s="37">
        <f t="shared" si="419"/>
        <v>0</v>
      </c>
      <c r="DE1077" s="37">
        <f t="shared" si="407"/>
        <v>0</v>
      </c>
      <c r="EL1077" s="37">
        <f t="shared" si="408"/>
        <v>0</v>
      </c>
      <c r="FH1077" s="37">
        <v>0</v>
      </c>
      <c r="FI1077" s="37">
        <v>0</v>
      </c>
      <c r="JT1077" s="37">
        <f t="shared" si="409"/>
        <v>0</v>
      </c>
      <c r="JW1077" s="37">
        <f t="shared" si="410"/>
        <v>0</v>
      </c>
      <c r="JZ1077" s="37">
        <f t="shared" si="411"/>
        <v>0</v>
      </c>
      <c r="KA1077" s="37">
        <f t="shared" si="412"/>
        <v>0</v>
      </c>
      <c r="KB1077" s="37">
        <f t="shared" si="413"/>
        <v>0</v>
      </c>
      <c r="KC1077" s="37">
        <f t="shared" si="414"/>
        <v>0</v>
      </c>
      <c r="KD1077" s="37">
        <f t="shared" si="415"/>
        <v>0</v>
      </c>
      <c r="KV1077" s="37">
        <f t="shared" si="416"/>
        <v>0</v>
      </c>
    </row>
    <row r="1078" spans="1:308" ht="17.25" customHeight="1" x14ac:dyDescent="0.3">
      <c r="A1078" s="17"/>
      <c r="B1078" s="19"/>
      <c r="E1078" s="78">
        <f t="shared" si="417"/>
        <v>0</v>
      </c>
      <c r="F1078" s="78">
        <f t="shared" si="397"/>
        <v>0</v>
      </c>
      <c r="G1078" s="78">
        <f t="shared" si="398"/>
        <v>0</v>
      </c>
      <c r="H1078" s="78">
        <f t="shared" si="399"/>
        <v>0</v>
      </c>
      <c r="I1078" s="78">
        <f t="shared" si="418"/>
        <v>0</v>
      </c>
      <c r="J1078" s="37">
        <f t="shared" si="400"/>
        <v>0</v>
      </c>
      <c r="V1078" s="180">
        <f t="shared" si="396"/>
        <v>0</v>
      </c>
      <c r="W1078" s="180">
        <f t="shared" si="401"/>
        <v>0</v>
      </c>
      <c r="X1078" s="180"/>
      <c r="Y1078" s="180"/>
      <c r="Z1078" s="180">
        <f t="shared" si="402"/>
        <v>0</v>
      </c>
      <c r="AA1078" s="180"/>
      <c r="AB1078" s="180"/>
      <c r="AC1078" s="180">
        <f t="shared" si="403"/>
        <v>0</v>
      </c>
      <c r="AM1078" s="179">
        <f t="shared" si="404"/>
        <v>0</v>
      </c>
      <c r="AP1078" s="37">
        <f t="shared" si="405"/>
        <v>0</v>
      </c>
      <c r="AS1078" s="37">
        <f t="shared" si="406"/>
        <v>0</v>
      </c>
      <c r="AV1078" s="37">
        <f t="shared" si="419"/>
        <v>0</v>
      </c>
      <c r="DE1078" s="37">
        <f t="shared" si="407"/>
        <v>0</v>
      </c>
      <c r="EL1078" s="37">
        <f t="shared" si="408"/>
        <v>0</v>
      </c>
      <c r="FH1078" s="37">
        <v>0</v>
      </c>
      <c r="FI1078" s="37">
        <v>0</v>
      </c>
      <c r="JT1078" s="37">
        <f t="shared" si="409"/>
        <v>0</v>
      </c>
      <c r="JW1078" s="37">
        <f t="shared" si="410"/>
        <v>0</v>
      </c>
      <c r="JZ1078" s="37">
        <f t="shared" si="411"/>
        <v>0</v>
      </c>
      <c r="KA1078" s="37">
        <f t="shared" si="412"/>
        <v>0</v>
      </c>
      <c r="KB1078" s="37">
        <f t="shared" si="413"/>
        <v>0</v>
      </c>
      <c r="KC1078" s="37">
        <f t="shared" si="414"/>
        <v>0</v>
      </c>
      <c r="KD1078" s="37">
        <f t="shared" si="415"/>
        <v>0</v>
      </c>
      <c r="KV1078" s="37">
        <f t="shared" si="416"/>
        <v>0</v>
      </c>
    </row>
    <row r="1079" spans="1:308" ht="17.25" customHeight="1" x14ac:dyDescent="0.3">
      <c r="A1079" s="17"/>
      <c r="B1079" s="19"/>
      <c r="E1079" s="78">
        <f t="shared" si="417"/>
        <v>0</v>
      </c>
      <c r="F1079" s="78">
        <f t="shared" si="397"/>
        <v>0</v>
      </c>
      <c r="G1079" s="78">
        <f t="shared" si="398"/>
        <v>0</v>
      </c>
      <c r="H1079" s="78">
        <f t="shared" si="399"/>
        <v>0</v>
      </c>
      <c r="I1079" s="78">
        <f t="shared" si="418"/>
        <v>0</v>
      </c>
      <c r="J1079" s="37">
        <f t="shared" si="400"/>
        <v>0</v>
      </c>
      <c r="V1079" s="180">
        <f t="shared" si="396"/>
        <v>0</v>
      </c>
      <c r="W1079" s="180">
        <f t="shared" si="401"/>
        <v>0</v>
      </c>
      <c r="X1079" s="180"/>
      <c r="Y1079" s="180"/>
      <c r="Z1079" s="180">
        <f t="shared" si="402"/>
        <v>0</v>
      </c>
      <c r="AA1079" s="180"/>
      <c r="AB1079" s="180"/>
      <c r="AC1079" s="180">
        <f t="shared" si="403"/>
        <v>0</v>
      </c>
      <c r="AM1079" s="179">
        <f t="shared" si="404"/>
        <v>0</v>
      </c>
      <c r="AP1079" s="37">
        <f t="shared" si="405"/>
        <v>0</v>
      </c>
      <c r="AS1079" s="37">
        <f t="shared" si="406"/>
        <v>0</v>
      </c>
      <c r="AV1079" s="37">
        <f t="shared" si="419"/>
        <v>0</v>
      </c>
      <c r="DE1079" s="37">
        <f t="shared" si="407"/>
        <v>0</v>
      </c>
      <c r="EL1079" s="37">
        <f t="shared" si="408"/>
        <v>0</v>
      </c>
      <c r="FH1079" s="37">
        <v>0</v>
      </c>
      <c r="FI1079" s="37">
        <v>0</v>
      </c>
      <c r="JT1079" s="37">
        <f t="shared" si="409"/>
        <v>0</v>
      </c>
      <c r="JW1079" s="37">
        <f t="shared" si="410"/>
        <v>0</v>
      </c>
      <c r="JZ1079" s="37">
        <f t="shared" si="411"/>
        <v>0</v>
      </c>
      <c r="KA1079" s="37">
        <f t="shared" si="412"/>
        <v>0</v>
      </c>
      <c r="KB1079" s="37">
        <f t="shared" si="413"/>
        <v>0</v>
      </c>
      <c r="KC1079" s="37">
        <f t="shared" si="414"/>
        <v>0</v>
      </c>
      <c r="KD1079" s="37">
        <f t="shared" si="415"/>
        <v>0</v>
      </c>
      <c r="KV1079" s="37">
        <f t="shared" si="416"/>
        <v>0</v>
      </c>
    </row>
    <row r="1080" spans="1:308" ht="17.25" customHeight="1" x14ac:dyDescent="0.3">
      <c r="A1080" s="17"/>
      <c r="B1080" s="19"/>
      <c r="E1080" s="78">
        <f t="shared" si="417"/>
        <v>0</v>
      </c>
      <c r="F1080" s="78">
        <f t="shared" si="397"/>
        <v>0</v>
      </c>
      <c r="G1080" s="78">
        <f t="shared" si="398"/>
        <v>0</v>
      </c>
      <c r="H1080" s="78">
        <f t="shared" si="399"/>
        <v>0</v>
      </c>
      <c r="I1080" s="78">
        <f t="shared" si="418"/>
        <v>0</v>
      </c>
      <c r="J1080" s="37">
        <f t="shared" si="400"/>
        <v>0</v>
      </c>
      <c r="V1080" s="180">
        <f t="shared" si="396"/>
        <v>0</v>
      </c>
      <c r="W1080" s="180">
        <f t="shared" si="401"/>
        <v>0</v>
      </c>
      <c r="X1080" s="180"/>
      <c r="Y1080" s="180"/>
      <c r="Z1080" s="180">
        <f t="shared" si="402"/>
        <v>0</v>
      </c>
      <c r="AA1080" s="180"/>
      <c r="AB1080" s="180"/>
      <c r="AC1080" s="180">
        <f t="shared" si="403"/>
        <v>0</v>
      </c>
      <c r="AM1080" s="179">
        <f t="shared" si="404"/>
        <v>0</v>
      </c>
      <c r="AP1080" s="37">
        <f t="shared" si="405"/>
        <v>0</v>
      </c>
      <c r="AS1080" s="37">
        <f t="shared" si="406"/>
        <v>0</v>
      </c>
      <c r="AV1080" s="37">
        <f t="shared" si="419"/>
        <v>0</v>
      </c>
      <c r="DE1080" s="37">
        <f t="shared" si="407"/>
        <v>0</v>
      </c>
      <c r="EL1080" s="37">
        <f t="shared" si="408"/>
        <v>0</v>
      </c>
      <c r="FH1080" s="37">
        <v>0</v>
      </c>
      <c r="FI1080" s="37">
        <v>0</v>
      </c>
      <c r="JT1080" s="37">
        <f t="shared" si="409"/>
        <v>0</v>
      </c>
      <c r="JW1080" s="37">
        <f t="shared" si="410"/>
        <v>0</v>
      </c>
      <c r="JZ1080" s="37">
        <f t="shared" si="411"/>
        <v>0</v>
      </c>
      <c r="KA1080" s="37">
        <f t="shared" si="412"/>
        <v>0</v>
      </c>
      <c r="KB1080" s="37">
        <f t="shared" si="413"/>
        <v>0</v>
      </c>
      <c r="KC1080" s="37">
        <f t="shared" si="414"/>
        <v>0</v>
      </c>
      <c r="KD1080" s="37">
        <f t="shared" si="415"/>
        <v>0</v>
      </c>
      <c r="KV1080" s="37">
        <f t="shared" si="416"/>
        <v>0</v>
      </c>
    </row>
    <row r="1081" spans="1:308" ht="17.25" customHeight="1" x14ac:dyDescent="0.3">
      <c r="A1081" s="17"/>
      <c r="B1081" s="19"/>
      <c r="E1081" s="78">
        <f t="shared" si="417"/>
        <v>0</v>
      </c>
      <c r="F1081" s="78">
        <f t="shared" si="397"/>
        <v>0</v>
      </c>
      <c r="G1081" s="78">
        <f t="shared" si="398"/>
        <v>0</v>
      </c>
      <c r="H1081" s="78">
        <f t="shared" si="399"/>
        <v>0</v>
      </c>
      <c r="I1081" s="78">
        <f t="shared" si="418"/>
        <v>0</v>
      </c>
      <c r="J1081" s="37">
        <f t="shared" si="400"/>
        <v>0</v>
      </c>
      <c r="V1081" s="180">
        <f t="shared" si="396"/>
        <v>0</v>
      </c>
      <c r="W1081" s="180">
        <f t="shared" si="401"/>
        <v>0</v>
      </c>
      <c r="X1081" s="180"/>
      <c r="Y1081" s="180"/>
      <c r="Z1081" s="180">
        <f t="shared" si="402"/>
        <v>0</v>
      </c>
      <c r="AA1081" s="180"/>
      <c r="AB1081" s="180"/>
      <c r="AC1081" s="180">
        <f t="shared" si="403"/>
        <v>0</v>
      </c>
      <c r="AM1081" s="179">
        <f t="shared" si="404"/>
        <v>0</v>
      </c>
      <c r="AP1081" s="37">
        <f t="shared" si="405"/>
        <v>0</v>
      </c>
      <c r="AS1081" s="37">
        <f t="shared" si="406"/>
        <v>0</v>
      </c>
      <c r="AV1081" s="37">
        <f t="shared" si="419"/>
        <v>0</v>
      </c>
      <c r="DE1081" s="37">
        <f t="shared" si="407"/>
        <v>0</v>
      </c>
      <c r="EL1081" s="37">
        <f t="shared" si="408"/>
        <v>0</v>
      </c>
      <c r="FH1081" s="37">
        <v>0</v>
      </c>
      <c r="FI1081" s="37">
        <v>0</v>
      </c>
      <c r="JT1081" s="37">
        <f t="shared" si="409"/>
        <v>0</v>
      </c>
      <c r="JW1081" s="37">
        <f t="shared" si="410"/>
        <v>0</v>
      </c>
      <c r="JZ1081" s="37">
        <f t="shared" si="411"/>
        <v>0</v>
      </c>
      <c r="KA1081" s="37">
        <f t="shared" si="412"/>
        <v>0</v>
      </c>
      <c r="KB1081" s="37">
        <f t="shared" si="413"/>
        <v>0</v>
      </c>
      <c r="KC1081" s="37">
        <f t="shared" si="414"/>
        <v>0</v>
      </c>
      <c r="KD1081" s="37">
        <f t="shared" si="415"/>
        <v>0</v>
      </c>
      <c r="KV1081" s="37">
        <f t="shared" si="416"/>
        <v>0</v>
      </c>
    </row>
    <row r="1082" spans="1:308" ht="17.25" customHeight="1" x14ac:dyDescent="0.3">
      <c r="A1082" s="17"/>
      <c r="B1082" s="19"/>
      <c r="E1082" s="78">
        <f t="shared" si="417"/>
        <v>0</v>
      </c>
      <c r="F1082" s="78">
        <f t="shared" si="397"/>
        <v>0</v>
      </c>
      <c r="G1082" s="78">
        <f t="shared" si="398"/>
        <v>0</v>
      </c>
      <c r="H1082" s="78">
        <f t="shared" si="399"/>
        <v>0</v>
      </c>
      <c r="I1082" s="78">
        <f t="shared" si="418"/>
        <v>0</v>
      </c>
      <c r="J1082" s="37">
        <f t="shared" si="400"/>
        <v>0</v>
      </c>
      <c r="V1082" s="180">
        <f t="shared" si="396"/>
        <v>0</v>
      </c>
      <c r="W1082" s="180">
        <f t="shared" si="401"/>
        <v>0</v>
      </c>
      <c r="X1082" s="180"/>
      <c r="Y1082" s="180"/>
      <c r="Z1082" s="180">
        <f t="shared" si="402"/>
        <v>0</v>
      </c>
      <c r="AA1082" s="180"/>
      <c r="AB1082" s="180"/>
      <c r="AC1082" s="180">
        <f t="shared" si="403"/>
        <v>0</v>
      </c>
      <c r="AM1082" s="179">
        <f t="shared" si="404"/>
        <v>0</v>
      </c>
      <c r="AP1082" s="37">
        <f t="shared" si="405"/>
        <v>0</v>
      </c>
      <c r="AS1082" s="37">
        <f t="shared" si="406"/>
        <v>0</v>
      </c>
      <c r="AV1082" s="37">
        <f t="shared" si="419"/>
        <v>0</v>
      </c>
      <c r="DE1082" s="37">
        <f t="shared" si="407"/>
        <v>0</v>
      </c>
      <c r="EL1082" s="37">
        <f t="shared" si="408"/>
        <v>0</v>
      </c>
      <c r="FH1082" s="37">
        <v>0</v>
      </c>
      <c r="FI1082" s="37">
        <v>0</v>
      </c>
      <c r="JT1082" s="37">
        <f t="shared" si="409"/>
        <v>0</v>
      </c>
      <c r="JW1082" s="37">
        <f t="shared" si="410"/>
        <v>0</v>
      </c>
      <c r="JZ1082" s="37">
        <f t="shared" si="411"/>
        <v>0</v>
      </c>
      <c r="KA1082" s="37">
        <f t="shared" si="412"/>
        <v>0</v>
      </c>
      <c r="KB1082" s="37">
        <f t="shared" si="413"/>
        <v>0</v>
      </c>
      <c r="KC1082" s="37">
        <f t="shared" si="414"/>
        <v>0</v>
      </c>
      <c r="KD1082" s="37">
        <f t="shared" si="415"/>
        <v>0</v>
      </c>
      <c r="KV1082" s="37">
        <f t="shared" si="416"/>
        <v>0</v>
      </c>
    </row>
    <row r="1083" spans="1:308" ht="17.25" customHeight="1" x14ac:dyDescent="0.3">
      <c r="A1083" s="17"/>
      <c r="B1083" s="19"/>
      <c r="E1083" s="78">
        <f t="shared" si="417"/>
        <v>0</v>
      </c>
      <c r="F1083" s="78">
        <f t="shared" si="397"/>
        <v>0</v>
      </c>
      <c r="G1083" s="78">
        <f t="shared" si="398"/>
        <v>0</v>
      </c>
      <c r="H1083" s="78">
        <f t="shared" si="399"/>
        <v>0</v>
      </c>
      <c r="I1083" s="78">
        <f t="shared" si="418"/>
        <v>0</v>
      </c>
      <c r="J1083" s="37">
        <f t="shared" si="400"/>
        <v>0</v>
      </c>
      <c r="V1083" s="180">
        <f t="shared" si="396"/>
        <v>0</v>
      </c>
      <c r="W1083" s="180">
        <f t="shared" si="401"/>
        <v>0</v>
      </c>
      <c r="X1083" s="180"/>
      <c r="Y1083" s="180"/>
      <c r="Z1083" s="180">
        <f t="shared" si="402"/>
        <v>0</v>
      </c>
      <c r="AA1083" s="180"/>
      <c r="AB1083" s="180"/>
      <c r="AC1083" s="180">
        <f t="shared" si="403"/>
        <v>0</v>
      </c>
      <c r="AM1083" s="179">
        <f t="shared" si="404"/>
        <v>0</v>
      </c>
      <c r="AP1083" s="37">
        <f t="shared" si="405"/>
        <v>0</v>
      </c>
      <c r="AS1083" s="37">
        <f t="shared" si="406"/>
        <v>0</v>
      </c>
      <c r="AV1083" s="37">
        <f t="shared" si="419"/>
        <v>0</v>
      </c>
      <c r="DE1083" s="37">
        <f t="shared" si="407"/>
        <v>0</v>
      </c>
      <c r="EL1083" s="37">
        <f t="shared" si="408"/>
        <v>0</v>
      </c>
      <c r="FH1083" s="37">
        <v>0</v>
      </c>
      <c r="FI1083" s="37">
        <v>0</v>
      </c>
      <c r="JT1083" s="37">
        <f t="shared" si="409"/>
        <v>0</v>
      </c>
      <c r="JW1083" s="37">
        <f t="shared" si="410"/>
        <v>0</v>
      </c>
      <c r="JZ1083" s="37">
        <f t="shared" si="411"/>
        <v>0</v>
      </c>
      <c r="KA1083" s="37">
        <f t="shared" si="412"/>
        <v>0</v>
      </c>
      <c r="KB1083" s="37">
        <f t="shared" si="413"/>
        <v>0</v>
      </c>
      <c r="KC1083" s="37">
        <f t="shared" si="414"/>
        <v>0</v>
      </c>
      <c r="KD1083" s="37">
        <f t="shared" si="415"/>
        <v>0</v>
      </c>
      <c r="KV1083" s="37">
        <f t="shared" si="416"/>
        <v>0</v>
      </c>
    </row>
    <row r="1084" spans="1:308" ht="17.25" customHeight="1" x14ac:dyDescent="0.3">
      <c r="A1084" s="17"/>
      <c r="B1084" s="19"/>
      <c r="E1084" s="78">
        <f t="shared" si="417"/>
        <v>0</v>
      </c>
      <c r="F1084" s="78">
        <f t="shared" si="397"/>
        <v>0</v>
      </c>
      <c r="G1084" s="78">
        <f t="shared" si="398"/>
        <v>0</v>
      </c>
      <c r="H1084" s="78">
        <f t="shared" si="399"/>
        <v>0</v>
      </c>
      <c r="I1084" s="78">
        <f t="shared" si="418"/>
        <v>0</v>
      </c>
      <c r="J1084" s="37">
        <f t="shared" si="400"/>
        <v>0</v>
      </c>
      <c r="V1084" s="180">
        <f t="shared" si="396"/>
        <v>0</v>
      </c>
      <c r="W1084" s="180">
        <f t="shared" si="401"/>
        <v>0</v>
      </c>
      <c r="X1084" s="180"/>
      <c r="Y1084" s="180"/>
      <c r="Z1084" s="180">
        <f t="shared" si="402"/>
        <v>0</v>
      </c>
      <c r="AA1084" s="180"/>
      <c r="AB1084" s="180"/>
      <c r="AC1084" s="180">
        <f t="shared" si="403"/>
        <v>0</v>
      </c>
      <c r="AM1084" s="179">
        <f t="shared" si="404"/>
        <v>0</v>
      </c>
      <c r="AP1084" s="37">
        <f t="shared" si="405"/>
        <v>0</v>
      </c>
      <c r="AS1084" s="37">
        <f t="shared" si="406"/>
        <v>0</v>
      </c>
      <c r="AV1084" s="37">
        <f t="shared" si="419"/>
        <v>0</v>
      </c>
      <c r="DE1084" s="37">
        <f t="shared" si="407"/>
        <v>0</v>
      </c>
      <c r="EL1084" s="37">
        <f t="shared" si="408"/>
        <v>0</v>
      </c>
      <c r="FH1084" s="37">
        <v>0</v>
      </c>
      <c r="FI1084" s="37">
        <v>0</v>
      </c>
      <c r="JT1084" s="37">
        <f t="shared" si="409"/>
        <v>0</v>
      </c>
      <c r="JW1084" s="37">
        <f t="shared" si="410"/>
        <v>0</v>
      </c>
      <c r="JZ1084" s="37">
        <f t="shared" si="411"/>
        <v>0</v>
      </c>
      <c r="KA1084" s="37">
        <f t="shared" si="412"/>
        <v>0</v>
      </c>
      <c r="KB1084" s="37">
        <f t="shared" si="413"/>
        <v>0</v>
      </c>
      <c r="KC1084" s="37">
        <f t="shared" si="414"/>
        <v>0</v>
      </c>
      <c r="KD1084" s="37">
        <f t="shared" si="415"/>
        <v>0</v>
      </c>
      <c r="KV1084" s="37">
        <f t="shared" si="416"/>
        <v>0</v>
      </c>
    </row>
    <row r="1085" spans="1:308" ht="17.25" customHeight="1" x14ac:dyDescent="0.3">
      <c r="A1085" s="17"/>
      <c r="B1085" s="19"/>
      <c r="E1085" s="78">
        <f t="shared" si="417"/>
        <v>0</v>
      </c>
      <c r="F1085" s="78">
        <f t="shared" si="397"/>
        <v>0</v>
      </c>
      <c r="G1085" s="78">
        <f t="shared" si="398"/>
        <v>0</v>
      </c>
      <c r="H1085" s="78">
        <f t="shared" si="399"/>
        <v>0</v>
      </c>
      <c r="I1085" s="78">
        <f t="shared" si="418"/>
        <v>0</v>
      </c>
      <c r="J1085" s="37">
        <f t="shared" si="400"/>
        <v>0</v>
      </c>
      <c r="V1085" s="180">
        <f t="shared" si="396"/>
        <v>0</v>
      </c>
      <c r="W1085" s="180">
        <f t="shared" si="401"/>
        <v>0</v>
      </c>
      <c r="X1085" s="180"/>
      <c r="Y1085" s="180"/>
      <c r="Z1085" s="180">
        <f t="shared" si="402"/>
        <v>0</v>
      </c>
      <c r="AA1085" s="180"/>
      <c r="AB1085" s="180"/>
      <c r="AC1085" s="180">
        <f t="shared" si="403"/>
        <v>0</v>
      </c>
      <c r="AM1085" s="179">
        <f t="shared" si="404"/>
        <v>0</v>
      </c>
      <c r="AP1085" s="37">
        <f t="shared" si="405"/>
        <v>0</v>
      </c>
      <c r="AS1085" s="37">
        <f t="shared" si="406"/>
        <v>0</v>
      </c>
      <c r="AV1085" s="37">
        <f t="shared" si="419"/>
        <v>0</v>
      </c>
      <c r="DE1085" s="37">
        <f t="shared" si="407"/>
        <v>0</v>
      </c>
      <c r="EL1085" s="37">
        <f t="shared" si="408"/>
        <v>0</v>
      </c>
      <c r="FH1085" s="37">
        <v>0</v>
      </c>
      <c r="FI1085" s="37">
        <v>0</v>
      </c>
      <c r="JT1085" s="37">
        <f t="shared" si="409"/>
        <v>0</v>
      </c>
      <c r="JW1085" s="37">
        <f t="shared" si="410"/>
        <v>0</v>
      </c>
      <c r="JZ1085" s="37">
        <f t="shared" si="411"/>
        <v>0</v>
      </c>
      <c r="KA1085" s="37">
        <f t="shared" si="412"/>
        <v>0</v>
      </c>
      <c r="KB1085" s="37">
        <f t="shared" si="413"/>
        <v>0</v>
      </c>
      <c r="KC1085" s="37">
        <f t="shared" si="414"/>
        <v>0</v>
      </c>
      <c r="KD1085" s="37">
        <f t="shared" si="415"/>
        <v>0</v>
      </c>
      <c r="KV1085" s="37">
        <f t="shared" si="416"/>
        <v>0</v>
      </c>
    </row>
    <row r="1086" spans="1:308" ht="17.25" customHeight="1" x14ac:dyDescent="0.3">
      <c r="A1086" s="17"/>
      <c r="B1086" s="19"/>
      <c r="E1086" s="78">
        <f t="shared" si="417"/>
        <v>0</v>
      </c>
      <c r="F1086" s="78">
        <f t="shared" si="397"/>
        <v>0</v>
      </c>
      <c r="G1086" s="78">
        <f t="shared" si="398"/>
        <v>0</v>
      </c>
      <c r="H1086" s="78">
        <f t="shared" si="399"/>
        <v>0</v>
      </c>
      <c r="I1086" s="78">
        <f t="shared" si="418"/>
        <v>0</v>
      </c>
      <c r="J1086" s="37">
        <f t="shared" si="400"/>
        <v>0</v>
      </c>
      <c r="V1086" s="180">
        <f t="shared" si="396"/>
        <v>0</v>
      </c>
      <c r="W1086" s="180">
        <f t="shared" si="401"/>
        <v>0</v>
      </c>
      <c r="X1086" s="180"/>
      <c r="Y1086" s="180"/>
      <c r="Z1086" s="180">
        <f t="shared" si="402"/>
        <v>0</v>
      </c>
      <c r="AA1086" s="180"/>
      <c r="AB1086" s="180"/>
      <c r="AC1086" s="180">
        <f t="shared" si="403"/>
        <v>0</v>
      </c>
      <c r="AM1086" s="179">
        <f t="shared" si="404"/>
        <v>0</v>
      </c>
      <c r="AP1086" s="37">
        <f t="shared" si="405"/>
        <v>0</v>
      </c>
      <c r="AS1086" s="37">
        <f t="shared" si="406"/>
        <v>0</v>
      </c>
      <c r="AV1086" s="37">
        <f t="shared" si="419"/>
        <v>0</v>
      </c>
      <c r="DE1086" s="37">
        <f t="shared" si="407"/>
        <v>0</v>
      </c>
      <c r="EL1086" s="37">
        <f t="shared" si="408"/>
        <v>0</v>
      </c>
      <c r="FH1086" s="37">
        <v>0</v>
      </c>
      <c r="FI1086" s="37">
        <v>0</v>
      </c>
      <c r="JT1086" s="37">
        <f t="shared" si="409"/>
        <v>0</v>
      </c>
      <c r="JW1086" s="37">
        <f t="shared" si="410"/>
        <v>0</v>
      </c>
      <c r="JZ1086" s="37">
        <f t="shared" si="411"/>
        <v>0</v>
      </c>
      <c r="KA1086" s="37">
        <f t="shared" si="412"/>
        <v>0</v>
      </c>
      <c r="KB1086" s="37">
        <f t="shared" si="413"/>
        <v>0</v>
      </c>
      <c r="KC1086" s="37">
        <f t="shared" si="414"/>
        <v>0</v>
      </c>
      <c r="KD1086" s="37">
        <f t="shared" si="415"/>
        <v>0</v>
      </c>
      <c r="KV1086" s="37">
        <f t="shared" si="416"/>
        <v>0</v>
      </c>
    </row>
    <row r="1087" spans="1:308" ht="17.25" customHeight="1" x14ac:dyDescent="0.3">
      <c r="A1087" s="17"/>
      <c r="B1087" s="19"/>
      <c r="E1087" s="78">
        <f t="shared" si="417"/>
        <v>0</v>
      </c>
      <c r="F1087" s="78">
        <f t="shared" si="397"/>
        <v>0</v>
      </c>
      <c r="G1087" s="78">
        <f t="shared" si="398"/>
        <v>0</v>
      </c>
      <c r="H1087" s="78">
        <f t="shared" si="399"/>
        <v>0</v>
      </c>
      <c r="I1087" s="78">
        <f t="shared" si="418"/>
        <v>0</v>
      </c>
      <c r="J1087" s="37">
        <f t="shared" si="400"/>
        <v>0</v>
      </c>
      <c r="V1087" s="180">
        <f t="shared" si="396"/>
        <v>0</v>
      </c>
      <c r="W1087" s="180">
        <f t="shared" si="401"/>
        <v>0</v>
      </c>
      <c r="X1087" s="180"/>
      <c r="Y1087" s="180"/>
      <c r="Z1087" s="180">
        <f t="shared" si="402"/>
        <v>0</v>
      </c>
      <c r="AA1087" s="180"/>
      <c r="AB1087" s="180"/>
      <c r="AC1087" s="180">
        <f t="shared" si="403"/>
        <v>0</v>
      </c>
      <c r="AM1087" s="179">
        <f t="shared" si="404"/>
        <v>0</v>
      </c>
      <c r="AP1087" s="37">
        <f t="shared" si="405"/>
        <v>0</v>
      </c>
      <c r="AS1087" s="37">
        <f t="shared" si="406"/>
        <v>0</v>
      </c>
      <c r="AV1087" s="37">
        <f t="shared" si="419"/>
        <v>0</v>
      </c>
      <c r="DE1087" s="37">
        <f t="shared" si="407"/>
        <v>0</v>
      </c>
      <c r="EL1087" s="37">
        <f t="shared" si="408"/>
        <v>0</v>
      </c>
      <c r="FH1087" s="37">
        <v>0</v>
      </c>
      <c r="FI1087" s="37">
        <v>0</v>
      </c>
      <c r="JT1087" s="37">
        <f t="shared" si="409"/>
        <v>0</v>
      </c>
      <c r="JW1087" s="37">
        <f t="shared" si="410"/>
        <v>0</v>
      </c>
      <c r="JZ1087" s="37">
        <f t="shared" si="411"/>
        <v>0</v>
      </c>
      <c r="KA1087" s="37">
        <f t="shared" si="412"/>
        <v>0</v>
      </c>
      <c r="KB1087" s="37">
        <f t="shared" si="413"/>
        <v>0</v>
      </c>
      <c r="KC1087" s="37">
        <f t="shared" si="414"/>
        <v>0</v>
      </c>
      <c r="KD1087" s="37">
        <f t="shared" si="415"/>
        <v>0</v>
      </c>
      <c r="KV1087" s="37">
        <f t="shared" si="416"/>
        <v>0</v>
      </c>
    </row>
    <row r="1088" spans="1:308" ht="17.25" customHeight="1" x14ac:dyDescent="0.3">
      <c r="A1088" s="17"/>
      <c r="B1088" s="19"/>
      <c r="E1088" s="78">
        <f t="shared" si="417"/>
        <v>0</v>
      </c>
      <c r="F1088" s="78">
        <f t="shared" si="397"/>
        <v>0</v>
      </c>
      <c r="G1088" s="78">
        <f t="shared" si="398"/>
        <v>0</v>
      </c>
      <c r="H1088" s="78">
        <f t="shared" si="399"/>
        <v>0</v>
      </c>
      <c r="I1088" s="78">
        <f t="shared" si="418"/>
        <v>0</v>
      </c>
      <c r="J1088" s="37">
        <f t="shared" si="400"/>
        <v>0</v>
      </c>
      <c r="V1088" s="180">
        <f t="shared" si="396"/>
        <v>0</v>
      </c>
      <c r="W1088" s="180">
        <f t="shared" si="401"/>
        <v>0</v>
      </c>
      <c r="X1088" s="180"/>
      <c r="Y1088" s="180"/>
      <c r="Z1088" s="180">
        <f t="shared" si="402"/>
        <v>0</v>
      </c>
      <c r="AA1088" s="180"/>
      <c r="AB1088" s="180"/>
      <c r="AC1088" s="180">
        <f t="shared" si="403"/>
        <v>0</v>
      </c>
      <c r="AM1088" s="179">
        <f t="shared" si="404"/>
        <v>0</v>
      </c>
      <c r="AP1088" s="37">
        <f t="shared" si="405"/>
        <v>0</v>
      </c>
      <c r="AS1088" s="37">
        <f t="shared" si="406"/>
        <v>0</v>
      </c>
      <c r="AV1088" s="37">
        <f t="shared" si="419"/>
        <v>0</v>
      </c>
      <c r="DE1088" s="37">
        <f t="shared" si="407"/>
        <v>0</v>
      </c>
      <c r="EL1088" s="37">
        <f t="shared" si="408"/>
        <v>0</v>
      </c>
      <c r="FH1088" s="37">
        <v>0</v>
      </c>
      <c r="FI1088" s="37">
        <v>0</v>
      </c>
      <c r="JT1088" s="37">
        <f t="shared" si="409"/>
        <v>0</v>
      </c>
      <c r="JW1088" s="37">
        <f t="shared" si="410"/>
        <v>0</v>
      </c>
      <c r="JZ1088" s="37">
        <f t="shared" si="411"/>
        <v>0</v>
      </c>
      <c r="KA1088" s="37">
        <f t="shared" si="412"/>
        <v>0</v>
      </c>
      <c r="KB1088" s="37">
        <f t="shared" si="413"/>
        <v>0</v>
      </c>
      <c r="KC1088" s="37">
        <f t="shared" si="414"/>
        <v>0</v>
      </c>
      <c r="KD1088" s="37">
        <f t="shared" si="415"/>
        <v>0</v>
      </c>
      <c r="KV1088" s="37">
        <f t="shared" si="416"/>
        <v>0</v>
      </c>
    </row>
    <row r="1089" spans="1:308" ht="17.25" customHeight="1" x14ac:dyDescent="0.3">
      <c r="A1089" s="17"/>
      <c r="B1089" s="19"/>
      <c r="E1089" s="78">
        <f t="shared" si="417"/>
        <v>0</v>
      </c>
      <c r="F1089" s="78">
        <f t="shared" si="397"/>
        <v>0</v>
      </c>
      <c r="G1089" s="78">
        <f t="shared" si="398"/>
        <v>0</v>
      </c>
      <c r="H1089" s="78">
        <f t="shared" si="399"/>
        <v>0</v>
      </c>
      <c r="I1089" s="78">
        <f t="shared" si="418"/>
        <v>0</v>
      </c>
      <c r="J1089" s="37">
        <f t="shared" si="400"/>
        <v>0</v>
      </c>
      <c r="V1089" s="180">
        <f t="shared" si="396"/>
        <v>0</v>
      </c>
      <c r="W1089" s="180">
        <f t="shared" si="401"/>
        <v>0</v>
      </c>
      <c r="X1089" s="180"/>
      <c r="Y1089" s="180"/>
      <c r="Z1089" s="180">
        <f t="shared" si="402"/>
        <v>0</v>
      </c>
      <c r="AA1089" s="180"/>
      <c r="AB1089" s="180"/>
      <c r="AC1089" s="180">
        <f t="shared" si="403"/>
        <v>0</v>
      </c>
      <c r="AM1089" s="179">
        <f t="shared" si="404"/>
        <v>0</v>
      </c>
      <c r="AP1089" s="37">
        <f t="shared" si="405"/>
        <v>0</v>
      </c>
      <c r="AS1089" s="37">
        <f t="shared" si="406"/>
        <v>0</v>
      </c>
      <c r="AV1089" s="37">
        <f t="shared" si="419"/>
        <v>0</v>
      </c>
      <c r="DE1089" s="37">
        <f t="shared" si="407"/>
        <v>0</v>
      </c>
      <c r="EL1089" s="37">
        <f t="shared" si="408"/>
        <v>0</v>
      </c>
      <c r="FH1089" s="37">
        <v>0</v>
      </c>
      <c r="FI1089" s="37">
        <v>0</v>
      </c>
      <c r="JT1089" s="37">
        <f t="shared" si="409"/>
        <v>0</v>
      </c>
      <c r="JW1089" s="37">
        <f t="shared" si="410"/>
        <v>0</v>
      </c>
      <c r="JZ1089" s="37">
        <f t="shared" si="411"/>
        <v>0</v>
      </c>
      <c r="KA1089" s="37">
        <f t="shared" si="412"/>
        <v>0</v>
      </c>
      <c r="KB1089" s="37">
        <f t="shared" si="413"/>
        <v>0</v>
      </c>
      <c r="KC1089" s="37">
        <f t="shared" si="414"/>
        <v>0</v>
      </c>
      <c r="KD1089" s="37">
        <f t="shared" si="415"/>
        <v>0</v>
      </c>
      <c r="KV1089" s="37">
        <f t="shared" si="416"/>
        <v>0</v>
      </c>
    </row>
    <row r="1090" spans="1:308" ht="17.25" customHeight="1" x14ac:dyDescent="0.3">
      <c r="A1090" s="17"/>
      <c r="B1090" s="19"/>
      <c r="E1090" s="78">
        <f t="shared" si="417"/>
        <v>0</v>
      </c>
      <c r="F1090" s="78">
        <f t="shared" si="397"/>
        <v>0</v>
      </c>
      <c r="G1090" s="78">
        <f t="shared" si="398"/>
        <v>0</v>
      </c>
      <c r="H1090" s="78">
        <f t="shared" si="399"/>
        <v>0</v>
      </c>
      <c r="I1090" s="78">
        <f t="shared" si="418"/>
        <v>0</v>
      </c>
      <c r="J1090" s="37">
        <f t="shared" si="400"/>
        <v>0</v>
      </c>
      <c r="V1090" s="180">
        <f t="shared" si="396"/>
        <v>0</v>
      </c>
      <c r="W1090" s="180">
        <f t="shared" si="401"/>
        <v>0</v>
      </c>
      <c r="X1090" s="180"/>
      <c r="Y1090" s="180"/>
      <c r="Z1090" s="180">
        <f t="shared" si="402"/>
        <v>0</v>
      </c>
      <c r="AA1090" s="180"/>
      <c r="AB1090" s="180"/>
      <c r="AC1090" s="180">
        <f t="shared" si="403"/>
        <v>0</v>
      </c>
      <c r="AM1090" s="179">
        <f t="shared" si="404"/>
        <v>0</v>
      </c>
      <c r="AP1090" s="37">
        <f t="shared" si="405"/>
        <v>0</v>
      </c>
      <c r="AS1090" s="37">
        <f t="shared" si="406"/>
        <v>0</v>
      </c>
      <c r="AV1090" s="37">
        <f t="shared" si="419"/>
        <v>0</v>
      </c>
      <c r="DE1090" s="37">
        <f t="shared" si="407"/>
        <v>0</v>
      </c>
      <c r="EL1090" s="37">
        <f t="shared" si="408"/>
        <v>0</v>
      </c>
      <c r="FH1090" s="37">
        <v>0</v>
      </c>
      <c r="FI1090" s="37">
        <v>0</v>
      </c>
      <c r="JT1090" s="37">
        <f t="shared" si="409"/>
        <v>0</v>
      </c>
      <c r="JW1090" s="37">
        <f t="shared" si="410"/>
        <v>0</v>
      </c>
      <c r="JZ1090" s="37">
        <f t="shared" si="411"/>
        <v>0</v>
      </c>
      <c r="KA1090" s="37">
        <f t="shared" si="412"/>
        <v>0</v>
      </c>
      <c r="KB1090" s="37">
        <f t="shared" si="413"/>
        <v>0</v>
      </c>
      <c r="KC1090" s="37">
        <f t="shared" si="414"/>
        <v>0</v>
      </c>
      <c r="KD1090" s="37">
        <f t="shared" si="415"/>
        <v>0</v>
      </c>
      <c r="KV1090" s="37">
        <f t="shared" si="416"/>
        <v>0</v>
      </c>
    </row>
    <row r="1091" spans="1:308" ht="17.25" customHeight="1" x14ac:dyDescent="0.3">
      <c r="A1091" s="17"/>
      <c r="B1091" s="19"/>
      <c r="E1091" s="78">
        <f t="shared" si="417"/>
        <v>0</v>
      </c>
      <c r="F1091" s="78">
        <f t="shared" si="397"/>
        <v>0</v>
      </c>
      <c r="G1091" s="78">
        <f t="shared" si="398"/>
        <v>0</v>
      </c>
      <c r="H1091" s="78">
        <f t="shared" si="399"/>
        <v>0</v>
      </c>
      <c r="I1091" s="78">
        <f t="shared" si="418"/>
        <v>0</v>
      </c>
      <c r="J1091" s="37">
        <f t="shared" si="400"/>
        <v>0</v>
      </c>
      <c r="V1091" s="180">
        <f t="shared" si="396"/>
        <v>0</v>
      </c>
      <c r="W1091" s="180">
        <f t="shared" si="401"/>
        <v>0</v>
      </c>
      <c r="X1091" s="180"/>
      <c r="Y1091" s="180"/>
      <c r="Z1091" s="180">
        <f t="shared" si="402"/>
        <v>0</v>
      </c>
      <c r="AA1091" s="180"/>
      <c r="AB1091" s="180"/>
      <c r="AC1091" s="180">
        <f t="shared" si="403"/>
        <v>0</v>
      </c>
      <c r="AM1091" s="179">
        <f t="shared" si="404"/>
        <v>0</v>
      </c>
      <c r="AP1091" s="37">
        <f t="shared" si="405"/>
        <v>0</v>
      </c>
      <c r="AS1091" s="37">
        <f t="shared" si="406"/>
        <v>0</v>
      </c>
      <c r="AV1091" s="37">
        <f t="shared" si="419"/>
        <v>0</v>
      </c>
      <c r="DE1091" s="37">
        <f t="shared" si="407"/>
        <v>0</v>
      </c>
      <c r="EL1091" s="37">
        <f t="shared" si="408"/>
        <v>0</v>
      </c>
      <c r="FH1091" s="37">
        <v>0</v>
      </c>
      <c r="FI1091" s="37">
        <v>0</v>
      </c>
      <c r="JT1091" s="37">
        <f t="shared" si="409"/>
        <v>0</v>
      </c>
      <c r="JW1091" s="37">
        <f t="shared" si="410"/>
        <v>0</v>
      </c>
      <c r="JZ1091" s="37">
        <f t="shared" si="411"/>
        <v>0</v>
      </c>
      <c r="KA1091" s="37">
        <f t="shared" si="412"/>
        <v>0</v>
      </c>
      <c r="KB1091" s="37">
        <f t="shared" si="413"/>
        <v>0</v>
      </c>
      <c r="KC1091" s="37">
        <f t="shared" si="414"/>
        <v>0</v>
      </c>
      <c r="KD1091" s="37">
        <f t="shared" si="415"/>
        <v>0</v>
      </c>
      <c r="KV1091" s="37">
        <f t="shared" si="416"/>
        <v>0</v>
      </c>
    </row>
    <row r="1092" spans="1:308" ht="17.25" customHeight="1" x14ac:dyDescent="0.3">
      <c r="A1092" s="17"/>
      <c r="B1092" s="19"/>
      <c r="E1092" s="78">
        <f t="shared" si="417"/>
        <v>0</v>
      </c>
      <c r="F1092" s="78">
        <f t="shared" si="397"/>
        <v>0</v>
      </c>
      <c r="G1092" s="78">
        <f t="shared" si="398"/>
        <v>0</v>
      </c>
      <c r="H1092" s="78">
        <f t="shared" si="399"/>
        <v>0</v>
      </c>
      <c r="I1092" s="78">
        <f t="shared" si="418"/>
        <v>0</v>
      </c>
      <c r="J1092" s="37">
        <f t="shared" si="400"/>
        <v>0</v>
      </c>
      <c r="V1092" s="180">
        <f t="shared" si="396"/>
        <v>0</v>
      </c>
      <c r="W1092" s="180">
        <f t="shared" si="401"/>
        <v>0</v>
      </c>
      <c r="X1092" s="180"/>
      <c r="Y1092" s="180"/>
      <c r="Z1092" s="180">
        <f t="shared" si="402"/>
        <v>0</v>
      </c>
      <c r="AA1092" s="180"/>
      <c r="AB1092" s="180"/>
      <c r="AC1092" s="180">
        <f t="shared" si="403"/>
        <v>0</v>
      </c>
      <c r="AM1092" s="179">
        <f t="shared" si="404"/>
        <v>0</v>
      </c>
      <c r="AP1092" s="37">
        <f t="shared" si="405"/>
        <v>0</v>
      </c>
      <c r="AS1092" s="37">
        <f t="shared" si="406"/>
        <v>0</v>
      </c>
      <c r="AV1092" s="37">
        <f t="shared" si="419"/>
        <v>0</v>
      </c>
      <c r="DE1092" s="37">
        <f t="shared" si="407"/>
        <v>0</v>
      </c>
      <c r="EL1092" s="37">
        <f t="shared" si="408"/>
        <v>0</v>
      </c>
      <c r="FH1092" s="37">
        <v>0</v>
      </c>
      <c r="FI1092" s="37">
        <v>0</v>
      </c>
      <c r="JT1092" s="37">
        <f t="shared" si="409"/>
        <v>0</v>
      </c>
      <c r="JW1092" s="37">
        <f t="shared" si="410"/>
        <v>0</v>
      </c>
      <c r="JZ1092" s="37">
        <f t="shared" si="411"/>
        <v>0</v>
      </c>
      <c r="KA1092" s="37">
        <f t="shared" si="412"/>
        <v>0</v>
      </c>
      <c r="KB1092" s="37">
        <f t="shared" si="413"/>
        <v>0</v>
      </c>
      <c r="KC1092" s="37">
        <f t="shared" si="414"/>
        <v>0</v>
      </c>
      <c r="KD1092" s="37">
        <f t="shared" si="415"/>
        <v>0</v>
      </c>
      <c r="KV1092" s="37">
        <f t="shared" si="416"/>
        <v>0</v>
      </c>
    </row>
    <row r="1093" spans="1:308" ht="17.25" customHeight="1" x14ac:dyDescent="0.3">
      <c r="A1093" s="17"/>
      <c r="B1093" s="19"/>
      <c r="E1093" s="78">
        <f t="shared" si="417"/>
        <v>0</v>
      </c>
      <c r="F1093" s="78">
        <f t="shared" si="397"/>
        <v>0</v>
      </c>
      <c r="G1093" s="78">
        <f t="shared" si="398"/>
        <v>0</v>
      </c>
      <c r="H1093" s="78">
        <f t="shared" si="399"/>
        <v>0</v>
      </c>
      <c r="I1093" s="78">
        <f t="shared" si="418"/>
        <v>0</v>
      </c>
      <c r="J1093" s="37">
        <f t="shared" si="400"/>
        <v>0</v>
      </c>
      <c r="V1093" s="180">
        <f t="shared" si="396"/>
        <v>0</v>
      </c>
      <c r="W1093" s="180">
        <f t="shared" si="401"/>
        <v>0</v>
      </c>
      <c r="X1093" s="180"/>
      <c r="Y1093" s="180"/>
      <c r="Z1093" s="180">
        <f t="shared" si="402"/>
        <v>0</v>
      </c>
      <c r="AA1093" s="180"/>
      <c r="AB1093" s="180"/>
      <c r="AC1093" s="180">
        <f t="shared" si="403"/>
        <v>0</v>
      </c>
      <c r="AM1093" s="179">
        <f t="shared" si="404"/>
        <v>0</v>
      </c>
      <c r="AP1093" s="37">
        <f t="shared" si="405"/>
        <v>0</v>
      </c>
      <c r="AS1093" s="37">
        <f t="shared" si="406"/>
        <v>0</v>
      </c>
      <c r="AV1093" s="37">
        <f t="shared" si="419"/>
        <v>0</v>
      </c>
      <c r="DE1093" s="37">
        <f t="shared" si="407"/>
        <v>0</v>
      </c>
      <c r="EL1093" s="37">
        <f t="shared" si="408"/>
        <v>0</v>
      </c>
      <c r="FH1093" s="37">
        <v>0</v>
      </c>
      <c r="FI1093" s="37">
        <v>0</v>
      </c>
      <c r="JT1093" s="37">
        <f t="shared" si="409"/>
        <v>0</v>
      </c>
      <c r="JW1093" s="37">
        <f t="shared" si="410"/>
        <v>0</v>
      </c>
      <c r="JZ1093" s="37">
        <f t="shared" si="411"/>
        <v>0</v>
      </c>
      <c r="KA1093" s="37">
        <f t="shared" si="412"/>
        <v>0</v>
      </c>
      <c r="KB1093" s="37">
        <f t="shared" si="413"/>
        <v>0</v>
      </c>
      <c r="KC1093" s="37">
        <f t="shared" si="414"/>
        <v>0</v>
      </c>
      <c r="KD1093" s="37">
        <f t="shared" si="415"/>
        <v>0</v>
      </c>
      <c r="KV1093" s="37">
        <f t="shared" si="416"/>
        <v>0</v>
      </c>
    </row>
    <row r="1094" spans="1:308" ht="17.25" customHeight="1" x14ac:dyDescent="0.3">
      <c r="A1094" s="17"/>
      <c r="B1094" s="19"/>
      <c r="E1094" s="78">
        <f t="shared" si="417"/>
        <v>0</v>
      </c>
      <c r="F1094" s="78">
        <f t="shared" si="397"/>
        <v>0</v>
      </c>
      <c r="G1094" s="78">
        <f t="shared" si="398"/>
        <v>0</v>
      </c>
      <c r="H1094" s="78">
        <f t="shared" si="399"/>
        <v>0</v>
      </c>
      <c r="I1094" s="78">
        <f t="shared" si="418"/>
        <v>0</v>
      </c>
      <c r="J1094" s="37">
        <f t="shared" si="400"/>
        <v>0</v>
      </c>
      <c r="V1094" s="180">
        <f t="shared" si="396"/>
        <v>0</v>
      </c>
      <c r="W1094" s="180">
        <f t="shared" si="401"/>
        <v>0</v>
      </c>
      <c r="X1094" s="180"/>
      <c r="Y1094" s="180"/>
      <c r="Z1094" s="180">
        <f t="shared" si="402"/>
        <v>0</v>
      </c>
      <c r="AA1094" s="180"/>
      <c r="AB1094" s="180"/>
      <c r="AC1094" s="180">
        <f t="shared" si="403"/>
        <v>0</v>
      </c>
      <c r="AM1094" s="179">
        <f t="shared" si="404"/>
        <v>0</v>
      </c>
      <c r="AP1094" s="37">
        <f t="shared" si="405"/>
        <v>0</v>
      </c>
      <c r="AS1094" s="37">
        <f t="shared" si="406"/>
        <v>0</v>
      </c>
      <c r="AV1094" s="37">
        <f t="shared" si="419"/>
        <v>0</v>
      </c>
      <c r="DE1094" s="37">
        <f t="shared" si="407"/>
        <v>0</v>
      </c>
      <c r="EL1094" s="37">
        <f t="shared" si="408"/>
        <v>0</v>
      </c>
      <c r="FH1094" s="37">
        <v>0</v>
      </c>
      <c r="FI1094" s="37">
        <v>0</v>
      </c>
      <c r="JT1094" s="37">
        <f t="shared" si="409"/>
        <v>0</v>
      </c>
      <c r="JW1094" s="37">
        <f t="shared" si="410"/>
        <v>0</v>
      </c>
      <c r="JZ1094" s="37">
        <f t="shared" si="411"/>
        <v>0</v>
      </c>
      <c r="KA1094" s="37">
        <f t="shared" si="412"/>
        <v>0</v>
      </c>
      <c r="KB1094" s="37">
        <f t="shared" si="413"/>
        <v>0</v>
      </c>
      <c r="KC1094" s="37">
        <f t="shared" si="414"/>
        <v>0</v>
      </c>
      <c r="KD1094" s="37">
        <f t="shared" si="415"/>
        <v>0</v>
      </c>
      <c r="KV1094" s="37">
        <f t="shared" si="416"/>
        <v>0</v>
      </c>
    </row>
    <row r="1095" spans="1:308" ht="17.25" customHeight="1" x14ac:dyDescent="0.3">
      <c r="A1095" s="17"/>
      <c r="B1095" s="19"/>
      <c r="E1095" s="78">
        <f t="shared" si="417"/>
        <v>0</v>
      </c>
      <c r="F1095" s="78">
        <f t="shared" si="397"/>
        <v>0</v>
      </c>
      <c r="G1095" s="78">
        <f t="shared" si="398"/>
        <v>0</v>
      </c>
      <c r="H1095" s="78">
        <f t="shared" si="399"/>
        <v>0</v>
      </c>
      <c r="I1095" s="78">
        <f t="shared" si="418"/>
        <v>0</v>
      </c>
      <c r="J1095" s="37">
        <f t="shared" si="400"/>
        <v>0</v>
      </c>
      <c r="V1095" s="180">
        <f t="shared" si="396"/>
        <v>0</v>
      </c>
      <c r="W1095" s="180">
        <f t="shared" si="401"/>
        <v>0</v>
      </c>
      <c r="X1095" s="180"/>
      <c r="Y1095" s="180"/>
      <c r="Z1095" s="180">
        <f t="shared" si="402"/>
        <v>0</v>
      </c>
      <c r="AA1095" s="180"/>
      <c r="AB1095" s="180"/>
      <c r="AC1095" s="180">
        <f t="shared" si="403"/>
        <v>0</v>
      </c>
      <c r="AM1095" s="179">
        <f t="shared" si="404"/>
        <v>0</v>
      </c>
      <c r="AP1095" s="37">
        <f t="shared" si="405"/>
        <v>0</v>
      </c>
      <c r="AS1095" s="37">
        <f t="shared" si="406"/>
        <v>0</v>
      </c>
      <c r="AV1095" s="37">
        <f t="shared" si="419"/>
        <v>0</v>
      </c>
      <c r="DE1095" s="37">
        <f t="shared" si="407"/>
        <v>0</v>
      </c>
      <c r="EL1095" s="37">
        <f t="shared" si="408"/>
        <v>0</v>
      </c>
      <c r="FH1095" s="37">
        <v>0</v>
      </c>
      <c r="FI1095" s="37">
        <v>0</v>
      </c>
      <c r="JT1095" s="37">
        <f t="shared" si="409"/>
        <v>0</v>
      </c>
      <c r="JW1095" s="37">
        <f t="shared" si="410"/>
        <v>0</v>
      </c>
      <c r="JZ1095" s="37">
        <f t="shared" si="411"/>
        <v>0</v>
      </c>
      <c r="KA1095" s="37">
        <f t="shared" si="412"/>
        <v>0</v>
      </c>
      <c r="KB1095" s="37">
        <f t="shared" si="413"/>
        <v>0</v>
      </c>
      <c r="KC1095" s="37">
        <f t="shared" si="414"/>
        <v>0</v>
      </c>
      <c r="KD1095" s="37">
        <f t="shared" si="415"/>
        <v>0</v>
      </c>
      <c r="KV1095" s="37">
        <f t="shared" si="416"/>
        <v>0</v>
      </c>
    </row>
    <row r="1096" spans="1:308" ht="17.25" customHeight="1" x14ac:dyDescent="0.3">
      <c r="A1096" s="17"/>
      <c r="B1096" s="19"/>
      <c r="E1096" s="78">
        <f t="shared" si="417"/>
        <v>0</v>
      </c>
      <c r="F1096" s="78">
        <f t="shared" si="397"/>
        <v>0</v>
      </c>
      <c r="G1096" s="78">
        <f t="shared" si="398"/>
        <v>0</v>
      </c>
      <c r="H1096" s="78">
        <f t="shared" si="399"/>
        <v>0</v>
      </c>
      <c r="I1096" s="78">
        <f t="shared" si="418"/>
        <v>0</v>
      </c>
      <c r="J1096" s="37">
        <f t="shared" si="400"/>
        <v>0</v>
      </c>
      <c r="V1096" s="180">
        <f t="shared" si="396"/>
        <v>0</v>
      </c>
      <c r="W1096" s="180">
        <f t="shared" si="401"/>
        <v>0</v>
      </c>
      <c r="X1096" s="180"/>
      <c r="Y1096" s="180"/>
      <c r="Z1096" s="180">
        <f t="shared" si="402"/>
        <v>0</v>
      </c>
      <c r="AA1096" s="180"/>
      <c r="AB1096" s="180"/>
      <c r="AC1096" s="180">
        <f t="shared" si="403"/>
        <v>0</v>
      </c>
      <c r="AM1096" s="179">
        <f t="shared" si="404"/>
        <v>0</v>
      </c>
      <c r="AP1096" s="37">
        <f t="shared" si="405"/>
        <v>0</v>
      </c>
      <c r="AS1096" s="37">
        <f t="shared" si="406"/>
        <v>0</v>
      </c>
      <c r="AV1096" s="37">
        <f t="shared" si="419"/>
        <v>0</v>
      </c>
      <c r="DE1096" s="37">
        <f t="shared" si="407"/>
        <v>0</v>
      </c>
      <c r="EL1096" s="37">
        <f t="shared" si="408"/>
        <v>0</v>
      </c>
      <c r="FH1096" s="37">
        <v>0</v>
      </c>
      <c r="FI1096" s="37">
        <v>0</v>
      </c>
      <c r="JT1096" s="37">
        <f t="shared" si="409"/>
        <v>0</v>
      </c>
      <c r="JW1096" s="37">
        <f t="shared" si="410"/>
        <v>0</v>
      </c>
      <c r="JZ1096" s="37">
        <f t="shared" si="411"/>
        <v>0</v>
      </c>
      <c r="KA1096" s="37">
        <f t="shared" si="412"/>
        <v>0</v>
      </c>
      <c r="KB1096" s="37">
        <f t="shared" si="413"/>
        <v>0</v>
      </c>
      <c r="KC1096" s="37">
        <f t="shared" si="414"/>
        <v>0</v>
      </c>
      <c r="KD1096" s="37">
        <f t="shared" si="415"/>
        <v>0</v>
      </c>
      <c r="KV1096" s="37">
        <f t="shared" si="416"/>
        <v>0</v>
      </c>
    </row>
    <row r="1097" spans="1:308" ht="17.25" customHeight="1" x14ac:dyDescent="0.3">
      <c r="A1097" s="17"/>
      <c r="B1097" s="19"/>
      <c r="E1097" s="78">
        <f t="shared" si="417"/>
        <v>0</v>
      </c>
      <c r="F1097" s="78">
        <f t="shared" si="397"/>
        <v>0</v>
      </c>
      <c r="G1097" s="78">
        <f t="shared" si="398"/>
        <v>0</v>
      </c>
      <c r="H1097" s="78">
        <f t="shared" si="399"/>
        <v>0</v>
      </c>
      <c r="I1097" s="78">
        <f t="shared" si="418"/>
        <v>0</v>
      </c>
      <c r="J1097" s="37">
        <f t="shared" si="400"/>
        <v>0</v>
      </c>
      <c r="V1097" s="180">
        <f t="shared" ref="V1097:V1160" si="420">SUM(W1097,Z1097,AC1097)</f>
        <v>0</v>
      </c>
      <c r="W1097" s="180">
        <f t="shared" si="401"/>
        <v>0</v>
      </c>
      <c r="X1097" s="180"/>
      <c r="Y1097" s="180"/>
      <c r="Z1097" s="180">
        <f t="shared" si="402"/>
        <v>0</v>
      </c>
      <c r="AA1097" s="180"/>
      <c r="AB1097" s="180"/>
      <c r="AC1097" s="180">
        <f t="shared" si="403"/>
        <v>0</v>
      </c>
      <c r="AM1097" s="179">
        <f t="shared" si="404"/>
        <v>0</v>
      </c>
      <c r="AP1097" s="37">
        <f t="shared" si="405"/>
        <v>0</v>
      </c>
      <c r="AS1097" s="37">
        <f t="shared" si="406"/>
        <v>0</v>
      </c>
      <c r="AV1097" s="37">
        <f t="shared" si="419"/>
        <v>0</v>
      </c>
      <c r="DE1097" s="37">
        <f t="shared" si="407"/>
        <v>0</v>
      </c>
      <c r="EL1097" s="37">
        <f t="shared" si="408"/>
        <v>0</v>
      </c>
      <c r="FH1097" s="37">
        <v>0</v>
      </c>
      <c r="FI1097" s="37">
        <v>0</v>
      </c>
      <c r="JT1097" s="37">
        <f t="shared" si="409"/>
        <v>0</v>
      </c>
      <c r="JW1097" s="37">
        <f t="shared" si="410"/>
        <v>0</v>
      </c>
      <c r="JZ1097" s="37">
        <f t="shared" si="411"/>
        <v>0</v>
      </c>
      <c r="KA1097" s="37">
        <f t="shared" si="412"/>
        <v>0</v>
      </c>
      <c r="KB1097" s="37">
        <f t="shared" si="413"/>
        <v>0</v>
      </c>
      <c r="KC1097" s="37">
        <f t="shared" si="414"/>
        <v>0</v>
      </c>
      <c r="KD1097" s="37">
        <f t="shared" si="415"/>
        <v>0</v>
      </c>
      <c r="KV1097" s="37">
        <f t="shared" si="416"/>
        <v>0</v>
      </c>
    </row>
    <row r="1098" spans="1:308" ht="17.25" customHeight="1" x14ac:dyDescent="0.3">
      <c r="A1098" s="17"/>
      <c r="B1098" s="19"/>
      <c r="E1098" s="78">
        <f t="shared" si="417"/>
        <v>0</v>
      </c>
      <c r="F1098" s="78">
        <f t="shared" ref="F1098:F1123" si="421">SUM(M1098,Q1098,BC1098,BG1098,DH1098,DL1098,EO1098,ES1098,FE1098,FI1098,FY1098,FZ1098,GA1098,GK1098,GL1098,GM1098,HY1098,IC1098,IX1098,JB1098,LS1098,LW1098,KF1098,LH1098)</f>
        <v>0</v>
      </c>
      <c r="G1098" s="78">
        <f t="shared" ref="G1098:G1123" si="422">SUM(N1098,R1098,BD1098,BH1098,DI1098,DM1098,EP1098,ET1098,FF1098,FJ1098,GB1098,GC1098,GD1098,GN1098,GO1098,GP1098,HZ1098,ID1098,IY1098,JC1098,LT1098,LX1098,KH1098,LJ1098)</f>
        <v>0</v>
      </c>
      <c r="H1098" s="78">
        <f t="shared" ref="H1098:H1123" si="423">SUM(O1098,S1098,AF1098,AH1098,AJ1098,BE1098,BI1098,BV1098,BX1098,BZ1098,CM1098,CO1098,CQ1098,CK1098,GW1098,GX1098,GY1098,HC1098,HD1098,DJ1098,DN1098,EQ1098,EU1098,FG1098,FK1098,GE1098,GF1098,GG1098,GQ1098,GR1098,GS1098,IA1098,IE1098,IZ1098,JD1098,JF1098,JH1098,JJ1098,JL1098,LU1098,LY1098,MA1098,MC1098,ME1098,MG1098,HE1098,HI1098,HJ1098,HK1098,HO1098,HP1098,HQ1098,IG1098,II1098,IK1098,IM1098,IO1098,JN1098,MI1098,MK1098,EW1098,EY1098,FA1098,FC1098,JR1098,FM1098,FO1098,FQ1098,FS1098,JP1098+X1098+AA1098+AD1098+BN1098+BQ1098+BT1098+KJ1098+KR1098+KW1098+KY1098+LA1098+LD1098+LL1098,CW1098,DA1098,KN1098)</f>
        <v>0</v>
      </c>
      <c r="I1098" s="78">
        <f t="shared" si="418"/>
        <v>0</v>
      </c>
      <c r="J1098" s="37">
        <f t="shared" ref="J1098:J1161" si="424">K1098+L1098</f>
        <v>0</v>
      </c>
      <c r="V1098" s="180">
        <f t="shared" si="420"/>
        <v>0</v>
      </c>
      <c r="W1098" s="180">
        <f t="shared" ref="W1098:W1161" si="425">X1098+Y1098</f>
        <v>0</v>
      </c>
      <c r="X1098" s="180"/>
      <c r="Y1098" s="180"/>
      <c r="Z1098" s="180">
        <f t="shared" ref="Z1098:Z1161" si="426">AA1098+AB1098</f>
        <v>0</v>
      </c>
      <c r="AA1098" s="180"/>
      <c r="AB1098" s="180"/>
      <c r="AC1098" s="180">
        <f t="shared" ref="AC1098:AC1161" si="427">AD1098+AE1098</f>
        <v>0</v>
      </c>
      <c r="AM1098" s="179">
        <f t="shared" ref="AM1098:AM1161" si="428">AN1098+AO1098</f>
        <v>0</v>
      </c>
      <c r="AP1098" s="37">
        <f t="shared" ref="AP1098:AP1161" si="429">AQ1098+AR1098</f>
        <v>0</v>
      </c>
      <c r="AS1098" s="37">
        <f t="shared" ref="AS1098:AS1161" si="430">AT1098+AU1098</f>
        <v>0</v>
      </c>
      <c r="AV1098" s="37">
        <f t="shared" si="419"/>
        <v>0</v>
      </c>
      <c r="DE1098" s="37">
        <f t="shared" ref="DE1098:DE1161" si="431">DF1098+DG1098</f>
        <v>0</v>
      </c>
      <c r="EL1098" s="37">
        <f t="shared" ref="EL1098:EL1161" si="432">EM1098+EN1098</f>
        <v>0</v>
      </c>
      <c r="FH1098" s="37">
        <v>0</v>
      </c>
      <c r="FI1098" s="37">
        <v>0</v>
      </c>
      <c r="JT1098" s="37">
        <f t="shared" ref="JT1098:JT1161" si="433">JU1098+JV1098</f>
        <v>0</v>
      </c>
      <c r="JW1098" s="37">
        <f t="shared" ref="JW1098:JW1161" si="434">JX1098+JY1098</f>
        <v>0</v>
      </c>
      <c r="JZ1098" s="37">
        <f t="shared" ref="JZ1098:JZ1161" si="435">SUM(KA1098:KD1098)</f>
        <v>0</v>
      </c>
      <c r="KA1098" s="37">
        <f t="shared" ref="KA1098:KA1161" si="436">SUM(KF1098,LH1098)</f>
        <v>0</v>
      </c>
      <c r="KB1098" s="37">
        <f t="shared" ref="KB1098:KB1161" si="437">SUM(KH1098,LJ1098)</f>
        <v>0</v>
      </c>
      <c r="KC1098" s="37">
        <f t="shared" ref="KC1098:KC1161" si="438">SUM(KJ1098,KN1098,KR1098,KW1098,KY1098,LA1098,LD1098,LL1098)</f>
        <v>0</v>
      </c>
      <c r="KD1098" s="37">
        <f t="shared" ref="KD1098:KD1161" si="439">SUM(KL1098,KP1098,KT1098,KX1098,KZ1098,LB1098,LF1098,LN1098)</f>
        <v>0</v>
      </c>
      <c r="KV1098" s="37">
        <f t="shared" ref="KV1098:KV1161" si="440">SUM(KW1098:LB1098)</f>
        <v>0</v>
      </c>
    </row>
    <row r="1099" spans="1:308" ht="17.25" customHeight="1" x14ac:dyDescent="0.3">
      <c r="A1099" s="17"/>
      <c r="B1099" s="19"/>
      <c r="E1099" s="78">
        <f t="shared" ref="E1099:E1123" si="441">SUM(F1099,G1099,H1099,I1099)</f>
        <v>0</v>
      </c>
      <c r="F1099" s="78">
        <f t="shared" si="421"/>
        <v>0</v>
      </c>
      <c r="G1099" s="78">
        <f t="shared" si="422"/>
        <v>0</v>
      </c>
      <c r="H1099" s="78">
        <f t="shared" si="423"/>
        <v>0</v>
      </c>
      <c r="I1099" s="78">
        <f t="shared" ref="I1099:I1123" si="442">SUM(P1099,T1099,Y1099,AB1099,AE1099,AG1099,AI1099,AK1099,BF1099,BJ1099,BO1099,BR1099,BU1099,BW1099,BY1099,CA1099,CL1099,CN1099,CP1099,CR1099,CX1099,DB1099,DK1099,DO1099,ER1099,EV1099,EX1099,EZ1099,FB1099,FD1099,FH1099,FL1099,FN1099,FP1099,FR1099,FT1099,GH1099:GJ1099,GT1099:GV1099,GZ1099:HB1099,HF1099:HH1099,HL1099:HN1099,HR1099:HT1099,IB1099,IF1099,IH1099,IJ1099,IL1099,IN1099,IP1099,JA1099,JE1099,JG1099,JI1099,JK1099,JM1211,JM1099,JO1099,JQ1099,JS1099,KL1099,KT1099,KX1099,KZ1099,LB1099,LF1099,LN1099,LV1099,LZ1099,MB1099,MD1099,MF1099,MH1099,MJ1099,ML1099,KP1099)</f>
        <v>0</v>
      </c>
      <c r="J1099" s="37">
        <f t="shared" si="424"/>
        <v>0</v>
      </c>
      <c r="V1099" s="180">
        <f t="shared" si="420"/>
        <v>0</v>
      </c>
      <c r="W1099" s="180">
        <f t="shared" si="425"/>
        <v>0</v>
      </c>
      <c r="X1099" s="180"/>
      <c r="Y1099" s="180"/>
      <c r="Z1099" s="180">
        <f t="shared" si="426"/>
        <v>0</v>
      </c>
      <c r="AA1099" s="180"/>
      <c r="AB1099" s="180"/>
      <c r="AC1099" s="180">
        <f t="shared" si="427"/>
        <v>0</v>
      </c>
      <c r="AM1099" s="179">
        <f t="shared" si="428"/>
        <v>0</v>
      </c>
      <c r="AP1099" s="37">
        <f t="shared" si="429"/>
        <v>0</v>
      </c>
      <c r="AS1099" s="37">
        <f t="shared" si="430"/>
        <v>0</v>
      </c>
      <c r="AV1099" s="37">
        <f t="shared" si="419"/>
        <v>0</v>
      </c>
      <c r="DE1099" s="37">
        <f t="shared" si="431"/>
        <v>0</v>
      </c>
      <c r="EL1099" s="37">
        <f t="shared" si="432"/>
        <v>0</v>
      </c>
      <c r="FH1099" s="37">
        <v>0</v>
      </c>
      <c r="FI1099" s="37">
        <v>0</v>
      </c>
      <c r="JT1099" s="37">
        <f t="shared" si="433"/>
        <v>0</v>
      </c>
      <c r="JW1099" s="37">
        <f t="shared" si="434"/>
        <v>0</v>
      </c>
      <c r="JZ1099" s="37">
        <f t="shared" si="435"/>
        <v>0</v>
      </c>
      <c r="KA1099" s="37">
        <f t="shared" si="436"/>
        <v>0</v>
      </c>
      <c r="KB1099" s="37">
        <f t="shared" si="437"/>
        <v>0</v>
      </c>
      <c r="KC1099" s="37">
        <f t="shared" si="438"/>
        <v>0</v>
      </c>
      <c r="KD1099" s="37">
        <f t="shared" si="439"/>
        <v>0</v>
      </c>
      <c r="KV1099" s="37">
        <f t="shared" si="440"/>
        <v>0</v>
      </c>
    </row>
    <row r="1100" spans="1:308" ht="17.25" customHeight="1" x14ac:dyDescent="0.3">
      <c r="A1100" s="17"/>
      <c r="B1100" s="19"/>
      <c r="E1100" s="78">
        <f t="shared" si="441"/>
        <v>0</v>
      </c>
      <c r="F1100" s="78">
        <f t="shared" si="421"/>
        <v>0</v>
      </c>
      <c r="G1100" s="78">
        <f t="shared" si="422"/>
        <v>0</v>
      </c>
      <c r="H1100" s="78">
        <f t="shared" si="423"/>
        <v>0</v>
      </c>
      <c r="I1100" s="78">
        <f t="shared" si="442"/>
        <v>0</v>
      </c>
      <c r="J1100" s="37">
        <f t="shared" si="424"/>
        <v>0</v>
      </c>
      <c r="V1100" s="180">
        <f t="shared" si="420"/>
        <v>0</v>
      </c>
      <c r="W1100" s="180">
        <f t="shared" si="425"/>
        <v>0</v>
      </c>
      <c r="X1100" s="180"/>
      <c r="Y1100" s="180"/>
      <c r="Z1100" s="180">
        <f t="shared" si="426"/>
        <v>0</v>
      </c>
      <c r="AA1100" s="180"/>
      <c r="AB1100" s="180"/>
      <c r="AC1100" s="180">
        <f t="shared" si="427"/>
        <v>0</v>
      </c>
      <c r="AM1100" s="179">
        <f t="shared" si="428"/>
        <v>0</v>
      </c>
      <c r="AP1100" s="37">
        <f t="shared" si="429"/>
        <v>0</v>
      </c>
      <c r="AS1100" s="37">
        <f t="shared" si="430"/>
        <v>0</v>
      </c>
      <c r="AV1100" s="37">
        <f t="shared" ref="AV1100:AV1163" si="443">AW1100+AX1100</f>
        <v>0</v>
      </c>
      <c r="DE1100" s="37">
        <f t="shared" si="431"/>
        <v>0</v>
      </c>
      <c r="EL1100" s="37">
        <f t="shared" si="432"/>
        <v>0</v>
      </c>
      <c r="FH1100" s="37">
        <v>0</v>
      </c>
      <c r="FI1100" s="37">
        <v>0</v>
      </c>
      <c r="JT1100" s="37">
        <f t="shared" si="433"/>
        <v>0</v>
      </c>
      <c r="JW1100" s="37">
        <f t="shared" si="434"/>
        <v>0</v>
      </c>
      <c r="JZ1100" s="37">
        <f t="shared" si="435"/>
        <v>0</v>
      </c>
      <c r="KA1100" s="37">
        <f t="shared" si="436"/>
        <v>0</v>
      </c>
      <c r="KB1100" s="37">
        <f t="shared" si="437"/>
        <v>0</v>
      </c>
      <c r="KC1100" s="37">
        <f t="shared" si="438"/>
        <v>0</v>
      </c>
      <c r="KD1100" s="37">
        <f t="shared" si="439"/>
        <v>0</v>
      </c>
      <c r="KV1100" s="37">
        <f t="shared" si="440"/>
        <v>0</v>
      </c>
    </row>
    <row r="1101" spans="1:308" ht="17.25" customHeight="1" x14ac:dyDescent="0.3">
      <c r="A1101" s="17"/>
      <c r="B1101" s="19"/>
      <c r="E1101" s="78">
        <f t="shared" si="441"/>
        <v>0</v>
      </c>
      <c r="F1101" s="78">
        <f t="shared" si="421"/>
        <v>0</v>
      </c>
      <c r="G1101" s="78">
        <f t="shared" si="422"/>
        <v>0</v>
      </c>
      <c r="H1101" s="78">
        <f t="shared" si="423"/>
        <v>0</v>
      </c>
      <c r="I1101" s="78">
        <f t="shared" si="442"/>
        <v>0</v>
      </c>
      <c r="J1101" s="37">
        <f t="shared" si="424"/>
        <v>0</v>
      </c>
      <c r="V1101" s="180">
        <f t="shared" si="420"/>
        <v>0</v>
      </c>
      <c r="W1101" s="180">
        <f t="shared" si="425"/>
        <v>0</v>
      </c>
      <c r="X1101" s="180"/>
      <c r="Y1101" s="180"/>
      <c r="Z1101" s="180">
        <f t="shared" si="426"/>
        <v>0</v>
      </c>
      <c r="AA1101" s="180"/>
      <c r="AB1101" s="180"/>
      <c r="AC1101" s="180">
        <f t="shared" si="427"/>
        <v>0</v>
      </c>
      <c r="AM1101" s="179">
        <f t="shared" si="428"/>
        <v>0</v>
      </c>
      <c r="AP1101" s="37">
        <f t="shared" si="429"/>
        <v>0</v>
      </c>
      <c r="AS1101" s="37">
        <f t="shared" si="430"/>
        <v>0</v>
      </c>
      <c r="AV1101" s="37">
        <f t="shared" si="443"/>
        <v>0</v>
      </c>
      <c r="DE1101" s="37">
        <f t="shared" si="431"/>
        <v>0</v>
      </c>
      <c r="EL1101" s="37">
        <f t="shared" si="432"/>
        <v>0</v>
      </c>
      <c r="FH1101" s="37">
        <v>0</v>
      </c>
      <c r="FI1101" s="37">
        <v>0</v>
      </c>
      <c r="JT1101" s="37">
        <f t="shared" si="433"/>
        <v>0</v>
      </c>
      <c r="JW1101" s="37">
        <f t="shared" si="434"/>
        <v>0</v>
      </c>
      <c r="JZ1101" s="37">
        <f t="shared" si="435"/>
        <v>0</v>
      </c>
      <c r="KA1101" s="37">
        <f t="shared" si="436"/>
        <v>0</v>
      </c>
      <c r="KB1101" s="37">
        <f t="shared" si="437"/>
        <v>0</v>
      </c>
      <c r="KC1101" s="37">
        <f t="shared" si="438"/>
        <v>0</v>
      </c>
      <c r="KD1101" s="37">
        <f t="shared" si="439"/>
        <v>0</v>
      </c>
      <c r="KV1101" s="37">
        <f t="shared" si="440"/>
        <v>0</v>
      </c>
    </row>
    <row r="1102" spans="1:308" ht="17.25" customHeight="1" x14ac:dyDescent="0.3">
      <c r="A1102" s="17"/>
      <c r="B1102" s="19"/>
      <c r="E1102" s="78">
        <f t="shared" si="441"/>
        <v>0</v>
      </c>
      <c r="F1102" s="78">
        <f t="shared" si="421"/>
        <v>0</v>
      </c>
      <c r="G1102" s="78">
        <f t="shared" si="422"/>
        <v>0</v>
      </c>
      <c r="H1102" s="78">
        <f t="shared" si="423"/>
        <v>0</v>
      </c>
      <c r="I1102" s="78">
        <f t="shared" si="442"/>
        <v>0</v>
      </c>
      <c r="J1102" s="37">
        <f t="shared" si="424"/>
        <v>0</v>
      </c>
      <c r="V1102" s="180">
        <f t="shared" si="420"/>
        <v>0</v>
      </c>
      <c r="W1102" s="180">
        <f t="shared" si="425"/>
        <v>0</v>
      </c>
      <c r="X1102" s="180"/>
      <c r="Y1102" s="180"/>
      <c r="Z1102" s="180">
        <f t="shared" si="426"/>
        <v>0</v>
      </c>
      <c r="AA1102" s="180"/>
      <c r="AB1102" s="180"/>
      <c r="AC1102" s="180">
        <f t="shared" si="427"/>
        <v>0</v>
      </c>
      <c r="AM1102" s="179">
        <f t="shared" si="428"/>
        <v>0</v>
      </c>
      <c r="AP1102" s="37">
        <f t="shared" si="429"/>
        <v>0</v>
      </c>
      <c r="AS1102" s="37">
        <f t="shared" si="430"/>
        <v>0</v>
      </c>
      <c r="AV1102" s="37">
        <f t="shared" si="443"/>
        <v>0</v>
      </c>
      <c r="DE1102" s="37">
        <f t="shared" si="431"/>
        <v>0</v>
      </c>
      <c r="EL1102" s="37">
        <f t="shared" si="432"/>
        <v>0</v>
      </c>
      <c r="FH1102" s="37">
        <v>0</v>
      </c>
      <c r="FI1102" s="37">
        <v>0</v>
      </c>
      <c r="JT1102" s="37">
        <f t="shared" si="433"/>
        <v>0</v>
      </c>
      <c r="JW1102" s="37">
        <f t="shared" si="434"/>
        <v>0</v>
      </c>
      <c r="JZ1102" s="37">
        <f t="shared" si="435"/>
        <v>0</v>
      </c>
      <c r="KA1102" s="37">
        <f t="shared" si="436"/>
        <v>0</v>
      </c>
      <c r="KB1102" s="37">
        <f t="shared" si="437"/>
        <v>0</v>
      </c>
      <c r="KC1102" s="37">
        <f t="shared" si="438"/>
        <v>0</v>
      </c>
      <c r="KD1102" s="37">
        <f t="shared" si="439"/>
        <v>0</v>
      </c>
      <c r="KV1102" s="37">
        <f t="shared" si="440"/>
        <v>0</v>
      </c>
    </row>
    <row r="1103" spans="1:308" ht="17.25" customHeight="1" x14ac:dyDescent="0.3">
      <c r="A1103" s="17"/>
      <c r="B1103" s="19"/>
      <c r="E1103" s="78">
        <f t="shared" si="441"/>
        <v>0</v>
      </c>
      <c r="F1103" s="78">
        <f t="shared" si="421"/>
        <v>0</v>
      </c>
      <c r="G1103" s="78">
        <f t="shared" si="422"/>
        <v>0</v>
      </c>
      <c r="H1103" s="78">
        <f t="shared" si="423"/>
        <v>0</v>
      </c>
      <c r="I1103" s="78">
        <f t="shared" si="442"/>
        <v>0</v>
      </c>
      <c r="J1103" s="37">
        <f t="shared" si="424"/>
        <v>0</v>
      </c>
      <c r="V1103" s="180">
        <f t="shared" si="420"/>
        <v>0</v>
      </c>
      <c r="W1103" s="180">
        <f t="shared" si="425"/>
        <v>0</v>
      </c>
      <c r="X1103" s="180"/>
      <c r="Y1103" s="180"/>
      <c r="Z1103" s="180">
        <f t="shared" si="426"/>
        <v>0</v>
      </c>
      <c r="AA1103" s="180"/>
      <c r="AB1103" s="180"/>
      <c r="AC1103" s="180">
        <f t="shared" si="427"/>
        <v>0</v>
      </c>
      <c r="AM1103" s="179">
        <f t="shared" si="428"/>
        <v>0</v>
      </c>
      <c r="AP1103" s="37">
        <f t="shared" si="429"/>
        <v>0</v>
      </c>
      <c r="AS1103" s="37">
        <f t="shared" si="430"/>
        <v>0</v>
      </c>
      <c r="AV1103" s="37">
        <f t="shared" si="443"/>
        <v>0</v>
      </c>
      <c r="DE1103" s="37">
        <f t="shared" si="431"/>
        <v>0</v>
      </c>
      <c r="EL1103" s="37">
        <f t="shared" si="432"/>
        <v>0</v>
      </c>
      <c r="FH1103" s="37">
        <v>0</v>
      </c>
      <c r="FI1103" s="37">
        <v>0</v>
      </c>
      <c r="JT1103" s="37">
        <f t="shared" si="433"/>
        <v>0</v>
      </c>
      <c r="JW1103" s="37">
        <f t="shared" si="434"/>
        <v>0</v>
      </c>
      <c r="JZ1103" s="37">
        <f t="shared" si="435"/>
        <v>0</v>
      </c>
      <c r="KA1103" s="37">
        <f t="shared" si="436"/>
        <v>0</v>
      </c>
      <c r="KB1103" s="37">
        <f t="shared" si="437"/>
        <v>0</v>
      </c>
      <c r="KC1103" s="37">
        <f t="shared" si="438"/>
        <v>0</v>
      </c>
      <c r="KD1103" s="37">
        <f t="shared" si="439"/>
        <v>0</v>
      </c>
      <c r="KV1103" s="37">
        <f t="shared" si="440"/>
        <v>0</v>
      </c>
    </row>
    <row r="1104" spans="1:308" ht="17.25" customHeight="1" x14ac:dyDescent="0.3">
      <c r="A1104" s="17"/>
      <c r="B1104" s="19"/>
      <c r="E1104" s="78">
        <f t="shared" si="441"/>
        <v>0</v>
      </c>
      <c r="F1104" s="78">
        <f t="shared" si="421"/>
        <v>0</v>
      </c>
      <c r="G1104" s="78">
        <f t="shared" si="422"/>
        <v>0</v>
      </c>
      <c r="H1104" s="78">
        <f t="shared" si="423"/>
        <v>0</v>
      </c>
      <c r="I1104" s="78">
        <f t="shared" si="442"/>
        <v>0</v>
      </c>
      <c r="J1104" s="37">
        <f t="shared" si="424"/>
        <v>0</v>
      </c>
      <c r="V1104" s="180">
        <f t="shared" si="420"/>
        <v>0</v>
      </c>
      <c r="W1104" s="180">
        <f t="shared" si="425"/>
        <v>0</v>
      </c>
      <c r="X1104" s="180"/>
      <c r="Y1104" s="180"/>
      <c r="Z1104" s="180">
        <f t="shared" si="426"/>
        <v>0</v>
      </c>
      <c r="AA1104" s="180"/>
      <c r="AB1104" s="180"/>
      <c r="AC1104" s="180">
        <f t="shared" si="427"/>
        <v>0</v>
      </c>
      <c r="AM1104" s="179">
        <f t="shared" si="428"/>
        <v>0</v>
      </c>
      <c r="AP1104" s="37">
        <f t="shared" si="429"/>
        <v>0</v>
      </c>
      <c r="AS1104" s="37">
        <f t="shared" si="430"/>
        <v>0</v>
      </c>
      <c r="AV1104" s="37">
        <f t="shared" si="443"/>
        <v>0</v>
      </c>
      <c r="DE1104" s="37">
        <f t="shared" si="431"/>
        <v>0</v>
      </c>
      <c r="EL1104" s="37">
        <f t="shared" si="432"/>
        <v>0</v>
      </c>
      <c r="FH1104" s="37">
        <v>0</v>
      </c>
      <c r="FI1104" s="37">
        <v>0</v>
      </c>
      <c r="JT1104" s="37">
        <f t="shared" si="433"/>
        <v>0</v>
      </c>
      <c r="JW1104" s="37">
        <f t="shared" si="434"/>
        <v>0</v>
      </c>
      <c r="JZ1104" s="37">
        <f t="shared" si="435"/>
        <v>0</v>
      </c>
      <c r="KA1104" s="37">
        <f t="shared" si="436"/>
        <v>0</v>
      </c>
      <c r="KB1104" s="37">
        <f t="shared" si="437"/>
        <v>0</v>
      </c>
      <c r="KC1104" s="37">
        <f t="shared" si="438"/>
        <v>0</v>
      </c>
      <c r="KD1104" s="37">
        <f t="shared" si="439"/>
        <v>0</v>
      </c>
      <c r="KV1104" s="37">
        <f t="shared" si="440"/>
        <v>0</v>
      </c>
    </row>
    <row r="1105" spans="1:308" ht="17.25" customHeight="1" x14ac:dyDescent="0.3">
      <c r="A1105" s="17"/>
      <c r="B1105" s="19"/>
      <c r="E1105" s="78">
        <f t="shared" si="441"/>
        <v>0</v>
      </c>
      <c r="F1105" s="78">
        <f t="shared" si="421"/>
        <v>0</v>
      </c>
      <c r="G1105" s="78">
        <f t="shared" si="422"/>
        <v>0</v>
      </c>
      <c r="H1105" s="78">
        <f t="shared" si="423"/>
        <v>0</v>
      </c>
      <c r="I1105" s="78">
        <f t="shared" si="442"/>
        <v>0</v>
      </c>
      <c r="J1105" s="37">
        <f t="shared" si="424"/>
        <v>0</v>
      </c>
      <c r="V1105" s="180">
        <f t="shared" si="420"/>
        <v>0</v>
      </c>
      <c r="W1105" s="180">
        <f t="shared" si="425"/>
        <v>0</v>
      </c>
      <c r="X1105" s="180"/>
      <c r="Y1105" s="180"/>
      <c r="Z1105" s="180">
        <f t="shared" si="426"/>
        <v>0</v>
      </c>
      <c r="AA1105" s="180"/>
      <c r="AB1105" s="180"/>
      <c r="AC1105" s="180">
        <f t="shared" si="427"/>
        <v>0</v>
      </c>
      <c r="AM1105" s="179">
        <f t="shared" si="428"/>
        <v>0</v>
      </c>
      <c r="AP1105" s="37">
        <f t="shared" si="429"/>
        <v>0</v>
      </c>
      <c r="AS1105" s="37">
        <f t="shared" si="430"/>
        <v>0</v>
      </c>
      <c r="AV1105" s="37">
        <f t="shared" si="443"/>
        <v>0</v>
      </c>
      <c r="DE1105" s="37">
        <f t="shared" si="431"/>
        <v>0</v>
      </c>
      <c r="EL1105" s="37">
        <f t="shared" si="432"/>
        <v>0</v>
      </c>
      <c r="FH1105" s="37">
        <v>0</v>
      </c>
      <c r="FI1105" s="37">
        <v>0</v>
      </c>
      <c r="JT1105" s="37">
        <f t="shared" si="433"/>
        <v>0</v>
      </c>
      <c r="JW1105" s="37">
        <f t="shared" si="434"/>
        <v>0</v>
      </c>
      <c r="JZ1105" s="37">
        <f t="shared" si="435"/>
        <v>0</v>
      </c>
      <c r="KA1105" s="37">
        <f t="shared" si="436"/>
        <v>0</v>
      </c>
      <c r="KB1105" s="37">
        <f t="shared" si="437"/>
        <v>0</v>
      </c>
      <c r="KC1105" s="37">
        <f t="shared" si="438"/>
        <v>0</v>
      </c>
      <c r="KD1105" s="37">
        <f t="shared" si="439"/>
        <v>0</v>
      </c>
      <c r="KV1105" s="37">
        <f t="shared" si="440"/>
        <v>0</v>
      </c>
    </row>
    <row r="1106" spans="1:308" ht="17.25" customHeight="1" x14ac:dyDescent="0.3">
      <c r="A1106" s="17"/>
      <c r="B1106" s="19"/>
      <c r="E1106" s="78">
        <f t="shared" si="441"/>
        <v>0</v>
      </c>
      <c r="F1106" s="78">
        <f t="shared" si="421"/>
        <v>0</v>
      </c>
      <c r="G1106" s="78">
        <f t="shared" si="422"/>
        <v>0</v>
      </c>
      <c r="H1106" s="78">
        <f t="shared" si="423"/>
        <v>0</v>
      </c>
      <c r="I1106" s="78">
        <f t="shared" si="442"/>
        <v>0</v>
      </c>
      <c r="J1106" s="37">
        <f t="shared" si="424"/>
        <v>0</v>
      </c>
      <c r="V1106" s="180">
        <f t="shared" si="420"/>
        <v>0</v>
      </c>
      <c r="W1106" s="180">
        <f t="shared" si="425"/>
        <v>0</v>
      </c>
      <c r="X1106" s="180"/>
      <c r="Y1106" s="180"/>
      <c r="Z1106" s="180">
        <f t="shared" si="426"/>
        <v>0</v>
      </c>
      <c r="AA1106" s="180"/>
      <c r="AB1106" s="180"/>
      <c r="AC1106" s="180">
        <f t="shared" si="427"/>
        <v>0</v>
      </c>
      <c r="AM1106" s="179">
        <f t="shared" si="428"/>
        <v>0</v>
      </c>
      <c r="AP1106" s="37">
        <f t="shared" si="429"/>
        <v>0</v>
      </c>
      <c r="AS1106" s="37">
        <f t="shared" si="430"/>
        <v>0</v>
      </c>
      <c r="AV1106" s="37">
        <f t="shared" si="443"/>
        <v>0</v>
      </c>
      <c r="DE1106" s="37">
        <f t="shared" si="431"/>
        <v>0</v>
      </c>
      <c r="EL1106" s="37">
        <f t="shared" si="432"/>
        <v>0</v>
      </c>
      <c r="FH1106" s="37">
        <v>0</v>
      </c>
      <c r="FI1106" s="37">
        <v>0</v>
      </c>
      <c r="JT1106" s="37">
        <f t="shared" si="433"/>
        <v>0</v>
      </c>
      <c r="JW1106" s="37">
        <f t="shared" si="434"/>
        <v>0</v>
      </c>
      <c r="JZ1106" s="37">
        <f t="shared" si="435"/>
        <v>0</v>
      </c>
      <c r="KA1106" s="37">
        <f t="shared" si="436"/>
        <v>0</v>
      </c>
      <c r="KB1106" s="37">
        <f t="shared" si="437"/>
        <v>0</v>
      </c>
      <c r="KC1106" s="37">
        <f t="shared" si="438"/>
        <v>0</v>
      </c>
      <c r="KD1106" s="37">
        <f t="shared" si="439"/>
        <v>0</v>
      </c>
      <c r="KV1106" s="37">
        <f t="shared" si="440"/>
        <v>0</v>
      </c>
    </row>
    <row r="1107" spans="1:308" ht="17.25" customHeight="1" x14ac:dyDescent="0.3">
      <c r="A1107" s="17"/>
      <c r="B1107" s="19"/>
      <c r="E1107" s="78">
        <f t="shared" si="441"/>
        <v>0</v>
      </c>
      <c r="F1107" s="78">
        <f t="shared" si="421"/>
        <v>0</v>
      </c>
      <c r="G1107" s="78">
        <f t="shared" si="422"/>
        <v>0</v>
      </c>
      <c r="H1107" s="78">
        <f t="shared" si="423"/>
        <v>0</v>
      </c>
      <c r="I1107" s="78">
        <f t="shared" si="442"/>
        <v>0</v>
      </c>
      <c r="J1107" s="37">
        <f t="shared" si="424"/>
        <v>0</v>
      </c>
      <c r="V1107" s="180">
        <f t="shared" si="420"/>
        <v>0</v>
      </c>
      <c r="W1107" s="180">
        <f t="shared" si="425"/>
        <v>0</v>
      </c>
      <c r="X1107" s="180"/>
      <c r="Y1107" s="180"/>
      <c r="Z1107" s="180">
        <f t="shared" si="426"/>
        <v>0</v>
      </c>
      <c r="AA1107" s="180"/>
      <c r="AB1107" s="180"/>
      <c r="AC1107" s="180">
        <f t="shared" si="427"/>
        <v>0</v>
      </c>
      <c r="AM1107" s="179">
        <f t="shared" si="428"/>
        <v>0</v>
      </c>
      <c r="AP1107" s="37">
        <f t="shared" si="429"/>
        <v>0</v>
      </c>
      <c r="AS1107" s="37">
        <f t="shared" si="430"/>
        <v>0</v>
      </c>
      <c r="AV1107" s="37">
        <f t="shared" si="443"/>
        <v>0</v>
      </c>
      <c r="DE1107" s="37">
        <f t="shared" si="431"/>
        <v>0</v>
      </c>
      <c r="EL1107" s="37">
        <f t="shared" si="432"/>
        <v>0</v>
      </c>
      <c r="FH1107" s="37">
        <v>0</v>
      </c>
      <c r="FI1107" s="37">
        <v>0</v>
      </c>
      <c r="JT1107" s="37">
        <f t="shared" si="433"/>
        <v>0</v>
      </c>
      <c r="JW1107" s="37">
        <f t="shared" si="434"/>
        <v>0</v>
      </c>
      <c r="JZ1107" s="37">
        <f t="shared" si="435"/>
        <v>0</v>
      </c>
      <c r="KA1107" s="37">
        <f t="shared" si="436"/>
        <v>0</v>
      </c>
      <c r="KB1107" s="37">
        <f t="shared" si="437"/>
        <v>0</v>
      </c>
      <c r="KC1107" s="37">
        <f t="shared" si="438"/>
        <v>0</v>
      </c>
      <c r="KD1107" s="37">
        <f t="shared" si="439"/>
        <v>0</v>
      </c>
      <c r="KV1107" s="37">
        <f t="shared" si="440"/>
        <v>0</v>
      </c>
    </row>
    <row r="1108" spans="1:308" ht="17.25" customHeight="1" x14ac:dyDescent="0.3">
      <c r="A1108" s="17"/>
      <c r="B1108" s="19"/>
      <c r="E1108" s="78">
        <f t="shared" si="441"/>
        <v>0</v>
      </c>
      <c r="F1108" s="78">
        <f t="shared" si="421"/>
        <v>0</v>
      </c>
      <c r="G1108" s="78">
        <f t="shared" si="422"/>
        <v>0</v>
      </c>
      <c r="H1108" s="78">
        <f t="shared" si="423"/>
        <v>0</v>
      </c>
      <c r="I1108" s="78">
        <f t="shared" si="442"/>
        <v>0</v>
      </c>
      <c r="J1108" s="37">
        <f t="shared" si="424"/>
        <v>0</v>
      </c>
      <c r="V1108" s="180">
        <f t="shared" si="420"/>
        <v>0</v>
      </c>
      <c r="W1108" s="180">
        <f t="shared" si="425"/>
        <v>0</v>
      </c>
      <c r="X1108" s="180"/>
      <c r="Y1108" s="180"/>
      <c r="Z1108" s="180">
        <f t="shared" si="426"/>
        <v>0</v>
      </c>
      <c r="AA1108" s="180"/>
      <c r="AB1108" s="180"/>
      <c r="AC1108" s="180">
        <f t="shared" si="427"/>
        <v>0</v>
      </c>
      <c r="AM1108" s="179">
        <f t="shared" si="428"/>
        <v>0</v>
      </c>
      <c r="AP1108" s="37">
        <f t="shared" si="429"/>
        <v>0</v>
      </c>
      <c r="AS1108" s="37">
        <f t="shared" si="430"/>
        <v>0</v>
      </c>
      <c r="AV1108" s="37">
        <f t="shared" si="443"/>
        <v>0</v>
      </c>
      <c r="DE1108" s="37">
        <f t="shared" si="431"/>
        <v>0</v>
      </c>
      <c r="EL1108" s="37">
        <f t="shared" si="432"/>
        <v>0</v>
      </c>
      <c r="FH1108" s="37">
        <v>0</v>
      </c>
      <c r="FI1108" s="37">
        <v>0</v>
      </c>
      <c r="JT1108" s="37">
        <f t="shared" si="433"/>
        <v>0</v>
      </c>
      <c r="JW1108" s="37">
        <f t="shared" si="434"/>
        <v>0</v>
      </c>
      <c r="JZ1108" s="37">
        <f t="shared" si="435"/>
        <v>0</v>
      </c>
      <c r="KA1108" s="37">
        <f t="shared" si="436"/>
        <v>0</v>
      </c>
      <c r="KB1108" s="37">
        <f t="shared" si="437"/>
        <v>0</v>
      </c>
      <c r="KC1108" s="37">
        <f t="shared" si="438"/>
        <v>0</v>
      </c>
      <c r="KD1108" s="37">
        <f t="shared" si="439"/>
        <v>0</v>
      </c>
      <c r="KV1108" s="37">
        <f t="shared" si="440"/>
        <v>0</v>
      </c>
    </row>
    <row r="1109" spans="1:308" ht="17.25" customHeight="1" x14ac:dyDescent="0.3">
      <c r="A1109" s="17"/>
      <c r="B1109" s="19"/>
      <c r="E1109" s="78">
        <f t="shared" si="441"/>
        <v>0</v>
      </c>
      <c r="F1109" s="78">
        <f t="shared" si="421"/>
        <v>0</v>
      </c>
      <c r="G1109" s="78">
        <f t="shared" si="422"/>
        <v>0</v>
      </c>
      <c r="H1109" s="78">
        <f t="shared" si="423"/>
        <v>0</v>
      </c>
      <c r="I1109" s="78">
        <f t="shared" si="442"/>
        <v>0</v>
      </c>
      <c r="J1109" s="37">
        <f t="shared" si="424"/>
        <v>0</v>
      </c>
      <c r="V1109" s="180">
        <f t="shared" si="420"/>
        <v>0</v>
      </c>
      <c r="W1109" s="180">
        <f t="shared" si="425"/>
        <v>0</v>
      </c>
      <c r="X1109" s="180"/>
      <c r="Y1109" s="180"/>
      <c r="Z1109" s="180">
        <f t="shared" si="426"/>
        <v>0</v>
      </c>
      <c r="AA1109" s="180"/>
      <c r="AB1109" s="180"/>
      <c r="AC1109" s="180">
        <f t="shared" si="427"/>
        <v>0</v>
      </c>
      <c r="AM1109" s="179">
        <f t="shared" si="428"/>
        <v>0</v>
      </c>
      <c r="AP1109" s="37">
        <f t="shared" si="429"/>
        <v>0</v>
      </c>
      <c r="AS1109" s="37">
        <f t="shared" si="430"/>
        <v>0</v>
      </c>
      <c r="AV1109" s="37">
        <f t="shared" si="443"/>
        <v>0</v>
      </c>
      <c r="DE1109" s="37">
        <f t="shared" si="431"/>
        <v>0</v>
      </c>
      <c r="EL1109" s="37">
        <f t="shared" si="432"/>
        <v>0</v>
      </c>
      <c r="FH1109" s="37">
        <v>0</v>
      </c>
      <c r="FI1109" s="37">
        <v>0</v>
      </c>
      <c r="JT1109" s="37">
        <f t="shared" si="433"/>
        <v>0</v>
      </c>
      <c r="JW1109" s="37">
        <f t="shared" si="434"/>
        <v>0</v>
      </c>
      <c r="JZ1109" s="37">
        <f t="shared" si="435"/>
        <v>0</v>
      </c>
      <c r="KA1109" s="37">
        <f t="shared" si="436"/>
        <v>0</v>
      </c>
      <c r="KB1109" s="37">
        <f t="shared" si="437"/>
        <v>0</v>
      </c>
      <c r="KC1109" s="37">
        <f t="shared" si="438"/>
        <v>0</v>
      </c>
      <c r="KD1109" s="37">
        <f t="shared" si="439"/>
        <v>0</v>
      </c>
      <c r="KV1109" s="37">
        <f t="shared" si="440"/>
        <v>0</v>
      </c>
    </row>
    <row r="1110" spans="1:308" ht="17.25" customHeight="1" x14ac:dyDescent="0.3">
      <c r="A1110" s="17"/>
      <c r="B1110" s="19"/>
      <c r="E1110" s="78">
        <f t="shared" si="441"/>
        <v>0</v>
      </c>
      <c r="F1110" s="78">
        <f t="shared" si="421"/>
        <v>0</v>
      </c>
      <c r="G1110" s="78">
        <f t="shared" si="422"/>
        <v>0</v>
      </c>
      <c r="H1110" s="78">
        <f t="shared" si="423"/>
        <v>0</v>
      </c>
      <c r="I1110" s="78">
        <f t="shared" si="442"/>
        <v>0</v>
      </c>
      <c r="J1110" s="37">
        <f t="shared" si="424"/>
        <v>0</v>
      </c>
      <c r="V1110" s="180">
        <f t="shared" si="420"/>
        <v>0</v>
      </c>
      <c r="W1110" s="180">
        <f t="shared" si="425"/>
        <v>0</v>
      </c>
      <c r="X1110" s="180"/>
      <c r="Y1110" s="180"/>
      <c r="Z1110" s="180">
        <f t="shared" si="426"/>
        <v>0</v>
      </c>
      <c r="AA1110" s="180"/>
      <c r="AB1110" s="180"/>
      <c r="AC1110" s="180">
        <f t="shared" si="427"/>
        <v>0</v>
      </c>
      <c r="AM1110" s="179">
        <f t="shared" si="428"/>
        <v>0</v>
      </c>
      <c r="AP1110" s="37">
        <f t="shared" si="429"/>
        <v>0</v>
      </c>
      <c r="AS1110" s="37">
        <f t="shared" si="430"/>
        <v>0</v>
      </c>
      <c r="AV1110" s="37">
        <f t="shared" si="443"/>
        <v>0</v>
      </c>
      <c r="DE1110" s="37">
        <f t="shared" si="431"/>
        <v>0</v>
      </c>
      <c r="EL1110" s="37">
        <f t="shared" si="432"/>
        <v>0</v>
      </c>
      <c r="FH1110" s="37">
        <v>0</v>
      </c>
      <c r="FI1110" s="37">
        <v>0</v>
      </c>
      <c r="JT1110" s="37">
        <f t="shared" si="433"/>
        <v>0</v>
      </c>
      <c r="JW1110" s="37">
        <f t="shared" si="434"/>
        <v>0</v>
      </c>
      <c r="JZ1110" s="37">
        <f t="shared" si="435"/>
        <v>0</v>
      </c>
      <c r="KA1110" s="37">
        <f t="shared" si="436"/>
        <v>0</v>
      </c>
      <c r="KB1110" s="37">
        <f t="shared" si="437"/>
        <v>0</v>
      </c>
      <c r="KC1110" s="37">
        <f t="shared" si="438"/>
        <v>0</v>
      </c>
      <c r="KD1110" s="37">
        <f t="shared" si="439"/>
        <v>0</v>
      </c>
      <c r="KV1110" s="37">
        <f t="shared" si="440"/>
        <v>0</v>
      </c>
    </row>
    <row r="1111" spans="1:308" ht="17.25" customHeight="1" x14ac:dyDescent="0.3">
      <c r="A1111" s="17"/>
      <c r="B1111" s="19"/>
      <c r="E1111" s="78">
        <f t="shared" si="441"/>
        <v>0</v>
      </c>
      <c r="F1111" s="78">
        <f t="shared" si="421"/>
        <v>0</v>
      </c>
      <c r="G1111" s="78">
        <f t="shared" si="422"/>
        <v>0</v>
      </c>
      <c r="H1111" s="78">
        <f t="shared" si="423"/>
        <v>0</v>
      </c>
      <c r="I1111" s="78">
        <f t="shared" si="442"/>
        <v>0</v>
      </c>
      <c r="J1111" s="37">
        <f t="shared" si="424"/>
        <v>0</v>
      </c>
      <c r="V1111" s="180">
        <f t="shared" si="420"/>
        <v>0</v>
      </c>
      <c r="W1111" s="180">
        <f t="shared" si="425"/>
        <v>0</v>
      </c>
      <c r="X1111" s="180"/>
      <c r="Y1111" s="180"/>
      <c r="Z1111" s="180">
        <f t="shared" si="426"/>
        <v>0</v>
      </c>
      <c r="AA1111" s="180"/>
      <c r="AB1111" s="180"/>
      <c r="AC1111" s="180">
        <f t="shared" si="427"/>
        <v>0</v>
      </c>
      <c r="AM1111" s="179">
        <f t="shared" si="428"/>
        <v>0</v>
      </c>
      <c r="AP1111" s="37">
        <f t="shared" si="429"/>
        <v>0</v>
      </c>
      <c r="AS1111" s="37">
        <f t="shared" si="430"/>
        <v>0</v>
      </c>
      <c r="AV1111" s="37">
        <f t="shared" si="443"/>
        <v>0</v>
      </c>
      <c r="DE1111" s="37">
        <f t="shared" si="431"/>
        <v>0</v>
      </c>
      <c r="EL1111" s="37">
        <f t="shared" si="432"/>
        <v>0</v>
      </c>
      <c r="FH1111" s="37">
        <v>0</v>
      </c>
      <c r="FI1111" s="37">
        <v>0</v>
      </c>
      <c r="JT1111" s="37">
        <f t="shared" si="433"/>
        <v>0</v>
      </c>
      <c r="JW1111" s="37">
        <f t="shared" si="434"/>
        <v>0</v>
      </c>
      <c r="JZ1111" s="37">
        <f t="shared" si="435"/>
        <v>0</v>
      </c>
      <c r="KA1111" s="37">
        <f t="shared" si="436"/>
        <v>0</v>
      </c>
      <c r="KB1111" s="37">
        <f t="shared" si="437"/>
        <v>0</v>
      </c>
      <c r="KC1111" s="37">
        <f t="shared" si="438"/>
        <v>0</v>
      </c>
      <c r="KD1111" s="37">
        <f t="shared" si="439"/>
        <v>0</v>
      </c>
      <c r="KV1111" s="37">
        <f t="shared" si="440"/>
        <v>0</v>
      </c>
    </row>
    <row r="1112" spans="1:308" ht="17.25" customHeight="1" x14ac:dyDescent="0.3">
      <c r="A1112" s="17"/>
      <c r="B1112" s="19"/>
      <c r="E1112" s="78">
        <f t="shared" si="441"/>
        <v>0</v>
      </c>
      <c r="F1112" s="78">
        <f t="shared" si="421"/>
        <v>0</v>
      </c>
      <c r="G1112" s="78">
        <f t="shared" si="422"/>
        <v>0</v>
      </c>
      <c r="H1112" s="78">
        <f t="shared" si="423"/>
        <v>0</v>
      </c>
      <c r="I1112" s="78">
        <f t="shared" si="442"/>
        <v>0</v>
      </c>
      <c r="J1112" s="37">
        <f t="shared" si="424"/>
        <v>0</v>
      </c>
      <c r="V1112" s="180">
        <f t="shared" si="420"/>
        <v>0</v>
      </c>
      <c r="W1112" s="180">
        <f t="shared" si="425"/>
        <v>0</v>
      </c>
      <c r="X1112" s="180"/>
      <c r="Y1112" s="180"/>
      <c r="Z1112" s="180">
        <f t="shared" si="426"/>
        <v>0</v>
      </c>
      <c r="AA1112" s="180"/>
      <c r="AB1112" s="180"/>
      <c r="AC1112" s="180">
        <f t="shared" si="427"/>
        <v>0</v>
      </c>
      <c r="AM1112" s="179">
        <f t="shared" si="428"/>
        <v>0</v>
      </c>
      <c r="AP1112" s="37">
        <f t="shared" si="429"/>
        <v>0</v>
      </c>
      <c r="AS1112" s="37">
        <f t="shared" si="430"/>
        <v>0</v>
      </c>
      <c r="AV1112" s="37">
        <f t="shared" si="443"/>
        <v>0</v>
      </c>
      <c r="DE1112" s="37">
        <f t="shared" si="431"/>
        <v>0</v>
      </c>
      <c r="EL1112" s="37">
        <f t="shared" si="432"/>
        <v>0</v>
      </c>
      <c r="FH1112" s="37">
        <v>0</v>
      </c>
      <c r="FI1112" s="37">
        <v>0</v>
      </c>
      <c r="JT1112" s="37">
        <f t="shared" si="433"/>
        <v>0</v>
      </c>
      <c r="JW1112" s="37">
        <f t="shared" si="434"/>
        <v>0</v>
      </c>
      <c r="JZ1112" s="37">
        <f t="shared" si="435"/>
        <v>0</v>
      </c>
      <c r="KA1112" s="37">
        <f t="shared" si="436"/>
        <v>0</v>
      </c>
      <c r="KB1112" s="37">
        <f t="shared" si="437"/>
        <v>0</v>
      </c>
      <c r="KC1112" s="37">
        <f t="shared" si="438"/>
        <v>0</v>
      </c>
      <c r="KD1112" s="37">
        <f t="shared" si="439"/>
        <v>0</v>
      </c>
      <c r="KV1112" s="37">
        <f t="shared" si="440"/>
        <v>0</v>
      </c>
    </row>
    <row r="1113" spans="1:308" ht="17.25" customHeight="1" x14ac:dyDescent="0.3">
      <c r="A1113" s="17"/>
      <c r="B1113" s="19"/>
      <c r="E1113" s="78">
        <f t="shared" si="441"/>
        <v>0</v>
      </c>
      <c r="F1113" s="78">
        <f t="shared" si="421"/>
        <v>0</v>
      </c>
      <c r="G1113" s="78">
        <f t="shared" si="422"/>
        <v>0</v>
      </c>
      <c r="H1113" s="78">
        <f t="shared" si="423"/>
        <v>0</v>
      </c>
      <c r="I1113" s="78">
        <f t="shared" si="442"/>
        <v>0</v>
      </c>
      <c r="J1113" s="37">
        <f t="shared" si="424"/>
        <v>0</v>
      </c>
      <c r="V1113" s="180">
        <f t="shared" si="420"/>
        <v>0</v>
      </c>
      <c r="W1113" s="180">
        <f t="shared" si="425"/>
        <v>0</v>
      </c>
      <c r="X1113" s="180"/>
      <c r="Y1113" s="180"/>
      <c r="Z1113" s="180">
        <f t="shared" si="426"/>
        <v>0</v>
      </c>
      <c r="AA1113" s="180"/>
      <c r="AB1113" s="180"/>
      <c r="AC1113" s="180">
        <f t="shared" si="427"/>
        <v>0</v>
      </c>
      <c r="AM1113" s="179">
        <f t="shared" si="428"/>
        <v>0</v>
      </c>
      <c r="AP1113" s="37">
        <f t="shared" si="429"/>
        <v>0</v>
      </c>
      <c r="AS1113" s="37">
        <f t="shared" si="430"/>
        <v>0</v>
      </c>
      <c r="AV1113" s="37">
        <f t="shared" si="443"/>
        <v>0</v>
      </c>
      <c r="DE1113" s="37">
        <f t="shared" si="431"/>
        <v>0</v>
      </c>
      <c r="EL1113" s="37">
        <f t="shared" si="432"/>
        <v>0</v>
      </c>
      <c r="FH1113" s="37">
        <v>0</v>
      </c>
      <c r="FI1113" s="37">
        <v>0</v>
      </c>
      <c r="JT1113" s="37">
        <f t="shared" si="433"/>
        <v>0</v>
      </c>
      <c r="JW1113" s="37">
        <f t="shared" si="434"/>
        <v>0</v>
      </c>
      <c r="JZ1113" s="37">
        <f t="shared" si="435"/>
        <v>0</v>
      </c>
      <c r="KA1113" s="37">
        <f t="shared" si="436"/>
        <v>0</v>
      </c>
      <c r="KB1113" s="37">
        <f t="shared" si="437"/>
        <v>0</v>
      </c>
      <c r="KC1113" s="37">
        <f t="shared" si="438"/>
        <v>0</v>
      </c>
      <c r="KD1113" s="37">
        <f t="shared" si="439"/>
        <v>0</v>
      </c>
      <c r="KV1113" s="37">
        <f t="shared" si="440"/>
        <v>0</v>
      </c>
    </row>
    <row r="1114" spans="1:308" ht="17.25" customHeight="1" x14ac:dyDescent="0.3">
      <c r="A1114" s="17"/>
      <c r="B1114" s="19"/>
      <c r="E1114" s="78">
        <f t="shared" si="441"/>
        <v>0</v>
      </c>
      <c r="F1114" s="78">
        <f t="shared" si="421"/>
        <v>0</v>
      </c>
      <c r="G1114" s="78">
        <f t="shared" si="422"/>
        <v>0</v>
      </c>
      <c r="H1114" s="78">
        <f t="shared" si="423"/>
        <v>0</v>
      </c>
      <c r="I1114" s="78">
        <f t="shared" si="442"/>
        <v>0</v>
      </c>
      <c r="J1114" s="37">
        <f t="shared" si="424"/>
        <v>0</v>
      </c>
      <c r="V1114" s="180">
        <f t="shared" si="420"/>
        <v>0</v>
      </c>
      <c r="W1114" s="180">
        <f t="shared" si="425"/>
        <v>0</v>
      </c>
      <c r="X1114" s="180"/>
      <c r="Y1114" s="180"/>
      <c r="Z1114" s="180">
        <f t="shared" si="426"/>
        <v>0</v>
      </c>
      <c r="AA1114" s="180"/>
      <c r="AB1114" s="180"/>
      <c r="AC1114" s="180">
        <f t="shared" si="427"/>
        <v>0</v>
      </c>
      <c r="AM1114" s="179">
        <f t="shared" si="428"/>
        <v>0</v>
      </c>
      <c r="AP1114" s="37">
        <f t="shared" si="429"/>
        <v>0</v>
      </c>
      <c r="AS1114" s="37">
        <f t="shared" si="430"/>
        <v>0</v>
      </c>
      <c r="AV1114" s="37">
        <f t="shared" si="443"/>
        <v>0</v>
      </c>
      <c r="DE1114" s="37">
        <f t="shared" si="431"/>
        <v>0</v>
      </c>
      <c r="EL1114" s="37">
        <f t="shared" si="432"/>
        <v>0</v>
      </c>
      <c r="FH1114" s="37">
        <v>0</v>
      </c>
      <c r="FI1114" s="37">
        <v>0</v>
      </c>
      <c r="JT1114" s="37">
        <f t="shared" si="433"/>
        <v>0</v>
      </c>
      <c r="JW1114" s="37">
        <f t="shared" si="434"/>
        <v>0</v>
      </c>
      <c r="JZ1114" s="37">
        <f t="shared" si="435"/>
        <v>0</v>
      </c>
      <c r="KA1114" s="37">
        <f t="shared" si="436"/>
        <v>0</v>
      </c>
      <c r="KB1114" s="37">
        <f t="shared" si="437"/>
        <v>0</v>
      </c>
      <c r="KC1114" s="37">
        <f t="shared" si="438"/>
        <v>0</v>
      </c>
      <c r="KD1114" s="37">
        <f t="shared" si="439"/>
        <v>0</v>
      </c>
      <c r="KV1114" s="37">
        <f t="shared" si="440"/>
        <v>0</v>
      </c>
    </row>
    <row r="1115" spans="1:308" ht="17.25" customHeight="1" x14ac:dyDescent="0.3">
      <c r="A1115" s="17"/>
      <c r="B1115" s="19"/>
      <c r="E1115" s="78">
        <f t="shared" si="441"/>
        <v>0</v>
      </c>
      <c r="F1115" s="78">
        <f t="shared" si="421"/>
        <v>0</v>
      </c>
      <c r="G1115" s="78">
        <f t="shared" si="422"/>
        <v>0</v>
      </c>
      <c r="H1115" s="78">
        <f t="shared" si="423"/>
        <v>0</v>
      </c>
      <c r="I1115" s="78">
        <f t="shared" si="442"/>
        <v>0</v>
      </c>
      <c r="J1115" s="37">
        <f t="shared" si="424"/>
        <v>0</v>
      </c>
      <c r="V1115" s="180">
        <f t="shared" si="420"/>
        <v>0</v>
      </c>
      <c r="W1115" s="180">
        <f t="shared" si="425"/>
        <v>0</v>
      </c>
      <c r="X1115" s="180"/>
      <c r="Y1115" s="180"/>
      <c r="Z1115" s="180">
        <f t="shared" si="426"/>
        <v>0</v>
      </c>
      <c r="AA1115" s="180"/>
      <c r="AB1115" s="180"/>
      <c r="AC1115" s="180">
        <f t="shared" si="427"/>
        <v>0</v>
      </c>
      <c r="AM1115" s="179">
        <f t="shared" si="428"/>
        <v>0</v>
      </c>
      <c r="AP1115" s="37">
        <f t="shared" si="429"/>
        <v>0</v>
      </c>
      <c r="AS1115" s="37">
        <f t="shared" si="430"/>
        <v>0</v>
      </c>
      <c r="AV1115" s="37">
        <f t="shared" si="443"/>
        <v>0</v>
      </c>
      <c r="DE1115" s="37">
        <f t="shared" si="431"/>
        <v>0</v>
      </c>
      <c r="EL1115" s="37">
        <f t="shared" si="432"/>
        <v>0</v>
      </c>
      <c r="FH1115" s="37">
        <v>0</v>
      </c>
      <c r="FI1115" s="37">
        <v>0</v>
      </c>
      <c r="JT1115" s="37">
        <f t="shared" si="433"/>
        <v>0</v>
      </c>
      <c r="JW1115" s="37">
        <f t="shared" si="434"/>
        <v>0</v>
      </c>
      <c r="JZ1115" s="37">
        <f t="shared" si="435"/>
        <v>0</v>
      </c>
      <c r="KA1115" s="37">
        <f t="shared" si="436"/>
        <v>0</v>
      </c>
      <c r="KB1115" s="37">
        <f t="shared" si="437"/>
        <v>0</v>
      </c>
      <c r="KC1115" s="37">
        <f t="shared" si="438"/>
        <v>0</v>
      </c>
      <c r="KD1115" s="37">
        <f t="shared" si="439"/>
        <v>0</v>
      </c>
      <c r="KV1115" s="37">
        <f t="shared" si="440"/>
        <v>0</v>
      </c>
    </row>
    <row r="1116" spans="1:308" ht="17.25" customHeight="1" x14ac:dyDescent="0.3">
      <c r="A1116" s="17"/>
      <c r="B1116" s="19"/>
      <c r="E1116" s="78">
        <f t="shared" si="441"/>
        <v>0</v>
      </c>
      <c r="F1116" s="78">
        <f t="shared" si="421"/>
        <v>0</v>
      </c>
      <c r="G1116" s="78">
        <f t="shared" si="422"/>
        <v>0</v>
      </c>
      <c r="H1116" s="78">
        <f t="shared" si="423"/>
        <v>0</v>
      </c>
      <c r="I1116" s="78">
        <f t="shared" si="442"/>
        <v>0</v>
      </c>
      <c r="J1116" s="37">
        <f t="shared" si="424"/>
        <v>0</v>
      </c>
      <c r="V1116" s="180">
        <f t="shared" si="420"/>
        <v>0</v>
      </c>
      <c r="W1116" s="180">
        <f t="shared" si="425"/>
        <v>0</v>
      </c>
      <c r="X1116" s="180"/>
      <c r="Y1116" s="180"/>
      <c r="Z1116" s="180">
        <f t="shared" si="426"/>
        <v>0</v>
      </c>
      <c r="AA1116" s="180"/>
      <c r="AB1116" s="180"/>
      <c r="AC1116" s="180">
        <f t="shared" si="427"/>
        <v>0</v>
      </c>
      <c r="AM1116" s="179">
        <f t="shared" si="428"/>
        <v>0</v>
      </c>
      <c r="AP1116" s="37">
        <f t="shared" si="429"/>
        <v>0</v>
      </c>
      <c r="AS1116" s="37">
        <f t="shared" si="430"/>
        <v>0</v>
      </c>
      <c r="AV1116" s="37">
        <f t="shared" si="443"/>
        <v>0</v>
      </c>
      <c r="DE1116" s="37">
        <f t="shared" si="431"/>
        <v>0</v>
      </c>
      <c r="EL1116" s="37">
        <f t="shared" si="432"/>
        <v>0</v>
      </c>
      <c r="FH1116" s="37">
        <v>0</v>
      </c>
      <c r="FI1116" s="37">
        <v>0</v>
      </c>
      <c r="JT1116" s="37">
        <f t="shared" si="433"/>
        <v>0</v>
      </c>
      <c r="JW1116" s="37">
        <f t="shared" si="434"/>
        <v>0</v>
      </c>
      <c r="JZ1116" s="37">
        <f t="shared" si="435"/>
        <v>0</v>
      </c>
      <c r="KA1116" s="37">
        <f t="shared" si="436"/>
        <v>0</v>
      </c>
      <c r="KB1116" s="37">
        <f t="shared" si="437"/>
        <v>0</v>
      </c>
      <c r="KC1116" s="37">
        <f t="shared" si="438"/>
        <v>0</v>
      </c>
      <c r="KD1116" s="37">
        <f t="shared" si="439"/>
        <v>0</v>
      </c>
      <c r="KV1116" s="37">
        <f t="shared" si="440"/>
        <v>0</v>
      </c>
    </row>
    <row r="1117" spans="1:308" ht="17.25" customHeight="1" x14ac:dyDescent="0.3">
      <c r="A1117" s="17"/>
      <c r="B1117" s="19"/>
      <c r="E1117" s="78">
        <f t="shared" si="441"/>
        <v>0</v>
      </c>
      <c r="F1117" s="78">
        <f t="shared" si="421"/>
        <v>0</v>
      </c>
      <c r="G1117" s="78">
        <f t="shared" si="422"/>
        <v>0</v>
      </c>
      <c r="H1117" s="78">
        <f t="shared" si="423"/>
        <v>0</v>
      </c>
      <c r="I1117" s="78">
        <f t="shared" si="442"/>
        <v>0</v>
      </c>
      <c r="J1117" s="37">
        <f t="shared" si="424"/>
        <v>0</v>
      </c>
      <c r="V1117" s="180">
        <f t="shared" si="420"/>
        <v>0</v>
      </c>
      <c r="W1117" s="180">
        <f t="shared" si="425"/>
        <v>0</v>
      </c>
      <c r="X1117" s="180"/>
      <c r="Y1117" s="180"/>
      <c r="Z1117" s="180">
        <f t="shared" si="426"/>
        <v>0</v>
      </c>
      <c r="AA1117" s="180"/>
      <c r="AB1117" s="180"/>
      <c r="AC1117" s="180">
        <f t="shared" si="427"/>
        <v>0</v>
      </c>
      <c r="AM1117" s="179">
        <f t="shared" si="428"/>
        <v>0</v>
      </c>
      <c r="AP1117" s="37">
        <f t="shared" si="429"/>
        <v>0</v>
      </c>
      <c r="AS1117" s="37">
        <f t="shared" si="430"/>
        <v>0</v>
      </c>
      <c r="AV1117" s="37">
        <f t="shared" si="443"/>
        <v>0</v>
      </c>
      <c r="DE1117" s="37">
        <f t="shared" si="431"/>
        <v>0</v>
      </c>
      <c r="EL1117" s="37">
        <f t="shared" si="432"/>
        <v>0</v>
      </c>
      <c r="FH1117" s="37">
        <v>0</v>
      </c>
      <c r="FI1117" s="37">
        <v>0</v>
      </c>
      <c r="JT1117" s="37">
        <f t="shared" si="433"/>
        <v>0</v>
      </c>
      <c r="JW1117" s="37">
        <f t="shared" si="434"/>
        <v>0</v>
      </c>
      <c r="JZ1117" s="37">
        <f t="shared" si="435"/>
        <v>0</v>
      </c>
      <c r="KA1117" s="37">
        <f t="shared" si="436"/>
        <v>0</v>
      </c>
      <c r="KB1117" s="37">
        <f t="shared" si="437"/>
        <v>0</v>
      </c>
      <c r="KC1117" s="37">
        <f t="shared" si="438"/>
        <v>0</v>
      </c>
      <c r="KD1117" s="37">
        <f t="shared" si="439"/>
        <v>0</v>
      </c>
      <c r="KV1117" s="37">
        <f t="shared" si="440"/>
        <v>0</v>
      </c>
    </row>
    <row r="1118" spans="1:308" ht="17.25" customHeight="1" x14ac:dyDescent="0.3">
      <c r="A1118" s="17"/>
      <c r="B1118" s="19"/>
      <c r="E1118" s="78">
        <f t="shared" si="441"/>
        <v>0</v>
      </c>
      <c r="F1118" s="78">
        <f t="shared" si="421"/>
        <v>0</v>
      </c>
      <c r="G1118" s="78">
        <f t="shared" si="422"/>
        <v>0</v>
      </c>
      <c r="H1118" s="78">
        <f t="shared" si="423"/>
        <v>0</v>
      </c>
      <c r="I1118" s="78">
        <f t="shared" si="442"/>
        <v>0</v>
      </c>
      <c r="J1118" s="37">
        <f t="shared" si="424"/>
        <v>0</v>
      </c>
      <c r="V1118" s="180">
        <f t="shared" si="420"/>
        <v>0</v>
      </c>
      <c r="W1118" s="180">
        <f t="shared" si="425"/>
        <v>0</v>
      </c>
      <c r="X1118" s="180"/>
      <c r="Y1118" s="180"/>
      <c r="Z1118" s="180">
        <f t="shared" si="426"/>
        <v>0</v>
      </c>
      <c r="AA1118" s="180"/>
      <c r="AB1118" s="180"/>
      <c r="AC1118" s="180">
        <f t="shared" si="427"/>
        <v>0</v>
      </c>
      <c r="AM1118" s="179">
        <f t="shared" si="428"/>
        <v>0</v>
      </c>
      <c r="AP1118" s="37">
        <f t="shared" si="429"/>
        <v>0</v>
      </c>
      <c r="AS1118" s="37">
        <f t="shared" si="430"/>
        <v>0</v>
      </c>
      <c r="AV1118" s="37">
        <f t="shared" si="443"/>
        <v>0</v>
      </c>
      <c r="DE1118" s="37">
        <f t="shared" si="431"/>
        <v>0</v>
      </c>
      <c r="EL1118" s="37">
        <f t="shared" si="432"/>
        <v>0</v>
      </c>
      <c r="FH1118" s="37">
        <v>0</v>
      </c>
      <c r="FI1118" s="37">
        <v>0</v>
      </c>
      <c r="JT1118" s="37">
        <f t="shared" si="433"/>
        <v>0</v>
      </c>
      <c r="JW1118" s="37">
        <f t="shared" si="434"/>
        <v>0</v>
      </c>
      <c r="JZ1118" s="37">
        <f t="shared" si="435"/>
        <v>0</v>
      </c>
      <c r="KA1118" s="37">
        <f t="shared" si="436"/>
        <v>0</v>
      </c>
      <c r="KB1118" s="37">
        <f t="shared" si="437"/>
        <v>0</v>
      </c>
      <c r="KC1118" s="37">
        <f t="shared" si="438"/>
        <v>0</v>
      </c>
      <c r="KD1118" s="37">
        <f t="shared" si="439"/>
        <v>0</v>
      </c>
      <c r="KV1118" s="37">
        <f t="shared" si="440"/>
        <v>0</v>
      </c>
    </row>
    <row r="1119" spans="1:308" ht="17.25" customHeight="1" x14ac:dyDescent="0.3">
      <c r="A1119" s="17"/>
      <c r="B1119" s="19"/>
      <c r="E1119" s="78">
        <f t="shared" si="441"/>
        <v>0</v>
      </c>
      <c r="F1119" s="78">
        <f t="shared" si="421"/>
        <v>0</v>
      </c>
      <c r="G1119" s="78">
        <f t="shared" si="422"/>
        <v>0</v>
      </c>
      <c r="H1119" s="78">
        <f t="shared" si="423"/>
        <v>0</v>
      </c>
      <c r="I1119" s="78">
        <f t="shared" si="442"/>
        <v>0</v>
      </c>
      <c r="J1119" s="37">
        <f t="shared" si="424"/>
        <v>0</v>
      </c>
      <c r="V1119" s="180">
        <f t="shared" si="420"/>
        <v>0</v>
      </c>
      <c r="W1119" s="180">
        <f t="shared" si="425"/>
        <v>0</v>
      </c>
      <c r="X1119" s="180"/>
      <c r="Y1119" s="180"/>
      <c r="Z1119" s="180">
        <f t="shared" si="426"/>
        <v>0</v>
      </c>
      <c r="AA1119" s="180"/>
      <c r="AB1119" s="180"/>
      <c r="AC1119" s="180">
        <f t="shared" si="427"/>
        <v>0</v>
      </c>
      <c r="AM1119" s="179">
        <f t="shared" si="428"/>
        <v>0</v>
      </c>
      <c r="AP1119" s="37">
        <f t="shared" si="429"/>
        <v>0</v>
      </c>
      <c r="AS1119" s="37">
        <f t="shared" si="430"/>
        <v>0</v>
      </c>
      <c r="AV1119" s="37">
        <f t="shared" si="443"/>
        <v>0</v>
      </c>
      <c r="DE1119" s="37">
        <f t="shared" si="431"/>
        <v>0</v>
      </c>
      <c r="EL1119" s="37">
        <f t="shared" si="432"/>
        <v>0</v>
      </c>
      <c r="FH1119" s="37">
        <v>0</v>
      </c>
      <c r="FI1119" s="37">
        <v>0</v>
      </c>
      <c r="JT1119" s="37">
        <f t="shared" si="433"/>
        <v>0</v>
      </c>
      <c r="JW1119" s="37">
        <f t="shared" si="434"/>
        <v>0</v>
      </c>
      <c r="JZ1119" s="37">
        <f t="shared" si="435"/>
        <v>0</v>
      </c>
      <c r="KA1119" s="37">
        <f t="shared" si="436"/>
        <v>0</v>
      </c>
      <c r="KB1119" s="37">
        <f t="shared" si="437"/>
        <v>0</v>
      </c>
      <c r="KC1119" s="37">
        <f t="shared" si="438"/>
        <v>0</v>
      </c>
      <c r="KD1119" s="37">
        <f t="shared" si="439"/>
        <v>0</v>
      </c>
      <c r="KV1119" s="37">
        <f t="shared" si="440"/>
        <v>0</v>
      </c>
    </row>
    <row r="1120" spans="1:308" ht="17.25" customHeight="1" x14ac:dyDescent="0.3">
      <c r="A1120" s="17"/>
      <c r="B1120" s="19"/>
      <c r="E1120" s="78">
        <f t="shared" si="441"/>
        <v>0</v>
      </c>
      <c r="F1120" s="78">
        <f t="shared" si="421"/>
        <v>0</v>
      </c>
      <c r="G1120" s="78">
        <f t="shared" si="422"/>
        <v>0</v>
      </c>
      <c r="H1120" s="78">
        <f t="shared" si="423"/>
        <v>0</v>
      </c>
      <c r="I1120" s="78">
        <f t="shared" si="442"/>
        <v>0</v>
      </c>
      <c r="J1120" s="37">
        <f t="shared" si="424"/>
        <v>0</v>
      </c>
      <c r="V1120" s="180">
        <f t="shared" si="420"/>
        <v>0</v>
      </c>
      <c r="W1120" s="180">
        <f t="shared" si="425"/>
        <v>0</v>
      </c>
      <c r="X1120" s="180"/>
      <c r="Y1120" s="180"/>
      <c r="Z1120" s="180">
        <f t="shared" si="426"/>
        <v>0</v>
      </c>
      <c r="AA1120" s="180"/>
      <c r="AB1120" s="180"/>
      <c r="AC1120" s="180">
        <f t="shared" si="427"/>
        <v>0</v>
      </c>
      <c r="AM1120" s="179">
        <f t="shared" si="428"/>
        <v>0</v>
      </c>
      <c r="AP1120" s="37">
        <f t="shared" si="429"/>
        <v>0</v>
      </c>
      <c r="AS1120" s="37">
        <f t="shared" si="430"/>
        <v>0</v>
      </c>
      <c r="AV1120" s="37">
        <f t="shared" si="443"/>
        <v>0</v>
      </c>
      <c r="DE1120" s="37">
        <f t="shared" si="431"/>
        <v>0</v>
      </c>
      <c r="EL1120" s="37">
        <f t="shared" si="432"/>
        <v>0</v>
      </c>
      <c r="FH1120" s="37">
        <v>0</v>
      </c>
      <c r="FI1120" s="37">
        <v>0</v>
      </c>
      <c r="JT1120" s="37">
        <f t="shared" si="433"/>
        <v>0</v>
      </c>
      <c r="JW1120" s="37">
        <f t="shared" si="434"/>
        <v>0</v>
      </c>
      <c r="JZ1120" s="37">
        <f t="shared" si="435"/>
        <v>0</v>
      </c>
      <c r="KA1120" s="37">
        <f t="shared" si="436"/>
        <v>0</v>
      </c>
      <c r="KB1120" s="37">
        <f t="shared" si="437"/>
        <v>0</v>
      </c>
      <c r="KC1120" s="37">
        <f t="shared" si="438"/>
        <v>0</v>
      </c>
      <c r="KD1120" s="37">
        <f t="shared" si="439"/>
        <v>0</v>
      </c>
      <c r="KV1120" s="37">
        <f t="shared" si="440"/>
        <v>0</v>
      </c>
    </row>
    <row r="1121" spans="1:308" ht="17.25" customHeight="1" x14ac:dyDescent="0.3">
      <c r="A1121" s="17"/>
      <c r="B1121" s="19"/>
      <c r="E1121" s="78">
        <f t="shared" si="441"/>
        <v>0</v>
      </c>
      <c r="F1121" s="78">
        <f t="shared" si="421"/>
        <v>0</v>
      </c>
      <c r="G1121" s="78">
        <f t="shared" si="422"/>
        <v>0</v>
      </c>
      <c r="H1121" s="78">
        <f t="shared" si="423"/>
        <v>0</v>
      </c>
      <c r="I1121" s="78">
        <f t="shared" si="442"/>
        <v>0</v>
      </c>
      <c r="J1121" s="37">
        <f t="shared" si="424"/>
        <v>0</v>
      </c>
      <c r="V1121" s="180">
        <f t="shared" si="420"/>
        <v>0</v>
      </c>
      <c r="W1121" s="180">
        <f t="shared" si="425"/>
        <v>0</v>
      </c>
      <c r="X1121" s="180"/>
      <c r="Y1121" s="180"/>
      <c r="Z1121" s="180">
        <f t="shared" si="426"/>
        <v>0</v>
      </c>
      <c r="AA1121" s="180"/>
      <c r="AB1121" s="180"/>
      <c r="AC1121" s="180">
        <f t="shared" si="427"/>
        <v>0</v>
      </c>
      <c r="AM1121" s="179">
        <f t="shared" si="428"/>
        <v>0</v>
      </c>
      <c r="AP1121" s="37">
        <f t="shared" si="429"/>
        <v>0</v>
      </c>
      <c r="AS1121" s="37">
        <f t="shared" si="430"/>
        <v>0</v>
      </c>
      <c r="AV1121" s="37">
        <f t="shared" si="443"/>
        <v>0</v>
      </c>
      <c r="DE1121" s="37">
        <f t="shared" si="431"/>
        <v>0</v>
      </c>
      <c r="EL1121" s="37">
        <f t="shared" si="432"/>
        <v>0</v>
      </c>
      <c r="FH1121" s="37">
        <v>0</v>
      </c>
      <c r="FI1121" s="37">
        <v>0</v>
      </c>
      <c r="JT1121" s="37">
        <f t="shared" si="433"/>
        <v>0</v>
      </c>
      <c r="JW1121" s="37">
        <f t="shared" si="434"/>
        <v>0</v>
      </c>
      <c r="JZ1121" s="37">
        <f t="shared" si="435"/>
        <v>0</v>
      </c>
      <c r="KA1121" s="37">
        <f t="shared" si="436"/>
        <v>0</v>
      </c>
      <c r="KB1121" s="37">
        <f t="shared" si="437"/>
        <v>0</v>
      </c>
      <c r="KC1121" s="37">
        <f t="shared" si="438"/>
        <v>0</v>
      </c>
      <c r="KD1121" s="37">
        <f t="shared" si="439"/>
        <v>0</v>
      </c>
      <c r="KV1121" s="37">
        <f t="shared" si="440"/>
        <v>0</v>
      </c>
    </row>
    <row r="1122" spans="1:308" ht="17.25" customHeight="1" x14ac:dyDescent="0.3">
      <c r="A1122" s="17"/>
      <c r="B1122" s="19"/>
      <c r="E1122" s="78">
        <f t="shared" si="441"/>
        <v>0</v>
      </c>
      <c r="F1122" s="78">
        <f t="shared" si="421"/>
        <v>0</v>
      </c>
      <c r="G1122" s="78">
        <f t="shared" si="422"/>
        <v>0</v>
      </c>
      <c r="H1122" s="78">
        <f t="shared" si="423"/>
        <v>0</v>
      </c>
      <c r="I1122" s="78">
        <f t="shared" si="442"/>
        <v>0</v>
      </c>
      <c r="J1122" s="37">
        <f t="shared" si="424"/>
        <v>0</v>
      </c>
      <c r="V1122" s="180">
        <f t="shared" si="420"/>
        <v>0</v>
      </c>
      <c r="W1122" s="180">
        <f t="shared" si="425"/>
        <v>0</v>
      </c>
      <c r="X1122" s="180"/>
      <c r="Y1122" s="180"/>
      <c r="Z1122" s="180">
        <f t="shared" si="426"/>
        <v>0</v>
      </c>
      <c r="AA1122" s="180"/>
      <c r="AB1122" s="180"/>
      <c r="AC1122" s="180">
        <f t="shared" si="427"/>
        <v>0</v>
      </c>
      <c r="AM1122" s="179">
        <f t="shared" si="428"/>
        <v>0</v>
      </c>
      <c r="AP1122" s="37">
        <f t="shared" si="429"/>
        <v>0</v>
      </c>
      <c r="AS1122" s="37">
        <f t="shared" si="430"/>
        <v>0</v>
      </c>
      <c r="AV1122" s="37">
        <f t="shared" si="443"/>
        <v>0</v>
      </c>
      <c r="DE1122" s="37">
        <f t="shared" si="431"/>
        <v>0</v>
      </c>
      <c r="EL1122" s="37">
        <f t="shared" si="432"/>
        <v>0</v>
      </c>
      <c r="FH1122" s="37">
        <v>0</v>
      </c>
      <c r="FI1122" s="37">
        <v>0</v>
      </c>
      <c r="JT1122" s="37">
        <f t="shared" si="433"/>
        <v>0</v>
      </c>
      <c r="JW1122" s="37">
        <f t="shared" si="434"/>
        <v>0</v>
      </c>
      <c r="JZ1122" s="37">
        <f t="shared" si="435"/>
        <v>0</v>
      </c>
      <c r="KA1122" s="37">
        <f t="shared" si="436"/>
        <v>0</v>
      </c>
      <c r="KB1122" s="37">
        <f t="shared" si="437"/>
        <v>0</v>
      </c>
      <c r="KC1122" s="37">
        <f t="shared" si="438"/>
        <v>0</v>
      </c>
      <c r="KD1122" s="37">
        <f t="shared" si="439"/>
        <v>0</v>
      </c>
      <c r="KV1122" s="37">
        <f t="shared" si="440"/>
        <v>0</v>
      </c>
    </row>
    <row r="1123" spans="1:308" ht="17.25" customHeight="1" x14ac:dyDescent="0.3">
      <c r="A1123" s="17"/>
      <c r="B1123" s="19"/>
      <c r="E1123" s="78">
        <f t="shared" si="441"/>
        <v>0</v>
      </c>
      <c r="F1123" s="78">
        <f t="shared" si="421"/>
        <v>0</v>
      </c>
      <c r="G1123" s="78">
        <f t="shared" si="422"/>
        <v>0</v>
      </c>
      <c r="H1123" s="78">
        <f t="shared" si="423"/>
        <v>0</v>
      </c>
      <c r="I1123" s="78">
        <f t="shared" si="442"/>
        <v>0</v>
      </c>
      <c r="J1123" s="37">
        <f t="shared" si="424"/>
        <v>0</v>
      </c>
      <c r="V1123" s="180">
        <f t="shared" si="420"/>
        <v>0</v>
      </c>
      <c r="W1123" s="180">
        <f t="shared" si="425"/>
        <v>0</v>
      </c>
      <c r="X1123" s="180"/>
      <c r="Y1123" s="180"/>
      <c r="Z1123" s="180">
        <f t="shared" si="426"/>
        <v>0</v>
      </c>
      <c r="AA1123" s="180"/>
      <c r="AB1123" s="180"/>
      <c r="AC1123" s="180">
        <f t="shared" si="427"/>
        <v>0</v>
      </c>
      <c r="AM1123" s="179">
        <f t="shared" si="428"/>
        <v>0</v>
      </c>
      <c r="AP1123" s="37">
        <f t="shared" si="429"/>
        <v>0</v>
      </c>
      <c r="AS1123" s="37">
        <f t="shared" si="430"/>
        <v>0</v>
      </c>
      <c r="AV1123" s="37">
        <f t="shared" si="443"/>
        <v>0</v>
      </c>
      <c r="DE1123" s="37">
        <f t="shared" si="431"/>
        <v>0</v>
      </c>
      <c r="EL1123" s="37">
        <f t="shared" si="432"/>
        <v>0</v>
      </c>
      <c r="FH1123" s="37">
        <v>0</v>
      </c>
      <c r="FI1123" s="37">
        <v>0</v>
      </c>
      <c r="JT1123" s="37">
        <f t="shared" si="433"/>
        <v>0</v>
      </c>
      <c r="JW1123" s="37">
        <f t="shared" si="434"/>
        <v>0</v>
      </c>
      <c r="JZ1123" s="37">
        <f t="shared" si="435"/>
        <v>0</v>
      </c>
      <c r="KA1123" s="37">
        <f t="shared" si="436"/>
        <v>0</v>
      </c>
      <c r="KB1123" s="37">
        <f t="shared" si="437"/>
        <v>0</v>
      </c>
      <c r="KC1123" s="37">
        <f t="shared" si="438"/>
        <v>0</v>
      </c>
      <c r="KD1123" s="37">
        <f t="shared" si="439"/>
        <v>0</v>
      </c>
      <c r="KV1123" s="37">
        <f t="shared" si="440"/>
        <v>0</v>
      </c>
    </row>
    <row r="1124" spans="1:308" ht="17.25" customHeight="1" x14ac:dyDescent="0.3">
      <c r="A1124" s="17"/>
      <c r="B1124" s="19"/>
      <c r="E1124" s="78"/>
      <c r="F1124" s="78"/>
      <c r="G1124" s="78"/>
      <c r="H1124" s="78"/>
      <c r="I1124" s="78"/>
      <c r="J1124" s="37">
        <f t="shared" si="424"/>
        <v>0</v>
      </c>
      <c r="V1124" s="180">
        <f t="shared" si="420"/>
        <v>0</v>
      </c>
      <c r="W1124" s="180">
        <f t="shared" si="425"/>
        <v>0</v>
      </c>
      <c r="X1124" s="180"/>
      <c r="Y1124" s="180"/>
      <c r="Z1124" s="180">
        <f t="shared" si="426"/>
        <v>0</v>
      </c>
      <c r="AA1124" s="180"/>
      <c r="AB1124" s="180"/>
      <c r="AC1124" s="180">
        <f t="shared" si="427"/>
        <v>0</v>
      </c>
      <c r="AM1124" s="179">
        <f t="shared" si="428"/>
        <v>0</v>
      </c>
      <c r="AP1124" s="37">
        <f t="shared" si="429"/>
        <v>0</v>
      </c>
      <c r="AS1124" s="37">
        <f t="shared" si="430"/>
        <v>0</v>
      </c>
      <c r="AV1124" s="37">
        <f t="shared" si="443"/>
        <v>0</v>
      </c>
      <c r="DE1124" s="37">
        <f t="shared" si="431"/>
        <v>0</v>
      </c>
      <c r="EL1124" s="37">
        <f t="shared" si="432"/>
        <v>0</v>
      </c>
      <c r="FH1124" s="37">
        <v>0</v>
      </c>
      <c r="FI1124" s="37">
        <v>0</v>
      </c>
      <c r="JT1124" s="37">
        <f t="shared" si="433"/>
        <v>0</v>
      </c>
      <c r="JW1124" s="37">
        <f t="shared" si="434"/>
        <v>0</v>
      </c>
      <c r="JZ1124" s="37">
        <f t="shared" si="435"/>
        <v>0</v>
      </c>
      <c r="KA1124" s="37">
        <f t="shared" si="436"/>
        <v>0</v>
      </c>
      <c r="KB1124" s="37">
        <f t="shared" si="437"/>
        <v>0</v>
      </c>
      <c r="KC1124" s="37">
        <f t="shared" si="438"/>
        <v>0</v>
      </c>
      <c r="KD1124" s="37">
        <f t="shared" si="439"/>
        <v>0</v>
      </c>
      <c r="KV1124" s="37">
        <f t="shared" si="440"/>
        <v>0</v>
      </c>
    </row>
    <row r="1125" spans="1:308" ht="17.25" customHeight="1" x14ac:dyDescent="0.3">
      <c r="A1125" s="17"/>
      <c r="B1125" s="19"/>
      <c r="E1125" s="78"/>
      <c r="F1125" s="78"/>
      <c r="G1125" s="78"/>
      <c r="H1125" s="78"/>
      <c r="I1125" s="78"/>
      <c r="J1125" s="37">
        <f t="shared" si="424"/>
        <v>0</v>
      </c>
      <c r="V1125" s="180">
        <f t="shared" si="420"/>
        <v>0</v>
      </c>
      <c r="W1125" s="180">
        <f t="shared" si="425"/>
        <v>0</v>
      </c>
      <c r="X1125" s="180"/>
      <c r="Y1125" s="180"/>
      <c r="Z1125" s="180">
        <f t="shared" si="426"/>
        <v>0</v>
      </c>
      <c r="AA1125" s="180"/>
      <c r="AB1125" s="180"/>
      <c r="AC1125" s="180">
        <f t="shared" si="427"/>
        <v>0</v>
      </c>
      <c r="AM1125" s="179">
        <f t="shared" si="428"/>
        <v>0</v>
      </c>
      <c r="AP1125" s="37">
        <f t="shared" si="429"/>
        <v>0</v>
      </c>
      <c r="AS1125" s="37">
        <f t="shared" si="430"/>
        <v>0</v>
      </c>
      <c r="AV1125" s="37">
        <f t="shared" si="443"/>
        <v>0</v>
      </c>
      <c r="DE1125" s="37">
        <f t="shared" si="431"/>
        <v>0</v>
      </c>
      <c r="EL1125" s="37">
        <f t="shared" si="432"/>
        <v>0</v>
      </c>
      <c r="FH1125" s="37">
        <v>0</v>
      </c>
      <c r="FI1125" s="37">
        <v>0</v>
      </c>
      <c r="JT1125" s="37">
        <f t="shared" si="433"/>
        <v>0</v>
      </c>
      <c r="JW1125" s="37">
        <f t="shared" si="434"/>
        <v>0</v>
      </c>
      <c r="JZ1125" s="37">
        <f t="shared" si="435"/>
        <v>0</v>
      </c>
      <c r="KA1125" s="37">
        <f t="shared" si="436"/>
        <v>0</v>
      </c>
      <c r="KB1125" s="37">
        <f t="shared" si="437"/>
        <v>0</v>
      </c>
      <c r="KC1125" s="37">
        <f t="shared" si="438"/>
        <v>0</v>
      </c>
      <c r="KD1125" s="37">
        <f t="shared" si="439"/>
        <v>0</v>
      </c>
      <c r="KV1125" s="37">
        <f t="shared" si="440"/>
        <v>0</v>
      </c>
    </row>
    <row r="1126" spans="1:308" ht="17.25" customHeight="1" x14ac:dyDescent="0.3">
      <c r="A1126" s="17"/>
      <c r="B1126" s="19"/>
      <c r="E1126" s="78"/>
      <c r="F1126" s="78"/>
      <c r="G1126" s="78"/>
      <c r="H1126" s="78"/>
      <c r="I1126" s="78"/>
      <c r="J1126" s="37">
        <f t="shared" si="424"/>
        <v>0</v>
      </c>
      <c r="V1126" s="180">
        <f t="shared" si="420"/>
        <v>0</v>
      </c>
      <c r="W1126" s="180">
        <f t="shared" si="425"/>
        <v>0</v>
      </c>
      <c r="X1126" s="180"/>
      <c r="Y1126" s="180"/>
      <c r="Z1126" s="180">
        <f t="shared" si="426"/>
        <v>0</v>
      </c>
      <c r="AA1126" s="180"/>
      <c r="AB1126" s="180"/>
      <c r="AC1126" s="180">
        <f t="shared" si="427"/>
        <v>0</v>
      </c>
      <c r="AM1126" s="179">
        <f t="shared" si="428"/>
        <v>0</v>
      </c>
      <c r="AP1126" s="37">
        <f t="shared" si="429"/>
        <v>0</v>
      </c>
      <c r="AS1126" s="37">
        <f t="shared" si="430"/>
        <v>0</v>
      </c>
      <c r="AV1126" s="37">
        <f t="shared" si="443"/>
        <v>0</v>
      </c>
      <c r="DE1126" s="37">
        <f t="shared" si="431"/>
        <v>0</v>
      </c>
      <c r="EL1126" s="37">
        <f t="shared" si="432"/>
        <v>0</v>
      </c>
      <c r="FH1126" s="37">
        <v>0</v>
      </c>
      <c r="FI1126" s="37">
        <v>0</v>
      </c>
      <c r="JT1126" s="37">
        <f t="shared" si="433"/>
        <v>0</v>
      </c>
      <c r="JW1126" s="37">
        <f t="shared" si="434"/>
        <v>0</v>
      </c>
      <c r="JZ1126" s="37">
        <f t="shared" si="435"/>
        <v>0</v>
      </c>
      <c r="KA1126" s="37">
        <f t="shared" si="436"/>
        <v>0</v>
      </c>
      <c r="KB1126" s="37">
        <f t="shared" si="437"/>
        <v>0</v>
      </c>
      <c r="KC1126" s="37">
        <f t="shared" si="438"/>
        <v>0</v>
      </c>
      <c r="KD1126" s="37">
        <f t="shared" si="439"/>
        <v>0</v>
      </c>
      <c r="KV1126" s="37">
        <f t="shared" si="440"/>
        <v>0</v>
      </c>
    </row>
    <row r="1127" spans="1:308" ht="17.25" customHeight="1" x14ac:dyDescent="0.3">
      <c r="A1127" s="17"/>
      <c r="B1127" s="19"/>
      <c r="E1127" s="78"/>
      <c r="F1127" s="78"/>
      <c r="G1127" s="78"/>
      <c r="H1127" s="78"/>
      <c r="I1127" s="78"/>
      <c r="J1127" s="37">
        <f t="shared" si="424"/>
        <v>0</v>
      </c>
      <c r="V1127" s="180">
        <f t="shared" si="420"/>
        <v>0</v>
      </c>
      <c r="W1127" s="180">
        <f t="shared" si="425"/>
        <v>0</v>
      </c>
      <c r="X1127" s="180"/>
      <c r="Y1127" s="180"/>
      <c r="Z1127" s="180">
        <f t="shared" si="426"/>
        <v>0</v>
      </c>
      <c r="AA1127" s="180"/>
      <c r="AB1127" s="180"/>
      <c r="AC1127" s="180">
        <f t="shared" si="427"/>
        <v>0</v>
      </c>
      <c r="AM1127" s="179">
        <f t="shared" si="428"/>
        <v>0</v>
      </c>
      <c r="AP1127" s="37">
        <f t="shared" si="429"/>
        <v>0</v>
      </c>
      <c r="AS1127" s="37">
        <f t="shared" si="430"/>
        <v>0</v>
      </c>
      <c r="AV1127" s="37">
        <f t="shared" si="443"/>
        <v>0</v>
      </c>
      <c r="DE1127" s="37">
        <f t="shared" si="431"/>
        <v>0</v>
      </c>
      <c r="EL1127" s="37">
        <f t="shared" si="432"/>
        <v>0</v>
      </c>
      <c r="FH1127" s="37">
        <v>0</v>
      </c>
      <c r="FI1127" s="37">
        <v>0</v>
      </c>
      <c r="JT1127" s="37">
        <f t="shared" si="433"/>
        <v>0</v>
      </c>
      <c r="JW1127" s="37">
        <f t="shared" si="434"/>
        <v>0</v>
      </c>
      <c r="JZ1127" s="37">
        <f t="shared" si="435"/>
        <v>0</v>
      </c>
      <c r="KA1127" s="37">
        <f t="shared" si="436"/>
        <v>0</v>
      </c>
      <c r="KB1127" s="37">
        <f t="shared" si="437"/>
        <v>0</v>
      </c>
      <c r="KC1127" s="37">
        <f t="shared" si="438"/>
        <v>0</v>
      </c>
      <c r="KD1127" s="37">
        <f t="shared" si="439"/>
        <v>0</v>
      </c>
      <c r="KV1127" s="37">
        <f t="shared" si="440"/>
        <v>0</v>
      </c>
    </row>
    <row r="1128" spans="1:308" ht="17.25" customHeight="1" x14ac:dyDescent="0.3">
      <c r="A1128" s="17"/>
      <c r="B1128" s="19"/>
      <c r="E1128" s="78"/>
      <c r="F1128" s="78"/>
      <c r="G1128" s="78"/>
      <c r="H1128" s="78"/>
      <c r="I1128" s="78"/>
      <c r="J1128" s="37">
        <f t="shared" si="424"/>
        <v>0</v>
      </c>
      <c r="V1128" s="180">
        <f t="shared" si="420"/>
        <v>0</v>
      </c>
      <c r="W1128" s="180">
        <f t="shared" si="425"/>
        <v>0</v>
      </c>
      <c r="X1128" s="180"/>
      <c r="Y1128" s="180"/>
      <c r="Z1128" s="180">
        <f t="shared" si="426"/>
        <v>0</v>
      </c>
      <c r="AA1128" s="180"/>
      <c r="AB1128" s="180"/>
      <c r="AC1128" s="180">
        <f t="shared" si="427"/>
        <v>0</v>
      </c>
      <c r="AM1128" s="179">
        <f t="shared" si="428"/>
        <v>0</v>
      </c>
      <c r="AP1128" s="37">
        <f t="shared" si="429"/>
        <v>0</v>
      </c>
      <c r="AS1128" s="37">
        <f t="shared" si="430"/>
        <v>0</v>
      </c>
      <c r="AV1128" s="37">
        <f t="shared" si="443"/>
        <v>0</v>
      </c>
      <c r="DE1128" s="37">
        <f t="shared" si="431"/>
        <v>0</v>
      </c>
      <c r="EL1128" s="37">
        <f t="shared" si="432"/>
        <v>0</v>
      </c>
      <c r="FH1128" s="37">
        <v>0</v>
      </c>
      <c r="FI1128" s="37">
        <v>0</v>
      </c>
      <c r="JT1128" s="37">
        <f t="shared" si="433"/>
        <v>0</v>
      </c>
      <c r="JW1128" s="37">
        <f t="shared" si="434"/>
        <v>0</v>
      </c>
      <c r="JZ1128" s="37">
        <f t="shared" si="435"/>
        <v>0</v>
      </c>
      <c r="KA1128" s="37">
        <f t="shared" si="436"/>
        <v>0</v>
      </c>
      <c r="KB1128" s="37">
        <f t="shared" si="437"/>
        <v>0</v>
      </c>
      <c r="KC1128" s="37">
        <f t="shared" si="438"/>
        <v>0</v>
      </c>
      <c r="KD1128" s="37">
        <f t="shared" si="439"/>
        <v>0</v>
      </c>
      <c r="KV1128" s="37">
        <f t="shared" si="440"/>
        <v>0</v>
      </c>
    </row>
    <row r="1129" spans="1:308" ht="17.25" customHeight="1" x14ac:dyDescent="0.3">
      <c r="A1129" s="17"/>
      <c r="B1129" s="19"/>
      <c r="E1129" s="78"/>
      <c r="F1129" s="78"/>
      <c r="G1129" s="78"/>
      <c r="H1129" s="78"/>
      <c r="I1129" s="78"/>
      <c r="J1129" s="37">
        <f t="shared" si="424"/>
        <v>0</v>
      </c>
      <c r="V1129" s="180">
        <f t="shared" si="420"/>
        <v>0</v>
      </c>
      <c r="W1129" s="180">
        <f t="shared" si="425"/>
        <v>0</v>
      </c>
      <c r="X1129" s="180"/>
      <c r="Y1129" s="180"/>
      <c r="Z1129" s="180">
        <f t="shared" si="426"/>
        <v>0</v>
      </c>
      <c r="AA1129" s="180"/>
      <c r="AB1129" s="180"/>
      <c r="AC1129" s="180">
        <f t="shared" si="427"/>
        <v>0</v>
      </c>
      <c r="AM1129" s="179">
        <f t="shared" si="428"/>
        <v>0</v>
      </c>
      <c r="AP1129" s="37">
        <f t="shared" si="429"/>
        <v>0</v>
      </c>
      <c r="AS1129" s="37">
        <f t="shared" si="430"/>
        <v>0</v>
      </c>
      <c r="AV1129" s="37">
        <f t="shared" si="443"/>
        <v>0</v>
      </c>
      <c r="DE1129" s="37">
        <f t="shared" si="431"/>
        <v>0</v>
      </c>
      <c r="EL1129" s="37">
        <f t="shared" si="432"/>
        <v>0</v>
      </c>
      <c r="FH1129" s="37">
        <v>0</v>
      </c>
      <c r="FI1129" s="37">
        <v>0</v>
      </c>
      <c r="JT1129" s="37">
        <f t="shared" si="433"/>
        <v>0</v>
      </c>
      <c r="JW1129" s="37">
        <f t="shared" si="434"/>
        <v>0</v>
      </c>
      <c r="JZ1129" s="37">
        <f t="shared" si="435"/>
        <v>0</v>
      </c>
      <c r="KA1129" s="37">
        <f t="shared" si="436"/>
        <v>0</v>
      </c>
      <c r="KB1129" s="37">
        <f t="shared" si="437"/>
        <v>0</v>
      </c>
      <c r="KC1129" s="37">
        <f t="shared" si="438"/>
        <v>0</v>
      </c>
      <c r="KD1129" s="37">
        <f t="shared" si="439"/>
        <v>0</v>
      </c>
      <c r="KV1129" s="37">
        <f t="shared" si="440"/>
        <v>0</v>
      </c>
    </row>
    <row r="1130" spans="1:308" ht="17.25" customHeight="1" x14ac:dyDescent="0.3">
      <c r="A1130" s="17"/>
      <c r="B1130" s="19"/>
      <c r="E1130" s="78"/>
      <c r="F1130" s="78"/>
      <c r="G1130" s="78"/>
      <c r="H1130" s="78"/>
      <c r="I1130" s="78"/>
      <c r="J1130" s="37">
        <f t="shared" si="424"/>
        <v>0</v>
      </c>
      <c r="V1130" s="180">
        <f t="shared" si="420"/>
        <v>0</v>
      </c>
      <c r="W1130" s="180">
        <f t="shared" si="425"/>
        <v>0</v>
      </c>
      <c r="X1130" s="180"/>
      <c r="Y1130" s="180"/>
      <c r="Z1130" s="180">
        <f t="shared" si="426"/>
        <v>0</v>
      </c>
      <c r="AA1130" s="180"/>
      <c r="AB1130" s="180"/>
      <c r="AC1130" s="180">
        <f t="shared" si="427"/>
        <v>0</v>
      </c>
      <c r="AM1130" s="179">
        <f t="shared" si="428"/>
        <v>0</v>
      </c>
      <c r="AP1130" s="37">
        <f t="shared" si="429"/>
        <v>0</v>
      </c>
      <c r="AS1130" s="37">
        <f t="shared" si="430"/>
        <v>0</v>
      </c>
      <c r="AV1130" s="37">
        <f t="shared" si="443"/>
        <v>0</v>
      </c>
      <c r="DE1130" s="37">
        <f t="shared" si="431"/>
        <v>0</v>
      </c>
      <c r="EL1130" s="37">
        <f t="shared" si="432"/>
        <v>0</v>
      </c>
      <c r="FH1130" s="37">
        <v>0</v>
      </c>
      <c r="FI1130" s="37">
        <v>0</v>
      </c>
      <c r="JT1130" s="37">
        <f t="shared" si="433"/>
        <v>0</v>
      </c>
      <c r="JW1130" s="37">
        <f t="shared" si="434"/>
        <v>0</v>
      </c>
      <c r="JZ1130" s="37">
        <f t="shared" si="435"/>
        <v>0</v>
      </c>
      <c r="KA1130" s="37">
        <f t="shared" si="436"/>
        <v>0</v>
      </c>
      <c r="KB1130" s="37">
        <f t="shared" si="437"/>
        <v>0</v>
      </c>
      <c r="KC1130" s="37">
        <f t="shared" si="438"/>
        <v>0</v>
      </c>
      <c r="KD1130" s="37">
        <f t="shared" si="439"/>
        <v>0</v>
      </c>
      <c r="KV1130" s="37">
        <f t="shared" si="440"/>
        <v>0</v>
      </c>
    </row>
    <row r="1131" spans="1:308" ht="17.25" customHeight="1" x14ac:dyDescent="0.3">
      <c r="A1131" s="17"/>
      <c r="B1131" s="19"/>
      <c r="E1131" s="78"/>
      <c r="F1131" s="78"/>
      <c r="G1131" s="78"/>
      <c r="H1131" s="78"/>
      <c r="I1131" s="78"/>
      <c r="J1131" s="37">
        <f t="shared" si="424"/>
        <v>0</v>
      </c>
      <c r="V1131" s="180">
        <f t="shared" si="420"/>
        <v>0</v>
      </c>
      <c r="W1131" s="180">
        <f t="shared" si="425"/>
        <v>0</v>
      </c>
      <c r="X1131" s="180"/>
      <c r="Y1131" s="180"/>
      <c r="Z1131" s="180">
        <f t="shared" si="426"/>
        <v>0</v>
      </c>
      <c r="AA1131" s="180"/>
      <c r="AB1131" s="180"/>
      <c r="AC1131" s="180">
        <f t="shared" si="427"/>
        <v>0</v>
      </c>
      <c r="AM1131" s="179">
        <f t="shared" si="428"/>
        <v>0</v>
      </c>
      <c r="AP1131" s="37">
        <f t="shared" si="429"/>
        <v>0</v>
      </c>
      <c r="AS1131" s="37">
        <f t="shared" si="430"/>
        <v>0</v>
      </c>
      <c r="AV1131" s="37">
        <f t="shared" si="443"/>
        <v>0</v>
      </c>
      <c r="DE1131" s="37">
        <f t="shared" si="431"/>
        <v>0</v>
      </c>
      <c r="EL1131" s="37">
        <f t="shared" si="432"/>
        <v>0</v>
      </c>
      <c r="FH1131" s="37">
        <v>0</v>
      </c>
      <c r="FI1131" s="37">
        <v>0</v>
      </c>
      <c r="JT1131" s="37">
        <f t="shared" si="433"/>
        <v>0</v>
      </c>
      <c r="JW1131" s="37">
        <f t="shared" si="434"/>
        <v>0</v>
      </c>
      <c r="JZ1131" s="37">
        <f t="shared" si="435"/>
        <v>0</v>
      </c>
      <c r="KA1131" s="37">
        <f t="shared" si="436"/>
        <v>0</v>
      </c>
      <c r="KB1131" s="37">
        <f t="shared" si="437"/>
        <v>0</v>
      </c>
      <c r="KC1131" s="37">
        <f t="shared" si="438"/>
        <v>0</v>
      </c>
      <c r="KD1131" s="37">
        <f t="shared" si="439"/>
        <v>0</v>
      </c>
      <c r="KV1131" s="37">
        <f t="shared" si="440"/>
        <v>0</v>
      </c>
    </row>
    <row r="1132" spans="1:308" ht="17.25" customHeight="1" x14ac:dyDescent="0.3">
      <c r="A1132" s="17"/>
      <c r="B1132" s="19"/>
      <c r="E1132" s="78"/>
      <c r="F1132" s="78"/>
      <c r="G1132" s="78"/>
      <c r="H1132" s="78"/>
      <c r="I1132" s="78"/>
      <c r="J1132" s="37">
        <f t="shared" si="424"/>
        <v>0</v>
      </c>
      <c r="V1132" s="180">
        <f t="shared" si="420"/>
        <v>0</v>
      </c>
      <c r="W1132" s="180">
        <f t="shared" si="425"/>
        <v>0</v>
      </c>
      <c r="X1132" s="180"/>
      <c r="Y1132" s="180"/>
      <c r="Z1132" s="180">
        <f t="shared" si="426"/>
        <v>0</v>
      </c>
      <c r="AA1132" s="180"/>
      <c r="AB1132" s="180"/>
      <c r="AC1132" s="180">
        <f t="shared" si="427"/>
        <v>0</v>
      </c>
      <c r="AM1132" s="179">
        <f t="shared" si="428"/>
        <v>0</v>
      </c>
      <c r="AP1132" s="37">
        <f t="shared" si="429"/>
        <v>0</v>
      </c>
      <c r="AS1132" s="37">
        <f t="shared" si="430"/>
        <v>0</v>
      </c>
      <c r="AV1132" s="37">
        <f t="shared" si="443"/>
        <v>0</v>
      </c>
      <c r="DE1132" s="37">
        <f t="shared" si="431"/>
        <v>0</v>
      </c>
      <c r="EL1132" s="37">
        <f t="shared" si="432"/>
        <v>0</v>
      </c>
      <c r="FH1132" s="37">
        <v>0</v>
      </c>
      <c r="FI1132" s="37">
        <v>0</v>
      </c>
      <c r="JT1132" s="37">
        <f t="shared" si="433"/>
        <v>0</v>
      </c>
      <c r="JW1132" s="37">
        <f t="shared" si="434"/>
        <v>0</v>
      </c>
      <c r="JZ1132" s="37">
        <f t="shared" si="435"/>
        <v>0</v>
      </c>
      <c r="KA1132" s="37">
        <f t="shared" si="436"/>
        <v>0</v>
      </c>
      <c r="KB1132" s="37">
        <f t="shared" si="437"/>
        <v>0</v>
      </c>
      <c r="KC1132" s="37">
        <f t="shared" si="438"/>
        <v>0</v>
      </c>
      <c r="KD1132" s="37">
        <f t="shared" si="439"/>
        <v>0</v>
      </c>
      <c r="KV1132" s="37">
        <f t="shared" si="440"/>
        <v>0</v>
      </c>
    </row>
    <row r="1133" spans="1:308" ht="17.25" customHeight="1" x14ac:dyDescent="0.3">
      <c r="A1133" s="17"/>
      <c r="B1133" s="19"/>
      <c r="E1133" s="78"/>
      <c r="F1133" s="78"/>
      <c r="G1133" s="78"/>
      <c r="H1133" s="78"/>
      <c r="I1133" s="78"/>
      <c r="J1133" s="37">
        <f t="shared" si="424"/>
        <v>0</v>
      </c>
      <c r="V1133" s="180">
        <f t="shared" si="420"/>
        <v>0</v>
      </c>
      <c r="W1133" s="180">
        <f t="shared" si="425"/>
        <v>0</v>
      </c>
      <c r="X1133" s="180"/>
      <c r="Y1133" s="180"/>
      <c r="Z1133" s="180">
        <f t="shared" si="426"/>
        <v>0</v>
      </c>
      <c r="AA1133" s="180"/>
      <c r="AB1133" s="180"/>
      <c r="AC1133" s="180">
        <f t="shared" si="427"/>
        <v>0</v>
      </c>
      <c r="AM1133" s="179">
        <f t="shared" si="428"/>
        <v>0</v>
      </c>
      <c r="AP1133" s="37">
        <f t="shared" si="429"/>
        <v>0</v>
      </c>
      <c r="AS1133" s="37">
        <f t="shared" si="430"/>
        <v>0</v>
      </c>
      <c r="AV1133" s="37">
        <f t="shared" si="443"/>
        <v>0</v>
      </c>
      <c r="DE1133" s="37">
        <f t="shared" si="431"/>
        <v>0</v>
      </c>
      <c r="EL1133" s="37">
        <f t="shared" si="432"/>
        <v>0</v>
      </c>
      <c r="FH1133" s="37">
        <v>0</v>
      </c>
      <c r="FI1133" s="37">
        <v>0</v>
      </c>
      <c r="JT1133" s="37">
        <f t="shared" si="433"/>
        <v>0</v>
      </c>
      <c r="JW1133" s="37">
        <f t="shared" si="434"/>
        <v>0</v>
      </c>
      <c r="JZ1133" s="37">
        <f t="shared" si="435"/>
        <v>0</v>
      </c>
      <c r="KA1133" s="37">
        <f t="shared" si="436"/>
        <v>0</v>
      </c>
      <c r="KB1133" s="37">
        <f t="shared" si="437"/>
        <v>0</v>
      </c>
      <c r="KC1133" s="37">
        <f t="shared" si="438"/>
        <v>0</v>
      </c>
      <c r="KD1133" s="37">
        <f t="shared" si="439"/>
        <v>0</v>
      </c>
      <c r="KV1133" s="37">
        <f t="shared" si="440"/>
        <v>0</v>
      </c>
    </row>
    <row r="1134" spans="1:308" ht="17.25" customHeight="1" x14ac:dyDescent="0.3">
      <c r="A1134" s="17"/>
      <c r="B1134" s="19"/>
      <c r="E1134" s="78"/>
      <c r="F1134" s="78"/>
      <c r="G1134" s="78"/>
      <c r="H1134" s="78"/>
      <c r="I1134" s="78"/>
      <c r="J1134" s="37">
        <f t="shared" si="424"/>
        <v>0</v>
      </c>
      <c r="V1134" s="180">
        <f t="shared" si="420"/>
        <v>0</v>
      </c>
      <c r="W1134" s="180">
        <f t="shared" si="425"/>
        <v>0</v>
      </c>
      <c r="X1134" s="180"/>
      <c r="Y1134" s="180"/>
      <c r="Z1134" s="180">
        <f t="shared" si="426"/>
        <v>0</v>
      </c>
      <c r="AA1134" s="180"/>
      <c r="AB1134" s="180"/>
      <c r="AC1134" s="180">
        <f t="shared" si="427"/>
        <v>0</v>
      </c>
      <c r="AM1134" s="179">
        <f t="shared" si="428"/>
        <v>0</v>
      </c>
      <c r="AP1134" s="37">
        <f t="shared" si="429"/>
        <v>0</v>
      </c>
      <c r="AS1134" s="37">
        <f t="shared" si="430"/>
        <v>0</v>
      </c>
      <c r="AV1134" s="37">
        <f t="shared" si="443"/>
        <v>0</v>
      </c>
      <c r="DE1134" s="37">
        <f t="shared" si="431"/>
        <v>0</v>
      </c>
      <c r="EL1134" s="37">
        <f t="shared" si="432"/>
        <v>0</v>
      </c>
      <c r="FH1134" s="37">
        <v>0</v>
      </c>
      <c r="FI1134" s="37">
        <v>0</v>
      </c>
      <c r="JT1134" s="37">
        <f t="shared" si="433"/>
        <v>0</v>
      </c>
      <c r="JW1134" s="37">
        <f t="shared" si="434"/>
        <v>0</v>
      </c>
      <c r="JZ1134" s="37">
        <f t="shared" si="435"/>
        <v>0</v>
      </c>
      <c r="KA1134" s="37">
        <f t="shared" si="436"/>
        <v>0</v>
      </c>
      <c r="KB1134" s="37">
        <f t="shared" si="437"/>
        <v>0</v>
      </c>
      <c r="KC1134" s="37">
        <f t="shared" si="438"/>
        <v>0</v>
      </c>
      <c r="KD1134" s="37">
        <f t="shared" si="439"/>
        <v>0</v>
      </c>
      <c r="KV1134" s="37">
        <f t="shared" si="440"/>
        <v>0</v>
      </c>
    </row>
    <row r="1135" spans="1:308" ht="17.25" customHeight="1" x14ac:dyDescent="0.3">
      <c r="A1135" s="17"/>
      <c r="B1135" s="19"/>
      <c r="E1135" s="78"/>
      <c r="F1135" s="78"/>
      <c r="G1135" s="78"/>
      <c r="H1135" s="78"/>
      <c r="I1135" s="78"/>
      <c r="J1135" s="37">
        <f t="shared" si="424"/>
        <v>0</v>
      </c>
      <c r="V1135" s="180">
        <f t="shared" si="420"/>
        <v>0</v>
      </c>
      <c r="W1135" s="180">
        <f t="shared" si="425"/>
        <v>0</v>
      </c>
      <c r="X1135" s="180"/>
      <c r="Y1135" s="180"/>
      <c r="Z1135" s="180">
        <f t="shared" si="426"/>
        <v>0</v>
      </c>
      <c r="AA1135" s="180"/>
      <c r="AB1135" s="180"/>
      <c r="AC1135" s="180">
        <f t="shared" si="427"/>
        <v>0</v>
      </c>
      <c r="AM1135" s="179">
        <f t="shared" si="428"/>
        <v>0</v>
      </c>
      <c r="AP1135" s="37">
        <f t="shared" si="429"/>
        <v>0</v>
      </c>
      <c r="AS1135" s="37">
        <f t="shared" si="430"/>
        <v>0</v>
      </c>
      <c r="AV1135" s="37">
        <f t="shared" si="443"/>
        <v>0</v>
      </c>
      <c r="DE1135" s="37">
        <f t="shared" si="431"/>
        <v>0</v>
      </c>
      <c r="EL1135" s="37">
        <f t="shared" si="432"/>
        <v>0</v>
      </c>
      <c r="FH1135" s="37">
        <v>0</v>
      </c>
      <c r="FI1135" s="37">
        <v>0</v>
      </c>
      <c r="JT1135" s="37">
        <f t="shared" si="433"/>
        <v>0</v>
      </c>
      <c r="JW1135" s="37">
        <f t="shared" si="434"/>
        <v>0</v>
      </c>
      <c r="JZ1135" s="37">
        <f t="shared" si="435"/>
        <v>0</v>
      </c>
      <c r="KA1135" s="37">
        <f t="shared" si="436"/>
        <v>0</v>
      </c>
      <c r="KB1135" s="37">
        <f t="shared" si="437"/>
        <v>0</v>
      </c>
      <c r="KC1135" s="37">
        <f t="shared" si="438"/>
        <v>0</v>
      </c>
      <c r="KD1135" s="37">
        <f t="shared" si="439"/>
        <v>0</v>
      </c>
      <c r="KV1135" s="37">
        <f t="shared" si="440"/>
        <v>0</v>
      </c>
    </row>
    <row r="1136" spans="1:308" ht="17.25" customHeight="1" x14ac:dyDescent="0.3">
      <c r="A1136" s="17"/>
      <c r="B1136" s="19"/>
      <c r="E1136" s="78"/>
      <c r="F1136" s="78"/>
      <c r="G1136" s="78"/>
      <c r="H1136" s="78"/>
      <c r="I1136" s="78"/>
      <c r="J1136" s="37">
        <f t="shared" si="424"/>
        <v>0</v>
      </c>
      <c r="V1136" s="180">
        <f t="shared" si="420"/>
        <v>0</v>
      </c>
      <c r="W1136" s="180">
        <f t="shared" si="425"/>
        <v>0</v>
      </c>
      <c r="X1136" s="180"/>
      <c r="Y1136" s="180"/>
      <c r="Z1136" s="180">
        <f t="shared" si="426"/>
        <v>0</v>
      </c>
      <c r="AA1136" s="180"/>
      <c r="AB1136" s="180"/>
      <c r="AC1136" s="180">
        <f t="shared" si="427"/>
        <v>0</v>
      </c>
      <c r="AM1136" s="179">
        <f t="shared" si="428"/>
        <v>0</v>
      </c>
      <c r="AP1136" s="37">
        <f t="shared" si="429"/>
        <v>0</v>
      </c>
      <c r="AS1136" s="37">
        <f t="shared" si="430"/>
        <v>0</v>
      </c>
      <c r="AV1136" s="37">
        <f t="shared" si="443"/>
        <v>0</v>
      </c>
      <c r="DE1136" s="37">
        <f t="shared" si="431"/>
        <v>0</v>
      </c>
      <c r="EL1136" s="37">
        <f t="shared" si="432"/>
        <v>0</v>
      </c>
      <c r="FH1136" s="37">
        <v>0</v>
      </c>
      <c r="FI1136" s="37">
        <v>0</v>
      </c>
      <c r="JT1136" s="37">
        <f t="shared" si="433"/>
        <v>0</v>
      </c>
      <c r="JW1136" s="37">
        <f t="shared" si="434"/>
        <v>0</v>
      </c>
      <c r="JZ1136" s="37">
        <f t="shared" si="435"/>
        <v>0</v>
      </c>
      <c r="KA1136" s="37">
        <f t="shared" si="436"/>
        <v>0</v>
      </c>
      <c r="KB1136" s="37">
        <f t="shared" si="437"/>
        <v>0</v>
      </c>
      <c r="KC1136" s="37">
        <f t="shared" si="438"/>
        <v>0</v>
      </c>
      <c r="KD1136" s="37">
        <f t="shared" si="439"/>
        <v>0</v>
      </c>
      <c r="KV1136" s="37">
        <f t="shared" si="440"/>
        <v>0</v>
      </c>
    </row>
    <row r="1137" spans="1:308" ht="17.25" customHeight="1" x14ac:dyDescent="0.3">
      <c r="A1137" s="17"/>
      <c r="B1137" s="19"/>
      <c r="E1137" s="78"/>
      <c r="F1137" s="78"/>
      <c r="G1137" s="78"/>
      <c r="H1137" s="78"/>
      <c r="I1137" s="78"/>
      <c r="J1137" s="37">
        <f t="shared" si="424"/>
        <v>0</v>
      </c>
      <c r="V1137" s="180">
        <f t="shared" si="420"/>
        <v>0</v>
      </c>
      <c r="W1137" s="180">
        <f t="shared" si="425"/>
        <v>0</v>
      </c>
      <c r="X1137" s="180"/>
      <c r="Y1137" s="180"/>
      <c r="Z1137" s="180">
        <f t="shared" si="426"/>
        <v>0</v>
      </c>
      <c r="AA1137" s="180"/>
      <c r="AB1137" s="180"/>
      <c r="AC1137" s="180">
        <f t="shared" si="427"/>
        <v>0</v>
      </c>
      <c r="AM1137" s="179">
        <f t="shared" si="428"/>
        <v>0</v>
      </c>
      <c r="AP1137" s="37">
        <f t="shared" si="429"/>
        <v>0</v>
      </c>
      <c r="AS1137" s="37">
        <f t="shared" si="430"/>
        <v>0</v>
      </c>
      <c r="AV1137" s="37">
        <f t="shared" si="443"/>
        <v>0</v>
      </c>
      <c r="DE1137" s="37">
        <f t="shared" si="431"/>
        <v>0</v>
      </c>
      <c r="EL1137" s="37">
        <f t="shared" si="432"/>
        <v>0</v>
      </c>
      <c r="FH1137" s="37">
        <v>0</v>
      </c>
      <c r="FI1137" s="37">
        <v>0</v>
      </c>
      <c r="JT1137" s="37">
        <f t="shared" si="433"/>
        <v>0</v>
      </c>
      <c r="JW1137" s="37">
        <f t="shared" si="434"/>
        <v>0</v>
      </c>
      <c r="JZ1137" s="37">
        <f t="shared" si="435"/>
        <v>0</v>
      </c>
      <c r="KA1137" s="37">
        <f t="shared" si="436"/>
        <v>0</v>
      </c>
      <c r="KB1137" s="37">
        <f t="shared" si="437"/>
        <v>0</v>
      </c>
      <c r="KC1137" s="37">
        <f t="shared" si="438"/>
        <v>0</v>
      </c>
      <c r="KD1137" s="37">
        <f t="shared" si="439"/>
        <v>0</v>
      </c>
      <c r="KV1137" s="37">
        <f t="shared" si="440"/>
        <v>0</v>
      </c>
    </row>
    <row r="1138" spans="1:308" ht="17.25" customHeight="1" x14ac:dyDescent="0.3">
      <c r="A1138" s="17"/>
      <c r="B1138" s="19"/>
      <c r="E1138" s="78"/>
      <c r="F1138" s="78"/>
      <c r="G1138" s="78"/>
      <c r="H1138" s="78"/>
      <c r="I1138" s="78"/>
      <c r="J1138" s="37">
        <f t="shared" si="424"/>
        <v>0</v>
      </c>
      <c r="V1138" s="180">
        <f t="shared" si="420"/>
        <v>0</v>
      </c>
      <c r="W1138" s="180">
        <f t="shared" si="425"/>
        <v>0</v>
      </c>
      <c r="X1138" s="180"/>
      <c r="Y1138" s="180"/>
      <c r="Z1138" s="180">
        <f t="shared" si="426"/>
        <v>0</v>
      </c>
      <c r="AA1138" s="180"/>
      <c r="AB1138" s="180"/>
      <c r="AC1138" s="180">
        <f t="shared" si="427"/>
        <v>0</v>
      </c>
      <c r="AM1138" s="179">
        <f t="shared" si="428"/>
        <v>0</v>
      </c>
      <c r="AP1138" s="37">
        <f t="shared" si="429"/>
        <v>0</v>
      </c>
      <c r="AS1138" s="37">
        <f t="shared" si="430"/>
        <v>0</v>
      </c>
      <c r="AV1138" s="37">
        <f t="shared" si="443"/>
        <v>0</v>
      </c>
      <c r="DE1138" s="37">
        <f t="shared" si="431"/>
        <v>0</v>
      </c>
      <c r="EL1138" s="37">
        <f t="shared" si="432"/>
        <v>0</v>
      </c>
      <c r="FH1138" s="37">
        <v>0</v>
      </c>
      <c r="FI1138" s="37">
        <v>0</v>
      </c>
      <c r="JT1138" s="37">
        <f t="shared" si="433"/>
        <v>0</v>
      </c>
      <c r="JW1138" s="37">
        <f t="shared" si="434"/>
        <v>0</v>
      </c>
      <c r="JZ1138" s="37">
        <f t="shared" si="435"/>
        <v>0</v>
      </c>
      <c r="KA1138" s="37">
        <f t="shared" si="436"/>
        <v>0</v>
      </c>
      <c r="KB1138" s="37">
        <f t="shared" si="437"/>
        <v>0</v>
      </c>
      <c r="KC1138" s="37">
        <f t="shared" si="438"/>
        <v>0</v>
      </c>
      <c r="KD1138" s="37">
        <f t="shared" si="439"/>
        <v>0</v>
      </c>
      <c r="KV1138" s="37">
        <f t="shared" si="440"/>
        <v>0</v>
      </c>
    </row>
    <row r="1139" spans="1:308" ht="17.25" customHeight="1" x14ac:dyDescent="0.3">
      <c r="A1139" s="17"/>
      <c r="B1139" s="19"/>
      <c r="E1139" s="78"/>
      <c r="F1139" s="78"/>
      <c r="G1139" s="78"/>
      <c r="H1139" s="78"/>
      <c r="I1139" s="78"/>
      <c r="J1139" s="37">
        <f t="shared" si="424"/>
        <v>0</v>
      </c>
      <c r="V1139" s="180">
        <f t="shared" si="420"/>
        <v>0</v>
      </c>
      <c r="W1139" s="180">
        <f t="shared" si="425"/>
        <v>0</v>
      </c>
      <c r="X1139" s="180"/>
      <c r="Y1139" s="180"/>
      <c r="Z1139" s="180">
        <f t="shared" si="426"/>
        <v>0</v>
      </c>
      <c r="AA1139" s="180"/>
      <c r="AB1139" s="180"/>
      <c r="AC1139" s="180">
        <f t="shared" si="427"/>
        <v>0</v>
      </c>
      <c r="AM1139" s="179">
        <f t="shared" si="428"/>
        <v>0</v>
      </c>
      <c r="AP1139" s="37">
        <f t="shared" si="429"/>
        <v>0</v>
      </c>
      <c r="AS1139" s="37">
        <f t="shared" si="430"/>
        <v>0</v>
      </c>
      <c r="AV1139" s="37">
        <f t="shared" si="443"/>
        <v>0</v>
      </c>
      <c r="DE1139" s="37">
        <f t="shared" si="431"/>
        <v>0</v>
      </c>
      <c r="EL1139" s="37">
        <f t="shared" si="432"/>
        <v>0</v>
      </c>
      <c r="FH1139" s="37">
        <v>0</v>
      </c>
      <c r="FI1139" s="37">
        <v>0</v>
      </c>
      <c r="JT1139" s="37">
        <f t="shared" si="433"/>
        <v>0</v>
      </c>
      <c r="JW1139" s="37">
        <f t="shared" si="434"/>
        <v>0</v>
      </c>
      <c r="JZ1139" s="37">
        <f t="shared" si="435"/>
        <v>0</v>
      </c>
      <c r="KA1139" s="37">
        <f t="shared" si="436"/>
        <v>0</v>
      </c>
      <c r="KB1139" s="37">
        <f t="shared" si="437"/>
        <v>0</v>
      </c>
      <c r="KC1139" s="37">
        <f t="shared" si="438"/>
        <v>0</v>
      </c>
      <c r="KD1139" s="37">
        <f t="shared" si="439"/>
        <v>0</v>
      </c>
      <c r="KV1139" s="37">
        <f t="shared" si="440"/>
        <v>0</v>
      </c>
    </row>
    <row r="1140" spans="1:308" ht="17.25" customHeight="1" x14ac:dyDescent="0.3">
      <c r="A1140" s="17"/>
      <c r="B1140" s="19"/>
      <c r="E1140" s="78"/>
      <c r="F1140" s="78"/>
      <c r="G1140" s="78"/>
      <c r="H1140" s="78"/>
      <c r="I1140" s="78"/>
      <c r="J1140" s="37">
        <f t="shared" si="424"/>
        <v>0</v>
      </c>
      <c r="V1140" s="180">
        <f t="shared" si="420"/>
        <v>0</v>
      </c>
      <c r="W1140" s="180">
        <f t="shared" si="425"/>
        <v>0</v>
      </c>
      <c r="X1140" s="180"/>
      <c r="Y1140" s="180"/>
      <c r="Z1140" s="180">
        <f t="shared" si="426"/>
        <v>0</v>
      </c>
      <c r="AA1140" s="180"/>
      <c r="AB1140" s="180"/>
      <c r="AC1140" s="180">
        <f t="shared" si="427"/>
        <v>0</v>
      </c>
      <c r="AM1140" s="179">
        <f t="shared" si="428"/>
        <v>0</v>
      </c>
      <c r="AP1140" s="37">
        <f t="shared" si="429"/>
        <v>0</v>
      </c>
      <c r="AS1140" s="37">
        <f t="shared" si="430"/>
        <v>0</v>
      </c>
      <c r="AV1140" s="37">
        <f t="shared" si="443"/>
        <v>0</v>
      </c>
      <c r="DE1140" s="37">
        <f t="shared" si="431"/>
        <v>0</v>
      </c>
      <c r="EL1140" s="37">
        <f t="shared" si="432"/>
        <v>0</v>
      </c>
      <c r="FH1140" s="37">
        <v>0</v>
      </c>
      <c r="FI1140" s="37">
        <v>0</v>
      </c>
      <c r="JT1140" s="37">
        <f t="shared" si="433"/>
        <v>0</v>
      </c>
      <c r="JW1140" s="37">
        <f t="shared" si="434"/>
        <v>0</v>
      </c>
      <c r="JZ1140" s="37">
        <f t="shared" si="435"/>
        <v>0</v>
      </c>
      <c r="KA1140" s="37">
        <f t="shared" si="436"/>
        <v>0</v>
      </c>
      <c r="KB1140" s="37">
        <f t="shared" si="437"/>
        <v>0</v>
      </c>
      <c r="KC1140" s="37">
        <f t="shared" si="438"/>
        <v>0</v>
      </c>
      <c r="KD1140" s="37">
        <f t="shared" si="439"/>
        <v>0</v>
      </c>
      <c r="KV1140" s="37">
        <f t="shared" si="440"/>
        <v>0</v>
      </c>
    </row>
    <row r="1141" spans="1:308" ht="17.25" customHeight="1" x14ac:dyDescent="0.3">
      <c r="A1141" s="17"/>
      <c r="B1141" s="19"/>
      <c r="E1141" s="78"/>
      <c r="F1141" s="78"/>
      <c r="G1141" s="78"/>
      <c r="H1141" s="78"/>
      <c r="I1141" s="78"/>
      <c r="J1141" s="37">
        <f t="shared" si="424"/>
        <v>0</v>
      </c>
      <c r="V1141" s="180">
        <f t="shared" si="420"/>
        <v>0</v>
      </c>
      <c r="W1141" s="180">
        <f t="shared" si="425"/>
        <v>0</v>
      </c>
      <c r="X1141" s="180"/>
      <c r="Y1141" s="180"/>
      <c r="Z1141" s="180">
        <f t="shared" si="426"/>
        <v>0</v>
      </c>
      <c r="AA1141" s="180"/>
      <c r="AB1141" s="180"/>
      <c r="AC1141" s="180">
        <f t="shared" si="427"/>
        <v>0</v>
      </c>
      <c r="AM1141" s="179">
        <f t="shared" si="428"/>
        <v>0</v>
      </c>
      <c r="AP1141" s="37">
        <f t="shared" si="429"/>
        <v>0</v>
      </c>
      <c r="AS1141" s="37">
        <f t="shared" si="430"/>
        <v>0</v>
      </c>
      <c r="AV1141" s="37">
        <f t="shared" si="443"/>
        <v>0</v>
      </c>
      <c r="DE1141" s="37">
        <f t="shared" si="431"/>
        <v>0</v>
      </c>
      <c r="EL1141" s="37">
        <f t="shared" si="432"/>
        <v>0</v>
      </c>
      <c r="FH1141" s="37">
        <v>0</v>
      </c>
      <c r="FI1141" s="37">
        <v>0</v>
      </c>
      <c r="JT1141" s="37">
        <f t="shared" si="433"/>
        <v>0</v>
      </c>
      <c r="JW1141" s="37">
        <f t="shared" si="434"/>
        <v>0</v>
      </c>
      <c r="JZ1141" s="37">
        <f t="shared" si="435"/>
        <v>0</v>
      </c>
      <c r="KA1141" s="37">
        <f t="shared" si="436"/>
        <v>0</v>
      </c>
      <c r="KB1141" s="37">
        <f t="shared" si="437"/>
        <v>0</v>
      </c>
      <c r="KC1141" s="37">
        <f t="shared" si="438"/>
        <v>0</v>
      </c>
      <c r="KD1141" s="37">
        <f t="shared" si="439"/>
        <v>0</v>
      </c>
      <c r="KV1141" s="37">
        <f t="shared" si="440"/>
        <v>0</v>
      </c>
    </row>
    <row r="1142" spans="1:308" ht="17.25" customHeight="1" x14ac:dyDescent="0.3">
      <c r="A1142" s="17"/>
      <c r="B1142" s="19"/>
      <c r="E1142" s="78"/>
      <c r="F1142" s="78"/>
      <c r="G1142" s="78"/>
      <c r="H1142" s="78"/>
      <c r="I1142" s="78"/>
      <c r="J1142" s="37">
        <f t="shared" si="424"/>
        <v>0</v>
      </c>
      <c r="V1142" s="180">
        <f t="shared" si="420"/>
        <v>0</v>
      </c>
      <c r="W1142" s="180">
        <f t="shared" si="425"/>
        <v>0</v>
      </c>
      <c r="X1142" s="180"/>
      <c r="Y1142" s="180"/>
      <c r="Z1142" s="180">
        <f t="shared" si="426"/>
        <v>0</v>
      </c>
      <c r="AA1142" s="180"/>
      <c r="AB1142" s="180"/>
      <c r="AC1142" s="180">
        <f t="shared" si="427"/>
        <v>0</v>
      </c>
      <c r="AM1142" s="179">
        <f t="shared" si="428"/>
        <v>0</v>
      </c>
      <c r="AP1142" s="37">
        <f t="shared" si="429"/>
        <v>0</v>
      </c>
      <c r="AS1142" s="37">
        <f t="shared" si="430"/>
        <v>0</v>
      </c>
      <c r="AV1142" s="37">
        <f t="shared" si="443"/>
        <v>0</v>
      </c>
      <c r="DE1142" s="37">
        <f t="shared" si="431"/>
        <v>0</v>
      </c>
      <c r="EL1142" s="37">
        <f t="shared" si="432"/>
        <v>0</v>
      </c>
      <c r="FH1142" s="37">
        <v>0</v>
      </c>
      <c r="FI1142" s="37">
        <v>0</v>
      </c>
      <c r="JT1142" s="37">
        <f t="shared" si="433"/>
        <v>0</v>
      </c>
      <c r="JW1142" s="37">
        <f t="shared" si="434"/>
        <v>0</v>
      </c>
      <c r="JZ1142" s="37">
        <f t="shared" si="435"/>
        <v>0</v>
      </c>
      <c r="KA1142" s="37">
        <f t="shared" si="436"/>
        <v>0</v>
      </c>
      <c r="KB1142" s="37">
        <f t="shared" si="437"/>
        <v>0</v>
      </c>
      <c r="KC1142" s="37">
        <f t="shared" si="438"/>
        <v>0</v>
      </c>
      <c r="KD1142" s="37">
        <f t="shared" si="439"/>
        <v>0</v>
      </c>
      <c r="KV1142" s="37">
        <f t="shared" si="440"/>
        <v>0</v>
      </c>
    </row>
    <row r="1143" spans="1:308" ht="17.25" customHeight="1" x14ac:dyDescent="0.3">
      <c r="A1143" s="17"/>
      <c r="B1143" s="19"/>
      <c r="E1143" s="78"/>
      <c r="F1143" s="78"/>
      <c r="G1143" s="78"/>
      <c r="H1143" s="78"/>
      <c r="I1143" s="78"/>
      <c r="J1143" s="37">
        <f t="shared" si="424"/>
        <v>0</v>
      </c>
      <c r="V1143" s="180">
        <f t="shared" si="420"/>
        <v>0</v>
      </c>
      <c r="W1143" s="180">
        <f t="shared" si="425"/>
        <v>0</v>
      </c>
      <c r="X1143" s="180"/>
      <c r="Y1143" s="180"/>
      <c r="Z1143" s="180">
        <f t="shared" si="426"/>
        <v>0</v>
      </c>
      <c r="AA1143" s="180"/>
      <c r="AB1143" s="180"/>
      <c r="AC1143" s="180">
        <f t="shared" si="427"/>
        <v>0</v>
      </c>
      <c r="AM1143" s="179">
        <f t="shared" si="428"/>
        <v>0</v>
      </c>
      <c r="AP1143" s="37">
        <f t="shared" si="429"/>
        <v>0</v>
      </c>
      <c r="AS1143" s="37">
        <f t="shared" si="430"/>
        <v>0</v>
      </c>
      <c r="AV1143" s="37">
        <f t="shared" si="443"/>
        <v>0</v>
      </c>
      <c r="DE1143" s="37">
        <f t="shared" si="431"/>
        <v>0</v>
      </c>
      <c r="EL1143" s="37">
        <f t="shared" si="432"/>
        <v>0</v>
      </c>
      <c r="FH1143" s="37">
        <v>0</v>
      </c>
      <c r="FI1143" s="37">
        <v>0</v>
      </c>
      <c r="JT1143" s="37">
        <f t="shared" si="433"/>
        <v>0</v>
      </c>
      <c r="JW1143" s="37">
        <f t="shared" si="434"/>
        <v>0</v>
      </c>
      <c r="JZ1143" s="37">
        <f t="shared" si="435"/>
        <v>0</v>
      </c>
      <c r="KA1143" s="37">
        <f t="shared" si="436"/>
        <v>0</v>
      </c>
      <c r="KB1143" s="37">
        <f t="shared" si="437"/>
        <v>0</v>
      </c>
      <c r="KC1143" s="37">
        <f t="shared" si="438"/>
        <v>0</v>
      </c>
      <c r="KD1143" s="37">
        <f t="shared" si="439"/>
        <v>0</v>
      </c>
      <c r="KV1143" s="37">
        <f t="shared" si="440"/>
        <v>0</v>
      </c>
    </row>
    <row r="1144" spans="1:308" ht="17.25" customHeight="1" x14ac:dyDescent="0.3">
      <c r="A1144" s="17"/>
      <c r="B1144" s="19"/>
      <c r="E1144" s="78"/>
      <c r="F1144" s="78"/>
      <c r="G1144" s="78"/>
      <c r="H1144" s="78"/>
      <c r="I1144" s="78"/>
      <c r="J1144" s="37">
        <f t="shared" si="424"/>
        <v>0</v>
      </c>
      <c r="V1144" s="180">
        <f t="shared" si="420"/>
        <v>0</v>
      </c>
      <c r="W1144" s="180">
        <f t="shared" si="425"/>
        <v>0</v>
      </c>
      <c r="X1144" s="180"/>
      <c r="Y1144" s="180"/>
      <c r="Z1144" s="180">
        <f t="shared" si="426"/>
        <v>0</v>
      </c>
      <c r="AA1144" s="180"/>
      <c r="AB1144" s="180"/>
      <c r="AC1144" s="180">
        <f t="shared" si="427"/>
        <v>0</v>
      </c>
      <c r="AM1144" s="179">
        <f t="shared" si="428"/>
        <v>0</v>
      </c>
      <c r="AP1144" s="37">
        <f t="shared" si="429"/>
        <v>0</v>
      </c>
      <c r="AS1144" s="37">
        <f t="shared" si="430"/>
        <v>0</v>
      </c>
      <c r="AV1144" s="37">
        <f t="shared" si="443"/>
        <v>0</v>
      </c>
      <c r="DE1144" s="37">
        <f t="shared" si="431"/>
        <v>0</v>
      </c>
      <c r="EL1144" s="37">
        <f t="shared" si="432"/>
        <v>0</v>
      </c>
      <c r="FH1144" s="37">
        <v>0</v>
      </c>
      <c r="FI1144" s="37">
        <v>0</v>
      </c>
      <c r="JT1144" s="37">
        <f t="shared" si="433"/>
        <v>0</v>
      </c>
      <c r="JW1144" s="37">
        <f t="shared" si="434"/>
        <v>0</v>
      </c>
      <c r="JZ1144" s="37">
        <f t="shared" si="435"/>
        <v>0</v>
      </c>
      <c r="KA1144" s="37">
        <f t="shared" si="436"/>
        <v>0</v>
      </c>
      <c r="KB1144" s="37">
        <f t="shared" si="437"/>
        <v>0</v>
      </c>
      <c r="KC1144" s="37">
        <f t="shared" si="438"/>
        <v>0</v>
      </c>
      <c r="KD1144" s="37">
        <f t="shared" si="439"/>
        <v>0</v>
      </c>
      <c r="KV1144" s="37">
        <f t="shared" si="440"/>
        <v>0</v>
      </c>
    </row>
    <row r="1145" spans="1:308" ht="17.25" customHeight="1" x14ac:dyDescent="0.3">
      <c r="A1145" s="17"/>
      <c r="B1145" s="19"/>
      <c r="E1145" s="78"/>
      <c r="F1145" s="78"/>
      <c r="G1145" s="78"/>
      <c r="H1145" s="78"/>
      <c r="I1145" s="78"/>
      <c r="J1145" s="37">
        <f t="shared" si="424"/>
        <v>0</v>
      </c>
      <c r="V1145" s="180">
        <f t="shared" si="420"/>
        <v>0</v>
      </c>
      <c r="W1145" s="180">
        <f t="shared" si="425"/>
        <v>0</v>
      </c>
      <c r="X1145" s="180"/>
      <c r="Y1145" s="180"/>
      <c r="Z1145" s="180">
        <f t="shared" si="426"/>
        <v>0</v>
      </c>
      <c r="AA1145" s="180"/>
      <c r="AB1145" s="180"/>
      <c r="AC1145" s="180">
        <f t="shared" si="427"/>
        <v>0</v>
      </c>
      <c r="AM1145" s="179">
        <f t="shared" si="428"/>
        <v>0</v>
      </c>
      <c r="AP1145" s="37">
        <f t="shared" si="429"/>
        <v>0</v>
      </c>
      <c r="AS1145" s="37">
        <f t="shared" si="430"/>
        <v>0</v>
      </c>
      <c r="AV1145" s="37">
        <f t="shared" si="443"/>
        <v>0</v>
      </c>
      <c r="DE1145" s="37">
        <f t="shared" si="431"/>
        <v>0</v>
      </c>
      <c r="EL1145" s="37">
        <f t="shared" si="432"/>
        <v>0</v>
      </c>
      <c r="FH1145" s="37">
        <v>0</v>
      </c>
      <c r="FI1145" s="37">
        <v>0</v>
      </c>
      <c r="JT1145" s="37">
        <f t="shared" si="433"/>
        <v>0</v>
      </c>
      <c r="JW1145" s="37">
        <f t="shared" si="434"/>
        <v>0</v>
      </c>
      <c r="JZ1145" s="37">
        <f t="shared" si="435"/>
        <v>0</v>
      </c>
      <c r="KA1145" s="37">
        <f t="shared" si="436"/>
        <v>0</v>
      </c>
      <c r="KB1145" s="37">
        <f t="shared" si="437"/>
        <v>0</v>
      </c>
      <c r="KC1145" s="37">
        <f t="shared" si="438"/>
        <v>0</v>
      </c>
      <c r="KD1145" s="37">
        <f t="shared" si="439"/>
        <v>0</v>
      </c>
      <c r="KV1145" s="37">
        <f t="shared" si="440"/>
        <v>0</v>
      </c>
    </row>
    <row r="1146" spans="1:308" ht="17.25" customHeight="1" x14ac:dyDescent="0.3">
      <c r="A1146" s="17"/>
      <c r="B1146" s="19"/>
      <c r="E1146" s="78"/>
      <c r="F1146" s="78"/>
      <c r="G1146" s="78"/>
      <c r="H1146" s="78"/>
      <c r="I1146" s="78"/>
      <c r="J1146" s="37">
        <f t="shared" si="424"/>
        <v>0</v>
      </c>
      <c r="V1146" s="180">
        <f t="shared" si="420"/>
        <v>0</v>
      </c>
      <c r="W1146" s="180">
        <f t="shared" si="425"/>
        <v>0</v>
      </c>
      <c r="X1146" s="180"/>
      <c r="Y1146" s="180"/>
      <c r="Z1146" s="180">
        <f t="shared" si="426"/>
        <v>0</v>
      </c>
      <c r="AA1146" s="180"/>
      <c r="AB1146" s="180"/>
      <c r="AC1146" s="180">
        <f t="shared" si="427"/>
        <v>0</v>
      </c>
      <c r="AM1146" s="179">
        <f t="shared" si="428"/>
        <v>0</v>
      </c>
      <c r="AP1146" s="37">
        <f t="shared" si="429"/>
        <v>0</v>
      </c>
      <c r="AS1146" s="37">
        <f t="shared" si="430"/>
        <v>0</v>
      </c>
      <c r="AV1146" s="37">
        <f t="shared" si="443"/>
        <v>0</v>
      </c>
      <c r="DE1146" s="37">
        <f t="shared" si="431"/>
        <v>0</v>
      </c>
      <c r="EL1146" s="37">
        <f t="shared" si="432"/>
        <v>0</v>
      </c>
      <c r="FH1146" s="37">
        <v>0</v>
      </c>
      <c r="FI1146" s="37">
        <v>0</v>
      </c>
      <c r="JT1146" s="37">
        <f t="shared" si="433"/>
        <v>0</v>
      </c>
      <c r="JW1146" s="37">
        <f t="shared" si="434"/>
        <v>0</v>
      </c>
      <c r="JZ1146" s="37">
        <f t="shared" si="435"/>
        <v>0</v>
      </c>
      <c r="KA1146" s="37">
        <f t="shared" si="436"/>
        <v>0</v>
      </c>
      <c r="KB1146" s="37">
        <f t="shared" si="437"/>
        <v>0</v>
      </c>
      <c r="KC1146" s="37">
        <f t="shared" si="438"/>
        <v>0</v>
      </c>
      <c r="KD1146" s="37">
        <f t="shared" si="439"/>
        <v>0</v>
      </c>
      <c r="KV1146" s="37">
        <f t="shared" si="440"/>
        <v>0</v>
      </c>
    </row>
    <row r="1147" spans="1:308" ht="17.25" customHeight="1" x14ac:dyDescent="0.3">
      <c r="A1147" s="17"/>
      <c r="B1147" s="19"/>
      <c r="E1147" s="78"/>
      <c r="F1147" s="78"/>
      <c r="G1147" s="78"/>
      <c r="H1147" s="78"/>
      <c r="I1147" s="78"/>
      <c r="J1147" s="37">
        <f t="shared" si="424"/>
        <v>0</v>
      </c>
      <c r="V1147" s="180">
        <f t="shared" si="420"/>
        <v>0</v>
      </c>
      <c r="W1147" s="180">
        <f t="shared" si="425"/>
        <v>0</v>
      </c>
      <c r="X1147" s="180"/>
      <c r="Y1147" s="180"/>
      <c r="Z1147" s="180">
        <f t="shared" si="426"/>
        <v>0</v>
      </c>
      <c r="AA1147" s="180"/>
      <c r="AB1147" s="180"/>
      <c r="AC1147" s="180">
        <f t="shared" si="427"/>
        <v>0</v>
      </c>
      <c r="AM1147" s="179">
        <f t="shared" si="428"/>
        <v>0</v>
      </c>
      <c r="AP1147" s="37">
        <f t="shared" si="429"/>
        <v>0</v>
      </c>
      <c r="AS1147" s="37">
        <f t="shared" si="430"/>
        <v>0</v>
      </c>
      <c r="AV1147" s="37">
        <f t="shared" si="443"/>
        <v>0</v>
      </c>
      <c r="DE1147" s="37">
        <f t="shared" si="431"/>
        <v>0</v>
      </c>
      <c r="EL1147" s="37">
        <f t="shared" si="432"/>
        <v>0</v>
      </c>
      <c r="FH1147" s="37">
        <v>0</v>
      </c>
      <c r="FI1147" s="37">
        <v>0</v>
      </c>
      <c r="JT1147" s="37">
        <f t="shared" si="433"/>
        <v>0</v>
      </c>
      <c r="JW1147" s="37">
        <f t="shared" si="434"/>
        <v>0</v>
      </c>
      <c r="JZ1147" s="37">
        <f t="shared" si="435"/>
        <v>0</v>
      </c>
      <c r="KA1147" s="37">
        <f t="shared" si="436"/>
        <v>0</v>
      </c>
      <c r="KB1147" s="37">
        <f t="shared" si="437"/>
        <v>0</v>
      </c>
      <c r="KC1147" s="37">
        <f t="shared" si="438"/>
        <v>0</v>
      </c>
      <c r="KD1147" s="37">
        <f t="shared" si="439"/>
        <v>0</v>
      </c>
      <c r="KV1147" s="37">
        <f t="shared" si="440"/>
        <v>0</v>
      </c>
    </row>
    <row r="1148" spans="1:308" ht="17.25" customHeight="1" x14ac:dyDescent="0.3">
      <c r="A1148" s="17"/>
      <c r="B1148" s="19"/>
      <c r="E1148" s="78"/>
      <c r="F1148" s="78"/>
      <c r="G1148" s="78"/>
      <c r="H1148" s="78"/>
      <c r="I1148" s="78"/>
      <c r="J1148" s="37">
        <f t="shared" si="424"/>
        <v>0</v>
      </c>
      <c r="V1148" s="180">
        <f t="shared" si="420"/>
        <v>0</v>
      </c>
      <c r="W1148" s="180">
        <f t="shared" si="425"/>
        <v>0</v>
      </c>
      <c r="X1148" s="180"/>
      <c r="Y1148" s="180"/>
      <c r="Z1148" s="180">
        <f t="shared" si="426"/>
        <v>0</v>
      </c>
      <c r="AA1148" s="180"/>
      <c r="AB1148" s="180"/>
      <c r="AC1148" s="180">
        <f t="shared" si="427"/>
        <v>0</v>
      </c>
      <c r="AM1148" s="179">
        <f t="shared" si="428"/>
        <v>0</v>
      </c>
      <c r="AP1148" s="37">
        <f t="shared" si="429"/>
        <v>0</v>
      </c>
      <c r="AS1148" s="37">
        <f t="shared" si="430"/>
        <v>0</v>
      </c>
      <c r="AV1148" s="37">
        <f t="shared" si="443"/>
        <v>0</v>
      </c>
      <c r="DE1148" s="37">
        <f t="shared" si="431"/>
        <v>0</v>
      </c>
      <c r="EL1148" s="37">
        <f t="shared" si="432"/>
        <v>0</v>
      </c>
      <c r="FH1148" s="37">
        <v>0</v>
      </c>
      <c r="FI1148" s="37">
        <v>0</v>
      </c>
      <c r="JT1148" s="37">
        <f t="shared" si="433"/>
        <v>0</v>
      </c>
      <c r="JW1148" s="37">
        <f t="shared" si="434"/>
        <v>0</v>
      </c>
      <c r="JZ1148" s="37">
        <f t="shared" si="435"/>
        <v>0</v>
      </c>
      <c r="KA1148" s="37">
        <f t="shared" si="436"/>
        <v>0</v>
      </c>
      <c r="KB1148" s="37">
        <f t="shared" si="437"/>
        <v>0</v>
      </c>
      <c r="KC1148" s="37">
        <f t="shared" si="438"/>
        <v>0</v>
      </c>
      <c r="KD1148" s="37">
        <f t="shared" si="439"/>
        <v>0</v>
      </c>
      <c r="KV1148" s="37">
        <f t="shared" si="440"/>
        <v>0</v>
      </c>
    </row>
    <row r="1149" spans="1:308" ht="17.25" customHeight="1" x14ac:dyDescent="0.3">
      <c r="A1149" s="17"/>
      <c r="B1149" s="19"/>
      <c r="E1149" s="78"/>
      <c r="F1149" s="78"/>
      <c r="G1149" s="78"/>
      <c r="H1149" s="78"/>
      <c r="I1149" s="78"/>
      <c r="J1149" s="37">
        <f t="shared" si="424"/>
        <v>0</v>
      </c>
      <c r="V1149" s="180">
        <f t="shared" si="420"/>
        <v>0</v>
      </c>
      <c r="W1149" s="180">
        <f t="shared" si="425"/>
        <v>0</v>
      </c>
      <c r="X1149" s="180"/>
      <c r="Y1149" s="180"/>
      <c r="Z1149" s="180">
        <f t="shared" si="426"/>
        <v>0</v>
      </c>
      <c r="AA1149" s="180"/>
      <c r="AB1149" s="180"/>
      <c r="AC1149" s="180">
        <f t="shared" si="427"/>
        <v>0</v>
      </c>
      <c r="AM1149" s="179">
        <f t="shared" si="428"/>
        <v>0</v>
      </c>
      <c r="AP1149" s="37">
        <f t="shared" si="429"/>
        <v>0</v>
      </c>
      <c r="AS1149" s="37">
        <f t="shared" si="430"/>
        <v>0</v>
      </c>
      <c r="AV1149" s="37">
        <f t="shared" si="443"/>
        <v>0</v>
      </c>
      <c r="DE1149" s="37">
        <f t="shared" si="431"/>
        <v>0</v>
      </c>
      <c r="EL1149" s="37">
        <f t="shared" si="432"/>
        <v>0</v>
      </c>
      <c r="FH1149" s="37">
        <v>0</v>
      </c>
      <c r="FI1149" s="37">
        <v>0</v>
      </c>
      <c r="JT1149" s="37">
        <f t="shared" si="433"/>
        <v>0</v>
      </c>
      <c r="JW1149" s="37">
        <f t="shared" si="434"/>
        <v>0</v>
      </c>
      <c r="JZ1149" s="37">
        <f t="shared" si="435"/>
        <v>0</v>
      </c>
      <c r="KA1149" s="37">
        <f t="shared" si="436"/>
        <v>0</v>
      </c>
      <c r="KB1149" s="37">
        <f t="shared" si="437"/>
        <v>0</v>
      </c>
      <c r="KC1149" s="37">
        <f t="shared" si="438"/>
        <v>0</v>
      </c>
      <c r="KD1149" s="37">
        <f t="shared" si="439"/>
        <v>0</v>
      </c>
      <c r="KV1149" s="37">
        <f t="shared" si="440"/>
        <v>0</v>
      </c>
    </row>
    <row r="1150" spans="1:308" ht="17.25" customHeight="1" x14ac:dyDescent="0.3">
      <c r="A1150" s="17"/>
      <c r="B1150" s="19"/>
      <c r="E1150" s="78"/>
      <c r="F1150" s="78"/>
      <c r="G1150" s="78"/>
      <c r="H1150" s="78"/>
      <c r="I1150" s="78"/>
      <c r="J1150" s="37">
        <f t="shared" si="424"/>
        <v>0</v>
      </c>
      <c r="V1150" s="180">
        <f t="shared" si="420"/>
        <v>0</v>
      </c>
      <c r="W1150" s="180">
        <f t="shared" si="425"/>
        <v>0</v>
      </c>
      <c r="X1150" s="180"/>
      <c r="Y1150" s="180"/>
      <c r="Z1150" s="180">
        <f t="shared" si="426"/>
        <v>0</v>
      </c>
      <c r="AA1150" s="180"/>
      <c r="AB1150" s="180"/>
      <c r="AC1150" s="180">
        <f t="shared" si="427"/>
        <v>0</v>
      </c>
      <c r="AM1150" s="179">
        <f t="shared" si="428"/>
        <v>0</v>
      </c>
      <c r="AP1150" s="37">
        <f t="shared" si="429"/>
        <v>0</v>
      </c>
      <c r="AS1150" s="37">
        <f t="shared" si="430"/>
        <v>0</v>
      </c>
      <c r="AV1150" s="37">
        <f t="shared" si="443"/>
        <v>0</v>
      </c>
      <c r="DE1150" s="37">
        <f t="shared" si="431"/>
        <v>0</v>
      </c>
      <c r="EL1150" s="37">
        <f t="shared" si="432"/>
        <v>0</v>
      </c>
      <c r="FH1150" s="37">
        <v>0</v>
      </c>
      <c r="FI1150" s="37">
        <v>0</v>
      </c>
      <c r="JT1150" s="37">
        <f t="shared" si="433"/>
        <v>0</v>
      </c>
      <c r="JW1150" s="37">
        <f t="shared" si="434"/>
        <v>0</v>
      </c>
      <c r="JZ1150" s="37">
        <f t="shared" si="435"/>
        <v>0</v>
      </c>
      <c r="KA1150" s="37">
        <f t="shared" si="436"/>
        <v>0</v>
      </c>
      <c r="KB1150" s="37">
        <f t="shared" si="437"/>
        <v>0</v>
      </c>
      <c r="KC1150" s="37">
        <f t="shared" si="438"/>
        <v>0</v>
      </c>
      <c r="KD1150" s="37">
        <f t="shared" si="439"/>
        <v>0</v>
      </c>
      <c r="KV1150" s="37">
        <f t="shared" si="440"/>
        <v>0</v>
      </c>
    </row>
    <row r="1151" spans="1:308" ht="17.25" customHeight="1" x14ac:dyDescent="0.3">
      <c r="A1151" s="17"/>
      <c r="B1151" s="19"/>
      <c r="E1151" s="78"/>
      <c r="F1151" s="78"/>
      <c r="G1151" s="78"/>
      <c r="H1151" s="78"/>
      <c r="I1151" s="78"/>
      <c r="J1151" s="37">
        <f t="shared" si="424"/>
        <v>0</v>
      </c>
      <c r="V1151" s="180">
        <f t="shared" si="420"/>
        <v>0</v>
      </c>
      <c r="W1151" s="180">
        <f t="shared" si="425"/>
        <v>0</v>
      </c>
      <c r="X1151" s="180"/>
      <c r="Y1151" s="180"/>
      <c r="Z1151" s="180">
        <f t="shared" si="426"/>
        <v>0</v>
      </c>
      <c r="AA1151" s="180"/>
      <c r="AB1151" s="180"/>
      <c r="AC1151" s="180">
        <f t="shared" si="427"/>
        <v>0</v>
      </c>
      <c r="AM1151" s="179">
        <f t="shared" si="428"/>
        <v>0</v>
      </c>
      <c r="AP1151" s="37">
        <f t="shared" si="429"/>
        <v>0</v>
      </c>
      <c r="AS1151" s="37">
        <f t="shared" si="430"/>
        <v>0</v>
      </c>
      <c r="AV1151" s="37">
        <f t="shared" si="443"/>
        <v>0</v>
      </c>
      <c r="DE1151" s="37">
        <f t="shared" si="431"/>
        <v>0</v>
      </c>
      <c r="EL1151" s="37">
        <f t="shared" si="432"/>
        <v>0</v>
      </c>
      <c r="FH1151" s="37">
        <v>0</v>
      </c>
      <c r="FI1151" s="37">
        <v>0</v>
      </c>
      <c r="JT1151" s="37">
        <f t="shared" si="433"/>
        <v>0</v>
      </c>
      <c r="JW1151" s="37">
        <f t="shared" si="434"/>
        <v>0</v>
      </c>
      <c r="JZ1151" s="37">
        <f t="shared" si="435"/>
        <v>0</v>
      </c>
      <c r="KA1151" s="37">
        <f t="shared" si="436"/>
        <v>0</v>
      </c>
      <c r="KB1151" s="37">
        <f t="shared" si="437"/>
        <v>0</v>
      </c>
      <c r="KC1151" s="37">
        <f t="shared" si="438"/>
        <v>0</v>
      </c>
      <c r="KD1151" s="37">
        <f t="shared" si="439"/>
        <v>0</v>
      </c>
      <c r="KV1151" s="37">
        <f t="shared" si="440"/>
        <v>0</v>
      </c>
    </row>
    <row r="1152" spans="1:308" ht="17.25" customHeight="1" x14ac:dyDescent="0.3">
      <c r="A1152" s="17"/>
      <c r="B1152" s="19"/>
      <c r="E1152" s="78"/>
      <c r="F1152" s="78"/>
      <c r="G1152" s="78"/>
      <c r="H1152" s="78"/>
      <c r="I1152" s="78"/>
      <c r="J1152" s="37">
        <f t="shared" si="424"/>
        <v>0</v>
      </c>
      <c r="V1152" s="180">
        <f t="shared" si="420"/>
        <v>0</v>
      </c>
      <c r="W1152" s="180">
        <f t="shared" si="425"/>
        <v>0</v>
      </c>
      <c r="X1152" s="180"/>
      <c r="Y1152" s="180"/>
      <c r="Z1152" s="180">
        <f t="shared" si="426"/>
        <v>0</v>
      </c>
      <c r="AA1152" s="180"/>
      <c r="AB1152" s="180"/>
      <c r="AC1152" s="180">
        <f t="shared" si="427"/>
        <v>0</v>
      </c>
      <c r="AM1152" s="179">
        <f t="shared" si="428"/>
        <v>0</v>
      </c>
      <c r="AP1152" s="37">
        <f t="shared" si="429"/>
        <v>0</v>
      </c>
      <c r="AS1152" s="37">
        <f t="shared" si="430"/>
        <v>0</v>
      </c>
      <c r="AV1152" s="37">
        <f t="shared" si="443"/>
        <v>0</v>
      </c>
      <c r="DE1152" s="37">
        <f t="shared" si="431"/>
        <v>0</v>
      </c>
      <c r="EL1152" s="37">
        <f t="shared" si="432"/>
        <v>0</v>
      </c>
      <c r="FH1152" s="37">
        <v>0</v>
      </c>
      <c r="FI1152" s="37">
        <v>0</v>
      </c>
      <c r="JT1152" s="37">
        <f t="shared" si="433"/>
        <v>0</v>
      </c>
      <c r="JW1152" s="37">
        <f t="shared" si="434"/>
        <v>0</v>
      </c>
      <c r="JZ1152" s="37">
        <f t="shared" si="435"/>
        <v>0</v>
      </c>
      <c r="KA1152" s="37">
        <f t="shared" si="436"/>
        <v>0</v>
      </c>
      <c r="KB1152" s="37">
        <f t="shared" si="437"/>
        <v>0</v>
      </c>
      <c r="KC1152" s="37">
        <f t="shared" si="438"/>
        <v>0</v>
      </c>
      <c r="KD1152" s="37">
        <f t="shared" si="439"/>
        <v>0</v>
      </c>
      <c r="KV1152" s="37">
        <f t="shared" si="440"/>
        <v>0</v>
      </c>
    </row>
    <row r="1153" spans="1:308" ht="17.25" customHeight="1" x14ac:dyDescent="0.3">
      <c r="A1153" s="17"/>
      <c r="B1153" s="19"/>
      <c r="E1153" s="78"/>
      <c r="F1153" s="78"/>
      <c r="G1153" s="78"/>
      <c r="H1153" s="78"/>
      <c r="I1153" s="78"/>
      <c r="J1153" s="37">
        <f t="shared" si="424"/>
        <v>0</v>
      </c>
      <c r="V1153" s="180">
        <f t="shared" si="420"/>
        <v>0</v>
      </c>
      <c r="W1153" s="180">
        <f t="shared" si="425"/>
        <v>0</v>
      </c>
      <c r="X1153" s="180"/>
      <c r="Y1153" s="180"/>
      <c r="Z1153" s="180">
        <f t="shared" si="426"/>
        <v>0</v>
      </c>
      <c r="AA1153" s="180"/>
      <c r="AB1153" s="180"/>
      <c r="AC1153" s="180">
        <f t="shared" si="427"/>
        <v>0</v>
      </c>
      <c r="AM1153" s="179">
        <f t="shared" si="428"/>
        <v>0</v>
      </c>
      <c r="AP1153" s="37">
        <f t="shared" si="429"/>
        <v>0</v>
      </c>
      <c r="AS1153" s="37">
        <f t="shared" si="430"/>
        <v>0</v>
      </c>
      <c r="AV1153" s="37">
        <f t="shared" si="443"/>
        <v>0</v>
      </c>
      <c r="DE1153" s="37">
        <f t="shared" si="431"/>
        <v>0</v>
      </c>
      <c r="EL1153" s="37">
        <f t="shared" si="432"/>
        <v>0</v>
      </c>
      <c r="FH1153" s="37">
        <v>0</v>
      </c>
      <c r="FI1153" s="37">
        <v>0</v>
      </c>
      <c r="JT1153" s="37">
        <f t="shared" si="433"/>
        <v>0</v>
      </c>
      <c r="JW1153" s="37">
        <f t="shared" si="434"/>
        <v>0</v>
      </c>
      <c r="JZ1153" s="37">
        <f t="shared" si="435"/>
        <v>0</v>
      </c>
      <c r="KA1153" s="37">
        <f t="shared" si="436"/>
        <v>0</v>
      </c>
      <c r="KB1153" s="37">
        <f t="shared" si="437"/>
        <v>0</v>
      </c>
      <c r="KC1153" s="37">
        <f t="shared" si="438"/>
        <v>0</v>
      </c>
      <c r="KD1153" s="37">
        <f t="shared" si="439"/>
        <v>0</v>
      </c>
      <c r="KV1153" s="37">
        <f t="shared" si="440"/>
        <v>0</v>
      </c>
    </row>
    <row r="1154" spans="1:308" ht="17.25" customHeight="1" x14ac:dyDescent="0.3">
      <c r="A1154" s="17"/>
      <c r="B1154" s="19"/>
      <c r="E1154" s="78"/>
      <c r="F1154" s="78"/>
      <c r="G1154" s="78"/>
      <c r="H1154" s="78"/>
      <c r="I1154" s="78"/>
      <c r="J1154" s="37">
        <f t="shared" si="424"/>
        <v>0</v>
      </c>
      <c r="V1154" s="180">
        <f t="shared" si="420"/>
        <v>0</v>
      </c>
      <c r="W1154" s="180">
        <f t="shared" si="425"/>
        <v>0</v>
      </c>
      <c r="X1154" s="180"/>
      <c r="Y1154" s="180"/>
      <c r="Z1154" s="180">
        <f t="shared" si="426"/>
        <v>0</v>
      </c>
      <c r="AA1154" s="180"/>
      <c r="AB1154" s="180"/>
      <c r="AC1154" s="180">
        <f t="shared" si="427"/>
        <v>0</v>
      </c>
      <c r="AM1154" s="179">
        <f t="shared" si="428"/>
        <v>0</v>
      </c>
      <c r="AP1154" s="37">
        <f t="shared" si="429"/>
        <v>0</v>
      </c>
      <c r="AS1154" s="37">
        <f t="shared" si="430"/>
        <v>0</v>
      </c>
      <c r="AV1154" s="37">
        <f t="shared" si="443"/>
        <v>0</v>
      </c>
      <c r="DE1154" s="37">
        <f t="shared" si="431"/>
        <v>0</v>
      </c>
      <c r="EL1154" s="37">
        <f t="shared" si="432"/>
        <v>0</v>
      </c>
      <c r="FH1154" s="37">
        <v>0</v>
      </c>
      <c r="FI1154" s="37">
        <v>0</v>
      </c>
      <c r="JT1154" s="37">
        <f t="shared" si="433"/>
        <v>0</v>
      </c>
      <c r="JW1154" s="37">
        <f t="shared" si="434"/>
        <v>0</v>
      </c>
      <c r="JZ1154" s="37">
        <f t="shared" si="435"/>
        <v>0</v>
      </c>
      <c r="KA1154" s="37">
        <f t="shared" si="436"/>
        <v>0</v>
      </c>
      <c r="KB1154" s="37">
        <f t="shared" si="437"/>
        <v>0</v>
      </c>
      <c r="KC1154" s="37">
        <f t="shared" si="438"/>
        <v>0</v>
      </c>
      <c r="KD1154" s="37">
        <f t="shared" si="439"/>
        <v>0</v>
      </c>
      <c r="KV1154" s="37">
        <f t="shared" si="440"/>
        <v>0</v>
      </c>
    </row>
    <row r="1155" spans="1:308" ht="17.25" customHeight="1" x14ac:dyDescent="0.3">
      <c r="A1155" s="17"/>
      <c r="B1155" s="19"/>
      <c r="E1155" s="78"/>
      <c r="F1155" s="78"/>
      <c r="G1155" s="78"/>
      <c r="H1155" s="78"/>
      <c r="I1155" s="78"/>
      <c r="J1155" s="37">
        <f t="shared" si="424"/>
        <v>0</v>
      </c>
      <c r="V1155" s="180">
        <f t="shared" si="420"/>
        <v>0</v>
      </c>
      <c r="W1155" s="180">
        <f t="shared" si="425"/>
        <v>0</v>
      </c>
      <c r="X1155" s="180"/>
      <c r="Y1155" s="180"/>
      <c r="Z1155" s="180">
        <f t="shared" si="426"/>
        <v>0</v>
      </c>
      <c r="AA1155" s="180"/>
      <c r="AB1155" s="180"/>
      <c r="AC1155" s="180">
        <f t="shared" si="427"/>
        <v>0</v>
      </c>
      <c r="AM1155" s="179">
        <f t="shared" si="428"/>
        <v>0</v>
      </c>
      <c r="AP1155" s="37">
        <f t="shared" si="429"/>
        <v>0</v>
      </c>
      <c r="AS1155" s="37">
        <f t="shared" si="430"/>
        <v>0</v>
      </c>
      <c r="AV1155" s="37">
        <f t="shared" si="443"/>
        <v>0</v>
      </c>
      <c r="DE1155" s="37">
        <f t="shared" si="431"/>
        <v>0</v>
      </c>
      <c r="EL1155" s="37">
        <f t="shared" si="432"/>
        <v>0</v>
      </c>
      <c r="FH1155" s="37">
        <v>0</v>
      </c>
      <c r="FI1155" s="37">
        <v>0</v>
      </c>
      <c r="JT1155" s="37">
        <f t="shared" si="433"/>
        <v>0</v>
      </c>
      <c r="JW1155" s="37">
        <f t="shared" si="434"/>
        <v>0</v>
      </c>
      <c r="JZ1155" s="37">
        <f t="shared" si="435"/>
        <v>0</v>
      </c>
      <c r="KA1155" s="37">
        <f t="shared" si="436"/>
        <v>0</v>
      </c>
      <c r="KB1155" s="37">
        <f t="shared" si="437"/>
        <v>0</v>
      </c>
      <c r="KC1155" s="37">
        <f t="shared" si="438"/>
        <v>0</v>
      </c>
      <c r="KD1155" s="37">
        <f t="shared" si="439"/>
        <v>0</v>
      </c>
      <c r="KV1155" s="37">
        <f t="shared" si="440"/>
        <v>0</v>
      </c>
    </row>
    <row r="1156" spans="1:308" ht="17.25" customHeight="1" x14ac:dyDescent="0.3">
      <c r="A1156" s="17"/>
      <c r="B1156" s="19"/>
      <c r="E1156" s="78"/>
      <c r="F1156" s="78"/>
      <c r="G1156" s="78"/>
      <c r="H1156" s="78"/>
      <c r="I1156" s="78"/>
      <c r="J1156" s="37">
        <f t="shared" si="424"/>
        <v>0</v>
      </c>
      <c r="V1156" s="180">
        <f t="shared" si="420"/>
        <v>0</v>
      </c>
      <c r="W1156" s="180">
        <f t="shared" si="425"/>
        <v>0</v>
      </c>
      <c r="X1156" s="180"/>
      <c r="Y1156" s="180"/>
      <c r="Z1156" s="180">
        <f t="shared" si="426"/>
        <v>0</v>
      </c>
      <c r="AA1156" s="180"/>
      <c r="AB1156" s="180"/>
      <c r="AC1156" s="180">
        <f t="shared" si="427"/>
        <v>0</v>
      </c>
      <c r="AM1156" s="179">
        <f t="shared" si="428"/>
        <v>0</v>
      </c>
      <c r="AP1156" s="37">
        <f t="shared" si="429"/>
        <v>0</v>
      </c>
      <c r="AS1156" s="37">
        <f t="shared" si="430"/>
        <v>0</v>
      </c>
      <c r="AV1156" s="37">
        <f t="shared" si="443"/>
        <v>0</v>
      </c>
      <c r="DE1156" s="37">
        <f t="shared" si="431"/>
        <v>0</v>
      </c>
      <c r="EL1156" s="37">
        <f t="shared" si="432"/>
        <v>0</v>
      </c>
      <c r="FH1156" s="37">
        <v>0</v>
      </c>
      <c r="FI1156" s="37">
        <v>0</v>
      </c>
      <c r="JT1156" s="37">
        <f t="shared" si="433"/>
        <v>0</v>
      </c>
      <c r="JW1156" s="37">
        <f t="shared" si="434"/>
        <v>0</v>
      </c>
      <c r="JZ1156" s="37">
        <f t="shared" si="435"/>
        <v>0</v>
      </c>
      <c r="KA1156" s="37">
        <f t="shared" si="436"/>
        <v>0</v>
      </c>
      <c r="KB1156" s="37">
        <f t="shared" si="437"/>
        <v>0</v>
      </c>
      <c r="KC1156" s="37">
        <f t="shared" si="438"/>
        <v>0</v>
      </c>
      <c r="KD1156" s="37">
        <f t="shared" si="439"/>
        <v>0</v>
      </c>
      <c r="KV1156" s="37">
        <f t="shared" si="440"/>
        <v>0</v>
      </c>
    </row>
    <row r="1157" spans="1:308" ht="17.25" customHeight="1" x14ac:dyDescent="0.3">
      <c r="A1157" s="17"/>
      <c r="B1157" s="19"/>
      <c r="E1157" s="78"/>
      <c r="F1157" s="78"/>
      <c r="G1157" s="78"/>
      <c r="H1157" s="78"/>
      <c r="I1157" s="78"/>
      <c r="J1157" s="37">
        <f t="shared" si="424"/>
        <v>0</v>
      </c>
      <c r="V1157" s="180">
        <f t="shared" si="420"/>
        <v>0</v>
      </c>
      <c r="W1157" s="180">
        <f t="shared" si="425"/>
        <v>0</v>
      </c>
      <c r="X1157" s="180"/>
      <c r="Y1157" s="180"/>
      <c r="Z1157" s="180">
        <f t="shared" si="426"/>
        <v>0</v>
      </c>
      <c r="AA1157" s="180"/>
      <c r="AB1157" s="180"/>
      <c r="AC1157" s="180">
        <f t="shared" si="427"/>
        <v>0</v>
      </c>
      <c r="AM1157" s="179">
        <f t="shared" si="428"/>
        <v>0</v>
      </c>
      <c r="AP1157" s="37">
        <f t="shared" si="429"/>
        <v>0</v>
      </c>
      <c r="AS1157" s="37">
        <f t="shared" si="430"/>
        <v>0</v>
      </c>
      <c r="AV1157" s="37">
        <f t="shared" si="443"/>
        <v>0</v>
      </c>
      <c r="DE1157" s="37">
        <f t="shared" si="431"/>
        <v>0</v>
      </c>
      <c r="EL1157" s="37">
        <f t="shared" si="432"/>
        <v>0</v>
      </c>
      <c r="FH1157" s="37">
        <v>0</v>
      </c>
      <c r="FI1157" s="37">
        <v>0</v>
      </c>
      <c r="JT1157" s="37">
        <f t="shared" si="433"/>
        <v>0</v>
      </c>
      <c r="JW1157" s="37">
        <f t="shared" si="434"/>
        <v>0</v>
      </c>
      <c r="JZ1157" s="37">
        <f t="shared" si="435"/>
        <v>0</v>
      </c>
      <c r="KA1157" s="37">
        <f t="shared" si="436"/>
        <v>0</v>
      </c>
      <c r="KB1157" s="37">
        <f t="shared" si="437"/>
        <v>0</v>
      </c>
      <c r="KC1157" s="37">
        <f t="shared" si="438"/>
        <v>0</v>
      </c>
      <c r="KD1157" s="37">
        <f t="shared" si="439"/>
        <v>0</v>
      </c>
      <c r="KV1157" s="37">
        <f t="shared" si="440"/>
        <v>0</v>
      </c>
    </row>
    <row r="1158" spans="1:308" ht="17.25" customHeight="1" x14ac:dyDescent="0.3">
      <c r="A1158" s="17"/>
      <c r="B1158" s="19"/>
      <c r="E1158" s="78"/>
      <c r="F1158" s="78"/>
      <c r="G1158" s="78"/>
      <c r="H1158" s="78"/>
      <c r="I1158" s="78"/>
      <c r="J1158" s="37">
        <f t="shared" si="424"/>
        <v>0</v>
      </c>
      <c r="V1158" s="180">
        <f t="shared" si="420"/>
        <v>0</v>
      </c>
      <c r="W1158" s="180">
        <f t="shared" si="425"/>
        <v>0</v>
      </c>
      <c r="X1158" s="180"/>
      <c r="Y1158" s="180"/>
      <c r="Z1158" s="180">
        <f t="shared" si="426"/>
        <v>0</v>
      </c>
      <c r="AA1158" s="180"/>
      <c r="AB1158" s="180"/>
      <c r="AC1158" s="180">
        <f t="shared" si="427"/>
        <v>0</v>
      </c>
      <c r="AM1158" s="179">
        <f t="shared" si="428"/>
        <v>0</v>
      </c>
      <c r="AP1158" s="37">
        <f t="shared" si="429"/>
        <v>0</v>
      </c>
      <c r="AS1158" s="37">
        <f t="shared" si="430"/>
        <v>0</v>
      </c>
      <c r="AV1158" s="37">
        <f t="shared" si="443"/>
        <v>0</v>
      </c>
      <c r="DE1158" s="37">
        <f t="shared" si="431"/>
        <v>0</v>
      </c>
      <c r="EL1158" s="37">
        <f t="shared" si="432"/>
        <v>0</v>
      </c>
      <c r="FH1158" s="37">
        <v>0</v>
      </c>
      <c r="FI1158" s="37">
        <v>0</v>
      </c>
      <c r="JT1158" s="37">
        <f t="shared" si="433"/>
        <v>0</v>
      </c>
      <c r="JW1158" s="37">
        <f t="shared" si="434"/>
        <v>0</v>
      </c>
      <c r="JZ1158" s="37">
        <f t="shared" si="435"/>
        <v>0</v>
      </c>
      <c r="KA1158" s="37">
        <f t="shared" si="436"/>
        <v>0</v>
      </c>
      <c r="KB1158" s="37">
        <f t="shared" si="437"/>
        <v>0</v>
      </c>
      <c r="KC1158" s="37">
        <f t="shared" si="438"/>
        <v>0</v>
      </c>
      <c r="KD1158" s="37">
        <f t="shared" si="439"/>
        <v>0</v>
      </c>
      <c r="KV1158" s="37">
        <f t="shared" si="440"/>
        <v>0</v>
      </c>
    </row>
    <row r="1159" spans="1:308" ht="17.25" customHeight="1" x14ac:dyDescent="0.3">
      <c r="A1159" s="17"/>
      <c r="B1159" s="19"/>
      <c r="E1159" s="78"/>
      <c r="F1159" s="78"/>
      <c r="G1159" s="78"/>
      <c r="H1159" s="78"/>
      <c r="I1159" s="78"/>
      <c r="J1159" s="37">
        <f t="shared" si="424"/>
        <v>0</v>
      </c>
      <c r="V1159" s="180">
        <f t="shared" si="420"/>
        <v>0</v>
      </c>
      <c r="W1159" s="180">
        <f t="shared" si="425"/>
        <v>0</v>
      </c>
      <c r="X1159" s="180"/>
      <c r="Y1159" s="180"/>
      <c r="Z1159" s="180">
        <f t="shared" si="426"/>
        <v>0</v>
      </c>
      <c r="AA1159" s="180"/>
      <c r="AB1159" s="180"/>
      <c r="AC1159" s="180">
        <f t="shared" si="427"/>
        <v>0</v>
      </c>
      <c r="AM1159" s="179">
        <f t="shared" si="428"/>
        <v>0</v>
      </c>
      <c r="AP1159" s="37">
        <f t="shared" si="429"/>
        <v>0</v>
      </c>
      <c r="AS1159" s="37">
        <f t="shared" si="430"/>
        <v>0</v>
      </c>
      <c r="AV1159" s="37">
        <f t="shared" si="443"/>
        <v>0</v>
      </c>
      <c r="DE1159" s="37">
        <f t="shared" si="431"/>
        <v>0</v>
      </c>
      <c r="EL1159" s="37">
        <f t="shared" si="432"/>
        <v>0</v>
      </c>
      <c r="FH1159" s="37">
        <v>0</v>
      </c>
      <c r="FI1159" s="37">
        <v>0</v>
      </c>
      <c r="JT1159" s="37">
        <f t="shared" si="433"/>
        <v>0</v>
      </c>
      <c r="JW1159" s="37">
        <f t="shared" si="434"/>
        <v>0</v>
      </c>
      <c r="JZ1159" s="37">
        <f t="shared" si="435"/>
        <v>0</v>
      </c>
      <c r="KA1159" s="37">
        <f t="shared" si="436"/>
        <v>0</v>
      </c>
      <c r="KB1159" s="37">
        <f t="shared" si="437"/>
        <v>0</v>
      </c>
      <c r="KC1159" s="37">
        <f t="shared" si="438"/>
        <v>0</v>
      </c>
      <c r="KD1159" s="37">
        <f t="shared" si="439"/>
        <v>0</v>
      </c>
      <c r="KV1159" s="37">
        <f t="shared" si="440"/>
        <v>0</v>
      </c>
    </row>
    <row r="1160" spans="1:308" ht="17.25" customHeight="1" x14ac:dyDescent="0.3">
      <c r="A1160" s="17"/>
      <c r="B1160" s="19"/>
      <c r="E1160" s="78"/>
      <c r="F1160" s="78"/>
      <c r="G1160" s="78"/>
      <c r="H1160" s="78"/>
      <c r="I1160" s="78"/>
      <c r="J1160" s="37">
        <f t="shared" si="424"/>
        <v>0</v>
      </c>
      <c r="V1160" s="180">
        <f t="shared" si="420"/>
        <v>0</v>
      </c>
      <c r="W1160" s="180">
        <f t="shared" si="425"/>
        <v>0</v>
      </c>
      <c r="X1160" s="180"/>
      <c r="Y1160" s="180"/>
      <c r="Z1160" s="180">
        <f t="shared" si="426"/>
        <v>0</v>
      </c>
      <c r="AA1160" s="180"/>
      <c r="AB1160" s="180"/>
      <c r="AC1160" s="180">
        <f t="shared" si="427"/>
        <v>0</v>
      </c>
      <c r="AM1160" s="179">
        <f t="shared" si="428"/>
        <v>0</v>
      </c>
      <c r="AP1160" s="37">
        <f t="shared" si="429"/>
        <v>0</v>
      </c>
      <c r="AS1160" s="37">
        <f t="shared" si="430"/>
        <v>0</v>
      </c>
      <c r="AV1160" s="37">
        <f t="shared" si="443"/>
        <v>0</v>
      </c>
      <c r="DE1160" s="37">
        <f t="shared" si="431"/>
        <v>0</v>
      </c>
      <c r="EL1160" s="37">
        <f t="shared" si="432"/>
        <v>0</v>
      </c>
      <c r="FH1160" s="37">
        <v>0</v>
      </c>
      <c r="FI1160" s="37">
        <v>0</v>
      </c>
      <c r="JT1160" s="37">
        <f t="shared" si="433"/>
        <v>0</v>
      </c>
      <c r="JW1160" s="37">
        <f t="shared" si="434"/>
        <v>0</v>
      </c>
      <c r="JZ1160" s="37">
        <f t="shared" si="435"/>
        <v>0</v>
      </c>
      <c r="KA1160" s="37">
        <f t="shared" si="436"/>
        <v>0</v>
      </c>
      <c r="KB1160" s="37">
        <f t="shared" si="437"/>
        <v>0</v>
      </c>
      <c r="KC1160" s="37">
        <f t="shared" si="438"/>
        <v>0</v>
      </c>
      <c r="KD1160" s="37">
        <f t="shared" si="439"/>
        <v>0</v>
      </c>
      <c r="KV1160" s="37">
        <f t="shared" si="440"/>
        <v>0</v>
      </c>
    </row>
    <row r="1161" spans="1:308" ht="17.25" customHeight="1" x14ac:dyDescent="0.3">
      <c r="A1161" s="17"/>
      <c r="B1161" s="19"/>
      <c r="E1161" s="78"/>
      <c r="F1161" s="78"/>
      <c r="G1161" s="78"/>
      <c r="H1161" s="78"/>
      <c r="I1161" s="78"/>
      <c r="J1161" s="37">
        <f t="shared" si="424"/>
        <v>0</v>
      </c>
      <c r="V1161" s="180">
        <f t="shared" ref="V1161:V1224" si="444">SUM(W1161,Z1161,AC1161)</f>
        <v>0</v>
      </c>
      <c r="W1161" s="180">
        <f t="shared" si="425"/>
        <v>0</v>
      </c>
      <c r="X1161" s="180"/>
      <c r="Y1161" s="180"/>
      <c r="Z1161" s="180">
        <f t="shared" si="426"/>
        <v>0</v>
      </c>
      <c r="AA1161" s="180"/>
      <c r="AB1161" s="180"/>
      <c r="AC1161" s="180">
        <f t="shared" si="427"/>
        <v>0</v>
      </c>
      <c r="AM1161" s="179">
        <f t="shared" si="428"/>
        <v>0</v>
      </c>
      <c r="AP1161" s="37">
        <f t="shared" si="429"/>
        <v>0</v>
      </c>
      <c r="AS1161" s="37">
        <f t="shared" si="430"/>
        <v>0</v>
      </c>
      <c r="AV1161" s="37">
        <f t="shared" si="443"/>
        <v>0</v>
      </c>
      <c r="DE1161" s="37">
        <f t="shared" si="431"/>
        <v>0</v>
      </c>
      <c r="EL1161" s="37">
        <f t="shared" si="432"/>
        <v>0</v>
      </c>
      <c r="FH1161" s="37">
        <v>0</v>
      </c>
      <c r="FI1161" s="37">
        <v>0</v>
      </c>
      <c r="JT1161" s="37">
        <f t="shared" si="433"/>
        <v>0</v>
      </c>
      <c r="JW1161" s="37">
        <f t="shared" si="434"/>
        <v>0</v>
      </c>
      <c r="JZ1161" s="37">
        <f t="shared" si="435"/>
        <v>0</v>
      </c>
      <c r="KA1161" s="37">
        <f t="shared" si="436"/>
        <v>0</v>
      </c>
      <c r="KB1161" s="37">
        <f t="shared" si="437"/>
        <v>0</v>
      </c>
      <c r="KC1161" s="37">
        <f t="shared" si="438"/>
        <v>0</v>
      </c>
      <c r="KD1161" s="37">
        <f t="shared" si="439"/>
        <v>0</v>
      </c>
      <c r="KV1161" s="37">
        <f t="shared" si="440"/>
        <v>0</v>
      </c>
    </row>
    <row r="1162" spans="1:308" ht="17.25" customHeight="1" x14ac:dyDescent="0.3">
      <c r="A1162" s="17"/>
      <c r="B1162" s="19"/>
      <c r="E1162" s="78"/>
      <c r="F1162" s="78"/>
      <c r="G1162" s="78"/>
      <c r="H1162" s="78"/>
      <c r="I1162" s="78"/>
      <c r="J1162" s="37">
        <f t="shared" ref="J1162:J1225" si="445">K1162+L1162</f>
        <v>0</v>
      </c>
      <c r="V1162" s="180">
        <f t="shared" si="444"/>
        <v>0</v>
      </c>
      <c r="W1162" s="180">
        <f t="shared" ref="W1162:W1225" si="446">X1162+Y1162</f>
        <v>0</v>
      </c>
      <c r="X1162" s="180"/>
      <c r="Y1162" s="180"/>
      <c r="Z1162" s="180">
        <f t="shared" ref="Z1162:Z1225" si="447">AA1162+AB1162</f>
        <v>0</v>
      </c>
      <c r="AA1162" s="180"/>
      <c r="AB1162" s="180"/>
      <c r="AC1162" s="180">
        <f t="shared" ref="AC1162:AC1225" si="448">AD1162+AE1162</f>
        <v>0</v>
      </c>
      <c r="AM1162" s="179">
        <f t="shared" ref="AM1162:AM1167" si="449">AN1162+AO1162</f>
        <v>0</v>
      </c>
      <c r="AP1162" s="37">
        <f t="shared" ref="AP1162:AP1167" si="450">AQ1162+AR1162</f>
        <v>0</v>
      </c>
      <c r="AS1162" s="37">
        <f t="shared" ref="AS1162:AS1167" si="451">AT1162+AU1162</f>
        <v>0</v>
      </c>
      <c r="AV1162" s="37">
        <f t="shared" si="443"/>
        <v>0</v>
      </c>
      <c r="DE1162" s="37">
        <f t="shared" ref="DE1162:DE1225" si="452">DF1162+DG1162</f>
        <v>0</v>
      </c>
      <c r="EL1162" s="37">
        <f t="shared" ref="EL1162:EL1225" si="453">EM1162+EN1162</f>
        <v>0</v>
      </c>
      <c r="FH1162" s="37">
        <v>0</v>
      </c>
      <c r="FI1162" s="37">
        <v>0</v>
      </c>
      <c r="JT1162" s="37">
        <f t="shared" ref="JT1162:JT1225" si="454">JU1162+JV1162</f>
        <v>0</v>
      </c>
      <c r="JW1162" s="37">
        <f t="shared" ref="JW1162:JW1225" si="455">JX1162+JY1162</f>
        <v>0</v>
      </c>
      <c r="JZ1162" s="37">
        <f t="shared" ref="JZ1162:JZ1225" si="456">SUM(KA1162:KD1162)</f>
        <v>0</v>
      </c>
      <c r="KA1162" s="37">
        <f t="shared" ref="KA1162:KA1225" si="457">SUM(KF1162,LH1162)</f>
        <v>0</v>
      </c>
      <c r="KB1162" s="37">
        <f t="shared" ref="KB1162:KB1225" si="458">SUM(KH1162,LJ1162)</f>
        <v>0</v>
      </c>
      <c r="KC1162" s="37">
        <f t="shared" ref="KC1162:KC1225" si="459">SUM(KJ1162,KN1162,KR1162,KW1162,KY1162,LA1162,LD1162,LL1162)</f>
        <v>0</v>
      </c>
      <c r="KD1162" s="37">
        <f t="shared" ref="KD1162:KD1225" si="460">SUM(KL1162,KP1162,KT1162,KX1162,KZ1162,LB1162,LF1162,LN1162)</f>
        <v>0</v>
      </c>
      <c r="KV1162" s="37">
        <f t="shared" ref="KV1162:KV1225" si="461">SUM(KW1162:LB1162)</f>
        <v>0</v>
      </c>
    </row>
    <row r="1163" spans="1:308" ht="17.25" customHeight="1" x14ac:dyDescent="0.3">
      <c r="A1163" s="17"/>
      <c r="B1163" s="19"/>
      <c r="E1163" s="78"/>
      <c r="F1163" s="78"/>
      <c r="G1163" s="78"/>
      <c r="H1163" s="78"/>
      <c r="I1163" s="78"/>
      <c r="J1163" s="37">
        <f t="shared" si="445"/>
        <v>0</v>
      </c>
      <c r="V1163" s="180">
        <f t="shared" si="444"/>
        <v>0</v>
      </c>
      <c r="W1163" s="180">
        <f t="shared" si="446"/>
        <v>0</v>
      </c>
      <c r="X1163" s="180"/>
      <c r="Y1163" s="180"/>
      <c r="Z1163" s="180">
        <f t="shared" si="447"/>
        <v>0</v>
      </c>
      <c r="AA1163" s="180"/>
      <c r="AB1163" s="180"/>
      <c r="AC1163" s="180">
        <f t="shared" si="448"/>
        <v>0</v>
      </c>
      <c r="AM1163" s="179">
        <f t="shared" si="449"/>
        <v>0</v>
      </c>
      <c r="AP1163" s="37">
        <f t="shared" si="450"/>
        <v>0</v>
      </c>
      <c r="AS1163" s="37">
        <f t="shared" si="451"/>
        <v>0</v>
      </c>
      <c r="AV1163" s="37">
        <f t="shared" si="443"/>
        <v>0</v>
      </c>
      <c r="DE1163" s="37">
        <f t="shared" si="452"/>
        <v>0</v>
      </c>
      <c r="EL1163" s="37">
        <f t="shared" si="453"/>
        <v>0</v>
      </c>
      <c r="FH1163" s="37">
        <v>0</v>
      </c>
      <c r="FI1163" s="37">
        <v>0</v>
      </c>
      <c r="JT1163" s="37">
        <f t="shared" si="454"/>
        <v>0</v>
      </c>
      <c r="JW1163" s="37">
        <f t="shared" si="455"/>
        <v>0</v>
      </c>
      <c r="JZ1163" s="37">
        <f t="shared" si="456"/>
        <v>0</v>
      </c>
      <c r="KA1163" s="37">
        <f t="shared" si="457"/>
        <v>0</v>
      </c>
      <c r="KB1163" s="37">
        <f t="shared" si="458"/>
        <v>0</v>
      </c>
      <c r="KC1163" s="37">
        <f t="shared" si="459"/>
        <v>0</v>
      </c>
      <c r="KD1163" s="37">
        <f t="shared" si="460"/>
        <v>0</v>
      </c>
      <c r="KV1163" s="37">
        <f t="shared" si="461"/>
        <v>0</v>
      </c>
    </row>
    <row r="1164" spans="1:308" ht="17.25" customHeight="1" x14ac:dyDescent="0.3">
      <c r="A1164" s="17"/>
      <c r="B1164" s="19"/>
      <c r="E1164" s="78"/>
      <c r="F1164" s="78"/>
      <c r="G1164" s="78"/>
      <c r="H1164" s="78"/>
      <c r="I1164" s="78"/>
      <c r="J1164" s="37">
        <f t="shared" si="445"/>
        <v>0</v>
      </c>
      <c r="V1164" s="180">
        <f t="shared" si="444"/>
        <v>0</v>
      </c>
      <c r="W1164" s="180">
        <f t="shared" si="446"/>
        <v>0</v>
      </c>
      <c r="X1164" s="180"/>
      <c r="Y1164" s="180"/>
      <c r="Z1164" s="180">
        <f t="shared" si="447"/>
        <v>0</v>
      </c>
      <c r="AA1164" s="180"/>
      <c r="AB1164" s="180"/>
      <c r="AC1164" s="180">
        <f t="shared" si="448"/>
        <v>0</v>
      </c>
      <c r="AM1164" s="179">
        <f t="shared" si="449"/>
        <v>0</v>
      </c>
      <c r="AP1164" s="37">
        <f t="shared" si="450"/>
        <v>0</v>
      </c>
      <c r="AS1164" s="37">
        <f t="shared" si="451"/>
        <v>0</v>
      </c>
      <c r="AV1164" s="37">
        <f t="shared" ref="AV1164:AV1167" si="462">AW1164+AX1164</f>
        <v>0</v>
      </c>
      <c r="DE1164" s="37">
        <f t="shared" si="452"/>
        <v>0</v>
      </c>
      <c r="EL1164" s="37">
        <f t="shared" si="453"/>
        <v>0</v>
      </c>
      <c r="FH1164" s="37">
        <v>0</v>
      </c>
      <c r="FI1164" s="37">
        <v>0</v>
      </c>
      <c r="JT1164" s="37">
        <f t="shared" si="454"/>
        <v>0</v>
      </c>
      <c r="JW1164" s="37">
        <f t="shared" si="455"/>
        <v>0</v>
      </c>
      <c r="JZ1164" s="37">
        <f t="shared" si="456"/>
        <v>0</v>
      </c>
      <c r="KA1164" s="37">
        <f t="shared" si="457"/>
        <v>0</v>
      </c>
      <c r="KB1164" s="37">
        <f t="shared" si="458"/>
        <v>0</v>
      </c>
      <c r="KC1164" s="37">
        <f t="shared" si="459"/>
        <v>0</v>
      </c>
      <c r="KD1164" s="37">
        <f t="shared" si="460"/>
        <v>0</v>
      </c>
      <c r="KV1164" s="37">
        <f t="shared" si="461"/>
        <v>0</v>
      </c>
    </row>
    <row r="1165" spans="1:308" ht="17.25" customHeight="1" x14ac:dyDescent="0.3">
      <c r="A1165" s="17"/>
      <c r="B1165" s="19"/>
      <c r="E1165" s="78"/>
      <c r="F1165" s="78"/>
      <c r="G1165" s="78"/>
      <c r="H1165" s="78"/>
      <c r="I1165" s="78"/>
      <c r="J1165" s="37">
        <f t="shared" si="445"/>
        <v>0</v>
      </c>
      <c r="V1165" s="180">
        <f t="shared" si="444"/>
        <v>0</v>
      </c>
      <c r="W1165" s="180">
        <f t="shared" si="446"/>
        <v>0</v>
      </c>
      <c r="X1165" s="180"/>
      <c r="Y1165" s="180"/>
      <c r="Z1165" s="180">
        <f t="shared" si="447"/>
        <v>0</v>
      </c>
      <c r="AA1165" s="180"/>
      <c r="AB1165" s="180"/>
      <c r="AC1165" s="180">
        <f t="shared" si="448"/>
        <v>0</v>
      </c>
      <c r="AM1165" s="179">
        <f t="shared" si="449"/>
        <v>0</v>
      </c>
      <c r="AP1165" s="37">
        <f t="shared" si="450"/>
        <v>0</v>
      </c>
      <c r="AS1165" s="37">
        <f t="shared" si="451"/>
        <v>0</v>
      </c>
      <c r="AV1165" s="37">
        <f t="shared" si="462"/>
        <v>0</v>
      </c>
      <c r="DE1165" s="37">
        <f t="shared" si="452"/>
        <v>0</v>
      </c>
      <c r="EL1165" s="37">
        <f t="shared" si="453"/>
        <v>0</v>
      </c>
      <c r="FH1165" s="37">
        <v>0</v>
      </c>
      <c r="FI1165" s="37">
        <v>0</v>
      </c>
      <c r="JT1165" s="37">
        <f t="shared" si="454"/>
        <v>0</v>
      </c>
      <c r="JW1165" s="37">
        <f t="shared" si="455"/>
        <v>0</v>
      </c>
      <c r="JZ1165" s="37">
        <f t="shared" si="456"/>
        <v>0</v>
      </c>
      <c r="KA1165" s="37">
        <f t="shared" si="457"/>
        <v>0</v>
      </c>
      <c r="KB1165" s="37">
        <f t="shared" si="458"/>
        <v>0</v>
      </c>
      <c r="KC1165" s="37">
        <f t="shared" si="459"/>
        <v>0</v>
      </c>
      <c r="KD1165" s="37">
        <f t="shared" si="460"/>
        <v>0</v>
      </c>
      <c r="KV1165" s="37">
        <f t="shared" si="461"/>
        <v>0</v>
      </c>
    </row>
    <row r="1166" spans="1:308" ht="17.25" customHeight="1" x14ac:dyDescent="0.3">
      <c r="A1166" s="17"/>
      <c r="B1166" s="19"/>
      <c r="E1166" s="78"/>
      <c r="F1166" s="78"/>
      <c r="G1166" s="78"/>
      <c r="H1166" s="78"/>
      <c r="I1166" s="78"/>
      <c r="J1166" s="37">
        <f t="shared" si="445"/>
        <v>0</v>
      </c>
      <c r="V1166" s="180">
        <f t="shared" si="444"/>
        <v>0</v>
      </c>
      <c r="W1166" s="180">
        <f t="shared" si="446"/>
        <v>0</v>
      </c>
      <c r="X1166" s="180"/>
      <c r="Y1166" s="180"/>
      <c r="Z1166" s="180">
        <f t="shared" si="447"/>
        <v>0</v>
      </c>
      <c r="AA1166" s="180"/>
      <c r="AB1166" s="180"/>
      <c r="AC1166" s="180">
        <f t="shared" si="448"/>
        <v>0</v>
      </c>
      <c r="AM1166" s="179">
        <f t="shared" si="449"/>
        <v>0</v>
      </c>
      <c r="AP1166" s="37">
        <f t="shared" si="450"/>
        <v>0</v>
      </c>
      <c r="AS1166" s="37">
        <f t="shared" si="451"/>
        <v>0</v>
      </c>
      <c r="AV1166" s="37">
        <f t="shared" si="462"/>
        <v>0</v>
      </c>
      <c r="DE1166" s="37">
        <f t="shared" si="452"/>
        <v>0</v>
      </c>
      <c r="EL1166" s="37">
        <f t="shared" si="453"/>
        <v>0</v>
      </c>
      <c r="FH1166" s="37">
        <v>0</v>
      </c>
      <c r="FI1166" s="37">
        <v>0</v>
      </c>
      <c r="JT1166" s="37">
        <f t="shared" si="454"/>
        <v>0</v>
      </c>
      <c r="JW1166" s="37">
        <f t="shared" si="455"/>
        <v>0</v>
      </c>
      <c r="JZ1166" s="37">
        <f t="shared" si="456"/>
        <v>0</v>
      </c>
      <c r="KA1166" s="37">
        <f t="shared" si="457"/>
        <v>0</v>
      </c>
      <c r="KB1166" s="37">
        <f t="shared" si="458"/>
        <v>0</v>
      </c>
      <c r="KC1166" s="37">
        <f t="shared" si="459"/>
        <v>0</v>
      </c>
      <c r="KD1166" s="37">
        <f t="shared" si="460"/>
        <v>0</v>
      </c>
      <c r="KV1166" s="37">
        <f t="shared" si="461"/>
        <v>0</v>
      </c>
    </row>
    <row r="1167" spans="1:308" ht="17.25" customHeight="1" x14ac:dyDescent="0.3">
      <c r="A1167" s="17"/>
      <c r="B1167" s="19"/>
      <c r="E1167" s="78"/>
      <c r="F1167" s="78"/>
      <c r="G1167" s="78"/>
      <c r="H1167" s="78"/>
      <c r="I1167" s="78"/>
      <c r="J1167" s="37">
        <f t="shared" si="445"/>
        <v>0</v>
      </c>
      <c r="V1167" s="180">
        <f t="shared" si="444"/>
        <v>0</v>
      </c>
      <c r="W1167" s="180">
        <f t="shared" si="446"/>
        <v>0</v>
      </c>
      <c r="X1167" s="180"/>
      <c r="Y1167" s="180"/>
      <c r="Z1167" s="180">
        <f t="shared" si="447"/>
        <v>0</v>
      </c>
      <c r="AA1167" s="180"/>
      <c r="AB1167" s="180"/>
      <c r="AC1167" s="180">
        <f t="shared" si="448"/>
        <v>0</v>
      </c>
      <c r="AM1167" s="179">
        <f t="shared" si="449"/>
        <v>0</v>
      </c>
      <c r="AP1167" s="37">
        <f t="shared" si="450"/>
        <v>0</v>
      </c>
      <c r="AS1167" s="37">
        <f t="shared" si="451"/>
        <v>0</v>
      </c>
      <c r="AV1167" s="37">
        <f t="shared" si="462"/>
        <v>0</v>
      </c>
      <c r="DE1167" s="37">
        <f t="shared" si="452"/>
        <v>0</v>
      </c>
      <c r="EL1167" s="37">
        <f t="shared" si="453"/>
        <v>0</v>
      </c>
      <c r="FH1167" s="37">
        <v>0</v>
      </c>
      <c r="FI1167" s="37">
        <v>0</v>
      </c>
      <c r="JT1167" s="37">
        <f t="shared" si="454"/>
        <v>0</v>
      </c>
      <c r="JW1167" s="37">
        <f t="shared" si="455"/>
        <v>0</v>
      </c>
      <c r="JZ1167" s="37">
        <f t="shared" si="456"/>
        <v>0</v>
      </c>
      <c r="KA1167" s="37">
        <f t="shared" si="457"/>
        <v>0</v>
      </c>
      <c r="KB1167" s="37">
        <f t="shared" si="458"/>
        <v>0</v>
      </c>
      <c r="KC1167" s="37">
        <f t="shared" si="459"/>
        <v>0</v>
      </c>
      <c r="KD1167" s="37">
        <f t="shared" si="460"/>
        <v>0</v>
      </c>
      <c r="KV1167" s="37">
        <f t="shared" si="461"/>
        <v>0</v>
      </c>
    </row>
    <row r="1168" spans="1:308" ht="17.25" customHeight="1" x14ac:dyDescent="0.3">
      <c r="A1168" s="17"/>
      <c r="B1168" s="19"/>
      <c r="E1168" s="78"/>
      <c r="F1168" s="78"/>
      <c r="G1168" s="78"/>
      <c r="H1168" s="78"/>
      <c r="I1168" s="78"/>
      <c r="J1168" s="37">
        <f t="shared" si="445"/>
        <v>0</v>
      </c>
      <c r="V1168" s="180">
        <f t="shared" si="444"/>
        <v>0</v>
      </c>
      <c r="W1168" s="180">
        <f t="shared" si="446"/>
        <v>0</v>
      </c>
      <c r="X1168" s="180"/>
      <c r="Y1168" s="180"/>
      <c r="Z1168" s="180">
        <f t="shared" si="447"/>
        <v>0</v>
      </c>
      <c r="AA1168" s="180"/>
      <c r="AB1168" s="180"/>
      <c r="AC1168" s="180">
        <f t="shared" si="448"/>
        <v>0</v>
      </c>
      <c r="AM1168" s="179"/>
      <c r="DE1168" s="37">
        <f t="shared" si="452"/>
        <v>0</v>
      </c>
      <c r="EL1168" s="37">
        <f t="shared" si="453"/>
        <v>0</v>
      </c>
      <c r="FH1168" s="37">
        <v>0</v>
      </c>
      <c r="FI1168" s="37">
        <v>0</v>
      </c>
      <c r="JT1168" s="37">
        <f t="shared" si="454"/>
        <v>0</v>
      </c>
      <c r="JW1168" s="37">
        <f t="shared" si="455"/>
        <v>0</v>
      </c>
      <c r="JZ1168" s="37">
        <f t="shared" si="456"/>
        <v>0</v>
      </c>
      <c r="KA1168" s="37">
        <f t="shared" si="457"/>
        <v>0</v>
      </c>
      <c r="KB1168" s="37">
        <f t="shared" si="458"/>
        <v>0</v>
      </c>
      <c r="KC1168" s="37">
        <f t="shared" si="459"/>
        <v>0</v>
      </c>
      <c r="KD1168" s="37">
        <f t="shared" si="460"/>
        <v>0</v>
      </c>
      <c r="KV1168" s="37">
        <f t="shared" si="461"/>
        <v>0</v>
      </c>
    </row>
    <row r="1169" spans="1:308" ht="17.25" customHeight="1" x14ac:dyDescent="0.3">
      <c r="A1169" s="17"/>
      <c r="B1169" s="19"/>
      <c r="E1169" s="78"/>
      <c r="F1169" s="78"/>
      <c r="G1169" s="78"/>
      <c r="H1169" s="78"/>
      <c r="I1169" s="78"/>
      <c r="J1169" s="37">
        <f t="shared" si="445"/>
        <v>0</v>
      </c>
      <c r="V1169" s="180">
        <f t="shared" si="444"/>
        <v>0</v>
      </c>
      <c r="W1169" s="180">
        <f t="shared" si="446"/>
        <v>0</v>
      </c>
      <c r="X1169" s="180"/>
      <c r="Y1169" s="180"/>
      <c r="Z1169" s="180">
        <f t="shared" si="447"/>
        <v>0</v>
      </c>
      <c r="AA1169" s="180"/>
      <c r="AB1169" s="180"/>
      <c r="AC1169" s="180">
        <f t="shared" si="448"/>
        <v>0</v>
      </c>
      <c r="AM1169" s="179"/>
      <c r="DE1169" s="37">
        <f t="shared" si="452"/>
        <v>0</v>
      </c>
      <c r="EL1169" s="37">
        <f t="shared" si="453"/>
        <v>0</v>
      </c>
      <c r="FH1169" s="37">
        <v>0</v>
      </c>
      <c r="FI1169" s="37">
        <v>0</v>
      </c>
      <c r="JT1169" s="37">
        <f t="shared" si="454"/>
        <v>0</v>
      </c>
      <c r="JW1169" s="37">
        <f t="shared" si="455"/>
        <v>0</v>
      </c>
      <c r="JZ1169" s="37">
        <f t="shared" si="456"/>
        <v>0</v>
      </c>
      <c r="KA1169" s="37">
        <f t="shared" si="457"/>
        <v>0</v>
      </c>
      <c r="KB1169" s="37">
        <f t="shared" si="458"/>
        <v>0</v>
      </c>
      <c r="KC1169" s="37">
        <f t="shared" si="459"/>
        <v>0</v>
      </c>
      <c r="KD1169" s="37">
        <f t="shared" si="460"/>
        <v>0</v>
      </c>
      <c r="KV1169" s="37">
        <f t="shared" si="461"/>
        <v>0</v>
      </c>
    </row>
    <row r="1170" spans="1:308" ht="17.25" customHeight="1" x14ac:dyDescent="0.3">
      <c r="A1170" s="17"/>
      <c r="B1170" s="19"/>
      <c r="E1170" s="78"/>
      <c r="F1170" s="78"/>
      <c r="G1170" s="78"/>
      <c r="H1170" s="78"/>
      <c r="I1170" s="78"/>
      <c r="J1170" s="37">
        <f t="shared" si="445"/>
        <v>0</v>
      </c>
      <c r="V1170" s="180">
        <f t="shared" si="444"/>
        <v>0</v>
      </c>
      <c r="W1170" s="180">
        <f t="shared" si="446"/>
        <v>0</v>
      </c>
      <c r="X1170" s="180"/>
      <c r="Y1170" s="180"/>
      <c r="Z1170" s="180">
        <f t="shared" si="447"/>
        <v>0</v>
      </c>
      <c r="AA1170" s="180"/>
      <c r="AB1170" s="180"/>
      <c r="AC1170" s="180">
        <f t="shared" si="448"/>
        <v>0</v>
      </c>
      <c r="AM1170" s="179"/>
      <c r="DE1170" s="37">
        <f t="shared" si="452"/>
        <v>0</v>
      </c>
      <c r="EL1170" s="37">
        <f t="shared" si="453"/>
        <v>0</v>
      </c>
      <c r="FH1170" s="37">
        <v>0</v>
      </c>
      <c r="FI1170" s="37">
        <v>0</v>
      </c>
      <c r="JT1170" s="37">
        <f t="shared" si="454"/>
        <v>0</v>
      </c>
      <c r="JW1170" s="37">
        <f t="shared" si="455"/>
        <v>0</v>
      </c>
      <c r="JZ1170" s="37">
        <f t="shared" si="456"/>
        <v>0</v>
      </c>
      <c r="KA1170" s="37">
        <f t="shared" si="457"/>
        <v>0</v>
      </c>
      <c r="KB1170" s="37">
        <f t="shared" si="458"/>
        <v>0</v>
      </c>
      <c r="KC1170" s="37">
        <f t="shared" si="459"/>
        <v>0</v>
      </c>
      <c r="KD1170" s="37">
        <f t="shared" si="460"/>
        <v>0</v>
      </c>
      <c r="KV1170" s="37">
        <f t="shared" si="461"/>
        <v>0</v>
      </c>
    </row>
    <row r="1171" spans="1:308" ht="17.25" customHeight="1" x14ac:dyDescent="0.3">
      <c r="A1171" s="17"/>
      <c r="B1171" s="19"/>
      <c r="E1171" s="78"/>
      <c r="F1171" s="78"/>
      <c r="G1171" s="78"/>
      <c r="H1171" s="78"/>
      <c r="I1171" s="78"/>
      <c r="J1171" s="37">
        <f t="shared" si="445"/>
        <v>0</v>
      </c>
      <c r="V1171" s="180">
        <f t="shared" si="444"/>
        <v>0</v>
      </c>
      <c r="W1171" s="180">
        <f t="shared" si="446"/>
        <v>0</v>
      </c>
      <c r="X1171" s="180"/>
      <c r="Y1171" s="180"/>
      <c r="Z1171" s="180">
        <f t="shared" si="447"/>
        <v>0</v>
      </c>
      <c r="AA1171" s="180"/>
      <c r="AB1171" s="180"/>
      <c r="AC1171" s="180">
        <f t="shared" si="448"/>
        <v>0</v>
      </c>
      <c r="AM1171" s="179"/>
      <c r="DE1171" s="37">
        <f t="shared" si="452"/>
        <v>0</v>
      </c>
      <c r="EL1171" s="37">
        <f t="shared" si="453"/>
        <v>0</v>
      </c>
      <c r="FH1171" s="37">
        <v>0</v>
      </c>
      <c r="FI1171" s="37">
        <v>0</v>
      </c>
      <c r="JT1171" s="37">
        <f t="shared" si="454"/>
        <v>0</v>
      </c>
      <c r="JW1171" s="37">
        <f t="shared" si="455"/>
        <v>0</v>
      </c>
      <c r="JZ1171" s="37">
        <f t="shared" si="456"/>
        <v>0</v>
      </c>
      <c r="KA1171" s="37">
        <f t="shared" si="457"/>
        <v>0</v>
      </c>
      <c r="KB1171" s="37">
        <f t="shared" si="458"/>
        <v>0</v>
      </c>
      <c r="KC1171" s="37">
        <f t="shared" si="459"/>
        <v>0</v>
      </c>
      <c r="KD1171" s="37">
        <f t="shared" si="460"/>
        <v>0</v>
      </c>
      <c r="KV1171" s="37">
        <f t="shared" si="461"/>
        <v>0</v>
      </c>
    </row>
    <row r="1172" spans="1:308" ht="17.25" customHeight="1" x14ac:dyDescent="0.3">
      <c r="A1172" s="17"/>
      <c r="B1172" s="19"/>
      <c r="E1172" s="78"/>
      <c r="F1172" s="78"/>
      <c r="G1172" s="78"/>
      <c r="H1172" s="78"/>
      <c r="I1172" s="78"/>
      <c r="J1172" s="37">
        <f t="shared" si="445"/>
        <v>0</v>
      </c>
      <c r="V1172" s="180">
        <f t="shared" si="444"/>
        <v>0</v>
      </c>
      <c r="W1172" s="180">
        <f t="shared" si="446"/>
        <v>0</v>
      </c>
      <c r="X1172" s="180"/>
      <c r="Y1172" s="180"/>
      <c r="Z1172" s="180">
        <f t="shared" si="447"/>
        <v>0</v>
      </c>
      <c r="AA1172" s="180"/>
      <c r="AB1172" s="180"/>
      <c r="AC1172" s="180">
        <f t="shared" si="448"/>
        <v>0</v>
      </c>
      <c r="AM1172" s="179"/>
      <c r="DE1172" s="37">
        <f t="shared" si="452"/>
        <v>0</v>
      </c>
      <c r="EL1172" s="37">
        <f t="shared" si="453"/>
        <v>0</v>
      </c>
      <c r="FH1172" s="37">
        <v>0</v>
      </c>
      <c r="FI1172" s="37">
        <v>0</v>
      </c>
      <c r="JT1172" s="37">
        <f t="shared" si="454"/>
        <v>0</v>
      </c>
      <c r="JW1172" s="37">
        <f t="shared" si="455"/>
        <v>0</v>
      </c>
      <c r="JZ1172" s="37">
        <f t="shared" si="456"/>
        <v>0</v>
      </c>
      <c r="KA1172" s="37">
        <f t="shared" si="457"/>
        <v>0</v>
      </c>
      <c r="KB1172" s="37">
        <f t="shared" si="458"/>
        <v>0</v>
      </c>
      <c r="KC1172" s="37">
        <f t="shared" si="459"/>
        <v>0</v>
      </c>
      <c r="KD1172" s="37">
        <f t="shared" si="460"/>
        <v>0</v>
      </c>
      <c r="KV1172" s="37">
        <f t="shared" si="461"/>
        <v>0</v>
      </c>
    </row>
    <row r="1173" spans="1:308" ht="17.25" customHeight="1" x14ac:dyDescent="0.3">
      <c r="A1173" s="17"/>
      <c r="B1173" s="19"/>
      <c r="E1173" s="78"/>
      <c r="F1173" s="78"/>
      <c r="G1173" s="78"/>
      <c r="H1173" s="78"/>
      <c r="I1173" s="78"/>
      <c r="J1173" s="37">
        <f t="shared" si="445"/>
        <v>0</v>
      </c>
      <c r="V1173" s="180">
        <f t="shared" si="444"/>
        <v>0</v>
      </c>
      <c r="W1173" s="180">
        <f t="shared" si="446"/>
        <v>0</v>
      </c>
      <c r="X1173" s="180"/>
      <c r="Y1173" s="180"/>
      <c r="Z1173" s="180">
        <f t="shared" si="447"/>
        <v>0</v>
      </c>
      <c r="AA1173" s="180"/>
      <c r="AB1173" s="180"/>
      <c r="AC1173" s="180">
        <f t="shared" si="448"/>
        <v>0</v>
      </c>
      <c r="AM1173" s="179"/>
      <c r="DE1173" s="37">
        <f t="shared" si="452"/>
        <v>0</v>
      </c>
      <c r="EL1173" s="37">
        <f t="shared" si="453"/>
        <v>0</v>
      </c>
      <c r="FH1173" s="37">
        <v>0</v>
      </c>
      <c r="FI1173" s="37">
        <v>0</v>
      </c>
      <c r="JT1173" s="37">
        <f t="shared" si="454"/>
        <v>0</v>
      </c>
      <c r="JW1173" s="37">
        <f t="shared" si="455"/>
        <v>0</v>
      </c>
      <c r="JZ1173" s="37">
        <f t="shared" si="456"/>
        <v>0</v>
      </c>
      <c r="KA1173" s="37">
        <f t="shared" si="457"/>
        <v>0</v>
      </c>
      <c r="KB1173" s="37">
        <f t="shared" si="458"/>
        <v>0</v>
      </c>
      <c r="KC1173" s="37">
        <f t="shared" si="459"/>
        <v>0</v>
      </c>
      <c r="KD1173" s="37">
        <f t="shared" si="460"/>
        <v>0</v>
      </c>
      <c r="KV1173" s="37">
        <f t="shared" si="461"/>
        <v>0</v>
      </c>
    </row>
    <row r="1174" spans="1:308" ht="17.25" customHeight="1" x14ac:dyDescent="0.3">
      <c r="A1174" s="17"/>
      <c r="B1174" s="19"/>
      <c r="E1174" s="78"/>
      <c r="F1174" s="78"/>
      <c r="G1174" s="78"/>
      <c r="H1174" s="78"/>
      <c r="I1174" s="78"/>
      <c r="J1174" s="37">
        <f t="shared" si="445"/>
        <v>0</v>
      </c>
      <c r="V1174" s="180">
        <f t="shared" si="444"/>
        <v>0</v>
      </c>
      <c r="W1174" s="180">
        <f t="shared" si="446"/>
        <v>0</v>
      </c>
      <c r="X1174" s="180"/>
      <c r="Y1174" s="180"/>
      <c r="Z1174" s="180">
        <f t="shared" si="447"/>
        <v>0</v>
      </c>
      <c r="AA1174" s="180"/>
      <c r="AB1174" s="180"/>
      <c r="AC1174" s="180">
        <f t="shared" si="448"/>
        <v>0</v>
      </c>
      <c r="AM1174" s="179"/>
      <c r="DE1174" s="37">
        <f t="shared" si="452"/>
        <v>0</v>
      </c>
      <c r="EL1174" s="37">
        <f t="shared" si="453"/>
        <v>0</v>
      </c>
      <c r="FH1174" s="37">
        <v>0</v>
      </c>
      <c r="FI1174" s="37">
        <v>0</v>
      </c>
      <c r="JT1174" s="37">
        <f t="shared" si="454"/>
        <v>0</v>
      </c>
      <c r="JW1174" s="37">
        <f t="shared" si="455"/>
        <v>0</v>
      </c>
      <c r="JZ1174" s="37">
        <f t="shared" si="456"/>
        <v>0</v>
      </c>
      <c r="KA1174" s="37">
        <f t="shared" si="457"/>
        <v>0</v>
      </c>
      <c r="KB1174" s="37">
        <f t="shared" si="458"/>
        <v>0</v>
      </c>
      <c r="KC1174" s="37">
        <f t="shared" si="459"/>
        <v>0</v>
      </c>
      <c r="KD1174" s="37">
        <f t="shared" si="460"/>
        <v>0</v>
      </c>
      <c r="KV1174" s="37">
        <f t="shared" si="461"/>
        <v>0</v>
      </c>
    </row>
    <row r="1175" spans="1:308" ht="17.25" customHeight="1" x14ac:dyDescent="0.3">
      <c r="A1175" s="17"/>
      <c r="B1175" s="19"/>
      <c r="E1175" s="78"/>
      <c r="F1175" s="78"/>
      <c r="G1175" s="78"/>
      <c r="H1175" s="78"/>
      <c r="I1175" s="78"/>
      <c r="J1175" s="37">
        <f t="shared" si="445"/>
        <v>0</v>
      </c>
      <c r="V1175" s="180">
        <f t="shared" si="444"/>
        <v>0</v>
      </c>
      <c r="W1175" s="180">
        <f t="shared" si="446"/>
        <v>0</v>
      </c>
      <c r="X1175" s="180"/>
      <c r="Y1175" s="180"/>
      <c r="Z1175" s="180">
        <f t="shared" si="447"/>
        <v>0</v>
      </c>
      <c r="AA1175" s="180"/>
      <c r="AB1175" s="180"/>
      <c r="AC1175" s="180">
        <f t="shared" si="448"/>
        <v>0</v>
      </c>
      <c r="AM1175" s="179"/>
      <c r="DE1175" s="37">
        <f t="shared" si="452"/>
        <v>0</v>
      </c>
      <c r="EL1175" s="37">
        <f t="shared" si="453"/>
        <v>0</v>
      </c>
      <c r="FH1175" s="37">
        <v>0</v>
      </c>
      <c r="FI1175" s="37">
        <v>0</v>
      </c>
      <c r="JT1175" s="37">
        <f t="shared" si="454"/>
        <v>0</v>
      </c>
      <c r="JW1175" s="37">
        <f t="shared" si="455"/>
        <v>0</v>
      </c>
      <c r="JZ1175" s="37">
        <f t="shared" si="456"/>
        <v>0</v>
      </c>
      <c r="KA1175" s="37">
        <f t="shared" si="457"/>
        <v>0</v>
      </c>
      <c r="KB1175" s="37">
        <f t="shared" si="458"/>
        <v>0</v>
      </c>
      <c r="KC1175" s="37">
        <f t="shared" si="459"/>
        <v>0</v>
      </c>
      <c r="KD1175" s="37">
        <f t="shared" si="460"/>
        <v>0</v>
      </c>
      <c r="KV1175" s="37">
        <f t="shared" si="461"/>
        <v>0</v>
      </c>
    </row>
    <row r="1176" spans="1:308" ht="17.25" customHeight="1" x14ac:dyDescent="0.3">
      <c r="A1176" s="17"/>
      <c r="B1176" s="19"/>
      <c r="E1176" s="78"/>
      <c r="F1176" s="78"/>
      <c r="G1176" s="78"/>
      <c r="H1176" s="78"/>
      <c r="I1176" s="78"/>
      <c r="J1176" s="37">
        <f t="shared" si="445"/>
        <v>0</v>
      </c>
      <c r="V1176" s="180">
        <f t="shared" si="444"/>
        <v>0</v>
      </c>
      <c r="W1176" s="180">
        <f t="shared" si="446"/>
        <v>0</v>
      </c>
      <c r="X1176" s="180"/>
      <c r="Y1176" s="180"/>
      <c r="Z1176" s="180">
        <f t="shared" si="447"/>
        <v>0</v>
      </c>
      <c r="AA1176" s="180"/>
      <c r="AB1176" s="180"/>
      <c r="AC1176" s="180">
        <f t="shared" si="448"/>
        <v>0</v>
      </c>
      <c r="AM1176" s="179"/>
      <c r="DE1176" s="37">
        <f t="shared" si="452"/>
        <v>0</v>
      </c>
      <c r="EL1176" s="37">
        <f t="shared" si="453"/>
        <v>0</v>
      </c>
      <c r="FH1176" s="37">
        <v>0</v>
      </c>
      <c r="FI1176" s="37">
        <v>0</v>
      </c>
      <c r="JT1176" s="37">
        <f t="shared" si="454"/>
        <v>0</v>
      </c>
      <c r="JW1176" s="37">
        <f t="shared" si="455"/>
        <v>0</v>
      </c>
      <c r="JZ1176" s="37">
        <f t="shared" si="456"/>
        <v>0</v>
      </c>
      <c r="KA1176" s="37">
        <f t="shared" si="457"/>
        <v>0</v>
      </c>
      <c r="KB1176" s="37">
        <f t="shared" si="458"/>
        <v>0</v>
      </c>
      <c r="KC1176" s="37">
        <f t="shared" si="459"/>
        <v>0</v>
      </c>
      <c r="KD1176" s="37">
        <f t="shared" si="460"/>
        <v>0</v>
      </c>
      <c r="KV1176" s="37">
        <f t="shared" si="461"/>
        <v>0</v>
      </c>
    </row>
    <row r="1177" spans="1:308" ht="17.25" customHeight="1" x14ac:dyDescent="0.3">
      <c r="A1177" s="17"/>
      <c r="B1177" s="19"/>
      <c r="E1177" s="78"/>
      <c r="F1177" s="78"/>
      <c r="G1177" s="78"/>
      <c r="H1177" s="78"/>
      <c r="I1177" s="78"/>
      <c r="J1177" s="37">
        <f t="shared" si="445"/>
        <v>0</v>
      </c>
      <c r="V1177" s="180">
        <f t="shared" si="444"/>
        <v>0</v>
      </c>
      <c r="W1177" s="180">
        <f t="shared" si="446"/>
        <v>0</v>
      </c>
      <c r="X1177" s="180"/>
      <c r="Y1177" s="180"/>
      <c r="Z1177" s="180">
        <f t="shared" si="447"/>
        <v>0</v>
      </c>
      <c r="AA1177" s="180"/>
      <c r="AB1177" s="180"/>
      <c r="AC1177" s="180">
        <f t="shared" si="448"/>
        <v>0</v>
      </c>
      <c r="AM1177" s="179"/>
      <c r="DE1177" s="37">
        <f t="shared" si="452"/>
        <v>0</v>
      </c>
      <c r="EL1177" s="37">
        <f t="shared" si="453"/>
        <v>0</v>
      </c>
      <c r="FH1177" s="37">
        <v>0</v>
      </c>
      <c r="FI1177" s="37">
        <v>0</v>
      </c>
      <c r="JT1177" s="37">
        <f t="shared" si="454"/>
        <v>0</v>
      </c>
      <c r="JW1177" s="37">
        <f t="shared" si="455"/>
        <v>0</v>
      </c>
      <c r="JZ1177" s="37">
        <f t="shared" si="456"/>
        <v>0</v>
      </c>
      <c r="KA1177" s="37">
        <f t="shared" si="457"/>
        <v>0</v>
      </c>
      <c r="KB1177" s="37">
        <f t="shared" si="458"/>
        <v>0</v>
      </c>
      <c r="KC1177" s="37">
        <f t="shared" si="459"/>
        <v>0</v>
      </c>
      <c r="KD1177" s="37">
        <f t="shared" si="460"/>
        <v>0</v>
      </c>
      <c r="KV1177" s="37">
        <f t="shared" si="461"/>
        <v>0</v>
      </c>
    </row>
    <row r="1178" spans="1:308" ht="17.25" customHeight="1" x14ac:dyDescent="0.3">
      <c r="A1178" s="17"/>
      <c r="B1178" s="19"/>
      <c r="E1178" s="78"/>
      <c r="F1178" s="78"/>
      <c r="G1178" s="78"/>
      <c r="H1178" s="78"/>
      <c r="I1178" s="78"/>
      <c r="J1178" s="37">
        <f t="shared" si="445"/>
        <v>0</v>
      </c>
      <c r="V1178" s="180">
        <f t="shared" si="444"/>
        <v>0</v>
      </c>
      <c r="W1178" s="180">
        <f t="shared" si="446"/>
        <v>0</v>
      </c>
      <c r="X1178" s="180"/>
      <c r="Y1178" s="180"/>
      <c r="Z1178" s="180">
        <f t="shared" si="447"/>
        <v>0</v>
      </c>
      <c r="AA1178" s="180"/>
      <c r="AB1178" s="180"/>
      <c r="AC1178" s="180">
        <f t="shared" si="448"/>
        <v>0</v>
      </c>
      <c r="AM1178" s="179"/>
      <c r="DE1178" s="37">
        <f t="shared" si="452"/>
        <v>0</v>
      </c>
      <c r="EL1178" s="37">
        <f t="shared" si="453"/>
        <v>0</v>
      </c>
      <c r="FH1178" s="37">
        <v>0</v>
      </c>
      <c r="FI1178" s="37">
        <v>0</v>
      </c>
      <c r="JT1178" s="37">
        <f t="shared" si="454"/>
        <v>0</v>
      </c>
      <c r="JW1178" s="37">
        <f t="shared" si="455"/>
        <v>0</v>
      </c>
      <c r="JZ1178" s="37">
        <f t="shared" si="456"/>
        <v>0</v>
      </c>
      <c r="KA1178" s="37">
        <f t="shared" si="457"/>
        <v>0</v>
      </c>
      <c r="KB1178" s="37">
        <f t="shared" si="458"/>
        <v>0</v>
      </c>
      <c r="KC1178" s="37">
        <f t="shared" si="459"/>
        <v>0</v>
      </c>
      <c r="KD1178" s="37">
        <f t="shared" si="460"/>
        <v>0</v>
      </c>
      <c r="KV1178" s="37">
        <f t="shared" si="461"/>
        <v>0</v>
      </c>
    </row>
    <row r="1179" spans="1:308" ht="17.25" customHeight="1" x14ac:dyDescent="0.3">
      <c r="A1179" s="17"/>
      <c r="B1179" s="19"/>
      <c r="E1179" s="78"/>
      <c r="F1179" s="78"/>
      <c r="G1179" s="78"/>
      <c r="H1179" s="78"/>
      <c r="I1179" s="78"/>
      <c r="J1179" s="37">
        <f t="shared" si="445"/>
        <v>0</v>
      </c>
      <c r="V1179" s="180">
        <f t="shared" si="444"/>
        <v>0</v>
      </c>
      <c r="W1179" s="180">
        <f t="shared" si="446"/>
        <v>0</v>
      </c>
      <c r="X1179" s="180"/>
      <c r="Y1179" s="180"/>
      <c r="Z1179" s="180">
        <f t="shared" si="447"/>
        <v>0</v>
      </c>
      <c r="AA1179" s="180"/>
      <c r="AB1179" s="180"/>
      <c r="AC1179" s="180">
        <f t="shared" si="448"/>
        <v>0</v>
      </c>
      <c r="AM1179" s="179"/>
      <c r="DE1179" s="37">
        <f t="shared" si="452"/>
        <v>0</v>
      </c>
      <c r="EL1179" s="37">
        <f t="shared" si="453"/>
        <v>0</v>
      </c>
      <c r="FH1179" s="37">
        <v>0</v>
      </c>
      <c r="FI1179" s="37">
        <v>0</v>
      </c>
      <c r="JT1179" s="37">
        <f t="shared" si="454"/>
        <v>0</v>
      </c>
      <c r="JW1179" s="37">
        <f t="shared" si="455"/>
        <v>0</v>
      </c>
      <c r="JZ1179" s="37">
        <f t="shared" si="456"/>
        <v>0</v>
      </c>
      <c r="KA1179" s="37">
        <f t="shared" si="457"/>
        <v>0</v>
      </c>
      <c r="KB1179" s="37">
        <f t="shared" si="458"/>
        <v>0</v>
      </c>
      <c r="KC1179" s="37">
        <f t="shared" si="459"/>
        <v>0</v>
      </c>
      <c r="KD1179" s="37">
        <f t="shared" si="460"/>
        <v>0</v>
      </c>
      <c r="KV1179" s="37">
        <f t="shared" si="461"/>
        <v>0</v>
      </c>
    </row>
    <row r="1180" spans="1:308" ht="17.25" customHeight="1" x14ac:dyDescent="0.3">
      <c r="A1180" s="17"/>
      <c r="B1180" s="19"/>
      <c r="E1180" s="78"/>
      <c r="F1180" s="78"/>
      <c r="G1180" s="78"/>
      <c r="H1180" s="78"/>
      <c r="I1180" s="78"/>
      <c r="J1180" s="37">
        <f t="shared" si="445"/>
        <v>0</v>
      </c>
      <c r="V1180" s="180">
        <f t="shared" si="444"/>
        <v>0</v>
      </c>
      <c r="W1180" s="180">
        <f t="shared" si="446"/>
        <v>0</v>
      </c>
      <c r="X1180" s="180"/>
      <c r="Y1180" s="180"/>
      <c r="Z1180" s="180">
        <f t="shared" si="447"/>
        <v>0</v>
      </c>
      <c r="AA1180" s="180"/>
      <c r="AB1180" s="180"/>
      <c r="AC1180" s="180">
        <f t="shared" si="448"/>
        <v>0</v>
      </c>
      <c r="AM1180" s="179"/>
      <c r="DE1180" s="37">
        <f t="shared" si="452"/>
        <v>0</v>
      </c>
      <c r="EL1180" s="37">
        <f t="shared" si="453"/>
        <v>0</v>
      </c>
      <c r="FH1180" s="37">
        <v>0</v>
      </c>
      <c r="FI1180" s="37">
        <v>0</v>
      </c>
      <c r="JT1180" s="37">
        <f t="shared" si="454"/>
        <v>0</v>
      </c>
      <c r="JW1180" s="37">
        <f t="shared" si="455"/>
        <v>0</v>
      </c>
      <c r="JZ1180" s="37">
        <f t="shared" si="456"/>
        <v>0</v>
      </c>
      <c r="KA1180" s="37">
        <f t="shared" si="457"/>
        <v>0</v>
      </c>
      <c r="KB1180" s="37">
        <f t="shared" si="458"/>
        <v>0</v>
      </c>
      <c r="KC1180" s="37">
        <f t="shared" si="459"/>
        <v>0</v>
      </c>
      <c r="KD1180" s="37">
        <f t="shared" si="460"/>
        <v>0</v>
      </c>
      <c r="KV1180" s="37">
        <f t="shared" si="461"/>
        <v>0</v>
      </c>
    </row>
    <row r="1181" spans="1:308" ht="17.25" customHeight="1" x14ac:dyDescent="0.3">
      <c r="A1181" s="17"/>
      <c r="B1181" s="19"/>
      <c r="E1181" s="78"/>
      <c r="F1181" s="78"/>
      <c r="G1181" s="78"/>
      <c r="H1181" s="78"/>
      <c r="I1181" s="78"/>
      <c r="J1181" s="37">
        <f t="shared" si="445"/>
        <v>0</v>
      </c>
      <c r="V1181" s="180">
        <f t="shared" si="444"/>
        <v>0</v>
      </c>
      <c r="W1181" s="180">
        <f t="shared" si="446"/>
        <v>0</v>
      </c>
      <c r="X1181" s="180"/>
      <c r="Y1181" s="180"/>
      <c r="Z1181" s="180">
        <f t="shared" si="447"/>
        <v>0</v>
      </c>
      <c r="AA1181" s="180"/>
      <c r="AB1181" s="180"/>
      <c r="AC1181" s="180">
        <f t="shared" si="448"/>
        <v>0</v>
      </c>
      <c r="AM1181" s="179"/>
      <c r="DE1181" s="37">
        <f t="shared" si="452"/>
        <v>0</v>
      </c>
      <c r="EL1181" s="37">
        <f t="shared" si="453"/>
        <v>0</v>
      </c>
      <c r="FH1181" s="37">
        <v>0</v>
      </c>
      <c r="FI1181" s="37">
        <v>0</v>
      </c>
      <c r="JT1181" s="37">
        <f t="shared" si="454"/>
        <v>0</v>
      </c>
      <c r="JW1181" s="37">
        <f t="shared" si="455"/>
        <v>0</v>
      </c>
      <c r="JZ1181" s="37">
        <f t="shared" si="456"/>
        <v>0</v>
      </c>
      <c r="KA1181" s="37">
        <f t="shared" si="457"/>
        <v>0</v>
      </c>
      <c r="KB1181" s="37">
        <f t="shared" si="458"/>
        <v>0</v>
      </c>
      <c r="KC1181" s="37">
        <f t="shared" si="459"/>
        <v>0</v>
      </c>
      <c r="KD1181" s="37">
        <f t="shared" si="460"/>
        <v>0</v>
      </c>
      <c r="KV1181" s="37">
        <f t="shared" si="461"/>
        <v>0</v>
      </c>
    </row>
    <row r="1182" spans="1:308" ht="17.25" customHeight="1" x14ac:dyDescent="0.3">
      <c r="A1182" s="17"/>
      <c r="B1182" s="19"/>
      <c r="E1182" s="78"/>
      <c r="F1182" s="78"/>
      <c r="G1182" s="78"/>
      <c r="H1182" s="78"/>
      <c r="I1182" s="78"/>
      <c r="J1182" s="37">
        <f t="shared" si="445"/>
        <v>0</v>
      </c>
      <c r="V1182" s="180">
        <f t="shared" si="444"/>
        <v>0</v>
      </c>
      <c r="W1182" s="180">
        <f t="shared" si="446"/>
        <v>0</v>
      </c>
      <c r="X1182" s="180"/>
      <c r="Y1182" s="180"/>
      <c r="Z1182" s="180">
        <f t="shared" si="447"/>
        <v>0</v>
      </c>
      <c r="AA1182" s="180"/>
      <c r="AB1182" s="180"/>
      <c r="AC1182" s="180">
        <f t="shared" si="448"/>
        <v>0</v>
      </c>
      <c r="AM1182" s="179"/>
      <c r="DE1182" s="37">
        <f t="shared" si="452"/>
        <v>0</v>
      </c>
      <c r="EL1182" s="37">
        <f t="shared" si="453"/>
        <v>0</v>
      </c>
      <c r="FH1182" s="37">
        <v>0</v>
      </c>
      <c r="FI1182" s="37">
        <v>0</v>
      </c>
      <c r="JT1182" s="37">
        <f t="shared" si="454"/>
        <v>0</v>
      </c>
      <c r="JW1182" s="37">
        <f t="shared" si="455"/>
        <v>0</v>
      </c>
      <c r="JZ1182" s="37">
        <f t="shared" si="456"/>
        <v>0</v>
      </c>
      <c r="KA1182" s="37">
        <f t="shared" si="457"/>
        <v>0</v>
      </c>
      <c r="KB1182" s="37">
        <f t="shared" si="458"/>
        <v>0</v>
      </c>
      <c r="KC1182" s="37">
        <f t="shared" si="459"/>
        <v>0</v>
      </c>
      <c r="KD1182" s="37">
        <f t="shared" si="460"/>
        <v>0</v>
      </c>
      <c r="KV1182" s="37">
        <f t="shared" si="461"/>
        <v>0</v>
      </c>
    </row>
    <row r="1183" spans="1:308" ht="17.25" customHeight="1" x14ac:dyDescent="0.3">
      <c r="A1183" s="17"/>
      <c r="B1183" s="19"/>
      <c r="E1183" s="78"/>
      <c r="F1183" s="78"/>
      <c r="G1183" s="78"/>
      <c r="H1183" s="78"/>
      <c r="I1183" s="78"/>
      <c r="J1183" s="37">
        <f t="shared" si="445"/>
        <v>0</v>
      </c>
      <c r="V1183" s="180">
        <f t="shared" si="444"/>
        <v>0</v>
      </c>
      <c r="W1183" s="180">
        <f t="shared" si="446"/>
        <v>0</v>
      </c>
      <c r="X1183" s="180"/>
      <c r="Y1183" s="180"/>
      <c r="Z1183" s="180">
        <f t="shared" si="447"/>
        <v>0</v>
      </c>
      <c r="AA1183" s="180"/>
      <c r="AB1183" s="180"/>
      <c r="AC1183" s="180">
        <f t="shared" si="448"/>
        <v>0</v>
      </c>
      <c r="AM1183" s="179"/>
      <c r="DE1183" s="37">
        <f t="shared" si="452"/>
        <v>0</v>
      </c>
      <c r="EL1183" s="37">
        <f t="shared" si="453"/>
        <v>0</v>
      </c>
      <c r="FH1183" s="37">
        <v>0</v>
      </c>
      <c r="FI1183" s="37">
        <v>0</v>
      </c>
      <c r="JT1183" s="37">
        <f t="shared" si="454"/>
        <v>0</v>
      </c>
      <c r="JW1183" s="37">
        <f t="shared" si="455"/>
        <v>0</v>
      </c>
      <c r="JZ1183" s="37">
        <f t="shared" si="456"/>
        <v>0</v>
      </c>
      <c r="KA1183" s="37">
        <f t="shared" si="457"/>
        <v>0</v>
      </c>
      <c r="KB1183" s="37">
        <f t="shared" si="458"/>
        <v>0</v>
      </c>
      <c r="KC1183" s="37">
        <f t="shared" si="459"/>
        <v>0</v>
      </c>
      <c r="KD1183" s="37">
        <f t="shared" si="460"/>
        <v>0</v>
      </c>
      <c r="KV1183" s="37">
        <f t="shared" si="461"/>
        <v>0</v>
      </c>
    </row>
    <row r="1184" spans="1:308" ht="17.25" customHeight="1" x14ac:dyDescent="0.3">
      <c r="A1184" s="17"/>
      <c r="B1184" s="19"/>
      <c r="E1184" s="78"/>
      <c r="F1184" s="78"/>
      <c r="G1184" s="78"/>
      <c r="H1184" s="78"/>
      <c r="I1184" s="78"/>
      <c r="J1184" s="37">
        <f t="shared" si="445"/>
        <v>0</v>
      </c>
      <c r="V1184" s="180">
        <f t="shared" si="444"/>
        <v>0</v>
      </c>
      <c r="W1184" s="180">
        <f t="shared" si="446"/>
        <v>0</v>
      </c>
      <c r="X1184" s="180"/>
      <c r="Y1184" s="180"/>
      <c r="Z1184" s="180">
        <f t="shared" si="447"/>
        <v>0</v>
      </c>
      <c r="AA1184" s="180"/>
      <c r="AB1184" s="180"/>
      <c r="AC1184" s="180">
        <f t="shared" si="448"/>
        <v>0</v>
      </c>
      <c r="AM1184" s="179"/>
      <c r="DE1184" s="37">
        <f t="shared" si="452"/>
        <v>0</v>
      </c>
      <c r="EL1184" s="37">
        <f t="shared" si="453"/>
        <v>0</v>
      </c>
      <c r="FH1184" s="37">
        <v>0</v>
      </c>
      <c r="FI1184" s="37">
        <v>0</v>
      </c>
      <c r="JT1184" s="37">
        <f t="shared" si="454"/>
        <v>0</v>
      </c>
      <c r="JW1184" s="37">
        <f t="shared" si="455"/>
        <v>0</v>
      </c>
      <c r="JZ1184" s="37">
        <f t="shared" si="456"/>
        <v>0</v>
      </c>
      <c r="KA1184" s="37">
        <f t="shared" si="457"/>
        <v>0</v>
      </c>
      <c r="KB1184" s="37">
        <f t="shared" si="458"/>
        <v>0</v>
      </c>
      <c r="KC1184" s="37">
        <f t="shared" si="459"/>
        <v>0</v>
      </c>
      <c r="KD1184" s="37">
        <f t="shared" si="460"/>
        <v>0</v>
      </c>
      <c r="KV1184" s="37">
        <f t="shared" si="461"/>
        <v>0</v>
      </c>
    </row>
    <row r="1185" spans="1:308" ht="17.25" customHeight="1" x14ac:dyDescent="0.3">
      <c r="A1185" s="17"/>
      <c r="B1185" s="19"/>
      <c r="E1185" s="78"/>
      <c r="F1185" s="78"/>
      <c r="G1185" s="78"/>
      <c r="H1185" s="78"/>
      <c r="I1185" s="78"/>
      <c r="J1185" s="37">
        <f t="shared" si="445"/>
        <v>0</v>
      </c>
      <c r="V1185" s="180">
        <f t="shared" si="444"/>
        <v>0</v>
      </c>
      <c r="W1185" s="180">
        <f t="shared" si="446"/>
        <v>0</v>
      </c>
      <c r="X1185" s="180"/>
      <c r="Y1185" s="180"/>
      <c r="Z1185" s="180">
        <f t="shared" si="447"/>
        <v>0</v>
      </c>
      <c r="AA1185" s="180"/>
      <c r="AB1185" s="180"/>
      <c r="AC1185" s="180">
        <f t="shared" si="448"/>
        <v>0</v>
      </c>
      <c r="AM1185" s="179"/>
      <c r="DE1185" s="37">
        <f t="shared" si="452"/>
        <v>0</v>
      </c>
      <c r="EL1185" s="37">
        <f t="shared" si="453"/>
        <v>0</v>
      </c>
      <c r="FH1185" s="37">
        <v>0</v>
      </c>
      <c r="FI1185" s="37">
        <v>0</v>
      </c>
      <c r="JT1185" s="37">
        <f t="shared" si="454"/>
        <v>0</v>
      </c>
      <c r="JW1185" s="37">
        <f t="shared" si="455"/>
        <v>0</v>
      </c>
      <c r="JZ1185" s="37">
        <f t="shared" si="456"/>
        <v>0</v>
      </c>
      <c r="KA1185" s="37">
        <f t="shared" si="457"/>
        <v>0</v>
      </c>
      <c r="KB1185" s="37">
        <f t="shared" si="458"/>
        <v>0</v>
      </c>
      <c r="KC1185" s="37">
        <f t="shared" si="459"/>
        <v>0</v>
      </c>
      <c r="KD1185" s="37">
        <f t="shared" si="460"/>
        <v>0</v>
      </c>
      <c r="KV1185" s="37">
        <f t="shared" si="461"/>
        <v>0</v>
      </c>
    </row>
    <row r="1186" spans="1:308" ht="17.25" customHeight="1" x14ac:dyDescent="0.3">
      <c r="A1186" s="17"/>
      <c r="B1186" s="19"/>
      <c r="E1186" s="78"/>
      <c r="F1186" s="78"/>
      <c r="G1186" s="78"/>
      <c r="H1186" s="78"/>
      <c r="I1186" s="78"/>
      <c r="J1186" s="37">
        <f t="shared" si="445"/>
        <v>0</v>
      </c>
      <c r="V1186" s="180">
        <f t="shared" si="444"/>
        <v>0</v>
      </c>
      <c r="W1186" s="180">
        <f t="shared" si="446"/>
        <v>0</v>
      </c>
      <c r="X1186" s="180"/>
      <c r="Y1186" s="180"/>
      <c r="Z1186" s="180">
        <f t="shared" si="447"/>
        <v>0</v>
      </c>
      <c r="AA1186" s="180"/>
      <c r="AB1186" s="180"/>
      <c r="AC1186" s="180">
        <f t="shared" si="448"/>
        <v>0</v>
      </c>
      <c r="AM1186" s="179"/>
      <c r="DE1186" s="37">
        <f t="shared" si="452"/>
        <v>0</v>
      </c>
      <c r="EL1186" s="37">
        <f t="shared" si="453"/>
        <v>0</v>
      </c>
      <c r="FH1186" s="37">
        <v>0</v>
      </c>
      <c r="FI1186" s="37">
        <v>0</v>
      </c>
      <c r="JT1186" s="37">
        <f t="shared" si="454"/>
        <v>0</v>
      </c>
      <c r="JW1186" s="37">
        <f t="shared" si="455"/>
        <v>0</v>
      </c>
      <c r="JZ1186" s="37">
        <f t="shared" si="456"/>
        <v>0</v>
      </c>
      <c r="KA1186" s="37">
        <f t="shared" si="457"/>
        <v>0</v>
      </c>
      <c r="KB1186" s="37">
        <f t="shared" si="458"/>
        <v>0</v>
      </c>
      <c r="KC1186" s="37">
        <f t="shared" si="459"/>
        <v>0</v>
      </c>
      <c r="KD1186" s="37">
        <f t="shared" si="460"/>
        <v>0</v>
      </c>
      <c r="KV1186" s="37">
        <f t="shared" si="461"/>
        <v>0</v>
      </c>
    </row>
    <row r="1187" spans="1:308" ht="17.25" customHeight="1" x14ac:dyDescent="0.3">
      <c r="A1187" s="17"/>
      <c r="B1187" s="19"/>
      <c r="E1187" s="78"/>
      <c r="F1187" s="78"/>
      <c r="G1187" s="78"/>
      <c r="H1187" s="78"/>
      <c r="I1187" s="78"/>
      <c r="J1187" s="37">
        <f t="shared" si="445"/>
        <v>0</v>
      </c>
      <c r="V1187" s="180">
        <f t="shared" si="444"/>
        <v>0</v>
      </c>
      <c r="W1187" s="180">
        <f t="shared" si="446"/>
        <v>0</v>
      </c>
      <c r="X1187" s="180"/>
      <c r="Y1187" s="180"/>
      <c r="Z1187" s="180">
        <f t="shared" si="447"/>
        <v>0</v>
      </c>
      <c r="AA1187" s="180"/>
      <c r="AB1187" s="180"/>
      <c r="AC1187" s="180">
        <f t="shared" si="448"/>
        <v>0</v>
      </c>
      <c r="AM1187" s="179"/>
      <c r="DE1187" s="37">
        <f t="shared" si="452"/>
        <v>0</v>
      </c>
      <c r="EL1187" s="37">
        <f t="shared" si="453"/>
        <v>0</v>
      </c>
      <c r="FH1187" s="37">
        <v>0</v>
      </c>
      <c r="FI1187" s="37">
        <v>0</v>
      </c>
      <c r="JT1187" s="37">
        <f t="shared" si="454"/>
        <v>0</v>
      </c>
      <c r="JW1187" s="37">
        <f t="shared" si="455"/>
        <v>0</v>
      </c>
      <c r="JZ1187" s="37">
        <f t="shared" si="456"/>
        <v>0</v>
      </c>
      <c r="KA1187" s="37">
        <f t="shared" si="457"/>
        <v>0</v>
      </c>
      <c r="KB1187" s="37">
        <f t="shared" si="458"/>
        <v>0</v>
      </c>
      <c r="KC1187" s="37">
        <f t="shared" si="459"/>
        <v>0</v>
      </c>
      <c r="KD1187" s="37">
        <f t="shared" si="460"/>
        <v>0</v>
      </c>
      <c r="KV1187" s="37">
        <f t="shared" si="461"/>
        <v>0</v>
      </c>
    </row>
    <row r="1188" spans="1:308" ht="17.25" customHeight="1" x14ac:dyDescent="0.3">
      <c r="A1188" s="17"/>
      <c r="B1188" s="19"/>
      <c r="E1188" s="78"/>
      <c r="F1188" s="78"/>
      <c r="G1188" s="78"/>
      <c r="H1188" s="78"/>
      <c r="I1188" s="78"/>
      <c r="J1188" s="37">
        <f t="shared" si="445"/>
        <v>0</v>
      </c>
      <c r="V1188" s="180">
        <f t="shared" si="444"/>
        <v>0</v>
      </c>
      <c r="W1188" s="180">
        <f t="shared" si="446"/>
        <v>0</v>
      </c>
      <c r="X1188" s="180"/>
      <c r="Y1188" s="180"/>
      <c r="Z1188" s="180">
        <f t="shared" si="447"/>
        <v>0</v>
      </c>
      <c r="AA1188" s="180"/>
      <c r="AB1188" s="180"/>
      <c r="AC1188" s="180">
        <f t="shared" si="448"/>
        <v>0</v>
      </c>
      <c r="AM1188" s="179"/>
      <c r="DE1188" s="37">
        <f t="shared" si="452"/>
        <v>0</v>
      </c>
      <c r="EL1188" s="37">
        <f t="shared" si="453"/>
        <v>0</v>
      </c>
      <c r="FH1188" s="37">
        <v>0</v>
      </c>
      <c r="FI1188" s="37">
        <v>0</v>
      </c>
      <c r="JT1188" s="37">
        <f t="shared" si="454"/>
        <v>0</v>
      </c>
      <c r="JW1188" s="37">
        <f t="shared" si="455"/>
        <v>0</v>
      </c>
      <c r="JZ1188" s="37">
        <f t="shared" si="456"/>
        <v>0</v>
      </c>
      <c r="KA1188" s="37">
        <f t="shared" si="457"/>
        <v>0</v>
      </c>
      <c r="KB1188" s="37">
        <f t="shared" si="458"/>
        <v>0</v>
      </c>
      <c r="KC1188" s="37">
        <f t="shared" si="459"/>
        <v>0</v>
      </c>
      <c r="KD1188" s="37">
        <f t="shared" si="460"/>
        <v>0</v>
      </c>
      <c r="KV1188" s="37">
        <f t="shared" si="461"/>
        <v>0</v>
      </c>
    </row>
    <row r="1189" spans="1:308" ht="17.25" customHeight="1" x14ac:dyDescent="0.3">
      <c r="A1189" s="17"/>
      <c r="B1189" s="19"/>
      <c r="E1189" s="78"/>
      <c r="F1189" s="78"/>
      <c r="G1189" s="78"/>
      <c r="H1189" s="78"/>
      <c r="I1189" s="78"/>
      <c r="J1189" s="37">
        <f t="shared" si="445"/>
        <v>0</v>
      </c>
      <c r="V1189" s="180">
        <f t="shared" si="444"/>
        <v>0</v>
      </c>
      <c r="W1189" s="180">
        <f t="shared" si="446"/>
        <v>0</v>
      </c>
      <c r="X1189" s="180"/>
      <c r="Y1189" s="180"/>
      <c r="Z1189" s="180">
        <f t="shared" si="447"/>
        <v>0</v>
      </c>
      <c r="AA1189" s="180"/>
      <c r="AB1189" s="180"/>
      <c r="AC1189" s="180">
        <f t="shared" si="448"/>
        <v>0</v>
      </c>
      <c r="AM1189" s="179"/>
      <c r="DE1189" s="37">
        <f t="shared" si="452"/>
        <v>0</v>
      </c>
      <c r="EL1189" s="37">
        <f t="shared" si="453"/>
        <v>0</v>
      </c>
      <c r="FH1189" s="37">
        <v>0</v>
      </c>
      <c r="FI1189" s="37">
        <v>0</v>
      </c>
      <c r="JT1189" s="37">
        <f t="shared" si="454"/>
        <v>0</v>
      </c>
      <c r="JW1189" s="37">
        <f t="shared" si="455"/>
        <v>0</v>
      </c>
      <c r="JZ1189" s="37">
        <f t="shared" si="456"/>
        <v>0</v>
      </c>
      <c r="KA1189" s="37">
        <f t="shared" si="457"/>
        <v>0</v>
      </c>
      <c r="KB1189" s="37">
        <f t="shared" si="458"/>
        <v>0</v>
      </c>
      <c r="KC1189" s="37">
        <f t="shared" si="459"/>
        <v>0</v>
      </c>
      <c r="KD1189" s="37">
        <f t="shared" si="460"/>
        <v>0</v>
      </c>
      <c r="KV1189" s="37">
        <f t="shared" si="461"/>
        <v>0</v>
      </c>
    </row>
    <row r="1190" spans="1:308" ht="17.25" customHeight="1" x14ac:dyDescent="0.3">
      <c r="A1190" s="17"/>
      <c r="B1190" s="19"/>
      <c r="E1190" s="78"/>
      <c r="F1190" s="78"/>
      <c r="G1190" s="78"/>
      <c r="H1190" s="78"/>
      <c r="I1190" s="78"/>
      <c r="J1190" s="37">
        <f t="shared" si="445"/>
        <v>0</v>
      </c>
      <c r="V1190" s="180">
        <f t="shared" si="444"/>
        <v>0</v>
      </c>
      <c r="W1190" s="180">
        <f t="shared" si="446"/>
        <v>0</v>
      </c>
      <c r="X1190" s="180"/>
      <c r="Y1190" s="180"/>
      <c r="Z1190" s="180">
        <f t="shared" si="447"/>
        <v>0</v>
      </c>
      <c r="AA1190" s="180"/>
      <c r="AB1190" s="180"/>
      <c r="AC1190" s="180">
        <f t="shared" si="448"/>
        <v>0</v>
      </c>
      <c r="AM1190" s="179"/>
      <c r="DE1190" s="37">
        <f t="shared" si="452"/>
        <v>0</v>
      </c>
      <c r="EL1190" s="37">
        <f t="shared" si="453"/>
        <v>0</v>
      </c>
      <c r="FH1190" s="37">
        <v>0</v>
      </c>
      <c r="FI1190" s="37">
        <v>0</v>
      </c>
      <c r="JT1190" s="37">
        <f t="shared" si="454"/>
        <v>0</v>
      </c>
      <c r="JW1190" s="37">
        <f t="shared" si="455"/>
        <v>0</v>
      </c>
      <c r="JZ1190" s="37">
        <f t="shared" si="456"/>
        <v>0</v>
      </c>
      <c r="KA1190" s="37">
        <f t="shared" si="457"/>
        <v>0</v>
      </c>
      <c r="KB1190" s="37">
        <f t="shared" si="458"/>
        <v>0</v>
      </c>
      <c r="KC1190" s="37">
        <f t="shared" si="459"/>
        <v>0</v>
      </c>
      <c r="KD1190" s="37">
        <f t="shared" si="460"/>
        <v>0</v>
      </c>
      <c r="KV1190" s="37">
        <f t="shared" si="461"/>
        <v>0</v>
      </c>
    </row>
    <row r="1191" spans="1:308" ht="17.25" customHeight="1" x14ac:dyDescent="0.3">
      <c r="A1191" s="17"/>
      <c r="B1191" s="19"/>
      <c r="E1191" s="78"/>
      <c r="F1191" s="78"/>
      <c r="G1191" s="78"/>
      <c r="H1191" s="78"/>
      <c r="I1191" s="78"/>
      <c r="J1191" s="37">
        <f t="shared" si="445"/>
        <v>0</v>
      </c>
      <c r="V1191" s="180">
        <f t="shared" si="444"/>
        <v>0</v>
      </c>
      <c r="W1191" s="180">
        <f t="shared" si="446"/>
        <v>0</v>
      </c>
      <c r="X1191" s="180"/>
      <c r="Y1191" s="180"/>
      <c r="Z1191" s="180">
        <f t="shared" si="447"/>
        <v>0</v>
      </c>
      <c r="AA1191" s="180"/>
      <c r="AB1191" s="180"/>
      <c r="AC1191" s="180">
        <f t="shared" si="448"/>
        <v>0</v>
      </c>
      <c r="AM1191" s="179"/>
      <c r="DE1191" s="37">
        <f t="shared" si="452"/>
        <v>0</v>
      </c>
      <c r="EL1191" s="37">
        <f t="shared" si="453"/>
        <v>0</v>
      </c>
      <c r="FH1191" s="37">
        <v>0</v>
      </c>
      <c r="FI1191" s="37">
        <v>0</v>
      </c>
      <c r="JT1191" s="37">
        <f t="shared" si="454"/>
        <v>0</v>
      </c>
      <c r="JW1191" s="37">
        <f t="shared" si="455"/>
        <v>0</v>
      </c>
      <c r="JZ1191" s="37">
        <f t="shared" si="456"/>
        <v>0</v>
      </c>
      <c r="KA1191" s="37">
        <f t="shared" si="457"/>
        <v>0</v>
      </c>
      <c r="KB1191" s="37">
        <f t="shared" si="458"/>
        <v>0</v>
      </c>
      <c r="KC1191" s="37">
        <f t="shared" si="459"/>
        <v>0</v>
      </c>
      <c r="KD1191" s="37">
        <f t="shared" si="460"/>
        <v>0</v>
      </c>
      <c r="KV1191" s="37">
        <f t="shared" si="461"/>
        <v>0</v>
      </c>
    </row>
    <row r="1192" spans="1:308" ht="17.25" customHeight="1" x14ac:dyDescent="0.3">
      <c r="A1192" s="17"/>
      <c r="B1192" s="19"/>
      <c r="E1192" s="78"/>
      <c r="F1192" s="78"/>
      <c r="G1192" s="78"/>
      <c r="H1192" s="78"/>
      <c r="I1192" s="78"/>
      <c r="J1192" s="37">
        <f t="shared" si="445"/>
        <v>0</v>
      </c>
      <c r="V1192" s="180">
        <f t="shared" si="444"/>
        <v>0</v>
      </c>
      <c r="W1192" s="180">
        <f t="shared" si="446"/>
        <v>0</v>
      </c>
      <c r="X1192" s="180"/>
      <c r="Y1192" s="180"/>
      <c r="Z1192" s="180">
        <f t="shared" si="447"/>
        <v>0</v>
      </c>
      <c r="AA1192" s="180"/>
      <c r="AB1192" s="180"/>
      <c r="AC1192" s="180">
        <f t="shared" si="448"/>
        <v>0</v>
      </c>
      <c r="AM1192" s="179"/>
      <c r="DE1192" s="37">
        <f t="shared" si="452"/>
        <v>0</v>
      </c>
      <c r="EL1192" s="37">
        <f t="shared" si="453"/>
        <v>0</v>
      </c>
      <c r="FH1192" s="37">
        <v>0</v>
      </c>
      <c r="FI1192" s="37">
        <v>0</v>
      </c>
      <c r="JT1192" s="37">
        <f t="shared" si="454"/>
        <v>0</v>
      </c>
      <c r="JW1192" s="37">
        <f t="shared" si="455"/>
        <v>0</v>
      </c>
      <c r="JZ1192" s="37">
        <f t="shared" si="456"/>
        <v>0</v>
      </c>
      <c r="KA1192" s="37">
        <f t="shared" si="457"/>
        <v>0</v>
      </c>
      <c r="KB1192" s="37">
        <f t="shared" si="458"/>
        <v>0</v>
      </c>
      <c r="KC1192" s="37">
        <f t="shared" si="459"/>
        <v>0</v>
      </c>
      <c r="KD1192" s="37">
        <f t="shared" si="460"/>
        <v>0</v>
      </c>
      <c r="KV1192" s="37">
        <f t="shared" si="461"/>
        <v>0</v>
      </c>
    </row>
    <row r="1193" spans="1:308" ht="17.25" customHeight="1" x14ac:dyDescent="0.3">
      <c r="A1193" s="17"/>
      <c r="B1193" s="19"/>
      <c r="E1193" s="78"/>
      <c r="F1193" s="78"/>
      <c r="G1193" s="78"/>
      <c r="H1193" s="78"/>
      <c r="I1193" s="78"/>
      <c r="J1193" s="37">
        <f t="shared" si="445"/>
        <v>0</v>
      </c>
      <c r="V1193" s="180">
        <f t="shared" si="444"/>
        <v>0</v>
      </c>
      <c r="W1193" s="180">
        <f t="shared" si="446"/>
        <v>0</v>
      </c>
      <c r="X1193" s="180"/>
      <c r="Y1193" s="180"/>
      <c r="Z1193" s="180">
        <f t="shared" si="447"/>
        <v>0</v>
      </c>
      <c r="AA1193" s="180"/>
      <c r="AB1193" s="180"/>
      <c r="AC1193" s="180">
        <f t="shared" si="448"/>
        <v>0</v>
      </c>
      <c r="AM1193" s="179"/>
      <c r="DE1193" s="37">
        <f t="shared" si="452"/>
        <v>0</v>
      </c>
      <c r="EL1193" s="37">
        <f t="shared" si="453"/>
        <v>0</v>
      </c>
      <c r="FH1193" s="37">
        <v>0</v>
      </c>
      <c r="FI1193" s="37">
        <v>0</v>
      </c>
      <c r="JT1193" s="37">
        <f t="shared" si="454"/>
        <v>0</v>
      </c>
      <c r="JW1193" s="37">
        <f t="shared" si="455"/>
        <v>0</v>
      </c>
      <c r="JZ1193" s="37">
        <f t="shared" si="456"/>
        <v>0</v>
      </c>
      <c r="KA1193" s="37">
        <f t="shared" si="457"/>
        <v>0</v>
      </c>
      <c r="KB1193" s="37">
        <f t="shared" si="458"/>
        <v>0</v>
      </c>
      <c r="KC1193" s="37">
        <f t="shared" si="459"/>
        <v>0</v>
      </c>
      <c r="KD1193" s="37">
        <f t="shared" si="460"/>
        <v>0</v>
      </c>
      <c r="KV1193" s="37">
        <f t="shared" si="461"/>
        <v>0</v>
      </c>
    </row>
    <row r="1194" spans="1:308" ht="17.25" customHeight="1" x14ac:dyDescent="0.3">
      <c r="A1194" s="17"/>
      <c r="B1194" s="19"/>
      <c r="E1194" s="78"/>
      <c r="F1194" s="78"/>
      <c r="G1194" s="78"/>
      <c r="H1194" s="78"/>
      <c r="I1194" s="78"/>
      <c r="J1194" s="37">
        <f t="shared" si="445"/>
        <v>0</v>
      </c>
      <c r="V1194" s="180">
        <f t="shared" si="444"/>
        <v>0</v>
      </c>
      <c r="W1194" s="180">
        <f t="shared" si="446"/>
        <v>0</v>
      </c>
      <c r="X1194" s="180"/>
      <c r="Y1194" s="180"/>
      <c r="Z1194" s="180">
        <f t="shared" si="447"/>
        <v>0</v>
      </c>
      <c r="AA1194" s="180"/>
      <c r="AB1194" s="180"/>
      <c r="AC1194" s="180">
        <f t="shared" si="448"/>
        <v>0</v>
      </c>
      <c r="AM1194" s="179"/>
      <c r="DE1194" s="37">
        <f t="shared" si="452"/>
        <v>0</v>
      </c>
      <c r="EL1194" s="37">
        <f t="shared" si="453"/>
        <v>0</v>
      </c>
      <c r="FH1194" s="37">
        <v>0</v>
      </c>
      <c r="FI1194" s="37">
        <v>0</v>
      </c>
      <c r="JT1194" s="37">
        <f t="shared" si="454"/>
        <v>0</v>
      </c>
      <c r="JW1194" s="37">
        <f t="shared" si="455"/>
        <v>0</v>
      </c>
      <c r="JZ1194" s="37">
        <f t="shared" si="456"/>
        <v>0</v>
      </c>
      <c r="KA1194" s="37">
        <f t="shared" si="457"/>
        <v>0</v>
      </c>
      <c r="KB1194" s="37">
        <f t="shared" si="458"/>
        <v>0</v>
      </c>
      <c r="KC1194" s="37">
        <f t="shared" si="459"/>
        <v>0</v>
      </c>
      <c r="KD1194" s="37">
        <f t="shared" si="460"/>
        <v>0</v>
      </c>
      <c r="KV1194" s="37">
        <f t="shared" si="461"/>
        <v>0</v>
      </c>
    </row>
    <row r="1195" spans="1:308" ht="17.25" customHeight="1" x14ac:dyDescent="0.3">
      <c r="A1195" s="17"/>
      <c r="B1195" s="19"/>
      <c r="E1195" s="78"/>
      <c r="F1195" s="78"/>
      <c r="G1195" s="78"/>
      <c r="H1195" s="78"/>
      <c r="I1195" s="78"/>
      <c r="J1195" s="37">
        <f t="shared" si="445"/>
        <v>0</v>
      </c>
      <c r="V1195" s="180">
        <f t="shared" si="444"/>
        <v>0</v>
      </c>
      <c r="W1195" s="180">
        <f t="shared" si="446"/>
        <v>0</v>
      </c>
      <c r="X1195" s="180"/>
      <c r="Y1195" s="180"/>
      <c r="Z1195" s="180">
        <f t="shared" si="447"/>
        <v>0</v>
      </c>
      <c r="AA1195" s="180"/>
      <c r="AB1195" s="180"/>
      <c r="AC1195" s="180">
        <f t="shared" si="448"/>
        <v>0</v>
      </c>
      <c r="AM1195" s="179"/>
      <c r="DE1195" s="37">
        <f t="shared" si="452"/>
        <v>0</v>
      </c>
      <c r="EL1195" s="37">
        <f t="shared" si="453"/>
        <v>0</v>
      </c>
      <c r="FH1195" s="37">
        <v>0</v>
      </c>
      <c r="FI1195" s="37">
        <v>0</v>
      </c>
      <c r="JT1195" s="37">
        <f t="shared" si="454"/>
        <v>0</v>
      </c>
      <c r="JW1195" s="37">
        <f t="shared" si="455"/>
        <v>0</v>
      </c>
      <c r="JZ1195" s="37">
        <f t="shared" si="456"/>
        <v>0</v>
      </c>
      <c r="KA1195" s="37">
        <f t="shared" si="457"/>
        <v>0</v>
      </c>
      <c r="KB1195" s="37">
        <f t="shared" si="458"/>
        <v>0</v>
      </c>
      <c r="KC1195" s="37">
        <f t="shared" si="459"/>
        <v>0</v>
      </c>
      <c r="KD1195" s="37">
        <f t="shared" si="460"/>
        <v>0</v>
      </c>
      <c r="KV1195" s="37">
        <f t="shared" si="461"/>
        <v>0</v>
      </c>
    </row>
    <row r="1196" spans="1:308" ht="17.25" customHeight="1" x14ac:dyDescent="0.3">
      <c r="A1196" s="17"/>
      <c r="B1196" s="19"/>
      <c r="E1196" s="78"/>
      <c r="F1196" s="78"/>
      <c r="G1196" s="78"/>
      <c r="H1196" s="78"/>
      <c r="I1196" s="78"/>
      <c r="J1196" s="37">
        <f t="shared" si="445"/>
        <v>0</v>
      </c>
      <c r="V1196" s="180">
        <f t="shared" si="444"/>
        <v>0</v>
      </c>
      <c r="W1196" s="180">
        <f t="shared" si="446"/>
        <v>0</v>
      </c>
      <c r="X1196" s="180"/>
      <c r="Y1196" s="180"/>
      <c r="Z1196" s="180">
        <f t="shared" si="447"/>
        <v>0</v>
      </c>
      <c r="AA1196" s="180"/>
      <c r="AB1196" s="180"/>
      <c r="AC1196" s="180">
        <f t="shared" si="448"/>
        <v>0</v>
      </c>
      <c r="AM1196" s="179"/>
      <c r="DE1196" s="37">
        <f t="shared" si="452"/>
        <v>0</v>
      </c>
      <c r="EL1196" s="37">
        <f t="shared" si="453"/>
        <v>0</v>
      </c>
      <c r="FH1196" s="37">
        <v>0</v>
      </c>
      <c r="FI1196" s="37">
        <v>0</v>
      </c>
      <c r="JT1196" s="37">
        <f t="shared" si="454"/>
        <v>0</v>
      </c>
      <c r="JW1196" s="37">
        <f t="shared" si="455"/>
        <v>0</v>
      </c>
      <c r="JZ1196" s="37">
        <f t="shared" si="456"/>
        <v>0</v>
      </c>
      <c r="KA1196" s="37">
        <f t="shared" si="457"/>
        <v>0</v>
      </c>
      <c r="KB1196" s="37">
        <f t="shared" si="458"/>
        <v>0</v>
      </c>
      <c r="KC1196" s="37">
        <f t="shared" si="459"/>
        <v>0</v>
      </c>
      <c r="KD1196" s="37">
        <f t="shared" si="460"/>
        <v>0</v>
      </c>
      <c r="KV1196" s="37">
        <f t="shared" si="461"/>
        <v>0</v>
      </c>
    </row>
    <row r="1197" spans="1:308" ht="17.25" customHeight="1" x14ac:dyDescent="0.3">
      <c r="A1197" s="17"/>
      <c r="B1197" s="19"/>
      <c r="E1197" s="78"/>
      <c r="F1197" s="78"/>
      <c r="G1197" s="78"/>
      <c r="H1197" s="78"/>
      <c r="I1197" s="78"/>
      <c r="J1197" s="37">
        <f t="shared" si="445"/>
        <v>0</v>
      </c>
      <c r="V1197" s="180">
        <f t="shared" si="444"/>
        <v>0</v>
      </c>
      <c r="W1197" s="180">
        <f t="shared" si="446"/>
        <v>0</v>
      </c>
      <c r="X1197" s="180"/>
      <c r="Y1197" s="180"/>
      <c r="Z1197" s="180">
        <f t="shared" si="447"/>
        <v>0</v>
      </c>
      <c r="AA1197" s="180"/>
      <c r="AB1197" s="180"/>
      <c r="AC1197" s="180">
        <f t="shared" si="448"/>
        <v>0</v>
      </c>
      <c r="AM1197" s="179"/>
      <c r="DE1197" s="37">
        <f t="shared" si="452"/>
        <v>0</v>
      </c>
      <c r="EL1197" s="37">
        <f t="shared" si="453"/>
        <v>0</v>
      </c>
      <c r="FH1197" s="37">
        <v>0</v>
      </c>
      <c r="FI1197" s="37">
        <v>0</v>
      </c>
      <c r="JT1197" s="37">
        <f t="shared" si="454"/>
        <v>0</v>
      </c>
      <c r="JW1197" s="37">
        <f t="shared" si="455"/>
        <v>0</v>
      </c>
      <c r="JZ1197" s="37">
        <f t="shared" si="456"/>
        <v>0</v>
      </c>
      <c r="KA1197" s="37">
        <f t="shared" si="457"/>
        <v>0</v>
      </c>
      <c r="KB1197" s="37">
        <f t="shared" si="458"/>
        <v>0</v>
      </c>
      <c r="KC1197" s="37">
        <f t="shared" si="459"/>
        <v>0</v>
      </c>
      <c r="KD1197" s="37">
        <f t="shared" si="460"/>
        <v>0</v>
      </c>
      <c r="KV1197" s="37">
        <f t="shared" si="461"/>
        <v>0</v>
      </c>
    </row>
    <row r="1198" spans="1:308" ht="17.25" customHeight="1" x14ac:dyDescent="0.3">
      <c r="A1198" s="17"/>
      <c r="B1198" s="19"/>
      <c r="E1198" s="78"/>
      <c r="F1198" s="78"/>
      <c r="G1198" s="78"/>
      <c r="H1198" s="78"/>
      <c r="I1198" s="78"/>
      <c r="J1198" s="37">
        <f t="shared" si="445"/>
        <v>0</v>
      </c>
      <c r="V1198" s="180">
        <f t="shared" si="444"/>
        <v>0</v>
      </c>
      <c r="W1198" s="180">
        <f t="shared" si="446"/>
        <v>0</v>
      </c>
      <c r="X1198" s="180"/>
      <c r="Y1198" s="180"/>
      <c r="Z1198" s="180">
        <f t="shared" si="447"/>
        <v>0</v>
      </c>
      <c r="AA1198" s="180"/>
      <c r="AB1198" s="180"/>
      <c r="AC1198" s="180">
        <f t="shared" si="448"/>
        <v>0</v>
      </c>
      <c r="AM1198" s="179"/>
      <c r="DE1198" s="37">
        <f t="shared" si="452"/>
        <v>0</v>
      </c>
      <c r="EL1198" s="37">
        <f t="shared" si="453"/>
        <v>0</v>
      </c>
      <c r="FH1198" s="37">
        <v>0</v>
      </c>
      <c r="FI1198" s="37">
        <v>0</v>
      </c>
      <c r="JT1198" s="37">
        <f t="shared" si="454"/>
        <v>0</v>
      </c>
      <c r="JW1198" s="37">
        <f t="shared" si="455"/>
        <v>0</v>
      </c>
      <c r="JZ1198" s="37">
        <f t="shared" si="456"/>
        <v>0</v>
      </c>
      <c r="KA1198" s="37">
        <f t="shared" si="457"/>
        <v>0</v>
      </c>
      <c r="KB1198" s="37">
        <f t="shared" si="458"/>
        <v>0</v>
      </c>
      <c r="KC1198" s="37">
        <f t="shared" si="459"/>
        <v>0</v>
      </c>
      <c r="KD1198" s="37">
        <f t="shared" si="460"/>
        <v>0</v>
      </c>
      <c r="KV1198" s="37">
        <f t="shared" si="461"/>
        <v>0</v>
      </c>
    </row>
    <row r="1199" spans="1:308" ht="17.25" customHeight="1" x14ac:dyDescent="0.3">
      <c r="A1199" s="17"/>
      <c r="B1199" s="19"/>
      <c r="E1199" s="78"/>
      <c r="F1199" s="78"/>
      <c r="G1199" s="78"/>
      <c r="H1199" s="78"/>
      <c r="I1199" s="78"/>
      <c r="J1199" s="37">
        <f t="shared" si="445"/>
        <v>0</v>
      </c>
      <c r="V1199" s="180">
        <f t="shared" si="444"/>
        <v>0</v>
      </c>
      <c r="W1199" s="180">
        <f t="shared" si="446"/>
        <v>0</v>
      </c>
      <c r="X1199" s="180"/>
      <c r="Y1199" s="180"/>
      <c r="Z1199" s="180">
        <f t="shared" si="447"/>
        <v>0</v>
      </c>
      <c r="AA1199" s="180"/>
      <c r="AB1199" s="180"/>
      <c r="AC1199" s="180">
        <f t="shared" si="448"/>
        <v>0</v>
      </c>
      <c r="AM1199" s="179"/>
      <c r="DE1199" s="37">
        <f t="shared" si="452"/>
        <v>0</v>
      </c>
      <c r="EL1199" s="37">
        <f t="shared" si="453"/>
        <v>0</v>
      </c>
      <c r="FH1199" s="37">
        <v>0</v>
      </c>
      <c r="FI1199" s="37">
        <v>0</v>
      </c>
      <c r="JT1199" s="37">
        <f t="shared" si="454"/>
        <v>0</v>
      </c>
      <c r="JW1199" s="37">
        <f t="shared" si="455"/>
        <v>0</v>
      </c>
      <c r="JZ1199" s="37">
        <f t="shared" si="456"/>
        <v>0</v>
      </c>
      <c r="KA1199" s="37">
        <f t="shared" si="457"/>
        <v>0</v>
      </c>
      <c r="KB1199" s="37">
        <f t="shared" si="458"/>
        <v>0</v>
      </c>
      <c r="KC1199" s="37">
        <f t="shared" si="459"/>
        <v>0</v>
      </c>
      <c r="KD1199" s="37">
        <f t="shared" si="460"/>
        <v>0</v>
      </c>
      <c r="KV1199" s="37">
        <f t="shared" si="461"/>
        <v>0</v>
      </c>
    </row>
    <row r="1200" spans="1:308" ht="17.25" customHeight="1" x14ac:dyDescent="0.3">
      <c r="A1200" s="17"/>
      <c r="B1200" s="19"/>
      <c r="E1200" s="78"/>
      <c r="F1200" s="78"/>
      <c r="G1200" s="78"/>
      <c r="H1200" s="78"/>
      <c r="I1200" s="78"/>
      <c r="J1200" s="37">
        <f t="shared" si="445"/>
        <v>0</v>
      </c>
      <c r="V1200" s="180">
        <f t="shared" si="444"/>
        <v>0</v>
      </c>
      <c r="W1200" s="180">
        <f t="shared" si="446"/>
        <v>0</v>
      </c>
      <c r="X1200" s="180"/>
      <c r="Y1200" s="180"/>
      <c r="Z1200" s="180">
        <f t="shared" si="447"/>
        <v>0</v>
      </c>
      <c r="AA1200" s="180"/>
      <c r="AB1200" s="180"/>
      <c r="AC1200" s="180">
        <f t="shared" si="448"/>
        <v>0</v>
      </c>
      <c r="AM1200" s="179"/>
      <c r="DE1200" s="37">
        <f t="shared" si="452"/>
        <v>0</v>
      </c>
      <c r="EL1200" s="37">
        <f t="shared" si="453"/>
        <v>0</v>
      </c>
      <c r="FH1200" s="37">
        <v>0</v>
      </c>
      <c r="FI1200" s="37">
        <v>0</v>
      </c>
      <c r="JT1200" s="37">
        <f t="shared" si="454"/>
        <v>0</v>
      </c>
      <c r="JW1200" s="37">
        <f t="shared" si="455"/>
        <v>0</v>
      </c>
      <c r="JZ1200" s="37">
        <f t="shared" si="456"/>
        <v>0</v>
      </c>
      <c r="KA1200" s="37">
        <f t="shared" si="457"/>
        <v>0</v>
      </c>
      <c r="KB1200" s="37">
        <f t="shared" si="458"/>
        <v>0</v>
      </c>
      <c r="KC1200" s="37">
        <f t="shared" si="459"/>
        <v>0</v>
      </c>
      <c r="KD1200" s="37">
        <f t="shared" si="460"/>
        <v>0</v>
      </c>
      <c r="KV1200" s="37">
        <f t="shared" si="461"/>
        <v>0</v>
      </c>
    </row>
    <row r="1201" spans="1:308" ht="17.25" customHeight="1" x14ac:dyDescent="0.3">
      <c r="A1201" s="17"/>
      <c r="B1201" s="19"/>
      <c r="E1201" s="78"/>
      <c r="F1201" s="78"/>
      <c r="G1201" s="78"/>
      <c r="H1201" s="78"/>
      <c r="I1201" s="78"/>
      <c r="J1201" s="37">
        <f t="shared" si="445"/>
        <v>0</v>
      </c>
      <c r="V1201" s="180">
        <f t="shared" si="444"/>
        <v>0</v>
      </c>
      <c r="W1201" s="180">
        <f t="shared" si="446"/>
        <v>0</v>
      </c>
      <c r="X1201" s="180"/>
      <c r="Y1201" s="180"/>
      <c r="Z1201" s="180">
        <f t="shared" si="447"/>
        <v>0</v>
      </c>
      <c r="AA1201" s="180"/>
      <c r="AB1201" s="180"/>
      <c r="AC1201" s="180">
        <f t="shared" si="448"/>
        <v>0</v>
      </c>
      <c r="AM1201" s="179"/>
      <c r="DE1201" s="37">
        <f t="shared" si="452"/>
        <v>0</v>
      </c>
      <c r="EL1201" s="37">
        <f t="shared" si="453"/>
        <v>0</v>
      </c>
      <c r="FH1201" s="37">
        <v>0</v>
      </c>
      <c r="FI1201" s="37">
        <v>0</v>
      </c>
      <c r="JT1201" s="37">
        <f t="shared" si="454"/>
        <v>0</v>
      </c>
      <c r="JW1201" s="37">
        <f t="shared" si="455"/>
        <v>0</v>
      </c>
      <c r="JZ1201" s="37">
        <f t="shared" si="456"/>
        <v>0</v>
      </c>
      <c r="KA1201" s="37">
        <f t="shared" si="457"/>
        <v>0</v>
      </c>
      <c r="KB1201" s="37">
        <f t="shared" si="458"/>
        <v>0</v>
      </c>
      <c r="KC1201" s="37">
        <f t="shared" si="459"/>
        <v>0</v>
      </c>
      <c r="KD1201" s="37">
        <f t="shared" si="460"/>
        <v>0</v>
      </c>
      <c r="KV1201" s="37">
        <f t="shared" si="461"/>
        <v>0</v>
      </c>
    </row>
    <row r="1202" spans="1:308" ht="17.25" customHeight="1" x14ac:dyDescent="0.3">
      <c r="A1202" s="17"/>
      <c r="B1202" s="19"/>
      <c r="E1202" s="78"/>
      <c r="F1202" s="78"/>
      <c r="G1202" s="78"/>
      <c r="H1202" s="78"/>
      <c r="I1202" s="78"/>
      <c r="J1202" s="37">
        <f t="shared" si="445"/>
        <v>0</v>
      </c>
      <c r="V1202" s="180">
        <f t="shared" si="444"/>
        <v>0</v>
      </c>
      <c r="W1202" s="180">
        <f t="shared" si="446"/>
        <v>0</v>
      </c>
      <c r="X1202" s="180"/>
      <c r="Y1202" s="180"/>
      <c r="Z1202" s="180">
        <f t="shared" si="447"/>
        <v>0</v>
      </c>
      <c r="AA1202" s="180"/>
      <c r="AB1202" s="180"/>
      <c r="AC1202" s="180">
        <f t="shared" si="448"/>
        <v>0</v>
      </c>
      <c r="AM1202" s="179"/>
      <c r="DE1202" s="37">
        <f t="shared" si="452"/>
        <v>0</v>
      </c>
      <c r="EL1202" s="37">
        <f t="shared" si="453"/>
        <v>0</v>
      </c>
      <c r="FH1202" s="37">
        <v>0</v>
      </c>
      <c r="FI1202" s="37">
        <v>0</v>
      </c>
      <c r="JT1202" s="37">
        <f t="shared" si="454"/>
        <v>0</v>
      </c>
      <c r="JW1202" s="37">
        <f t="shared" si="455"/>
        <v>0</v>
      </c>
      <c r="JZ1202" s="37">
        <f t="shared" si="456"/>
        <v>0</v>
      </c>
      <c r="KA1202" s="37">
        <f t="shared" si="457"/>
        <v>0</v>
      </c>
      <c r="KB1202" s="37">
        <f t="shared" si="458"/>
        <v>0</v>
      </c>
      <c r="KC1202" s="37">
        <f t="shared" si="459"/>
        <v>0</v>
      </c>
      <c r="KD1202" s="37">
        <f t="shared" si="460"/>
        <v>0</v>
      </c>
      <c r="KV1202" s="37">
        <f t="shared" si="461"/>
        <v>0</v>
      </c>
    </row>
    <row r="1203" spans="1:308" ht="17.25" customHeight="1" x14ac:dyDescent="0.3">
      <c r="A1203" s="17"/>
      <c r="B1203" s="19"/>
      <c r="E1203" s="78"/>
      <c r="F1203" s="78"/>
      <c r="G1203" s="78"/>
      <c r="H1203" s="78"/>
      <c r="I1203" s="78"/>
      <c r="J1203" s="37">
        <f t="shared" si="445"/>
        <v>0</v>
      </c>
      <c r="V1203" s="180">
        <f t="shared" si="444"/>
        <v>0</v>
      </c>
      <c r="W1203" s="180">
        <f t="shared" si="446"/>
        <v>0</v>
      </c>
      <c r="X1203" s="180"/>
      <c r="Y1203" s="180"/>
      <c r="Z1203" s="180">
        <f t="shared" si="447"/>
        <v>0</v>
      </c>
      <c r="AA1203" s="180"/>
      <c r="AB1203" s="180"/>
      <c r="AC1203" s="180">
        <f t="shared" si="448"/>
        <v>0</v>
      </c>
      <c r="AM1203" s="179"/>
      <c r="DE1203" s="37">
        <f t="shared" si="452"/>
        <v>0</v>
      </c>
      <c r="EL1203" s="37">
        <f t="shared" si="453"/>
        <v>0</v>
      </c>
      <c r="FH1203" s="37">
        <v>0</v>
      </c>
      <c r="FI1203" s="37">
        <v>0</v>
      </c>
      <c r="JT1203" s="37">
        <f t="shared" si="454"/>
        <v>0</v>
      </c>
      <c r="JW1203" s="37">
        <f t="shared" si="455"/>
        <v>0</v>
      </c>
      <c r="JZ1203" s="37">
        <f t="shared" si="456"/>
        <v>0</v>
      </c>
      <c r="KA1203" s="37">
        <f t="shared" si="457"/>
        <v>0</v>
      </c>
      <c r="KB1203" s="37">
        <f t="shared" si="458"/>
        <v>0</v>
      </c>
      <c r="KC1203" s="37">
        <f t="shared" si="459"/>
        <v>0</v>
      </c>
      <c r="KD1203" s="37">
        <f t="shared" si="460"/>
        <v>0</v>
      </c>
      <c r="KV1203" s="37">
        <f t="shared" si="461"/>
        <v>0</v>
      </c>
    </row>
    <row r="1204" spans="1:308" ht="17.25" customHeight="1" x14ac:dyDescent="0.3">
      <c r="A1204" s="17"/>
      <c r="B1204" s="19"/>
      <c r="E1204" s="78"/>
      <c r="F1204" s="78"/>
      <c r="G1204" s="78"/>
      <c r="H1204" s="78"/>
      <c r="I1204" s="78"/>
      <c r="J1204" s="37">
        <f t="shared" si="445"/>
        <v>0</v>
      </c>
      <c r="V1204" s="180">
        <f t="shared" si="444"/>
        <v>0</v>
      </c>
      <c r="W1204" s="180">
        <f t="shared" si="446"/>
        <v>0</v>
      </c>
      <c r="X1204" s="180"/>
      <c r="Y1204" s="180"/>
      <c r="Z1204" s="180">
        <f t="shared" si="447"/>
        <v>0</v>
      </c>
      <c r="AA1204" s="180"/>
      <c r="AB1204" s="180"/>
      <c r="AC1204" s="180">
        <f t="shared" si="448"/>
        <v>0</v>
      </c>
      <c r="AM1204" s="179"/>
      <c r="DE1204" s="37">
        <f t="shared" si="452"/>
        <v>0</v>
      </c>
      <c r="EL1204" s="37">
        <f t="shared" si="453"/>
        <v>0</v>
      </c>
      <c r="FH1204" s="37">
        <v>0</v>
      </c>
      <c r="FI1204" s="37">
        <v>0</v>
      </c>
      <c r="JT1204" s="37">
        <f t="shared" si="454"/>
        <v>0</v>
      </c>
      <c r="JW1204" s="37">
        <f t="shared" si="455"/>
        <v>0</v>
      </c>
      <c r="JZ1204" s="37">
        <f t="shared" si="456"/>
        <v>0</v>
      </c>
      <c r="KA1204" s="37">
        <f t="shared" si="457"/>
        <v>0</v>
      </c>
      <c r="KB1204" s="37">
        <f t="shared" si="458"/>
        <v>0</v>
      </c>
      <c r="KC1204" s="37">
        <f t="shared" si="459"/>
        <v>0</v>
      </c>
      <c r="KD1204" s="37">
        <f t="shared" si="460"/>
        <v>0</v>
      </c>
      <c r="KV1204" s="37">
        <f t="shared" si="461"/>
        <v>0</v>
      </c>
    </row>
    <row r="1205" spans="1:308" ht="17.25" customHeight="1" x14ac:dyDescent="0.3">
      <c r="A1205" s="17"/>
      <c r="B1205" s="19"/>
      <c r="E1205" s="78"/>
      <c r="F1205" s="78"/>
      <c r="G1205" s="78"/>
      <c r="H1205" s="78"/>
      <c r="I1205" s="78"/>
      <c r="J1205" s="37">
        <f t="shared" si="445"/>
        <v>0</v>
      </c>
      <c r="V1205" s="180">
        <f t="shared" si="444"/>
        <v>0</v>
      </c>
      <c r="W1205" s="180">
        <f t="shared" si="446"/>
        <v>0</v>
      </c>
      <c r="X1205" s="180"/>
      <c r="Y1205" s="180"/>
      <c r="Z1205" s="180">
        <f t="shared" si="447"/>
        <v>0</v>
      </c>
      <c r="AA1205" s="180"/>
      <c r="AB1205" s="180"/>
      <c r="AC1205" s="180">
        <f t="shared" si="448"/>
        <v>0</v>
      </c>
      <c r="AM1205" s="179"/>
      <c r="DE1205" s="37">
        <f t="shared" si="452"/>
        <v>0</v>
      </c>
      <c r="EL1205" s="37">
        <f t="shared" si="453"/>
        <v>0</v>
      </c>
      <c r="FH1205" s="37">
        <v>0</v>
      </c>
      <c r="FI1205" s="37">
        <v>0</v>
      </c>
      <c r="JT1205" s="37">
        <f t="shared" si="454"/>
        <v>0</v>
      </c>
      <c r="JW1205" s="37">
        <f t="shared" si="455"/>
        <v>0</v>
      </c>
      <c r="JZ1205" s="37">
        <f t="shared" si="456"/>
        <v>0</v>
      </c>
      <c r="KA1205" s="37">
        <f t="shared" si="457"/>
        <v>0</v>
      </c>
      <c r="KB1205" s="37">
        <f t="shared" si="458"/>
        <v>0</v>
      </c>
      <c r="KC1205" s="37">
        <f t="shared" si="459"/>
        <v>0</v>
      </c>
      <c r="KD1205" s="37">
        <f t="shared" si="460"/>
        <v>0</v>
      </c>
      <c r="KV1205" s="37">
        <f t="shared" si="461"/>
        <v>0</v>
      </c>
    </row>
    <row r="1206" spans="1:308" ht="17.25" customHeight="1" x14ac:dyDescent="0.3">
      <c r="A1206" s="17"/>
      <c r="B1206" s="19"/>
      <c r="E1206" s="78"/>
      <c r="F1206" s="78"/>
      <c r="G1206" s="78"/>
      <c r="H1206" s="78"/>
      <c r="I1206" s="78"/>
      <c r="J1206" s="37">
        <f t="shared" si="445"/>
        <v>0</v>
      </c>
      <c r="V1206" s="180">
        <f t="shared" si="444"/>
        <v>0</v>
      </c>
      <c r="W1206" s="180">
        <f t="shared" si="446"/>
        <v>0</v>
      </c>
      <c r="X1206" s="180"/>
      <c r="Y1206" s="180"/>
      <c r="Z1206" s="180">
        <f t="shared" si="447"/>
        <v>0</v>
      </c>
      <c r="AA1206" s="180"/>
      <c r="AB1206" s="180"/>
      <c r="AC1206" s="180">
        <f t="shared" si="448"/>
        <v>0</v>
      </c>
      <c r="AM1206" s="179"/>
      <c r="DE1206" s="37">
        <f t="shared" si="452"/>
        <v>0</v>
      </c>
      <c r="EL1206" s="37">
        <f t="shared" si="453"/>
        <v>0</v>
      </c>
      <c r="FH1206" s="37">
        <v>0</v>
      </c>
      <c r="FI1206" s="37">
        <v>0</v>
      </c>
      <c r="JT1206" s="37">
        <f t="shared" si="454"/>
        <v>0</v>
      </c>
      <c r="JW1206" s="37">
        <f t="shared" si="455"/>
        <v>0</v>
      </c>
      <c r="JZ1206" s="37">
        <f t="shared" si="456"/>
        <v>0</v>
      </c>
      <c r="KA1206" s="37">
        <f t="shared" si="457"/>
        <v>0</v>
      </c>
      <c r="KB1206" s="37">
        <f t="shared" si="458"/>
        <v>0</v>
      </c>
      <c r="KC1206" s="37">
        <f t="shared" si="459"/>
        <v>0</v>
      </c>
      <c r="KD1206" s="37">
        <f t="shared" si="460"/>
        <v>0</v>
      </c>
      <c r="KV1206" s="37">
        <f t="shared" si="461"/>
        <v>0</v>
      </c>
    </row>
    <row r="1207" spans="1:308" ht="17.25" customHeight="1" x14ac:dyDescent="0.3">
      <c r="A1207" s="17"/>
      <c r="B1207" s="19"/>
      <c r="E1207" s="78"/>
      <c r="F1207" s="78"/>
      <c r="G1207" s="78"/>
      <c r="H1207" s="78"/>
      <c r="I1207" s="78"/>
      <c r="J1207" s="37">
        <f t="shared" si="445"/>
        <v>0</v>
      </c>
      <c r="V1207" s="180">
        <f t="shared" si="444"/>
        <v>0</v>
      </c>
      <c r="W1207" s="180">
        <f t="shared" si="446"/>
        <v>0</v>
      </c>
      <c r="X1207" s="180"/>
      <c r="Y1207" s="180"/>
      <c r="Z1207" s="180">
        <f t="shared" si="447"/>
        <v>0</v>
      </c>
      <c r="AA1207" s="180"/>
      <c r="AB1207" s="180"/>
      <c r="AC1207" s="180">
        <f t="shared" si="448"/>
        <v>0</v>
      </c>
      <c r="AM1207" s="179"/>
      <c r="DE1207" s="37">
        <f t="shared" si="452"/>
        <v>0</v>
      </c>
      <c r="EL1207" s="37">
        <f t="shared" si="453"/>
        <v>0</v>
      </c>
      <c r="FH1207" s="37">
        <v>0</v>
      </c>
      <c r="FI1207" s="37">
        <v>0</v>
      </c>
      <c r="JT1207" s="37">
        <f t="shared" si="454"/>
        <v>0</v>
      </c>
      <c r="JW1207" s="37">
        <f t="shared" si="455"/>
        <v>0</v>
      </c>
      <c r="JZ1207" s="37">
        <f t="shared" si="456"/>
        <v>0</v>
      </c>
      <c r="KA1207" s="37">
        <f t="shared" si="457"/>
        <v>0</v>
      </c>
      <c r="KB1207" s="37">
        <f t="shared" si="458"/>
        <v>0</v>
      </c>
      <c r="KC1207" s="37">
        <f t="shared" si="459"/>
        <v>0</v>
      </c>
      <c r="KD1207" s="37">
        <f t="shared" si="460"/>
        <v>0</v>
      </c>
      <c r="KV1207" s="37">
        <f t="shared" si="461"/>
        <v>0</v>
      </c>
    </row>
    <row r="1208" spans="1:308" ht="17.25" customHeight="1" x14ac:dyDescent="0.3">
      <c r="A1208" s="17"/>
      <c r="B1208" s="19"/>
      <c r="E1208" s="78"/>
      <c r="F1208" s="78"/>
      <c r="G1208" s="78"/>
      <c r="H1208" s="78"/>
      <c r="I1208" s="78"/>
      <c r="J1208" s="37">
        <f t="shared" si="445"/>
        <v>0</v>
      </c>
      <c r="V1208" s="180">
        <f t="shared" si="444"/>
        <v>0</v>
      </c>
      <c r="W1208" s="180">
        <f t="shared" si="446"/>
        <v>0</v>
      </c>
      <c r="X1208" s="180"/>
      <c r="Y1208" s="180"/>
      <c r="Z1208" s="180">
        <f t="shared" si="447"/>
        <v>0</v>
      </c>
      <c r="AA1208" s="180"/>
      <c r="AB1208" s="180"/>
      <c r="AC1208" s="180">
        <f t="shared" si="448"/>
        <v>0</v>
      </c>
      <c r="AM1208" s="179"/>
      <c r="DE1208" s="37">
        <f t="shared" si="452"/>
        <v>0</v>
      </c>
      <c r="EL1208" s="37">
        <f t="shared" si="453"/>
        <v>0</v>
      </c>
      <c r="FH1208" s="37">
        <v>0</v>
      </c>
      <c r="FI1208" s="37">
        <v>0</v>
      </c>
      <c r="JT1208" s="37">
        <f t="shared" si="454"/>
        <v>0</v>
      </c>
      <c r="JW1208" s="37">
        <f t="shared" si="455"/>
        <v>0</v>
      </c>
      <c r="JZ1208" s="37">
        <f t="shared" si="456"/>
        <v>0</v>
      </c>
      <c r="KA1208" s="37">
        <f t="shared" si="457"/>
        <v>0</v>
      </c>
      <c r="KB1208" s="37">
        <f t="shared" si="458"/>
        <v>0</v>
      </c>
      <c r="KC1208" s="37">
        <f t="shared" si="459"/>
        <v>0</v>
      </c>
      <c r="KD1208" s="37">
        <f t="shared" si="460"/>
        <v>0</v>
      </c>
      <c r="KV1208" s="37">
        <f t="shared" si="461"/>
        <v>0</v>
      </c>
    </row>
    <row r="1209" spans="1:308" ht="17.25" customHeight="1" x14ac:dyDescent="0.3">
      <c r="A1209" s="17"/>
      <c r="B1209" s="19"/>
      <c r="E1209" s="78"/>
      <c r="F1209" s="78"/>
      <c r="G1209" s="78"/>
      <c r="H1209" s="78"/>
      <c r="I1209" s="78"/>
      <c r="J1209" s="37">
        <f t="shared" si="445"/>
        <v>0</v>
      </c>
      <c r="V1209" s="180">
        <f t="shared" si="444"/>
        <v>0</v>
      </c>
      <c r="W1209" s="180">
        <f t="shared" si="446"/>
        <v>0</v>
      </c>
      <c r="X1209" s="180"/>
      <c r="Y1209" s="180"/>
      <c r="Z1209" s="180">
        <f t="shared" si="447"/>
        <v>0</v>
      </c>
      <c r="AA1209" s="180"/>
      <c r="AB1209" s="180"/>
      <c r="AC1209" s="180">
        <f t="shared" si="448"/>
        <v>0</v>
      </c>
      <c r="AM1209" s="179"/>
      <c r="DE1209" s="37">
        <f t="shared" si="452"/>
        <v>0</v>
      </c>
      <c r="EL1209" s="37">
        <f t="shared" si="453"/>
        <v>0</v>
      </c>
      <c r="FH1209" s="37">
        <v>0</v>
      </c>
      <c r="FI1209" s="37">
        <v>0</v>
      </c>
      <c r="JT1209" s="37">
        <f t="shared" si="454"/>
        <v>0</v>
      </c>
      <c r="JW1209" s="37">
        <f t="shared" si="455"/>
        <v>0</v>
      </c>
      <c r="JZ1209" s="37">
        <f t="shared" si="456"/>
        <v>0</v>
      </c>
      <c r="KA1209" s="37">
        <f t="shared" si="457"/>
        <v>0</v>
      </c>
      <c r="KB1209" s="37">
        <f t="shared" si="458"/>
        <v>0</v>
      </c>
      <c r="KC1209" s="37">
        <f t="shared" si="459"/>
        <v>0</v>
      </c>
      <c r="KD1209" s="37">
        <f t="shared" si="460"/>
        <v>0</v>
      </c>
      <c r="KV1209" s="37">
        <f t="shared" si="461"/>
        <v>0</v>
      </c>
    </row>
    <row r="1210" spans="1:308" ht="17.25" customHeight="1" x14ac:dyDescent="0.3">
      <c r="A1210" s="17"/>
      <c r="B1210" s="19"/>
      <c r="E1210" s="78"/>
      <c r="F1210" s="78"/>
      <c r="G1210" s="78"/>
      <c r="H1210" s="78"/>
      <c r="I1210" s="78"/>
      <c r="J1210" s="37">
        <f t="shared" si="445"/>
        <v>0</v>
      </c>
      <c r="V1210" s="180">
        <f t="shared" si="444"/>
        <v>0</v>
      </c>
      <c r="W1210" s="180">
        <f t="shared" si="446"/>
        <v>0</v>
      </c>
      <c r="X1210" s="180"/>
      <c r="Y1210" s="180"/>
      <c r="Z1210" s="180">
        <f t="shared" si="447"/>
        <v>0</v>
      </c>
      <c r="AA1210" s="180"/>
      <c r="AB1210" s="180"/>
      <c r="AC1210" s="180">
        <f t="shared" si="448"/>
        <v>0</v>
      </c>
      <c r="AM1210" s="179"/>
      <c r="DE1210" s="37">
        <f t="shared" si="452"/>
        <v>0</v>
      </c>
      <c r="EL1210" s="37">
        <f t="shared" si="453"/>
        <v>0</v>
      </c>
      <c r="FH1210" s="37">
        <v>0</v>
      </c>
      <c r="FI1210" s="37">
        <v>0</v>
      </c>
      <c r="JT1210" s="37">
        <f t="shared" si="454"/>
        <v>0</v>
      </c>
      <c r="JW1210" s="37">
        <f t="shared" si="455"/>
        <v>0</v>
      </c>
      <c r="JZ1210" s="37">
        <f t="shared" si="456"/>
        <v>0</v>
      </c>
      <c r="KA1210" s="37">
        <f t="shared" si="457"/>
        <v>0</v>
      </c>
      <c r="KB1210" s="37">
        <f t="shared" si="458"/>
        <v>0</v>
      </c>
      <c r="KC1210" s="37">
        <f t="shared" si="459"/>
        <v>0</v>
      </c>
      <c r="KD1210" s="37">
        <f t="shared" si="460"/>
        <v>0</v>
      </c>
      <c r="KV1210" s="37">
        <f t="shared" si="461"/>
        <v>0</v>
      </c>
    </row>
    <row r="1211" spans="1:308" ht="17.25" customHeight="1" x14ac:dyDescent="0.3">
      <c r="A1211" s="17"/>
      <c r="B1211" s="19"/>
      <c r="E1211" s="78"/>
      <c r="F1211" s="78"/>
      <c r="G1211" s="78"/>
      <c r="H1211" s="78"/>
      <c r="I1211" s="78"/>
      <c r="J1211" s="37">
        <f t="shared" si="445"/>
        <v>0</v>
      </c>
      <c r="V1211" s="180">
        <f t="shared" si="444"/>
        <v>0</v>
      </c>
      <c r="W1211" s="180">
        <f t="shared" si="446"/>
        <v>0</v>
      </c>
      <c r="X1211" s="180"/>
      <c r="Y1211" s="180"/>
      <c r="Z1211" s="180">
        <f t="shared" si="447"/>
        <v>0</v>
      </c>
      <c r="AA1211" s="180"/>
      <c r="AB1211" s="180"/>
      <c r="AC1211" s="180">
        <f t="shared" si="448"/>
        <v>0</v>
      </c>
      <c r="AM1211" s="179"/>
      <c r="DE1211" s="37">
        <f t="shared" si="452"/>
        <v>0</v>
      </c>
      <c r="EL1211" s="37">
        <f t="shared" si="453"/>
        <v>0</v>
      </c>
      <c r="FH1211" s="37">
        <v>0</v>
      </c>
      <c r="FI1211" s="37">
        <v>0</v>
      </c>
      <c r="JT1211" s="37">
        <f t="shared" si="454"/>
        <v>0</v>
      </c>
      <c r="JW1211" s="37">
        <f t="shared" si="455"/>
        <v>0</v>
      </c>
      <c r="JZ1211" s="37">
        <f t="shared" si="456"/>
        <v>0</v>
      </c>
      <c r="KA1211" s="37">
        <f t="shared" si="457"/>
        <v>0</v>
      </c>
      <c r="KB1211" s="37">
        <f t="shared" si="458"/>
        <v>0</v>
      </c>
      <c r="KC1211" s="37">
        <f t="shared" si="459"/>
        <v>0</v>
      </c>
      <c r="KD1211" s="37">
        <f t="shared" si="460"/>
        <v>0</v>
      </c>
      <c r="KV1211" s="37">
        <f t="shared" si="461"/>
        <v>0</v>
      </c>
    </row>
    <row r="1212" spans="1:308" ht="17.25" customHeight="1" x14ac:dyDescent="0.3">
      <c r="A1212" s="17"/>
      <c r="B1212" s="19"/>
      <c r="E1212" s="78"/>
      <c r="F1212" s="78"/>
      <c r="G1212" s="78"/>
      <c r="H1212" s="78"/>
      <c r="I1212" s="78"/>
      <c r="J1212" s="37">
        <f t="shared" si="445"/>
        <v>0</v>
      </c>
      <c r="V1212" s="180">
        <f t="shared" si="444"/>
        <v>0</v>
      </c>
      <c r="W1212" s="180">
        <f t="shared" si="446"/>
        <v>0</v>
      </c>
      <c r="X1212" s="180"/>
      <c r="Y1212" s="180"/>
      <c r="Z1212" s="180">
        <f t="shared" si="447"/>
        <v>0</v>
      </c>
      <c r="AA1212" s="180"/>
      <c r="AB1212" s="180"/>
      <c r="AC1212" s="180">
        <f t="shared" si="448"/>
        <v>0</v>
      </c>
      <c r="AM1212" s="179"/>
      <c r="DE1212" s="37">
        <f t="shared" si="452"/>
        <v>0</v>
      </c>
      <c r="EL1212" s="37">
        <f t="shared" si="453"/>
        <v>0</v>
      </c>
      <c r="FH1212" s="37">
        <v>0</v>
      </c>
      <c r="FI1212" s="37">
        <v>0</v>
      </c>
      <c r="JT1212" s="37">
        <f t="shared" si="454"/>
        <v>0</v>
      </c>
      <c r="JW1212" s="37">
        <f t="shared" si="455"/>
        <v>0</v>
      </c>
      <c r="JZ1212" s="37">
        <f t="shared" si="456"/>
        <v>0</v>
      </c>
      <c r="KA1212" s="37">
        <f t="shared" si="457"/>
        <v>0</v>
      </c>
      <c r="KB1212" s="37">
        <f t="shared" si="458"/>
        <v>0</v>
      </c>
      <c r="KC1212" s="37">
        <f t="shared" si="459"/>
        <v>0</v>
      </c>
      <c r="KD1212" s="37">
        <f t="shared" si="460"/>
        <v>0</v>
      </c>
      <c r="KV1212" s="37">
        <f t="shared" si="461"/>
        <v>0</v>
      </c>
    </row>
    <row r="1213" spans="1:308" ht="17.25" customHeight="1" x14ac:dyDescent="0.3">
      <c r="A1213" s="17"/>
      <c r="B1213" s="19"/>
      <c r="E1213" s="78"/>
      <c r="F1213" s="78"/>
      <c r="G1213" s="78"/>
      <c r="H1213" s="78"/>
      <c r="I1213" s="78"/>
      <c r="J1213" s="37">
        <f t="shared" si="445"/>
        <v>0</v>
      </c>
      <c r="V1213" s="180">
        <f t="shared" si="444"/>
        <v>0</v>
      </c>
      <c r="W1213" s="180">
        <f t="shared" si="446"/>
        <v>0</v>
      </c>
      <c r="X1213" s="180"/>
      <c r="Y1213" s="180"/>
      <c r="Z1213" s="180">
        <f t="shared" si="447"/>
        <v>0</v>
      </c>
      <c r="AA1213" s="180"/>
      <c r="AB1213" s="180"/>
      <c r="AC1213" s="180">
        <f t="shared" si="448"/>
        <v>0</v>
      </c>
      <c r="AM1213" s="179"/>
      <c r="DE1213" s="37">
        <f t="shared" si="452"/>
        <v>0</v>
      </c>
      <c r="EL1213" s="37">
        <f t="shared" si="453"/>
        <v>0</v>
      </c>
      <c r="FH1213" s="37">
        <v>0</v>
      </c>
      <c r="FI1213" s="37">
        <v>0</v>
      </c>
      <c r="JT1213" s="37">
        <f t="shared" si="454"/>
        <v>0</v>
      </c>
      <c r="JW1213" s="37">
        <f t="shared" si="455"/>
        <v>0</v>
      </c>
      <c r="JZ1213" s="37">
        <f t="shared" si="456"/>
        <v>0</v>
      </c>
      <c r="KA1213" s="37">
        <f t="shared" si="457"/>
        <v>0</v>
      </c>
      <c r="KB1213" s="37">
        <f t="shared" si="458"/>
        <v>0</v>
      </c>
      <c r="KC1213" s="37">
        <f t="shared" si="459"/>
        <v>0</v>
      </c>
      <c r="KD1213" s="37">
        <f t="shared" si="460"/>
        <v>0</v>
      </c>
      <c r="KV1213" s="37">
        <f t="shared" si="461"/>
        <v>0</v>
      </c>
    </row>
    <row r="1214" spans="1:308" ht="17.25" customHeight="1" x14ac:dyDescent="0.3">
      <c r="A1214" s="17"/>
      <c r="B1214" s="19"/>
      <c r="E1214" s="78"/>
      <c r="F1214" s="78"/>
      <c r="G1214" s="78"/>
      <c r="H1214" s="78"/>
      <c r="I1214" s="78"/>
      <c r="J1214" s="37">
        <f t="shared" si="445"/>
        <v>0</v>
      </c>
      <c r="V1214" s="180">
        <f t="shared" si="444"/>
        <v>0</v>
      </c>
      <c r="W1214" s="180">
        <f t="shared" si="446"/>
        <v>0</v>
      </c>
      <c r="X1214" s="180"/>
      <c r="Y1214" s="180"/>
      <c r="Z1214" s="180">
        <f t="shared" si="447"/>
        <v>0</v>
      </c>
      <c r="AA1214" s="180"/>
      <c r="AB1214" s="180"/>
      <c r="AC1214" s="180">
        <f t="shared" si="448"/>
        <v>0</v>
      </c>
      <c r="AM1214" s="179"/>
      <c r="DE1214" s="37">
        <f t="shared" si="452"/>
        <v>0</v>
      </c>
      <c r="EL1214" s="37">
        <f t="shared" si="453"/>
        <v>0</v>
      </c>
      <c r="FH1214" s="37">
        <v>0</v>
      </c>
      <c r="FI1214" s="37">
        <v>0</v>
      </c>
      <c r="JT1214" s="37">
        <f t="shared" si="454"/>
        <v>0</v>
      </c>
      <c r="JW1214" s="37">
        <f t="shared" si="455"/>
        <v>0</v>
      </c>
      <c r="JZ1214" s="37">
        <f t="shared" si="456"/>
        <v>0</v>
      </c>
      <c r="KA1214" s="37">
        <f t="shared" si="457"/>
        <v>0</v>
      </c>
      <c r="KB1214" s="37">
        <f t="shared" si="458"/>
        <v>0</v>
      </c>
      <c r="KC1214" s="37">
        <f t="shared" si="459"/>
        <v>0</v>
      </c>
      <c r="KD1214" s="37">
        <f t="shared" si="460"/>
        <v>0</v>
      </c>
      <c r="KV1214" s="37">
        <f t="shared" si="461"/>
        <v>0</v>
      </c>
    </row>
    <row r="1215" spans="1:308" ht="17.25" customHeight="1" x14ac:dyDescent="0.3">
      <c r="A1215" s="17"/>
      <c r="B1215" s="19"/>
      <c r="E1215" s="78"/>
      <c r="F1215" s="78"/>
      <c r="G1215" s="78"/>
      <c r="H1215" s="78"/>
      <c r="I1215" s="78"/>
      <c r="J1215" s="37">
        <f t="shared" si="445"/>
        <v>0</v>
      </c>
      <c r="V1215" s="180">
        <f t="shared" si="444"/>
        <v>0</v>
      </c>
      <c r="W1215" s="180">
        <f t="shared" si="446"/>
        <v>0</v>
      </c>
      <c r="X1215" s="180"/>
      <c r="Y1215" s="180"/>
      <c r="Z1215" s="180">
        <f t="shared" si="447"/>
        <v>0</v>
      </c>
      <c r="AA1215" s="180"/>
      <c r="AB1215" s="180"/>
      <c r="AC1215" s="180">
        <f t="shared" si="448"/>
        <v>0</v>
      </c>
      <c r="AM1215" s="179"/>
      <c r="DE1215" s="37">
        <f t="shared" si="452"/>
        <v>0</v>
      </c>
      <c r="EL1215" s="37">
        <f t="shared" si="453"/>
        <v>0</v>
      </c>
      <c r="FH1215" s="37">
        <v>0</v>
      </c>
      <c r="FI1215" s="37">
        <v>0</v>
      </c>
      <c r="JT1215" s="37">
        <f t="shared" si="454"/>
        <v>0</v>
      </c>
      <c r="JW1215" s="37">
        <f t="shared" si="455"/>
        <v>0</v>
      </c>
      <c r="JZ1215" s="37">
        <f t="shared" si="456"/>
        <v>0</v>
      </c>
      <c r="KA1215" s="37">
        <f t="shared" si="457"/>
        <v>0</v>
      </c>
      <c r="KB1215" s="37">
        <f t="shared" si="458"/>
        <v>0</v>
      </c>
      <c r="KC1215" s="37">
        <f t="shared" si="459"/>
        <v>0</v>
      </c>
      <c r="KD1215" s="37">
        <f t="shared" si="460"/>
        <v>0</v>
      </c>
      <c r="KV1215" s="37">
        <f t="shared" si="461"/>
        <v>0</v>
      </c>
    </row>
    <row r="1216" spans="1:308" ht="17.25" customHeight="1" x14ac:dyDescent="0.3">
      <c r="A1216" s="17"/>
      <c r="B1216" s="19"/>
      <c r="E1216" s="78"/>
      <c r="F1216" s="78"/>
      <c r="G1216" s="78"/>
      <c r="H1216" s="78"/>
      <c r="I1216" s="78"/>
      <c r="J1216" s="37">
        <f t="shared" si="445"/>
        <v>0</v>
      </c>
      <c r="V1216" s="180">
        <f t="shared" si="444"/>
        <v>0</v>
      </c>
      <c r="W1216" s="180">
        <f t="shared" si="446"/>
        <v>0</v>
      </c>
      <c r="X1216" s="180"/>
      <c r="Y1216" s="180"/>
      <c r="Z1216" s="180">
        <f t="shared" si="447"/>
        <v>0</v>
      </c>
      <c r="AA1216" s="180"/>
      <c r="AB1216" s="180"/>
      <c r="AC1216" s="180">
        <f t="shared" si="448"/>
        <v>0</v>
      </c>
      <c r="AM1216" s="179"/>
      <c r="DE1216" s="37">
        <f t="shared" si="452"/>
        <v>0</v>
      </c>
      <c r="EL1216" s="37">
        <f t="shared" si="453"/>
        <v>0</v>
      </c>
      <c r="FH1216" s="37">
        <v>0</v>
      </c>
      <c r="FI1216" s="37">
        <v>0</v>
      </c>
      <c r="JT1216" s="37">
        <f t="shared" si="454"/>
        <v>0</v>
      </c>
      <c r="JW1216" s="37">
        <f t="shared" si="455"/>
        <v>0</v>
      </c>
      <c r="JZ1216" s="37">
        <f t="shared" si="456"/>
        <v>0</v>
      </c>
      <c r="KA1216" s="37">
        <f t="shared" si="457"/>
        <v>0</v>
      </c>
      <c r="KB1216" s="37">
        <f t="shared" si="458"/>
        <v>0</v>
      </c>
      <c r="KC1216" s="37">
        <f t="shared" si="459"/>
        <v>0</v>
      </c>
      <c r="KD1216" s="37">
        <f t="shared" si="460"/>
        <v>0</v>
      </c>
      <c r="KV1216" s="37">
        <f t="shared" si="461"/>
        <v>0</v>
      </c>
    </row>
    <row r="1217" spans="1:308" ht="17.25" customHeight="1" x14ac:dyDescent="0.3">
      <c r="A1217" s="17"/>
      <c r="B1217" s="19"/>
      <c r="E1217" s="78"/>
      <c r="F1217" s="78"/>
      <c r="G1217" s="78"/>
      <c r="H1217" s="78"/>
      <c r="I1217" s="78"/>
      <c r="J1217" s="37">
        <f t="shared" si="445"/>
        <v>0</v>
      </c>
      <c r="V1217" s="180">
        <f t="shared" si="444"/>
        <v>0</v>
      </c>
      <c r="W1217" s="180">
        <f t="shared" si="446"/>
        <v>0</v>
      </c>
      <c r="X1217" s="180"/>
      <c r="Y1217" s="180"/>
      <c r="Z1217" s="180">
        <f t="shared" si="447"/>
        <v>0</v>
      </c>
      <c r="AA1217" s="180"/>
      <c r="AB1217" s="180"/>
      <c r="AC1217" s="180">
        <f t="shared" si="448"/>
        <v>0</v>
      </c>
      <c r="AM1217" s="179"/>
      <c r="DE1217" s="37">
        <f t="shared" si="452"/>
        <v>0</v>
      </c>
      <c r="EL1217" s="37">
        <f t="shared" si="453"/>
        <v>0</v>
      </c>
      <c r="FH1217" s="37">
        <v>0</v>
      </c>
      <c r="FI1217" s="37">
        <v>0</v>
      </c>
      <c r="JT1217" s="37">
        <f t="shared" si="454"/>
        <v>0</v>
      </c>
      <c r="JW1217" s="37">
        <f t="shared" si="455"/>
        <v>0</v>
      </c>
      <c r="JZ1217" s="37">
        <f t="shared" si="456"/>
        <v>0</v>
      </c>
      <c r="KA1217" s="37">
        <f t="shared" si="457"/>
        <v>0</v>
      </c>
      <c r="KB1217" s="37">
        <f t="shared" si="458"/>
        <v>0</v>
      </c>
      <c r="KC1217" s="37">
        <f t="shared" si="459"/>
        <v>0</v>
      </c>
      <c r="KD1217" s="37">
        <f t="shared" si="460"/>
        <v>0</v>
      </c>
      <c r="KV1217" s="37">
        <f t="shared" si="461"/>
        <v>0</v>
      </c>
    </row>
    <row r="1218" spans="1:308" ht="17.25" customHeight="1" x14ac:dyDescent="0.3">
      <c r="A1218" s="17"/>
      <c r="B1218" s="19"/>
      <c r="E1218" s="78"/>
      <c r="F1218" s="78"/>
      <c r="G1218" s="78"/>
      <c r="H1218" s="78"/>
      <c r="I1218" s="78"/>
      <c r="J1218" s="37">
        <f t="shared" si="445"/>
        <v>0</v>
      </c>
      <c r="V1218" s="180">
        <f t="shared" si="444"/>
        <v>0</v>
      </c>
      <c r="W1218" s="180">
        <f t="shared" si="446"/>
        <v>0</v>
      </c>
      <c r="X1218" s="180"/>
      <c r="Y1218" s="180"/>
      <c r="Z1218" s="180">
        <f t="shared" si="447"/>
        <v>0</v>
      </c>
      <c r="AA1218" s="180"/>
      <c r="AB1218" s="180"/>
      <c r="AC1218" s="180">
        <f t="shared" si="448"/>
        <v>0</v>
      </c>
      <c r="AM1218" s="179"/>
      <c r="DE1218" s="37">
        <f t="shared" si="452"/>
        <v>0</v>
      </c>
      <c r="EL1218" s="37">
        <f t="shared" si="453"/>
        <v>0</v>
      </c>
      <c r="FH1218" s="37">
        <v>0</v>
      </c>
      <c r="FI1218" s="37">
        <v>0</v>
      </c>
      <c r="JT1218" s="37">
        <f t="shared" si="454"/>
        <v>0</v>
      </c>
      <c r="JW1218" s="37">
        <f t="shared" si="455"/>
        <v>0</v>
      </c>
      <c r="JZ1218" s="37">
        <f t="shared" si="456"/>
        <v>0</v>
      </c>
      <c r="KA1218" s="37">
        <f t="shared" si="457"/>
        <v>0</v>
      </c>
      <c r="KB1218" s="37">
        <f t="shared" si="458"/>
        <v>0</v>
      </c>
      <c r="KC1218" s="37">
        <f t="shared" si="459"/>
        <v>0</v>
      </c>
      <c r="KD1218" s="37">
        <f t="shared" si="460"/>
        <v>0</v>
      </c>
      <c r="KV1218" s="37">
        <f t="shared" si="461"/>
        <v>0</v>
      </c>
    </row>
    <row r="1219" spans="1:308" ht="17.25" customHeight="1" x14ac:dyDescent="0.3">
      <c r="A1219" s="17"/>
      <c r="B1219" s="19"/>
      <c r="E1219" s="78"/>
      <c r="F1219" s="78"/>
      <c r="G1219" s="78"/>
      <c r="H1219" s="78"/>
      <c r="I1219" s="78"/>
      <c r="J1219" s="37">
        <f t="shared" si="445"/>
        <v>0</v>
      </c>
      <c r="V1219" s="180">
        <f t="shared" si="444"/>
        <v>0</v>
      </c>
      <c r="W1219" s="180">
        <f t="shared" si="446"/>
        <v>0</v>
      </c>
      <c r="X1219" s="180"/>
      <c r="Y1219" s="180"/>
      <c r="Z1219" s="180">
        <f t="shared" si="447"/>
        <v>0</v>
      </c>
      <c r="AA1219" s="180"/>
      <c r="AB1219" s="180"/>
      <c r="AC1219" s="180">
        <f t="shared" si="448"/>
        <v>0</v>
      </c>
      <c r="AM1219" s="179"/>
      <c r="DE1219" s="37">
        <f t="shared" si="452"/>
        <v>0</v>
      </c>
      <c r="EL1219" s="37">
        <f t="shared" si="453"/>
        <v>0</v>
      </c>
      <c r="FH1219" s="37">
        <v>0</v>
      </c>
      <c r="FI1219" s="37">
        <v>0</v>
      </c>
      <c r="JT1219" s="37">
        <f t="shared" si="454"/>
        <v>0</v>
      </c>
      <c r="JW1219" s="37">
        <f t="shared" si="455"/>
        <v>0</v>
      </c>
      <c r="JZ1219" s="37">
        <f t="shared" si="456"/>
        <v>0</v>
      </c>
      <c r="KA1219" s="37">
        <f t="shared" si="457"/>
        <v>0</v>
      </c>
      <c r="KB1219" s="37">
        <f t="shared" si="458"/>
        <v>0</v>
      </c>
      <c r="KC1219" s="37">
        <f t="shared" si="459"/>
        <v>0</v>
      </c>
      <c r="KD1219" s="37">
        <f t="shared" si="460"/>
        <v>0</v>
      </c>
      <c r="KV1219" s="37">
        <f t="shared" si="461"/>
        <v>0</v>
      </c>
    </row>
    <row r="1220" spans="1:308" ht="17.25" customHeight="1" x14ac:dyDescent="0.3">
      <c r="A1220" s="17"/>
      <c r="B1220" s="19"/>
      <c r="E1220" s="78"/>
      <c r="F1220" s="78"/>
      <c r="G1220" s="78"/>
      <c r="H1220" s="78"/>
      <c r="I1220" s="78"/>
      <c r="J1220" s="37">
        <f t="shared" si="445"/>
        <v>0</v>
      </c>
      <c r="V1220" s="180">
        <f t="shared" si="444"/>
        <v>0</v>
      </c>
      <c r="W1220" s="180">
        <f t="shared" si="446"/>
        <v>0</v>
      </c>
      <c r="X1220" s="180"/>
      <c r="Y1220" s="180"/>
      <c r="Z1220" s="180">
        <f t="shared" si="447"/>
        <v>0</v>
      </c>
      <c r="AA1220" s="180"/>
      <c r="AB1220" s="180"/>
      <c r="AC1220" s="180">
        <f t="shared" si="448"/>
        <v>0</v>
      </c>
      <c r="AM1220" s="179"/>
      <c r="DE1220" s="37">
        <f t="shared" si="452"/>
        <v>0</v>
      </c>
      <c r="EL1220" s="37">
        <f t="shared" si="453"/>
        <v>0</v>
      </c>
      <c r="FH1220" s="37">
        <v>0</v>
      </c>
      <c r="FI1220" s="37">
        <v>0</v>
      </c>
      <c r="JT1220" s="37">
        <f t="shared" si="454"/>
        <v>0</v>
      </c>
      <c r="JW1220" s="37">
        <f t="shared" si="455"/>
        <v>0</v>
      </c>
      <c r="JZ1220" s="37">
        <f t="shared" si="456"/>
        <v>0</v>
      </c>
      <c r="KA1220" s="37">
        <f t="shared" si="457"/>
        <v>0</v>
      </c>
      <c r="KB1220" s="37">
        <f t="shared" si="458"/>
        <v>0</v>
      </c>
      <c r="KC1220" s="37">
        <f t="shared" si="459"/>
        <v>0</v>
      </c>
      <c r="KD1220" s="37">
        <f t="shared" si="460"/>
        <v>0</v>
      </c>
      <c r="KV1220" s="37">
        <f t="shared" si="461"/>
        <v>0</v>
      </c>
    </row>
    <row r="1221" spans="1:308" ht="17.25" customHeight="1" x14ac:dyDescent="0.3">
      <c r="A1221" s="17"/>
      <c r="B1221" s="19"/>
      <c r="E1221" s="78"/>
      <c r="F1221" s="78"/>
      <c r="G1221" s="78"/>
      <c r="H1221" s="78"/>
      <c r="I1221" s="78"/>
      <c r="J1221" s="37">
        <f t="shared" si="445"/>
        <v>0</v>
      </c>
      <c r="V1221" s="180">
        <f t="shared" si="444"/>
        <v>0</v>
      </c>
      <c r="W1221" s="180">
        <f t="shared" si="446"/>
        <v>0</v>
      </c>
      <c r="X1221" s="180"/>
      <c r="Y1221" s="180"/>
      <c r="Z1221" s="180">
        <f t="shared" si="447"/>
        <v>0</v>
      </c>
      <c r="AA1221" s="180"/>
      <c r="AB1221" s="180"/>
      <c r="AC1221" s="180">
        <f t="shared" si="448"/>
        <v>0</v>
      </c>
      <c r="AM1221" s="179"/>
      <c r="DE1221" s="37">
        <f t="shared" si="452"/>
        <v>0</v>
      </c>
      <c r="EL1221" s="37">
        <f t="shared" si="453"/>
        <v>0</v>
      </c>
      <c r="FH1221" s="37">
        <v>0</v>
      </c>
      <c r="FI1221" s="37">
        <v>0</v>
      </c>
      <c r="JT1221" s="37">
        <f t="shared" si="454"/>
        <v>0</v>
      </c>
      <c r="JW1221" s="37">
        <f t="shared" si="455"/>
        <v>0</v>
      </c>
      <c r="JZ1221" s="37">
        <f t="shared" si="456"/>
        <v>0</v>
      </c>
      <c r="KA1221" s="37">
        <f t="shared" si="457"/>
        <v>0</v>
      </c>
      <c r="KB1221" s="37">
        <f t="shared" si="458"/>
        <v>0</v>
      </c>
      <c r="KC1221" s="37">
        <f t="shared" si="459"/>
        <v>0</v>
      </c>
      <c r="KD1221" s="37">
        <f t="shared" si="460"/>
        <v>0</v>
      </c>
      <c r="KV1221" s="37">
        <f t="shared" si="461"/>
        <v>0</v>
      </c>
    </row>
    <row r="1222" spans="1:308" ht="17.25" customHeight="1" x14ac:dyDescent="0.3">
      <c r="A1222" s="17"/>
      <c r="B1222" s="19"/>
      <c r="E1222" s="78"/>
      <c r="F1222" s="78"/>
      <c r="G1222" s="78"/>
      <c r="H1222" s="78"/>
      <c r="I1222" s="78"/>
      <c r="J1222" s="37">
        <f t="shared" si="445"/>
        <v>0</v>
      </c>
      <c r="V1222" s="180">
        <f t="shared" si="444"/>
        <v>0</v>
      </c>
      <c r="W1222" s="180">
        <f t="shared" si="446"/>
        <v>0</v>
      </c>
      <c r="X1222" s="180"/>
      <c r="Y1222" s="180"/>
      <c r="Z1222" s="180">
        <f t="shared" si="447"/>
        <v>0</v>
      </c>
      <c r="AA1222" s="180"/>
      <c r="AB1222" s="180"/>
      <c r="AC1222" s="180">
        <f t="shared" si="448"/>
        <v>0</v>
      </c>
      <c r="AM1222" s="179"/>
      <c r="DE1222" s="37">
        <f t="shared" si="452"/>
        <v>0</v>
      </c>
      <c r="EL1222" s="37">
        <f t="shared" si="453"/>
        <v>0</v>
      </c>
      <c r="FH1222" s="37">
        <v>0</v>
      </c>
      <c r="FI1222" s="37">
        <v>0</v>
      </c>
      <c r="JT1222" s="37">
        <f t="shared" si="454"/>
        <v>0</v>
      </c>
      <c r="JW1222" s="37">
        <f t="shared" si="455"/>
        <v>0</v>
      </c>
      <c r="JZ1222" s="37">
        <f t="shared" si="456"/>
        <v>0</v>
      </c>
      <c r="KA1222" s="37">
        <f t="shared" si="457"/>
        <v>0</v>
      </c>
      <c r="KB1222" s="37">
        <f t="shared" si="458"/>
        <v>0</v>
      </c>
      <c r="KC1222" s="37">
        <f t="shared" si="459"/>
        <v>0</v>
      </c>
      <c r="KD1222" s="37">
        <f t="shared" si="460"/>
        <v>0</v>
      </c>
      <c r="KV1222" s="37">
        <f t="shared" si="461"/>
        <v>0</v>
      </c>
    </row>
    <row r="1223" spans="1:308" ht="17.25" customHeight="1" x14ac:dyDescent="0.3">
      <c r="A1223" s="17"/>
      <c r="B1223" s="19"/>
      <c r="E1223" s="78"/>
      <c r="F1223" s="78"/>
      <c r="G1223" s="78"/>
      <c r="H1223" s="78"/>
      <c r="I1223" s="78"/>
      <c r="J1223" s="37">
        <f t="shared" si="445"/>
        <v>0</v>
      </c>
      <c r="V1223" s="180">
        <f t="shared" si="444"/>
        <v>0</v>
      </c>
      <c r="W1223" s="180">
        <f t="shared" si="446"/>
        <v>0</v>
      </c>
      <c r="X1223" s="180"/>
      <c r="Y1223" s="180"/>
      <c r="Z1223" s="180">
        <f t="shared" si="447"/>
        <v>0</v>
      </c>
      <c r="AA1223" s="180"/>
      <c r="AB1223" s="180"/>
      <c r="AC1223" s="180">
        <f t="shared" si="448"/>
        <v>0</v>
      </c>
      <c r="AM1223" s="179"/>
      <c r="DE1223" s="37">
        <f t="shared" si="452"/>
        <v>0</v>
      </c>
      <c r="EL1223" s="37">
        <f t="shared" si="453"/>
        <v>0</v>
      </c>
      <c r="FH1223" s="37">
        <v>0</v>
      </c>
      <c r="FI1223" s="37">
        <v>0</v>
      </c>
      <c r="JT1223" s="37">
        <f t="shared" si="454"/>
        <v>0</v>
      </c>
      <c r="JW1223" s="37">
        <f t="shared" si="455"/>
        <v>0</v>
      </c>
      <c r="JZ1223" s="37">
        <f t="shared" si="456"/>
        <v>0</v>
      </c>
      <c r="KA1223" s="37">
        <f t="shared" si="457"/>
        <v>0</v>
      </c>
      <c r="KB1223" s="37">
        <f t="shared" si="458"/>
        <v>0</v>
      </c>
      <c r="KC1223" s="37">
        <f t="shared" si="459"/>
        <v>0</v>
      </c>
      <c r="KD1223" s="37">
        <f t="shared" si="460"/>
        <v>0</v>
      </c>
      <c r="KV1223" s="37">
        <f t="shared" si="461"/>
        <v>0</v>
      </c>
    </row>
    <row r="1224" spans="1:308" ht="17.25" customHeight="1" x14ac:dyDescent="0.3">
      <c r="A1224" s="17"/>
      <c r="B1224" s="19"/>
      <c r="E1224" s="78"/>
      <c r="F1224" s="78"/>
      <c r="G1224" s="78"/>
      <c r="H1224" s="78"/>
      <c r="I1224" s="78"/>
      <c r="J1224" s="37">
        <f t="shared" si="445"/>
        <v>0</v>
      </c>
      <c r="V1224" s="180">
        <f t="shared" si="444"/>
        <v>0</v>
      </c>
      <c r="W1224" s="180">
        <f t="shared" si="446"/>
        <v>0</v>
      </c>
      <c r="X1224" s="180"/>
      <c r="Y1224" s="180"/>
      <c r="Z1224" s="180">
        <f t="shared" si="447"/>
        <v>0</v>
      </c>
      <c r="AA1224" s="180"/>
      <c r="AB1224" s="180"/>
      <c r="AC1224" s="180">
        <f t="shared" si="448"/>
        <v>0</v>
      </c>
      <c r="AM1224" s="179"/>
      <c r="DE1224" s="37">
        <f t="shared" si="452"/>
        <v>0</v>
      </c>
      <c r="EL1224" s="37">
        <f t="shared" si="453"/>
        <v>0</v>
      </c>
      <c r="FH1224" s="37">
        <v>0</v>
      </c>
      <c r="FI1224" s="37">
        <v>0</v>
      </c>
      <c r="JT1224" s="37">
        <f t="shared" si="454"/>
        <v>0</v>
      </c>
      <c r="JW1224" s="37">
        <f t="shared" si="455"/>
        <v>0</v>
      </c>
      <c r="JZ1224" s="37">
        <f t="shared" si="456"/>
        <v>0</v>
      </c>
      <c r="KA1224" s="37">
        <f t="shared" si="457"/>
        <v>0</v>
      </c>
      <c r="KB1224" s="37">
        <f t="shared" si="458"/>
        <v>0</v>
      </c>
      <c r="KC1224" s="37">
        <f t="shared" si="459"/>
        <v>0</v>
      </c>
      <c r="KD1224" s="37">
        <f t="shared" si="460"/>
        <v>0</v>
      </c>
      <c r="KV1224" s="37">
        <f t="shared" si="461"/>
        <v>0</v>
      </c>
    </row>
    <row r="1225" spans="1:308" ht="17.25" customHeight="1" x14ac:dyDescent="0.3">
      <c r="A1225" s="17"/>
      <c r="B1225" s="19"/>
      <c r="E1225" s="78"/>
      <c r="F1225" s="78"/>
      <c r="G1225" s="78"/>
      <c r="H1225" s="78"/>
      <c r="I1225" s="78"/>
      <c r="J1225" s="37">
        <f t="shared" si="445"/>
        <v>0</v>
      </c>
      <c r="V1225" s="180">
        <f t="shared" ref="V1225:V1288" si="463">SUM(W1225,Z1225,AC1225)</f>
        <v>0</v>
      </c>
      <c r="W1225" s="180">
        <f t="shared" si="446"/>
        <v>0</v>
      </c>
      <c r="X1225" s="180"/>
      <c r="Y1225" s="180"/>
      <c r="Z1225" s="180">
        <f t="shared" si="447"/>
        <v>0</v>
      </c>
      <c r="AA1225" s="180"/>
      <c r="AB1225" s="180"/>
      <c r="AC1225" s="180">
        <f t="shared" si="448"/>
        <v>0</v>
      </c>
      <c r="AM1225" s="179"/>
      <c r="DE1225" s="37">
        <f t="shared" si="452"/>
        <v>0</v>
      </c>
      <c r="EL1225" s="37">
        <f t="shared" si="453"/>
        <v>0</v>
      </c>
      <c r="FH1225" s="37">
        <v>0</v>
      </c>
      <c r="FI1225" s="37">
        <v>0</v>
      </c>
      <c r="JT1225" s="37">
        <f t="shared" si="454"/>
        <v>0</v>
      </c>
      <c r="JW1225" s="37">
        <f t="shared" si="455"/>
        <v>0</v>
      </c>
      <c r="JZ1225" s="37">
        <f t="shared" si="456"/>
        <v>0</v>
      </c>
      <c r="KA1225" s="37">
        <f t="shared" si="457"/>
        <v>0</v>
      </c>
      <c r="KB1225" s="37">
        <f t="shared" si="458"/>
        <v>0</v>
      </c>
      <c r="KC1225" s="37">
        <f t="shared" si="459"/>
        <v>0</v>
      </c>
      <c r="KD1225" s="37">
        <f t="shared" si="460"/>
        <v>0</v>
      </c>
      <c r="KV1225" s="37">
        <f t="shared" si="461"/>
        <v>0</v>
      </c>
    </row>
    <row r="1226" spans="1:308" ht="17.25" customHeight="1" x14ac:dyDescent="0.3">
      <c r="A1226" s="17"/>
      <c r="B1226" s="19"/>
      <c r="E1226" s="78"/>
      <c r="F1226" s="78"/>
      <c r="G1226" s="78"/>
      <c r="H1226" s="78"/>
      <c r="I1226" s="78"/>
      <c r="J1226" s="37">
        <f t="shared" ref="J1226:J1252" si="464">K1226+L1226</f>
        <v>0</v>
      </c>
      <c r="V1226" s="180">
        <f t="shared" si="463"/>
        <v>0</v>
      </c>
      <c r="W1226" s="180">
        <f t="shared" ref="W1226:W1289" si="465">X1226+Y1226</f>
        <v>0</v>
      </c>
      <c r="X1226" s="180"/>
      <c r="Y1226" s="180"/>
      <c r="Z1226" s="180">
        <f t="shared" ref="Z1226:Z1289" si="466">AA1226+AB1226</f>
        <v>0</v>
      </c>
      <c r="AA1226" s="180"/>
      <c r="AB1226" s="180"/>
      <c r="AC1226" s="180">
        <f t="shared" ref="AC1226:AC1289" si="467">AD1226+AE1226</f>
        <v>0</v>
      </c>
      <c r="AM1226" s="179"/>
      <c r="DE1226" s="37">
        <f t="shared" ref="DE1226:DE1235" si="468">DF1226+DG1226</f>
        <v>0</v>
      </c>
      <c r="EL1226" s="37">
        <f t="shared" ref="EL1226:EL1233" si="469">EM1226+EN1226</f>
        <v>0</v>
      </c>
      <c r="FH1226" s="37">
        <v>0</v>
      </c>
      <c r="FI1226" s="37">
        <v>0</v>
      </c>
      <c r="JT1226" s="37">
        <f t="shared" ref="JT1226:JT1241" si="470">JU1226+JV1226</f>
        <v>0</v>
      </c>
      <c r="JW1226" s="37">
        <f t="shared" ref="JW1226:JW1273" si="471">JX1226+JY1226</f>
        <v>0</v>
      </c>
      <c r="JZ1226" s="37">
        <f t="shared" ref="JZ1226:JZ1269" si="472">SUM(KA1226:KD1226)</f>
        <v>0</v>
      </c>
      <c r="KA1226" s="37">
        <f t="shared" ref="KA1226:KA1269" si="473">SUM(KF1226,LH1226)</f>
        <v>0</v>
      </c>
      <c r="KB1226" s="37">
        <f t="shared" ref="KB1226:KB1269" si="474">SUM(KH1226,LJ1226)</f>
        <v>0</v>
      </c>
      <c r="KC1226" s="37">
        <f t="shared" ref="KC1226:KC1269" si="475">SUM(KJ1226,KN1226,KR1226,KW1226,KY1226,LA1226,LD1226,LL1226)</f>
        <v>0</v>
      </c>
      <c r="KD1226" s="37">
        <f t="shared" ref="KD1226:KD1269" si="476">SUM(KL1226,KP1226,KT1226,KX1226,KZ1226,LB1226,LF1226,LN1226)</f>
        <v>0</v>
      </c>
      <c r="KV1226" s="37">
        <f t="shared" ref="KV1226:KV1255" si="477">SUM(KW1226:LB1226)</f>
        <v>0</v>
      </c>
    </row>
    <row r="1227" spans="1:308" ht="17.25" customHeight="1" x14ac:dyDescent="0.3">
      <c r="A1227" s="17"/>
      <c r="B1227" s="19"/>
      <c r="E1227" s="78"/>
      <c r="F1227" s="78"/>
      <c r="G1227" s="78"/>
      <c r="H1227" s="78"/>
      <c r="I1227" s="78"/>
      <c r="J1227" s="37">
        <f t="shared" si="464"/>
        <v>0</v>
      </c>
      <c r="V1227" s="180">
        <f t="shared" si="463"/>
        <v>0</v>
      </c>
      <c r="W1227" s="180">
        <f t="shared" si="465"/>
        <v>0</v>
      </c>
      <c r="X1227" s="180"/>
      <c r="Y1227" s="180"/>
      <c r="Z1227" s="180">
        <f t="shared" si="466"/>
        <v>0</v>
      </c>
      <c r="AA1227" s="180"/>
      <c r="AB1227" s="180"/>
      <c r="AC1227" s="180">
        <f t="shared" si="467"/>
        <v>0</v>
      </c>
      <c r="AM1227" s="179"/>
      <c r="DE1227" s="37">
        <f t="shared" si="468"/>
        <v>0</v>
      </c>
      <c r="EL1227" s="37">
        <f t="shared" si="469"/>
        <v>0</v>
      </c>
      <c r="FH1227" s="37">
        <v>0</v>
      </c>
      <c r="FI1227" s="37">
        <v>0</v>
      </c>
      <c r="JT1227" s="37">
        <f t="shared" si="470"/>
        <v>0</v>
      </c>
      <c r="JW1227" s="37">
        <f t="shared" si="471"/>
        <v>0</v>
      </c>
      <c r="JZ1227" s="37">
        <f t="shared" si="472"/>
        <v>0</v>
      </c>
      <c r="KA1227" s="37">
        <f t="shared" si="473"/>
        <v>0</v>
      </c>
      <c r="KB1227" s="37">
        <f t="shared" si="474"/>
        <v>0</v>
      </c>
      <c r="KC1227" s="37">
        <f t="shared" si="475"/>
        <v>0</v>
      </c>
      <c r="KD1227" s="37">
        <f t="shared" si="476"/>
        <v>0</v>
      </c>
      <c r="KV1227" s="37">
        <f t="shared" si="477"/>
        <v>0</v>
      </c>
    </row>
    <row r="1228" spans="1:308" ht="17.25" customHeight="1" x14ac:dyDescent="0.3">
      <c r="A1228" s="17"/>
      <c r="B1228" s="19"/>
      <c r="E1228" s="78"/>
      <c r="F1228" s="78"/>
      <c r="G1228" s="78"/>
      <c r="H1228" s="78"/>
      <c r="I1228" s="78"/>
      <c r="J1228" s="37">
        <f t="shared" si="464"/>
        <v>0</v>
      </c>
      <c r="V1228" s="180">
        <f t="shared" si="463"/>
        <v>0</v>
      </c>
      <c r="W1228" s="180">
        <f t="shared" si="465"/>
        <v>0</v>
      </c>
      <c r="X1228" s="180"/>
      <c r="Y1228" s="180"/>
      <c r="Z1228" s="180">
        <f t="shared" si="466"/>
        <v>0</v>
      </c>
      <c r="AA1228" s="180"/>
      <c r="AB1228" s="180"/>
      <c r="AC1228" s="180">
        <f t="shared" si="467"/>
        <v>0</v>
      </c>
      <c r="AM1228" s="179"/>
      <c r="DE1228" s="37">
        <f t="shared" si="468"/>
        <v>0</v>
      </c>
      <c r="EL1228" s="37">
        <f t="shared" si="469"/>
        <v>0</v>
      </c>
      <c r="FH1228" s="37">
        <v>0</v>
      </c>
      <c r="FI1228" s="37">
        <v>0</v>
      </c>
      <c r="JT1228" s="37">
        <f t="shared" si="470"/>
        <v>0</v>
      </c>
      <c r="JW1228" s="37">
        <f t="shared" si="471"/>
        <v>0</v>
      </c>
      <c r="JZ1228" s="37">
        <f t="shared" si="472"/>
        <v>0</v>
      </c>
      <c r="KA1228" s="37">
        <f t="shared" si="473"/>
        <v>0</v>
      </c>
      <c r="KB1228" s="37">
        <f t="shared" si="474"/>
        <v>0</v>
      </c>
      <c r="KC1228" s="37">
        <f t="shared" si="475"/>
        <v>0</v>
      </c>
      <c r="KD1228" s="37">
        <f t="shared" si="476"/>
        <v>0</v>
      </c>
      <c r="KV1228" s="37">
        <f t="shared" si="477"/>
        <v>0</v>
      </c>
    </row>
    <row r="1229" spans="1:308" ht="17.25" customHeight="1" x14ac:dyDescent="0.3">
      <c r="A1229" s="17"/>
      <c r="B1229" s="19"/>
      <c r="E1229" s="78"/>
      <c r="F1229" s="78"/>
      <c r="G1229" s="78"/>
      <c r="H1229" s="78"/>
      <c r="I1229" s="78"/>
      <c r="J1229" s="37">
        <f t="shared" si="464"/>
        <v>0</v>
      </c>
      <c r="V1229" s="180">
        <f t="shared" si="463"/>
        <v>0</v>
      </c>
      <c r="W1229" s="180">
        <f t="shared" si="465"/>
        <v>0</v>
      </c>
      <c r="X1229" s="180"/>
      <c r="Y1229" s="180"/>
      <c r="Z1229" s="180">
        <f t="shared" si="466"/>
        <v>0</v>
      </c>
      <c r="AA1229" s="180"/>
      <c r="AB1229" s="180"/>
      <c r="AC1229" s="180">
        <f t="shared" si="467"/>
        <v>0</v>
      </c>
      <c r="AM1229" s="179"/>
      <c r="DE1229" s="37">
        <f t="shared" si="468"/>
        <v>0</v>
      </c>
      <c r="EL1229" s="37">
        <f t="shared" si="469"/>
        <v>0</v>
      </c>
      <c r="FH1229" s="37">
        <v>0</v>
      </c>
      <c r="FI1229" s="37">
        <v>0</v>
      </c>
      <c r="JT1229" s="37">
        <f t="shared" si="470"/>
        <v>0</v>
      </c>
      <c r="JW1229" s="37">
        <f t="shared" si="471"/>
        <v>0</v>
      </c>
      <c r="JZ1229" s="37">
        <f t="shared" si="472"/>
        <v>0</v>
      </c>
      <c r="KA1229" s="37">
        <f t="shared" si="473"/>
        <v>0</v>
      </c>
      <c r="KB1229" s="37">
        <f t="shared" si="474"/>
        <v>0</v>
      </c>
      <c r="KC1229" s="37">
        <f t="shared" si="475"/>
        <v>0</v>
      </c>
      <c r="KD1229" s="37">
        <f t="shared" si="476"/>
        <v>0</v>
      </c>
      <c r="KV1229" s="37">
        <f t="shared" si="477"/>
        <v>0</v>
      </c>
    </row>
    <row r="1230" spans="1:308" ht="17.25" customHeight="1" x14ac:dyDescent="0.3">
      <c r="A1230" s="17"/>
      <c r="B1230" s="19"/>
      <c r="E1230" s="78"/>
      <c r="F1230" s="78"/>
      <c r="G1230" s="78"/>
      <c r="H1230" s="78"/>
      <c r="I1230" s="78"/>
      <c r="J1230" s="37">
        <f t="shared" si="464"/>
        <v>0</v>
      </c>
      <c r="V1230" s="180">
        <f t="shared" si="463"/>
        <v>0</v>
      </c>
      <c r="W1230" s="180">
        <f t="shared" si="465"/>
        <v>0</v>
      </c>
      <c r="X1230" s="180"/>
      <c r="Y1230" s="180"/>
      <c r="Z1230" s="180">
        <f t="shared" si="466"/>
        <v>0</v>
      </c>
      <c r="AA1230" s="180"/>
      <c r="AB1230" s="180"/>
      <c r="AC1230" s="180">
        <f t="shared" si="467"/>
        <v>0</v>
      </c>
      <c r="AM1230" s="179"/>
      <c r="DE1230" s="37">
        <f t="shared" si="468"/>
        <v>0</v>
      </c>
      <c r="EL1230" s="37">
        <f t="shared" si="469"/>
        <v>0</v>
      </c>
      <c r="FH1230" s="37">
        <v>0</v>
      </c>
      <c r="FI1230" s="37">
        <v>0</v>
      </c>
      <c r="JT1230" s="37">
        <f t="shared" si="470"/>
        <v>0</v>
      </c>
      <c r="JW1230" s="37">
        <f t="shared" si="471"/>
        <v>0</v>
      </c>
      <c r="JZ1230" s="37">
        <f t="shared" si="472"/>
        <v>0</v>
      </c>
      <c r="KA1230" s="37">
        <f t="shared" si="473"/>
        <v>0</v>
      </c>
      <c r="KB1230" s="37">
        <f t="shared" si="474"/>
        <v>0</v>
      </c>
      <c r="KC1230" s="37">
        <f t="shared" si="475"/>
        <v>0</v>
      </c>
      <c r="KD1230" s="37">
        <f t="shared" si="476"/>
        <v>0</v>
      </c>
      <c r="KV1230" s="37">
        <f t="shared" si="477"/>
        <v>0</v>
      </c>
    </row>
    <row r="1231" spans="1:308" ht="17.25" customHeight="1" x14ac:dyDescent="0.3">
      <c r="A1231" s="17"/>
      <c r="B1231" s="19"/>
      <c r="E1231" s="78"/>
      <c r="F1231" s="78"/>
      <c r="G1231" s="78"/>
      <c r="H1231" s="78"/>
      <c r="I1231" s="78"/>
      <c r="J1231" s="37">
        <f t="shared" si="464"/>
        <v>0</v>
      </c>
      <c r="V1231" s="180">
        <f t="shared" si="463"/>
        <v>0</v>
      </c>
      <c r="W1231" s="180">
        <f t="shared" si="465"/>
        <v>0</v>
      </c>
      <c r="X1231" s="180"/>
      <c r="Y1231" s="180"/>
      <c r="Z1231" s="180">
        <f t="shared" si="466"/>
        <v>0</v>
      </c>
      <c r="AA1231" s="180"/>
      <c r="AB1231" s="180"/>
      <c r="AC1231" s="180">
        <f t="shared" si="467"/>
        <v>0</v>
      </c>
      <c r="AM1231" s="179"/>
      <c r="DE1231" s="37">
        <f t="shared" si="468"/>
        <v>0</v>
      </c>
      <c r="EL1231" s="37">
        <f t="shared" si="469"/>
        <v>0</v>
      </c>
      <c r="FH1231" s="37">
        <v>0</v>
      </c>
      <c r="FI1231" s="37">
        <v>0</v>
      </c>
      <c r="JT1231" s="37">
        <f t="shared" si="470"/>
        <v>0</v>
      </c>
      <c r="JW1231" s="37">
        <f t="shared" si="471"/>
        <v>0</v>
      </c>
      <c r="JZ1231" s="37">
        <f t="shared" si="472"/>
        <v>0</v>
      </c>
      <c r="KA1231" s="37">
        <f t="shared" si="473"/>
        <v>0</v>
      </c>
      <c r="KB1231" s="37">
        <f t="shared" si="474"/>
        <v>0</v>
      </c>
      <c r="KC1231" s="37">
        <f t="shared" si="475"/>
        <v>0</v>
      </c>
      <c r="KD1231" s="37">
        <f t="shared" si="476"/>
        <v>0</v>
      </c>
      <c r="KV1231" s="37">
        <f t="shared" si="477"/>
        <v>0</v>
      </c>
    </row>
    <row r="1232" spans="1:308" ht="17.25" customHeight="1" x14ac:dyDescent="0.3">
      <c r="A1232" s="17"/>
      <c r="B1232" s="19"/>
      <c r="E1232" s="78"/>
      <c r="F1232" s="78"/>
      <c r="G1232" s="78"/>
      <c r="H1232" s="78"/>
      <c r="I1232" s="78"/>
      <c r="J1232" s="37">
        <f t="shared" si="464"/>
        <v>0</v>
      </c>
      <c r="V1232" s="180">
        <f t="shared" si="463"/>
        <v>0</v>
      </c>
      <c r="W1232" s="180">
        <f t="shared" si="465"/>
        <v>0</v>
      </c>
      <c r="X1232" s="180"/>
      <c r="Y1232" s="180"/>
      <c r="Z1232" s="180">
        <f t="shared" si="466"/>
        <v>0</v>
      </c>
      <c r="AA1232" s="180"/>
      <c r="AB1232" s="180"/>
      <c r="AC1232" s="180">
        <f t="shared" si="467"/>
        <v>0</v>
      </c>
      <c r="AM1232" s="179"/>
      <c r="DE1232" s="37">
        <f t="shared" si="468"/>
        <v>0</v>
      </c>
      <c r="EL1232" s="37">
        <f t="shared" si="469"/>
        <v>0</v>
      </c>
      <c r="FH1232" s="37">
        <v>0</v>
      </c>
      <c r="FI1232" s="37">
        <v>0</v>
      </c>
      <c r="JT1232" s="37">
        <f t="shared" si="470"/>
        <v>0</v>
      </c>
      <c r="JW1232" s="37">
        <f t="shared" si="471"/>
        <v>0</v>
      </c>
      <c r="JZ1232" s="37">
        <f t="shared" si="472"/>
        <v>0</v>
      </c>
      <c r="KA1232" s="37">
        <f t="shared" si="473"/>
        <v>0</v>
      </c>
      <c r="KB1232" s="37">
        <f t="shared" si="474"/>
        <v>0</v>
      </c>
      <c r="KC1232" s="37">
        <f t="shared" si="475"/>
        <v>0</v>
      </c>
      <c r="KD1232" s="37">
        <f t="shared" si="476"/>
        <v>0</v>
      </c>
      <c r="KV1232" s="37">
        <f t="shared" si="477"/>
        <v>0</v>
      </c>
    </row>
    <row r="1233" spans="1:308" ht="17.25" customHeight="1" x14ac:dyDescent="0.3">
      <c r="A1233" s="17"/>
      <c r="B1233" s="19"/>
      <c r="E1233" s="78"/>
      <c r="F1233" s="78"/>
      <c r="G1233" s="78"/>
      <c r="H1233" s="78"/>
      <c r="I1233" s="78"/>
      <c r="J1233" s="37">
        <f t="shared" si="464"/>
        <v>0</v>
      </c>
      <c r="V1233" s="180">
        <f t="shared" si="463"/>
        <v>0</v>
      </c>
      <c r="W1233" s="180">
        <f t="shared" si="465"/>
        <v>0</v>
      </c>
      <c r="X1233" s="180"/>
      <c r="Y1233" s="180"/>
      <c r="Z1233" s="180">
        <f t="shared" si="466"/>
        <v>0</v>
      </c>
      <c r="AA1233" s="180"/>
      <c r="AB1233" s="180"/>
      <c r="AC1233" s="180">
        <f t="shared" si="467"/>
        <v>0</v>
      </c>
      <c r="AM1233" s="179"/>
      <c r="DE1233" s="37">
        <f t="shared" si="468"/>
        <v>0</v>
      </c>
      <c r="EL1233" s="37">
        <f t="shared" si="469"/>
        <v>0</v>
      </c>
      <c r="FH1233" s="37">
        <v>0</v>
      </c>
      <c r="FI1233" s="37">
        <v>0</v>
      </c>
      <c r="JT1233" s="37">
        <f t="shared" si="470"/>
        <v>0</v>
      </c>
      <c r="JW1233" s="37">
        <f t="shared" si="471"/>
        <v>0</v>
      </c>
      <c r="JZ1233" s="37">
        <f t="shared" si="472"/>
        <v>0</v>
      </c>
      <c r="KA1233" s="37">
        <f t="shared" si="473"/>
        <v>0</v>
      </c>
      <c r="KB1233" s="37">
        <f t="shared" si="474"/>
        <v>0</v>
      </c>
      <c r="KC1233" s="37">
        <f t="shared" si="475"/>
        <v>0</v>
      </c>
      <c r="KD1233" s="37">
        <f t="shared" si="476"/>
        <v>0</v>
      </c>
      <c r="KV1233" s="37">
        <f t="shared" si="477"/>
        <v>0</v>
      </c>
    </row>
    <row r="1234" spans="1:308" ht="17.25" customHeight="1" x14ac:dyDescent="0.3">
      <c r="A1234" s="17"/>
      <c r="B1234" s="19"/>
      <c r="E1234" s="78"/>
      <c r="F1234" s="78"/>
      <c r="G1234" s="78"/>
      <c r="H1234" s="78"/>
      <c r="I1234" s="78"/>
      <c r="J1234" s="37">
        <f t="shared" si="464"/>
        <v>0</v>
      </c>
      <c r="V1234" s="180">
        <f t="shared" si="463"/>
        <v>0</v>
      </c>
      <c r="W1234" s="180">
        <f t="shared" si="465"/>
        <v>0</v>
      </c>
      <c r="X1234" s="180"/>
      <c r="Y1234" s="180"/>
      <c r="Z1234" s="180">
        <f t="shared" si="466"/>
        <v>0</v>
      </c>
      <c r="AA1234" s="180"/>
      <c r="AB1234" s="180"/>
      <c r="AC1234" s="180">
        <f t="shared" si="467"/>
        <v>0</v>
      </c>
      <c r="AM1234" s="179"/>
      <c r="DE1234" s="37">
        <f t="shared" si="468"/>
        <v>0</v>
      </c>
      <c r="FH1234" s="37">
        <v>0</v>
      </c>
      <c r="FI1234" s="37">
        <v>0</v>
      </c>
      <c r="JT1234" s="37">
        <f t="shared" si="470"/>
        <v>0</v>
      </c>
      <c r="JW1234" s="37">
        <f t="shared" si="471"/>
        <v>0</v>
      </c>
      <c r="JZ1234" s="37">
        <f t="shared" si="472"/>
        <v>0</v>
      </c>
      <c r="KA1234" s="37">
        <f t="shared" si="473"/>
        <v>0</v>
      </c>
      <c r="KB1234" s="37">
        <f t="shared" si="474"/>
        <v>0</v>
      </c>
      <c r="KC1234" s="37">
        <f t="shared" si="475"/>
        <v>0</v>
      </c>
      <c r="KD1234" s="37">
        <f t="shared" si="476"/>
        <v>0</v>
      </c>
      <c r="KV1234" s="37">
        <f t="shared" si="477"/>
        <v>0</v>
      </c>
    </row>
    <row r="1235" spans="1:308" ht="17.25" customHeight="1" x14ac:dyDescent="0.3">
      <c r="A1235" s="17"/>
      <c r="B1235" s="19"/>
      <c r="E1235" s="78"/>
      <c r="F1235" s="78"/>
      <c r="G1235" s="78"/>
      <c r="H1235" s="78"/>
      <c r="I1235" s="78"/>
      <c r="J1235" s="37">
        <f t="shared" si="464"/>
        <v>0</v>
      </c>
      <c r="V1235" s="180">
        <f t="shared" si="463"/>
        <v>0</v>
      </c>
      <c r="W1235" s="180">
        <f t="shared" si="465"/>
        <v>0</v>
      </c>
      <c r="X1235" s="180"/>
      <c r="Y1235" s="180"/>
      <c r="Z1235" s="180">
        <f t="shared" si="466"/>
        <v>0</v>
      </c>
      <c r="AA1235" s="180"/>
      <c r="AB1235" s="180"/>
      <c r="AC1235" s="180">
        <f t="shared" si="467"/>
        <v>0</v>
      </c>
      <c r="AM1235" s="179"/>
      <c r="DE1235" s="37">
        <f t="shared" si="468"/>
        <v>0</v>
      </c>
      <c r="FH1235" s="37">
        <v>0</v>
      </c>
      <c r="FI1235" s="37">
        <v>0</v>
      </c>
      <c r="JT1235" s="37">
        <f t="shared" si="470"/>
        <v>0</v>
      </c>
      <c r="JW1235" s="37">
        <f t="shared" si="471"/>
        <v>0</v>
      </c>
      <c r="JZ1235" s="37">
        <f t="shared" si="472"/>
        <v>0</v>
      </c>
      <c r="KA1235" s="37">
        <f t="shared" si="473"/>
        <v>0</v>
      </c>
      <c r="KB1235" s="37">
        <f t="shared" si="474"/>
        <v>0</v>
      </c>
      <c r="KC1235" s="37">
        <f t="shared" si="475"/>
        <v>0</v>
      </c>
      <c r="KD1235" s="37">
        <f t="shared" si="476"/>
        <v>0</v>
      </c>
      <c r="KV1235" s="37">
        <f t="shared" si="477"/>
        <v>0</v>
      </c>
    </row>
    <row r="1236" spans="1:308" ht="17.25" customHeight="1" x14ac:dyDescent="0.3">
      <c r="A1236" s="17"/>
      <c r="B1236" s="19"/>
      <c r="E1236" s="78"/>
      <c r="F1236" s="78"/>
      <c r="G1236" s="78"/>
      <c r="H1236" s="78"/>
      <c r="I1236" s="78"/>
      <c r="J1236" s="37">
        <f t="shared" si="464"/>
        <v>0</v>
      </c>
      <c r="V1236" s="180">
        <f t="shared" si="463"/>
        <v>0</v>
      </c>
      <c r="W1236" s="180">
        <f t="shared" si="465"/>
        <v>0</v>
      </c>
      <c r="X1236" s="180"/>
      <c r="Y1236" s="180"/>
      <c r="Z1236" s="180">
        <f t="shared" si="466"/>
        <v>0</v>
      </c>
      <c r="AA1236" s="180"/>
      <c r="AB1236" s="180"/>
      <c r="AC1236" s="180">
        <f t="shared" si="467"/>
        <v>0</v>
      </c>
      <c r="AM1236" s="179"/>
      <c r="FH1236" s="37">
        <v>0</v>
      </c>
      <c r="FI1236" s="37">
        <v>0</v>
      </c>
      <c r="JT1236" s="37">
        <f t="shared" si="470"/>
        <v>0</v>
      </c>
      <c r="JW1236" s="37">
        <f t="shared" si="471"/>
        <v>0</v>
      </c>
      <c r="JZ1236" s="37">
        <f t="shared" si="472"/>
        <v>0</v>
      </c>
      <c r="KA1236" s="37">
        <f t="shared" si="473"/>
        <v>0</v>
      </c>
      <c r="KB1236" s="37">
        <f t="shared" si="474"/>
        <v>0</v>
      </c>
      <c r="KC1236" s="37">
        <f t="shared" si="475"/>
        <v>0</v>
      </c>
      <c r="KD1236" s="37">
        <f t="shared" si="476"/>
        <v>0</v>
      </c>
      <c r="KV1236" s="37">
        <f t="shared" si="477"/>
        <v>0</v>
      </c>
    </row>
    <row r="1237" spans="1:308" ht="17.25" customHeight="1" x14ac:dyDescent="0.3">
      <c r="A1237" s="17"/>
      <c r="B1237" s="19"/>
      <c r="E1237" s="78"/>
      <c r="F1237" s="78"/>
      <c r="G1237" s="78"/>
      <c r="H1237" s="78"/>
      <c r="I1237" s="78"/>
      <c r="J1237" s="37">
        <f t="shared" si="464"/>
        <v>0</v>
      </c>
      <c r="V1237" s="180">
        <f t="shared" si="463"/>
        <v>0</v>
      </c>
      <c r="W1237" s="180">
        <f t="shared" si="465"/>
        <v>0</v>
      </c>
      <c r="X1237" s="180"/>
      <c r="Y1237" s="180"/>
      <c r="Z1237" s="180">
        <f t="shared" si="466"/>
        <v>0</v>
      </c>
      <c r="AA1237" s="180"/>
      <c r="AB1237" s="180"/>
      <c r="AC1237" s="180">
        <f t="shared" si="467"/>
        <v>0</v>
      </c>
      <c r="AM1237" s="179"/>
      <c r="FH1237" s="37">
        <v>0</v>
      </c>
      <c r="FI1237" s="37">
        <v>0</v>
      </c>
      <c r="JT1237" s="37">
        <f t="shared" si="470"/>
        <v>0</v>
      </c>
      <c r="JW1237" s="37">
        <f t="shared" si="471"/>
        <v>0</v>
      </c>
      <c r="JZ1237" s="37">
        <f t="shared" si="472"/>
        <v>0</v>
      </c>
      <c r="KA1237" s="37">
        <f t="shared" si="473"/>
        <v>0</v>
      </c>
      <c r="KB1237" s="37">
        <f t="shared" si="474"/>
        <v>0</v>
      </c>
      <c r="KC1237" s="37">
        <f t="shared" si="475"/>
        <v>0</v>
      </c>
      <c r="KD1237" s="37">
        <f t="shared" si="476"/>
        <v>0</v>
      </c>
      <c r="KV1237" s="37">
        <f t="shared" si="477"/>
        <v>0</v>
      </c>
    </row>
    <row r="1238" spans="1:308" ht="17.25" customHeight="1" x14ac:dyDescent="0.3">
      <c r="A1238" s="17"/>
      <c r="B1238" s="19"/>
      <c r="E1238" s="78"/>
      <c r="F1238" s="78"/>
      <c r="G1238" s="78"/>
      <c r="H1238" s="78"/>
      <c r="I1238" s="78"/>
      <c r="J1238" s="37">
        <f t="shared" si="464"/>
        <v>0</v>
      </c>
      <c r="V1238" s="180">
        <f t="shared" si="463"/>
        <v>0</v>
      </c>
      <c r="W1238" s="180">
        <f t="shared" si="465"/>
        <v>0</v>
      </c>
      <c r="X1238" s="180"/>
      <c r="Y1238" s="180"/>
      <c r="Z1238" s="180">
        <f t="shared" si="466"/>
        <v>0</v>
      </c>
      <c r="AA1238" s="180"/>
      <c r="AB1238" s="180"/>
      <c r="AC1238" s="180">
        <f t="shared" si="467"/>
        <v>0</v>
      </c>
      <c r="AM1238" s="179"/>
      <c r="FH1238" s="37">
        <v>0</v>
      </c>
      <c r="FI1238" s="37">
        <v>0</v>
      </c>
      <c r="JT1238" s="37">
        <f t="shared" si="470"/>
        <v>0</v>
      </c>
      <c r="JW1238" s="37">
        <f t="shared" si="471"/>
        <v>0</v>
      </c>
      <c r="JZ1238" s="37">
        <f t="shared" si="472"/>
        <v>0</v>
      </c>
      <c r="KA1238" s="37">
        <f t="shared" si="473"/>
        <v>0</v>
      </c>
      <c r="KB1238" s="37">
        <f t="shared" si="474"/>
        <v>0</v>
      </c>
      <c r="KC1238" s="37">
        <f t="shared" si="475"/>
        <v>0</v>
      </c>
      <c r="KD1238" s="37">
        <f t="shared" si="476"/>
        <v>0</v>
      </c>
      <c r="KV1238" s="37">
        <f t="shared" si="477"/>
        <v>0</v>
      </c>
    </row>
    <row r="1239" spans="1:308" ht="17.25" customHeight="1" x14ac:dyDescent="0.3">
      <c r="A1239" s="17"/>
      <c r="B1239" s="19"/>
      <c r="E1239" s="78"/>
      <c r="F1239" s="78"/>
      <c r="G1239" s="78"/>
      <c r="H1239" s="78"/>
      <c r="I1239" s="78"/>
      <c r="J1239" s="37">
        <f t="shared" si="464"/>
        <v>0</v>
      </c>
      <c r="V1239" s="180">
        <f t="shared" si="463"/>
        <v>0</v>
      </c>
      <c r="W1239" s="180">
        <f t="shared" si="465"/>
        <v>0</v>
      </c>
      <c r="X1239" s="180"/>
      <c r="Y1239" s="180"/>
      <c r="Z1239" s="180">
        <f t="shared" si="466"/>
        <v>0</v>
      </c>
      <c r="AA1239" s="180"/>
      <c r="AB1239" s="180"/>
      <c r="AC1239" s="180">
        <f t="shared" si="467"/>
        <v>0</v>
      </c>
      <c r="AM1239" s="179"/>
      <c r="FH1239" s="37">
        <v>0</v>
      </c>
      <c r="FI1239" s="37">
        <v>0</v>
      </c>
      <c r="JT1239" s="37">
        <f t="shared" si="470"/>
        <v>0</v>
      </c>
      <c r="JW1239" s="37">
        <f t="shared" si="471"/>
        <v>0</v>
      </c>
      <c r="JZ1239" s="37">
        <f t="shared" si="472"/>
        <v>0</v>
      </c>
      <c r="KA1239" s="37">
        <f t="shared" si="473"/>
        <v>0</v>
      </c>
      <c r="KB1239" s="37">
        <f t="shared" si="474"/>
        <v>0</v>
      </c>
      <c r="KC1239" s="37">
        <f t="shared" si="475"/>
        <v>0</v>
      </c>
      <c r="KD1239" s="37">
        <f t="shared" si="476"/>
        <v>0</v>
      </c>
      <c r="KV1239" s="37">
        <f t="shared" si="477"/>
        <v>0</v>
      </c>
    </row>
    <row r="1240" spans="1:308" ht="17.25" customHeight="1" x14ac:dyDescent="0.3">
      <c r="A1240" s="17"/>
      <c r="B1240" s="19"/>
      <c r="E1240" s="78"/>
      <c r="F1240" s="78"/>
      <c r="G1240" s="78"/>
      <c r="H1240" s="78"/>
      <c r="I1240" s="78"/>
      <c r="J1240" s="37">
        <f t="shared" si="464"/>
        <v>0</v>
      </c>
      <c r="V1240" s="180">
        <f t="shared" si="463"/>
        <v>0</v>
      </c>
      <c r="W1240" s="180">
        <f t="shared" si="465"/>
        <v>0</v>
      </c>
      <c r="X1240" s="180"/>
      <c r="Y1240" s="180"/>
      <c r="Z1240" s="180">
        <f t="shared" si="466"/>
        <v>0</v>
      </c>
      <c r="AA1240" s="180"/>
      <c r="AB1240" s="180"/>
      <c r="AC1240" s="180">
        <f t="shared" si="467"/>
        <v>0</v>
      </c>
      <c r="AM1240" s="179"/>
      <c r="FH1240" s="37">
        <v>0</v>
      </c>
      <c r="FI1240" s="37">
        <v>0</v>
      </c>
      <c r="JT1240" s="37">
        <f t="shared" si="470"/>
        <v>0</v>
      </c>
      <c r="JW1240" s="37">
        <f t="shared" si="471"/>
        <v>0</v>
      </c>
      <c r="JZ1240" s="37">
        <f t="shared" si="472"/>
        <v>0</v>
      </c>
      <c r="KA1240" s="37">
        <f t="shared" si="473"/>
        <v>0</v>
      </c>
      <c r="KB1240" s="37">
        <f t="shared" si="474"/>
        <v>0</v>
      </c>
      <c r="KC1240" s="37">
        <f t="shared" si="475"/>
        <v>0</v>
      </c>
      <c r="KD1240" s="37">
        <f t="shared" si="476"/>
        <v>0</v>
      </c>
      <c r="KV1240" s="37">
        <f t="shared" si="477"/>
        <v>0</v>
      </c>
    </row>
    <row r="1241" spans="1:308" ht="17.25" customHeight="1" x14ac:dyDescent="0.3">
      <c r="A1241" s="17"/>
      <c r="B1241" s="19"/>
      <c r="E1241" s="78"/>
      <c r="F1241" s="78"/>
      <c r="G1241" s="78"/>
      <c r="H1241" s="78"/>
      <c r="I1241" s="78"/>
      <c r="J1241" s="37">
        <f t="shared" si="464"/>
        <v>0</v>
      </c>
      <c r="V1241" s="180">
        <f t="shared" si="463"/>
        <v>0</v>
      </c>
      <c r="W1241" s="180">
        <f t="shared" si="465"/>
        <v>0</v>
      </c>
      <c r="X1241" s="180"/>
      <c r="Y1241" s="180"/>
      <c r="Z1241" s="180">
        <f t="shared" si="466"/>
        <v>0</v>
      </c>
      <c r="AA1241" s="180"/>
      <c r="AB1241" s="180"/>
      <c r="AC1241" s="180">
        <f t="shared" si="467"/>
        <v>0</v>
      </c>
      <c r="AM1241" s="179"/>
      <c r="FH1241" s="37">
        <v>0</v>
      </c>
      <c r="FI1241" s="37">
        <v>0</v>
      </c>
      <c r="JT1241" s="37">
        <f t="shared" si="470"/>
        <v>0</v>
      </c>
      <c r="JW1241" s="37">
        <f t="shared" si="471"/>
        <v>0</v>
      </c>
      <c r="JZ1241" s="37">
        <f t="shared" si="472"/>
        <v>0</v>
      </c>
      <c r="KA1241" s="37">
        <f t="shared" si="473"/>
        <v>0</v>
      </c>
      <c r="KB1241" s="37">
        <f t="shared" si="474"/>
        <v>0</v>
      </c>
      <c r="KC1241" s="37">
        <f t="shared" si="475"/>
        <v>0</v>
      </c>
      <c r="KD1241" s="37">
        <f t="shared" si="476"/>
        <v>0</v>
      </c>
      <c r="KV1241" s="37">
        <f t="shared" si="477"/>
        <v>0</v>
      </c>
    </row>
    <row r="1242" spans="1:308" ht="17.25" customHeight="1" x14ac:dyDescent="0.3">
      <c r="A1242" s="17"/>
      <c r="B1242" s="19"/>
      <c r="E1242" s="78"/>
      <c r="F1242" s="78"/>
      <c r="G1242" s="78"/>
      <c r="H1242" s="78"/>
      <c r="I1242" s="78"/>
      <c r="J1242" s="37">
        <f t="shared" si="464"/>
        <v>0</v>
      </c>
      <c r="V1242" s="180">
        <f t="shared" si="463"/>
        <v>0</v>
      </c>
      <c r="W1242" s="180">
        <f t="shared" si="465"/>
        <v>0</v>
      </c>
      <c r="X1242" s="180"/>
      <c r="Y1242" s="180"/>
      <c r="Z1242" s="180">
        <f t="shared" si="466"/>
        <v>0</v>
      </c>
      <c r="AA1242" s="180"/>
      <c r="AB1242" s="180"/>
      <c r="AC1242" s="180">
        <f t="shared" si="467"/>
        <v>0</v>
      </c>
      <c r="AM1242" s="179"/>
      <c r="FH1242" s="37">
        <v>0</v>
      </c>
      <c r="FI1242" s="37">
        <v>0</v>
      </c>
      <c r="JW1242" s="37">
        <f t="shared" si="471"/>
        <v>0</v>
      </c>
      <c r="JZ1242" s="37">
        <f t="shared" si="472"/>
        <v>0</v>
      </c>
      <c r="KA1242" s="37">
        <f t="shared" si="473"/>
        <v>0</v>
      </c>
      <c r="KB1242" s="37">
        <f t="shared" si="474"/>
        <v>0</v>
      </c>
      <c r="KC1242" s="37">
        <f t="shared" si="475"/>
        <v>0</v>
      </c>
      <c r="KD1242" s="37">
        <f t="shared" si="476"/>
        <v>0</v>
      </c>
      <c r="KV1242" s="37">
        <f t="shared" si="477"/>
        <v>0</v>
      </c>
    </row>
    <row r="1243" spans="1:308" ht="17.25" customHeight="1" x14ac:dyDescent="0.3">
      <c r="A1243" s="17"/>
      <c r="B1243" s="19"/>
      <c r="E1243" s="78"/>
      <c r="F1243" s="78"/>
      <c r="G1243" s="78"/>
      <c r="H1243" s="78"/>
      <c r="I1243" s="78"/>
      <c r="J1243" s="37">
        <f t="shared" si="464"/>
        <v>0</v>
      </c>
      <c r="V1243" s="180">
        <f t="shared" si="463"/>
        <v>0</v>
      </c>
      <c r="W1243" s="180">
        <f t="shared" si="465"/>
        <v>0</v>
      </c>
      <c r="X1243" s="180"/>
      <c r="Y1243" s="180"/>
      <c r="Z1243" s="180">
        <f t="shared" si="466"/>
        <v>0</v>
      </c>
      <c r="AA1243" s="180"/>
      <c r="AB1243" s="180"/>
      <c r="AC1243" s="180">
        <f t="shared" si="467"/>
        <v>0</v>
      </c>
      <c r="AM1243" s="179"/>
      <c r="FH1243" s="37">
        <v>0</v>
      </c>
      <c r="FI1243" s="37">
        <v>0</v>
      </c>
      <c r="JW1243" s="37">
        <f t="shared" si="471"/>
        <v>0</v>
      </c>
      <c r="JZ1243" s="37">
        <f t="shared" si="472"/>
        <v>0</v>
      </c>
      <c r="KA1243" s="37">
        <f t="shared" si="473"/>
        <v>0</v>
      </c>
      <c r="KB1243" s="37">
        <f t="shared" si="474"/>
        <v>0</v>
      </c>
      <c r="KC1243" s="37">
        <f t="shared" si="475"/>
        <v>0</v>
      </c>
      <c r="KD1243" s="37">
        <f t="shared" si="476"/>
        <v>0</v>
      </c>
      <c r="KV1243" s="37">
        <f t="shared" si="477"/>
        <v>0</v>
      </c>
    </row>
    <row r="1244" spans="1:308" ht="17.25" customHeight="1" x14ac:dyDescent="0.3">
      <c r="A1244" s="17"/>
      <c r="B1244" s="19"/>
      <c r="E1244" s="78"/>
      <c r="F1244" s="78"/>
      <c r="G1244" s="78"/>
      <c r="H1244" s="78"/>
      <c r="I1244" s="78"/>
      <c r="J1244" s="37">
        <f t="shared" si="464"/>
        <v>0</v>
      </c>
      <c r="V1244" s="180">
        <f t="shared" si="463"/>
        <v>0</v>
      </c>
      <c r="W1244" s="180">
        <f t="shared" si="465"/>
        <v>0</v>
      </c>
      <c r="X1244" s="180"/>
      <c r="Y1244" s="180"/>
      <c r="Z1244" s="180">
        <f t="shared" si="466"/>
        <v>0</v>
      </c>
      <c r="AA1244" s="180"/>
      <c r="AB1244" s="180"/>
      <c r="AC1244" s="180">
        <f t="shared" si="467"/>
        <v>0</v>
      </c>
      <c r="AM1244" s="179"/>
      <c r="FH1244" s="37">
        <v>0</v>
      </c>
      <c r="FI1244" s="37">
        <v>0</v>
      </c>
      <c r="JW1244" s="37">
        <f t="shared" si="471"/>
        <v>0</v>
      </c>
      <c r="JZ1244" s="37">
        <f t="shared" si="472"/>
        <v>0</v>
      </c>
      <c r="KA1244" s="37">
        <f t="shared" si="473"/>
        <v>0</v>
      </c>
      <c r="KB1244" s="37">
        <f t="shared" si="474"/>
        <v>0</v>
      </c>
      <c r="KC1244" s="37">
        <f t="shared" si="475"/>
        <v>0</v>
      </c>
      <c r="KD1244" s="37">
        <f t="shared" si="476"/>
        <v>0</v>
      </c>
      <c r="KV1244" s="37">
        <f t="shared" si="477"/>
        <v>0</v>
      </c>
    </row>
    <row r="1245" spans="1:308" ht="17.25" customHeight="1" x14ac:dyDescent="0.3">
      <c r="A1245" s="17"/>
      <c r="B1245" s="19"/>
      <c r="E1245" s="78"/>
      <c r="F1245" s="78"/>
      <c r="G1245" s="78"/>
      <c r="H1245" s="78"/>
      <c r="I1245" s="78"/>
      <c r="J1245" s="37">
        <f t="shared" si="464"/>
        <v>0</v>
      </c>
      <c r="V1245" s="180">
        <f t="shared" si="463"/>
        <v>0</v>
      </c>
      <c r="W1245" s="180">
        <f t="shared" si="465"/>
        <v>0</v>
      </c>
      <c r="X1245" s="180"/>
      <c r="Y1245" s="180"/>
      <c r="Z1245" s="180">
        <f t="shared" si="466"/>
        <v>0</v>
      </c>
      <c r="AA1245" s="180"/>
      <c r="AB1245" s="180"/>
      <c r="AC1245" s="180">
        <f t="shared" si="467"/>
        <v>0</v>
      </c>
      <c r="AM1245" s="179"/>
      <c r="FH1245" s="37">
        <v>0</v>
      </c>
      <c r="FI1245" s="37">
        <v>0</v>
      </c>
      <c r="JW1245" s="37">
        <f t="shared" si="471"/>
        <v>0</v>
      </c>
      <c r="JZ1245" s="37">
        <f t="shared" si="472"/>
        <v>0</v>
      </c>
      <c r="KA1245" s="37">
        <f t="shared" si="473"/>
        <v>0</v>
      </c>
      <c r="KB1245" s="37">
        <f t="shared" si="474"/>
        <v>0</v>
      </c>
      <c r="KC1245" s="37">
        <f t="shared" si="475"/>
        <v>0</v>
      </c>
      <c r="KD1245" s="37">
        <f t="shared" si="476"/>
        <v>0</v>
      </c>
      <c r="KV1245" s="37">
        <f t="shared" si="477"/>
        <v>0</v>
      </c>
    </row>
    <row r="1246" spans="1:308" ht="17.25" customHeight="1" x14ac:dyDescent="0.3">
      <c r="A1246" s="17"/>
      <c r="B1246" s="19"/>
      <c r="E1246" s="78"/>
      <c r="F1246" s="78"/>
      <c r="G1246" s="78"/>
      <c r="H1246" s="78"/>
      <c r="I1246" s="78"/>
      <c r="J1246" s="37">
        <f t="shared" si="464"/>
        <v>0</v>
      </c>
      <c r="V1246" s="180">
        <f t="shared" si="463"/>
        <v>0</v>
      </c>
      <c r="W1246" s="180">
        <f t="shared" si="465"/>
        <v>0</v>
      </c>
      <c r="X1246" s="180"/>
      <c r="Y1246" s="180"/>
      <c r="Z1246" s="180">
        <f t="shared" si="466"/>
        <v>0</v>
      </c>
      <c r="AA1246" s="180"/>
      <c r="AB1246" s="180"/>
      <c r="AC1246" s="180">
        <f t="shared" si="467"/>
        <v>0</v>
      </c>
      <c r="AM1246" s="179"/>
      <c r="FH1246" s="37">
        <v>0</v>
      </c>
      <c r="FI1246" s="37">
        <v>0</v>
      </c>
      <c r="JW1246" s="37">
        <f t="shared" si="471"/>
        <v>0</v>
      </c>
      <c r="JZ1246" s="37">
        <f t="shared" si="472"/>
        <v>0</v>
      </c>
      <c r="KA1246" s="37">
        <f t="shared" si="473"/>
        <v>0</v>
      </c>
      <c r="KB1246" s="37">
        <f t="shared" si="474"/>
        <v>0</v>
      </c>
      <c r="KC1246" s="37">
        <f t="shared" si="475"/>
        <v>0</v>
      </c>
      <c r="KD1246" s="37">
        <f t="shared" si="476"/>
        <v>0</v>
      </c>
      <c r="KV1246" s="37">
        <f t="shared" si="477"/>
        <v>0</v>
      </c>
    </row>
    <row r="1247" spans="1:308" ht="17.25" customHeight="1" x14ac:dyDescent="0.3">
      <c r="A1247" s="17"/>
      <c r="B1247" s="19"/>
      <c r="E1247" s="78"/>
      <c r="F1247" s="78"/>
      <c r="G1247" s="78"/>
      <c r="H1247" s="78"/>
      <c r="I1247" s="78"/>
      <c r="J1247" s="37">
        <f t="shared" si="464"/>
        <v>0</v>
      </c>
      <c r="V1247" s="180">
        <f t="shared" si="463"/>
        <v>0</v>
      </c>
      <c r="W1247" s="180">
        <f t="shared" si="465"/>
        <v>0</v>
      </c>
      <c r="X1247" s="180"/>
      <c r="Y1247" s="180"/>
      <c r="Z1247" s="180">
        <f t="shared" si="466"/>
        <v>0</v>
      </c>
      <c r="AA1247" s="180"/>
      <c r="AB1247" s="180"/>
      <c r="AC1247" s="180">
        <f t="shared" si="467"/>
        <v>0</v>
      </c>
      <c r="AM1247" s="179"/>
      <c r="FH1247" s="37">
        <v>0</v>
      </c>
      <c r="FI1247" s="37">
        <v>0</v>
      </c>
      <c r="JW1247" s="37">
        <f t="shared" si="471"/>
        <v>0</v>
      </c>
      <c r="JZ1247" s="37">
        <f t="shared" si="472"/>
        <v>0</v>
      </c>
      <c r="KA1247" s="37">
        <f t="shared" si="473"/>
        <v>0</v>
      </c>
      <c r="KB1247" s="37">
        <f t="shared" si="474"/>
        <v>0</v>
      </c>
      <c r="KC1247" s="37">
        <f t="shared" si="475"/>
        <v>0</v>
      </c>
      <c r="KD1247" s="37">
        <f t="shared" si="476"/>
        <v>0</v>
      </c>
      <c r="KV1247" s="37">
        <f t="shared" si="477"/>
        <v>0</v>
      </c>
    </row>
    <row r="1248" spans="1:308" ht="17.25" customHeight="1" x14ac:dyDescent="0.3">
      <c r="A1248" s="17"/>
      <c r="B1248" s="19"/>
      <c r="E1248" s="78"/>
      <c r="F1248" s="78"/>
      <c r="G1248" s="78"/>
      <c r="H1248" s="78"/>
      <c r="I1248" s="78"/>
      <c r="J1248" s="37">
        <f t="shared" si="464"/>
        <v>0</v>
      </c>
      <c r="V1248" s="180">
        <f t="shared" si="463"/>
        <v>0</v>
      </c>
      <c r="W1248" s="180">
        <f t="shared" si="465"/>
        <v>0</v>
      </c>
      <c r="X1248" s="180"/>
      <c r="Y1248" s="180"/>
      <c r="Z1248" s="180">
        <f t="shared" si="466"/>
        <v>0</v>
      </c>
      <c r="AA1248" s="180"/>
      <c r="AB1248" s="180"/>
      <c r="AC1248" s="180">
        <f t="shared" si="467"/>
        <v>0</v>
      </c>
      <c r="AM1248" s="179"/>
      <c r="FH1248" s="37">
        <v>0</v>
      </c>
      <c r="FI1248" s="37">
        <v>0</v>
      </c>
      <c r="JW1248" s="37">
        <f t="shared" si="471"/>
        <v>0</v>
      </c>
      <c r="JZ1248" s="37">
        <f t="shared" si="472"/>
        <v>0</v>
      </c>
      <c r="KA1248" s="37">
        <f t="shared" si="473"/>
        <v>0</v>
      </c>
      <c r="KB1248" s="37">
        <f t="shared" si="474"/>
        <v>0</v>
      </c>
      <c r="KC1248" s="37">
        <f t="shared" si="475"/>
        <v>0</v>
      </c>
      <c r="KD1248" s="37">
        <f t="shared" si="476"/>
        <v>0</v>
      </c>
      <c r="KV1248" s="37">
        <f t="shared" si="477"/>
        <v>0</v>
      </c>
    </row>
    <row r="1249" spans="1:308" ht="17.25" customHeight="1" x14ac:dyDescent="0.3">
      <c r="A1249" s="17"/>
      <c r="B1249" s="19"/>
      <c r="E1249" s="78"/>
      <c r="F1249" s="78"/>
      <c r="G1249" s="78"/>
      <c r="H1249" s="78"/>
      <c r="I1249" s="78"/>
      <c r="J1249" s="37">
        <f t="shared" si="464"/>
        <v>0</v>
      </c>
      <c r="V1249" s="180">
        <f t="shared" si="463"/>
        <v>0</v>
      </c>
      <c r="W1249" s="180">
        <f t="shared" si="465"/>
        <v>0</v>
      </c>
      <c r="X1249" s="180"/>
      <c r="Y1249" s="180"/>
      <c r="Z1249" s="180">
        <f t="shared" si="466"/>
        <v>0</v>
      </c>
      <c r="AA1249" s="180"/>
      <c r="AB1249" s="180"/>
      <c r="AC1249" s="180">
        <f t="shared" si="467"/>
        <v>0</v>
      </c>
      <c r="AM1249" s="179"/>
      <c r="FH1249" s="37">
        <v>0</v>
      </c>
      <c r="FI1249" s="37">
        <v>0</v>
      </c>
      <c r="JW1249" s="37">
        <f t="shared" si="471"/>
        <v>0</v>
      </c>
      <c r="JZ1249" s="37">
        <f t="shared" si="472"/>
        <v>0</v>
      </c>
      <c r="KA1249" s="37">
        <f t="shared" si="473"/>
        <v>0</v>
      </c>
      <c r="KB1249" s="37">
        <f t="shared" si="474"/>
        <v>0</v>
      </c>
      <c r="KC1249" s="37">
        <f t="shared" si="475"/>
        <v>0</v>
      </c>
      <c r="KD1249" s="37">
        <f t="shared" si="476"/>
        <v>0</v>
      </c>
      <c r="KV1249" s="37">
        <f t="shared" si="477"/>
        <v>0</v>
      </c>
    </row>
    <row r="1250" spans="1:308" ht="17.25" customHeight="1" x14ac:dyDescent="0.3">
      <c r="A1250" s="17"/>
      <c r="B1250" s="19"/>
      <c r="E1250" s="78"/>
      <c r="F1250" s="78"/>
      <c r="G1250" s="78"/>
      <c r="H1250" s="78"/>
      <c r="I1250" s="78"/>
      <c r="J1250" s="37">
        <f t="shared" si="464"/>
        <v>0</v>
      </c>
      <c r="V1250" s="180">
        <f t="shared" si="463"/>
        <v>0</v>
      </c>
      <c r="W1250" s="180">
        <f t="shared" si="465"/>
        <v>0</v>
      </c>
      <c r="X1250" s="180"/>
      <c r="Y1250" s="180"/>
      <c r="Z1250" s="180">
        <f t="shared" si="466"/>
        <v>0</v>
      </c>
      <c r="AA1250" s="180"/>
      <c r="AB1250" s="180"/>
      <c r="AC1250" s="180">
        <f t="shared" si="467"/>
        <v>0</v>
      </c>
      <c r="AM1250" s="179"/>
      <c r="FH1250" s="37">
        <v>0</v>
      </c>
      <c r="FI1250" s="37">
        <v>0</v>
      </c>
      <c r="JW1250" s="37">
        <f t="shared" si="471"/>
        <v>0</v>
      </c>
      <c r="JZ1250" s="37">
        <f t="shared" si="472"/>
        <v>0</v>
      </c>
      <c r="KA1250" s="37">
        <f t="shared" si="473"/>
        <v>0</v>
      </c>
      <c r="KB1250" s="37">
        <f t="shared" si="474"/>
        <v>0</v>
      </c>
      <c r="KC1250" s="37">
        <f t="shared" si="475"/>
        <v>0</v>
      </c>
      <c r="KD1250" s="37">
        <f t="shared" si="476"/>
        <v>0</v>
      </c>
      <c r="KV1250" s="37">
        <f t="shared" si="477"/>
        <v>0</v>
      </c>
    </row>
    <row r="1251" spans="1:308" ht="17.25" customHeight="1" x14ac:dyDescent="0.3">
      <c r="A1251" s="17"/>
      <c r="B1251" s="19"/>
      <c r="E1251" s="78"/>
      <c r="F1251" s="78"/>
      <c r="G1251" s="78"/>
      <c r="H1251" s="78"/>
      <c r="I1251" s="78"/>
      <c r="J1251" s="37">
        <f t="shared" si="464"/>
        <v>0</v>
      </c>
      <c r="V1251" s="180">
        <f t="shared" si="463"/>
        <v>0</v>
      </c>
      <c r="W1251" s="180">
        <f t="shared" si="465"/>
        <v>0</v>
      </c>
      <c r="X1251" s="180"/>
      <c r="Y1251" s="180"/>
      <c r="Z1251" s="180">
        <f t="shared" si="466"/>
        <v>0</v>
      </c>
      <c r="AA1251" s="180"/>
      <c r="AB1251" s="180"/>
      <c r="AC1251" s="180">
        <f t="shared" si="467"/>
        <v>0</v>
      </c>
      <c r="AM1251" s="179"/>
      <c r="FH1251" s="37">
        <v>0</v>
      </c>
      <c r="FI1251" s="37">
        <v>0</v>
      </c>
      <c r="JW1251" s="37">
        <f t="shared" si="471"/>
        <v>0</v>
      </c>
      <c r="JZ1251" s="37">
        <f t="shared" si="472"/>
        <v>0</v>
      </c>
      <c r="KA1251" s="37">
        <f t="shared" si="473"/>
        <v>0</v>
      </c>
      <c r="KB1251" s="37">
        <f t="shared" si="474"/>
        <v>0</v>
      </c>
      <c r="KC1251" s="37">
        <f t="shared" si="475"/>
        <v>0</v>
      </c>
      <c r="KD1251" s="37">
        <f t="shared" si="476"/>
        <v>0</v>
      </c>
      <c r="KV1251" s="37">
        <f t="shared" si="477"/>
        <v>0</v>
      </c>
    </row>
    <row r="1252" spans="1:308" ht="17.25" customHeight="1" x14ac:dyDescent="0.3">
      <c r="A1252" s="17"/>
      <c r="B1252" s="19"/>
      <c r="E1252" s="78"/>
      <c r="F1252" s="78"/>
      <c r="G1252" s="78"/>
      <c r="H1252" s="78"/>
      <c r="I1252" s="78"/>
      <c r="J1252" s="37">
        <f t="shared" si="464"/>
        <v>0</v>
      </c>
      <c r="V1252" s="180">
        <f t="shared" si="463"/>
        <v>0</v>
      </c>
      <c r="W1252" s="180">
        <f t="shared" si="465"/>
        <v>0</v>
      </c>
      <c r="X1252" s="180"/>
      <c r="Y1252" s="180"/>
      <c r="Z1252" s="180">
        <f t="shared" si="466"/>
        <v>0</v>
      </c>
      <c r="AA1252" s="180"/>
      <c r="AB1252" s="180"/>
      <c r="AC1252" s="180">
        <f t="shared" si="467"/>
        <v>0</v>
      </c>
      <c r="AM1252" s="179"/>
      <c r="FH1252" s="37">
        <v>0</v>
      </c>
      <c r="FI1252" s="37">
        <v>0</v>
      </c>
      <c r="JW1252" s="37">
        <f t="shared" si="471"/>
        <v>0</v>
      </c>
      <c r="JZ1252" s="37">
        <f t="shared" si="472"/>
        <v>0</v>
      </c>
      <c r="KA1252" s="37">
        <f t="shared" si="473"/>
        <v>0</v>
      </c>
      <c r="KB1252" s="37">
        <f t="shared" si="474"/>
        <v>0</v>
      </c>
      <c r="KC1252" s="37">
        <f t="shared" si="475"/>
        <v>0</v>
      </c>
      <c r="KD1252" s="37">
        <f t="shared" si="476"/>
        <v>0</v>
      </c>
      <c r="KV1252" s="37">
        <f t="shared" si="477"/>
        <v>0</v>
      </c>
    </row>
    <row r="1253" spans="1:308" ht="17.25" customHeight="1" x14ac:dyDescent="0.3">
      <c r="A1253" s="17"/>
      <c r="B1253" s="19"/>
      <c r="E1253" s="78"/>
      <c r="F1253" s="78"/>
      <c r="G1253" s="78"/>
      <c r="H1253" s="78"/>
      <c r="I1253" s="78"/>
      <c r="V1253" s="180">
        <f t="shared" si="463"/>
        <v>0</v>
      </c>
      <c r="W1253" s="180">
        <f t="shared" si="465"/>
        <v>0</v>
      </c>
      <c r="X1253" s="180"/>
      <c r="Y1253" s="180"/>
      <c r="Z1253" s="180">
        <f t="shared" si="466"/>
        <v>0</v>
      </c>
      <c r="AA1253" s="180"/>
      <c r="AB1253" s="180"/>
      <c r="AC1253" s="180">
        <f t="shared" si="467"/>
        <v>0</v>
      </c>
      <c r="AM1253" s="179"/>
      <c r="FH1253" s="37">
        <v>0</v>
      </c>
      <c r="FI1253" s="37">
        <v>0</v>
      </c>
      <c r="JW1253" s="37">
        <f t="shared" si="471"/>
        <v>0</v>
      </c>
      <c r="JZ1253" s="37">
        <f t="shared" si="472"/>
        <v>0</v>
      </c>
      <c r="KA1253" s="37">
        <f t="shared" si="473"/>
        <v>0</v>
      </c>
      <c r="KB1253" s="37">
        <f t="shared" si="474"/>
        <v>0</v>
      </c>
      <c r="KC1253" s="37">
        <f t="shared" si="475"/>
        <v>0</v>
      </c>
      <c r="KD1253" s="37">
        <f t="shared" si="476"/>
        <v>0</v>
      </c>
      <c r="KV1253" s="37">
        <f t="shared" si="477"/>
        <v>0</v>
      </c>
    </row>
    <row r="1254" spans="1:308" ht="17.25" customHeight="1" x14ac:dyDescent="0.3">
      <c r="A1254" s="17"/>
      <c r="B1254" s="19"/>
      <c r="E1254" s="78"/>
      <c r="F1254" s="78"/>
      <c r="G1254" s="78"/>
      <c r="H1254" s="78"/>
      <c r="I1254" s="78"/>
      <c r="V1254" s="180">
        <f t="shared" si="463"/>
        <v>0</v>
      </c>
      <c r="W1254" s="180">
        <f t="shared" si="465"/>
        <v>0</v>
      </c>
      <c r="X1254" s="180"/>
      <c r="Y1254" s="180"/>
      <c r="Z1254" s="180">
        <f t="shared" si="466"/>
        <v>0</v>
      </c>
      <c r="AA1254" s="180"/>
      <c r="AB1254" s="180"/>
      <c r="AC1254" s="180">
        <f t="shared" si="467"/>
        <v>0</v>
      </c>
      <c r="AM1254" s="179"/>
      <c r="FH1254" s="37">
        <v>0</v>
      </c>
      <c r="FI1254" s="37">
        <v>0</v>
      </c>
      <c r="JW1254" s="37">
        <f t="shared" si="471"/>
        <v>0</v>
      </c>
      <c r="JZ1254" s="37">
        <f t="shared" si="472"/>
        <v>0</v>
      </c>
      <c r="KA1254" s="37">
        <f t="shared" si="473"/>
        <v>0</v>
      </c>
      <c r="KB1254" s="37">
        <f t="shared" si="474"/>
        <v>0</v>
      </c>
      <c r="KC1254" s="37">
        <f t="shared" si="475"/>
        <v>0</v>
      </c>
      <c r="KD1254" s="37">
        <f t="shared" si="476"/>
        <v>0</v>
      </c>
      <c r="KV1254" s="37">
        <f t="shared" si="477"/>
        <v>0</v>
      </c>
    </row>
    <row r="1255" spans="1:308" ht="17.25" customHeight="1" x14ac:dyDescent="0.3">
      <c r="A1255" s="17"/>
      <c r="B1255" s="19"/>
      <c r="E1255" s="78"/>
      <c r="F1255" s="78"/>
      <c r="G1255" s="78"/>
      <c r="H1255" s="78"/>
      <c r="I1255" s="78"/>
      <c r="V1255" s="180">
        <f t="shared" si="463"/>
        <v>0</v>
      </c>
      <c r="W1255" s="180">
        <f t="shared" si="465"/>
        <v>0</v>
      </c>
      <c r="X1255" s="180"/>
      <c r="Y1255" s="180"/>
      <c r="Z1255" s="180">
        <f t="shared" si="466"/>
        <v>0</v>
      </c>
      <c r="AA1255" s="180"/>
      <c r="AB1255" s="180"/>
      <c r="AC1255" s="180">
        <f t="shared" si="467"/>
        <v>0</v>
      </c>
      <c r="AM1255" s="179"/>
      <c r="FH1255" s="37">
        <v>0</v>
      </c>
      <c r="FI1255" s="37">
        <v>0</v>
      </c>
      <c r="JW1255" s="37">
        <f t="shared" si="471"/>
        <v>0</v>
      </c>
      <c r="JZ1255" s="37">
        <f t="shared" si="472"/>
        <v>0</v>
      </c>
      <c r="KA1255" s="37">
        <f t="shared" si="473"/>
        <v>0</v>
      </c>
      <c r="KB1255" s="37">
        <f t="shared" si="474"/>
        <v>0</v>
      </c>
      <c r="KC1255" s="37">
        <f t="shared" si="475"/>
        <v>0</v>
      </c>
      <c r="KD1255" s="37">
        <f t="shared" si="476"/>
        <v>0</v>
      </c>
      <c r="KV1255" s="37">
        <f t="shared" si="477"/>
        <v>0</v>
      </c>
    </row>
    <row r="1256" spans="1:308" ht="17.25" customHeight="1" x14ac:dyDescent="0.3">
      <c r="A1256" s="17"/>
      <c r="B1256" s="19"/>
      <c r="E1256" s="78"/>
      <c r="F1256" s="78"/>
      <c r="G1256" s="78"/>
      <c r="H1256" s="78"/>
      <c r="I1256" s="78"/>
      <c r="V1256" s="180">
        <f t="shared" si="463"/>
        <v>0</v>
      </c>
      <c r="W1256" s="180">
        <f t="shared" si="465"/>
        <v>0</v>
      </c>
      <c r="X1256" s="180"/>
      <c r="Y1256" s="180"/>
      <c r="Z1256" s="180">
        <f t="shared" si="466"/>
        <v>0</v>
      </c>
      <c r="AA1256" s="180"/>
      <c r="AB1256" s="180"/>
      <c r="AC1256" s="180">
        <f t="shared" si="467"/>
        <v>0</v>
      </c>
      <c r="AM1256" s="179"/>
      <c r="FH1256" s="37">
        <v>0</v>
      </c>
      <c r="FI1256" s="37">
        <v>0</v>
      </c>
      <c r="JW1256" s="37">
        <f t="shared" si="471"/>
        <v>0</v>
      </c>
      <c r="JZ1256" s="37">
        <f t="shared" si="472"/>
        <v>0</v>
      </c>
      <c r="KA1256" s="37">
        <f t="shared" si="473"/>
        <v>0</v>
      </c>
      <c r="KB1256" s="37">
        <f t="shared" si="474"/>
        <v>0</v>
      </c>
      <c r="KC1256" s="37">
        <f t="shared" si="475"/>
        <v>0</v>
      </c>
      <c r="KD1256" s="37">
        <f t="shared" si="476"/>
        <v>0</v>
      </c>
    </row>
    <row r="1257" spans="1:308" ht="17.25" customHeight="1" x14ac:dyDescent="0.3">
      <c r="A1257" s="17"/>
      <c r="B1257" s="19"/>
      <c r="E1257" s="78"/>
      <c r="F1257" s="78"/>
      <c r="G1257" s="78"/>
      <c r="H1257" s="78"/>
      <c r="I1257" s="78"/>
      <c r="V1257" s="180">
        <f t="shared" si="463"/>
        <v>0</v>
      </c>
      <c r="W1257" s="180">
        <f t="shared" si="465"/>
        <v>0</v>
      </c>
      <c r="X1257" s="180"/>
      <c r="Y1257" s="180"/>
      <c r="Z1257" s="180">
        <f t="shared" si="466"/>
        <v>0</v>
      </c>
      <c r="AA1257" s="180"/>
      <c r="AB1257" s="180"/>
      <c r="AC1257" s="180">
        <f t="shared" si="467"/>
        <v>0</v>
      </c>
      <c r="AM1257" s="179"/>
      <c r="FH1257" s="37">
        <v>0</v>
      </c>
      <c r="FI1257" s="37">
        <v>0</v>
      </c>
      <c r="JW1257" s="37">
        <f t="shared" si="471"/>
        <v>0</v>
      </c>
      <c r="JZ1257" s="37">
        <f t="shared" si="472"/>
        <v>0</v>
      </c>
      <c r="KA1257" s="37">
        <f t="shared" si="473"/>
        <v>0</v>
      </c>
      <c r="KB1257" s="37">
        <f t="shared" si="474"/>
        <v>0</v>
      </c>
      <c r="KC1257" s="37">
        <f t="shared" si="475"/>
        <v>0</v>
      </c>
      <c r="KD1257" s="37">
        <f t="shared" si="476"/>
        <v>0</v>
      </c>
    </row>
    <row r="1258" spans="1:308" ht="17.25" customHeight="1" x14ac:dyDescent="0.3">
      <c r="A1258" s="17"/>
      <c r="B1258" s="19"/>
      <c r="E1258" s="78"/>
      <c r="F1258" s="78"/>
      <c r="G1258" s="78"/>
      <c r="H1258" s="78"/>
      <c r="I1258" s="78"/>
      <c r="V1258" s="180">
        <f t="shared" si="463"/>
        <v>0</v>
      </c>
      <c r="W1258" s="180">
        <f t="shared" si="465"/>
        <v>0</v>
      </c>
      <c r="X1258" s="180"/>
      <c r="Y1258" s="180"/>
      <c r="Z1258" s="180">
        <f t="shared" si="466"/>
        <v>0</v>
      </c>
      <c r="AA1258" s="180"/>
      <c r="AB1258" s="180"/>
      <c r="AC1258" s="180">
        <f t="shared" si="467"/>
        <v>0</v>
      </c>
      <c r="AM1258" s="179"/>
      <c r="FH1258" s="37">
        <v>0</v>
      </c>
      <c r="FI1258" s="37">
        <v>0</v>
      </c>
      <c r="JW1258" s="37">
        <f t="shared" si="471"/>
        <v>0</v>
      </c>
      <c r="JZ1258" s="37">
        <f t="shared" si="472"/>
        <v>0</v>
      </c>
      <c r="KA1258" s="37">
        <f t="shared" si="473"/>
        <v>0</v>
      </c>
      <c r="KB1258" s="37">
        <f t="shared" si="474"/>
        <v>0</v>
      </c>
      <c r="KC1258" s="37">
        <f t="shared" si="475"/>
        <v>0</v>
      </c>
      <c r="KD1258" s="37">
        <f t="shared" si="476"/>
        <v>0</v>
      </c>
    </row>
    <row r="1259" spans="1:308" ht="17.25" customHeight="1" x14ac:dyDescent="0.3">
      <c r="A1259" s="17"/>
      <c r="B1259" s="19"/>
      <c r="E1259" s="78"/>
      <c r="F1259" s="78"/>
      <c r="G1259" s="78"/>
      <c r="H1259" s="78"/>
      <c r="I1259" s="78"/>
      <c r="V1259" s="180">
        <f t="shared" si="463"/>
        <v>0</v>
      </c>
      <c r="W1259" s="180">
        <f t="shared" si="465"/>
        <v>0</v>
      </c>
      <c r="X1259" s="180"/>
      <c r="Y1259" s="180"/>
      <c r="Z1259" s="180">
        <f t="shared" si="466"/>
        <v>0</v>
      </c>
      <c r="AA1259" s="180"/>
      <c r="AB1259" s="180"/>
      <c r="AC1259" s="180">
        <f t="shared" si="467"/>
        <v>0</v>
      </c>
      <c r="AM1259" s="179"/>
      <c r="FH1259" s="37">
        <v>0</v>
      </c>
      <c r="FI1259" s="37">
        <v>0</v>
      </c>
      <c r="JW1259" s="37">
        <f t="shared" si="471"/>
        <v>0</v>
      </c>
      <c r="JZ1259" s="37">
        <f t="shared" si="472"/>
        <v>0</v>
      </c>
      <c r="KA1259" s="37">
        <f t="shared" si="473"/>
        <v>0</v>
      </c>
      <c r="KB1259" s="37">
        <f t="shared" si="474"/>
        <v>0</v>
      </c>
      <c r="KC1259" s="37">
        <f t="shared" si="475"/>
        <v>0</v>
      </c>
      <c r="KD1259" s="37">
        <f t="shared" si="476"/>
        <v>0</v>
      </c>
    </row>
    <row r="1260" spans="1:308" ht="17.25" customHeight="1" x14ac:dyDescent="0.3">
      <c r="A1260" s="17"/>
      <c r="B1260" s="19"/>
      <c r="E1260" s="78"/>
      <c r="F1260" s="78"/>
      <c r="G1260" s="78"/>
      <c r="H1260" s="78"/>
      <c r="I1260" s="78"/>
      <c r="V1260" s="180">
        <f t="shared" si="463"/>
        <v>0</v>
      </c>
      <c r="W1260" s="180">
        <f t="shared" si="465"/>
        <v>0</v>
      </c>
      <c r="X1260" s="180"/>
      <c r="Y1260" s="180"/>
      <c r="Z1260" s="180">
        <f t="shared" si="466"/>
        <v>0</v>
      </c>
      <c r="AA1260" s="180"/>
      <c r="AB1260" s="180"/>
      <c r="AC1260" s="180">
        <f t="shared" si="467"/>
        <v>0</v>
      </c>
      <c r="AM1260" s="179"/>
      <c r="FH1260" s="37">
        <v>0</v>
      </c>
      <c r="FI1260" s="37">
        <v>0</v>
      </c>
      <c r="JW1260" s="37">
        <f t="shared" si="471"/>
        <v>0</v>
      </c>
      <c r="JZ1260" s="37">
        <f t="shared" si="472"/>
        <v>0</v>
      </c>
      <c r="KA1260" s="37">
        <f t="shared" si="473"/>
        <v>0</v>
      </c>
      <c r="KB1260" s="37">
        <f t="shared" si="474"/>
        <v>0</v>
      </c>
      <c r="KC1260" s="37">
        <f t="shared" si="475"/>
        <v>0</v>
      </c>
      <c r="KD1260" s="37">
        <f t="shared" si="476"/>
        <v>0</v>
      </c>
    </row>
    <row r="1261" spans="1:308" ht="17.25" customHeight="1" x14ac:dyDescent="0.3">
      <c r="A1261" s="17"/>
      <c r="B1261" s="19"/>
      <c r="E1261" s="78"/>
      <c r="F1261" s="78"/>
      <c r="G1261" s="78"/>
      <c r="H1261" s="78"/>
      <c r="I1261" s="78"/>
      <c r="V1261" s="180">
        <f t="shared" si="463"/>
        <v>0</v>
      </c>
      <c r="W1261" s="180">
        <f t="shared" si="465"/>
        <v>0</v>
      </c>
      <c r="X1261" s="180"/>
      <c r="Y1261" s="180"/>
      <c r="Z1261" s="180">
        <f t="shared" si="466"/>
        <v>0</v>
      </c>
      <c r="AA1261" s="180"/>
      <c r="AB1261" s="180"/>
      <c r="AC1261" s="180">
        <f t="shared" si="467"/>
        <v>0</v>
      </c>
      <c r="AM1261" s="179"/>
      <c r="FH1261" s="37">
        <v>0</v>
      </c>
      <c r="FI1261" s="37">
        <v>0</v>
      </c>
      <c r="JW1261" s="37">
        <f t="shared" si="471"/>
        <v>0</v>
      </c>
      <c r="JZ1261" s="37">
        <f t="shared" si="472"/>
        <v>0</v>
      </c>
      <c r="KA1261" s="37">
        <f t="shared" si="473"/>
        <v>0</v>
      </c>
      <c r="KB1261" s="37">
        <f t="shared" si="474"/>
        <v>0</v>
      </c>
      <c r="KC1261" s="37">
        <f t="shared" si="475"/>
        <v>0</v>
      </c>
      <c r="KD1261" s="37">
        <f t="shared" si="476"/>
        <v>0</v>
      </c>
    </row>
    <row r="1262" spans="1:308" ht="17.25" customHeight="1" x14ac:dyDescent="0.3">
      <c r="A1262" s="17"/>
      <c r="B1262" s="19"/>
      <c r="E1262" s="78"/>
      <c r="F1262" s="78"/>
      <c r="G1262" s="78"/>
      <c r="H1262" s="78"/>
      <c r="I1262" s="78"/>
      <c r="V1262" s="180">
        <f t="shared" si="463"/>
        <v>0</v>
      </c>
      <c r="W1262" s="180">
        <f t="shared" si="465"/>
        <v>0</v>
      </c>
      <c r="X1262" s="180"/>
      <c r="Y1262" s="180"/>
      <c r="Z1262" s="180">
        <f t="shared" si="466"/>
        <v>0</v>
      </c>
      <c r="AA1262" s="180"/>
      <c r="AB1262" s="180"/>
      <c r="AC1262" s="180">
        <f t="shared" si="467"/>
        <v>0</v>
      </c>
      <c r="AM1262" s="179"/>
      <c r="FH1262" s="37">
        <v>0</v>
      </c>
      <c r="FI1262" s="37">
        <v>0</v>
      </c>
      <c r="JW1262" s="37">
        <f t="shared" si="471"/>
        <v>0</v>
      </c>
      <c r="JZ1262" s="37">
        <f t="shared" si="472"/>
        <v>0</v>
      </c>
      <c r="KA1262" s="37">
        <f t="shared" si="473"/>
        <v>0</v>
      </c>
      <c r="KB1262" s="37">
        <f t="shared" si="474"/>
        <v>0</v>
      </c>
      <c r="KC1262" s="37">
        <f t="shared" si="475"/>
        <v>0</v>
      </c>
      <c r="KD1262" s="37">
        <f t="shared" si="476"/>
        <v>0</v>
      </c>
    </row>
    <row r="1263" spans="1:308" ht="17.25" customHeight="1" x14ac:dyDescent="0.3">
      <c r="A1263" s="17"/>
      <c r="B1263" s="19"/>
      <c r="E1263" s="78"/>
      <c r="F1263" s="78"/>
      <c r="G1263" s="78"/>
      <c r="H1263" s="78"/>
      <c r="I1263" s="78"/>
      <c r="V1263" s="180">
        <f t="shared" si="463"/>
        <v>0</v>
      </c>
      <c r="W1263" s="180">
        <f t="shared" si="465"/>
        <v>0</v>
      </c>
      <c r="X1263" s="180"/>
      <c r="Y1263" s="180"/>
      <c r="Z1263" s="180">
        <f t="shared" si="466"/>
        <v>0</v>
      </c>
      <c r="AA1263" s="180"/>
      <c r="AB1263" s="180"/>
      <c r="AC1263" s="180">
        <f t="shared" si="467"/>
        <v>0</v>
      </c>
      <c r="AM1263" s="179"/>
      <c r="FH1263" s="37">
        <v>0</v>
      </c>
      <c r="FI1263" s="37">
        <v>0</v>
      </c>
      <c r="JW1263" s="37">
        <f t="shared" si="471"/>
        <v>0</v>
      </c>
      <c r="JZ1263" s="37">
        <f t="shared" si="472"/>
        <v>0</v>
      </c>
      <c r="KA1263" s="37">
        <f t="shared" si="473"/>
        <v>0</v>
      </c>
      <c r="KB1263" s="37">
        <f t="shared" si="474"/>
        <v>0</v>
      </c>
      <c r="KC1263" s="37">
        <f t="shared" si="475"/>
        <v>0</v>
      </c>
      <c r="KD1263" s="37">
        <f t="shared" si="476"/>
        <v>0</v>
      </c>
    </row>
    <row r="1264" spans="1:308" ht="17.25" customHeight="1" x14ac:dyDescent="0.3">
      <c r="A1264" s="17"/>
      <c r="B1264" s="19"/>
      <c r="E1264" s="78"/>
      <c r="F1264" s="78"/>
      <c r="G1264" s="78"/>
      <c r="H1264" s="78"/>
      <c r="I1264" s="78"/>
      <c r="V1264" s="180">
        <f t="shared" si="463"/>
        <v>0</v>
      </c>
      <c r="W1264" s="180">
        <f t="shared" si="465"/>
        <v>0</v>
      </c>
      <c r="X1264" s="180"/>
      <c r="Y1264" s="180"/>
      <c r="Z1264" s="180">
        <f t="shared" si="466"/>
        <v>0</v>
      </c>
      <c r="AA1264" s="180"/>
      <c r="AB1264" s="180"/>
      <c r="AC1264" s="180">
        <f t="shared" si="467"/>
        <v>0</v>
      </c>
      <c r="AM1264" s="179"/>
      <c r="FH1264" s="37">
        <v>0</v>
      </c>
      <c r="FI1264" s="37">
        <v>0</v>
      </c>
      <c r="JW1264" s="37">
        <f t="shared" si="471"/>
        <v>0</v>
      </c>
      <c r="JZ1264" s="37">
        <f t="shared" si="472"/>
        <v>0</v>
      </c>
      <c r="KA1264" s="37">
        <f t="shared" si="473"/>
        <v>0</v>
      </c>
      <c r="KB1264" s="37">
        <f t="shared" si="474"/>
        <v>0</v>
      </c>
      <c r="KC1264" s="37">
        <f t="shared" si="475"/>
        <v>0</v>
      </c>
      <c r="KD1264" s="37">
        <f t="shared" si="476"/>
        <v>0</v>
      </c>
    </row>
    <row r="1265" spans="1:290" ht="17.25" customHeight="1" x14ac:dyDescent="0.3">
      <c r="A1265" s="17"/>
      <c r="B1265" s="19"/>
      <c r="E1265" s="78"/>
      <c r="F1265" s="78"/>
      <c r="G1265" s="78"/>
      <c r="H1265" s="78"/>
      <c r="I1265" s="78"/>
      <c r="V1265" s="180">
        <f t="shared" si="463"/>
        <v>0</v>
      </c>
      <c r="W1265" s="180">
        <f t="shared" si="465"/>
        <v>0</v>
      </c>
      <c r="X1265" s="180"/>
      <c r="Y1265" s="180"/>
      <c r="Z1265" s="180">
        <f t="shared" si="466"/>
        <v>0</v>
      </c>
      <c r="AA1265" s="180"/>
      <c r="AB1265" s="180"/>
      <c r="AC1265" s="180">
        <f t="shared" si="467"/>
        <v>0</v>
      </c>
      <c r="AM1265" s="179"/>
      <c r="FH1265" s="37">
        <v>0</v>
      </c>
      <c r="FI1265" s="37">
        <v>0</v>
      </c>
      <c r="JW1265" s="37">
        <f t="shared" si="471"/>
        <v>0</v>
      </c>
      <c r="JZ1265" s="37">
        <f t="shared" si="472"/>
        <v>0</v>
      </c>
      <c r="KA1265" s="37">
        <f t="shared" si="473"/>
        <v>0</v>
      </c>
      <c r="KB1265" s="37">
        <f t="shared" si="474"/>
        <v>0</v>
      </c>
      <c r="KC1265" s="37">
        <f t="shared" si="475"/>
        <v>0</v>
      </c>
      <c r="KD1265" s="37">
        <f t="shared" si="476"/>
        <v>0</v>
      </c>
    </row>
    <row r="1266" spans="1:290" ht="17.25" customHeight="1" x14ac:dyDescent="0.3">
      <c r="A1266" s="17"/>
      <c r="B1266" s="19"/>
      <c r="E1266" s="78"/>
      <c r="F1266" s="78"/>
      <c r="G1266" s="78"/>
      <c r="H1266" s="78"/>
      <c r="I1266" s="78"/>
      <c r="V1266" s="180">
        <f t="shared" si="463"/>
        <v>0</v>
      </c>
      <c r="W1266" s="180">
        <f t="shared" si="465"/>
        <v>0</v>
      </c>
      <c r="X1266" s="180"/>
      <c r="Y1266" s="180"/>
      <c r="Z1266" s="180">
        <f t="shared" si="466"/>
        <v>0</v>
      </c>
      <c r="AA1266" s="180"/>
      <c r="AB1266" s="180"/>
      <c r="AC1266" s="180">
        <f t="shared" si="467"/>
        <v>0</v>
      </c>
      <c r="AM1266" s="179"/>
      <c r="FH1266" s="37">
        <v>0</v>
      </c>
      <c r="FI1266" s="37">
        <v>0</v>
      </c>
      <c r="JW1266" s="37">
        <f t="shared" si="471"/>
        <v>0</v>
      </c>
      <c r="JZ1266" s="37">
        <f t="shared" si="472"/>
        <v>0</v>
      </c>
      <c r="KA1266" s="37">
        <f t="shared" si="473"/>
        <v>0</v>
      </c>
      <c r="KB1266" s="37">
        <f t="shared" si="474"/>
        <v>0</v>
      </c>
      <c r="KC1266" s="37">
        <f t="shared" si="475"/>
        <v>0</v>
      </c>
      <c r="KD1266" s="37">
        <f t="shared" si="476"/>
        <v>0</v>
      </c>
    </row>
    <row r="1267" spans="1:290" ht="17.25" customHeight="1" x14ac:dyDescent="0.3">
      <c r="A1267" s="17"/>
      <c r="B1267" s="19"/>
      <c r="E1267" s="78"/>
      <c r="F1267" s="78"/>
      <c r="G1267" s="78"/>
      <c r="H1267" s="78"/>
      <c r="I1267" s="78"/>
      <c r="V1267" s="180">
        <f t="shared" si="463"/>
        <v>0</v>
      </c>
      <c r="W1267" s="180">
        <f t="shared" si="465"/>
        <v>0</v>
      </c>
      <c r="X1267" s="180"/>
      <c r="Y1267" s="180"/>
      <c r="Z1267" s="180">
        <f t="shared" si="466"/>
        <v>0</v>
      </c>
      <c r="AA1267" s="180"/>
      <c r="AB1267" s="180"/>
      <c r="AC1267" s="180">
        <f t="shared" si="467"/>
        <v>0</v>
      </c>
      <c r="AM1267" s="179"/>
      <c r="FH1267" s="37">
        <v>0</v>
      </c>
      <c r="FI1267" s="37">
        <v>0</v>
      </c>
      <c r="JW1267" s="37">
        <f t="shared" si="471"/>
        <v>0</v>
      </c>
      <c r="JZ1267" s="37">
        <f t="shared" si="472"/>
        <v>0</v>
      </c>
      <c r="KA1267" s="37">
        <f t="shared" si="473"/>
        <v>0</v>
      </c>
      <c r="KB1267" s="37">
        <f t="shared" si="474"/>
        <v>0</v>
      </c>
      <c r="KC1267" s="37">
        <f t="shared" si="475"/>
        <v>0</v>
      </c>
      <c r="KD1267" s="37">
        <f t="shared" si="476"/>
        <v>0</v>
      </c>
    </row>
    <row r="1268" spans="1:290" ht="17.25" customHeight="1" x14ac:dyDescent="0.3">
      <c r="A1268" s="17"/>
      <c r="B1268" s="19"/>
      <c r="E1268" s="78"/>
      <c r="F1268" s="78"/>
      <c r="G1268" s="78"/>
      <c r="H1268" s="78"/>
      <c r="I1268" s="78"/>
      <c r="V1268" s="180">
        <f t="shared" si="463"/>
        <v>0</v>
      </c>
      <c r="W1268" s="180">
        <f t="shared" si="465"/>
        <v>0</v>
      </c>
      <c r="X1268" s="180"/>
      <c r="Y1268" s="180"/>
      <c r="Z1268" s="180">
        <f t="shared" si="466"/>
        <v>0</v>
      </c>
      <c r="AA1268" s="180"/>
      <c r="AB1268" s="180"/>
      <c r="AC1268" s="180">
        <f t="shared" si="467"/>
        <v>0</v>
      </c>
      <c r="AM1268" s="179"/>
      <c r="FH1268" s="37">
        <v>0</v>
      </c>
      <c r="FI1268" s="37">
        <v>0</v>
      </c>
      <c r="JW1268" s="37">
        <f t="shared" si="471"/>
        <v>0</v>
      </c>
      <c r="JZ1268" s="37">
        <f t="shared" si="472"/>
        <v>0</v>
      </c>
      <c r="KA1268" s="37">
        <f t="shared" si="473"/>
        <v>0</v>
      </c>
      <c r="KB1268" s="37">
        <f t="shared" si="474"/>
        <v>0</v>
      </c>
      <c r="KC1268" s="37">
        <f t="shared" si="475"/>
        <v>0</v>
      </c>
      <c r="KD1268" s="37">
        <f t="shared" si="476"/>
        <v>0</v>
      </c>
    </row>
    <row r="1269" spans="1:290" ht="17.25" customHeight="1" x14ac:dyDescent="0.3">
      <c r="A1269" s="17"/>
      <c r="B1269" s="19"/>
      <c r="E1269" s="78"/>
      <c r="F1269" s="78"/>
      <c r="G1269" s="78"/>
      <c r="H1269" s="78"/>
      <c r="I1269" s="78"/>
      <c r="V1269" s="180">
        <f t="shared" si="463"/>
        <v>0</v>
      </c>
      <c r="W1269" s="180">
        <f t="shared" si="465"/>
        <v>0</v>
      </c>
      <c r="X1269" s="180"/>
      <c r="Y1269" s="180"/>
      <c r="Z1269" s="180">
        <f t="shared" si="466"/>
        <v>0</v>
      </c>
      <c r="AA1269" s="180"/>
      <c r="AB1269" s="180"/>
      <c r="AC1269" s="180">
        <f t="shared" si="467"/>
        <v>0</v>
      </c>
      <c r="AM1269" s="179"/>
      <c r="FH1269" s="37">
        <v>0</v>
      </c>
      <c r="FI1269" s="37">
        <v>0</v>
      </c>
      <c r="JW1269" s="37">
        <f t="shared" si="471"/>
        <v>0</v>
      </c>
      <c r="JZ1269" s="37">
        <f t="shared" si="472"/>
        <v>0</v>
      </c>
      <c r="KA1269" s="37">
        <f t="shared" si="473"/>
        <v>0</v>
      </c>
      <c r="KB1269" s="37">
        <f t="shared" si="474"/>
        <v>0</v>
      </c>
      <c r="KC1269" s="37">
        <f t="shared" si="475"/>
        <v>0</v>
      </c>
      <c r="KD1269" s="37">
        <f t="shared" si="476"/>
        <v>0</v>
      </c>
    </row>
    <row r="1270" spans="1:290" ht="17.25" customHeight="1" x14ac:dyDescent="0.3">
      <c r="A1270" s="17"/>
      <c r="B1270" s="19"/>
      <c r="E1270" s="78"/>
      <c r="F1270" s="78"/>
      <c r="G1270" s="78"/>
      <c r="H1270" s="78"/>
      <c r="I1270" s="78"/>
      <c r="V1270" s="180">
        <f t="shared" si="463"/>
        <v>0</v>
      </c>
      <c r="W1270" s="180">
        <f t="shared" si="465"/>
        <v>0</v>
      </c>
      <c r="X1270" s="180"/>
      <c r="Y1270" s="180"/>
      <c r="Z1270" s="180">
        <f t="shared" si="466"/>
        <v>0</v>
      </c>
      <c r="AA1270" s="180"/>
      <c r="AB1270" s="180"/>
      <c r="AC1270" s="180">
        <f t="shared" si="467"/>
        <v>0</v>
      </c>
      <c r="AM1270" s="179"/>
      <c r="FH1270" s="37">
        <v>0</v>
      </c>
      <c r="FI1270" s="37">
        <v>0</v>
      </c>
      <c r="JW1270" s="37">
        <f t="shared" si="471"/>
        <v>0</v>
      </c>
    </row>
    <row r="1271" spans="1:290" ht="17.25" customHeight="1" x14ac:dyDescent="0.3">
      <c r="A1271" s="17"/>
      <c r="B1271" s="19"/>
      <c r="E1271" s="78"/>
      <c r="F1271" s="78"/>
      <c r="G1271" s="78"/>
      <c r="H1271" s="78"/>
      <c r="I1271" s="78"/>
      <c r="V1271" s="180">
        <f t="shared" si="463"/>
        <v>0</v>
      </c>
      <c r="W1271" s="180">
        <f t="shared" si="465"/>
        <v>0</v>
      </c>
      <c r="X1271" s="180"/>
      <c r="Y1271" s="180"/>
      <c r="Z1271" s="180">
        <f t="shared" si="466"/>
        <v>0</v>
      </c>
      <c r="AA1271" s="180"/>
      <c r="AB1271" s="180"/>
      <c r="AC1271" s="180">
        <f t="shared" si="467"/>
        <v>0</v>
      </c>
      <c r="AM1271" s="179"/>
      <c r="FH1271" s="37">
        <v>0</v>
      </c>
      <c r="FI1271" s="37">
        <v>0</v>
      </c>
      <c r="JW1271" s="37">
        <f t="shared" si="471"/>
        <v>0</v>
      </c>
    </row>
    <row r="1272" spans="1:290" ht="17.25" customHeight="1" x14ac:dyDescent="0.3">
      <c r="A1272" s="17"/>
      <c r="B1272" s="19"/>
      <c r="E1272" s="78"/>
      <c r="F1272" s="78"/>
      <c r="G1272" s="78"/>
      <c r="H1272" s="78"/>
      <c r="I1272" s="78"/>
      <c r="V1272" s="180">
        <f t="shared" si="463"/>
        <v>0</v>
      </c>
      <c r="W1272" s="180">
        <f t="shared" si="465"/>
        <v>0</v>
      </c>
      <c r="X1272" s="180"/>
      <c r="Y1272" s="180"/>
      <c r="Z1272" s="180">
        <f t="shared" si="466"/>
        <v>0</v>
      </c>
      <c r="AA1272" s="180"/>
      <c r="AB1272" s="180"/>
      <c r="AC1272" s="180">
        <f t="shared" si="467"/>
        <v>0</v>
      </c>
      <c r="AM1272" s="179"/>
      <c r="FH1272" s="37">
        <v>0</v>
      </c>
      <c r="FI1272" s="37">
        <v>0</v>
      </c>
      <c r="JW1272" s="37">
        <f t="shared" si="471"/>
        <v>0</v>
      </c>
    </row>
    <row r="1273" spans="1:290" ht="17.25" customHeight="1" x14ac:dyDescent="0.3">
      <c r="A1273" s="17"/>
      <c r="B1273" s="19"/>
      <c r="E1273" s="78"/>
      <c r="F1273" s="78"/>
      <c r="G1273" s="78"/>
      <c r="H1273" s="78"/>
      <c r="I1273" s="78"/>
      <c r="V1273" s="180">
        <f t="shared" si="463"/>
        <v>0</v>
      </c>
      <c r="W1273" s="180">
        <f t="shared" si="465"/>
        <v>0</v>
      </c>
      <c r="X1273" s="180"/>
      <c r="Y1273" s="180"/>
      <c r="Z1273" s="180">
        <f t="shared" si="466"/>
        <v>0</v>
      </c>
      <c r="AA1273" s="180"/>
      <c r="AB1273" s="180"/>
      <c r="AC1273" s="180">
        <f t="shared" si="467"/>
        <v>0</v>
      </c>
      <c r="AM1273" s="179"/>
      <c r="FH1273" s="37">
        <v>0</v>
      </c>
      <c r="FI1273" s="37">
        <v>0</v>
      </c>
      <c r="JW1273" s="37">
        <f t="shared" si="471"/>
        <v>0</v>
      </c>
    </row>
    <row r="1274" spans="1:290" ht="17.25" customHeight="1" x14ac:dyDescent="0.3">
      <c r="A1274" s="17"/>
      <c r="B1274" s="19"/>
      <c r="E1274" s="78"/>
      <c r="F1274" s="78"/>
      <c r="G1274" s="78"/>
      <c r="H1274" s="78"/>
      <c r="I1274" s="78"/>
      <c r="V1274" s="180">
        <f t="shared" si="463"/>
        <v>0</v>
      </c>
      <c r="W1274" s="180">
        <f t="shared" si="465"/>
        <v>0</v>
      </c>
      <c r="X1274" s="180"/>
      <c r="Y1274" s="180"/>
      <c r="Z1274" s="180">
        <f t="shared" si="466"/>
        <v>0</v>
      </c>
      <c r="AA1274" s="180"/>
      <c r="AB1274" s="180"/>
      <c r="AC1274" s="180">
        <f t="shared" si="467"/>
        <v>0</v>
      </c>
      <c r="AM1274" s="179"/>
      <c r="FH1274" s="37">
        <v>0</v>
      </c>
      <c r="FI1274" s="37">
        <v>0</v>
      </c>
    </row>
    <row r="1275" spans="1:290" ht="17.25" customHeight="1" x14ac:dyDescent="0.3">
      <c r="A1275" s="17"/>
      <c r="B1275" s="19"/>
      <c r="E1275" s="78"/>
      <c r="F1275" s="78"/>
      <c r="G1275" s="78"/>
      <c r="H1275" s="78"/>
      <c r="I1275" s="78"/>
      <c r="V1275" s="180">
        <f t="shared" si="463"/>
        <v>0</v>
      </c>
      <c r="W1275" s="180">
        <f t="shared" si="465"/>
        <v>0</v>
      </c>
      <c r="X1275" s="180"/>
      <c r="Y1275" s="180"/>
      <c r="Z1275" s="180">
        <f t="shared" si="466"/>
        <v>0</v>
      </c>
      <c r="AA1275" s="180"/>
      <c r="AB1275" s="180"/>
      <c r="AC1275" s="180">
        <f t="shared" si="467"/>
        <v>0</v>
      </c>
      <c r="AM1275" s="179"/>
      <c r="FH1275" s="37">
        <v>0</v>
      </c>
      <c r="FI1275" s="37">
        <v>0</v>
      </c>
    </row>
    <row r="1276" spans="1:290" ht="17.25" customHeight="1" x14ac:dyDescent="0.3">
      <c r="A1276" s="17"/>
      <c r="B1276" s="19"/>
      <c r="E1276" s="78"/>
      <c r="F1276" s="78"/>
      <c r="G1276" s="78"/>
      <c r="H1276" s="78"/>
      <c r="I1276" s="78"/>
      <c r="V1276" s="180">
        <f t="shared" si="463"/>
        <v>0</v>
      </c>
      <c r="W1276" s="180">
        <f t="shared" si="465"/>
        <v>0</v>
      </c>
      <c r="X1276" s="180"/>
      <c r="Y1276" s="180"/>
      <c r="Z1276" s="180">
        <f t="shared" si="466"/>
        <v>0</v>
      </c>
      <c r="AA1276" s="180"/>
      <c r="AB1276" s="180"/>
      <c r="AC1276" s="180">
        <f t="shared" si="467"/>
        <v>0</v>
      </c>
      <c r="AM1276" s="179"/>
      <c r="FH1276" s="37">
        <v>0</v>
      </c>
      <c r="FI1276" s="37">
        <v>0</v>
      </c>
    </row>
    <row r="1277" spans="1:290" ht="17.25" customHeight="1" x14ac:dyDescent="0.3">
      <c r="A1277" s="17"/>
      <c r="B1277" s="19"/>
      <c r="E1277" s="78"/>
      <c r="F1277" s="78"/>
      <c r="G1277" s="78"/>
      <c r="H1277" s="78"/>
      <c r="I1277" s="78"/>
      <c r="V1277" s="180">
        <f t="shared" si="463"/>
        <v>0</v>
      </c>
      <c r="W1277" s="180">
        <f t="shared" si="465"/>
        <v>0</v>
      </c>
      <c r="X1277" s="180"/>
      <c r="Y1277" s="180"/>
      <c r="Z1277" s="180">
        <f t="shared" si="466"/>
        <v>0</v>
      </c>
      <c r="AA1277" s="180"/>
      <c r="AB1277" s="180"/>
      <c r="AC1277" s="180">
        <f t="shared" si="467"/>
        <v>0</v>
      </c>
      <c r="AM1277" s="179"/>
      <c r="FH1277" s="37">
        <v>0</v>
      </c>
      <c r="FI1277" s="37">
        <v>0</v>
      </c>
    </row>
    <row r="1278" spans="1:290" ht="17.25" customHeight="1" x14ac:dyDescent="0.3">
      <c r="A1278" s="17"/>
      <c r="B1278" s="19"/>
      <c r="E1278" s="78"/>
      <c r="F1278" s="78"/>
      <c r="G1278" s="78"/>
      <c r="H1278" s="78"/>
      <c r="I1278" s="78"/>
      <c r="V1278" s="180">
        <f t="shared" si="463"/>
        <v>0</v>
      </c>
      <c r="W1278" s="180">
        <f t="shared" si="465"/>
        <v>0</v>
      </c>
      <c r="X1278" s="180"/>
      <c r="Y1278" s="180"/>
      <c r="Z1278" s="180">
        <f t="shared" si="466"/>
        <v>0</v>
      </c>
      <c r="AA1278" s="180"/>
      <c r="AB1278" s="180"/>
      <c r="AC1278" s="180">
        <f t="shared" si="467"/>
        <v>0</v>
      </c>
      <c r="AM1278" s="179"/>
      <c r="FH1278" s="37">
        <v>0</v>
      </c>
      <c r="FI1278" s="37">
        <v>0</v>
      </c>
    </row>
    <row r="1279" spans="1:290" ht="17.25" customHeight="1" x14ac:dyDescent="0.3">
      <c r="A1279" s="17"/>
      <c r="B1279" s="19"/>
      <c r="E1279" s="78"/>
      <c r="F1279" s="78"/>
      <c r="G1279" s="78"/>
      <c r="H1279" s="78"/>
      <c r="I1279" s="78"/>
      <c r="V1279" s="180">
        <f t="shared" si="463"/>
        <v>0</v>
      </c>
      <c r="W1279" s="180">
        <f t="shared" si="465"/>
        <v>0</v>
      </c>
      <c r="X1279" s="180"/>
      <c r="Y1279" s="180"/>
      <c r="Z1279" s="180">
        <f t="shared" si="466"/>
        <v>0</v>
      </c>
      <c r="AA1279" s="180"/>
      <c r="AB1279" s="180"/>
      <c r="AC1279" s="180">
        <f t="shared" si="467"/>
        <v>0</v>
      </c>
      <c r="AM1279" s="179"/>
      <c r="FH1279" s="37">
        <v>0</v>
      </c>
      <c r="FI1279" s="37">
        <v>0</v>
      </c>
    </row>
    <row r="1280" spans="1:290" ht="17.25" customHeight="1" x14ac:dyDescent="0.3">
      <c r="A1280" s="17"/>
      <c r="B1280" s="19"/>
      <c r="E1280" s="78"/>
      <c r="F1280" s="78"/>
      <c r="G1280" s="78"/>
      <c r="H1280" s="78"/>
      <c r="I1280" s="78"/>
      <c r="V1280" s="180">
        <f t="shared" si="463"/>
        <v>0</v>
      </c>
      <c r="W1280" s="180">
        <f t="shared" si="465"/>
        <v>0</v>
      </c>
      <c r="X1280" s="180"/>
      <c r="Y1280" s="180"/>
      <c r="Z1280" s="180">
        <f t="shared" si="466"/>
        <v>0</v>
      </c>
      <c r="AA1280" s="180"/>
      <c r="AB1280" s="180"/>
      <c r="AC1280" s="180">
        <f t="shared" si="467"/>
        <v>0</v>
      </c>
      <c r="AM1280" s="179"/>
      <c r="FH1280" s="37">
        <v>0</v>
      </c>
      <c r="FI1280" s="37">
        <v>0</v>
      </c>
    </row>
    <row r="1281" spans="1:165" ht="17.25" customHeight="1" x14ac:dyDescent="0.3">
      <c r="A1281" s="17"/>
      <c r="B1281" s="19"/>
      <c r="E1281" s="78"/>
      <c r="F1281" s="78"/>
      <c r="G1281" s="78"/>
      <c r="H1281" s="78"/>
      <c r="I1281" s="78"/>
      <c r="V1281" s="180">
        <f t="shared" si="463"/>
        <v>0</v>
      </c>
      <c r="W1281" s="180">
        <f t="shared" si="465"/>
        <v>0</v>
      </c>
      <c r="X1281" s="180"/>
      <c r="Y1281" s="180"/>
      <c r="Z1281" s="180">
        <f t="shared" si="466"/>
        <v>0</v>
      </c>
      <c r="AA1281" s="180"/>
      <c r="AB1281" s="180"/>
      <c r="AC1281" s="180">
        <f t="shared" si="467"/>
        <v>0</v>
      </c>
      <c r="AM1281" s="179"/>
      <c r="FH1281" s="37">
        <v>0</v>
      </c>
      <c r="FI1281" s="37">
        <v>0</v>
      </c>
    </row>
    <row r="1282" spans="1:165" ht="17.25" customHeight="1" x14ac:dyDescent="0.3">
      <c r="A1282" s="17"/>
      <c r="B1282" s="19"/>
      <c r="E1282" s="78"/>
      <c r="F1282" s="78"/>
      <c r="G1282" s="78"/>
      <c r="H1282" s="78"/>
      <c r="I1282" s="78"/>
      <c r="V1282" s="180">
        <f t="shared" si="463"/>
        <v>0</v>
      </c>
      <c r="W1282" s="180">
        <f t="shared" si="465"/>
        <v>0</v>
      </c>
      <c r="X1282" s="180"/>
      <c r="Y1282" s="180"/>
      <c r="Z1282" s="180">
        <f t="shared" si="466"/>
        <v>0</v>
      </c>
      <c r="AA1282" s="180"/>
      <c r="AB1282" s="180"/>
      <c r="AC1282" s="180">
        <f t="shared" si="467"/>
        <v>0</v>
      </c>
      <c r="AM1282" s="179"/>
      <c r="FH1282" s="37">
        <v>0</v>
      </c>
      <c r="FI1282" s="37">
        <v>0</v>
      </c>
    </row>
    <row r="1283" spans="1:165" ht="17.25" customHeight="1" x14ac:dyDescent="0.3">
      <c r="A1283" s="17"/>
      <c r="B1283" s="19"/>
      <c r="E1283" s="78"/>
      <c r="F1283" s="78"/>
      <c r="G1283" s="78"/>
      <c r="H1283" s="78"/>
      <c r="I1283" s="78"/>
      <c r="V1283" s="180">
        <f t="shared" si="463"/>
        <v>0</v>
      </c>
      <c r="W1283" s="180">
        <f t="shared" si="465"/>
        <v>0</v>
      </c>
      <c r="X1283" s="180"/>
      <c r="Y1283" s="180"/>
      <c r="Z1283" s="180">
        <f t="shared" si="466"/>
        <v>0</v>
      </c>
      <c r="AA1283" s="180"/>
      <c r="AB1283" s="180"/>
      <c r="AC1283" s="180">
        <f t="shared" si="467"/>
        <v>0</v>
      </c>
      <c r="AM1283" s="179"/>
      <c r="FH1283" s="37">
        <v>0</v>
      </c>
      <c r="FI1283" s="37">
        <v>0</v>
      </c>
    </row>
    <row r="1284" spans="1:165" ht="17.25" customHeight="1" x14ac:dyDescent="0.3">
      <c r="A1284" s="17"/>
      <c r="B1284" s="19"/>
      <c r="E1284" s="78"/>
      <c r="F1284" s="78"/>
      <c r="G1284" s="78"/>
      <c r="H1284" s="78"/>
      <c r="I1284" s="78"/>
      <c r="V1284" s="180">
        <f t="shared" si="463"/>
        <v>0</v>
      </c>
      <c r="W1284" s="180">
        <f t="shared" si="465"/>
        <v>0</v>
      </c>
      <c r="X1284" s="180"/>
      <c r="Y1284" s="180"/>
      <c r="Z1284" s="180">
        <f t="shared" si="466"/>
        <v>0</v>
      </c>
      <c r="AA1284" s="180"/>
      <c r="AB1284" s="180"/>
      <c r="AC1284" s="180">
        <f t="shared" si="467"/>
        <v>0</v>
      </c>
      <c r="AM1284" s="179"/>
      <c r="FH1284" s="37">
        <v>0</v>
      </c>
      <c r="FI1284" s="37">
        <v>0</v>
      </c>
    </row>
    <row r="1285" spans="1:165" ht="17.25" customHeight="1" x14ac:dyDescent="0.3">
      <c r="A1285" s="17"/>
      <c r="B1285" s="19"/>
      <c r="E1285" s="78"/>
      <c r="F1285" s="78"/>
      <c r="G1285" s="78"/>
      <c r="H1285" s="78"/>
      <c r="I1285" s="78"/>
      <c r="V1285" s="180">
        <f t="shared" si="463"/>
        <v>0</v>
      </c>
      <c r="W1285" s="180">
        <f t="shared" si="465"/>
        <v>0</v>
      </c>
      <c r="X1285" s="180"/>
      <c r="Y1285" s="180"/>
      <c r="Z1285" s="180">
        <f t="shared" si="466"/>
        <v>0</v>
      </c>
      <c r="AA1285" s="180"/>
      <c r="AB1285" s="180"/>
      <c r="AC1285" s="180">
        <f t="shared" si="467"/>
        <v>0</v>
      </c>
      <c r="AM1285" s="179"/>
      <c r="FH1285" s="37">
        <v>0</v>
      </c>
      <c r="FI1285" s="37">
        <v>0</v>
      </c>
    </row>
    <row r="1286" spans="1:165" ht="17.25" customHeight="1" x14ac:dyDescent="0.3">
      <c r="A1286" s="17"/>
      <c r="B1286" s="19"/>
      <c r="E1286" s="78"/>
      <c r="F1286" s="78"/>
      <c r="G1286" s="78"/>
      <c r="H1286" s="78"/>
      <c r="I1286" s="78"/>
      <c r="V1286" s="180">
        <f t="shared" si="463"/>
        <v>0</v>
      </c>
      <c r="W1286" s="180">
        <f t="shared" si="465"/>
        <v>0</v>
      </c>
      <c r="X1286" s="180"/>
      <c r="Y1286" s="180"/>
      <c r="Z1286" s="180">
        <f t="shared" si="466"/>
        <v>0</v>
      </c>
      <c r="AA1286" s="180"/>
      <c r="AB1286" s="180"/>
      <c r="AC1286" s="180">
        <f t="shared" si="467"/>
        <v>0</v>
      </c>
      <c r="AM1286" s="179"/>
      <c r="FH1286" s="37">
        <v>0</v>
      </c>
      <c r="FI1286" s="37">
        <v>0</v>
      </c>
    </row>
    <row r="1287" spans="1:165" ht="17.25" customHeight="1" x14ac:dyDescent="0.3">
      <c r="A1287" s="17"/>
      <c r="B1287" s="19"/>
      <c r="E1287" s="78"/>
      <c r="F1287" s="78"/>
      <c r="G1287" s="78"/>
      <c r="H1287" s="78"/>
      <c r="I1287" s="78"/>
      <c r="V1287" s="180">
        <f t="shared" si="463"/>
        <v>0</v>
      </c>
      <c r="W1287" s="180">
        <f t="shared" si="465"/>
        <v>0</v>
      </c>
      <c r="X1287" s="180"/>
      <c r="Y1287" s="180"/>
      <c r="Z1287" s="180">
        <f t="shared" si="466"/>
        <v>0</v>
      </c>
      <c r="AA1287" s="180"/>
      <c r="AB1287" s="180"/>
      <c r="AC1287" s="180">
        <f t="shared" si="467"/>
        <v>0</v>
      </c>
      <c r="AM1287" s="179"/>
      <c r="FH1287" s="37">
        <v>0</v>
      </c>
      <c r="FI1287" s="37">
        <v>0</v>
      </c>
    </row>
    <row r="1288" spans="1:165" ht="17.25" customHeight="1" x14ac:dyDescent="0.3">
      <c r="A1288" s="17"/>
      <c r="B1288" s="19"/>
      <c r="E1288" s="78"/>
      <c r="F1288" s="78"/>
      <c r="G1288" s="78"/>
      <c r="H1288" s="78"/>
      <c r="I1288" s="78"/>
      <c r="V1288" s="180">
        <f t="shared" si="463"/>
        <v>0</v>
      </c>
      <c r="W1288" s="180">
        <f t="shared" si="465"/>
        <v>0</v>
      </c>
      <c r="X1288" s="180"/>
      <c r="Y1288" s="180"/>
      <c r="Z1288" s="180">
        <f t="shared" si="466"/>
        <v>0</v>
      </c>
      <c r="AA1288" s="180"/>
      <c r="AB1288" s="180"/>
      <c r="AC1288" s="180">
        <f t="shared" si="467"/>
        <v>0</v>
      </c>
      <c r="AM1288" s="179"/>
      <c r="FH1288" s="37">
        <v>0</v>
      </c>
      <c r="FI1288" s="37">
        <v>0</v>
      </c>
    </row>
    <row r="1289" spans="1:165" ht="17.25" customHeight="1" x14ac:dyDescent="0.3">
      <c r="A1289" s="17"/>
      <c r="B1289" s="19"/>
      <c r="E1289" s="78"/>
      <c r="F1289" s="78"/>
      <c r="G1289" s="78"/>
      <c r="H1289" s="78"/>
      <c r="I1289" s="78"/>
      <c r="V1289" s="180">
        <f t="shared" ref="V1289:V1294" si="478">SUM(W1289,Z1289,AC1289)</f>
        <v>0</v>
      </c>
      <c r="W1289" s="180">
        <f t="shared" si="465"/>
        <v>0</v>
      </c>
      <c r="X1289" s="180"/>
      <c r="Y1289" s="180"/>
      <c r="Z1289" s="180">
        <f t="shared" si="466"/>
        <v>0</v>
      </c>
      <c r="AA1289" s="180"/>
      <c r="AB1289" s="180"/>
      <c r="AC1289" s="180">
        <f t="shared" si="467"/>
        <v>0</v>
      </c>
      <c r="AM1289" s="179"/>
      <c r="FH1289" s="37">
        <v>0</v>
      </c>
      <c r="FI1289" s="37">
        <v>0</v>
      </c>
    </row>
    <row r="1290" spans="1:165" ht="17.25" customHeight="1" x14ac:dyDescent="0.3">
      <c r="A1290" s="17"/>
      <c r="B1290" s="19"/>
      <c r="E1290" s="78"/>
      <c r="F1290" s="78"/>
      <c r="G1290" s="78"/>
      <c r="H1290" s="78"/>
      <c r="I1290" s="78"/>
      <c r="V1290" s="180">
        <f t="shared" si="478"/>
        <v>0</v>
      </c>
      <c r="W1290" s="180">
        <f t="shared" ref="W1290:W1294" si="479">X1290+Y1290</f>
        <v>0</v>
      </c>
      <c r="X1290" s="180"/>
      <c r="Y1290" s="180"/>
      <c r="Z1290" s="180">
        <f t="shared" ref="Z1290:Z1294" si="480">AA1290+AB1290</f>
        <v>0</v>
      </c>
      <c r="AA1290" s="180"/>
      <c r="AB1290" s="180"/>
      <c r="AC1290" s="180">
        <f t="shared" ref="AC1290:AC1294" si="481">AD1290+AE1290</f>
        <v>0</v>
      </c>
      <c r="AM1290" s="179"/>
      <c r="FH1290" s="37">
        <v>0</v>
      </c>
      <c r="FI1290" s="37">
        <v>0</v>
      </c>
    </row>
    <row r="1291" spans="1:165" ht="17.25" customHeight="1" x14ac:dyDescent="0.3">
      <c r="A1291" s="17"/>
      <c r="B1291" s="19"/>
      <c r="E1291" s="78"/>
      <c r="F1291" s="78"/>
      <c r="G1291" s="78"/>
      <c r="H1291" s="78"/>
      <c r="I1291" s="78"/>
      <c r="V1291" s="180">
        <f t="shared" si="478"/>
        <v>0</v>
      </c>
      <c r="W1291" s="180">
        <f t="shared" si="479"/>
        <v>0</v>
      </c>
      <c r="X1291" s="180"/>
      <c r="Y1291" s="180"/>
      <c r="Z1291" s="180">
        <f t="shared" si="480"/>
        <v>0</v>
      </c>
      <c r="AA1291" s="180"/>
      <c r="AB1291" s="180"/>
      <c r="AC1291" s="180">
        <f t="shared" si="481"/>
        <v>0</v>
      </c>
      <c r="AM1291" s="179"/>
      <c r="FH1291" s="37">
        <v>0</v>
      </c>
      <c r="FI1291" s="37">
        <v>0</v>
      </c>
    </row>
    <row r="1292" spans="1:165" ht="17.25" customHeight="1" x14ac:dyDescent="0.3">
      <c r="A1292" s="17"/>
      <c r="B1292" s="19"/>
      <c r="E1292" s="78"/>
      <c r="F1292" s="78"/>
      <c r="G1292" s="78"/>
      <c r="H1292" s="78"/>
      <c r="I1292" s="78"/>
      <c r="V1292" s="180">
        <f t="shared" si="478"/>
        <v>0</v>
      </c>
      <c r="W1292" s="180">
        <f t="shared" si="479"/>
        <v>0</v>
      </c>
      <c r="X1292" s="180"/>
      <c r="Y1292" s="180"/>
      <c r="Z1292" s="180">
        <f t="shared" si="480"/>
        <v>0</v>
      </c>
      <c r="AA1292" s="180"/>
      <c r="AB1292" s="180"/>
      <c r="AC1292" s="180">
        <f t="shared" si="481"/>
        <v>0</v>
      </c>
      <c r="AM1292" s="179"/>
      <c r="FH1292" s="37">
        <v>0</v>
      </c>
      <c r="FI1292" s="37">
        <v>0</v>
      </c>
    </row>
    <row r="1293" spans="1:165" ht="17.25" customHeight="1" x14ac:dyDescent="0.3">
      <c r="A1293" s="17"/>
      <c r="B1293" s="19"/>
      <c r="E1293" s="78"/>
      <c r="F1293" s="78"/>
      <c r="G1293" s="78"/>
      <c r="H1293" s="78"/>
      <c r="I1293" s="78"/>
      <c r="V1293" s="180">
        <f t="shared" si="478"/>
        <v>0</v>
      </c>
      <c r="W1293" s="180">
        <f t="shared" si="479"/>
        <v>0</v>
      </c>
      <c r="X1293" s="180"/>
      <c r="Y1293" s="180"/>
      <c r="Z1293" s="180">
        <f t="shared" si="480"/>
        <v>0</v>
      </c>
      <c r="AA1293" s="180"/>
      <c r="AB1293" s="180"/>
      <c r="AC1293" s="180">
        <f t="shared" si="481"/>
        <v>0</v>
      </c>
      <c r="AM1293" s="179"/>
      <c r="FH1293" s="37">
        <v>0</v>
      </c>
      <c r="FI1293" s="37">
        <v>0</v>
      </c>
    </row>
    <row r="1294" spans="1:165" ht="17.25" customHeight="1" x14ac:dyDescent="0.3">
      <c r="A1294" s="17"/>
      <c r="B1294" s="19"/>
      <c r="E1294" s="78"/>
      <c r="F1294" s="78"/>
      <c r="G1294" s="78"/>
      <c r="H1294" s="78"/>
      <c r="I1294" s="78"/>
      <c r="V1294" s="180">
        <f t="shared" si="478"/>
        <v>0</v>
      </c>
      <c r="W1294" s="180">
        <f t="shared" si="479"/>
        <v>0</v>
      </c>
      <c r="X1294" s="180"/>
      <c r="Y1294" s="180"/>
      <c r="Z1294" s="180">
        <f t="shared" si="480"/>
        <v>0</v>
      </c>
      <c r="AA1294" s="180"/>
      <c r="AB1294" s="180"/>
      <c r="AC1294" s="180">
        <f t="shared" si="481"/>
        <v>0</v>
      </c>
      <c r="AM1294" s="179"/>
      <c r="FH1294" s="37">
        <v>0</v>
      </c>
      <c r="FI1294" s="37">
        <v>0</v>
      </c>
    </row>
    <row r="1295" spans="1:165" ht="17.25" customHeight="1" x14ac:dyDescent="0.3">
      <c r="A1295" s="17"/>
      <c r="B1295" s="19"/>
      <c r="E1295" s="78"/>
      <c r="F1295" s="78"/>
      <c r="G1295" s="78"/>
      <c r="H1295" s="78"/>
      <c r="I1295" s="78"/>
      <c r="W1295" s="188"/>
      <c r="AM1295" s="179"/>
      <c r="FH1295" s="37">
        <v>0</v>
      </c>
      <c r="FI1295" s="37">
        <v>0</v>
      </c>
    </row>
    <row r="1296" spans="1:165" ht="17.25" customHeight="1" x14ac:dyDescent="0.3">
      <c r="A1296" s="17"/>
      <c r="B1296" s="19"/>
      <c r="E1296" s="78"/>
      <c r="F1296" s="78"/>
      <c r="G1296" s="78"/>
      <c r="H1296" s="78"/>
      <c r="I1296" s="78"/>
      <c r="W1296" s="188"/>
      <c r="AM1296" s="179"/>
      <c r="FH1296" s="37">
        <v>0</v>
      </c>
      <c r="FI1296" s="37">
        <v>0</v>
      </c>
    </row>
    <row r="1297" spans="1:165" ht="17.25" customHeight="1" x14ac:dyDescent="0.3">
      <c r="A1297" s="17"/>
      <c r="B1297" s="19"/>
      <c r="E1297" s="78"/>
      <c r="F1297" s="78"/>
      <c r="G1297" s="78"/>
      <c r="H1297" s="78"/>
      <c r="I1297" s="78"/>
      <c r="W1297" s="188"/>
      <c r="AM1297" s="179"/>
      <c r="FH1297" s="37">
        <v>0</v>
      </c>
      <c r="FI1297" s="37">
        <v>0</v>
      </c>
    </row>
    <row r="1298" spans="1:165" ht="17.25" customHeight="1" x14ac:dyDescent="0.3">
      <c r="A1298" s="17"/>
      <c r="B1298" s="19"/>
      <c r="E1298" s="78"/>
      <c r="F1298" s="78"/>
      <c r="G1298" s="78"/>
      <c r="H1298" s="78"/>
      <c r="I1298" s="78"/>
      <c r="W1298" s="188"/>
      <c r="AM1298" s="179"/>
      <c r="FH1298" s="37">
        <v>0</v>
      </c>
      <c r="FI1298" s="37">
        <v>0</v>
      </c>
    </row>
    <row r="1299" spans="1:165" ht="17.25" customHeight="1" x14ac:dyDescent="0.3">
      <c r="A1299" s="17"/>
      <c r="B1299" s="19"/>
      <c r="E1299" s="78"/>
      <c r="F1299" s="78"/>
      <c r="G1299" s="78"/>
      <c r="H1299" s="78"/>
      <c r="I1299" s="78"/>
      <c r="W1299" s="188"/>
      <c r="AM1299" s="179"/>
      <c r="FH1299" s="37">
        <v>0</v>
      </c>
      <c r="FI1299" s="37">
        <v>0</v>
      </c>
    </row>
    <row r="1300" spans="1:165" ht="17.25" customHeight="1" x14ac:dyDescent="0.3">
      <c r="A1300" s="17"/>
      <c r="B1300" s="19"/>
      <c r="E1300" s="78"/>
      <c r="F1300" s="78"/>
      <c r="G1300" s="78"/>
      <c r="H1300" s="78"/>
      <c r="I1300" s="78"/>
      <c r="W1300" s="188"/>
      <c r="AM1300" s="179"/>
      <c r="FH1300" s="37">
        <v>0</v>
      </c>
      <c r="FI1300" s="37">
        <v>0</v>
      </c>
    </row>
    <row r="1301" spans="1:165" ht="17.25" customHeight="1" x14ac:dyDescent="0.3">
      <c r="A1301" s="17"/>
      <c r="B1301" s="19"/>
      <c r="E1301" s="78"/>
      <c r="F1301" s="78"/>
      <c r="G1301" s="78"/>
      <c r="H1301" s="78"/>
      <c r="I1301" s="78"/>
      <c r="W1301" s="188"/>
      <c r="AM1301" s="179"/>
      <c r="FH1301" s="37">
        <v>0</v>
      </c>
      <c r="FI1301" s="37">
        <v>0</v>
      </c>
    </row>
    <row r="1302" spans="1:165" ht="17.25" customHeight="1" x14ac:dyDescent="0.3">
      <c r="A1302" s="17"/>
      <c r="B1302" s="19"/>
      <c r="E1302" s="78"/>
      <c r="F1302" s="78"/>
      <c r="G1302" s="78"/>
      <c r="H1302" s="78"/>
      <c r="I1302" s="78"/>
      <c r="W1302" s="188"/>
      <c r="AM1302" s="179"/>
      <c r="FH1302" s="37">
        <v>0</v>
      </c>
      <c r="FI1302" s="37">
        <v>0</v>
      </c>
    </row>
    <row r="1303" spans="1:165" ht="17.25" customHeight="1" x14ac:dyDescent="0.3">
      <c r="A1303" s="17"/>
      <c r="B1303" s="19"/>
      <c r="E1303" s="78"/>
      <c r="F1303" s="78"/>
      <c r="G1303" s="78"/>
      <c r="H1303" s="78"/>
      <c r="I1303" s="78"/>
      <c r="W1303" s="188"/>
      <c r="AM1303" s="179"/>
      <c r="FH1303" s="37">
        <v>0</v>
      </c>
      <c r="FI1303" s="37">
        <v>0</v>
      </c>
    </row>
    <row r="1304" spans="1:165" ht="17.25" customHeight="1" x14ac:dyDescent="0.3">
      <c r="A1304" s="17"/>
      <c r="B1304" s="19"/>
      <c r="E1304" s="78"/>
      <c r="F1304" s="78"/>
      <c r="G1304" s="78"/>
      <c r="H1304" s="78"/>
      <c r="I1304" s="78"/>
      <c r="W1304" s="188"/>
      <c r="AM1304" s="179"/>
      <c r="FH1304" s="37">
        <v>0</v>
      </c>
      <c r="FI1304" s="37">
        <v>0</v>
      </c>
    </row>
    <row r="1305" spans="1:165" ht="17.25" customHeight="1" x14ac:dyDescent="0.3">
      <c r="A1305" s="17"/>
      <c r="B1305" s="19"/>
      <c r="E1305" s="78"/>
      <c r="F1305" s="78"/>
      <c r="G1305" s="78"/>
      <c r="H1305" s="78"/>
      <c r="I1305" s="78"/>
      <c r="W1305" s="188"/>
      <c r="AM1305" s="179"/>
      <c r="FH1305" s="37">
        <v>0</v>
      </c>
      <c r="FI1305" s="37">
        <v>0</v>
      </c>
    </row>
    <row r="1306" spans="1:165" ht="17.25" customHeight="1" x14ac:dyDescent="0.3">
      <c r="A1306" s="17"/>
      <c r="B1306" s="19"/>
      <c r="E1306" s="78"/>
      <c r="F1306" s="78"/>
      <c r="G1306" s="78"/>
      <c r="H1306" s="78"/>
      <c r="I1306" s="78"/>
      <c r="W1306" s="188"/>
      <c r="AM1306" s="179"/>
      <c r="FH1306" s="37">
        <v>0</v>
      </c>
      <c r="FI1306" s="37">
        <v>0</v>
      </c>
    </row>
    <row r="1307" spans="1:165" ht="17.25" customHeight="1" x14ac:dyDescent="0.3">
      <c r="A1307" s="17"/>
      <c r="B1307" s="19"/>
      <c r="E1307" s="78"/>
      <c r="F1307" s="78"/>
      <c r="G1307" s="78"/>
      <c r="H1307" s="78"/>
      <c r="I1307" s="78"/>
      <c r="W1307" s="188"/>
      <c r="AM1307" s="179"/>
      <c r="FH1307" s="37">
        <v>0</v>
      </c>
      <c r="FI1307" s="37">
        <v>0</v>
      </c>
    </row>
    <row r="1308" spans="1:165" ht="17.25" customHeight="1" x14ac:dyDescent="0.3">
      <c r="A1308" s="17"/>
      <c r="B1308" s="19"/>
      <c r="E1308" s="78"/>
      <c r="F1308" s="78"/>
      <c r="G1308" s="78"/>
      <c r="H1308" s="78"/>
      <c r="I1308" s="78"/>
      <c r="W1308" s="188"/>
      <c r="AM1308" s="179"/>
      <c r="FH1308" s="37">
        <v>0</v>
      </c>
      <c r="FI1308" s="37">
        <v>0</v>
      </c>
    </row>
    <row r="1309" spans="1:165" ht="17.25" customHeight="1" x14ac:dyDescent="0.3">
      <c r="A1309" s="17"/>
      <c r="B1309" s="19"/>
      <c r="E1309" s="78"/>
      <c r="F1309" s="78"/>
      <c r="G1309" s="78"/>
      <c r="H1309" s="78"/>
      <c r="I1309" s="78"/>
      <c r="W1309" s="188"/>
      <c r="AM1309" s="179"/>
      <c r="FH1309" s="37">
        <v>0</v>
      </c>
      <c r="FI1309" s="37">
        <v>0</v>
      </c>
    </row>
    <row r="1310" spans="1:165" ht="17.25" customHeight="1" x14ac:dyDescent="0.3">
      <c r="A1310" s="17"/>
      <c r="B1310" s="19"/>
      <c r="E1310" s="78"/>
      <c r="F1310" s="78"/>
      <c r="G1310" s="78"/>
      <c r="H1310" s="78"/>
      <c r="I1310" s="78"/>
      <c r="W1310" s="188"/>
      <c r="AM1310" s="179"/>
      <c r="FH1310" s="37">
        <v>0</v>
      </c>
      <c r="FI1310" s="37">
        <v>0</v>
      </c>
    </row>
    <row r="1311" spans="1:165" ht="17.25" customHeight="1" x14ac:dyDescent="0.3">
      <c r="A1311" s="17"/>
      <c r="B1311" s="19"/>
      <c r="E1311" s="78"/>
      <c r="F1311" s="78"/>
      <c r="G1311" s="78"/>
      <c r="H1311" s="78"/>
      <c r="I1311" s="78"/>
      <c r="W1311" s="188"/>
      <c r="AM1311" s="179"/>
      <c r="FH1311" s="37">
        <v>0</v>
      </c>
      <c r="FI1311" s="37">
        <v>0</v>
      </c>
    </row>
    <row r="1312" spans="1:165" ht="17.25" customHeight="1" x14ac:dyDescent="0.3">
      <c r="A1312" s="17"/>
      <c r="B1312" s="19"/>
      <c r="E1312" s="78"/>
      <c r="F1312" s="78"/>
      <c r="G1312" s="78"/>
      <c r="H1312" s="78"/>
      <c r="I1312" s="78"/>
      <c r="W1312" s="188"/>
      <c r="AM1312" s="179"/>
      <c r="FH1312" s="37">
        <v>0</v>
      </c>
      <c r="FI1312" s="37">
        <v>0</v>
      </c>
    </row>
    <row r="1313" spans="1:165" ht="17.25" customHeight="1" x14ac:dyDescent="0.3">
      <c r="A1313" s="17"/>
      <c r="B1313" s="19"/>
      <c r="E1313" s="78"/>
      <c r="F1313" s="78"/>
      <c r="G1313" s="78"/>
      <c r="H1313" s="78"/>
      <c r="I1313" s="78"/>
      <c r="W1313" s="188"/>
      <c r="AM1313" s="179"/>
      <c r="FH1313" s="37">
        <v>0</v>
      </c>
      <c r="FI1313" s="37">
        <v>0</v>
      </c>
    </row>
    <row r="1314" spans="1:165" ht="17.25" customHeight="1" x14ac:dyDescent="0.3">
      <c r="A1314" s="17"/>
      <c r="B1314" s="19"/>
      <c r="E1314" s="78"/>
      <c r="F1314" s="78"/>
      <c r="G1314" s="78"/>
      <c r="H1314" s="78"/>
      <c r="I1314" s="78"/>
      <c r="W1314" s="188"/>
      <c r="AM1314" s="179"/>
      <c r="FH1314" s="37">
        <v>0</v>
      </c>
      <c r="FI1314" s="37">
        <v>0</v>
      </c>
    </row>
    <row r="1315" spans="1:165" ht="17.25" customHeight="1" x14ac:dyDescent="0.3">
      <c r="A1315" s="17"/>
      <c r="B1315" s="19"/>
      <c r="E1315" s="78"/>
      <c r="F1315" s="78"/>
      <c r="G1315" s="78"/>
      <c r="H1315" s="78"/>
      <c r="I1315" s="78"/>
      <c r="W1315" s="188"/>
      <c r="AM1315" s="179"/>
      <c r="FH1315" s="37">
        <v>0</v>
      </c>
      <c r="FI1315" s="37">
        <v>0</v>
      </c>
    </row>
    <row r="1316" spans="1:165" ht="17.25" customHeight="1" x14ac:dyDescent="0.3">
      <c r="A1316" s="17"/>
      <c r="B1316" s="19"/>
      <c r="E1316" s="78"/>
      <c r="F1316" s="78"/>
      <c r="G1316" s="78"/>
      <c r="H1316" s="78"/>
      <c r="I1316" s="78"/>
      <c r="W1316" s="188"/>
      <c r="AM1316" s="179"/>
      <c r="FH1316" s="37">
        <v>0</v>
      </c>
      <c r="FI1316" s="37">
        <v>0</v>
      </c>
    </row>
    <row r="1317" spans="1:165" ht="17.25" customHeight="1" x14ac:dyDescent="0.3">
      <c r="A1317" s="17"/>
      <c r="B1317" s="19"/>
      <c r="E1317" s="78"/>
      <c r="F1317" s="78"/>
      <c r="G1317" s="78"/>
      <c r="H1317" s="78"/>
      <c r="I1317" s="78"/>
      <c r="W1317" s="188"/>
      <c r="AM1317" s="179"/>
      <c r="FH1317" s="37">
        <v>0</v>
      </c>
      <c r="FI1317" s="37">
        <v>0</v>
      </c>
    </row>
    <row r="1318" spans="1:165" ht="17.25" customHeight="1" x14ac:dyDescent="0.3">
      <c r="A1318" s="17"/>
      <c r="B1318" s="19"/>
      <c r="E1318" s="78"/>
      <c r="F1318" s="78"/>
      <c r="G1318" s="78"/>
      <c r="H1318" s="78"/>
      <c r="I1318" s="78"/>
      <c r="W1318" s="188"/>
      <c r="AM1318" s="179"/>
      <c r="FH1318" s="37">
        <v>0</v>
      </c>
      <c r="FI1318" s="37">
        <v>0</v>
      </c>
    </row>
    <row r="1319" spans="1:165" ht="17.25" customHeight="1" x14ac:dyDescent="0.3">
      <c r="A1319" s="17"/>
      <c r="B1319" s="19"/>
      <c r="E1319" s="78"/>
      <c r="F1319" s="78"/>
      <c r="G1319" s="78"/>
      <c r="H1319" s="78"/>
      <c r="I1319" s="78"/>
      <c r="W1319" s="188"/>
      <c r="AM1319" s="179"/>
      <c r="FH1319" s="37">
        <v>0</v>
      </c>
      <c r="FI1319" s="37">
        <v>0</v>
      </c>
    </row>
    <row r="1320" spans="1:165" ht="17.25" customHeight="1" x14ac:dyDescent="0.3">
      <c r="A1320" s="17"/>
      <c r="B1320" s="19"/>
      <c r="E1320" s="78"/>
      <c r="F1320" s="78"/>
      <c r="G1320" s="78"/>
      <c r="H1320" s="78"/>
      <c r="I1320" s="78"/>
      <c r="W1320" s="188"/>
      <c r="AM1320" s="179"/>
      <c r="FH1320" s="37">
        <v>0</v>
      </c>
      <c r="FI1320" s="37">
        <v>0</v>
      </c>
    </row>
    <row r="1321" spans="1:165" ht="17.25" customHeight="1" x14ac:dyDescent="0.3">
      <c r="A1321" s="17"/>
      <c r="B1321" s="19"/>
      <c r="E1321" s="78"/>
      <c r="F1321" s="78"/>
      <c r="G1321" s="78"/>
      <c r="H1321" s="78"/>
      <c r="I1321" s="78"/>
      <c r="W1321" s="188"/>
      <c r="AM1321" s="179"/>
      <c r="FH1321" s="37">
        <v>0</v>
      </c>
      <c r="FI1321" s="37">
        <v>0</v>
      </c>
    </row>
    <row r="1322" spans="1:165" ht="17.25" customHeight="1" x14ac:dyDescent="0.3">
      <c r="A1322" s="17"/>
      <c r="B1322" s="19"/>
      <c r="E1322" s="78"/>
      <c r="F1322" s="78"/>
      <c r="G1322" s="78"/>
      <c r="H1322" s="78"/>
      <c r="I1322" s="78"/>
      <c r="W1322" s="188"/>
      <c r="AM1322" s="179"/>
      <c r="FH1322" s="37">
        <v>0</v>
      </c>
      <c r="FI1322" s="37">
        <v>0</v>
      </c>
    </row>
    <row r="1323" spans="1:165" ht="17.25" customHeight="1" x14ac:dyDescent="0.3">
      <c r="A1323" s="17"/>
      <c r="B1323" s="19"/>
      <c r="E1323" s="78"/>
      <c r="F1323" s="78"/>
      <c r="G1323" s="78"/>
      <c r="H1323" s="78"/>
      <c r="I1323" s="78"/>
      <c r="W1323" s="188"/>
      <c r="AM1323" s="179"/>
      <c r="FH1323" s="37">
        <v>0</v>
      </c>
      <c r="FI1323" s="37">
        <v>0</v>
      </c>
    </row>
    <row r="1324" spans="1:165" ht="17.25" customHeight="1" x14ac:dyDescent="0.3">
      <c r="A1324" s="17"/>
      <c r="B1324" s="19"/>
      <c r="E1324" s="78"/>
      <c r="F1324" s="78"/>
      <c r="G1324" s="78"/>
      <c r="H1324" s="78"/>
      <c r="I1324" s="78"/>
      <c r="W1324" s="188"/>
      <c r="AM1324" s="179"/>
      <c r="FH1324" s="37">
        <v>0</v>
      </c>
      <c r="FI1324" s="37">
        <v>0</v>
      </c>
    </row>
    <row r="1325" spans="1:165" ht="17.25" customHeight="1" x14ac:dyDescent="0.3">
      <c r="A1325" s="17"/>
      <c r="B1325" s="19"/>
      <c r="E1325" s="78"/>
      <c r="F1325" s="78"/>
      <c r="G1325" s="78"/>
      <c r="H1325" s="78"/>
      <c r="I1325" s="78"/>
      <c r="W1325" s="188"/>
      <c r="AM1325" s="179"/>
      <c r="FH1325" s="37">
        <v>0</v>
      </c>
      <c r="FI1325" s="37">
        <v>0</v>
      </c>
    </row>
    <row r="1326" spans="1:165" ht="17.25" customHeight="1" x14ac:dyDescent="0.3">
      <c r="A1326" s="17"/>
      <c r="B1326" s="19"/>
      <c r="E1326" s="78"/>
      <c r="F1326" s="78"/>
      <c r="G1326" s="78"/>
      <c r="H1326" s="78"/>
      <c r="I1326" s="78"/>
      <c r="W1326" s="188"/>
      <c r="AM1326" s="179"/>
      <c r="FH1326" s="37">
        <v>0</v>
      </c>
      <c r="FI1326" s="37">
        <v>0</v>
      </c>
    </row>
    <row r="1327" spans="1:165" ht="17.25" customHeight="1" x14ac:dyDescent="0.3">
      <c r="A1327" s="17"/>
      <c r="B1327" s="19"/>
      <c r="E1327" s="78"/>
      <c r="F1327" s="78"/>
      <c r="G1327" s="78"/>
      <c r="H1327" s="78"/>
      <c r="I1327" s="78"/>
      <c r="W1327" s="188"/>
      <c r="AM1327" s="179"/>
      <c r="FH1327" s="37">
        <v>0</v>
      </c>
      <c r="FI1327" s="37">
        <v>0</v>
      </c>
    </row>
    <row r="1328" spans="1:165" ht="17.25" customHeight="1" x14ac:dyDescent="0.3">
      <c r="A1328" s="17"/>
      <c r="B1328" s="19"/>
      <c r="E1328" s="78"/>
      <c r="F1328" s="78"/>
      <c r="G1328" s="78"/>
      <c r="H1328" s="78"/>
      <c r="I1328" s="78"/>
      <c r="W1328" s="188"/>
      <c r="AM1328" s="179"/>
      <c r="FH1328" s="37">
        <v>0</v>
      </c>
      <c r="FI1328" s="37">
        <v>0</v>
      </c>
    </row>
    <row r="1329" spans="1:165" ht="17.25" customHeight="1" x14ac:dyDescent="0.3">
      <c r="A1329" s="17"/>
      <c r="B1329" s="19"/>
      <c r="E1329" s="78"/>
      <c r="F1329" s="78"/>
      <c r="G1329" s="78"/>
      <c r="H1329" s="78"/>
      <c r="I1329" s="78"/>
      <c r="W1329" s="188"/>
      <c r="AM1329" s="179"/>
      <c r="FH1329" s="37">
        <v>0</v>
      </c>
      <c r="FI1329" s="37">
        <v>0</v>
      </c>
    </row>
    <row r="1330" spans="1:165" ht="17.25" customHeight="1" x14ac:dyDescent="0.3">
      <c r="A1330" s="17"/>
      <c r="B1330" s="19"/>
      <c r="E1330" s="78"/>
      <c r="F1330" s="78"/>
      <c r="G1330" s="78"/>
      <c r="H1330" s="78"/>
      <c r="I1330" s="78"/>
      <c r="W1330" s="188"/>
      <c r="AM1330" s="179"/>
      <c r="FH1330" s="37">
        <v>0</v>
      </c>
      <c r="FI1330" s="37">
        <v>0</v>
      </c>
    </row>
    <row r="1331" spans="1:165" ht="17.25" customHeight="1" x14ac:dyDescent="0.3">
      <c r="A1331" s="17"/>
      <c r="B1331" s="19"/>
      <c r="E1331" s="78"/>
      <c r="F1331" s="78"/>
      <c r="G1331" s="78"/>
      <c r="H1331" s="78"/>
      <c r="I1331" s="78"/>
      <c r="W1331" s="188"/>
      <c r="AM1331" s="179"/>
      <c r="FH1331" s="37">
        <v>0</v>
      </c>
      <c r="FI1331" s="37">
        <v>0</v>
      </c>
    </row>
    <row r="1332" spans="1:165" ht="17.25" customHeight="1" x14ac:dyDescent="0.3">
      <c r="A1332" s="17"/>
      <c r="B1332" s="19"/>
      <c r="E1332" s="78"/>
      <c r="F1332" s="78"/>
      <c r="G1332" s="78"/>
      <c r="H1332" s="78"/>
      <c r="I1332" s="78"/>
      <c r="W1332" s="188"/>
      <c r="AM1332" s="179"/>
      <c r="FH1332" s="37">
        <v>0</v>
      </c>
      <c r="FI1332" s="37">
        <v>0</v>
      </c>
    </row>
    <row r="1333" spans="1:165" ht="17.25" customHeight="1" x14ac:dyDescent="0.3">
      <c r="A1333" s="17"/>
      <c r="B1333" s="19"/>
      <c r="E1333" s="78"/>
      <c r="F1333" s="78"/>
      <c r="G1333" s="78"/>
      <c r="H1333" s="78"/>
      <c r="I1333" s="78"/>
      <c r="W1333" s="188"/>
      <c r="AM1333" s="179"/>
      <c r="FH1333" s="37">
        <v>0</v>
      </c>
      <c r="FI1333" s="37">
        <v>0</v>
      </c>
    </row>
    <row r="1334" spans="1:165" ht="17.25" customHeight="1" x14ac:dyDescent="0.3">
      <c r="A1334" s="17"/>
      <c r="B1334" s="19"/>
      <c r="E1334" s="78"/>
      <c r="F1334" s="78"/>
      <c r="G1334" s="78"/>
      <c r="H1334" s="78"/>
      <c r="I1334" s="78"/>
      <c r="W1334" s="188"/>
      <c r="AM1334" s="179"/>
      <c r="FH1334" s="37">
        <v>0</v>
      </c>
      <c r="FI1334" s="37">
        <v>0</v>
      </c>
    </row>
    <row r="1335" spans="1:165" ht="17.25" customHeight="1" x14ac:dyDescent="0.3">
      <c r="A1335" s="17"/>
      <c r="B1335" s="19"/>
      <c r="E1335" s="78"/>
      <c r="F1335" s="78"/>
      <c r="G1335" s="78"/>
      <c r="H1335" s="78"/>
      <c r="I1335" s="78"/>
      <c r="W1335" s="188"/>
      <c r="AM1335" s="179"/>
      <c r="FH1335" s="37">
        <v>0</v>
      </c>
      <c r="FI1335" s="37">
        <v>0</v>
      </c>
    </row>
    <row r="1336" spans="1:165" ht="17.25" customHeight="1" x14ac:dyDescent="0.3">
      <c r="A1336" s="17"/>
      <c r="B1336" s="19"/>
      <c r="E1336" s="78"/>
      <c r="F1336" s="78"/>
      <c r="G1336" s="78"/>
      <c r="H1336" s="78"/>
      <c r="I1336" s="78"/>
      <c r="W1336" s="188"/>
      <c r="AM1336" s="179"/>
      <c r="FH1336" s="37">
        <v>0</v>
      </c>
      <c r="FI1336" s="37">
        <v>0</v>
      </c>
    </row>
    <row r="1337" spans="1:165" ht="17.25" customHeight="1" x14ac:dyDescent="0.3">
      <c r="A1337" s="17"/>
      <c r="B1337" s="19"/>
      <c r="E1337" s="78"/>
      <c r="F1337" s="78"/>
      <c r="G1337" s="78"/>
      <c r="H1337" s="78"/>
      <c r="I1337" s="78"/>
      <c r="W1337" s="188"/>
      <c r="AM1337" s="179"/>
      <c r="FH1337" s="37">
        <v>0</v>
      </c>
      <c r="FI1337" s="37">
        <v>0</v>
      </c>
    </row>
    <row r="1338" spans="1:165" ht="17.25" customHeight="1" x14ac:dyDescent="0.3">
      <c r="A1338" s="17"/>
      <c r="B1338" s="19"/>
      <c r="E1338" s="78"/>
      <c r="F1338" s="78"/>
      <c r="G1338" s="78"/>
      <c r="H1338" s="78"/>
      <c r="I1338" s="78"/>
      <c r="W1338" s="188"/>
      <c r="AM1338" s="179"/>
      <c r="FH1338" s="37">
        <v>0</v>
      </c>
      <c r="FI1338" s="37">
        <v>0</v>
      </c>
    </row>
    <row r="1339" spans="1:165" ht="17.25" customHeight="1" x14ac:dyDescent="0.3">
      <c r="A1339" s="17"/>
      <c r="B1339" s="19"/>
      <c r="E1339" s="78"/>
      <c r="F1339" s="78"/>
      <c r="G1339" s="78"/>
      <c r="H1339" s="78"/>
      <c r="I1339" s="78"/>
      <c r="W1339" s="188"/>
      <c r="AM1339" s="179"/>
      <c r="FH1339" s="37">
        <v>0</v>
      </c>
      <c r="FI1339" s="37">
        <v>0</v>
      </c>
    </row>
    <row r="1340" spans="1:165" ht="17.25" customHeight="1" x14ac:dyDescent="0.3">
      <c r="A1340" s="17"/>
      <c r="B1340" s="19"/>
      <c r="E1340" s="78"/>
      <c r="F1340" s="78"/>
      <c r="G1340" s="78"/>
      <c r="H1340" s="78"/>
      <c r="I1340" s="78"/>
      <c r="W1340" s="188"/>
      <c r="AM1340" s="179"/>
      <c r="FH1340" s="37">
        <v>0</v>
      </c>
      <c r="FI1340" s="37">
        <v>0</v>
      </c>
    </row>
    <row r="1341" spans="1:165" ht="17.25" customHeight="1" x14ac:dyDescent="0.3">
      <c r="A1341" s="17"/>
      <c r="B1341" s="19"/>
      <c r="E1341" s="78"/>
      <c r="F1341" s="78"/>
      <c r="G1341" s="78"/>
      <c r="H1341" s="78"/>
      <c r="I1341" s="78"/>
      <c r="W1341" s="188"/>
      <c r="AM1341" s="179"/>
      <c r="FH1341" s="37">
        <v>0</v>
      </c>
      <c r="FI1341" s="37">
        <v>0</v>
      </c>
    </row>
    <row r="1342" spans="1:165" ht="17.25" customHeight="1" x14ac:dyDescent="0.3">
      <c r="A1342" s="17"/>
      <c r="B1342" s="19"/>
      <c r="E1342" s="78"/>
      <c r="F1342" s="78"/>
      <c r="G1342" s="78"/>
      <c r="H1342" s="78"/>
      <c r="I1342" s="78"/>
      <c r="W1342" s="188"/>
      <c r="AM1342" s="179"/>
      <c r="FH1342" s="37">
        <v>0</v>
      </c>
      <c r="FI1342" s="37">
        <v>0</v>
      </c>
    </row>
    <row r="1343" spans="1:165" ht="17.25" customHeight="1" x14ac:dyDescent="0.3">
      <c r="A1343" s="17"/>
      <c r="B1343" s="19"/>
      <c r="E1343" s="78"/>
      <c r="F1343" s="78"/>
      <c r="G1343" s="78"/>
      <c r="H1343" s="78"/>
      <c r="I1343" s="78"/>
      <c r="W1343" s="188"/>
      <c r="AM1343" s="179"/>
      <c r="FH1343" s="37">
        <v>0</v>
      </c>
      <c r="FI1343" s="37">
        <v>0</v>
      </c>
    </row>
    <row r="1344" spans="1:165" ht="17.25" customHeight="1" x14ac:dyDescent="0.3">
      <c r="A1344" s="17"/>
      <c r="B1344" s="19"/>
      <c r="E1344" s="78"/>
      <c r="F1344" s="78"/>
      <c r="G1344" s="78"/>
      <c r="H1344" s="78"/>
      <c r="I1344" s="78"/>
      <c r="W1344" s="188"/>
      <c r="AM1344" s="179"/>
      <c r="FH1344" s="37">
        <v>0</v>
      </c>
      <c r="FI1344" s="37">
        <v>0</v>
      </c>
    </row>
    <row r="1345" spans="1:165" ht="17.25" customHeight="1" x14ac:dyDescent="0.3">
      <c r="A1345" s="17"/>
      <c r="B1345" s="19"/>
      <c r="E1345" s="78"/>
      <c r="F1345" s="78"/>
      <c r="G1345" s="78"/>
      <c r="H1345" s="78"/>
      <c r="I1345" s="78"/>
      <c r="W1345" s="188"/>
      <c r="AM1345" s="179"/>
      <c r="FH1345" s="37">
        <v>0</v>
      </c>
      <c r="FI1345" s="37">
        <v>0</v>
      </c>
    </row>
    <row r="1346" spans="1:165" ht="17.25" customHeight="1" x14ac:dyDescent="0.3">
      <c r="A1346" s="17"/>
      <c r="B1346" s="19"/>
      <c r="E1346" s="78"/>
      <c r="F1346" s="78"/>
      <c r="G1346" s="78"/>
      <c r="H1346" s="78"/>
      <c r="I1346" s="78"/>
      <c r="W1346" s="188"/>
      <c r="AM1346" s="179"/>
      <c r="FH1346" s="37">
        <v>0</v>
      </c>
      <c r="FI1346" s="37">
        <v>0</v>
      </c>
    </row>
    <row r="1347" spans="1:165" ht="17.25" customHeight="1" x14ac:dyDescent="0.3">
      <c r="A1347" s="17"/>
      <c r="B1347" s="19"/>
      <c r="E1347" s="78"/>
      <c r="F1347" s="78"/>
      <c r="G1347" s="78"/>
      <c r="H1347" s="78"/>
      <c r="I1347" s="78"/>
      <c r="W1347" s="188"/>
      <c r="AM1347" s="179"/>
      <c r="FH1347" s="37">
        <v>0</v>
      </c>
      <c r="FI1347" s="37">
        <v>0</v>
      </c>
    </row>
    <row r="1348" spans="1:165" ht="17.25" customHeight="1" x14ac:dyDescent="0.3">
      <c r="A1348" s="17"/>
      <c r="B1348" s="19"/>
      <c r="E1348" s="78"/>
      <c r="F1348" s="78"/>
      <c r="G1348" s="78"/>
      <c r="H1348" s="78"/>
      <c r="I1348" s="78"/>
      <c r="W1348" s="188"/>
      <c r="AM1348" s="179"/>
      <c r="FH1348" s="37">
        <v>0</v>
      </c>
      <c r="FI1348" s="37">
        <v>0</v>
      </c>
    </row>
    <row r="1349" spans="1:165" ht="17.25" customHeight="1" x14ac:dyDescent="0.3">
      <c r="A1349" s="17"/>
      <c r="B1349" s="19"/>
      <c r="E1349" s="78"/>
      <c r="F1349" s="78"/>
      <c r="G1349" s="78"/>
      <c r="H1349" s="78"/>
      <c r="I1349" s="78"/>
      <c r="W1349" s="188"/>
      <c r="AM1349" s="179"/>
      <c r="FH1349" s="37">
        <v>0</v>
      </c>
      <c r="FI1349" s="37">
        <v>0</v>
      </c>
    </row>
    <row r="1350" spans="1:165" ht="17.25" customHeight="1" x14ac:dyDescent="0.3">
      <c r="A1350" s="17"/>
      <c r="B1350" s="19"/>
      <c r="E1350" s="78"/>
      <c r="F1350" s="78"/>
      <c r="G1350" s="78"/>
      <c r="H1350" s="78"/>
      <c r="I1350" s="78"/>
      <c r="W1350" s="188"/>
      <c r="AM1350" s="179"/>
      <c r="FH1350" s="37">
        <v>0</v>
      </c>
      <c r="FI1350" s="37">
        <v>0</v>
      </c>
    </row>
    <row r="1351" spans="1:165" ht="17.25" customHeight="1" x14ac:dyDescent="0.3">
      <c r="A1351" s="17"/>
      <c r="B1351" s="19"/>
      <c r="E1351" s="78"/>
      <c r="F1351" s="78"/>
      <c r="G1351" s="78"/>
      <c r="H1351" s="78"/>
      <c r="I1351" s="78"/>
      <c r="W1351" s="188"/>
      <c r="AM1351" s="179"/>
      <c r="FH1351" s="37">
        <v>0</v>
      </c>
      <c r="FI1351" s="37">
        <v>0</v>
      </c>
    </row>
    <row r="1352" spans="1:165" ht="17.25" customHeight="1" x14ac:dyDescent="0.3">
      <c r="A1352" s="17"/>
      <c r="B1352" s="19"/>
      <c r="E1352" s="78"/>
      <c r="F1352" s="78"/>
      <c r="G1352" s="78"/>
      <c r="H1352" s="78"/>
      <c r="I1352" s="78"/>
      <c r="W1352" s="188"/>
      <c r="AM1352" s="179"/>
      <c r="FH1352" s="37">
        <v>0</v>
      </c>
      <c r="FI1352" s="37">
        <v>0</v>
      </c>
    </row>
    <row r="1353" spans="1:165" ht="17.25" customHeight="1" x14ac:dyDescent="0.3">
      <c r="A1353" s="17"/>
      <c r="B1353" s="19"/>
      <c r="E1353" s="78"/>
      <c r="F1353" s="78"/>
      <c r="G1353" s="78"/>
      <c r="H1353" s="78"/>
      <c r="I1353" s="78"/>
      <c r="W1353" s="188"/>
      <c r="AM1353" s="179"/>
      <c r="FH1353" s="37">
        <v>0</v>
      </c>
      <c r="FI1353" s="37">
        <v>0</v>
      </c>
    </row>
    <row r="1354" spans="1:165" ht="17.25" customHeight="1" x14ac:dyDescent="0.3">
      <c r="A1354" s="17"/>
      <c r="B1354" s="19"/>
      <c r="E1354" s="78"/>
      <c r="F1354" s="78"/>
      <c r="G1354" s="78"/>
      <c r="H1354" s="78"/>
      <c r="I1354" s="78"/>
      <c r="W1354" s="188"/>
      <c r="AM1354" s="179"/>
      <c r="FH1354" s="37">
        <v>0</v>
      </c>
      <c r="FI1354" s="37">
        <v>0</v>
      </c>
    </row>
    <row r="1355" spans="1:165" ht="17.25" customHeight="1" x14ac:dyDescent="0.3">
      <c r="A1355" s="17"/>
      <c r="B1355" s="19"/>
      <c r="E1355" s="78"/>
      <c r="F1355" s="78"/>
      <c r="G1355" s="78"/>
      <c r="H1355" s="78"/>
      <c r="I1355" s="78"/>
      <c r="W1355" s="188"/>
      <c r="AM1355" s="179"/>
      <c r="FH1355" s="37">
        <v>0</v>
      </c>
      <c r="FI1355" s="37">
        <v>0</v>
      </c>
    </row>
    <row r="1356" spans="1:165" ht="17.25" customHeight="1" x14ac:dyDescent="0.3">
      <c r="A1356" s="17"/>
      <c r="B1356" s="19"/>
      <c r="E1356" s="78"/>
      <c r="F1356" s="78"/>
      <c r="G1356" s="78"/>
      <c r="H1356" s="78"/>
      <c r="I1356" s="78"/>
      <c r="W1356" s="188"/>
      <c r="AM1356" s="179"/>
      <c r="FH1356" s="37">
        <v>0</v>
      </c>
      <c r="FI1356" s="37">
        <v>0</v>
      </c>
    </row>
    <row r="1357" spans="1:165" ht="17.25" customHeight="1" x14ac:dyDescent="0.3">
      <c r="A1357" s="17"/>
      <c r="B1357" s="19"/>
      <c r="E1357" s="78"/>
      <c r="F1357" s="78"/>
      <c r="G1357" s="78"/>
      <c r="H1357" s="78"/>
      <c r="I1357" s="78"/>
      <c r="W1357" s="188"/>
      <c r="AM1357" s="179"/>
      <c r="FH1357" s="37">
        <v>0</v>
      </c>
      <c r="FI1357" s="37">
        <v>0</v>
      </c>
    </row>
    <row r="1358" spans="1:165" ht="17.25" customHeight="1" x14ac:dyDescent="0.3">
      <c r="A1358" s="17"/>
      <c r="B1358" s="19"/>
      <c r="E1358" s="78"/>
      <c r="F1358" s="78"/>
      <c r="G1358" s="78"/>
      <c r="H1358" s="78"/>
      <c r="I1358" s="78"/>
      <c r="W1358" s="188"/>
      <c r="AM1358" s="179"/>
      <c r="FH1358" s="37">
        <v>0</v>
      </c>
      <c r="FI1358" s="37">
        <v>0</v>
      </c>
    </row>
    <row r="1359" spans="1:165" ht="17.25" customHeight="1" x14ac:dyDescent="0.3">
      <c r="A1359" s="17"/>
      <c r="B1359" s="19"/>
      <c r="E1359" s="78"/>
      <c r="F1359" s="78"/>
      <c r="G1359" s="78"/>
      <c r="H1359" s="78"/>
      <c r="I1359" s="78"/>
      <c r="W1359" s="188"/>
      <c r="AM1359" s="179"/>
      <c r="FH1359" s="37">
        <v>0</v>
      </c>
      <c r="FI1359" s="37">
        <v>0</v>
      </c>
    </row>
    <row r="1360" spans="1:165" ht="17.25" customHeight="1" x14ac:dyDescent="0.3">
      <c r="A1360" s="17"/>
      <c r="B1360" s="19"/>
      <c r="E1360" s="78"/>
      <c r="F1360" s="78"/>
      <c r="G1360" s="78"/>
      <c r="H1360" s="78"/>
      <c r="I1360" s="78"/>
      <c r="W1360" s="188"/>
      <c r="AM1360" s="179"/>
      <c r="FH1360" s="37">
        <v>0</v>
      </c>
      <c r="FI1360" s="37">
        <v>0</v>
      </c>
    </row>
    <row r="1361" spans="1:165" ht="17.25" customHeight="1" x14ac:dyDescent="0.3">
      <c r="A1361" s="17"/>
      <c r="B1361" s="19"/>
      <c r="E1361" s="78"/>
      <c r="F1361" s="78"/>
      <c r="G1361" s="78"/>
      <c r="H1361" s="78"/>
      <c r="I1361" s="78"/>
      <c r="W1361" s="188"/>
      <c r="AM1361" s="179"/>
      <c r="FH1361" s="37">
        <v>0</v>
      </c>
      <c r="FI1361" s="37">
        <v>0</v>
      </c>
    </row>
    <row r="1362" spans="1:165" ht="17.25" customHeight="1" x14ac:dyDescent="0.3">
      <c r="A1362" s="17"/>
      <c r="B1362" s="19"/>
      <c r="E1362" s="78"/>
      <c r="F1362" s="78"/>
      <c r="G1362" s="78"/>
      <c r="H1362" s="78"/>
      <c r="I1362" s="78"/>
      <c r="W1362" s="188"/>
      <c r="AM1362" s="179"/>
      <c r="FH1362" s="37">
        <v>0</v>
      </c>
      <c r="FI1362" s="37">
        <v>0</v>
      </c>
    </row>
    <row r="1363" spans="1:165" ht="17.25" customHeight="1" x14ac:dyDescent="0.3">
      <c r="A1363" s="17"/>
      <c r="B1363" s="19"/>
      <c r="E1363" s="78"/>
      <c r="F1363" s="78"/>
      <c r="G1363" s="78"/>
      <c r="H1363" s="78"/>
      <c r="I1363" s="78"/>
      <c r="W1363" s="188"/>
      <c r="AM1363" s="179"/>
      <c r="FH1363" s="37">
        <v>0</v>
      </c>
      <c r="FI1363" s="37">
        <v>0</v>
      </c>
    </row>
    <row r="1364" spans="1:165" ht="17.25" customHeight="1" x14ac:dyDescent="0.3">
      <c r="A1364" s="17"/>
      <c r="B1364" s="19"/>
      <c r="E1364" s="78"/>
      <c r="F1364" s="78"/>
      <c r="G1364" s="78"/>
      <c r="H1364" s="78"/>
      <c r="I1364" s="78"/>
      <c r="W1364" s="188"/>
      <c r="AM1364" s="179"/>
      <c r="FH1364" s="37">
        <v>0</v>
      </c>
      <c r="FI1364" s="37">
        <v>0</v>
      </c>
    </row>
    <row r="1365" spans="1:165" ht="17.25" customHeight="1" x14ac:dyDescent="0.3">
      <c r="A1365" s="17"/>
      <c r="B1365" s="19"/>
      <c r="E1365" s="78"/>
      <c r="F1365" s="78"/>
      <c r="G1365" s="78"/>
      <c r="H1365" s="78"/>
      <c r="I1365" s="78"/>
      <c r="W1365" s="188"/>
      <c r="AM1365" s="179"/>
      <c r="FH1365" s="37">
        <v>0</v>
      </c>
      <c r="FI1365" s="37">
        <v>0</v>
      </c>
    </row>
    <row r="1366" spans="1:165" ht="17.25" customHeight="1" x14ac:dyDescent="0.3">
      <c r="A1366" s="17"/>
      <c r="B1366" s="19"/>
      <c r="E1366" s="78"/>
      <c r="F1366" s="78"/>
      <c r="G1366" s="78"/>
      <c r="H1366" s="78"/>
      <c r="I1366" s="78"/>
      <c r="W1366" s="188"/>
      <c r="AM1366" s="179"/>
      <c r="FH1366" s="37">
        <v>0</v>
      </c>
      <c r="FI1366" s="37">
        <v>0</v>
      </c>
    </row>
    <row r="1367" spans="1:165" ht="17.25" customHeight="1" x14ac:dyDescent="0.3">
      <c r="A1367" s="17"/>
      <c r="B1367" s="19"/>
      <c r="E1367" s="78"/>
      <c r="F1367" s="78"/>
      <c r="G1367" s="78"/>
      <c r="H1367" s="78"/>
      <c r="I1367" s="78"/>
      <c r="W1367" s="188"/>
      <c r="AM1367" s="179"/>
      <c r="FH1367" s="37">
        <v>0</v>
      </c>
      <c r="FI1367" s="37">
        <v>0</v>
      </c>
    </row>
    <row r="1368" spans="1:165" ht="17.25" customHeight="1" x14ac:dyDescent="0.3">
      <c r="A1368" s="17"/>
      <c r="B1368" s="19"/>
      <c r="E1368" s="78"/>
      <c r="F1368" s="78"/>
      <c r="G1368" s="78"/>
      <c r="H1368" s="78"/>
      <c r="I1368" s="78"/>
      <c r="W1368" s="188"/>
      <c r="AM1368" s="179"/>
      <c r="FH1368" s="37">
        <v>0</v>
      </c>
      <c r="FI1368" s="37">
        <v>0</v>
      </c>
    </row>
    <row r="1369" spans="1:165" ht="17.25" customHeight="1" x14ac:dyDescent="0.3">
      <c r="A1369" s="17"/>
      <c r="B1369" s="19"/>
      <c r="E1369" s="78"/>
      <c r="F1369" s="78"/>
      <c r="G1369" s="78"/>
      <c r="H1369" s="78"/>
      <c r="I1369" s="78"/>
      <c r="W1369" s="188"/>
      <c r="AM1369" s="179"/>
      <c r="FH1369" s="37">
        <v>0</v>
      </c>
      <c r="FI1369" s="37">
        <v>0</v>
      </c>
    </row>
    <row r="1370" spans="1:165" ht="17.25" customHeight="1" x14ac:dyDescent="0.3">
      <c r="A1370" s="17"/>
      <c r="B1370" s="19"/>
      <c r="E1370" s="78"/>
      <c r="F1370" s="78"/>
      <c r="G1370" s="78"/>
      <c r="H1370" s="78"/>
      <c r="I1370" s="78"/>
      <c r="W1370" s="188"/>
      <c r="AM1370" s="179"/>
      <c r="FH1370" s="37">
        <v>0</v>
      </c>
      <c r="FI1370" s="37">
        <v>0</v>
      </c>
    </row>
    <row r="1371" spans="1:165" ht="17.25" customHeight="1" x14ac:dyDescent="0.3">
      <c r="A1371" s="17"/>
      <c r="B1371" s="19"/>
      <c r="E1371" s="78"/>
      <c r="F1371" s="78"/>
      <c r="G1371" s="78"/>
      <c r="H1371" s="78"/>
      <c r="I1371" s="78"/>
      <c r="W1371" s="188"/>
      <c r="AM1371" s="179"/>
      <c r="FH1371" s="37">
        <v>0</v>
      </c>
      <c r="FI1371" s="37">
        <v>0</v>
      </c>
    </row>
    <row r="1372" spans="1:165" ht="17.25" customHeight="1" x14ac:dyDescent="0.3">
      <c r="A1372" s="17"/>
      <c r="B1372" s="19"/>
      <c r="E1372" s="78"/>
      <c r="F1372" s="78"/>
      <c r="G1372" s="78"/>
      <c r="H1372" s="78"/>
      <c r="I1372" s="78"/>
      <c r="W1372" s="188"/>
      <c r="AM1372" s="179"/>
      <c r="FH1372" s="37">
        <v>0</v>
      </c>
      <c r="FI1372" s="37">
        <v>0</v>
      </c>
    </row>
    <row r="1373" spans="1:165" ht="17.25" customHeight="1" x14ac:dyDescent="0.3">
      <c r="A1373" s="17"/>
      <c r="B1373" s="19"/>
      <c r="E1373" s="78"/>
      <c r="F1373" s="78"/>
      <c r="G1373" s="78"/>
      <c r="H1373" s="78"/>
      <c r="I1373" s="78"/>
      <c r="W1373" s="188"/>
      <c r="AM1373" s="179"/>
      <c r="FH1373" s="37">
        <v>0</v>
      </c>
      <c r="FI1373" s="37">
        <v>0</v>
      </c>
    </row>
    <row r="1374" spans="1:165" ht="17.25" customHeight="1" x14ac:dyDescent="0.3">
      <c r="A1374" s="17"/>
      <c r="B1374" s="19"/>
      <c r="E1374" s="78"/>
      <c r="F1374" s="78"/>
      <c r="G1374" s="78"/>
      <c r="H1374" s="78"/>
      <c r="I1374" s="78"/>
      <c r="W1374" s="188"/>
      <c r="AM1374" s="179"/>
      <c r="FH1374" s="37">
        <v>0</v>
      </c>
      <c r="FI1374" s="37">
        <v>0</v>
      </c>
    </row>
    <row r="1375" spans="1:165" ht="17.25" customHeight="1" x14ac:dyDescent="0.3">
      <c r="A1375" s="17"/>
      <c r="B1375" s="19"/>
      <c r="E1375" s="78"/>
      <c r="F1375" s="78"/>
      <c r="G1375" s="78"/>
      <c r="H1375" s="78"/>
      <c r="I1375" s="78"/>
      <c r="W1375" s="188"/>
      <c r="AM1375" s="179"/>
      <c r="FH1375" s="37">
        <v>0</v>
      </c>
      <c r="FI1375" s="37">
        <v>0</v>
      </c>
    </row>
    <row r="1376" spans="1:165" ht="17.25" customHeight="1" x14ac:dyDescent="0.3">
      <c r="A1376" s="17"/>
      <c r="B1376" s="19"/>
      <c r="E1376" s="78"/>
      <c r="F1376" s="78"/>
      <c r="G1376" s="78"/>
      <c r="H1376" s="78"/>
      <c r="I1376" s="78"/>
      <c r="W1376" s="188"/>
      <c r="AM1376" s="179"/>
      <c r="FH1376" s="37">
        <v>0</v>
      </c>
      <c r="FI1376" s="37">
        <v>0</v>
      </c>
    </row>
    <row r="1377" spans="1:165" ht="17.25" customHeight="1" x14ac:dyDescent="0.3">
      <c r="A1377" s="17"/>
      <c r="B1377" s="19"/>
      <c r="E1377" s="78"/>
      <c r="F1377" s="78"/>
      <c r="G1377" s="78"/>
      <c r="H1377" s="78"/>
      <c r="I1377" s="78"/>
      <c r="W1377" s="188"/>
      <c r="AM1377" s="179"/>
      <c r="FH1377" s="37">
        <v>0</v>
      </c>
      <c r="FI1377" s="37">
        <v>0</v>
      </c>
    </row>
    <row r="1378" spans="1:165" ht="17.25" customHeight="1" x14ac:dyDescent="0.3">
      <c r="A1378" s="17"/>
      <c r="B1378" s="19"/>
      <c r="E1378" s="78"/>
      <c r="F1378" s="78"/>
      <c r="G1378" s="78"/>
      <c r="H1378" s="78"/>
      <c r="I1378" s="78"/>
      <c r="W1378" s="188"/>
      <c r="AM1378" s="179"/>
      <c r="FH1378" s="37">
        <v>0</v>
      </c>
      <c r="FI1378" s="37">
        <v>0</v>
      </c>
    </row>
    <row r="1379" spans="1:165" ht="17.25" customHeight="1" x14ac:dyDescent="0.3">
      <c r="A1379" s="17"/>
      <c r="B1379" s="19"/>
      <c r="E1379" s="78"/>
      <c r="F1379" s="78"/>
      <c r="G1379" s="78"/>
      <c r="H1379" s="78"/>
      <c r="I1379" s="78"/>
      <c r="W1379" s="188"/>
      <c r="AM1379" s="179"/>
      <c r="FH1379" s="37">
        <v>0</v>
      </c>
      <c r="FI1379" s="37">
        <v>0</v>
      </c>
    </row>
    <row r="1380" spans="1:165" ht="17.25" customHeight="1" x14ac:dyDescent="0.3">
      <c r="A1380" s="17"/>
      <c r="B1380" s="19"/>
      <c r="E1380" s="78"/>
      <c r="F1380" s="78"/>
      <c r="G1380" s="78"/>
      <c r="H1380" s="78"/>
      <c r="I1380" s="78"/>
      <c r="W1380" s="188"/>
      <c r="AM1380" s="179"/>
      <c r="FH1380" s="37">
        <v>0</v>
      </c>
      <c r="FI1380" s="37">
        <v>0</v>
      </c>
    </row>
    <row r="1381" spans="1:165" ht="17.25" customHeight="1" x14ac:dyDescent="0.3">
      <c r="A1381" s="17"/>
      <c r="B1381" s="19"/>
      <c r="E1381" s="78"/>
      <c r="F1381" s="78"/>
      <c r="G1381" s="78"/>
      <c r="H1381" s="78"/>
      <c r="I1381" s="78"/>
      <c r="W1381" s="188"/>
      <c r="AM1381" s="179"/>
      <c r="FH1381" s="37">
        <v>0</v>
      </c>
      <c r="FI1381" s="37">
        <v>0</v>
      </c>
    </row>
    <row r="1382" spans="1:165" ht="17.25" customHeight="1" x14ac:dyDescent="0.3">
      <c r="A1382" s="17"/>
      <c r="B1382" s="19"/>
      <c r="E1382" s="78"/>
      <c r="F1382" s="78"/>
      <c r="G1382" s="78"/>
      <c r="H1382" s="78"/>
      <c r="I1382" s="78"/>
      <c r="W1382" s="188"/>
      <c r="AM1382" s="179"/>
      <c r="FH1382" s="37">
        <v>0</v>
      </c>
      <c r="FI1382" s="37">
        <v>0</v>
      </c>
    </row>
    <row r="1383" spans="1:165" ht="17.25" customHeight="1" x14ac:dyDescent="0.3">
      <c r="A1383" s="17"/>
      <c r="B1383" s="19"/>
      <c r="E1383" s="78"/>
      <c r="F1383" s="78"/>
      <c r="G1383" s="78"/>
      <c r="H1383" s="78"/>
      <c r="I1383" s="78"/>
      <c r="W1383" s="188"/>
      <c r="AM1383" s="179"/>
      <c r="FH1383" s="37">
        <v>0</v>
      </c>
      <c r="FI1383" s="37">
        <v>0</v>
      </c>
    </row>
    <row r="1384" spans="1:165" ht="17.25" customHeight="1" x14ac:dyDescent="0.3">
      <c r="A1384" s="17"/>
      <c r="B1384" s="19"/>
      <c r="E1384" s="78"/>
      <c r="F1384" s="78"/>
      <c r="G1384" s="78"/>
      <c r="H1384" s="78"/>
      <c r="I1384" s="78"/>
      <c r="W1384" s="188"/>
      <c r="AM1384" s="179"/>
      <c r="FH1384" s="37">
        <v>0</v>
      </c>
      <c r="FI1384" s="37">
        <v>0</v>
      </c>
    </row>
    <row r="1385" spans="1:165" ht="17.25" customHeight="1" x14ac:dyDescent="0.3">
      <c r="A1385" s="17"/>
      <c r="B1385" s="19"/>
      <c r="E1385" s="78"/>
      <c r="F1385" s="78"/>
      <c r="G1385" s="78"/>
      <c r="H1385" s="78"/>
      <c r="I1385" s="78"/>
      <c r="W1385" s="188"/>
      <c r="AM1385" s="179"/>
      <c r="FH1385" s="37">
        <v>0</v>
      </c>
      <c r="FI1385" s="37">
        <v>0</v>
      </c>
    </row>
    <row r="1386" spans="1:165" ht="17.25" customHeight="1" x14ac:dyDescent="0.3">
      <c r="A1386" s="17"/>
      <c r="B1386" s="19"/>
      <c r="E1386" s="78"/>
      <c r="F1386" s="78"/>
      <c r="G1386" s="78"/>
      <c r="H1386" s="78"/>
      <c r="I1386" s="78"/>
      <c r="W1386" s="188"/>
      <c r="AM1386" s="179"/>
      <c r="FH1386" s="37">
        <v>0</v>
      </c>
      <c r="FI1386" s="37">
        <v>0</v>
      </c>
    </row>
    <row r="1387" spans="1:165" ht="17.25" customHeight="1" x14ac:dyDescent="0.3">
      <c r="A1387" s="17"/>
      <c r="B1387" s="19"/>
      <c r="E1387" s="78"/>
      <c r="F1387" s="78"/>
      <c r="G1387" s="78"/>
      <c r="H1387" s="78"/>
      <c r="I1387" s="78"/>
      <c r="W1387" s="188"/>
      <c r="AM1387" s="179"/>
      <c r="FH1387" s="37">
        <v>0</v>
      </c>
      <c r="FI1387" s="37">
        <v>0</v>
      </c>
    </row>
    <row r="1388" spans="1:165" ht="17.25" customHeight="1" x14ac:dyDescent="0.3">
      <c r="A1388" s="17"/>
      <c r="B1388" s="19"/>
      <c r="E1388" s="78"/>
      <c r="F1388" s="78"/>
      <c r="G1388" s="78"/>
      <c r="H1388" s="78"/>
      <c r="I1388" s="78"/>
      <c r="W1388" s="188"/>
      <c r="AM1388" s="179"/>
      <c r="FH1388" s="37">
        <v>0</v>
      </c>
      <c r="FI1388" s="37">
        <v>0</v>
      </c>
    </row>
    <row r="1389" spans="1:165" ht="17.25" customHeight="1" x14ac:dyDescent="0.3">
      <c r="A1389" s="17"/>
      <c r="B1389" s="19"/>
      <c r="E1389" s="78"/>
      <c r="F1389" s="78"/>
      <c r="G1389" s="78"/>
      <c r="H1389" s="78"/>
      <c r="I1389" s="78"/>
      <c r="W1389" s="188"/>
      <c r="AM1389" s="179"/>
      <c r="FH1389" s="37">
        <v>0</v>
      </c>
      <c r="FI1389" s="37">
        <v>0</v>
      </c>
    </row>
    <row r="1390" spans="1:165" ht="17.25" customHeight="1" x14ac:dyDescent="0.3">
      <c r="A1390" s="17"/>
      <c r="B1390" s="19"/>
      <c r="E1390" s="78"/>
      <c r="F1390" s="78"/>
      <c r="G1390" s="78"/>
      <c r="H1390" s="78"/>
      <c r="I1390" s="78"/>
      <c r="W1390" s="188"/>
      <c r="AM1390" s="179"/>
      <c r="FH1390" s="37">
        <v>0</v>
      </c>
      <c r="FI1390" s="37">
        <v>0</v>
      </c>
    </row>
    <row r="1391" spans="1:165" ht="17.25" customHeight="1" x14ac:dyDescent="0.3">
      <c r="A1391" s="17"/>
      <c r="B1391" s="19"/>
      <c r="E1391" s="78"/>
      <c r="F1391" s="78"/>
      <c r="G1391" s="78"/>
      <c r="H1391" s="78"/>
      <c r="I1391" s="78"/>
      <c r="W1391" s="188"/>
      <c r="AM1391" s="179"/>
      <c r="FH1391" s="37">
        <v>0</v>
      </c>
      <c r="FI1391" s="37">
        <v>0</v>
      </c>
    </row>
    <row r="1392" spans="1:165" ht="17.25" customHeight="1" x14ac:dyDescent="0.3">
      <c r="A1392" s="17"/>
      <c r="B1392" s="19"/>
      <c r="E1392" s="78"/>
      <c r="F1392" s="78"/>
      <c r="G1392" s="78"/>
      <c r="H1392" s="78"/>
      <c r="I1392" s="78"/>
      <c r="W1392" s="188"/>
      <c r="AM1392" s="179"/>
      <c r="FH1392" s="37">
        <v>0</v>
      </c>
      <c r="FI1392" s="37">
        <v>0</v>
      </c>
    </row>
    <row r="1393" spans="1:165" ht="17.25" customHeight="1" x14ac:dyDescent="0.3">
      <c r="A1393" s="17"/>
      <c r="B1393" s="19"/>
      <c r="E1393" s="78"/>
      <c r="F1393" s="78"/>
      <c r="G1393" s="78"/>
      <c r="H1393" s="78"/>
      <c r="I1393" s="78"/>
      <c r="W1393" s="188"/>
      <c r="AM1393" s="179"/>
      <c r="FH1393" s="37">
        <v>0</v>
      </c>
      <c r="FI1393" s="37">
        <v>0</v>
      </c>
    </row>
    <row r="1394" spans="1:165" ht="17.25" customHeight="1" x14ac:dyDescent="0.3">
      <c r="A1394" s="17"/>
      <c r="B1394" s="19"/>
      <c r="E1394" s="78"/>
      <c r="F1394" s="78"/>
      <c r="G1394" s="78"/>
      <c r="H1394" s="78"/>
      <c r="I1394" s="78"/>
      <c r="W1394" s="188"/>
      <c r="AM1394" s="179"/>
      <c r="FH1394" s="37">
        <v>0</v>
      </c>
      <c r="FI1394" s="37">
        <v>0</v>
      </c>
    </row>
    <row r="1395" spans="1:165" ht="17.25" customHeight="1" x14ac:dyDescent="0.3">
      <c r="A1395" s="17"/>
      <c r="B1395" s="19"/>
      <c r="E1395" s="78"/>
      <c r="F1395" s="78"/>
      <c r="G1395" s="78"/>
      <c r="H1395" s="78"/>
      <c r="I1395" s="78"/>
      <c r="W1395" s="188"/>
      <c r="AM1395" s="179"/>
      <c r="FH1395" s="37">
        <v>0</v>
      </c>
      <c r="FI1395" s="37">
        <v>0</v>
      </c>
    </row>
    <row r="1396" spans="1:165" ht="17.25" customHeight="1" x14ac:dyDescent="0.3">
      <c r="A1396" s="17"/>
      <c r="B1396" s="19"/>
      <c r="E1396" s="78"/>
      <c r="F1396" s="78"/>
      <c r="G1396" s="78"/>
      <c r="H1396" s="78"/>
      <c r="I1396" s="78"/>
      <c r="W1396" s="188"/>
      <c r="AM1396" s="179"/>
      <c r="FH1396" s="37">
        <v>0</v>
      </c>
      <c r="FI1396" s="37">
        <v>0</v>
      </c>
    </row>
    <row r="1397" spans="1:165" ht="17.25" customHeight="1" x14ac:dyDescent="0.3">
      <c r="A1397" s="17"/>
      <c r="B1397" s="19"/>
      <c r="E1397" s="78"/>
      <c r="F1397" s="78"/>
      <c r="G1397" s="78"/>
      <c r="H1397" s="78"/>
      <c r="I1397" s="78"/>
      <c r="W1397" s="188"/>
      <c r="AM1397" s="179"/>
      <c r="FH1397" s="37">
        <v>0</v>
      </c>
      <c r="FI1397" s="37">
        <v>0</v>
      </c>
    </row>
    <row r="1398" spans="1:165" ht="17.25" customHeight="1" x14ac:dyDescent="0.3">
      <c r="A1398" s="17"/>
      <c r="B1398" s="19"/>
      <c r="E1398" s="78"/>
      <c r="F1398" s="78"/>
      <c r="G1398" s="78"/>
      <c r="H1398" s="78"/>
      <c r="I1398" s="78"/>
      <c r="W1398" s="188"/>
      <c r="AM1398" s="179"/>
      <c r="FH1398" s="37">
        <v>0</v>
      </c>
      <c r="FI1398" s="37">
        <v>0</v>
      </c>
    </row>
    <row r="1399" spans="1:165" ht="17.25" customHeight="1" x14ac:dyDescent="0.3">
      <c r="A1399" s="17"/>
      <c r="B1399" s="19"/>
      <c r="E1399" s="78"/>
      <c r="F1399" s="78"/>
      <c r="G1399" s="78"/>
      <c r="H1399" s="78"/>
      <c r="I1399" s="78"/>
      <c r="W1399" s="188"/>
      <c r="AM1399" s="179"/>
      <c r="FH1399" s="37">
        <v>0</v>
      </c>
      <c r="FI1399" s="37">
        <v>0</v>
      </c>
    </row>
    <row r="1400" spans="1:165" ht="17.25" customHeight="1" x14ac:dyDescent="0.3">
      <c r="A1400" s="17"/>
      <c r="B1400" s="19"/>
      <c r="E1400" s="78"/>
      <c r="F1400" s="78"/>
      <c r="G1400" s="78"/>
      <c r="H1400" s="78"/>
      <c r="I1400" s="78"/>
      <c r="W1400" s="188"/>
      <c r="AM1400" s="179"/>
      <c r="FH1400" s="37">
        <v>0</v>
      </c>
      <c r="FI1400" s="37">
        <v>0</v>
      </c>
    </row>
    <row r="1401" spans="1:165" ht="17.25" customHeight="1" x14ac:dyDescent="0.3">
      <c r="A1401" s="17"/>
      <c r="B1401" s="19"/>
      <c r="E1401" s="78"/>
      <c r="F1401" s="78"/>
      <c r="G1401" s="78"/>
      <c r="H1401" s="78"/>
      <c r="I1401" s="78"/>
      <c r="W1401" s="188"/>
      <c r="AM1401" s="179"/>
      <c r="FH1401" s="37">
        <v>0</v>
      </c>
      <c r="FI1401" s="37">
        <v>0</v>
      </c>
    </row>
    <row r="1402" spans="1:165" ht="17.25" customHeight="1" x14ac:dyDescent="0.3">
      <c r="A1402" s="17"/>
      <c r="B1402" s="19"/>
      <c r="E1402" s="78"/>
      <c r="F1402" s="78"/>
      <c r="G1402" s="78"/>
      <c r="H1402" s="78"/>
      <c r="I1402" s="78"/>
      <c r="W1402" s="188"/>
      <c r="AM1402" s="179"/>
      <c r="FH1402" s="37">
        <v>0</v>
      </c>
      <c r="FI1402" s="37">
        <v>0</v>
      </c>
    </row>
    <row r="1403" spans="1:165" ht="17.25" customHeight="1" x14ac:dyDescent="0.3">
      <c r="A1403" s="17"/>
      <c r="B1403" s="19"/>
      <c r="E1403" s="78"/>
      <c r="F1403" s="78"/>
      <c r="G1403" s="78"/>
      <c r="H1403" s="78"/>
      <c r="I1403" s="78"/>
      <c r="W1403" s="188"/>
      <c r="AM1403" s="179"/>
      <c r="FH1403" s="37">
        <v>0</v>
      </c>
      <c r="FI1403" s="37">
        <v>0</v>
      </c>
    </row>
    <row r="1404" spans="1:165" ht="17.25" customHeight="1" x14ac:dyDescent="0.3">
      <c r="A1404" s="17"/>
      <c r="B1404" s="19"/>
      <c r="E1404" s="78"/>
      <c r="F1404" s="78"/>
      <c r="G1404" s="78"/>
      <c r="H1404" s="78"/>
      <c r="I1404" s="78"/>
      <c r="W1404" s="188"/>
      <c r="AM1404" s="179"/>
      <c r="FH1404" s="37">
        <v>0</v>
      </c>
      <c r="FI1404" s="37">
        <v>0</v>
      </c>
    </row>
    <row r="1405" spans="1:165" ht="17.25" customHeight="1" x14ac:dyDescent="0.3">
      <c r="A1405" s="17"/>
      <c r="B1405" s="19"/>
      <c r="E1405" s="78"/>
      <c r="F1405" s="78"/>
      <c r="G1405" s="78"/>
      <c r="H1405" s="78"/>
      <c r="I1405" s="78"/>
      <c r="W1405" s="188"/>
      <c r="AM1405" s="179"/>
      <c r="FH1405" s="37">
        <v>0</v>
      </c>
      <c r="FI1405" s="37">
        <v>0</v>
      </c>
    </row>
    <row r="1406" spans="1:165" ht="17.25" customHeight="1" x14ac:dyDescent="0.3">
      <c r="A1406" s="17"/>
      <c r="B1406" s="19"/>
      <c r="E1406" s="78"/>
      <c r="F1406" s="78"/>
      <c r="G1406" s="78"/>
      <c r="H1406" s="78"/>
      <c r="I1406" s="78"/>
      <c r="W1406" s="188"/>
      <c r="AM1406" s="179"/>
      <c r="FH1406" s="37">
        <v>0</v>
      </c>
      <c r="FI1406" s="37">
        <v>0</v>
      </c>
    </row>
    <row r="1407" spans="1:165" ht="17.25" customHeight="1" x14ac:dyDescent="0.3">
      <c r="A1407" s="17"/>
      <c r="B1407" s="19"/>
      <c r="E1407" s="78"/>
      <c r="F1407" s="78"/>
      <c r="G1407" s="78"/>
      <c r="H1407" s="78"/>
      <c r="I1407" s="78"/>
      <c r="W1407" s="188"/>
      <c r="AM1407" s="179"/>
      <c r="FH1407" s="37">
        <v>0</v>
      </c>
      <c r="FI1407" s="37">
        <v>0</v>
      </c>
    </row>
    <row r="1408" spans="1:165" ht="17.25" customHeight="1" x14ac:dyDescent="0.3">
      <c r="A1408" s="17"/>
      <c r="B1408" s="19"/>
      <c r="E1408" s="78"/>
      <c r="F1408" s="78"/>
      <c r="G1408" s="78"/>
      <c r="H1408" s="78"/>
      <c r="I1408" s="78"/>
      <c r="W1408" s="188"/>
      <c r="AM1408" s="179"/>
      <c r="FH1408" s="37">
        <v>0</v>
      </c>
      <c r="FI1408" s="37">
        <v>0</v>
      </c>
    </row>
    <row r="1409" spans="1:165" ht="17.25" customHeight="1" x14ac:dyDescent="0.3">
      <c r="A1409" s="17"/>
      <c r="B1409" s="19"/>
      <c r="E1409" s="78"/>
      <c r="F1409" s="78"/>
      <c r="G1409" s="78"/>
      <c r="H1409" s="78"/>
      <c r="I1409" s="78"/>
      <c r="W1409" s="188"/>
      <c r="AM1409" s="179"/>
      <c r="FH1409" s="37">
        <v>0</v>
      </c>
      <c r="FI1409" s="37">
        <v>0</v>
      </c>
    </row>
    <row r="1410" spans="1:165" ht="17.25" customHeight="1" x14ac:dyDescent="0.3">
      <c r="A1410" s="17"/>
      <c r="B1410" s="19"/>
      <c r="E1410" s="78"/>
      <c r="F1410" s="78"/>
      <c r="G1410" s="78"/>
      <c r="H1410" s="78"/>
      <c r="I1410" s="78"/>
      <c r="W1410" s="188"/>
      <c r="AM1410" s="179"/>
      <c r="FH1410" s="37">
        <v>0</v>
      </c>
      <c r="FI1410" s="37">
        <v>0</v>
      </c>
    </row>
    <row r="1411" spans="1:165" ht="17.25" customHeight="1" x14ac:dyDescent="0.3">
      <c r="A1411" s="17"/>
      <c r="B1411" s="19"/>
      <c r="E1411" s="78"/>
      <c r="F1411" s="78"/>
      <c r="G1411" s="78"/>
      <c r="H1411" s="78"/>
      <c r="I1411" s="78"/>
      <c r="W1411" s="188"/>
      <c r="AM1411" s="179"/>
      <c r="FH1411" s="37">
        <v>0</v>
      </c>
      <c r="FI1411" s="37">
        <v>0</v>
      </c>
    </row>
    <row r="1412" spans="1:165" ht="17.25" customHeight="1" x14ac:dyDescent="0.3">
      <c r="A1412" s="17"/>
      <c r="B1412" s="19"/>
      <c r="E1412" s="78"/>
      <c r="F1412" s="78"/>
      <c r="G1412" s="78"/>
      <c r="H1412" s="78"/>
      <c r="I1412" s="78"/>
      <c r="W1412" s="188"/>
      <c r="AM1412" s="179"/>
      <c r="FH1412" s="37">
        <v>0</v>
      </c>
      <c r="FI1412" s="37">
        <v>0</v>
      </c>
    </row>
    <row r="1413" spans="1:165" ht="17.25" customHeight="1" x14ac:dyDescent="0.3">
      <c r="A1413" s="17"/>
      <c r="B1413" s="19"/>
      <c r="E1413" s="78"/>
      <c r="F1413" s="78"/>
      <c r="G1413" s="78"/>
      <c r="H1413" s="78"/>
      <c r="I1413" s="78"/>
      <c r="W1413" s="188"/>
      <c r="AM1413" s="179"/>
      <c r="FH1413" s="37">
        <v>0</v>
      </c>
      <c r="FI1413" s="37">
        <v>0</v>
      </c>
    </row>
    <row r="1414" spans="1:165" ht="17.25" customHeight="1" x14ac:dyDescent="0.3">
      <c r="A1414" s="17"/>
      <c r="B1414" s="19"/>
      <c r="E1414" s="78"/>
      <c r="F1414" s="78"/>
      <c r="G1414" s="78"/>
      <c r="H1414" s="78"/>
      <c r="I1414" s="78"/>
      <c r="W1414" s="188"/>
      <c r="AM1414" s="179"/>
      <c r="FH1414" s="37">
        <v>0</v>
      </c>
      <c r="FI1414" s="37">
        <v>0</v>
      </c>
    </row>
    <row r="1415" spans="1:165" ht="17.25" customHeight="1" x14ac:dyDescent="0.3">
      <c r="A1415" s="17"/>
      <c r="B1415" s="19"/>
      <c r="E1415" s="78"/>
      <c r="F1415" s="78"/>
      <c r="G1415" s="78"/>
      <c r="H1415" s="78"/>
      <c r="I1415" s="78"/>
      <c r="W1415" s="188"/>
      <c r="AM1415" s="179"/>
      <c r="FH1415" s="37">
        <v>0</v>
      </c>
      <c r="FI1415" s="37">
        <v>0</v>
      </c>
    </row>
    <row r="1416" spans="1:165" ht="17.25" customHeight="1" x14ac:dyDescent="0.3">
      <c r="A1416" s="17"/>
      <c r="B1416" s="19"/>
      <c r="E1416" s="78"/>
      <c r="F1416" s="78"/>
      <c r="G1416" s="78"/>
      <c r="H1416" s="78"/>
      <c r="I1416" s="78"/>
      <c r="W1416" s="188"/>
      <c r="AM1416" s="179"/>
      <c r="FH1416" s="37">
        <v>0</v>
      </c>
      <c r="FI1416" s="37">
        <v>0</v>
      </c>
    </row>
    <row r="1417" spans="1:165" ht="17.25" customHeight="1" x14ac:dyDescent="0.3">
      <c r="A1417" s="17"/>
      <c r="B1417" s="19"/>
      <c r="E1417" s="78"/>
      <c r="F1417" s="78"/>
      <c r="G1417" s="78"/>
      <c r="H1417" s="78"/>
      <c r="I1417" s="78"/>
      <c r="W1417" s="188"/>
      <c r="AM1417" s="179"/>
      <c r="FH1417" s="37">
        <v>0</v>
      </c>
      <c r="FI1417" s="37">
        <v>0</v>
      </c>
    </row>
    <row r="1418" spans="1:165" ht="17.25" customHeight="1" x14ac:dyDescent="0.3">
      <c r="A1418" s="17"/>
      <c r="B1418" s="19"/>
      <c r="E1418" s="78"/>
      <c r="F1418" s="78"/>
      <c r="G1418" s="78"/>
      <c r="H1418" s="78"/>
      <c r="I1418" s="78"/>
      <c r="W1418" s="188"/>
      <c r="AM1418" s="179"/>
      <c r="FH1418" s="37">
        <v>0</v>
      </c>
      <c r="FI1418" s="37">
        <v>0</v>
      </c>
    </row>
    <row r="1419" spans="1:165" ht="17.25" customHeight="1" x14ac:dyDescent="0.3">
      <c r="A1419" s="17"/>
      <c r="B1419" s="19"/>
      <c r="E1419" s="78"/>
      <c r="F1419" s="78"/>
      <c r="G1419" s="78"/>
      <c r="H1419" s="78"/>
      <c r="I1419" s="78"/>
      <c r="W1419" s="188"/>
      <c r="AM1419" s="179"/>
      <c r="FH1419" s="37">
        <v>0</v>
      </c>
      <c r="FI1419" s="37">
        <v>0</v>
      </c>
    </row>
    <row r="1420" spans="1:165" ht="17.25" customHeight="1" x14ac:dyDescent="0.3">
      <c r="A1420" s="17"/>
      <c r="B1420" s="19"/>
      <c r="E1420" s="78"/>
      <c r="F1420" s="78"/>
      <c r="G1420" s="78"/>
      <c r="H1420" s="78"/>
      <c r="I1420" s="78"/>
      <c r="W1420" s="188"/>
      <c r="AM1420" s="179"/>
      <c r="FH1420" s="37">
        <v>0</v>
      </c>
      <c r="FI1420" s="37">
        <v>0</v>
      </c>
    </row>
    <row r="1421" spans="1:165" ht="17.25" customHeight="1" x14ac:dyDescent="0.3">
      <c r="A1421" s="17"/>
      <c r="B1421" s="19"/>
      <c r="E1421" s="78"/>
      <c r="F1421" s="78"/>
      <c r="G1421" s="78"/>
      <c r="H1421" s="78"/>
      <c r="I1421" s="78"/>
      <c r="W1421" s="188"/>
      <c r="AM1421" s="179"/>
      <c r="FH1421" s="37">
        <v>0</v>
      </c>
      <c r="FI1421" s="37">
        <v>0</v>
      </c>
    </row>
    <row r="1422" spans="1:165" ht="17.25" customHeight="1" x14ac:dyDescent="0.3">
      <c r="A1422" s="17"/>
      <c r="B1422" s="19"/>
      <c r="E1422" s="78"/>
      <c r="F1422" s="78"/>
      <c r="G1422" s="78"/>
      <c r="H1422" s="78"/>
      <c r="I1422" s="78"/>
      <c r="W1422" s="188"/>
      <c r="AM1422" s="179"/>
      <c r="FH1422" s="37">
        <v>0</v>
      </c>
      <c r="FI1422" s="37">
        <v>0</v>
      </c>
    </row>
    <row r="1423" spans="1:165" ht="17.25" customHeight="1" x14ac:dyDescent="0.3">
      <c r="A1423" s="17"/>
      <c r="B1423" s="19"/>
      <c r="E1423" s="78"/>
      <c r="F1423" s="78"/>
      <c r="G1423" s="78"/>
      <c r="H1423" s="78"/>
      <c r="I1423" s="78"/>
      <c r="W1423" s="188"/>
      <c r="AM1423" s="179"/>
      <c r="FH1423" s="37">
        <v>0</v>
      </c>
      <c r="FI1423" s="37">
        <v>0</v>
      </c>
    </row>
    <row r="1424" spans="1:165" ht="17.25" customHeight="1" x14ac:dyDescent="0.3">
      <c r="A1424" s="17"/>
      <c r="B1424" s="19"/>
      <c r="E1424" s="78"/>
      <c r="F1424" s="78"/>
      <c r="G1424" s="78"/>
      <c r="H1424" s="78"/>
      <c r="I1424" s="78"/>
      <c r="W1424" s="188"/>
      <c r="AM1424" s="179"/>
      <c r="FH1424" s="37">
        <v>0</v>
      </c>
      <c r="FI1424" s="37">
        <v>0</v>
      </c>
    </row>
    <row r="1425" spans="1:165" ht="17.25" customHeight="1" x14ac:dyDescent="0.3">
      <c r="A1425" s="17"/>
      <c r="B1425" s="19"/>
      <c r="E1425" s="78"/>
      <c r="F1425" s="78"/>
      <c r="G1425" s="78"/>
      <c r="H1425" s="78"/>
      <c r="I1425" s="78"/>
      <c r="W1425" s="188"/>
      <c r="AM1425" s="179"/>
      <c r="FH1425" s="37">
        <v>0</v>
      </c>
      <c r="FI1425" s="37">
        <v>0</v>
      </c>
    </row>
    <row r="1426" spans="1:165" ht="17.25" customHeight="1" x14ac:dyDescent="0.3">
      <c r="A1426" s="17"/>
      <c r="B1426" s="19"/>
      <c r="E1426" s="78"/>
      <c r="F1426" s="78"/>
      <c r="G1426" s="78"/>
      <c r="H1426" s="78"/>
      <c r="I1426" s="78"/>
      <c r="W1426" s="188"/>
      <c r="AM1426" s="179"/>
      <c r="FH1426" s="37">
        <v>0</v>
      </c>
      <c r="FI1426" s="37">
        <v>0</v>
      </c>
    </row>
    <row r="1427" spans="1:165" ht="17.25" customHeight="1" x14ac:dyDescent="0.3">
      <c r="A1427" s="17"/>
      <c r="B1427" s="19"/>
      <c r="E1427" s="78"/>
      <c r="F1427" s="78"/>
      <c r="G1427" s="78"/>
      <c r="H1427" s="78"/>
      <c r="I1427" s="78"/>
      <c r="W1427" s="188"/>
      <c r="AM1427" s="179"/>
      <c r="FH1427" s="37">
        <v>0</v>
      </c>
      <c r="FI1427" s="37">
        <v>0</v>
      </c>
    </row>
    <row r="1428" spans="1:165" ht="17.25" customHeight="1" x14ac:dyDescent="0.3">
      <c r="A1428" s="17"/>
      <c r="B1428" s="19"/>
      <c r="E1428" s="78"/>
      <c r="F1428" s="78"/>
      <c r="G1428" s="78"/>
      <c r="H1428" s="78"/>
      <c r="I1428" s="78"/>
      <c r="W1428" s="188"/>
      <c r="AM1428" s="179"/>
      <c r="FH1428" s="37">
        <v>0</v>
      </c>
      <c r="FI1428" s="37">
        <v>0</v>
      </c>
    </row>
    <row r="1429" spans="1:165" ht="17.25" customHeight="1" x14ac:dyDescent="0.3">
      <c r="A1429" s="17"/>
      <c r="B1429" s="19"/>
      <c r="E1429" s="78"/>
      <c r="F1429" s="78"/>
      <c r="G1429" s="78"/>
      <c r="H1429" s="78"/>
      <c r="I1429" s="78"/>
      <c r="W1429" s="188"/>
      <c r="AM1429" s="179"/>
      <c r="FH1429" s="37">
        <v>0</v>
      </c>
      <c r="FI1429" s="37">
        <v>0</v>
      </c>
    </row>
    <row r="1430" spans="1:165" ht="17.25" customHeight="1" x14ac:dyDescent="0.3">
      <c r="A1430" s="17"/>
      <c r="B1430" s="19"/>
      <c r="E1430" s="78"/>
      <c r="F1430" s="78"/>
      <c r="G1430" s="78"/>
      <c r="H1430" s="78"/>
      <c r="I1430" s="78"/>
      <c r="W1430" s="188"/>
      <c r="AM1430" s="179"/>
      <c r="FH1430" s="37">
        <v>0</v>
      </c>
      <c r="FI1430" s="37">
        <v>0</v>
      </c>
    </row>
    <row r="1431" spans="1:165" ht="17.25" customHeight="1" x14ac:dyDescent="0.3">
      <c r="A1431" s="17"/>
      <c r="B1431" s="19"/>
      <c r="E1431" s="78"/>
      <c r="F1431" s="78"/>
      <c r="G1431" s="78"/>
      <c r="H1431" s="78"/>
      <c r="I1431" s="78"/>
      <c r="W1431" s="188"/>
      <c r="AM1431" s="179"/>
      <c r="FH1431" s="37">
        <v>0</v>
      </c>
      <c r="FI1431" s="37">
        <v>0</v>
      </c>
    </row>
    <row r="1432" spans="1:165" ht="17.25" customHeight="1" x14ac:dyDescent="0.3">
      <c r="A1432" s="17"/>
      <c r="B1432" s="19"/>
      <c r="E1432" s="78"/>
      <c r="F1432" s="78"/>
      <c r="G1432" s="78"/>
      <c r="H1432" s="78"/>
      <c r="I1432" s="78"/>
      <c r="W1432" s="188"/>
      <c r="AM1432" s="179"/>
      <c r="FH1432" s="37">
        <v>0</v>
      </c>
      <c r="FI1432" s="37">
        <v>0</v>
      </c>
    </row>
    <row r="1433" spans="1:165" ht="17.25" customHeight="1" x14ac:dyDescent="0.3">
      <c r="A1433" s="17"/>
      <c r="B1433" s="19"/>
      <c r="E1433" s="78"/>
      <c r="F1433" s="78"/>
      <c r="G1433" s="78"/>
      <c r="H1433" s="78"/>
      <c r="I1433" s="78"/>
      <c r="W1433" s="188"/>
      <c r="AM1433" s="179"/>
      <c r="FH1433" s="37">
        <v>0</v>
      </c>
      <c r="FI1433" s="37">
        <v>0</v>
      </c>
    </row>
    <row r="1434" spans="1:165" ht="17.25" customHeight="1" x14ac:dyDescent="0.3">
      <c r="A1434" s="17"/>
      <c r="B1434" s="19"/>
      <c r="E1434" s="78"/>
      <c r="F1434" s="78"/>
      <c r="G1434" s="78"/>
      <c r="H1434" s="78"/>
      <c r="I1434" s="78"/>
      <c r="W1434" s="188"/>
      <c r="AM1434" s="179"/>
      <c r="FH1434" s="37">
        <v>0</v>
      </c>
      <c r="FI1434" s="37">
        <v>0</v>
      </c>
    </row>
    <row r="1435" spans="1:165" ht="17.25" customHeight="1" x14ac:dyDescent="0.3">
      <c r="A1435" s="17"/>
      <c r="B1435" s="19"/>
      <c r="E1435" s="78"/>
      <c r="F1435" s="78"/>
      <c r="G1435" s="78"/>
      <c r="H1435" s="78"/>
      <c r="I1435" s="78"/>
      <c r="W1435" s="188"/>
      <c r="AM1435" s="179"/>
      <c r="FH1435" s="37">
        <v>0</v>
      </c>
      <c r="FI1435" s="37">
        <v>0</v>
      </c>
    </row>
    <row r="1436" spans="1:165" ht="17.25" customHeight="1" x14ac:dyDescent="0.3">
      <c r="A1436" s="17"/>
      <c r="B1436" s="19"/>
      <c r="E1436" s="78"/>
      <c r="F1436" s="78"/>
      <c r="G1436" s="78"/>
      <c r="H1436" s="78"/>
      <c r="I1436" s="78"/>
      <c r="W1436" s="188"/>
      <c r="AM1436" s="179"/>
      <c r="FH1436" s="37">
        <v>0</v>
      </c>
      <c r="FI1436" s="37">
        <v>0</v>
      </c>
    </row>
    <row r="1437" spans="1:165" ht="17.25" customHeight="1" x14ac:dyDescent="0.3">
      <c r="A1437" s="17"/>
      <c r="B1437" s="19"/>
      <c r="E1437" s="78"/>
      <c r="F1437" s="78"/>
      <c r="G1437" s="78"/>
      <c r="H1437" s="78"/>
      <c r="I1437" s="78"/>
      <c r="W1437" s="188"/>
      <c r="AM1437" s="179"/>
      <c r="FH1437" s="37">
        <v>0</v>
      </c>
      <c r="FI1437" s="37">
        <v>0</v>
      </c>
    </row>
    <row r="1438" spans="1:165" ht="17.25" customHeight="1" x14ac:dyDescent="0.3">
      <c r="A1438" s="17"/>
      <c r="B1438" s="19"/>
      <c r="E1438" s="78"/>
      <c r="F1438" s="78"/>
      <c r="G1438" s="78"/>
      <c r="H1438" s="78"/>
      <c r="I1438" s="78"/>
      <c r="W1438" s="188"/>
      <c r="AM1438" s="179"/>
      <c r="FH1438" s="37">
        <v>0</v>
      </c>
      <c r="FI1438" s="37">
        <v>0</v>
      </c>
    </row>
    <row r="1439" spans="1:165" ht="17.25" customHeight="1" x14ac:dyDescent="0.3">
      <c r="A1439" s="17"/>
      <c r="B1439" s="19"/>
      <c r="E1439" s="78"/>
      <c r="F1439" s="78"/>
      <c r="G1439" s="78"/>
      <c r="H1439" s="78"/>
      <c r="I1439" s="78"/>
      <c r="W1439" s="188"/>
      <c r="AM1439" s="179"/>
      <c r="FH1439" s="37">
        <v>0</v>
      </c>
      <c r="FI1439" s="37">
        <v>0</v>
      </c>
    </row>
    <row r="1440" spans="1:165" ht="17.25" customHeight="1" x14ac:dyDescent="0.3">
      <c r="A1440" s="17"/>
      <c r="B1440" s="19"/>
      <c r="E1440" s="78"/>
      <c r="F1440" s="78"/>
      <c r="G1440" s="78"/>
      <c r="H1440" s="78"/>
      <c r="I1440" s="78"/>
      <c r="W1440" s="188"/>
      <c r="AM1440" s="179"/>
      <c r="FH1440" s="37">
        <v>0</v>
      </c>
      <c r="FI1440" s="37">
        <v>0</v>
      </c>
    </row>
    <row r="1441" spans="1:165" ht="17.25" customHeight="1" x14ac:dyDescent="0.3">
      <c r="A1441" s="17"/>
      <c r="B1441" s="19"/>
      <c r="E1441" s="78"/>
      <c r="F1441" s="78"/>
      <c r="G1441" s="78"/>
      <c r="H1441" s="78"/>
      <c r="I1441" s="78"/>
      <c r="W1441" s="188"/>
      <c r="AM1441" s="179"/>
      <c r="FH1441" s="37">
        <v>0</v>
      </c>
      <c r="FI1441" s="37">
        <v>0</v>
      </c>
    </row>
    <row r="1442" spans="1:165" ht="17.25" customHeight="1" x14ac:dyDescent="0.3">
      <c r="A1442" s="17"/>
      <c r="B1442" s="19"/>
      <c r="E1442" s="78"/>
      <c r="F1442" s="78"/>
      <c r="G1442" s="78"/>
      <c r="H1442" s="78"/>
      <c r="I1442" s="78"/>
      <c r="W1442" s="188"/>
      <c r="AM1442" s="179"/>
      <c r="FH1442" s="37">
        <v>0</v>
      </c>
      <c r="FI1442" s="37">
        <v>0</v>
      </c>
    </row>
    <row r="1443" spans="1:165" ht="17.25" customHeight="1" x14ac:dyDescent="0.3">
      <c r="A1443" s="17"/>
      <c r="B1443" s="19"/>
      <c r="E1443" s="78"/>
      <c r="F1443" s="78"/>
      <c r="G1443" s="78"/>
      <c r="H1443" s="78"/>
      <c r="I1443" s="78"/>
      <c r="W1443" s="188"/>
      <c r="AM1443" s="179"/>
      <c r="FH1443" s="37">
        <v>0</v>
      </c>
      <c r="FI1443" s="37">
        <v>0</v>
      </c>
    </row>
    <row r="1444" spans="1:165" ht="17.25" customHeight="1" x14ac:dyDescent="0.3">
      <c r="A1444" s="17"/>
      <c r="B1444" s="19"/>
      <c r="E1444" s="78"/>
      <c r="F1444" s="78"/>
      <c r="G1444" s="78"/>
      <c r="H1444" s="78"/>
      <c r="I1444" s="78"/>
      <c r="W1444" s="188"/>
      <c r="AM1444" s="179"/>
      <c r="FH1444" s="37">
        <v>0</v>
      </c>
      <c r="FI1444" s="37">
        <v>0</v>
      </c>
    </row>
    <row r="1445" spans="1:165" ht="17.25" customHeight="1" x14ac:dyDescent="0.3">
      <c r="A1445" s="17"/>
      <c r="B1445" s="19"/>
      <c r="E1445" s="78"/>
      <c r="F1445" s="78"/>
      <c r="G1445" s="78"/>
      <c r="H1445" s="78"/>
      <c r="I1445" s="78"/>
      <c r="W1445" s="188"/>
      <c r="AM1445" s="179"/>
      <c r="FH1445" s="37">
        <v>0</v>
      </c>
      <c r="FI1445" s="37">
        <v>0</v>
      </c>
    </row>
    <row r="1446" spans="1:165" ht="17.25" customHeight="1" x14ac:dyDescent="0.3">
      <c r="A1446" s="17"/>
      <c r="B1446" s="19"/>
      <c r="E1446" s="78"/>
      <c r="F1446" s="78"/>
      <c r="G1446" s="78"/>
      <c r="H1446" s="78"/>
      <c r="I1446" s="78"/>
      <c r="W1446" s="188"/>
      <c r="AM1446" s="179"/>
      <c r="FH1446" s="37">
        <v>0</v>
      </c>
      <c r="FI1446" s="37">
        <v>0</v>
      </c>
    </row>
    <row r="1447" spans="1:165" ht="17.25" customHeight="1" x14ac:dyDescent="0.3">
      <c r="A1447" s="17"/>
      <c r="B1447" s="19"/>
      <c r="E1447" s="78"/>
      <c r="F1447" s="78"/>
      <c r="G1447" s="78"/>
      <c r="H1447" s="78"/>
      <c r="I1447" s="78"/>
      <c r="W1447" s="188"/>
      <c r="AM1447" s="179"/>
      <c r="FH1447" s="37">
        <v>0</v>
      </c>
      <c r="FI1447" s="37">
        <v>0</v>
      </c>
    </row>
    <row r="1448" spans="1:165" ht="17.25" customHeight="1" x14ac:dyDescent="0.3">
      <c r="A1448" s="17"/>
      <c r="B1448" s="19"/>
      <c r="E1448" s="78"/>
      <c r="F1448" s="78"/>
      <c r="G1448" s="78"/>
      <c r="H1448" s="78"/>
      <c r="I1448" s="78"/>
      <c r="W1448" s="188"/>
      <c r="AM1448" s="179"/>
      <c r="FH1448" s="37">
        <v>0</v>
      </c>
      <c r="FI1448" s="37">
        <v>0</v>
      </c>
    </row>
    <row r="1449" spans="1:165" ht="17.25" customHeight="1" x14ac:dyDescent="0.3">
      <c r="A1449" s="17"/>
      <c r="B1449" s="19"/>
      <c r="E1449" s="78"/>
      <c r="F1449" s="78"/>
      <c r="G1449" s="78"/>
      <c r="H1449" s="78"/>
      <c r="I1449" s="78"/>
      <c r="W1449" s="188"/>
      <c r="AM1449" s="179"/>
      <c r="FH1449" s="37">
        <v>0</v>
      </c>
      <c r="FI1449" s="37">
        <v>0</v>
      </c>
    </row>
    <row r="1450" spans="1:165" ht="17.25" customHeight="1" x14ac:dyDescent="0.3">
      <c r="A1450" s="17"/>
      <c r="B1450" s="19"/>
      <c r="E1450" s="78"/>
      <c r="F1450" s="78"/>
      <c r="G1450" s="78"/>
      <c r="H1450" s="78"/>
      <c r="I1450" s="78"/>
      <c r="W1450" s="188"/>
      <c r="AM1450" s="179"/>
      <c r="FH1450" s="37">
        <v>0</v>
      </c>
      <c r="FI1450" s="37">
        <v>0</v>
      </c>
    </row>
    <row r="1451" spans="1:165" ht="17.25" customHeight="1" x14ac:dyDescent="0.3">
      <c r="A1451" s="17"/>
      <c r="B1451" s="19"/>
      <c r="E1451" s="78"/>
      <c r="F1451" s="78"/>
      <c r="G1451" s="78"/>
      <c r="H1451" s="78"/>
      <c r="I1451" s="78"/>
      <c r="W1451" s="188"/>
      <c r="AM1451" s="179"/>
      <c r="FH1451" s="37">
        <v>0</v>
      </c>
      <c r="FI1451" s="37">
        <v>0</v>
      </c>
    </row>
    <row r="1452" spans="1:165" ht="17.25" customHeight="1" x14ac:dyDescent="0.3">
      <c r="A1452" s="17"/>
      <c r="B1452" s="19"/>
      <c r="E1452" s="78"/>
      <c r="F1452" s="78"/>
      <c r="G1452" s="78"/>
      <c r="H1452" s="78"/>
      <c r="I1452" s="78"/>
      <c r="W1452" s="188"/>
      <c r="AM1452" s="179"/>
      <c r="FH1452" s="37">
        <v>0</v>
      </c>
      <c r="FI1452" s="37">
        <v>0</v>
      </c>
    </row>
    <row r="1453" spans="1:165" ht="17.25" customHeight="1" x14ac:dyDescent="0.3">
      <c r="A1453" s="17"/>
      <c r="B1453" s="19"/>
      <c r="E1453" s="78"/>
      <c r="F1453" s="78"/>
      <c r="G1453" s="78"/>
      <c r="H1453" s="78"/>
      <c r="I1453" s="78"/>
      <c r="W1453" s="188"/>
      <c r="AM1453" s="179"/>
      <c r="FH1453" s="37">
        <v>0</v>
      </c>
      <c r="FI1453" s="37">
        <v>0</v>
      </c>
    </row>
    <row r="1454" spans="1:165" ht="17.25" customHeight="1" x14ac:dyDescent="0.3">
      <c r="A1454" s="17"/>
      <c r="B1454" s="19"/>
      <c r="E1454" s="78"/>
      <c r="F1454" s="78"/>
      <c r="G1454" s="78"/>
      <c r="H1454" s="78"/>
      <c r="I1454" s="78"/>
      <c r="W1454" s="188"/>
      <c r="AM1454" s="179"/>
      <c r="FH1454" s="37">
        <v>0</v>
      </c>
      <c r="FI1454" s="37">
        <v>0</v>
      </c>
    </row>
    <row r="1455" spans="1:165" ht="17.25" customHeight="1" x14ac:dyDescent="0.3">
      <c r="A1455" s="17"/>
      <c r="B1455" s="19"/>
      <c r="E1455" s="78"/>
      <c r="F1455" s="78"/>
      <c r="G1455" s="78"/>
      <c r="H1455" s="78"/>
      <c r="I1455" s="78"/>
      <c r="W1455" s="188"/>
      <c r="AM1455" s="179"/>
      <c r="FH1455" s="37">
        <v>0</v>
      </c>
      <c r="FI1455" s="37">
        <v>0</v>
      </c>
    </row>
    <row r="1456" spans="1:165" ht="17.25" customHeight="1" x14ac:dyDescent="0.3">
      <c r="A1456" s="17"/>
      <c r="B1456" s="19"/>
      <c r="E1456" s="78"/>
      <c r="F1456" s="78"/>
      <c r="G1456" s="78"/>
      <c r="H1456" s="78"/>
      <c r="I1456" s="78"/>
      <c r="W1456" s="188"/>
      <c r="AM1456" s="179"/>
      <c r="FH1456" s="37">
        <v>0</v>
      </c>
      <c r="FI1456" s="37">
        <v>0</v>
      </c>
    </row>
    <row r="1457" spans="1:165" ht="17.25" customHeight="1" x14ac:dyDescent="0.3">
      <c r="A1457" s="17"/>
      <c r="B1457" s="19"/>
      <c r="E1457" s="78"/>
      <c r="F1457" s="78"/>
      <c r="G1457" s="78"/>
      <c r="H1457" s="78"/>
      <c r="I1457" s="78"/>
      <c r="W1457" s="188"/>
      <c r="AM1457" s="179"/>
      <c r="FH1457" s="37">
        <v>0</v>
      </c>
      <c r="FI1457" s="37">
        <v>0</v>
      </c>
    </row>
    <row r="1458" spans="1:165" ht="17.25" customHeight="1" x14ac:dyDescent="0.3">
      <c r="A1458" s="17"/>
      <c r="B1458" s="19"/>
      <c r="E1458" s="78"/>
      <c r="F1458" s="78"/>
      <c r="G1458" s="78"/>
      <c r="H1458" s="78"/>
      <c r="I1458" s="78"/>
      <c r="W1458" s="188"/>
      <c r="AM1458" s="179"/>
      <c r="FH1458" s="37">
        <v>0</v>
      </c>
      <c r="FI1458" s="37">
        <v>0</v>
      </c>
    </row>
    <row r="1459" spans="1:165" ht="17.25" customHeight="1" x14ac:dyDescent="0.3">
      <c r="A1459" s="17"/>
      <c r="B1459" s="19"/>
      <c r="E1459" s="78"/>
      <c r="F1459" s="78"/>
      <c r="G1459" s="78"/>
      <c r="H1459" s="78"/>
      <c r="I1459" s="78"/>
      <c r="W1459" s="188"/>
      <c r="AM1459" s="179"/>
      <c r="FH1459" s="37">
        <v>0</v>
      </c>
      <c r="FI1459" s="37">
        <v>0</v>
      </c>
    </row>
    <row r="1460" spans="1:165" ht="17.25" customHeight="1" x14ac:dyDescent="0.3">
      <c r="A1460" s="17"/>
      <c r="B1460" s="19"/>
      <c r="E1460" s="78"/>
      <c r="F1460" s="78"/>
      <c r="G1460" s="78"/>
      <c r="H1460" s="78"/>
      <c r="I1460" s="78"/>
      <c r="W1460" s="188"/>
      <c r="AM1460" s="179"/>
      <c r="FH1460" s="37">
        <v>0</v>
      </c>
      <c r="FI1460" s="37">
        <v>0</v>
      </c>
    </row>
    <row r="1461" spans="1:165" ht="17.25" customHeight="1" x14ac:dyDescent="0.3">
      <c r="A1461" s="17"/>
      <c r="B1461" s="19"/>
      <c r="E1461" s="78"/>
      <c r="F1461" s="78"/>
      <c r="G1461" s="78"/>
      <c r="H1461" s="78"/>
      <c r="I1461" s="78"/>
      <c r="W1461" s="188"/>
      <c r="AM1461" s="179"/>
      <c r="FH1461" s="37">
        <v>0</v>
      </c>
      <c r="FI1461" s="37">
        <v>0</v>
      </c>
    </row>
    <row r="1462" spans="1:165" ht="17.25" customHeight="1" x14ac:dyDescent="0.3">
      <c r="A1462" s="17"/>
      <c r="B1462" s="19"/>
      <c r="E1462" s="78"/>
      <c r="F1462" s="78"/>
      <c r="G1462" s="78"/>
      <c r="H1462" s="78"/>
      <c r="I1462" s="78"/>
      <c r="W1462" s="188"/>
      <c r="AM1462" s="179"/>
      <c r="FH1462" s="37">
        <v>0</v>
      </c>
      <c r="FI1462" s="37">
        <v>0</v>
      </c>
    </row>
    <row r="1463" spans="1:165" ht="17.25" customHeight="1" x14ac:dyDescent="0.3">
      <c r="A1463" s="17"/>
      <c r="B1463" s="19"/>
      <c r="E1463" s="78"/>
      <c r="F1463" s="78"/>
      <c r="G1463" s="78"/>
      <c r="H1463" s="78"/>
      <c r="I1463" s="78"/>
      <c r="W1463" s="188"/>
      <c r="AM1463" s="179"/>
      <c r="FH1463" s="37">
        <v>0</v>
      </c>
      <c r="FI1463" s="37">
        <v>0</v>
      </c>
    </row>
    <row r="1464" spans="1:165" ht="17.25" customHeight="1" x14ac:dyDescent="0.3">
      <c r="A1464" s="17"/>
      <c r="B1464" s="19"/>
      <c r="E1464" s="78"/>
      <c r="F1464" s="78"/>
      <c r="G1464" s="78"/>
      <c r="H1464" s="78"/>
      <c r="I1464" s="78"/>
      <c r="W1464" s="188"/>
      <c r="AM1464" s="179"/>
      <c r="FH1464" s="37">
        <v>0</v>
      </c>
      <c r="FI1464" s="37">
        <v>0</v>
      </c>
    </row>
    <row r="1465" spans="1:165" ht="17.25" customHeight="1" x14ac:dyDescent="0.3">
      <c r="A1465" s="17"/>
      <c r="B1465" s="19"/>
      <c r="E1465" s="78"/>
      <c r="F1465" s="78"/>
      <c r="G1465" s="78"/>
      <c r="H1465" s="78"/>
      <c r="I1465" s="78"/>
      <c r="W1465" s="188"/>
      <c r="AM1465" s="179"/>
      <c r="FH1465" s="37">
        <v>0</v>
      </c>
      <c r="FI1465" s="37">
        <v>0</v>
      </c>
    </row>
    <row r="1466" spans="1:165" ht="17.25" customHeight="1" x14ac:dyDescent="0.3">
      <c r="A1466" s="17"/>
      <c r="B1466" s="19"/>
      <c r="E1466" s="78"/>
      <c r="F1466" s="78"/>
      <c r="G1466" s="78"/>
      <c r="H1466" s="78"/>
      <c r="I1466" s="78"/>
      <c r="W1466" s="188"/>
      <c r="AM1466" s="179"/>
      <c r="FH1466" s="37">
        <v>0</v>
      </c>
      <c r="FI1466" s="37">
        <v>0</v>
      </c>
    </row>
    <row r="1467" spans="1:165" ht="17.25" customHeight="1" x14ac:dyDescent="0.3">
      <c r="A1467" s="17"/>
      <c r="B1467" s="19"/>
      <c r="E1467" s="78"/>
      <c r="F1467" s="78"/>
      <c r="G1467" s="78"/>
      <c r="H1467" s="78"/>
      <c r="I1467" s="78"/>
      <c r="W1467" s="188"/>
      <c r="AM1467" s="179"/>
      <c r="FH1467" s="37">
        <v>0</v>
      </c>
      <c r="FI1467" s="37">
        <v>0</v>
      </c>
    </row>
    <row r="1468" spans="1:165" ht="17.25" customHeight="1" x14ac:dyDescent="0.3">
      <c r="A1468" s="17"/>
      <c r="B1468" s="19"/>
      <c r="E1468" s="78"/>
      <c r="F1468" s="78"/>
      <c r="G1468" s="78"/>
      <c r="H1468" s="78"/>
      <c r="I1468" s="78"/>
      <c r="W1468" s="188"/>
      <c r="AM1468" s="179"/>
      <c r="FH1468" s="37">
        <v>0</v>
      </c>
      <c r="FI1468" s="37">
        <v>0</v>
      </c>
    </row>
    <row r="1469" spans="1:165" ht="17.25" customHeight="1" x14ac:dyDescent="0.3">
      <c r="A1469" s="17"/>
      <c r="B1469" s="19"/>
      <c r="E1469" s="78"/>
      <c r="F1469" s="78"/>
      <c r="G1469" s="78"/>
      <c r="H1469" s="78"/>
      <c r="I1469" s="78"/>
      <c r="W1469" s="188"/>
      <c r="AM1469" s="179"/>
      <c r="FH1469" s="37">
        <v>0</v>
      </c>
      <c r="FI1469" s="37">
        <v>0</v>
      </c>
    </row>
    <row r="1470" spans="1:165" ht="17.25" customHeight="1" x14ac:dyDescent="0.3">
      <c r="A1470" s="17"/>
      <c r="B1470" s="19"/>
      <c r="E1470" s="78"/>
      <c r="F1470" s="78"/>
      <c r="G1470" s="78"/>
      <c r="H1470" s="78"/>
      <c r="I1470" s="78"/>
      <c r="W1470" s="188"/>
      <c r="AM1470" s="179"/>
      <c r="FH1470" s="37">
        <v>0</v>
      </c>
      <c r="FI1470" s="37">
        <v>0</v>
      </c>
    </row>
    <row r="1471" spans="1:165" ht="17.25" customHeight="1" x14ac:dyDescent="0.3">
      <c r="A1471" s="17"/>
      <c r="B1471" s="19"/>
      <c r="E1471" s="78"/>
      <c r="F1471" s="78"/>
      <c r="G1471" s="78"/>
      <c r="H1471" s="78"/>
      <c r="I1471" s="78"/>
      <c r="W1471" s="188"/>
      <c r="AM1471" s="179"/>
      <c r="FH1471" s="37">
        <v>0</v>
      </c>
      <c r="FI1471" s="37">
        <v>0</v>
      </c>
    </row>
    <row r="1472" spans="1:165" ht="17.25" customHeight="1" x14ac:dyDescent="0.3">
      <c r="A1472" s="17"/>
      <c r="B1472" s="19"/>
      <c r="E1472" s="78"/>
      <c r="F1472" s="78"/>
      <c r="G1472" s="78"/>
      <c r="H1472" s="78"/>
      <c r="I1472" s="78"/>
      <c r="W1472" s="188"/>
      <c r="AM1472" s="179"/>
      <c r="FH1472" s="37">
        <v>0</v>
      </c>
      <c r="FI1472" s="37">
        <v>0</v>
      </c>
    </row>
    <row r="1473" spans="1:165" ht="17.25" customHeight="1" x14ac:dyDescent="0.3">
      <c r="A1473" s="17"/>
      <c r="B1473" s="19"/>
      <c r="E1473" s="78"/>
      <c r="F1473" s="78"/>
      <c r="G1473" s="78"/>
      <c r="H1473" s="78"/>
      <c r="I1473" s="78"/>
      <c r="W1473" s="188"/>
      <c r="AM1473" s="179"/>
      <c r="FH1473" s="37">
        <v>0</v>
      </c>
      <c r="FI1473" s="37">
        <v>0</v>
      </c>
    </row>
    <row r="1474" spans="1:165" ht="17.25" customHeight="1" x14ac:dyDescent="0.3">
      <c r="A1474" s="17"/>
      <c r="B1474" s="19"/>
      <c r="E1474" s="78"/>
      <c r="F1474" s="78"/>
      <c r="G1474" s="78"/>
      <c r="H1474" s="78"/>
      <c r="I1474" s="78"/>
      <c r="W1474" s="188"/>
      <c r="AM1474" s="179"/>
      <c r="FH1474" s="37">
        <v>0</v>
      </c>
      <c r="FI1474" s="37">
        <v>0</v>
      </c>
    </row>
    <row r="1475" spans="1:165" ht="17.25" customHeight="1" x14ac:dyDescent="0.3">
      <c r="A1475" s="17"/>
      <c r="B1475" s="19"/>
      <c r="E1475" s="78"/>
      <c r="F1475" s="78"/>
      <c r="G1475" s="78"/>
      <c r="H1475" s="78"/>
      <c r="I1475" s="78"/>
      <c r="W1475" s="188"/>
      <c r="AM1475" s="179"/>
      <c r="FH1475" s="37">
        <v>0</v>
      </c>
      <c r="FI1475" s="37">
        <v>0</v>
      </c>
    </row>
    <row r="1476" spans="1:165" ht="17.25" customHeight="1" x14ac:dyDescent="0.3">
      <c r="A1476" s="17"/>
      <c r="B1476" s="19"/>
      <c r="E1476" s="78"/>
      <c r="F1476" s="78"/>
      <c r="G1476" s="78"/>
      <c r="H1476" s="78"/>
      <c r="I1476" s="78"/>
      <c r="W1476" s="188"/>
      <c r="AM1476" s="179"/>
      <c r="FH1476" s="37">
        <v>0</v>
      </c>
      <c r="FI1476" s="37">
        <v>0</v>
      </c>
    </row>
    <row r="1477" spans="1:165" ht="17.25" customHeight="1" x14ac:dyDescent="0.3">
      <c r="A1477" s="17"/>
      <c r="B1477" s="19"/>
      <c r="E1477" s="78"/>
      <c r="F1477" s="78"/>
      <c r="G1477" s="78"/>
      <c r="H1477" s="78"/>
      <c r="I1477" s="78"/>
      <c r="W1477" s="188"/>
      <c r="AM1477" s="179"/>
      <c r="FH1477" s="37">
        <v>0</v>
      </c>
      <c r="FI1477" s="37">
        <v>0</v>
      </c>
    </row>
    <row r="1478" spans="1:165" ht="17.25" customHeight="1" x14ac:dyDescent="0.3">
      <c r="A1478" s="17"/>
      <c r="B1478" s="19"/>
      <c r="E1478" s="78"/>
      <c r="F1478" s="78"/>
      <c r="G1478" s="78"/>
      <c r="H1478" s="78"/>
      <c r="I1478" s="78"/>
      <c r="W1478" s="188"/>
      <c r="AM1478" s="179"/>
      <c r="FH1478" s="37">
        <v>0</v>
      </c>
      <c r="FI1478" s="37">
        <v>0</v>
      </c>
    </row>
    <row r="1479" spans="1:165" ht="17.25" customHeight="1" x14ac:dyDescent="0.3">
      <c r="A1479" s="17"/>
      <c r="B1479" s="19"/>
      <c r="E1479" s="78"/>
      <c r="F1479" s="78"/>
      <c r="G1479" s="78"/>
      <c r="H1479" s="78"/>
      <c r="I1479" s="78"/>
      <c r="W1479" s="188"/>
      <c r="AM1479" s="179"/>
      <c r="FH1479" s="37">
        <v>0</v>
      </c>
      <c r="FI1479" s="37">
        <v>0</v>
      </c>
    </row>
    <row r="1480" spans="1:165" ht="17.25" customHeight="1" x14ac:dyDescent="0.3">
      <c r="A1480" s="17"/>
      <c r="B1480" s="19"/>
      <c r="E1480" s="78"/>
      <c r="F1480" s="78"/>
      <c r="G1480" s="78"/>
      <c r="H1480" s="78"/>
      <c r="I1480" s="78"/>
      <c r="W1480" s="188"/>
      <c r="AM1480" s="179"/>
      <c r="FH1480" s="37">
        <v>0</v>
      </c>
      <c r="FI1480" s="37">
        <v>0</v>
      </c>
    </row>
    <row r="1481" spans="1:165" ht="17.25" customHeight="1" x14ac:dyDescent="0.3">
      <c r="A1481" s="17"/>
      <c r="B1481" s="19"/>
      <c r="E1481" s="78"/>
      <c r="F1481" s="78"/>
      <c r="G1481" s="78"/>
      <c r="H1481" s="78"/>
      <c r="I1481" s="78"/>
      <c r="W1481" s="188"/>
      <c r="AM1481" s="179"/>
      <c r="FH1481" s="37">
        <v>0</v>
      </c>
      <c r="FI1481" s="37">
        <v>0</v>
      </c>
    </row>
    <row r="1482" spans="1:165" ht="17.25" customHeight="1" x14ac:dyDescent="0.3">
      <c r="A1482" s="17"/>
      <c r="B1482" s="19"/>
      <c r="E1482" s="78"/>
      <c r="F1482" s="78"/>
      <c r="G1482" s="78"/>
      <c r="H1482" s="78"/>
      <c r="I1482" s="78"/>
      <c r="W1482" s="188"/>
      <c r="AM1482" s="179"/>
      <c r="FH1482" s="37">
        <v>0</v>
      </c>
      <c r="FI1482" s="37">
        <v>0</v>
      </c>
    </row>
    <row r="1483" spans="1:165" ht="17.25" customHeight="1" x14ac:dyDescent="0.3">
      <c r="A1483" s="17"/>
      <c r="B1483" s="19"/>
      <c r="E1483" s="78"/>
      <c r="F1483" s="78"/>
      <c r="G1483" s="78"/>
      <c r="H1483" s="78"/>
      <c r="I1483" s="78"/>
      <c r="W1483" s="188"/>
      <c r="AM1483" s="179"/>
      <c r="FH1483" s="37">
        <v>0</v>
      </c>
      <c r="FI1483" s="37">
        <v>0</v>
      </c>
    </row>
    <row r="1484" spans="1:165" ht="17.25" customHeight="1" x14ac:dyDescent="0.3">
      <c r="A1484" s="17"/>
      <c r="B1484" s="19"/>
      <c r="E1484" s="78"/>
      <c r="F1484" s="78"/>
      <c r="G1484" s="78"/>
      <c r="H1484" s="78"/>
      <c r="I1484" s="78"/>
      <c r="W1484" s="188"/>
      <c r="AM1484" s="179"/>
      <c r="FH1484" s="37">
        <v>0</v>
      </c>
      <c r="FI1484" s="37">
        <v>0</v>
      </c>
    </row>
    <row r="1485" spans="1:165" ht="17.25" customHeight="1" x14ac:dyDescent="0.3">
      <c r="A1485" s="17"/>
      <c r="B1485" s="19"/>
      <c r="E1485" s="78"/>
      <c r="F1485" s="78"/>
      <c r="G1485" s="78"/>
      <c r="H1485" s="78"/>
      <c r="I1485" s="78"/>
      <c r="W1485" s="188"/>
      <c r="AM1485" s="179"/>
      <c r="FH1485" s="37">
        <v>0</v>
      </c>
      <c r="FI1485" s="37">
        <v>0</v>
      </c>
    </row>
    <row r="1486" spans="1:165" ht="17.25" customHeight="1" x14ac:dyDescent="0.3">
      <c r="A1486" s="17"/>
      <c r="B1486" s="19"/>
      <c r="E1486" s="78"/>
      <c r="F1486" s="78"/>
      <c r="G1486" s="78"/>
      <c r="H1486" s="78"/>
      <c r="I1486" s="78"/>
      <c r="W1486" s="188"/>
      <c r="AM1486" s="179"/>
      <c r="FH1486" s="37">
        <v>0</v>
      </c>
      <c r="FI1486" s="37">
        <v>0</v>
      </c>
    </row>
    <row r="1487" spans="1:165" ht="17.25" customHeight="1" x14ac:dyDescent="0.3">
      <c r="A1487" s="17"/>
      <c r="B1487" s="19"/>
      <c r="E1487" s="78"/>
      <c r="F1487" s="78"/>
      <c r="G1487" s="78"/>
      <c r="H1487" s="78"/>
      <c r="I1487" s="78"/>
      <c r="W1487" s="188"/>
      <c r="AM1487" s="179"/>
      <c r="FH1487" s="37">
        <v>0</v>
      </c>
      <c r="FI1487" s="37">
        <v>0</v>
      </c>
    </row>
    <row r="1488" spans="1:165" ht="17.25" customHeight="1" x14ac:dyDescent="0.3">
      <c r="A1488" s="17"/>
      <c r="B1488" s="19"/>
      <c r="E1488" s="78"/>
      <c r="F1488" s="78"/>
      <c r="G1488" s="78"/>
      <c r="H1488" s="78"/>
      <c r="I1488" s="78"/>
      <c r="W1488" s="188"/>
      <c r="AM1488" s="179"/>
      <c r="FH1488" s="37">
        <v>0</v>
      </c>
      <c r="FI1488" s="37">
        <v>0</v>
      </c>
    </row>
    <row r="1489" spans="1:165" ht="17.25" customHeight="1" x14ac:dyDescent="0.3">
      <c r="A1489" s="17"/>
      <c r="B1489" s="19"/>
      <c r="E1489" s="78"/>
      <c r="F1489" s="78"/>
      <c r="G1489" s="78"/>
      <c r="H1489" s="78"/>
      <c r="I1489" s="78"/>
      <c r="W1489" s="188"/>
      <c r="AM1489" s="179"/>
      <c r="FH1489" s="37">
        <v>0</v>
      </c>
      <c r="FI1489" s="37">
        <v>0</v>
      </c>
    </row>
    <row r="1490" spans="1:165" ht="17.25" customHeight="1" x14ac:dyDescent="0.3">
      <c r="A1490" s="17"/>
      <c r="B1490" s="19"/>
      <c r="E1490" s="78"/>
      <c r="F1490" s="78"/>
      <c r="G1490" s="78"/>
      <c r="H1490" s="78"/>
      <c r="I1490" s="78"/>
      <c r="W1490" s="188"/>
      <c r="AM1490" s="179"/>
      <c r="FH1490" s="37">
        <v>0</v>
      </c>
      <c r="FI1490" s="37">
        <v>0</v>
      </c>
    </row>
    <row r="1491" spans="1:165" ht="17.25" customHeight="1" x14ac:dyDescent="0.3">
      <c r="A1491" s="17"/>
      <c r="B1491" s="19"/>
      <c r="E1491" s="78"/>
      <c r="F1491" s="78"/>
      <c r="G1491" s="78"/>
      <c r="H1491" s="78"/>
      <c r="I1491" s="78"/>
      <c r="W1491" s="188"/>
      <c r="AM1491" s="179"/>
      <c r="FH1491" s="37">
        <v>0</v>
      </c>
      <c r="FI1491" s="37">
        <v>0</v>
      </c>
    </row>
    <row r="1492" spans="1:165" ht="17.25" customHeight="1" x14ac:dyDescent="0.3">
      <c r="A1492" s="17"/>
      <c r="B1492" s="19"/>
      <c r="E1492" s="78"/>
      <c r="F1492" s="78"/>
      <c r="G1492" s="78"/>
      <c r="H1492" s="78"/>
      <c r="I1492" s="78"/>
      <c r="W1492" s="188"/>
      <c r="AM1492" s="179"/>
      <c r="FH1492" s="37">
        <v>0</v>
      </c>
      <c r="FI1492" s="37">
        <v>0</v>
      </c>
    </row>
    <row r="1493" spans="1:165" ht="17.25" customHeight="1" x14ac:dyDescent="0.3">
      <c r="A1493" s="17"/>
      <c r="B1493" s="19"/>
      <c r="E1493" s="78"/>
      <c r="F1493" s="78"/>
      <c r="G1493" s="78"/>
      <c r="H1493" s="78"/>
      <c r="I1493" s="78"/>
      <c r="W1493" s="188"/>
      <c r="AM1493" s="179"/>
      <c r="FH1493" s="37">
        <v>0</v>
      </c>
      <c r="FI1493" s="37">
        <v>0</v>
      </c>
    </row>
    <row r="1494" spans="1:165" ht="17.25" customHeight="1" x14ac:dyDescent="0.3">
      <c r="A1494" s="17"/>
      <c r="B1494" s="19"/>
      <c r="E1494" s="78"/>
      <c r="F1494" s="78"/>
      <c r="G1494" s="78"/>
      <c r="H1494" s="78"/>
      <c r="I1494" s="78"/>
      <c r="W1494" s="188"/>
      <c r="AM1494" s="179"/>
      <c r="FH1494" s="37">
        <v>0</v>
      </c>
      <c r="FI1494" s="37">
        <v>0</v>
      </c>
    </row>
    <row r="1495" spans="1:165" ht="17.25" customHeight="1" x14ac:dyDescent="0.3">
      <c r="A1495" s="17"/>
      <c r="B1495" s="19"/>
      <c r="E1495" s="78"/>
      <c r="F1495" s="78"/>
      <c r="G1495" s="78"/>
      <c r="H1495" s="78"/>
      <c r="I1495" s="78"/>
      <c r="W1495" s="188"/>
      <c r="AM1495" s="179"/>
      <c r="FH1495" s="37">
        <v>0</v>
      </c>
      <c r="FI1495" s="37">
        <v>0</v>
      </c>
    </row>
    <row r="1496" spans="1:165" ht="17.25" customHeight="1" x14ac:dyDescent="0.3">
      <c r="A1496" s="17"/>
      <c r="B1496" s="19"/>
      <c r="E1496" s="78"/>
      <c r="F1496" s="78"/>
      <c r="G1496" s="78"/>
      <c r="H1496" s="78"/>
      <c r="I1496" s="78"/>
      <c r="W1496" s="188"/>
      <c r="AM1496" s="179"/>
      <c r="FH1496" s="37">
        <v>0</v>
      </c>
      <c r="FI1496" s="37">
        <v>0</v>
      </c>
    </row>
    <row r="1497" spans="1:165" ht="17.25" customHeight="1" x14ac:dyDescent="0.3">
      <c r="A1497" s="17"/>
      <c r="B1497" s="19"/>
      <c r="E1497" s="78"/>
      <c r="F1497" s="78"/>
      <c r="G1497" s="78"/>
      <c r="H1497" s="78"/>
      <c r="I1497" s="78"/>
      <c r="W1497" s="188"/>
      <c r="AM1497" s="179"/>
      <c r="FH1497" s="37">
        <v>0</v>
      </c>
      <c r="FI1497" s="37">
        <v>0</v>
      </c>
    </row>
    <row r="1498" spans="1:165" ht="17.25" customHeight="1" x14ac:dyDescent="0.3">
      <c r="A1498" s="17"/>
      <c r="B1498" s="19"/>
      <c r="E1498" s="78"/>
      <c r="F1498" s="78"/>
      <c r="G1498" s="78"/>
      <c r="H1498" s="78"/>
      <c r="I1498" s="78"/>
      <c r="W1498" s="188"/>
      <c r="AM1498" s="179"/>
      <c r="FH1498" s="37">
        <v>0</v>
      </c>
      <c r="FI1498" s="37">
        <v>0</v>
      </c>
    </row>
    <row r="1499" spans="1:165" ht="17.25" customHeight="1" x14ac:dyDescent="0.3">
      <c r="A1499" s="17"/>
      <c r="B1499" s="19"/>
      <c r="E1499" s="78"/>
      <c r="F1499" s="78"/>
      <c r="G1499" s="78"/>
      <c r="H1499" s="78"/>
      <c r="I1499" s="78"/>
      <c r="W1499" s="188"/>
      <c r="AM1499" s="179"/>
      <c r="FH1499" s="37">
        <v>0</v>
      </c>
      <c r="FI1499" s="37">
        <v>0</v>
      </c>
    </row>
    <row r="1500" spans="1:165" ht="17.25" customHeight="1" x14ac:dyDescent="0.3">
      <c r="A1500" s="17"/>
      <c r="B1500" s="19"/>
      <c r="E1500" s="78"/>
      <c r="F1500" s="78"/>
      <c r="G1500" s="78"/>
      <c r="H1500" s="78"/>
      <c r="I1500" s="78"/>
      <c r="W1500" s="188"/>
      <c r="AM1500" s="179"/>
      <c r="FH1500" s="37">
        <v>0</v>
      </c>
      <c r="FI1500" s="37">
        <v>0</v>
      </c>
    </row>
    <row r="1501" spans="1:165" ht="17.25" customHeight="1" x14ac:dyDescent="0.3">
      <c r="A1501" s="17"/>
      <c r="B1501" s="19"/>
      <c r="E1501" s="78"/>
      <c r="F1501" s="78"/>
      <c r="G1501" s="78"/>
      <c r="H1501" s="78"/>
      <c r="I1501" s="78"/>
      <c r="W1501" s="188"/>
      <c r="AM1501" s="179"/>
      <c r="FH1501" s="37">
        <v>0</v>
      </c>
      <c r="FI1501" s="37">
        <v>0</v>
      </c>
    </row>
    <row r="1502" spans="1:165" ht="17.25" customHeight="1" x14ac:dyDescent="0.3">
      <c r="A1502" s="17"/>
      <c r="B1502" s="19"/>
      <c r="E1502" s="78"/>
      <c r="F1502" s="78"/>
      <c r="G1502" s="78"/>
      <c r="H1502" s="78"/>
      <c r="I1502" s="78"/>
      <c r="W1502" s="188"/>
      <c r="AM1502" s="179"/>
      <c r="FH1502" s="37">
        <v>0</v>
      </c>
      <c r="FI1502" s="37">
        <v>0</v>
      </c>
    </row>
    <row r="1503" spans="1:165" ht="17.25" customHeight="1" x14ac:dyDescent="0.3">
      <c r="A1503" s="17"/>
      <c r="B1503" s="19"/>
      <c r="E1503" s="78"/>
      <c r="F1503" s="78"/>
      <c r="G1503" s="78"/>
      <c r="H1503" s="78"/>
      <c r="I1503" s="78"/>
      <c r="W1503" s="188"/>
      <c r="AM1503" s="179"/>
      <c r="FH1503" s="37">
        <v>0</v>
      </c>
      <c r="FI1503" s="37">
        <v>0</v>
      </c>
    </row>
    <row r="1504" spans="1:165" ht="17.25" customHeight="1" x14ac:dyDescent="0.3">
      <c r="A1504" s="17"/>
      <c r="B1504" s="19"/>
      <c r="E1504" s="78"/>
      <c r="F1504" s="78"/>
      <c r="G1504" s="78"/>
      <c r="H1504" s="78"/>
      <c r="I1504" s="78"/>
      <c r="W1504" s="188"/>
      <c r="AM1504" s="179"/>
      <c r="FH1504" s="37">
        <v>0</v>
      </c>
      <c r="FI1504" s="37">
        <v>0</v>
      </c>
    </row>
    <row r="1505" spans="1:165" ht="17.25" customHeight="1" x14ac:dyDescent="0.3">
      <c r="A1505" s="17"/>
      <c r="B1505" s="19"/>
      <c r="E1505" s="78"/>
      <c r="F1505" s="78"/>
      <c r="G1505" s="78"/>
      <c r="H1505" s="78"/>
      <c r="I1505" s="78"/>
      <c r="W1505" s="188"/>
      <c r="AM1505" s="179"/>
      <c r="FH1505" s="37">
        <v>0</v>
      </c>
      <c r="FI1505" s="37">
        <v>0</v>
      </c>
    </row>
    <row r="1506" spans="1:165" ht="17.25" customHeight="1" x14ac:dyDescent="0.3">
      <c r="A1506" s="17"/>
      <c r="B1506" s="19"/>
      <c r="E1506" s="78"/>
      <c r="F1506" s="78"/>
      <c r="G1506" s="78"/>
      <c r="H1506" s="78"/>
      <c r="I1506" s="78"/>
      <c r="W1506" s="188"/>
      <c r="AM1506" s="179"/>
      <c r="FH1506" s="37">
        <v>0</v>
      </c>
      <c r="FI1506" s="37">
        <v>0</v>
      </c>
    </row>
    <row r="1507" spans="1:165" ht="17.25" customHeight="1" x14ac:dyDescent="0.3">
      <c r="A1507" s="17"/>
      <c r="B1507" s="19"/>
      <c r="E1507" s="78"/>
      <c r="F1507" s="78"/>
      <c r="G1507" s="78"/>
      <c r="H1507" s="78"/>
      <c r="I1507" s="78"/>
      <c r="W1507" s="188"/>
      <c r="AM1507" s="179"/>
      <c r="FH1507" s="37">
        <v>0</v>
      </c>
      <c r="FI1507" s="37">
        <v>0</v>
      </c>
    </row>
    <row r="1508" spans="1:165" ht="17.25" customHeight="1" x14ac:dyDescent="0.3">
      <c r="A1508" s="17"/>
      <c r="B1508" s="19"/>
      <c r="E1508" s="78"/>
      <c r="F1508" s="78"/>
      <c r="G1508" s="78"/>
      <c r="H1508" s="78"/>
      <c r="I1508" s="78"/>
      <c r="W1508" s="188"/>
      <c r="AM1508" s="179"/>
      <c r="FH1508" s="37">
        <v>0</v>
      </c>
      <c r="FI1508" s="37">
        <v>0</v>
      </c>
    </row>
    <row r="1509" spans="1:165" ht="17.25" customHeight="1" x14ac:dyDescent="0.3">
      <c r="A1509" s="17"/>
      <c r="B1509" s="19"/>
      <c r="E1509" s="78"/>
      <c r="F1509" s="78"/>
      <c r="G1509" s="78"/>
      <c r="H1509" s="78"/>
      <c r="I1509" s="78"/>
      <c r="W1509" s="188"/>
      <c r="AM1509" s="179"/>
      <c r="FH1509" s="37">
        <v>0</v>
      </c>
      <c r="FI1509" s="37">
        <v>0</v>
      </c>
    </row>
    <row r="1510" spans="1:165" ht="17.25" customHeight="1" x14ac:dyDescent="0.3">
      <c r="A1510" s="17"/>
      <c r="B1510" s="19"/>
      <c r="E1510" s="78"/>
      <c r="F1510" s="78"/>
      <c r="G1510" s="78"/>
      <c r="H1510" s="78"/>
      <c r="I1510" s="78"/>
      <c r="W1510" s="188"/>
      <c r="AM1510" s="179"/>
      <c r="FH1510" s="37">
        <v>0</v>
      </c>
      <c r="FI1510" s="37">
        <v>0</v>
      </c>
    </row>
    <row r="1511" spans="1:165" ht="17.25" customHeight="1" x14ac:dyDescent="0.3">
      <c r="A1511" s="17"/>
      <c r="B1511" s="19"/>
      <c r="E1511" s="78"/>
      <c r="F1511" s="78"/>
      <c r="G1511" s="78"/>
      <c r="H1511" s="78"/>
      <c r="I1511" s="78"/>
      <c r="W1511" s="188"/>
      <c r="AM1511" s="179"/>
      <c r="FH1511" s="37">
        <v>0</v>
      </c>
      <c r="FI1511" s="37">
        <v>0</v>
      </c>
    </row>
    <row r="1512" spans="1:165" ht="17.25" customHeight="1" x14ac:dyDescent="0.3">
      <c r="A1512" s="17"/>
      <c r="B1512" s="19"/>
      <c r="E1512" s="78"/>
      <c r="F1512" s="78"/>
      <c r="G1512" s="78"/>
      <c r="H1512" s="78"/>
      <c r="I1512" s="78"/>
      <c r="W1512" s="188"/>
      <c r="AM1512" s="179"/>
      <c r="FH1512" s="37">
        <v>0</v>
      </c>
      <c r="FI1512" s="37">
        <v>0</v>
      </c>
    </row>
    <row r="1513" spans="1:165" ht="17.25" customHeight="1" x14ac:dyDescent="0.3">
      <c r="A1513" s="17"/>
      <c r="B1513" s="19"/>
      <c r="E1513" s="78"/>
      <c r="F1513" s="78"/>
      <c r="G1513" s="78"/>
      <c r="H1513" s="78"/>
      <c r="I1513" s="78"/>
      <c r="W1513" s="188"/>
      <c r="AM1513" s="179"/>
      <c r="FH1513" s="37">
        <v>0</v>
      </c>
      <c r="FI1513" s="37">
        <v>0</v>
      </c>
    </row>
    <row r="1514" spans="1:165" ht="17.25" customHeight="1" x14ac:dyDescent="0.3">
      <c r="A1514" s="17"/>
      <c r="B1514" s="19"/>
      <c r="E1514" s="78"/>
      <c r="F1514" s="78"/>
      <c r="G1514" s="78"/>
      <c r="H1514" s="78"/>
      <c r="I1514" s="78"/>
      <c r="W1514" s="188"/>
      <c r="AM1514" s="179"/>
      <c r="FH1514" s="37">
        <v>0</v>
      </c>
      <c r="FI1514" s="37">
        <v>0</v>
      </c>
    </row>
    <row r="1515" spans="1:165" ht="17.25" customHeight="1" x14ac:dyDescent="0.3">
      <c r="A1515" s="17"/>
      <c r="B1515" s="19"/>
      <c r="E1515" s="78"/>
      <c r="F1515" s="78"/>
      <c r="G1515" s="78"/>
      <c r="H1515" s="78"/>
      <c r="I1515" s="78"/>
      <c r="W1515" s="188"/>
      <c r="AM1515" s="179"/>
      <c r="FH1515" s="37">
        <v>0</v>
      </c>
      <c r="FI1515" s="37">
        <v>0</v>
      </c>
    </row>
    <row r="1516" spans="1:165" ht="17.25" customHeight="1" x14ac:dyDescent="0.3">
      <c r="A1516" s="17"/>
      <c r="B1516" s="19"/>
      <c r="E1516" s="78"/>
      <c r="F1516" s="78"/>
      <c r="G1516" s="78"/>
      <c r="H1516" s="78"/>
      <c r="I1516" s="78"/>
      <c r="W1516" s="188"/>
      <c r="AM1516" s="179"/>
      <c r="FH1516" s="37">
        <v>0</v>
      </c>
      <c r="FI1516" s="37">
        <v>0</v>
      </c>
    </row>
    <row r="1517" spans="1:165" ht="17.25" customHeight="1" x14ac:dyDescent="0.3">
      <c r="A1517" s="17"/>
      <c r="B1517" s="19"/>
      <c r="E1517" s="78"/>
      <c r="F1517" s="78"/>
      <c r="G1517" s="78"/>
      <c r="H1517" s="78"/>
      <c r="I1517" s="78"/>
      <c r="W1517" s="188"/>
      <c r="AM1517" s="179"/>
      <c r="FH1517" s="37">
        <v>0</v>
      </c>
      <c r="FI1517" s="37">
        <v>0</v>
      </c>
    </row>
    <row r="1518" spans="1:165" ht="17.25" customHeight="1" x14ac:dyDescent="0.3">
      <c r="A1518" s="17"/>
      <c r="B1518" s="19"/>
      <c r="E1518" s="78"/>
      <c r="F1518" s="78"/>
      <c r="G1518" s="78"/>
      <c r="H1518" s="78"/>
      <c r="I1518" s="78"/>
      <c r="W1518" s="188"/>
      <c r="AM1518" s="179"/>
      <c r="FH1518" s="37">
        <v>0</v>
      </c>
      <c r="FI1518" s="37">
        <v>0</v>
      </c>
    </row>
    <row r="1519" spans="1:165" ht="17.25" customHeight="1" x14ac:dyDescent="0.3">
      <c r="A1519" s="17"/>
      <c r="B1519" s="19"/>
      <c r="E1519" s="78"/>
      <c r="F1519" s="78"/>
      <c r="G1519" s="78"/>
      <c r="H1519" s="78"/>
      <c r="I1519" s="78"/>
      <c r="W1519" s="188"/>
      <c r="AM1519" s="179"/>
      <c r="FH1519" s="37">
        <v>0</v>
      </c>
      <c r="FI1519" s="37">
        <v>0</v>
      </c>
    </row>
    <row r="1520" spans="1:165" ht="17.25" customHeight="1" x14ac:dyDescent="0.3">
      <c r="A1520" s="17"/>
      <c r="B1520" s="19"/>
      <c r="E1520" s="78"/>
      <c r="F1520" s="78"/>
      <c r="G1520" s="78"/>
      <c r="H1520" s="78"/>
      <c r="I1520" s="78"/>
      <c r="W1520" s="188"/>
      <c r="AM1520" s="179"/>
      <c r="FH1520" s="37">
        <v>0</v>
      </c>
      <c r="FI1520" s="37">
        <v>0</v>
      </c>
    </row>
    <row r="1521" spans="1:165" ht="17.25" customHeight="1" x14ac:dyDescent="0.3">
      <c r="A1521" s="17"/>
      <c r="B1521" s="19"/>
      <c r="E1521" s="78"/>
      <c r="F1521" s="78"/>
      <c r="G1521" s="78"/>
      <c r="H1521" s="78"/>
      <c r="I1521" s="78"/>
      <c r="W1521" s="188"/>
      <c r="AM1521" s="179"/>
      <c r="FH1521" s="37">
        <v>0</v>
      </c>
      <c r="FI1521" s="37">
        <v>0</v>
      </c>
    </row>
    <row r="1522" spans="1:165" ht="17.25" customHeight="1" x14ac:dyDescent="0.3">
      <c r="A1522" s="17"/>
      <c r="B1522" s="19"/>
      <c r="E1522" s="78"/>
      <c r="F1522" s="78"/>
      <c r="G1522" s="78"/>
      <c r="H1522" s="78"/>
      <c r="I1522" s="78"/>
      <c r="W1522" s="188"/>
      <c r="AM1522" s="179"/>
      <c r="FH1522" s="37">
        <v>0</v>
      </c>
      <c r="FI1522" s="37">
        <v>0</v>
      </c>
    </row>
    <row r="1523" spans="1:165" ht="17.25" customHeight="1" x14ac:dyDescent="0.3">
      <c r="A1523" s="17"/>
      <c r="B1523" s="19"/>
      <c r="E1523" s="78"/>
      <c r="F1523" s="78"/>
      <c r="G1523" s="78"/>
      <c r="H1523" s="78"/>
      <c r="I1523" s="78"/>
      <c r="W1523" s="188"/>
      <c r="AM1523" s="179"/>
      <c r="FH1523" s="37">
        <v>0</v>
      </c>
      <c r="FI1523" s="37">
        <v>0</v>
      </c>
    </row>
    <row r="1524" spans="1:165" ht="17.25" customHeight="1" x14ac:dyDescent="0.3">
      <c r="A1524" s="17"/>
      <c r="B1524" s="19"/>
      <c r="E1524" s="78"/>
      <c r="F1524" s="78"/>
      <c r="G1524" s="78"/>
      <c r="H1524" s="78"/>
      <c r="I1524" s="78"/>
      <c r="W1524" s="188"/>
      <c r="AM1524" s="179"/>
      <c r="FH1524" s="37">
        <v>0</v>
      </c>
      <c r="FI1524" s="37">
        <v>0</v>
      </c>
    </row>
    <row r="1525" spans="1:165" ht="17.25" customHeight="1" x14ac:dyDescent="0.3">
      <c r="A1525" s="17"/>
      <c r="B1525" s="19"/>
      <c r="E1525" s="78"/>
      <c r="F1525" s="78"/>
      <c r="G1525" s="78"/>
      <c r="H1525" s="78"/>
      <c r="I1525" s="78"/>
      <c r="W1525" s="188"/>
      <c r="AM1525" s="179"/>
      <c r="FH1525" s="37">
        <v>0</v>
      </c>
      <c r="FI1525" s="37">
        <v>0</v>
      </c>
    </row>
    <row r="1526" spans="1:165" ht="17.25" customHeight="1" x14ac:dyDescent="0.3">
      <c r="A1526" s="17"/>
      <c r="B1526" s="19"/>
      <c r="E1526" s="78"/>
      <c r="F1526" s="78"/>
      <c r="G1526" s="78"/>
      <c r="H1526" s="78"/>
      <c r="I1526" s="78"/>
      <c r="W1526" s="188"/>
      <c r="AM1526" s="179"/>
      <c r="FH1526" s="37">
        <v>0</v>
      </c>
      <c r="FI1526" s="37">
        <v>0</v>
      </c>
    </row>
    <row r="1527" spans="1:165" ht="17.25" customHeight="1" x14ac:dyDescent="0.3">
      <c r="A1527" s="17"/>
      <c r="B1527" s="19"/>
      <c r="E1527" s="78"/>
      <c r="F1527" s="78"/>
      <c r="G1527" s="78"/>
      <c r="H1527" s="78"/>
      <c r="I1527" s="78"/>
      <c r="W1527" s="188"/>
      <c r="AM1527" s="179"/>
      <c r="FH1527" s="37">
        <v>0</v>
      </c>
      <c r="FI1527" s="37">
        <v>0</v>
      </c>
    </row>
    <row r="1528" spans="1:165" ht="17.25" customHeight="1" x14ac:dyDescent="0.3">
      <c r="A1528" s="17"/>
      <c r="B1528" s="19"/>
      <c r="E1528" s="78"/>
      <c r="F1528" s="78"/>
      <c r="G1528" s="78"/>
      <c r="H1528" s="78"/>
      <c r="I1528" s="78"/>
      <c r="W1528" s="188"/>
      <c r="AM1528" s="179"/>
      <c r="FH1528" s="37">
        <v>0</v>
      </c>
      <c r="FI1528" s="37">
        <v>0</v>
      </c>
    </row>
    <row r="1529" spans="1:165" ht="17.25" customHeight="1" x14ac:dyDescent="0.3">
      <c r="A1529" s="17"/>
      <c r="B1529" s="19"/>
      <c r="E1529" s="78"/>
      <c r="F1529" s="78"/>
      <c r="G1529" s="78"/>
      <c r="H1529" s="78"/>
      <c r="I1529" s="78"/>
      <c r="W1529" s="188"/>
      <c r="AM1529" s="179"/>
      <c r="FH1529" s="37">
        <v>0</v>
      </c>
      <c r="FI1529" s="37">
        <v>0</v>
      </c>
    </row>
    <row r="1530" spans="1:165" ht="17.25" customHeight="1" x14ac:dyDescent="0.3">
      <c r="A1530" s="17"/>
      <c r="B1530" s="19"/>
      <c r="E1530" s="78"/>
      <c r="F1530" s="78"/>
      <c r="G1530" s="78"/>
      <c r="H1530" s="78"/>
      <c r="I1530" s="78"/>
      <c r="W1530" s="188"/>
      <c r="AM1530" s="179"/>
      <c r="FH1530" s="37">
        <v>0</v>
      </c>
      <c r="FI1530" s="37">
        <v>0</v>
      </c>
    </row>
    <row r="1531" spans="1:165" ht="17.25" customHeight="1" x14ac:dyDescent="0.3">
      <c r="A1531" s="17"/>
      <c r="B1531" s="19"/>
      <c r="E1531" s="78"/>
      <c r="F1531" s="78"/>
      <c r="G1531" s="78"/>
      <c r="H1531" s="78"/>
      <c r="I1531" s="78"/>
      <c r="W1531" s="188"/>
      <c r="AM1531" s="179"/>
      <c r="FH1531" s="37">
        <v>0</v>
      </c>
      <c r="FI1531" s="37">
        <v>0</v>
      </c>
    </row>
    <row r="1532" spans="1:165" ht="17.25" customHeight="1" x14ac:dyDescent="0.3">
      <c r="A1532" s="17"/>
      <c r="B1532" s="19"/>
      <c r="E1532" s="78"/>
      <c r="F1532" s="78"/>
      <c r="G1532" s="78"/>
      <c r="H1532" s="78"/>
      <c r="I1532" s="78"/>
      <c r="W1532" s="188"/>
      <c r="AM1532" s="179"/>
      <c r="FH1532" s="37">
        <v>0</v>
      </c>
      <c r="FI1532" s="37">
        <v>0</v>
      </c>
    </row>
    <row r="1533" spans="1:165" ht="17.25" customHeight="1" x14ac:dyDescent="0.3">
      <c r="A1533" s="17"/>
      <c r="B1533" s="19"/>
      <c r="E1533" s="78"/>
      <c r="F1533" s="78"/>
      <c r="G1533" s="78"/>
      <c r="H1533" s="78"/>
      <c r="I1533" s="78"/>
      <c r="W1533" s="188"/>
      <c r="AM1533" s="179"/>
      <c r="FH1533" s="37">
        <v>0</v>
      </c>
      <c r="FI1533" s="37">
        <v>0</v>
      </c>
    </row>
    <row r="1534" spans="1:165" ht="17.25" customHeight="1" x14ac:dyDescent="0.3">
      <c r="A1534" s="17"/>
      <c r="B1534" s="19"/>
      <c r="E1534" s="78"/>
      <c r="F1534" s="78"/>
      <c r="G1534" s="78"/>
      <c r="H1534" s="78"/>
      <c r="I1534" s="78"/>
      <c r="W1534" s="188"/>
      <c r="AM1534" s="179"/>
      <c r="FH1534" s="37">
        <v>0</v>
      </c>
      <c r="FI1534" s="37">
        <v>0</v>
      </c>
    </row>
    <row r="1535" spans="1:165" ht="17.25" customHeight="1" x14ac:dyDescent="0.3">
      <c r="A1535" s="17"/>
      <c r="B1535" s="19"/>
      <c r="E1535" s="78"/>
      <c r="F1535" s="78"/>
      <c r="G1535" s="78"/>
      <c r="H1535" s="78"/>
      <c r="I1535" s="78"/>
      <c r="W1535" s="188"/>
      <c r="AM1535" s="179"/>
      <c r="FH1535" s="37">
        <v>0</v>
      </c>
      <c r="FI1535" s="37">
        <v>0</v>
      </c>
    </row>
    <row r="1536" spans="1:165" ht="17.25" customHeight="1" x14ac:dyDescent="0.3">
      <c r="A1536" s="17"/>
      <c r="B1536" s="19"/>
      <c r="E1536" s="78"/>
      <c r="F1536" s="78"/>
      <c r="G1536" s="78"/>
      <c r="H1536" s="78"/>
      <c r="I1536" s="78"/>
      <c r="W1536" s="188"/>
      <c r="AM1536" s="179"/>
      <c r="FH1536" s="37">
        <v>0</v>
      </c>
      <c r="FI1536" s="37">
        <v>0</v>
      </c>
    </row>
    <row r="1537" spans="1:165" ht="17.25" customHeight="1" x14ac:dyDescent="0.3">
      <c r="A1537" s="17"/>
      <c r="B1537" s="19"/>
      <c r="E1537" s="78"/>
      <c r="F1537" s="78"/>
      <c r="G1537" s="78"/>
      <c r="H1537" s="78"/>
      <c r="I1537" s="78"/>
      <c r="W1537" s="188"/>
      <c r="AM1537" s="179"/>
      <c r="FH1537" s="37">
        <v>0</v>
      </c>
      <c r="FI1537" s="37">
        <v>0</v>
      </c>
    </row>
    <row r="1538" spans="1:165" ht="17.25" customHeight="1" x14ac:dyDescent="0.3">
      <c r="A1538" s="17"/>
      <c r="B1538" s="19"/>
      <c r="E1538" s="78"/>
      <c r="F1538" s="78"/>
      <c r="G1538" s="78"/>
      <c r="H1538" s="78"/>
      <c r="I1538" s="78"/>
      <c r="W1538" s="188"/>
      <c r="AM1538" s="179"/>
      <c r="FH1538" s="37">
        <v>0</v>
      </c>
      <c r="FI1538" s="37">
        <v>0</v>
      </c>
    </row>
    <row r="1539" spans="1:165" ht="17.25" customHeight="1" x14ac:dyDescent="0.3">
      <c r="A1539" s="17"/>
      <c r="B1539" s="19"/>
      <c r="E1539" s="78"/>
      <c r="F1539" s="78"/>
      <c r="G1539" s="78"/>
      <c r="H1539" s="78"/>
      <c r="I1539" s="78"/>
      <c r="W1539" s="188"/>
      <c r="AM1539" s="179"/>
      <c r="FH1539" s="37">
        <v>0</v>
      </c>
      <c r="FI1539" s="37">
        <v>0</v>
      </c>
    </row>
    <row r="1540" spans="1:165" ht="17.25" customHeight="1" x14ac:dyDescent="0.3">
      <c r="A1540" s="17"/>
      <c r="B1540" s="19"/>
      <c r="E1540" s="78"/>
      <c r="F1540" s="78"/>
      <c r="G1540" s="78"/>
      <c r="H1540" s="78"/>
      <c r="I1540" s="78"/>
      <c r="W1540" s="188"/>
      <c r="AM1540" s="179"/>
      <c r="FH1540" s="37">
        <v>0</v>
      </c>
      <c r="FI1540" s="37">
        <v>0</v>
      </c>
    </row>
    <row r="1541" spans="1:165" ht="17.25" customHeight="1" x14ac:dyDescent="0.3">
      <c r="A1541" s="17"/>
      <c r="B1541" s="19"/>
      <c r="E1541" s="78"/>
      <c r="F1541" s="78"/>
      <c r="G1541" s="78"/>
      <c r="H1541" s="78"/>
      <c r="I1541" s="78"/>
      <c r="W1541" s="188"/>
      <c r="AM1541" s="179"/>
      <c r="FH1541" s="37">
        <v>0</v>
      </c>
      <c r="FI1541" s="37">
        <v>0</v>
      </c>
    </row>
    <row r="1542" spans="1:165" ht="17.25" customHeight="1" x14ac:dyDescent="0.3">
      <c r="A1542" s="17"/>
      <c r="B1542" s="19"/>
      <c r="E1542" s="78"/>
      <c r="F1542" s="78"/>
      <c r="G1542" s="78"/>
      <c r="H1542" s="78"/>
      <c r="I1542" s="78"/>
      <c r="W1542" s="188"/>
      <c r="AM1542" s="179"/>
      <c r="FH1542" s="37">
        <v>0</v>
      </c>
      <c r="FI1542" s="37">
        <v>0</v>
      </c>
    </row>
    <row r="1543" spans="1:165" ht="17.25" customHeight="1" x14ac:dyDescent="0.3">
      <c r="A1543" s="17"/>
      <c r="B1543" s="19"/>
      <c r="E1543" s="78"/>
      <c r="F1543" s="78"/>
      <c r="G1543" s="78"/>
      <c r="H1543" s="78"/>
      <c r="I1543" s="78"/>
      <c r="W1543" s="188"/>
      <c r="AM1543" s="179"/>
      <c r="FH1543" s="37">
        <v>0</v>
      </c>
      <c r="FI1543" s="37">
        <v>0</v>
      </c>
    </row>
    <row r="1544" spans="1:165" ht="17.25" customHeight="1" x14ac:dyDescent="0.3">
      <c r="A1544" s="17"/>
      <c r="B1544" s="19"/>
      <c r="E1544" s="78"/>
      <c r="F1544" s="78"/>
      <c r="G1544" s="78"/>
      <c r="H1544" s="78"/>
      <c r="I1544" s="78"/>
      <c r="W1544" s="188"/>
      <c r="AM1544" s="179"/>
      <c r="FH1544" s="37">
        <v>0</v>
      </c>
      <c r="FI1544" s="37">
        <v>0</v>
      </c>
    </row>
    <row r="1545" spans="1:165" ht="17.25" customHeight="1" x14ac:dyDescent="0.3">
      <c r="A1545" s="17"/>
      <c r="B1545" s="19"/>
      <c r="E1545" s="78"/>
      <c r="F1545" s="78"/>
      <c r="G1545" s="78"/>
      <c r="H1545" s="78"/>
      <c r="I1545" s="78"/>
      <c r="W1545" s="188"/>
      <c r="AM1545" s="179"/>
      <c r="FH1545" s="37">
        <v>0</v>
      </c>
      <c r="FI1545" s="37">
        <v>0</v>
      </c>
    </row>
    <row r="1546" spans="1:165" ht="17.25" customHeight="1" x14ac:dyDescent="0.3">
      <c r="A1546" s="17"/>
      <c r="B1546" s="19"/>
      <c r="E1546" s="78"/>
      <c r="F1546" s="78"/>
      <c r="G1546" s="78"/>
      <c r="H1546" s="78"/>
      <c r="I1546" s="78"/>
      <c r="W1546" s="188"/>
      <c r="AM1546" s="179"/>
      <c r="FH1546" s="37">
        <v>0</v>
      </c>
      <c r="FI1546" s="37">
        <v>0</v>
      </c>
    </row>
    <row r="1547" spans="1:165" ht="17.25" customHeight="1" x14ac:dyDescent="0.3">
      <c r="A1547" s="17"/>
      <c r="B1547" s="19"/>
      <c r="E1547" s="78"/>
      <c r="F1547" s="78"/>
      <c r="G1547" s="78"/>
      <c r="H1547" s="78"/>
      <c r="I1547" s="78"/>
      <c r="W1547" s="188"/>
      <c r="AM1547" s="179"/>
      <c r="FH1547" s="37">
        <v>0</v>
      </c>
      <c r="FI1547" s="37">
        <v>0</v>
      </c>
    </row>
    <row r="1548" spans="1:165" ht="17.25" customHeight="1" x14ac:dyDescent="0.3">
      <c r="A1548" s="17"/>
      <c r="B1548" s="19"/>
      <c r="E1548" s="78"/>
      <c r="F1548" s="78"/>
      <c r="G1548" s="78"/>
      <c r="H1548" s="78"/>
      <c r="I1548" s="78"/>
      <c r="W1548" s="188"/>
      <c r="AM1548" s="179"/>
      <c r="FH1548" s="37">
        <v>0</v>
      </c>
      <c r="FI1548" s="37">
        <v>0</v>
      </c>
    </row>
    <row r="1549" spans="1:165" ht="17.25" customHeight="1" x14ac:dyDescent="0.3">
      <c r="A1549" s="17"/>
      <c r="B1549" s="19"/>
      <c r="E1549" s="78"/>
      <c r="F1549" s="78"/>
      <c r="G1549" s="78"/>
      <c r="H1549" s="78"/>
      <c r="I1549" s="78"/>
      <c r="W1549" s="188"/>
      <c r="AM1549" s="179"/>
      <c r="FH1549" s="37">
        <v>0</v>
      </c>
      <c r="FI1549" s="37">
        <v>0</v>
      </c>
    </row>
    <row r="1550" spans="1:165" ht="17.25" customHeight="1" x14ac:dyDescent="0.3">
      <c r="A1550" s="17"/>
      <c r="B1550" s="19"/>
      <c r="E1550" s="78"/>
      <c r="F1550" s="78"/>
      <c r="G1550" s="78"/>
      <c r="H1550" s="78"/>
      <c r="I1550" s="78"/>
      <c r="W1550" s="188"/>
      <c r="AM1550" s="179"/>
      <c r="FH1550" s="37">
        <v>0</v>
      </c>
      <c r="FI1550" s="37">
        <v>0</v>
      </c>
    </row>
    <row r="1551" spans="1:165" ht="17.25" customHeight="1" x14ac:dyDescent="0.3">
      <c r="A1551" s="17"/>
      <c r="B1551" s="19"/>
      <c r="E1551" s="78"/>
      <c r="F1551" s="78"/>
      <c r="G1551" s="78"/>
      <c r="H1551" s="78"/>
      <c r="I1551" s="78"/>
      <c r="W1551" s="188"/>
      <c r="AM1551" s="179"/>
      <c r="FH1551" s="37">
        <v>0</v>
      </c>
      <c r="FI1551" s="37">
        <v>0</v>
      </c>
    </row>
    <row r="1552" spans="1:165" ht="17.25" customHeight="1" x14ac:dyDescent="0.3">
      <c r="A1552" s="17"/>
      <c r="B1552" s="19"/>
      <c r="E1552" s="78"/>
      <c r="F1552" s="78"/>
      <c r="G1552" s="78"/>
      <c r="H1552" s="78"/>
      <c r="I1552" s="78"/>
      <c r="W1552" s="188"/>
      <c r="AM1552" s="179"/>
      <c r="FH1552" s="37">
        <v>0</v>
      </c>
      <c r="FI1552" s="37">
        <v>0</v>
      </c>
    </row>
    <row r="1553" spans="1:165" ht="17.25" customHeight="1" x14ac:dyDescent="0.3">
      <c r="A1553" s="17"/>
      <c r="B1553" s="19"/>
      <c r="E1553" s="78"/>
      <c r="F1553" s="78"/>
      <c r="G1553" s="78"/>
      <c r="H1553" s="78"/>
      <c r="I1553" s="78"/>
      <c r="W1553" s="188"/>
      <c r="AM1553" s="179"/>
      <c r="FH1553" s="37">
        <v>0</v>
      </c>
      <c r="FI1553" s="37">
        <v>0</v>
      </c>
    </row>
    <row r="1554" spans="1:165" ht="17.25" customHeight="1" x14ac:dyDescent="0.3">
      <c r="A1554" s="17"/>
      <c r="B1554" s="19"/>
      <c r="E1554" s="78"/>
      <c r="F1554" s="78"/>
      <c r="G1554" s="78"/>
      <c r="H1554" s="78"/>
      <c r="I1554" s="78"/>
      <c r="W1554" s="188"/>
      <c r="AM1554" s="179"/>
      <c r="FH1554" s="37">
        <v>0</v>
      </c>
      <c r="FI1554" s="37">
        <v>0</v>
      </c>
    </row>
    <row r="1555" spans="1:165" ht="17.25" customHeight="1" x14ac:dyDescent="0.3">
      <c r="A1555" s="17"/>
      <c r="B1555" s="19"/>
      <c r="E1555" s="78"/>
      <c r="F1555" s="78"/>
      <c r="G1555" s="78"/>
      <c r="H1555" s="78"/>
      <c r="I1555" s="78"/>
      <c r="W1555" s="188"/>
      <c r="AM1555" s="179"/>
      <c r="FH1555" s="37">
        <v>0</v>
      </c>
      <c r="FI1555" s="37">
        <v>0</v>
      </c>
    </row>
    <row r="1556" spans="1:165" ht="17.25" customHeight="1" x14ac:dyDescent="0.3">
      <c r="A1556" s="17"/>
      <c r="B1556" s="19"/>
      <c r="E1556" s="78"/>
      <c r="F1556" s="78"/>
      <c r="G1556" s="78"/>
      <c r="H1556" s="78"/>
      <c r="I1556" s="78"/>
      <c r="W1556" s="188"/>
      <c r="AM1556" s="179"/>
      <c r="FH1556" s="37">
        <v>0</v>
      </c>
      <c r="FI1556" s="37">
        <v>0</v>
      </c>
    </row>
    <row r="1557" spans="1:165" ht="17.25" customHeight="1" x14ac:dyDescent="0.3">
      <c r="A1557" s="17"/>
      <c r="B1557" s="19"/>
      <c r="E1557" s="78"/>
      <c r="F1557" s="78"/>
      <c r="G1557" s="78"/>
      <c r="H1557" s="78"/>
      <c r="I1557" s="78"/>
      <c r="W1557" s="188"/>
      <c r="AM1557" s="179"/>
      <c r="FH1557" s="37">
        <v>0</v>
      </c>
      <c r="FI1557" s="37">
        <v>0</v>
      </c>
    </row>
    <row r="1558" spans="1:165" ht="17.25" customHeight="1" x14ac:dyDescent="0.3">
      <c r="A1558" s="17"/>
      <c r="B1558" s="19"/>
      <c r="E1558" s="78"/>
      <c r="F1558" s="78"/>
      <c r="G1558" s="78"/>
      <c r="H1558" s="78"/>
      <c r="I1558" s="78"/>
      <c r="W1558" s="188"/>
      <c r="AM1558" s="179"/>
      <c r="FH1558" s="37">
        <v>0</v>
      </c>
      <c r="FI1558" s="37">
        <v>0</v>
      </c>
    </row>
    <row r="1559" spans="1:165" ht="17.25" customHeight="1" x14ac:dyDescent="0.3">
      <c r="A1559" s="17"/>
      <c r="B1559" s="19"/>
      <c r="E1559" s="78"/>
      <c r="F1559" s="78"/>
      <c r="G1559" s="78"/>
      <c r="H1559" s="78"/>
      <c r="I1559" s="78"/>
      <c r="W1559" s="188"/>
      <c r="AM1559" s="179"/>
      <c r="FH1559" s="37">
        <v>0</v>
      </c>
      <c r="FI1559" s="37">
        <v>0</v>
      </c>
    </row>
    <row r="1560" spans="1:165" ht="17.25" customHeight="1" x14ac:dyDescent="0.3">
      <c r="A1560" s="17"/>
      <c r="B1560" s="19"/>
      <c r="E1560" s="78"/>
      <c r="F1560" s="78"/>
      <c r="G1560" s="78"/>
      <c r="H1560" s="78"/>
      <c r="I1560" s="78"/>
      <c r="W1560" s="188"/>
      <c r="AM1560" s="179"/>
      <c r="FH1560" s="37">
        <v>0</v>
      </c>
      <c r="FI1560" s="37">
        <v>0</v>
      </c>
    </row>
    <row r="1561" spans="1:165" ht="17.25" customHeight="1" x14ac:dyDescent="0.3">
      <c r="A1561" s="17"/>
      <c r="B1561" s="19"/>
      <c r="E1561" s="78"/>
      <c r="F1561" s="78"/>
      <c r="G1561" s="78"/>
      <c r="H1561" s="78"/>
      <c r="I1561" s="78"/>
      <c r="W1561" s="188"/>
      <c r="AM1561" s="179"/>
      <c r="FH1561" s="37">
        <v>0</v>
      </c>
      <c r="FI1561" s="37">
        <v>0</v>
      </c>
    </row>
    <row r="1562" spans="1:165" ht="17.25" customHeight="1" x14ac:dyDescent="0.3">
      <c r="A1562" s="17"/>
      <c r="B1562" s="19"/>
      <c r="E1562" s="78"/>
      <c r="F1562" s="78"/>
      <c r="G1562" s="78"/>
      <c r="H1562" s="78"/>
      <c r="I1562" s="78"/>
      <c r="W1562" s="188"/>
      <c r="AM1562" s="179"/>
      <c r="FH1562" s="37">
        <v>0</v>
      </c>
      <c r="FI1562" s="37">
        <v>0</v>
      </c>
    </row>
    <row r="1563" spans="1:165" ht="17.25" customHeight="1" x14ac:dyDescent="0.3">
      <c r="A1563" s="17"/>
      <c r="B1563" s="19"/>
      <c r="E1563" s="78"/>
      <c r="F1563" s="78"/>
      <c r="G1563" s="78"/>
      <c r="H1563" s="78"/>
      <c r="I1563" s="78"/>
      <c r="W1563" s="188"/>
      <c r="AM1563" s="179"/>
      <c r="FH1563" s="37">
        <v>0</v>
      </c>
      <c r="FI1563" s="37">
        <v>0</v>
      </c>
    </row>
    <row r="1564" spans="1:165" ht="17.25" customHeight="1" x14ac:dyDescent="0.3">
      <c r="A1564" s="17"/>
      <c r="B1564" s="19"/>
      <c r="E1564" s="78"/>
      <c r="F1564" s="78"/>
      <c r="G1564" s="78"/>
      <c r="H1564" s="78"/>
      <c r="I1564" s="78"/>
      <c r="W1564" s="188"/>
      <c r="AM1564" s="179"/>
      <c r="FH1564" s="37">
        <v>0</v>
      </c>
      <c r="FI1564" s="37">
        <v>0</v>
      </c>
    </row>
    <row r="1565" spans="1:165" ht="17.25" customHeight="1" x14ac:dyDescent="0.3">
      <c r="A1565" s="17"/>
      <c r="B1565" s="19"/>
      <c r="E1565" s="78"/>
      <c r="F1565" s="78"/>
      <c r="G1565" s="78"/>
      <c r="H1565" s="78"/>
      <c r="I1565" s="78"/>
      <c r="W1565" s="188"/>
      <c r="AM1565" s="179"/>
      <c r="FH1565" s="37">
        <v>0</v>
      </c>
      <c r="FI1565" s="37">
        <v>0</v>
      </c>
    </row>
    <row r="1566" spans="1:165" ht="17.25" customHeight="1" x14ac:dyDescent="0.3">
      <c r="A1566" s="17"/>
      <c r="B1566" s="19"/>
      <c r="E1566" s="78"/>
      <c r="F1566" s="78"/>
      <c r="G1566" s="78"/>
      <c r="H1566" s="78"/>
      <c r="I1566" s="78"/>
      <c r="W1566" s="188"/>
      <c r="AM1566" s="179"/>
      <c r="FH1566" s="37">
        <v>0</v>
      </c>
      <c r="FI1566" s="37">
        <v>0</v>
      </c>
    </row>
    <row r="1567" spans="1:165" ht="17.25" customHeight="1" x14ac:dyDescent="0.3">
      <c r="A1567" s="17"/>
      <c r="B1567" s="19"/>
      <c r="E1567" s="78"/>
      <c r="F1567" s="78"/>
      <c r="G1567" s="78"/>
      <c r="H1567" s="78"/>
      <c r="I1567" s="78"/>
      <c r="W1567" s="188"/>
      <c r="AM1567" s="179"/>
      <c r="FH1567" s="37">
        <v>0</v>
      </c>
      <c r="FI1567" s="37">
        <v>0</v>
      </c>
    </row>
    <row r="1568" spans="1:165" ht="17.25" customHeight="1" x14ac:dyDescent="0.3">
      <c r="A1568" s="17"/>
      <c r="B1568" s="19"/>
      <c r="E1568" s="78"/>
      <c r="F1568" s="78"/>
      <c r="G1568" s="78"/>
      <c r="H1568" s="78"/>
      <c r="I1568" s="78"/>
      <c r="W1568" s="188"/>
      <c r="AM1568" s="179"/>
      <c r="FH1568" s="37">
        <v>0</v>
      </c>
      <c r="FI1568" s="37">
        <v>0</v>
      </c>
    </row>
    <row r="1569" spans="1:165" ht="17.25" customHeight="1" x14ac:dyDescent="0.3">
      <c r="A1569" s="17"/>
      <c r="B1569" s="19"/>
      <c r="E1569" s="78"/>
      <c r="F1569" s="78"/>
      <c r="G1569" s="78"/>
      <c r="H1569" s="78"/>
      <c r="I1569" s="78"/>
      <c r="W1569" s="188"/>
      <c r="AM1569" s="179"/>
      <c r="FH1569" s="37">
        <v>0</v>
      </c>
      <c r="FI1569" s="37">
        <v>0</v>
      </c>
    </row>
    <row r="1570" spans="1:165" ht="17.25" customHeight="1" x14ac:dyDescent="0.3">
      <c r="A1570" s="17"/>
      <c r="B1570" s="19"/>
      <c r="E1570" s="78"/>
      <c r="F1570" s="78"/>
      <c r="G1570" s="78"/>
      <c r="H1570" s="78"/>
      <c r="I1570" s="78"/>
      <c r="W1570" s="188"/>
      <c r="AM1570" s="179"/>
      <c r="FH1570" s="37">
        <v>0</v>
      </c>
      <c r="FI1570" s="37">
        <v>0</v>
      </c>
    </row>
    <row r="1571" spans="1:165" ht="17.25" customHeight="1" x14ac:dyDescent="0.3">
      <c r="A1571" s="17"/>
      <c r="B1571" s="19"/>
      <c r="E1571" s="78"/>
      <c r="F1571" s="78"/>
      <c r="G1571" s="78"/>
      <c r="H1571" s="78"/>
      <c r="I1571" s="78"/>
      <c r="W1571" s="188"/>
      <c r="AM1571" s="179"/>
      <c r="FH1571" s="37">
        <v>0</v>
      </c>
      <c r="FI1571" s="37">
        <v>0</v>
      </c>
    </row>
    <row r="1572" spans="1:165" ht="17.25" customHeight="1" x14ac:dyDescent="0.3">
      <c r="A1572" s="17"/>
      <c r="B1572" s="19"/>
      <c r="E1572" s="78"/>
      <c r="F1572" s="78"/>
      <c r="G1572" s="78"/>
      <c r="H1572" s="78"/>
      <c r="I1572" s="78"/>
      <c r="W1572" s="188"/>
      <c r="AM1572" s="179"/>
      <c r="FH1572" s="37">
        <v>0</v>
      </c>
      <c r="FI1572" s="37">
        <v>0</v>
      </c>
    </row>
    <row r="1573" spans="1:165" ht="17.25" customHeight="1" x14ac:dyDescent="0.3">
      <c r="A1573" s="17"/>
      <c r="B1573" s="19"/>
      <c r="E1573" s="78"/>
      <c r="F1573" s="78"/>
      <c r="G1573" s="78"/>
      <c r="H1573" s="78"/>
      <c r="I1573" s="78"/>
      <c r="W1573" s="188"/>
      <c r="AM1573" s="179"/>
      <c r="FH1573" s="37">
        <v>0</v>
      </c>
      <c r="FI1573" s="37">
        <v>0</v>
      </c>
    </row>
    <row r="1574" spans="1:165" ht="17.25" customHeight="1" x14ac:dyDescent="0.3">
      <c r="A1574" s="17"/>
      <c r="B1574" s="19"/>
      <c r="E1574" s="78"/>
      <c r="F1574" s="78"/>
      <c r="G1574" s="78"/>
      <c r="H1574" s="78"/>
      <c r="I1574" s="78"/>
      <c r="W1574" s="188"/>
      <c r="AM1574" s="179"/>
      <c r="FH1574" s="37">
        <v>0</v>
      </c>
      <c r="FI1574" s="37">
        <v>0</v>
      </c>
    </row>
    <row r="1575" spans="1:165" ht="17.25" customHeight="1" x14ac:dyDescent="0.3">
      <c r="A1575" s="17"/>
      <c r="B1575" s="19"/>
      <c r="E1575" s="78"/>
      <c r="F1575" s="78"/>
      <c r="G1575" s="78"/>
      <c r="H1575" s="78"/>
      <c r="I1575" s="78"/>
      <c r="W1575" s="188"/>
      <c r="AM1575" s="179"/>
      <c r="FH1575" s="37">
        <v>0</v>
      </c>
      <c r="FI1575" s="37">
        <v>0</v>
      </c>
    </row>
    <row r="1576" spans="1:165" ht="17.25" customHeight="1" x14ac:dyDescent="0.3">
      <c r="A1576" s="17"/>
      <c r="B1576" s="19"/>
      <c r="E1576" s="78"/>
      <c r="F1576" s="78"/>
      <c r="G1576" s="78"/>
      <c r="H1576" s="78"/>
      <c r="I1576" s="78"/>
      <c r="W1576" s="188"/>
      <c r="AM1576" s="179"/>
      <c r="FH1576" s="37">
        <v>0</v>
      </c>
      <c r="FI1576" s="37">
        <v>0</v>
      </c>
    </row>
    <row r="1577" spans="1:165" ht="17.25" customHeight="1" x14ac:dyDescent="0.3">
      <c r="A1577" s="17"/>
      <c r="B1577" s="19"/>
      <c r="E1577" s="78"/>
      <c r="F1577" s="78"/>
      <c r="G1577" s="78"/>
      <c r="H1577" s="78"/>
      <c r="I1577" s="78"/>
      <c r="W1577" s="188"/>
      <c r="AM1577" s="179"/>
      <c r="FH1577" s="37">
        <v>0</v>
      </c>
      <c r="FI1577" s="37">
        <v>0</v>
      </c>
    </row>
    <row r="1578" spans="1:165" ht="17.25" customHeight="1" x14ac:dyDescent="0.3">
      <c r="A1578" s="17"/>
      <c r="B1578" s="19"/>
      <c r="E1578" s="78"/>
      <c r="F1578" s="78"/>
      <c r="G1578" s="78"/>
      <c r="H1578" s="78"/>
      <c r="I1578" s="78"/>
      <c r="W1578" s="188"/>
      <c r="AM1578" s="179"/>
      <c r="FH1578" s="37">
        <v>0</v>
      </c>
      <c r="FI1578" s="37">
        <v>0</v>
      </c>
    </row>
    <row r="1579" spans="1:165" ht="17.25" customHeight="1" x14ac:dyDescent="0.3">
      <c r="A1579" s="17"/>
      <c r="B1579" s="19"/>
      <c r="E1579" s="78"/>
      <c r="F1579" s="78"/>
      <c r="G1579" s="78"/>
      <c r="H1579" s="78"/>
      <c r="I1579" s="78"/>
      <c r="W1579" s="188"/>
      <c r="AM1579" s="179"/>
      <c r="FH1579" s="37">
        <v>0</v>
      </c>
      <c r="FI1579" s="37">
        <v>0</v>
      </c>
    </row>
    <row r="1580" spans="1:165" ht="17.25" customHeight="1" x14ac:dyDescent="0.3">
      <c r="A1580" s="17"/>
      <c r="B1580" s="19"/>
      <c r="E1580" s="78"/>
      <c r="F1580" s="78"/>
      <c r="G1580" s="78"/>
      <c r="H1580" s="78"/>
      <c r="I1580" s="78"/>
      <c r="W1580" s="188"/>
      <c r="AM1580" s="179"/>
      <c r="FH1580" s="37">
        <v>0</v>
      </c>
      <c r="FI1580" s="37">
        <v>0</v>
      </c>
    </row>
    <row r="1581" spans="1:165" ht="17.25" customHeight="1" x14ac:dyDescent="0.3">
      <c r="A1581" s="17"/>
      <c r="B1581" s="19"/>
      <c r="E1581" s="78"/>
      <c r="F1581" s="78"/>
      <c r="G1581" s="78"/>
      <c r="H1581" s="78"/>
      <c r="I1581" s="78"/>
      <c r="W1581" s="188"/>
      <c r="AM1581" s="179"/>
      <c r="FH1581" s="37">
        <v>0</v>
      </c>
      <c r="FI1581" s="37">
        <v>0</v>
      </c>
    </row>
    <row r="1582" spans="1:165" ht="17.25" customHeight="1" x14ac:dyDescent="0.3">
      <c r="A1582" s="17"/>
      <c r="B1582" s="19"/>
      <c r="E1582" s="78"/>
      <c r="F1582" s="78"/>
      <c r="G1582" s="78"/>
      <c r="H1582" s="78"/>
      <c r="I1582" s="78"/>
      <c r="W1582" s="188"/>
      <c r="AM1582" s="179"/>
      <c r="FH1582" s="37">
        <v>0</v>
      </c>
      <c r="FI1582" s="37">
        <v>0</v>
      </c>
    </row>
    <row r="1583" spans="1:165" ht="17.25" customHeight="1" x14ac:dyDescent="0.3">
      <c r="A1583" s="17"/>
      <c r="B1583" s="19"/>
      <c r="E1583" s="78"/>
      <c r="F1583" s="78"/>
      <c r="G1583" s="78"/>
      <c r="H1583" s="78"/>
      <c r="I1583" s="78"/>
      <c r="W1583" s="188"/>
      <c r="AM1583" s="179"/>
      <c r="FH1583" s="37">
        <v>0</v>
      </c>
      <c r="FI1583" s="37">
        <v>0</v>
      </c>
    </row>
    <row r="1584" spans="1:165" ht="17.25" customHeight="1" x14ac:dyDescent="0.3">
      <c r="A1584" s="17"/>
      <c r="B1584" s="19"/>
      <c r="E1584" s="78"/>
      <c r="F1584" s="78"/>
      <c r="G1584" s="78"/>
      <c r="H1584" s="78"/>
      <c r="I1584" s="78"/>
      <c r="W1584" s="188"/>
      <c r="AM1584" s="179"/>
      <c r="FH1584" s="37">
        <v>0</v>
      </c>
      <c r="FI1584" s="37">
        <v>0</v>
      </c>
    </row>
    <row r="1585" spans="1:165" ht="17.25" customHeight="1" x14ac:dyDescent="0.3">
      <c r="A1585" s="17"/>
      <c r="B1585" s="19"/>
      <c r="E1585" s="78"/>
      <c r="F1585" s="78"/>
      <c r="G1585" s="78"/>
      <c r="H1585" s="78"/>
      <c r="I1585" s="78"/>
      <c r="W1585" s="188"/>
      <c r="AM1585" s="179"/>
      <c r="FH1585" s="37">
        <v>0</v>
      </c>
      <c r="FI1585" s="37">
        <v>0</v>
      </c>
    </row>
    <row r="1586" spans="1:165" ht="17.25" customHeight="1" x14ac:dyDescent="0.3">
      <c r="A1586" s="17"/>
      <c r="B1586" s="19"/>
      <c r="E1586" s="78"/>
      <c r="F1586" s="78"/>
      <c r="G1586" s="78"/>
      <c r="H1586" s="78"/>
      <c r="I1586" s="78"/>
      <c r="W1586" s="188"/>
      <c r="AM1586" s="179"/>
      <c r="FH1586" s="37">
        <v>0</v>
      </c>
      <c r="FI1586" s="37">
        <v>0</v>
      </c>
    </row>
    <row r="1587" spans="1:165" ht="17.25" customHeight="1" x14ac:dyDescent="0.3">
      <c r="A1587" s="17"/>
      <c r="B1587" s="19"/>
      <c r="E1587" s="78"/>
      <c r="F1587" s="78"/>
      <c r="G1587" s="78"/>
      <c r="H1587" s="78"/>
      <c r="I1587" s="78"/>
      <c r="W1587" s="188"/>
      <c r="AM1587" s="179"/>
      <c r="FH1587" s="37">
        <v>0</v>
      </c>
      <c r="FI1587" s="37">
        <v>0</v>
      </c>
    </row>
    <row r="1588" spans="1:165" ht="17.25" customHeight="1" x14ac:dyDescent="0.3">
      <c r="A1588" s="17"/>
      <c r="B1588" s="19"/>
      <c r="E1588" s="78"/>
      <c r="F1588" s="78"/>
      <c r="G1588" s="78"/>
      <c r="H1588" s="78"/>
      <c r="I1588" s="78"/>
      <c r="W1588" s="188"/>
      <c r="AM1588" s="179"/>
      <c r="FH1588" s="37">
        <v>0</v>
      </c>
      <c r="FI1588" s="37">
        <v>0</v>
      </c>
    </row>
    <row r="1589" spans="1:165" ht="17.25" customHeight="1" x14ac:dyDescent="0.3">
      <c r="A1589" s="17"/>
      <c r="B1589" s="19"/>
      <c r="E1589" s="78"/>
      <c r="F1589" s="78"/>
      <c r="G1589" s="78"/>
      <c r="H1589" s="78"/>
      <c r="I1589" s="78"/>
      <c r="W1589" s="188"/>
      <c r="AM1589" s="179"/>
      <c r="FH1589" s="37">
        <v>0</v>
      </c>
      <c r="FI1589" s="37">
        <v>0</v>
      </c>
    </row>
    <row r="1590" spans="1:165" ht="17.25" customHeight="1" x14ac:dyDescent="0.3">
      <c r="A1590" s="17"/>
      <c r="B1590" s="19"/>
      <c r="E1590" s="78"/>
      <c r="F1590" s="78"/>
      <c r="G1590" s="78"/>
      <c r="H1590" s="78"/>
      <c r="I1590" s="78"/>
      <c r="W1590" s="188"/>
      <c r="AM1590" s="179"/>
      <c r="FH1590" s="37">
        <v>0</v>
      </c>
      <c r="FI1590" s="37">
        <v>0</v>
      </c>
    </row>
    <row r="1591" spans="1:165" ht="17.25" customHeight="1" x14ac:dyDescent="0.3">
      <c r="A1591" s="17"/>
      <c r="B1591" s="19"/>
      <c r="E1591" s="78"/>
      <c r="F1591" s="78"/>
      <c r="G1591" s="78"/>
      <c r="H1591" s="78"/>
      <c r="I1591" s="78"/>
      <c r="W1591" s="188"/>
      <c r="AM1591" s="179"/>
      <c r="FH1591" s="37">
        <v>0</v>
      </c>
      <c r="FI1591" s="37">
        <v>0</v>
      </c>
    </row>
    <row r="1592" spans="1:165" ht="17.25" customHeight="1" x14ac:dyDescent="0.3">
      <c r="A1592" s="17"/>
      <c r="B1592" s="19"/>
      <c r="E1592" s="78"/>
      <c r="F1592" s="78"/>
      <c r="G1592" s="78"/>
      <c r="H1592" s="78"/>
      <c r="I1592" s="78"/>
      <c r="W1592" s="188"/>
      <c r="AM1592" s="179"/>
      <c r="FH1592" s="37">
        <v>0</v>
      </c>
      <c r="FI1592" s="37">
        <v>0</v>
      </c>
    </row>
    <row r="1593" spans="1:165" ht="17.25" customHeight="1" x14ac:dyDescent="0.3">
      <c r="A1593" s="17"/>
      <c r="B1593" s="19"/>
      <c r="E1593" s="78"/>
      <c r="F1593" s="78"/>
      <c r="G1593" s="78"/>
      <c r="H1593" s="78"/>
      <c r="I1593" s="78"/>
      <c r="W1593" s="188"/>
      <c r="AM1593" s="179"/>
      <c r="FH1593" s="37">
        <v>0</v>
      </c>
      <c r="FI1593" s="37">
        <v>0</v>
      </c>
    </row>
    <row r="1594" spans="1:165" ht="17.25" customHeight="1" x14ac:dyDescent="0.3">
      <c r="A1594" s="17"/>
      <c r="B1594" s="19"/>
      <c r="E1594" s="78"/>
      <c r="F1594" s="78"/>
      <c r="G1594" s="78"/>
      <c r="H1594" s="78"/>
      <c r="I1594" s="78"/>
      <c r="W1594" s="188"/>
      <c r="AM1594" s="179"/>
      <c r="FH1594" s="37">
        <v>0</v>
      </c>
      <c r="FI1594" s="37">
        <v>0</v>
      </c>
    </row>
    <row r="1595" spans="1:165" ht="17.25" customHeight="1" x14ac:dyDescent="0.3">
      <c r="A1595" s="17"/>
      <c r="B1595" s="19"/>
      <c r="E1595" s="78"/>
      <c r="F1595" s="78"/>
      <c r="G1595" s="78"/>
      <c r="H1595" s="78"/>
      <c r="I1595" s="78"/>
      <c r="W1595" s="188"/>
      <c r="AM1595" s="179"/>
      <c r="FH1595" s="37">
        <v>0</v>
      </c>
      <c r="FI1595" s="37">
        <v>0</v>
      </c>
    </row>
    <row r="1596" spans="1:165" ht="17.25" customHeight="1" x14ac:dyDescent="0.3">
      <c r="A1596" s="17"/>
      <c r="B1596" s="19"/>
      <c r="E1596" s="78"/>
      <c r="F1596" s="78"/>
      <c r="G1596" s="78"/>
      <c r="H1596" s="78"/>
      <c r="I1596" s="78"/>
      <c r="W1596" s="188"/>
      <c r="AM1596" s="179"/>
      <c r="FH1596" s="37">
        <v>0</v>
      </c>
      <c r="FI1596" s="37">
        <v>0</v>
      </c>
    </row>
    <row r="1597" spans="1:165" ht="17.25" customHeight="1" x14ac:dyDescent="0.3">
      <c r="A1597" s="17"/>
      <c r="B1597" s="19"/>
      <c r="E1597" s="78"/>
      <c r="F1597" s="78"/>
      <c r="G1597" s="78"/>
      <c r="H1597" s="78"/>
      <c r="I1597" s="78"/>
      <c r="W1597" s="188"/>
      <c r="AM1597" s="179"/>
      <c r="FH1597" s="37">
        <v>0</v>
      </c>
      <c r="FI1597" s="37">
        <v>0</v>
      </c>
    </row>
    <row r="1598" spans="1:165" ht="17.25" customHeight="1" x14ac:dyDescent="0.3">
      <c r="A1598" s="17"/>
      <c r="B1598" s="19"/>
      <c r="E1598" s="78"/>
      <c r="F1598" s="78"/>
      <c r="G1598" s="78"/>
      <c r="H1598" s="78"/>
      <c r="I1598" s="78"/>
      <c r="W1598" s="188"/>
      <c r="AM1598" s="179"/>
      <c r="FH1598" s="37">
        <v>0</v>
      </c>
      <c r="FI1598" s="37">
        <v>0</v>
      </c>
    </row>
    <row r="1599" spans="1:165" ht="17.25" customHeight="1" x14ac:dyDescent="0.3">
      <c r="A1599" s="17"/>
      <c r="B1599" s="19"/>
      <c r="E1599" s="78"/>
      <c r="F1599" s="78"/>
      <c r="G1599" s="78"/>
      <c r="H1599" s="78"/>
      <c r="I1599" s="78"/>
      <c r="W1599" s="188"/>
      <c r="AM1599" s="179"/>
      <c r="FH1599" s="37">
        <v>0</v>
      </c>
      <c r="FI1599" s="37">
        <v>0</v>
      </c>
    </row>
    <row r="1600" spans="1:165" ht="17.25" customHeight="1" x14ac:dyDescent="0.3">
      <c r="A1600" s="17"/>
      <c r="B1600" s="19"/>
      <c r="E1600" s="78"/>
      <c r="F1600" s="78"/>
      <c r="G1600" s="78"/>
      <c r="H1600" s="78"/>
      <c r="I1600" s="78"/>
      <c r="W1600" s="188"/>
      <c r="AM1600" s="179"/>
      <c r="FH1600" s="37">
        <v>0</v>
      </c>
      <c r="FI1600" s="37">
        <v>0</v>
      </c>
    </row>
    <row r="1601" spans="1:165" ht="17.25" customHeight="1" x14ac:dyDescent="0.3">
      <c r="A1601" s="17"/>
      <c r="B1601" s="19"/>
      <c r="E1601" s="78"/>
      <c r="F1601" s="78"/>
      <c r="G1601" s="78"/>
      <c r="H1601" s="78"/>
      <c r="I1601" s="78"/>
      <c r="W1601" s="188"/>
      <c r="AM1601" s="179"/>
      <c r="FH1601" s="37">
        <v>0</v>
      </c>
      <c r="FI1601" s="37">
        <v>0</v>
      </c>
    </row>
    <row r="1602" spans="1:165" ht="17.25" customHeight="1" x14ac:dyDescent="0.3">
      <c r="A1602" s="17"/>
      <c r="B1602" s="19"/>
      <c r="E1602" s="78"/>
      <c r="F1602" s="78"/>
      <c r="G1602" s="78"/>
      <c r="H1602" s="78"/>
      <c r="I1602" s="78"/>
      <c r="W1602" s="188"/>
      <c r="AM1602" s="179"/>
      <c r="FH1602" s="37">
        <v>0</v>
      </c>
      <c r="FI1602" s="37">
        <v>0</v>
      </c>
    </row>
    <row r="1603" spans="1:165" ht="17.25" customHeight="1" x14ac:dyDescent="0.3">
      <c r="A1603" s="17"/>
      <c r="B1603" s="19"/>
      <c r="E1603" s="78"/>
      <c r="F1603" s="78"/>
      <c r="G1603" s="78"/>
      <c r="H1603" s="78"/>
      <c r="I1603" s="78"/>
      <c r="W1603" s="188"/>
      <c r="AM1603" s="179"/>
      <c r="FH1603" s="37">
        <v>0</v>
      </c>
      <c r="FI1603" s="37">
        <v>0</v>
      </c>
    </row>
    <row r="1604" spans="1:165" ht="17.25" customHeight="1" x14ac:dyDescent="0.3">
      <c r="A1604" s="17"/>
      <c r="B1604" s="19"/>
      <c r="E1604" s="78"/>
      <c r="F1604" s="78"/>
      <c r="G1604" s="78"/>
      <c r="H1604" s="78"/>
      <c r="I1604" s="78"/>
      <c r="W1604" s="188"/>
      <c r="AM1604" s="179"/>
      <c r="FH1604" s="37">
        <v>0</v>
      </c>
      <c r="FI1604" s="37">
        <v>0</v>
      </c>
    </row>
    <row r="1605" spans="1:165" ht="17.25" customHeight="1" x14ac:dyDescent="0.3">
      <c r="A1605" s="17"/>
      <c r="B1605" s="19"/>
      <c r="E1605" s="78"/>
      <c r="F1605" s="78"/>
      <c r="G1605" s="78"/>
      <c r="H1605" s="78"/>
      <c r="I1605" s="78"/>
      <c r="W1605" s="188"/>
      <c r="AM1605" s="179"/>
      <c r="FH1605" s="37">
        <v>0</v>
      </c>
      <c r="FI1605" s="37">
        <v>0</v>
      </c>
    </row>
    <row r="1606" spans="1:165" ht="17.25" customHeight="1" x14ac:dyDescent="0.3">
      <c r="A1606" s="17"/>
      <c r="B1606" s="19"/>
      <c r="E1606" s="78"/>
      <c r="F1606" s="78"/>
      <c r="G1606" s="78"/>
      <c r="H1606" s="78"/>
      <c r="I1606" s="78"/>
      <c r="W1606" s="188"/>
      <c r="AM1606" s="179"/>
      <c r="FH1606" s="37">
        <v>0</v>
      </c>
      <c r="FI1606" s="37">
        <v>0</v>
      </c>
    </row>
    <row r="1607" spans="1:165" ht="17.25" customHeight="1" x14ac:dyDescent="0.3">
      <c r="A1607" s="17"/>
      <c r="B1607" s="19"/>
      <c r="E1607" s="78"/>
      <c r="F1607" s="78"/>
      <c r="G1607" s="78"/>
      <c r="H1607" s="78"/>
      <c r="I1607" s="78"/>
      <c r="W1607" s="188"/>
      <c r="AM1607" s="179"/>
      <c r="FH1607" s="37">
        <v>0</v>
      </c>
      <c r="FI1607" s="37">
        <v>0</v>
      </c>
    </row>
    <row r="1608" spans="1:165" ht="17.25" customHeight="1" x14ac:dyDescent="0.3">
      <c r="A1608" s="17"/>
      <c r="B1608" s="19"/>
      <c r="E1608" s="78"/>
      <c r="F1608" s="78"/>
      <c r="G1608" s="78"/>
      <c r="H1608" s="78"/>
      <c r="I1608" s="78"/>
      <c r="W1608" s="188"/>
      <c r="AM1608" s="179"/>
      <c r="FH1608" s="37">
        <v>0</v>
      </c>
      <c r="FI1608" s="37">
        <v>0</v>
      </c>
    </row>
    <row r="1609" spans="1:165" ht="17.25" customHeight="1" x14ac:dyDescent="0.3">
      <c r="A1609" s="17"/>
      <c r="B1609" s="19"/>
      <c r="E1609" s="78"/>
      <c r="F1609" s="78"/>
      <c r="G1609" s="78"/>
      <c r="H1609" s="78"/>
      <c r="I1609" s="78"/>
      <c r="W1609" s="188"/>
      <c r="AM1609" s="179"/>
      <c r="FH1609" s="37">
        <v>0</v>
      </c>
      <c r="FI1609" s="37">
        <v>0</v>
      </c>
    </row>
    <row r="1610" spans="1:165" ht="17.25" customHeight="1" x14ac:dyDescent="0.3">
      <c r="A1610" s="17"/>
      <c r="B1610" s="19"/>
      <c r="E1610" s="78"/>
      <c r="F1610" s="78"/>
      <c r="G1610" s="78"/>
      <c r="H1610" s="78"/>
      <c r="I1610" s="78"/>
      <c r="W1610" s="188"/>
      <c r="AM1610" s="179"/>
      <c r="FH1610" s="37">
        <v>0</v>
      </c>
      <c r="FI1610" s="37">
        <v>0</v>
      </c>
    </row>
    <row r="1611" spans="1:165" ht="17.25" customHeight="1" x14ac:dyDescent="0.3">
      <c r="A1611" s="17"/>
      <c r="B1611" s="19"/>
      <c r="E1611" s="78"/>
      <c r="F1611" s="78"/>
      <c r="G1611" s="78"/>
      <c r="H1611" s="78"/>
      <c r="I1611" s="78"/>
      <c r="W1611" s="188"/>
      <c r="AM1611" s="179"/>
      <c r="FH1611" s="37">
        <v>0</v>
      </c>
      <c r="FI1611" s="37">
        <v>0</v>
      </c>
    </row>
    <row r="1612" spans="1:165" ht="17.25" customHeight="1" x14ac:dyDescent="0.3">
      <c r="A1612" s="17"/>
      <c r="B1612" s="19"/>
      <c r="E1612" s="78"/>
      <c r="F1612" s="78"/>
      <c r="G1612" s="78"/>
      <c r="H1612" s="78"/>
      <c r="I1612" s="78"/>
      <c r="W1612" s="188"/>
      <c r="AM1612" s="179"/>
      <c r="FH1612" s="37">
        <v>0</v>
      </c>
      <c r="FI1612" s="37">
        <v>0</v>
      </c>
    </row>
    <row r="1613" spans="1:165" ht="17.25" customHeight="1" x14ac:dyDescent="0.3">
      <c r="A1613" s="17"/>
      <c r="B1613" s="19"/>
      <c r="E1613" s="78"/>
      <c r="F1613" s="78"/>
      <c r="G1613" s="78"/>
      <c r="H1613" s="78"/>
      <c r="I1613" s="78"/>
      <c r="W1613" s="188"/>
      <c r="AM1613" s="179"/>
      <c r="FH1613" s="37">
        <v>0</v>
      </c>
      <c r="FI1613" s="37">
        <v>0</v>
      </c>
    </row>
    <row r="1614" spans="1:165" ht="17.25" customHeight="1" x14ac:dyDescent="0.3">
      <c r="A1614" s="17"/>
      <c r="B1614" s="19"/>
      <c r="E1614" s="78"/>
      <c r="F1614" s="78"/>
      <c r="G1614" s="78"/>
      <c r="H1614" s="78"/>
      <c r="I1614" s="78"/>
      <c r="W1614" s="188"/>
      <c r="AM1614" s="179"/>
      <c r="FH1614" s="37">
        <v>0</v>
      </c>
      <c r="FI1614" s="37">
        <v>0</v>
      </c>
    </row>
    <row r="1615" spans="1:165" ht="17.25" customHeight="1" x14ac:dyDescent="0.3">
      <c r="A1615" s="17"/>
      <c r="B1615" s="19"/>
      <c r="E1615" s="78"/>
      <c r="F1615" s="78"/>
      <c r="G1615" s="78"/>
      <c r="H1615" s="78"/>
      <c r="I1615" s="78"/>
      <c r="W1615" s="188"/>
      <c r="AM1615" s="179"/>
      <c r="FH1615" s="37">
        <v>0</v>
      </c>
      <c r="FI1615" s="37">
        <v>0</v>
      </c>
    </row>
    <row r="1616" spans="1:165" ht="17.25" customHeight="1" x14ac:dyDescent="0.3">
      <c r="A1616" s="17"/>
      <c r="B1616" s="19"/>
      <c r="E1616" s="78"/>
      <c r="F1616" s="78"/>
      <c r="G1616" s="78"/>
      <c r="H1616" s="78"/>
      <c r="I1616" s="78"/>
      <c r="W1616" s="188"/>
      <c r="AM1616" s="179"/>
      <c r="FH1616" s="37">
        <v>0</v>
      </c>
      <c r="FI1616" s="37">
        <v>0</v>
      </c>
    </row>
    <row r="1617" spans="1:165" ht="17.25" customHeight="1" x14ac:dyDescent="0.3">
      <c r="A1617" s="17"/>
      <c r="B1617" s="19"/>
      <c r="E1617" s="78"/>
      <c r="F1617" s="78"/>
      <c r="G1617" s="78"/>
      <c r="H1617" s="78"/>
      <c r="I1617" s="78"/>
      <c r="W1617" s="188"/>
      <c r="AM1617" s="179"/>
      <c r="FH1617" s="37">
        <v>0</v>
      </c>
      <c r="FI1617" s="37">
        <v>0</v>
      </c>
    </row>
    <row r="1618" spans="1:165" ht="17.25" customHeight="1" x14ac:dyDescent="0.3">
      <c r="A1618" s="17"/>
      <c r="B1618" s="19"/>
      <c r="E1618" s="78"/>
      <c r="F1618" s="78"/>
      <c r="G1618" s="78"/>
      <c r="H1618" s="78"/>
      <c r="I1618" s="78"/>
      <c r="W1618" s="188"/>
      <c r="AM1618" s="179"/>
      <c r="FH1618" s="37">
        <v>0</v>
      </c>
      <c r="FI1618" s="37">
        <v>0</v>
      </c>
    </row>
    <row r="1619" spans="1:165" ht="17.25" customHeight="1" x14ac:dyDescent="0.3">
      <c r="A1619" s="17"/>
      <c r="B1619" s="19"/>
      <c r="E1619" s="78"/>
      <c r="F1619" s="78"/>
      <c r="G1619" s="78"/>
      <c r="H1619" s="78"/>
      <c r="I1619" s="78"/>
      <c r="W1619" s="188"/>
      <c r="AM1619" s="179"/>
      <c r="FH1619" s="37">
        <v>0</v>
      </c>
      <c r="FI1619" s="37">
        <v>0</v>
      </c>
    </row>
    <row r="1620" spans="1:165" ht="17.25" customHeight="1" x14ac:dyDescent="0.3">
      <c r="A1620" s="17"/>
      <c r="B1620" s="19"/>
      <c r="E1620" s="78"/>
      <c r="F1620" s="78"/>
      <c r="G1620" s="78"/>
      <c r="H1620" s="78"/>
      <c r="I1620" s="78"/>
      <c r="W1620" s="188"/>
      <c r="AM1620" s="179"/>
      <c r="FH1620" s="37">
        <v>0</v>
      </c>
      <c r="FI1620" s="37">
        <v>0</v>
      </c>
    </row>
    <row r="1621" spans="1:165" ht="17.25" customHeight="1" x14ac:dyDescent="0.3">
      <c r="A1621" s="17"/>
      <c r="B1621" s="19"/>
      <c r="E1621" s="78"/>
      <c r="F1621" s="78"/>
      <c r="G1621" s="78"/>
      <c r="H1621" s="78"/>
      <c r="I1621" s="78"/>
      <c r="W1621" s="188"/>
      <c r="AM1621" s="179"/>
      <c r="FH1621" s="37">
        <v>0</v>
      </c>
      <c r="FI1621" s="37">
        <v>0</v>
      </c>
    </row>
    <row r="1622" spans="1:165" ht="17.25" customHeight="1" x14ac:dyDescent="0.3">
      <c r="A1622" s="17"/>
      <c r="B1622" s="19"/>
      <c r="E1622" s="78"/>
      <c r="F1622" s="78"/>
      <c r="G1622" s="78"/>
      <c r="H1622" s="78"/>
      <c r="I1622" s="78"/>
      <c r="W1622" s="188"/>
      <c r="AM1622" s="179"/>
      <c r="FH1622" s="37">
        <v>0</v>
      </c>
      <c r="FI1622" s="37">
        <v>0</v>
      </c>
    </row>
    <row r="1623" spans="1:165" ht="17.25" customHeight="1" x14ac:dyDescent="0.3">
      <c r="A1623" s="17"/>
      <c r="B1623" s="19"/>
      <c r="E1623" s="78"/>
      <c r="F1623" s="78"/>
      <c r="G1623" s="78"/>
      <c r="H1623" s="78"/>
      <c r="I1623" s="78"/>
      <c r="W1623" s="188"/>
      <c r="AM1623" s="179"/>
      <c r="FH1623" s="37">
        <v>0</v>
      </c>
      <c r="FI1623" s="37">
        <v>0</v>
      </c>
    </row>
    <row r="1624" spans="1:165" ht="17.25" customHeight="1" x14ac:dyDescent="0.3">
      <c r="A1624" s="17"/>
      <c r="B1624" s="19"/>
      <c r="E1624" s="78"/>
      <c r="F1624" s="78"/>
      <c r="G1624" s="78"/>
      <c r="H1624" s="78"/>
      <c r="I1624" s="78"/>
      <c r="W1624" s="188"/>
      <c r="AM1624" s="179"/>
      <c r="FH1624" s="37">
        <v>0</v>
      </c>
      <c r="FI1624" s="37">
        <v>0</v>
      </c>
    </row>
    <row r="1625" spans="1:165" ht="17.25" customHeight="1" x14ac:dyDescent="0.3">
      <c r="A1625" s="17"/>
      <c r="B1625" s="19"/>
      <c r="E1625" s="78"/>
      <c r="F1625" s="78"/>
      <c r="G1625" s="78"/>
      <c r="H1625" s="78"/>
      <c r="I1625" s="78"/>
      <c r="W1625" s="188"/>
      <c r="AM1625" s="179"/>
      <c r="FH1625" s="37">
        <v>0</v>
      </c>
      <c r="FI1625" s="37">
        <v>0</v>
      </c>
    </row>
    <row r="1626" spans="1:165" ht="17.25" customHeight="1" x14ac:dyDescent="0.3">
      <c r="A1626" s="17"/>
      <c r="B1626" s="19"/>
      <c r="E1626" s="78"/>
      <c r="F1626" s="78"/>
      <c r="G1626" s="78"/>
      <c r="H1626" s="78"/>
      <c r="I1626" s="78"/>
      <c r="W1626" s="188"/>
      <c r="AM1626" s="179"/>
      <c r="FH1626" s="37">
        <v>0</v>
      </c>
      <c r="FI1626" s="37">
        <v>0</v>
      </c>
    </row>
    <row r="1627" spans="1:165" ht="17.25" customHeight="1" x14ac:dyDescent="0.3">
      <c r="A1627" s="17"/>
      <c r="B1627" s="19"/>
      <c r="E1627" s="78"/>
      <c r="F1627" s="78"/>
      <c r="G1627" s="78"/>
      <c r="H1627" s="78"/>
      <c r="I1627" s="78"/>
      <c r="W1627" s="188"/>
      <c r="AM1627" s="179"/>
      <c r="FH1627" s="37">
        <v>0</v>
      </c>
      <c r="FI1627" s="37">
        <v>0</v>
      </c>
    </row>
    <row r="1628" spans="1:165" ht="17.25" customHeight="1" x14ac:dyDescent="0.3">
      <c r="A1628" s="17"/>
      <c r="B1628" s="19"/>
      <c r="E1628" s="78"/>
      <c r="F1628" s="78"/>
      <c r="G1628" s="78"/>
      <c r="H1628" s="78"/>
      <c r="I1628" s="78"/>
      <c r="W1628" s="188"/>
      <c r="AM1628" s="179"/>
      <c r="FH1628" s="37">
        <v>0</v>
      </c>
      <c r="FI1628" s="37">
        <v>0</v>
      </c>
    </row>
    <row r="1629" spans="1:165" ht="17.25" customHeight="1" x14ac:dyDescent="0.3">
      <c r="A1629" s="17"/>
      <c r="B1629" s="19"/>
      <c r="E1629" s="78"/>
      <c r="F1629" s="78"/>
      <c r="G1629" s="78"/>
      <c r="H1629" s="78"/>
      <c r="I1629" s="78"/>
      <c r="W1629" s="188"/>
      <c r="AM1629" s="179"/>
      <c r="FH1629" s="37">
        <v>0</v>
      </c>
      <c r="FI1629" s="37">
        <v>0</v>
      </c>
    </row>
    <row r="1630" spans="1:165" ht="17.25" customHeight="1" x14ac:dyDescent="0.3">
      <c r="A1630" s="17"/>
      <c r="B1630" s="19"/>
      <c r="E1630" s="78"/>
      <c r="F1630" s="78"/>
      <c r="G1630" s="78"/>
      <c r="H1630" s="78"/>
      <c r="I1630" s="78"/>
      <c r="W1630" s="188"/>
      <c r="AM1630" s="179"/>
      <c r="FH1630" s="37">
        <v>0</v>
      </c>
      <c r="FI1630" s="37">
        <v>0</v>
      </c>
    </row>
    <row r="1631" spans="1:165" ht="17.25" customHeight="1" x14ac:dyDescent="0.3">
      <c r="A1631" s="17"/>
      <c r="B1631" s="19"/>
      <c r="E1631" s="78"/>
      <c r="F1631" s="78"/>
      <c r="G1631" s="78"/>
      <c r="H1631" s="78"/>
      <c r="I1631" s="78"/>
      <c r="W1631" s="188"/>
      <c r="AM1631" s="179"/>
      <c r="FH1631" s="37">
        <v>0</v>
      </c>
      <c r="FI1631" s="37">
        <v>0</v>
      </c>
    </row>
    <row r="1632" spans="1:165" ht="17.25" customHeight="1" x14ac:dyDescent="0.3">
      <c r="A1632" s="17"/>
      <c r="B1632" s="19"/>
      <c r="E1632" s="78"/>
      <c r="F1632" s="78"/>
      <c r="G1632" s="78"/>
      <c r="H1632" s="78"/>
      <c r="I1632" s="78"/>
      <c r="W1632" s="188"/>
      <c r="AM1632" s="179"/>
      <c r="FH1632" s="37">
        <v>0</v>
      </c>
      <c r="FI1632" s="37">
        <v>0</v>
      </c>
    </row>
    <row r="1633" spans="1:165" ht="17.25" customHeight="1" x14ac:dyDescent="0.3">
      <c r="A1633" s="17"/>
      <c r="B1633" s="19"/>
      <c r="E1633" s="78"/>
      <c r="F1633" s="78"/>
      <c r="G1633" s="78"/>
      <c r="H1633" s="78"/>
      <c r="I1633" s="78"/>
      <c r="W1633" s="188"/>
      <c r="AM1633" s="179"/>
      <c r="FH1633" s="37">
        <v>0</v>
      </c>
      <c r="FI1633" s="37">
        <v>0</v>
      </c>
    </row>
    <row r="1634" spans="1:165" ht="17.25" customHeight="1" x14ac:dyDescent="0.3">
      <c r="A1634" s="17"/>
      <c r="B1634" s="19"/>
      <c r="E1634" s="78"/>
      <c r="F1634" s="78"/>
      <c r="G1634" s="78"/>
      <c r="H1634" s="78"/>
      <c r="I1634" s="78"/>
      <c r="W1634" s="188"/>
      <c r="AM1634" s="179"/>
      <c r="FH1634" s="37">
        <v>0</v>
      </c>
      <c r="FI1634" s="37">
        <v>0</v>
      </c>
    </row>
    <row r="1635" spans="1:165" ht="17.25" customHeight="1" x14ac:dyDescent="0.3">
      <c r="A1635" s="17"/>
      <c r="B1635" s="19"/>
      <c r="E1635" s="78"/>
      <c r="F1635" s="78"/>
      <c r="G1635" s="78"/>
      <c r="H1635" s="78"/>
      <c r="I1635" s="78"/>
      <c r="W1635" s="188"/>
      <c r="AM1635" s="179"/>
      <c r="FH1635" s="37">
        <v>0</v>
      </c>
      <c r="FI1635" s="37">
        <v>0</v>
      </c>
    </row>
    <row r="1636" spans="1:165" ht="17.25" customHeight="1" x14ac:dyDescent="0.3">
      <c r="A1636" s="17"/>
      <c r="B1636" s="19"/>
      <c r="E1636" s="78"/>
      <c r="F1636" s="78"/>
      <c r="G1636" s="78"/>
      <c r="H1636" s="78"/>
      <c r="I1636" s="78"/>
      <c r="W1636" s="188"/>
      <c r="AM1636" s="179"/>
      <c r="FH1636" s="37">
        <v>0</v>
      </c>
      <c r="FI1636" s="37">
        <v>0</v>
      </c>
    </row>
    <row r="1637" spans="1:165" ht="17.25" customHeight="1" x14ac:dyDescent="0.3">
      <c r="A1637" s="17"/>
      <c r="B1637" s="19"/>
      <c r="E1637" s="78"/>
      <c r="F1637" s="78"/>
      <c r="G1637" s="78"/>
      <c r="H1637" s="78"/>
      <c r="I1637" s="78"/>
      <c r="W1637" s="188"/>
      <c r="AM1637" s="179"/>
      <c r="FH1637" s="37">
        <v>0</v>
      </c>
      <c r="FI1637" s="37">
        <v>0</v>
      </c>
    </row>
    <row r="1638" spans="1:165" ht="17.25" customHeight="1" x14ac:dyDescent="0.3">
      <c r="A1638" s="17"/>
      <c r="B1638" s="19"/>
      <c r="E1638" s="78"/>
      <c r="F1638" s="78"/>
      <c r="G1638" s="78"/>
      <c r="H1638" s="78"/>
      <c r="I1638" s="78"/>
      <c r="W1638" s="188"/>
      <c r="AM1638" s="179"/>
      <c r="FH1638" s="37">
        <v>0</v>
      </c>
      <c r="FI1638" s="37">
        <v>0</v>
      </c>
    </row>
    <row r="1639" spans="1:165" ht="17.25" customHeight="1" x14ac:dyDescent="0.3">
      <c r="A1639" s="17"/>
      <c r="B1639" s="19"/>
      <c r="E1639" s="78"/>
      <c r="F1639" s="78"/>
      <c r="G1639" s="78"/>
      <c r="H1639" s="78"/>
      <c r="I1639" s="78"/>
      <c r="W1639" s="188"/>
      <c r="AM1639" s="179"/>
      <c r="FH1639" s="37">
        <v>0</v>
      </c>
      <c r="FI1639" s="37">
        <v>0</v>
      </c>
    </row>
    <row r="1640" spans="1:165" ht="17.25" customHeight="1" x14ac:dyDescent="0.3">
      <c r="A1640" s="17"/>
      <c r="B1640" s="19"/>
      <c r="E1640" s="78"/>
      <c r="F1640" s="78"/>
      <c r="G1640" s="78"/>
      <c r="H1640" s="78"/>
      <c r="I1640" s="78"/>
      <c r="W1640" s="188"/>
      <c r="AM1640" s="179"/>
      <c r="FH1640" s="37">
        <v>0</v>
      </c>
      <c r="FI1640" s="37">
        <v>0</v>
      </c>
    </row>
    <row r="1641" spans="1:165" ht="17.25" customHeight="1" x14ac:dyDescent="0.3">
      <c r="A1641" s="17"/>
      <c r="B1641" s="19"/>
      <c r="E1641" s="78"/>
      <c r="F1641" s="78"/>
      <c r="G1641" s="78"/>
      <c r="H1641" s="78"/>
      <c r="I1641" s="78"/>
      <c r="W1641" s="188"/>
      <c r="AM1641" s="179"/>
      <c r="FH1641" s="37">
        <v>0</v>
      </c>
      <c r="FI1641" s="37">
        <v>0</v>
      </c>
    </row>
    <row r="1642" spans="1:165" ht="17.25" customHeight="1" x14ac:dyDescent="0.3">
      <c r="A1642" s="17"/>
      <c r="B1642" s="19"/>
      <c r="E1642" s="78"/>
      <c r="F1642" s="78"/>
      <c r="G1642" s="78"/>
      <c r="H1642" s="78"/>
      <c r="I1642" s="78"/>
      <c r="W1642" s="188"/>
      <c r="AM1642" s="179"/>
      <c r="FH1642" s="37">
        <v>0</v>
      </c>
      <c r="FI1642" s="37">
        <v>0</v>
      </c>
    </row>
    <row r="1643" spans="1:165" ht="17.25" customHeight="1" x14ac:dyDescent="0.3">
      <c r="A1643" s="17"/>
      <c r="B1643" s="19"/>
      <c r="E1643" s="78"/>
      <c r="F1643" s="78"/>
      <c r="G1643" s="78"/>
      <c r="H1643" s="78"/>
      <c r="I1643" s="78"/>
      <c r="W1643" s="188"/>
      <c r="AM1643" s="179"/>
      <c r="FH1643" s="37">
        <v>0</v>
      </c>
      <c r="FI1643" s="37">
        <v>0</v>
      </c>
    </row>
    <row r="1644" spans="1:165" ht="17.25" customHeight="1" x14ac:dyDescent="0.3">
      <c r="A1644" s="17"/>
      <c r="B1644" s="19"/>
      <c r="E1644" s="78"/>
      <c r="F1644" s="78"/>
      <c r="G1644" s="78"/>
      <c r="H1644" s="78"/>
      <c r="I1644" s="78"/>
      <c r="W1644" s="188"/>
      <c r="AM1644" s="179"/>
      <c r="FH1644" s="37">
        <v>0</v>
      </c>
      <c r="FI1644" s="37">
        <v>0</v>
      </c>
    </row>
    <row r="1645" spans="1:165" ht="17.25" customHeight="1" x14ac:dyDescent="0.3">
      <c r="A1645" s="17"/>
      <c r="B1645" s="19"/>
      <c r="E1645" s="78"/>
      <c r="F1645" s="78"/>
      <c r="G1645" s="78"/>
      <c r="H1645" s="78"/>
      <c r="I1645" s="78"/>
      <c r="W1645" s="188"/>
      <c r="AM1645" s="179"/>
      <c r="FH1645" s="37">
        <v>0</v>
      </c>
      <c r="FI1645" s="37">
        <v>0</v>
      </c>
    </row>
    <row r="1646" spans="1:165" ht="17.25" customHeight="1" x14ac:dyDescent="0.3">
      <c r="A1646" s="17"/>
      <c r="B1646" s="19"/>
      <c r="E1646" s="78"/>
      <c r="F1646" s="78"/>
      <c r="G1646" s="78"/>
      <c r="H1646" s="78"/>
      <c r="I1646" s="78"/>
      <c r="W1646" s="188"/>
      <c r="AM1646" s="179"/>
      <c r="FH1646" s="37">
        <v>0</v>
      </c>
      <c r="FI1646" s="37">
        <v>0</v>
      </c>
    </row>
    <row r="1647" spans="1:165" ht="17.25" customHeight="1" x14ac:dyDescent="0.3">
      <c r="A1647" s="17"/>
      <c r="B1647" s="19"/>
      <c r="E1647" s="78"/>
      <c r="F1647" s="78"/>
      <c r="G1647" s="78"/>
      <c r="H1647" s="78"/>
      <c r="I1647" s="78"/>
      <c r="W1647" s="188"/>
      <c r="AM1647" s="179"/>
      <c r="FH1647" s="37">
        <v>0</v>
      </c>
      <c r="FI1647" s="37">
        <v>0</v>
      </c>
    </row>
    <row r="1648" spans="1:165" ht="17.25" customHeight="1" x14ac:dyDescent="0.3">
      <c r="A1648" s="17"/>
      <c r="B1648" s="19"/>
      <c r="E1648" s="78"/>
      <c r="F1648" s="78"/>
      <c r="G1648" s="78"/>
      <c r="H1648" s="78"/>
      <c r="I1648" s="78"/>
      <c r="W1648" s="188"/>
      <c r="AM1648" s="179"/>
      <c r="FH1648" s="37">
        <v>0</v>
      </c>
      <c r="FI1648" s="37">
        <v>0</v>
      </c>
    </row>
    <row r="1649" spans="1:165" ht="17.25" customHeight="1" x14ac:dyDescent="0.3">
      <c r="A1649" s="17"/>
      <c r="B1649" s="19"/>
      <c r="E1649" s="78"/>
      <c r="F1649" s="78"/>
      <c r="G1649" s="78"/>
      <c r="H1649" s="78"/>
      <c r="I1649" s="78"/>
      <c r="W1649" s="188"/>
      <c r="AM1649" s="179"/>
      <c r="FH1649" s="37">
        <v>0</v>
      </c>
      <c r="FI1649" s="37">
        <v>0</v>
      </c>
    </row>
    <row r="1650" spans="1:165" ht="17.25" customHeight="1" x14ac:dyDescent="0.3">
      <c r="A1650" s="17"/>
      <c r="B1650" s="19"/>
      <c r="E1650" s="78"/>
      <c r="F1650" s="78"/>
      <c r="G1650" s="78"/>
      <c r="H1650" s="78"/>
      <c r="I1650" s="78"/>
      <c r="W1650" s="188"/>
      <c r="AM1650" s="179"/>
      <c r="FH1650" s="37">
        <v>0</v>
      </c>
      <c r="FI1650" s="37">
        <v>0</v>
      </c>
    </row>
    <row r="1651" spans="1:165" ht="17.25" customHeight="1" x14ac:dyDescent="0.3">
      <c r="A1651" s="17"/>
      <c r="B1651" s="19"/>
      <c r="E1651" s="78"/>
      <c r="F1651" s="78"/>
      <c r="G1651" s="78"/>
      <c r="H1651" s="78"/>
      <c r="I1651" s="78"/>
      <c r="W1651" s="188"/>
      <c r="AM1651" s="179"/>
      <c r="FH1651" s="37">
        <v>0</v>
      </c>
      <c r="FI1651" s="37">
        <v>0</v>
      </c>
    </row>
    <row r="1652" spans="1:165" ht="17.25" customHeight="1" x14ac:dyDescent="0.3">
      <c r="A1652" s="17"/>
      <c r="B1652" s="19"/>
      <c r="E1652" s="78"/>
      <c r="F1652" s="78"/>
      <c r="G1652" s="78"/>
      <c r="H1652" s="78"/>
      <c r="I1652" s="78"/>
      <c r="W1652" s="188"/>
      <c r="AM1652" s="179"/>
      <c r="FH1652" s="37">
        <v>0</v>
      </c>
      <c r="FI1652" s="37">
        <v>0</v>
      </c>
    </row>
    <row r="1653" spans="1:165" ht="17.25" customHeight="1" x14ac:dyDescent="0.3">
      <c r="A1653" s="17"/>
      <c r="B1653" s="19"/>
      <c r="E1653" s="78"/>
      <c r="F1653" s="78"/>
      <c r="G1653" s="78"/>
      <c r="H1653" s="78"/>
      <c r="I1653" s="78"/>
      <c r="W1653" s="188"/>
      <c r="AM1653" s="179"/>
      <c r="FH1653" s="37">
        <v>0</v>
      </c>
      <c r="FI1653" s="37">
        <v>0</v>
      </c>
    </row>
    <row r="1654" spans="1:165" ht="17.25" customHeight="1" x14ac:dyDescent="0.3">
      <c r="A1654" s="17"/>
      <c r="B1654" s="19"/>
      <c r="E1654" s="78"/>
      <c r="F1654" s="78"/>
      <c r="G1654" s="78"/>
      <c r="H1654" s="78"/>
      <c r="I1654" s="78"/>
      <c r="W1654" s="188"/>
      <c r="AM1654" s="179"/>
      <c r="FH1654" s="37">
        <v>0</v>
      </c>
      <c r="FI1654" s="37">
        <v>0</v>
      </c>
    </row>
    <row r="1655" spans="1:165" ht="17.25" customHeight="1" x14ac:dyDescent="0.3">
      <c r="A1655" s="17"/>
      <c r="B1655" s="19"/>
      <c r="E1655" s="78"/>
      <c r="F1655" s="78"/>
      <c r="G1655" s="78"/>
      <c r="H1655" s="78"/>
      <c r="I1655" s="78"/>
      <c r="W1655" s="188"/>
      <c r="AM1655" s="179"/>
      <c r="FH1655" s="37">
        <v>0</v>
      </c>
      <c r="FI1655" s="37">
        <v>0</v>
      </c>
    </row>
    <row r="1656" spans="1:165" ht="17.25" customHeight="1" x14ac:dyDescent="0.3">
      <c r="A1656" s="17"/>
      <c r="B1656" s="19"/>
      <c r="E1656" s="78"/>
      <c r="F1656" s="78"/>
      <c r="G1656" s="78"/>
      <c r="H1656" s="78"/>
      <c r="I1656" s="78"/>
      <c r="W1656" s="188"/>
      <c r="AM1656" s="179"/>
      <c r="FH1656" s="37">
        <v>0</v>
      </c>
      <c r="FI1656" s="37">
        <v>0</v>
      </c>
    </row>
    <row r="1657" spans="1:165" ht="17.25" customHeight="1" x14ac:dyDescent="0.3">
      <c r="A1657" s="17"/>
      <c r="B1657" s="19"/>
      <c r="E1657" s="78"/>
      <c r="F1657" s="78"/>
      <c r="G1657" s="78"/>
      <c r="H1657" s="78"/>
      <c r="I1657" s="78"/>
      <c r="W1657" s="188"/>
      <c r="AM1657" s="179"/>
      <c r="FH1657" s="37">
        <v>0</v>
      </c>
      <c r="FI1657" s="37">
        <v>0</v>
      </c>
    </row>
    <row r="1658" spans="1:165" ht="17.25" customHeight="1" x14ac:dyDescent="0.3">
      <c r="A1658" s="17"/>
      <c r="B1658" s="19"/>
      <c r="E1658" s="78"/>
      <c r="F1658" s="78"/>
      <c r="G1658" s="78"/>
      <c r="H1658" s="78"/>
      <c r="I1658" s="78"/>
      <c r="W1658" s="188"/>
      <c r="AM1658" s="179"/>
      <c r="FH1658" s="37">
        <v>0</v>
      </c>
      <c r="FI1658" s="37">
        <v>0</v>
      </c>
    </row>
    <row r="1659" spans="1:165" ht="17.25" customHeight="1" x14ac:dyDescent="0.3">
      <c r="A1659" s="17"/>
      <c r="B1659" s="19"/>
      <c r="E1659" s="78"/>
      <c r="F1659" s="78"/>
      <c r="G1659" s="78"/>
      <c r="H1659" s="78"/>
      <c r="I1659" s="78"/>
      <c r="W1659" s="188"/>
      <c r="AM1659" s="179"/>
      <c r="FH1659" s="37">
        <v>0</v>
      </c>
      <c r="FI1659" s="37">
        <v>0</v>
      </c>
    </row>
    <row r="1660" spans="1:165" ht="17.25" customHeight="1" x14ac:dyDescent="0.3">
      <c r="A1660" s="17"/>
      <c r="B1660" s="19"/>
      <c r="E1660" s="78"/>
      <c r="F1660" s="78"/>
      <c r="G1660" s="78"/>
      <c r="H1660" s="78"/>
      <c r="I1660" s="78"/>
      <c r="W1660" s="188"/>
      <c r="AM1660" s="179"/>
      <c r="FH1660" s="37">
        <v>0</v>
      </c>
      <c r="FI1660" s="37">
        <v>0</v>
      </c>
    </row>
    <row r="1661" spans="1:165" ht="17.25" customHeight="1" x14ac:dyDescent="0.3">
      <c r="A1661" s="17"/>
      <c r="B1661" s="19"/>
      <c r="E1661" s="78"/>
      <c r="F1661" s="78"/>
      <c r="G1661" s="78"/>
      <c r="H1661" s="78"/>
      <c r="I1661" s="78"/>
      <c r="W1661" s="188"/>
      <c r="AM1661" s="179"/>
      <c r="FH1661" s="37">
        <v>0</v>
      </c>
      <c r="FI1661" s="37">
        <v>0</v>
      </c>
    </row>
    <row r="1662" spans="1:165" ht="17.25" customHeight="1" x14ac:dyDescent="0.3">
      <c r="A1662" s="17"/>
      <c r="B1662" s="19"/>
      <c r="E1662" s="78"/>
      <c r="F1662" s="78"/>
      <c r="G1662" s="78"/>
      <c r="H1662" s="78"/>
      <c r="I1662" s="78"/>
      <c r="W1662" s="188"/>
      <c r="AM1662" s="179"/>
      <c r="FH1662" s="37">
        <v>0</v>
      </c>
      <c r="FI1662" s="37">
        <v>0</v>
      </c>
    </row>
    <row r="1663" spans="1:165" ht="17.25" customHeight="1" x14ac:dyDescent="0.3">
      <c r="A1663" s="17"/>
      <c r="B1663" s="19"/>
      <c r="E1663" s="78"/>
      <c r="F1663" s="78"/>
      <c r="G1663" s="78"/>
      <c r="H1663" s="78"/>
      <c r="I1663" s="78"/>
      <c r="W1663" s="188"/>
      <c r="AM1663" s="179"/>
      <c r="FH1663" s="37">
        <v>0</v>
      </c>
      <c r="FI1663" s="37">
        <v>0</v>
      </c>
    </row>
    <row r="1664" spans="1:165" ht="17.25" customHeight="1" x14ac:dyDescent="0.3">
      <c r="A1664" s="17"/>
      <c r="B1664" s="19"/>
      <c r="E1664" s="78"/>
      <c r="F1664" s="78"/>
      <c r="G1664" s="78"/>
      <c r="H1664" s="78"/>
      <c r="I1664" s="78"/>
      <c r="W1664" s="188"/>
      <c r="AM1664" s="179"/>
      <c r="FH1664" s="37">
        <v>0</v>
      </c>
      <c r="FI1664" s="37">
        <v>0</v>
      </c>
    </row>
    <row r="1665" spans="1:165" ht="17.25" customHeight="1" x14ac:dyDescent="0.3">
      <c r="A1665" s="17"/>
      <c r="B1665" s="19"/>
      <c r="E1665" s="78"/>
      <c r="F1665" s="78"/>
      <c r="G1665" s="78"/>
      <c r="H1665" s="78"/>
      <c r="I1665" s="78"/>
      <c r="W1665" s="188"/>
      <c r="AM1665" s="179"/>
      <c r="FH1665" s="37">
        <v>0</v>
      </c>
      <c r="FI1665" s="37">
        <v>0</v>
      </c>
    </row>
    <row r="1666" spans="1:165" ht="17.25" customHeight="1" x14ac:dyDescent="0.3">
      <c r="A1666" s="17"/>
      <c r="B1666" s="19"/>
      <c r="E1666" s="78"/>
      <c r="F1666" s="78"/>
      <c r="G1666" s="78"/>
      <c r="H1666" s="78"/>
      <c r="I1666" s="78"/>
      <c r="W1666" s="188"/>
      <c r="AM1666" s="179"/>
      <c r="FH1666" s="37">
        <v>0</v>
      </c>
      <c r="FI1666" s="37">
        <v>0</v>
      </c>
    </row>
    <row r="1667" spans="1:165" ht="17.25" customHeight="1" x14ac:dyDescent="0.3">
      <c r="A1667" s="17"/>
      <c r="B1667" s="19"/>
      <c r="E1667" s="78"/>
      <c r="F1667" s="78"/>
      <c r="G1667" s="78"/>
      <c r="H1667" s="78"/>
      <c r="I1667" s="78"/>
      <c r="W1667" s="188"/>
      <c r="AM1667" s="179"/>
      <c r="FH1667" s="37">
        <v>0</v>
      </c>
      <c r="FI1667" s="37">
        <v>0</v>
      </c>
    </row>
    <row r="1668" spans="1:165" ht="17.25" customHeight="1" x14ac:dyDescent="0.3">
      <c r="A1668" s="17"/>
      <c r="B1668" s="19"/>
      <c r="E1668" s="78"/>
      <c r="F1668" s="78"/>
      <c r="G1668" s="78"/>
      <c r="H1668" s="78"/>
      <c r="I1668" s="78"/>
      <c r="W1668" s="188"/>
      <c r="AM1668" s="179"/>
      <c r="FH1668" s="37">
        <v>0</v>
      </c>
      <c r="FI1668" s="37">
        <v>0</v>
      </c>
    </row>
    <row r="1669" spans="1:165" ht="17.25" customHeight="1" x14ac:dyDescent="0.3">
      <c r="A1669" s="17"/>
      <c r="B1669" s="19"/>
      <c r="E1669" s="78"/>
      <c r="F1669" s="78"/>
      <c r="G1669" s="78"/>
      <c r="H1669" s="78"/>
      <c r="I1669" s="78"/>
      <c r="W1669" s="188"/>
      <c r="AM1669" s="179"/>
      <c r="FH1669" s="37">
        <v>0</v>
      </c>
      <c r="FI1669" s="37">
        <v>0</v>
      </c>
    </row>
    <row r="1670" spans="1:165" ht="17.25" customHeight="1" x14ac:dyDescent="0.3">
      <c r="A1670" s="17"/>
      <c r="B1670" s="19"/>
      <c r="E1670" s="78"/>
      <c r="F1670" s="78"/>
      <c r="G1670" s="78"/>
      <c r="H1670" s="78"/>
      <c r="I1670" s="78"/>
      <c r="W1670" s="188"/>
      <c r="AM1670" s="179"/>
      <c r="FH1670" s="37">
        <v>0</v>
      </c>
      <c r="FI1670" s="37">
        <v>0</v>
      </c>
    </row>
    <row r="1671" spans="1:165" ht="17.25" customHeight="1" x14ac:dyDescent="0.3">
      <c r="A1671" s="17"/>
      <c r="B1671" s="19"/>
      <c r="E1671" s="78"/>
      <c r="F1671" s="78"/>
      <c r="G1671" s="78"/>
      <c r="H1671" s="78"/>
      <c r="I1671" s="78"/>
      <c r="W1671" s="188"/>
      <c r="AM1671" s="179"/>
      <c r="FH1671" s="37">
        <v>0</v>
      </c>
      <c r="FI1671" s="37">
        <v>0</v>
      </c>
    </row>
    <row r="1672" spans="1:165" ht="17.25" customHeight="1" x14ac:dyDescent="0.3">
      <c r="A1672" s="17"/>
      <c r="B1672" s="19"/>
      <c r="E1672" s="78"/>
      <c r="F1672" s="78"/>
      <c r="G1672" s="78"/>
      <c r="H1672" s="78"/>
      <c r="I1672" s="78"/>
      <c r="W1672" s="188"/>
      <c r="AM1672" s="179"/>
      <c r="FH1672" s="37">
        <v>0</v>
      </c>
      <c r="FI1672" s="37">
        <v>0</v>
      </c>
    </row>
    <row r="1673" spans="1:165" ht="17.25" customHeight="1" x14ac:dyDescent="0.3">
      <c r="A1673" s="17"/>
      <c r="B1673" s="19"/>
      <c r="E1673" s="78"/>
      <c r="F1673" s="78"/>
      <c r="G1673" s="78"/>
      <c r="H1673" s="78"/>
      <c r="I1673" s="78"/>
      <c r="W1673" s="188"/>
      <c r="AM1673" s="179"/>
      <c r="FH1673" s="37">
        <v>0</v>
      </c>
      <c r="FI1673" s="37">
        <v>0</v>
      </c>
    </row>
    <row r="1674" spans="1:165" ht="17.25" customHeight="1" x14ac:dyDescent="0.3">
      <c r="A1674" s="17"/>
      <c r="B1674" s="19"/>
      <c r="E1674" s="78"/>
      <c r="F1674" s="78"/>
      <c r="G1674" s="78"/>
      <c r="H1674" s="78"/>
      <c r="I1674" s="78"/>
      <c r="W1674" s="188"/>
      <c r="AM1674" s="179"/>
      <c r="FH1674" s="37">
        <v>0</v>
      </c>
      <c r="FI1674" s="37">
        <v>0</v>
      </c>
    </row>
    <row r="1675" spans="1:165" ht="17.25" customHeight="1" x14ac:dyDescent="0.3">
      <c r="A1675" s="17"/>
      <c r="B1675" s="19"/>
      <c r="E1675" s="78"/>
      <c r="F1675" s="78"/>
      <c r="G1675" s="78"/>
      <c r="H1675" s="78"/>
      <c r="I1675" s="78"/>
      <c r="W1675" s="188"/>
      <c r="AM1675" s="179"/>
      <c r="FH1675" s="37">
        <v>0</v>
      </c>
      <c r="FI1675" s="37">
        <v>0</v>
      </c>
    </row>
    <row r="1676" spans="1:165" ht="17.25" customHeight="1" x14ac:dyDescent="0.3">
      <c r="A1676" s="17"/>
      <c r="B1676" s="19"/>
      <c r="E1676" s="78"/>
      <c r="F1676" s="78"/>
      <c r="G1676" s="78"/>
      <c r="H1676" s="78"/>
      <c r="I1676" s="78"/>
      <c r="W1676" s="188"/>
      <c r="AM1676" s="179"/>
      <c r="FH1676" s="37">
        <v>0</v>
      </c>
      <c r="FI1676" s="37">
        <v>0</v>
      </c>
    </row>
    <row r="1677" spans="1:165" ht="17.25" customHeight="1" x14ac:dyDescent="0.3">
      <c r="A1677" s="17"/>
      <c r="B1677" s="19"/>
      <c r="E1677" s="78"/>
      <c r="F1677" s="78"/>
      <c r="G1677" s="78"/>
      <c r="H1677" s="78"/>
      <c r="I1677" s="78"/>
      <c r="W1677" s="188"/>
      <c r="AM1677" s="179"/>
      <c r="FH1677" s="37">
        <v>0</v>
      </c>
      <c r="FI1677" s="37">
        <v>0</v>
      </c>
    </row>
    <row r="1678" spans="1:165" ht="17.25" customHeight="1" x14ac:dyDescent="0.3">
      <c r="A1678" s="17"/>
      <c r="B1678" s="19"/>
      <c r="E1678" s="78"/>
      <c r="F1678" s="78"/>
      <c r="G1678" s="78"/>
      <c r="H1678" s="78"/>
      <c r="I1678" s="78"/>
      <c r="W1678" s="188"/>
      <c r="AM1678" s="179"/>
      <c r="FH1678" s="37">
        <v>0</v>
      </c>
      <c r="FI1678" s="37">
        <v>0</v>
      </c>
    </row>
    <row r="1679" spans="1:165" ht="17.25" customHeight="1" x14ac:dyDescent="0.3">
      <c r="A1679" s="17"/>
      <c r="B1679" s="19"/>
      <c r="E1679" s="78"/>
      <c r="F1679" s="78"/>
      <c r="G1679" s="78"/>
      <c r="H1679" s="78"/>
      <c r="I1679" s="78"/>
      <c r="W1679" s="188"/>
      <c r="AM1679" s="179"/>
      <c r="FH1679" s="37">
        <v>0</v>
      </c>
      <c r="FI1679" s="37">
        <v>0</v>
      </c>
    </row>
    <row r="1680" spans="1:165" ht="17.25" customHeight="1" x14ac:dyDescent="0.3">
      <c r="A1680" s="17"/>
      <c r="B1680" s="19"/>
      <c r="E1680" s="78"/>
      <c r="F1680" s="78"/>
      <c r="G1680" s="78"/>
      <c r="H1680" s="78"/>
      <c r="I1680" s="78"/>
      <c r="W1680" s="188"/>
      <c r="AM1680" s="179"/>
      <c r="FH1680" s="37">
        <v>0</v>
      </c>
      <c r="FI1680" s="37">
        <v>0</v>
      </c>
    </row>
    <row r="1681" spans="1:165" ht="17.25" customHeight="1" x14ac:dyDescent="0.3">
      <c r="A1681" s="17"/>
      <c r="B1681" s="19"/>
      <c r="E1681" s="78"/>
      <c r="F1681" s="78"/>
      <c r="G1681" s="78"/>
      <c r="H1681" s="78"/>
      <c r="I1681" s="78"/>
      <c r="W1681" s="188"/>
      <c r="AM1681" s="179"/>
      <c r="FH1681" s="37">
        <v>0</v>
      </c>
      <c r="FI1681" s="37">
        <v>0</v>
      </c>
    </row>
    <row r="1682" spans="1:165" ht="17.25" customHeight="1" x14ac:dyDescent="0.3">
      <c r="A1682" s="17"/>
      <c r="B1682" s="19"/>
      <c r="E1682" s="78"/>
      <c r="F1682" s="78"/>
      <c r="G1682" s="78"/>
      <c r="H1682" s="78"/>
      <c r="I1682" s="78"/>
      <c r="W1682" s="188"/>
      <c r="AM1682" s="179"/>
      <c r="FH1682" s="37">
        <v>0</v>
      </c>
      <c r="FI1682" s="37">
        <v>0</v>
      </c>
    </row>
    <row r="1683" spans="1:165" ht="17.25" customHeight="1" x14ac:dyDescent="0.3">
      <c r="A1683" s="17"/>
      <c r="B1683" s="19"/>
      <c r="E1683" s="78"/>
      <c r="F1683" s="78"/>
      <c r="G1683" s="78"/>
      <c r="H1683" s="78"/>
      <c r="I1683" s="78"/>
      <c r="W1683" s="188"/>
      <c r="AM1683" s="179"/>
      <c r="FH1683" s="37">
        <v>0</v>
      </c>
      <c r="FI1683" s="37">
        <v>0</v>
      </c>
    </row>
    <row r="1684" spans="1:165" ht="17.25" customHeight="1" x14ac:dyDescent="0.3">
      <c r="A1684" s="17"/>
      <c r="B1684" s="19"/>
      <c r="E1684" s="78"/>
      <c r="F1684" s="78"/>
      <c r="G1684" s="78"/>
      <c r="H1684" s="78"/>
      <c r="I1684" s="78"/>
      <c r="W1684" s="188"/>
      <c r="AM1684" s="179"/>
      <c r="FH1684" s="37">
        <v>0</v>
      </c>
      <c r="FI1684" s="37">
        <v>0</v>
      </c>
    </row>
    <row r="1685" spans="1:165" ht="17.25" customHeight="1" x14ac:dyDescent="0.3">
      <c r="A1685" s="17"/>
      <c r="B1685" s="19"/>
      <c r="E1685" s="78"/>
      <c r="F1685" s="78"/>
      <c r="G1685" s="78"/>
      <c r="H1685" s="78"/>
      <c r="I1685" s="78"/>
      <c r="W1685" s="188"/>
      <c r="AM1685" s="179"/>
      <c r="FH1685" s="37">
        <v>0</v>
      </c>
      <c r="FI1685" s="37">
        <v>0</v>
      </c>
    </row>
    <row r="1686" spans="1:165" ht="17.25" customHeight="1" x14ac:dyDescent="0.3">
      <c r="A1686" s="17"/>
      <c r="B1686" s="19"/>
      <c r="E1686" s="78"/>
      <c r="F1686" s="78"/>
      <c r="G1686" s="78"/>
      <c r="H1686" s="78"/>
      <c r="I1686" s="78"/>
      <c r="W1686" s="188"/>
      <c r="AM1686" s="179"/>
      <c r="FH1686" s="37">
        <v>0</v>
      </c>
      <c r="FI1686" s="37">
        <v>0</v>
      </c>
    </row>
    <row r="1687" spans="1:165" ht="17.25" customHeight="1" x14ac:dyDescent="0.3">
      <c r="A1687" s="17"/>
      <c r="B1687" s="19"/>
      <c r="E1687" s="78"/>
      <c r="F1687" s="78"/>
      <c r="G1687" s="78"/>
      <c r="H1687" s="78"/>
      <c r="I1687" s="78"/>
      <c r="W1687" s="188"/>
      <c r="AM1687" s="179"/>
      <c r="FH1687" s="37">
        <v>0</v>
      </c>
      <c r="FI1687" s="37">
        <v>0</v>
      </c>
    </row>
    <row r="1688" spans="1:165" ht="17.25" customHeight="1" x14ac:dyDescent="0.3">
      <c r="A1688" s="17"/>
      <c r="B1688" s="19"/>
      <c r="E1688" s="78"/>
      <c r="F1688" s="78"/>
      <c r="G1688" s="78"/>
      <c r="H1688" s="78"/>
      <c r="I1688" s="78"/>
      <c r="W1688" s="188"/>
      <c r="AM1688" s="179"/>
      <c r="FH1688" s="37">
        <v>0</v>
      </c>
      <c r="FI1688" s="37">
        <v>0</v>
      </c>
    </row>
    <row r="1689" spans="1:165" ht="17.25" customHeight="1" x14ac:dyDescent="0.3">
      <c r="A1689" s="17"/>
      <c r="B1689" s="19"/>
      <c r="E1689" s="78"/>
      <c r="F1689" s="78"/>
      <c r="G1689" s="78"/>
      <c r="H1689" s="78"/>
      <c r="I1689" s="78"/>
      <c r="W1689" s="188"/>
      <c r="AM1689" s="179"/>
      <c r="FH1689" s="37">
        <v>0</v>
      </c>
      <c r="FI1689" s="37">
        <v>0</v>
      </c>
    </row>
    <row r="1690" spans="1:165" ht="17.25" customHeight="1" x14ac:dyDescent="0.3">
      <c r="A1690" s="17"/>
      <c r="B1690" s="19"/>
      <c r="E1690" s="78"/>
      <c r="F1690" s="78"/>
      <c r="G1690" s="78"/>
      <c r="H1690" s="78"/>
      <c r="I1690" s="78"/>
      <c r="W1690" s="188"/>
      <c r="AM1690" s="179"/>
      <c r="FH1690" s="37">
        <v>0</v>
      </c>
      <c r="FI1690" s="37">
        <v>0</v>
      </c>
    </row>
    <row r="1691" spans="1:165" ht="17.25" customHeight="1" x14ac:dyDescent="0.3">
      <c r="A1691" s="17"/>
      <c r="B1691" s="19"/>
      <c r="E1691" s="78"/>
      <c r="F1691" s="78"/>
      <c r="G1691" s="78"/>
      <c r="H1691" s="78"/>
      <c r="I1691" s="78"/>
      <c r="W1691" s="188"/>
      <c r="AM1691" s="179"/>
      <c r="FH1691" s="37">
        <v>0</v>
      </c>
      <c r="FI1691" s="37">
        <v>0</v>
      </c>
    </row>
    <row r="1692" spans="1:165" ht="17.25" customHeight="1" x14ac:dyDescent="0.3">
      <c r="A1692" s="17"/>
      <c r="B1692" s="19"/>
      <c r="E1692" s="78"/>
      <c r="F1692" s="78"/>
      <c r="G1692" s="78"/>
      <c r="H1692" s="78"/>
      <c r="I1692" s="78"/>
      <c r="W1692" s="188"/>
      <c r="AM1692" s="179"/>
      <c r="FH1692" s="37">
        <v>0</v>
      </c>
      <c r="FI1692" s="37">
        <v>0</v>
      </c>
    </row>
    <row r="1693" spans="1:165" ht="17.25" customHeight="1" x14ac:dyDescent="0.3">
      <c r="A1693" s="17"/>
      <c r="B1693" s="19"/>
      <c r="E1693" s="78"/>
      <c r="F1693" s="78"/>
      <c r="G1693" s="78"/>
      <c r="H1693" s="78"/>
      <c r="I1693" s="78"/>
      <c r="W1693" s="188"/>
      <c r="AM1693" s="179"/>
      <c r="FH1693" s="37">
        <v>0</v>
      </c>
      <c r="FI1693" s="37">
        <v>0</v>
      </c>
    </row>
    <row r="1694" spans="1:165" ht="17.25" customHeight="1" x14ac:dyDescent="0.3">
      <c r="A1694" s="17"/>
      <c r="B1694" s="19"/>
      <c r="E1694" s="78"/>
      <c r="F1694" s="78"/>
      <c r="G1694" s="78"/>
      <c r="H1694" s="78"/>
      <c r="I1694" s="78"/>
      <c r="W1694" s="188"/>
      <c r="AM1694" s="179"/>
      <c r="FH1694" s="37">
        <v>0</v>
      </c>
      <c r="FI1694" s="37">
        <v>0</v>
      </c>
    </row>
    <row r="1695" spans="1:165" ht="17.25" customHeight="1" x14ac:dyDescent="0.3">
      <c r="A1695" s="17"/>
      <c r="B1695" s="19"/>
      <c r="E1695" s="78"/>
      <c r="F1695" s="78"/>
      <c r="G1695" s="78"/>
      <c r="H1695" s="78"/>
      <c r="I1695" s="78"/>
      <c r="W1695" s="188"/>
      <c r="AM1695" s="179"/>
      <c r="FH1695" s="37">
        <v>0</v>
      </c>
      <c r="FI1695" s="37">
        <v>0</v>
      </c>
    </row>
    <row r="1696" spans="1:165" ht="17.25" customHeight="1" x14ac:dyDescent="0.3">
      <c r="A1696" s="17"/>
      <c r="B1696" s="19"/>
      <c r="E1696" s="78"/>
      <c r="F1696" s="78"/>
      <c r="G1696" s="78"/>
      <c r="H1696" s="78"/>
      <c r="I1696" s="78"/>
      <c r="W1696" s="188"/>
      <c r="AM1696" s="179"/>
      <c r="FH1696" s="37">
        <v>0</v>
      </c>
      <c r="FI1696" s="37">
        <v>0</v>
      </c>
    </row>
    <row r="1697" spans="1:165" ht="17.25" customHeight="1" x14ac:dyDescent="0.3">
      <c r="A1697" s="17"/>
      <c r="B1697" s="19"/>
      <c r="E1697" s="78"/>
      <c r="F1697" s="78"/>
      <c r="G1697" s="78"/>
      <c r="H1697" s="78"/>
      <c r="I1697" s="78"/>
      <c r="W1697" s="188"/>
      <c r="AM1697" s="179"/>
      <c r="FH1697" s="37">
        <v>0</v>
      </c>
      <c r="FI1697" s="37">
        <v>0</v>
      </c>
    </row>
    <row r="1698" spans="1:165" ht="17.25" customHeight="1" x14ac:dyDescent="0.3">
      <c r="A1698" s="17"/>
      <c r="B1698" s="19"/>
      <c r="E1698" s="78"/>
      <c r="F1698" s="78"/>
      <c r="G1698" s="78"/>
      <c r="H1698" s="78"/>
      <c r="I1698" s="78"/>
      <c r="W1698" s="188"/>
      <c r="AM1698" s="179"/>
      <c r="FH1698" s="37">
        <v>0</v>
      </c>
      <c r="FI1698" s="37">
        <v>0</v>
      </c>
    </row>
    <row r="1699" spans="1:165" ht="17.25" customHeight="1" x14ac:dyDescent="0.3">
      <c r="A1699" s="17"/>
      <c r="B1699" s="19"/>
      <c r="E1699" s="78"/>
      <c r="F1699" s="78"/>
      <c r="G1699" s="78"/>
      <c r="H1699" s="78"/>
      <c r="I1699" s="78"/>
      <c r="W1699" s="188"/>
      <c r="AM1699" s="179"/>
      <c r="FH1699" s="37">
        <v>0</v>
      </c>
      <c r="FI1699" s="37">
        <v>0</v>
      </c>
    </row>
    <row r="1700" spans="1:165" ht="17.25" customHeight="1" x14ac:dyDescent="0.3">
      <c r="A1700" s="17"/>
      <c r="B1700" s="19"/>
      <c r="E1700" s="78"/>
      <c r="F1700" s="78"/>
      <c r="G1700" s="78"/>
      <c r="H1700" s="78"/>
      <c r="I1700" s="78"/>
      <c r="W1700" s="188"/>
      <c r="AM1700" s="179"/>
      <c r="FH1700" s="37">
        <v>0</v>
      </c>
      <c r="FI1700" s="37">
        <v>0</v>
      </c>
    </row>
    <row r="1701" spans="1:165" ht="17.25" customHeight="1" x14ac:dyDescent="0.3">
      <c r="A1701" s="17"/>
      <c r="B1701" s="19"/>
      <c r="E1701" s="78"/>
      <c r="F1701" s="78"/>
      <c r="G1701" s="78"/>
      <c r="H1701" s="78"/>
      <c r="I1701" s="78"/>
      <c r="W1701" s="188"/>
      <c r="AM1701" s="179"/>
      <c r="FH1701" s="37">
        <v>0</v>
      </c>
      <c r="FI1701" s="37">
        <v>0</v>
      </c>
    </row>
    <row r="1702" spans="1:165" ht="17.25" customHeight="1" x14ac:dyDescent="0.3">
      <c r="A1702" s="17"/>
      <c r="B1702" s="19"/>
      <c r="E1702" s="78"/>
      <c r="F1702" s="78"/>
      <c r="G1702" s="78"/>
      <c r="H1702" s="78"/>
      <c r="I1702" s="78"/>
      <c r="W1702" s="188"/>
      <c r="AM1702" s="179"/>
      <c r="FH1702" s="37">
        <v>0</v>
      </c>
      <c r="FI1702" s="37">
        <v>0</v>
      </c>
    </row>
    <row r="1703" spans="1:165" ht="17.25" customHeight="1" x14ac:dyDescent="0.3">
      <c r="A1703" s="17"/>
      <c r="B1703" s="19"/>
      <c r="E1703" s="78"/>
      <c r="F1703" s="78"/>
      <c r="G1703" s="78"/>
      <c r="H1703" s="78"/>
      <c r="I1703" s="78"/>
      <c r="W1703" s="188"/>
      <c r="AM1703" s="179"/>
      <c r="FH1703" s="37">
        <v>0</v>
      </c>
      <c r="FI1703" s="37">
        <v>0</v>
      </c>
    </row>
    <row r="1704" spans="1:165" ht="17.25" customHeight="1" x14ac:dyDescent="0.3">
      <c r="A1704" s="17"/>
      <c r="B1704" s="19"/>
      <c r="E1704" s="78"/>
      <c r="F1704" s="78"/>
      <c r="G1704" s="78"/>
      <c r="H1704" s="78"/>
      <c r="I1704" s="78"/>
      <c r="W1704" s="188"/>
      <c r="AM1704" s="179"/>
      <c r="FH1704" s="37">
        <v>0</v>
      </c>
      <c r="FI1704" s="37">
        <v>0</v>
      </c>
    </row>
    <row r="1705" spans="1:165" ht="17.25" customHeight="1" x14ac:dyDescent="0.3">
      <c r="A1705" s="17"/>
      <c r="B1705" s="19"/>
      <c r="E1705" s="78"/>
      <c r="F1705" s="78"/>
      <c r="G1705" s="78"/>
      <c r="H1705" s="78"/>
      <c r="I1705" s="78"/>
      <c r="W1705" s="188"/>
      <c r="AM1705" s="179"/>
      <c r="FH1705" s="37">
        <v>0</v>
      </c>
      <c r="FI1705" s="37">
        <v>0</v>
      </c>
    </row>
    <row r="1706" spans="1:165" ht="17.25" customHeight="1" x14ac:dyDescent="0.3">
      <c r="A1706" s="17"/>
      <c r="B1706" s="19"/>
      <c r="E1706" s="78"/>
      <c r="F1706" s="78"/>
      <c r="G1706" s="78"/>
      <c r="H1706" s="78"/>
      <c r="I1706" s="78"/>
      <c r="W1706" s="188"/>
      <c r="AM1706" s="179"/>
      <c r="FH1706" s="37">
        <v>0</v>
      </c>
      <c r="FI1706" s="37">
        <v>0</v>
      </c>
    </row>
    <row r="1707" spans="1:165" ht="17.25" customHeight="1" x14ac:dyDescent="0.3">
      <c r="A1707" s="17"/>
      <c r="B1707" s="19"/>
      <c r="E1707" s="78"/>
      <c r="F1707" s="78"/>
      <c r="G1707" s="78"/>
      <c r="H1707" s="78"/>
      <c r="I1707" s="78"/>
      <c r="W1707" s="188"/>
      <c r="AM1707" s="179"/>
      <c r="FH1707" s="37">
        <v>0</v>
      </c>
      <c r="FI1707" s="37">
        <v>0</v>
      </c>
    </row>
    <row r="1708" spans="1:165" ht="17.25" customHeight="1" x14ac:dyDescent="0.3">
      <c r="A1708" s="17"/>
      <c r="B1708" s="19"/>
      <c r="E1708" s="78"/>
      <c r="F1708" s="78"/>
      <c r="G1708" s="78"/>
      <c r="H1708" s="78"/>
      <c r="I1708" s="78"/>
      <c r="W1708" s="188"/>
      <c r="AM1708" s="179"/>
      <c r="FH1708" s="37">
        <v>0</v>
      </c>
      <c r="FI1708" s="37">
        <v>0</v>
      </c>
    </row>
    <row r="1709" spans="1:165" ht="17.25" customHeight="1" x14ac:dyDescent="0.3">
      <c r="A1709" s="17"/>
      <c r="B1709" s="19"/>
      <c r="E1709" s="78"/>
      <c r="F1709" s="78"/>
      <c r="G1709" s="78"/>
      <c r="H1709" s="78"/>
      <c r="I1709" s="78"/>
      <c r="W1709" s="188"/>
      <c r="AM1709" s="179"/>
      <c r="FH1709" s="37">
        <v>0</v>
      </c>
      <c r="FI1709" s="37">
        <v>0</v>
      </c>
    </row>
    <row r="1710" spans="1:165" ht="17.25" customHeight="1" x14ac:dyDescent="0.3">
      <c r="A1710" s="17"/>
      <c r="B1710" s="19"/>
      <c r="E1710" s="78"/>
      <c r="F1710" s="78"/>
      <c r="G1710" s="78"/>
      <c r="H1710" s="78"/>
      <c r="I1710" s="78"/>
      <c r="W1710" s="188"/>
      <c r="AM1710" s="179"/>
      <c r="FH1710" s="37">
        <v>0</v>
      </c>
      <c r="FI1710" s="37">
        <v>0</v>
      </c>
    </row>
    <row r="1711" spans="1:165" ht="17.25" customHeight="1" x14ac:dyDescent="0.3">
      <c r="A1711" s="17"/>
      <c r="B1711" s="19"/>
      <c r="E1711" s="78"/>
      <c r="F1711" s="78"/>
      <c r="G1711" s="78"/>
      <c r="H1711" s="78"/>
      <c r="I1711" s="78"/>
      <c r="W1711" s="188"/>
      <c r="AM1711" s="179"/>
      <c r="FH1711" s="37">
        <v>0</v>
      </c>
      <c r="FI1711" s="37">
        <v>0</v>
      </c>
    </row>
    <row r="1712" spans="1:165" ht="17.25" customHeight="1" x14ac:dyDescent="0.3">
      <c r="A1712" s="17"/>
      <c r="B1712" s="19"/>
      <c r="E1712" s="78"/>
      <c r="F1712" s="78"/>
      <c r="G1712" s="78"/>
      <c r="H1712" s="78"/>
      <c r="I1712" s="78"/>
      <c r="W1712" s="188"/>
      <c r="AM1712" s="179"/>
      <c r="FH1712" s="37">
        <v>0</v>
      </c>
      <c r="FI1712" s="37">
        <v>0</v>
      </c>
    </row>
    <row r="1713" spans="1:165" ht="17.25" customHeight="1" x14ac:dyDescent="0.3">
      <c r="A1713" s="17"/>
      <c r="B1713" s="19"/>
      <c r="E1713" s="78"/>
      <c r="F1713" s="78"/>
      <c r="G1713" s="78"/>
      <c r="H1713" s="78"/>
      <c r="I1713" s="78"/>
      <c r="W1713" s="188"/>
      <c r="AM1713" s="179"/>
      <c r="FH1713" s="37">
        <v>0</v>
      </c>
      <c r="FI1713" s="37">
        <v>0</v>
      </c>
    </row>
    <row r="1714" spans="1:165" ht="17.25" customHeight="1" x14ac:dyDescent="0.3">
      <c r="A1714" s="17"/>
      <c r="B1714" s="19"/>
      <c r="E1714" s="78"/>
      <c r="F1714" s="78"/>
      <c r="G1714" s="78"/>
      <c r="H1714" s="78"/>
      <c r="I1714" s="78"/>
      <c r="W1714" s="188"/>
      <c r="AM1714" s="179"/>
      <c r="FH1714" s="37">
        <v>0</v>
      </c>
      <c r="FI1714" s="37">
        <v>0</v>
      </c>
    </row>
    <row r="1715" spans="1:165" ht="17.25" customHeight="1" x14ac:dyDescent="0.3">
      <c r="A1715" s="17"/>
      <c r="B1715" s="19"/>
      <c r="E1715" s="78"/>
      <c r="F1715" s="78"/>
      <c r="G1715" s="78"/>
      <c r="H1715" s="78"/>
      <c r="I1715" s="78"/>
      <c r="W1715" s="188"/>
      <c r="AM1715" s="179"/>
      <c r="FH1715" s="37">
        <v>0</v>
      </c>
      <c r="FI1715" s="37">
        <v>0</v>
      </c>
    </row>
    <row r="1716" spans="1:165" ht="17.25" customHeight="1" x14ac:dyDescent="0.3">
      <c r="A1716" s="17"/>
      <c r="B1716" s="19"/>
      <c r="E1716" s="78"/>
      <c r="F1716" s="78"/>
      <c r="G1716" s="78"/>
      <c r="H1716" s="78"/>
      <c r="I1716" s="78"/>
      <c r="W1716" s="188"/>
      <c r="AM1716" s="179"/>
      <c r="FH1716" s="37">
        <v>0</v>
      </c>
      <c r="FI1716" s="37">
        <v>0</v>
      </c>
    </row>
    <row r="1717" spans="1:165" ht="17.25" customHeight="1" x14ac:dyDescent="0.3">
      <c r="A1717" s="17"/>
      <c r="B1717" s="19"/>
      <c r="E1717" s="78"/>
      <c r="F1717" s="78"/>
      <c r="G1717" s="78"/>
      <c r="H1717" s="78"/>
      <c r="I1717" s="78"/>
      <c r="W1717" s="188"/>
      <c r="AM1717" s="179"/>
      <c r="FH1717" s="37">
        <v>0</v>
      </c>
      <c r="FI1717" s="37">
        <v>0</v>
      </c>
    </row>
    <row r="1718" spans="1:165" ht="17.25" customHeight="1" x14ac:dyDescent="0.3">
      <c r="A1718" s="17"/>
      <c r="B1718" s="19"/>
      <c r="E1718" s="78"/>
      <c r="F1718" s="78"/>
      <c r="G1718" s="78"/>
      <c r="H1718" s="78"/>
      <c r="I1718" s="78"/>
      <c r="W1718" s="188"/>
      <c r="AM1718" s="179"/>
      <c r="FH1718" s="37">
        <v>0</v>
      </c>
      <c r="FI1718" s="37">
        <v>0</v>
      </c>
    </row>
    <row r="1719" spans="1:165" ht="17.25" customHeight="1" x14ac:dyDescent="0.3">
      <c r="A1719" s="17"/>
      <c r="B1719" s="19"/>
      <c r="E1719" s="78"/>
      <c r="F1719" s="78"/>
      <c r="G1719" s="78"/>
      <c r="H1719" s="78"/>
      <c r="I1719" s="78"/>
      <c r="W1719" s="188"/>
      <c r="AM1719" s="179"/>
      <c r="FH1719" s="37">
        <v>0</v>
      </c>
      <c r="FI1719" s="37">
        <v>0</v>
      </c>
    </row>
    <row r="1720" spans="1:165" ht="17.25" customHeight="1" x14ac:dyDescent="0.3">
      <c r="A1720" s="17"/>
      <c r="B1720" s="19"/>
      <c r="E1720" s="78"/>
      <c r="F1720" s="78"/>
      <c r="G1720" s="78"/>
      <c r="H1720" s="78"/>
      <c r="I1720" s="78"/>
      <c r="W1720" s="188"/>
      <c r="AM1720" s="179"/>
      <c r="FH1720" s="37">
        <v>0</v>
      </c>
      <c r="FI1720" s="37">
        <v>0</v>
      </c>
    </row>
    <row r="1721" spans="1:165" ht="17.25" customHeight="1" x14ac:dyDescent="0.3">
      <c r="A1721" s="17"/>
      <c r="B1721" s="19"/>
      <c r="E1721" s="78"/>
      <c r="F1721" s="78"/>
      <c r="G1721" s="78"/>
      <c r="H1721" s="78"/>
      <c r="I1721" s="78"/>
      <c r="W1721" s="188"/>
      <c r="AM1721" s="179"/>
      <c r="FH1721" s="37">
        <v>0</v>
      </c>
      <c r="FI1721" s="37">
        <v>0</v>
      </c>
    </row>
    <row r="1722" spans="1:165" ht="17.25" customHeight="1" x14ac:dyDescent="0.3">
      <c r="A1722" s="17"/>
      <c r="B1722" s="19"/>
      <c r="E1722" s="78"/>
      <c r="F1722" s="78"/>
      <c r="G1722" s="78"/>
      <c r="H1722" s="78"/>
      <c r="I1722" s="78"/>
      <c r="W1722" s="188"/>
      <c r="AM1722" s="179"/>
      <c r="FH1722" s="37">
        <v>0</v>
      </c>
      <c r="FI1722" s="37">
        <v>0</v>
      </c>
    </row>
    <row r="1723" spans="1:165" ht="17.25" customHeight="1" x14ac:dyDescent="0.3">
      <c r="A1723" s="17"/>
      <c r="B1723" s="19"/>
      <c r="E1723" s="78"/>
      <c r="F1723" s="78"/>
      <c r="G1723" s="78"/>
      <c r="H1723" s="78"/>
      <c r="I1723" s="78"/>
      <c r="W1723" s="188"/>
      <c r="AM1723" s="179"/>
      <c r="FH1723" s="37">
        <v>0</v>
      </c>
      <c r="FI1723" s="37">
        <v>0</v>
      </c>
    </row>
    <row r="1724" spans="1:165" ht="17.25" customHeight="1" x14ac:dyDescent="0.3">
      <c r="A1724" s="17"/>
      <c r="B1724" s="19"/>
      <c r="E1724" s="78"/>
      <c r="F1724" s="78"/>
      <c r="G1724" s="78"/>
      <c r="H1724" s="78"/>
      <c r="I1724" s="78"/>
      <c r="W1724" s="188"/>
      <c r="AM1724" s="179"/>
      <c r="FH1724" s="37">
        <v>0</v>
      </c>
      <c r="FI1724" s="37">
        <v>0</v>
      </c>
    </row>
    <row r="1725" spans="1:165" ht="17.25" customHeight="1" x14ac:dyDescent="0.3">
      <c r="A1725" s="17"/>
      <c r="B1725" s="19"/>
      <c r="E1725" s="78"/>
      <c r="F1725" s="78"/>
      <c r="G1725" s="78"/>
      <c r="H1725" s="78"/>
      <c r="I1725" s="78"/>
      <c r="W1725" s="188"/>
      <c r="AM1725" s="179"/>
      <c r="FH1725" s="37">
        <v>0</v>
      </c>
      <c r="FI1725" s="37">
        <v>0</v>
      </c>
    </row>
    <row r="1726" spans="1:165" ht="17.25" customHeight="1" x14ac:dyDescent="0.3">
      <c r="A1726" s="17"/>
      <c r="B1726" s="19"/>
      <c r="E1726" s="78"/>
      <c r="F1726" s="78"/>
      <c r="G1726" s="78"/>
      <c r="H1726" s="78"/>
      <c r="I1726" s="78"/>
      <c r="W1726" s="188"/>
      <c r="AM1726" s="179"/>
      <c r="FH1726" s="37">
        <v>0</v>
      </c>
      <c r="FI1726" s="37">
        <v>0</v>
      </c>
    </row>
    <row r="1727" spans="1:165" ht="17.25" customHeight="1" x14ac:dyDescent="0.3">
      <c r="A1727" s="17"/>
      <c r="B1727" s="19"/>
      <c r="E1727" s="78"/>
      <c r="F1727" s="78"/>
      <c r="G1727" s="78"/>
      <c r="H1727" s="78"/>
      <c r="I1727" s="78"/>
      <c r="W1727" s="188"/>
      <c r="AM1727" s="179"/>
      <c r="FH1727" s="37">
        <v>0</v>
      </c>
      <c r="FI1727" s="37">
        <v>0</v>
      </c>
    </row>
    <row r="1728" spans="1:165" ht="17.25" customHeight="1" x14ac:dyDescent="0.3">
      <c r="A1728" s="17"/>
      <c r="B1728" s="19"/>
      <c r="E1728" s="78"/>
      <c r="F1728" s="78"/>
      <c r="G1728" s="78"/>
      <c r="H1728" s="78"/>
      <c r="I1728" s="78"/>
      <c r="W1728" s="188"/>
      <c r="AM1728" s="179"/>
      <c r="FH1728" s="37">
        <v>0</v>
      </c>
      <c r="FI1728" s="37">
        <v>0</v>
      </c>
    </row>
    <row r="1729" spans="1:165" ht="17.25" customHeight="1" x14ac:dyDescent="0.3">
      <c r="A1729" s="17"/>
      <c r="B1729" s="19"/>
      <c r="E1729" s="78"/>
      <c r="F1729" s="78"/>
      <c r="G1729" s="78"/>
      <c r="H1729" s="78"/>
      <c r="I1729" s="78"/>
      <c r="W1729" s="188"/>
      <c r="AM1729" s="179"/>
      <c r="FH1729" s="37">
        <v>0</v>
      </c>
      <c r="FI1729" s="37">
        <v>0</v>
      </c>
    </row>
    <row r="1730" spans="1:165" ht="17.25" customHeight="1" x14ac:dyDescent="0.3">
      <c r="A1730" s="17"/>
      <c r="B1730" s="19"/>
      <c r="E1730" s="78"/>
      <c r="F1730" s="78"/>
      <c r="G1730" s="78"/>
      <c r="H1730" s="78"/>
      <c r="I1730" s="78"/>
      <c r="W1730" s="188"/>
      <c r="AM1730" s="179"/>
      <c r="FH1730" s="37">
        <v>0</v>
      </c>
      <c r="FI1730" s="37">
        <v>0</v>
      </c>
    </row>
    <row r="1731" spans="1:165" ht="17.25" customHeight="1" x14ac:dyDescent="0.3">
      <c r="A1731" s="17"/>
      <c r="B1731" s="19"/>
      <c r="E1731" s="78"/>
      <c r="F1731" s="78"/>
      <c r="G1731" s="78"/>
      <c r="H1731" s="78"/>
      <c r="I1731" s="78"/>
      <c r="W1731" s="188"/>
      <c r="AM1731" s="179"/>
      <c r="FH1731" s="37">
        <v>0</v>
      </c>
      <c r="FI1731" s="37">
        <v>0</v>
      </c>
    </row>
    <row r="1732" spans="1:165" ht="17.25" customHeight="1" x14ac:dyDescent="0.3">
      <c r="A1732" s="17"/>
      <c r="B1732" s="19"/>
      <c r="E1732" s="78"/>
      <c r="F1732" s="78"/>
      <c r="G1732" s="78"/>
      <c r="H1732" s="78"/>
      <c r="I1732" s="78"/>
      <c r="W1732" s="188"/>
      <c r="AM1732" s="179"/>
      <c r="FH1732" s="37">
        <v>0</v>
      </c>
      <c r="FI1732" s="37">
        <v>0</v>
      </c>
    </row>
    <row r="1733" spans="1:165" ht="17.25" customHeight="1" x14ac:dyDescent="0.3">
      <c r="A1733" s="17"/>
      <c r="B1733" s="19"/>
      <c r="E1733" s="78"/>
      <c r="F1733" s="78"/>
      <c r="G1733" s="78"/>
      <c r="H1733" s="78"/>
      <c r="I1733" s="78"/>
      <c r="W1733" s="188"/>
      <c r="AM1733" s="179"/>
      <c r="FH1733" s="37">
        <v>0</v>
      </c>
      <c r="FI1733" s="37">
        <v>0</v>
      </c>
    </row>
    <row r="1734" spans="1:165" ht="17.25" customHeight="1" x14ac:dyDescent="0.3">
      <c r="A1734" s="17"/>
      <c r="B1734" s="19"/>
      <c r="E1734" s="78"/>
      <c r="F1734" s="78"/>
      <c r="G1734" s="78"/>
      <c r="H1734" s="78"/>
      <c r="I1734" s="78"/>
      <c r="W1734" s="188"/>
      <c r="AM1734" s="179"/>
      <c r="FH1734" s="37">
        <v>0</v>
      </c>
      <c r="FI1734" s="37">
        <v>0</v>
      </c>
    </row>
    <row r="1735" spans="1:165" ht="17.25" customHeight="1" x14ac:dyDescent="0.3">
      <c r="A1735" s="17"/>
      <c r="B1735" s="19"/>
      <c r="E1735" s="78"/>
      <c r="F1735" s="78"/>
      <c r="G1735" s="78"/>
      <c r="H1735" s="78"/>
      <c r="I1735" s="78"/>
      <c r="W1735" s="188"/>
      <c r="AM1735" s="179"/>
      <c r="FH1735" s="37">
        <v>0</v>
      </c>
      <c r="FI1735" s="37">
        <v>0</v>
      </c>
    </row>
    <row r="1736" spans="1:165" ht="17.25" customHeight="1" x14ac:dyDescent="0.3">
      <c r="A1736" s="17"/>
      <c r="B1736" s="19"/>
      <c r="E1736" s="78"/>
      <c r="F1736" s="78"/>
      <c r="G1736" s="78"/>
      <c r="H1736" s="78"/>
      <c r="I1736" s="78"/>
      <c r="W1736" s="188"/>
      <c r="AM1736" s="179"/>
      <c r="FH1736" s="37">
        <v>0</v>
      </c>
      <c r="FI1736" s="37">
        <v>0</v>
      </c>
    </row>
    <row r="1737" spans="1:165" ht="17.25" customHeight="1" x14ac:dyDescent="0.3">
      <c r="A1737" s="17"/>
      <c r="B1737" s="19"/>
      <c r="E1737" s="78"/>
      <c r="F1737" s="78"/>
      <c r="G1737" s="78"/>
      <c r="H1737" s="78"/>
      <c r="I1737" s="78"/>
      <c r="W1737" s="188"/>
      <c r="AM1737" s="179"/>
      <c r="FH1737" s="37">
        <v>0</v>
      </c>
      <c r="FI1737" s="37">
        <v>0</v>
      </c>
    </row>
    <row r="1738" spans="1:165" ht="17.25" customHeight="1" x14ac:dyDescent="0.3">
      <c r="A1738" s="17"/>
      <c r="B1738" s="19"/>
      <c r="E1738" s="78"/>
      <c r="F1738" s="78"/>
      <c r="G1738" s="78"/>
      <c r="H1738" s="78"/>
      <c r="I1738" s="78"/>
      <c r="W1738" s="188"/>
      <c r="AM1738" s="179"/>
      <c r="FH1738" s="37">
        <v>0</v>
      </c>
      <c r="FI1738" s="37">
        <v>0</v>
      </c>
    </row>
    <row r="1739" spans="1:165" ht="17.25" customHeight="1" x14ac:dyDescent="0.3">
      <c r="A1739" s="17"/>
      <c r="B1739" s="19"/>
      <c r="E1739" s="78"/>
      <c r="F1739" s="78"/>
      <c r="G1739" s="78"/>
      <c r="H1739" s="78"/>
      <c r="I1739" s="78"/>
      <c r="W1739" s="188"/>
      <c r="AM1739" s="179"/>
      <c r="FH1739" s="37">
        <v>0</v>
      </c>
      <c r="FI1739" s="37">
        <v>0</v>
      </c>
    </row>
    <row r="1740" spans="1:165" ht="17.25" customHeight="1" x14ac:dyDescent="0.3">
      <c r="A1740" s="17"/>
      <c r="B1740" s="19"/>
      <c r="E1740" s="78"/>
      <c r="F1740" s="78"/>
      <c r="G1740" s="78"/>
      <c r="H1740" s="78"/>
      <c r="I1740" s="78"/>
      <c r="W1740" s="188"/>
      <c r="AM1740" s="179"/>
      <c r="FH1740" s="37">
        <v>0</v>
      </c>
      <c r="FI1740" s="37">
        <v>0</v>
      </c>
    </row>
    <row r="1741" spans="1:165" ht="17.25" customHeight="1" x14ac:dyDescent="0.3">
      <c r="A1741" s="17"/>
      <c r="B1741" s="19"/>
      <c r="E1741" s="78"/>
      <c r="F1741" s="78"/>
      <c r="G1741" s="78"/>
      <c r="H1741" s="78"/>
      <c r="I1741" s="78"/>
      <c r="W1741" s="188"/>
      <c r="AM1741" s="179"/>
      <c r="FH1741" s="37">
        <v>0</v>
      </c>
      <c r="FI1741" s="37">
        <v>0</v>
      </c>
    </row>
    <row r="1742" spans="1:165" ht="17.25" customHeight="1" x14ac:dyDescent="0.3">
      <c r="A1742" s="17"/>
      <c r="B1742" s="19"/>
      <c r="E1742" s="78"/>
      <c r="F1742" s="78"/>
      <c r="G1742" s="78"/>
      <c r="H1742" s="78"/>
      <c r="I1742" s="78"/>
      <c r="W1742" s="188"/>
      <c r="AM1742" s="179"/>
      <c r="FH1742" s="37">
        <v>0</v>
      </c>
      <c r="FI1742" s="37">
        <v>0</v>
      </c>
    </row>
    <row r="1743" spans="1:165" ht="17.25" customHeight="1" x14ac:dyDescent="0.3">
      <c r="A1743" s="17"/>
      <c r="B1743" s="19"/>
      <c r="E1743" s="78"/>
      <c r="F1743" s="78"/>
      <c r="G1743" s="78"/>
      <c r="H1743" s="78"/>
      <c r="I1743" s="78"/>
      <c r="W1743" s="188"/>
      <c r="AM1743" s="179"/>
      <c r="FH1743" s="37">
        <v>0</v>
      </c>
      <c r="FI1743" s="37">
        <v>0</v>
      </c>
    </row>
    <row r="1744" spans="1:165" ht="17.25" customHeight="1" x14ac:dyDescent="0.3">
      <c r="A1744" s="17"/>
      <c r="B1744" s="19"/>
      <c r="E1744" s="78"/>
      <c r="F1744" s="78"/>
      <c r="G1744" s="78"/>
      <c r="H1744" s="78"/>
      <c r="I1744" s="78"/>
      <c r="W1744" s="188"/>
      <c r="AM1744" s="179"/>
      <c r="FH1744" s="37">
        <v>0</v>
      </c>
      <c r="FI1744" s="37">
        <v>0</v>
      </c>
    </row>
    <row r="1745" spans="1:165" ht="17.25" customHeight="1" x14ac:dyDescent="0.3">
      <c r="A1745" s="17"/>
      <c r="B1745" s="19"/>
      <c r="E1745" s="78"/>
      <c r="F1745" s="78"/>
      <c r="G1745" s="78"/>
      <c r="H1745" s="78"/>
      <c r="I1745" s="78"/>
      <c r="W1745" s="188"/>
      <c r="AM1745" s="179"/>
      <c r="FH1745" s="37">
        <v>0</v>
      </c>
      <c r="FI1745" s="37">
        <v>0</v>
      </c>
    </row>
    <row r="1746" spans="1:165" ht="17.25" customHeight="1" x14ac:dyDescent="0.3">
      <c r="A1746" s="17"/>
      <c r="B1746" s="19"/>
      <c r="E1746" s="78"/>
      <c r="F1746" s="78"/>
      <c r="G1746" s="78"/>
      <c r="H1746" s="78"/>
      <c r="I1746" s="78"/>
      <c r="W1746" s="188"/>
      <c r="AM1746" s="179"/>
      <c r="FH1746" s="37">
        <v>0</v>
      </c>
      <c r="FI1746" s="37">
        <v>0</v>
      </c>
    </row>
    <row r="1747" spans="1:165" ht="17.25" customHeight="1" x14ac:dyDescent="0.3">
      <c r="A1747" s="17"/>
      <c r="B1747" s="19"/>
      <c r="E1747" s="78"/>
      <c r="F1747" s="78"/>
      <c r="G1747" s="78"/>
      <c r="H1747" s="78"/>
      <c r="I1747" s="78"/>
      <c r="W1747" s="188"/>
      <c r="AM1747" s="179"/>
      <c r="FH1747" s="37">
        <v>0</v>
      </c>
      <c r="FI1747" s="37">
        <v>0</v>
      </c>
    </row>
    <row r="1748" spans="1:165" ht="17.25" customHeight="1" x14ac:dyDescent="0.3">
      <c r="A1748" s="17"/>
      <c r="B1748" s="19"/>
      <c r="E1748" s="78"/>
      <c r="F1748" s="78"/>
      <c r="G1748" s="78"/>
      <c r="H1748" s="78"/>
      <c r="I1748" s="78"/>
      <c r="W1748" s="188"/>
      <c r="AM1748" s="179"/>
      <c r="FH1748" s="37">
        <v>0</v>
      </c>
      <c r="FI1748" s="37">
        <v>0</v>
      </c>
    </row>
    <row r="1749" spans="1:165" ht="17.25" customHeight="1" x14ac:dyDescent="0.3">
      <c r="A1749" s="17"/>
      <c r="B1749" s="19"/>
      <c r="E1749" s="78"/>
      <c r="F1749" s="78"/>
      <c r="G1749" s="78"/>
      <c r="H1749" s="78"/>
      <c r="I1749" s="78"/>
      <c r="W1749" s="188"/>
      <c r="AM1749" s="179"/>
      <c r="FH1749" s="37">
        <v>0</v>
      </c>
      <c r="FI1749" s="37">
        <v>0</v>
      </c>
    </row>
    <row r="1750" spans="1:165" ht="17.25" customHeight="1" x14ac:dyDescent="0.3">
      <c r="A1750" s="17"/>
      <c r="B1750" s="19"/>
      <c r="E1750" s="78"/>
      <c r="F1750" s="78"/>
      <c r="G1750" s="78"/>
      <c r="H1750" s="78"/>
      <c r="I1750" s="78"/>
      <c r="W1750" s="188"/>
      <c r="AM1750" s="179"/>
      <c r="FH1750" s="37">
        <v>0</v>
      </c>
      <c r="FI1750" s="37">
        <v>0</v>
      </c>
    </row>
    <row r="1751" spans="1:165" ht="17.25" customHeight="1" x14ac:dyDescent="0.3">
      <c r="A1751" s="17"/>
      <c r="B1751" s="19"/>
      <c r="E1751" s="78"/>
      <c r="F1751" s="78"/>
      <c r="G1751" s="78"/>
      <c r="H1751" s="78"/>
      <c r="I1751" s="78"/>
      <c r="W1751" s="188"/>
      <c r="AM1751" s="179"/>
      <c r="FH1751" s="37">
        <v>0</v>
      </c>
      <c r="FI1751" s="37">
        <v>0</v>
      </c>
    </row>
    <row r="1752" spans="1:165" ht="17.25" customHeight="1" x14ac:dyDescent="0.3">
      <c r="A1752" s="17"/>
      <c r="B1752" s="19"/>
      <c r="E1752" s="78"/>
      <c r="F1752" s="78"/>
      <c r="G1752" s="78"/>
      <c r="H1752" s="78"/>
      <c r="I1752" s="78"/>
      <c r="W1752" s="188"/>
      <c r="AM1752" s="179"/>
      <c r="FH1752" s="37">
        <v>0</v>
      </c>
      <c r="FI1752" s="37">
        <v>0</v>
      </c>
    </row>
    <row r="1753" spans="1:165" ht="17.25" customHeight="1" x14ac:dyDescent="0.3">
      <c r="A1753" s="17"/>
      <c r="B1753" s="19"/>
      <c r="E1753" s="78"/>
      <c r="F1753" s="78"/>
      <c r="G1753" s="78"/>
      <c r="H1753" s="78"/>
      <c r="I1753" s="78"/>
      <c r="W1753" s="188"/>
      <c r="AM1753" s="179"/>
      <c r="FH1753" s="37">
        <v>0</v>
      </c>
      <c r="FI1753" s="37">
        <v>0</v>
      </c>
    </row>
    <row r="1754" spans="1:165" ht="17.25" customHeight="1" x14ac:dyDescent="0.3">
      <c r="A1754" s="17"/>
      <c r="B1754" s="19"/>
      <c r="E1754" s="78"/>
      <c r="F1754" s="78"/>
      <c r="G1754" s="78"/>
      <c r="H1754" s="78"/>
      <c r="I1754" s="78"/>
      <c r="W1754" s="188"/>
      <c r="AM1754" s="179"/>
      <c r="FH1754" s="37">
        <v>0</v>
      </c>
      <c r="FI1754" s="37">
        <v>0</v>
      </c>
    </row>
    <row r="1755" spans="1:165" ht="17.25" customHeight="1" x14ac:dyDescent="0.3">
      <c r="A1755" s="17"/>
      <c r="B1755" s="19"/>
      <c r="E1755" s="78"/>
      <c r="F1755" s="78"/>
      <c r="G1755" s="78"/>
      <c r="H1755" s="78"/>
      <c r="I1755" s="78"/>
      <c r="W1755" s="188"/>
      <c r="AM1755" s="179"/>
      <c r="FH1755" s="37">
        <v>0</v>
      </c>
      <c r="FI1755" s="37">
        <v>0</v>
      </c>
    </row>
    <row r="1756" spans="1:165" ht="17.25" customHeight="1" x14ac:dyDescent="0.3">
      <c r="A1756" s="17"/>
      <c r="B1756" s="19"/>
      <c r="E1756" s="78"/>
      <c r="F1756" s="78"/>
      <c r="G1756" s="78"/>
      <c r="H1756" s="78"/>
      <c r="I1756" s="78"/>
      <c r="W1756" s="188"/>
      <c r="AM1756" s="179"/>
      <c r="FH1756" s="37">
        <v>0</v>
      </c>
      <c r="FI1756" s="37">
        <v>0</v>
      </c>
    </row>
    <row r="1757" spans="1:165" ht="17.25" customHeight="1" x14ac:dyDescent="0.3">
      <c r="A1757" s="17"/>
      <c r="B1757" s="19"/>
      <c r="E1757" s="78"/>
      <c r="F1757" s="78"/>
      <c r="G1757" s="78"/>
      <c r="H1757" s="78"/>
      <c r="I1757" s="78"/>
      <c r="W1757" s="188"/>
      <c r="AM1757" s="179"/>
      <c r="FH1757" s="37">
        <v>0</v>
      </c>
      <c r="FI1757" s="37">
        <v>0</v>
      </c>
    </row>
    <row r="1758" spans="1:165" ht="17.25" customHeight="1" x14ac:dyDescent="0.3">
      <c r="A1758" s="17"/>
      <c r="B1758" s="19"/>
      <c r="E1758" s="78"/>
      <c r="F1758" s="78"/>
      <c r="G1758" s="78"/>
      <c r="H1758" s="78"/>
      <c r="I1758" s="78"/>
      <c r="W1758" s="188"/>
      <c r="AM1758" s="179"/>
      <c r="FH1758" s="37">
        <v>0</v>
      </c>
      <c r="FI1758" s="37">
        <v>0</v>
      </c>
    </row>
    <row r="1759" spans="1:165" ht="17.25" customHeight="1" x14ac:dyDescent="0.3">
      <c r="A1759" s="17"/>
      <c r="B1759" s="19"/>
      <c r="E1759" s="78"/>
      <c r="F1759" s="78"/>
      <c r="G1759" s="78"/>
      <c r="H1759" s="78"/>
      <c r="I1759" s="78"/>
      <c r="W1759" s="188"/>
      <c r="AM1759" s="179"/>
      <c r="FH1759" s="37">
        <v>0</v>
      </c>
      <c r="FI1759" s="37">
        <v>0</v>
      </c>
    </row>
    <row r="1760" spans="1:165" ht="17.25" customHeight="1" x14ac:dyDescent="0.3">
      <c r="A1760" s="17"/>
      <c r="B1760" s="19"/>
      <c r="E1760" s="78"/>
      <c r="F1760" s="78"/>
      <c r="G1760" s="78"/>
      <c r="H1760" s="78"/>
      <c r="I1760" s="78"/>
      <c r="W1760" s="188"/>
      <c r="AM1760" s="179"/>
      <c r="FH1760" s="37">
        <v>0</v>
      </c>
      <c r="FI1760" s="37">
        <v>0</v>
      </c>
    </row>
    <row r="1761" spans="1:165" ht="17.25" customHeight="1" x14ac:dyDescent="0.3">
      <c r="A1761" s="17"/>
      <c r="B1761" s="19"/>
      <c r="E1761" s="78"/>
      <c r="F1761" s="78"/>
      <c r="G1761" s="78"/>
      <c r="H1761" s="78"/>
      <c r="I1761" s="78"/>
      <c r="W1761" s="188"/>
      <c r="AM1761" s="179"/>
      <c r="FH1761" s="37">
        <v>0</v>
      </c>
      <c r="FI1761" s="37">
        <v>0</v>
      </c>
    </row>
    <row r="1762" spans="1:165" ht="17.25" customHeight="1" x14ac:dyDescent="0.3">
      <c r="A1762" s="17"/>
      <c r="B1762" s="19"/>
      <c r="E1762" s="78"/>
      <c r="F1762" s="78"/>
      <c r="G1762" s="78"/>
      <c r="H1762" s="78"/>
      <c r="I1762" s="78"/>
      <c r="W1762" s="188"/>
      <c r="AM1762" s="179"/>
      <c r="FH1762" s="37">
        <v>0</v>
      </c>
      <c r="FI1762" s="37">
        <v>0</v>
      </c>
    </row>
    <row r="1763" spans="1:165" ht="17.25" customHeight="1" x14ac:dyDescent="0.3">
      <c r="A1763" s="17"/>
      <c r="B1763" s="19"/>
      <c r="E1763" s="78"/>
      <c r="F1763" s="78"/>
      <c r="G1763" s="78"/>
      <c r="H1763" s="78"/>
      <c r="I1763" s="78"/>
      <c r="W1763" s="188"/>
      <c r="AM1763" s="179"/>
      <c r="FH1763" s="37">
        <v>0</v>
      </c>
      <c r="FI1763" s="37">
        <v>0</v>
      </c>
    </row>
    <row r="1764" spans="1:165" ht="17.25" customHeight="1" x14ac:dyDescent="0.3">
      <c r="A1764" s="17"/>
      <c r="B1764" s="19"/>
      <c r="E1764" s="78"/>
      <c r="F1764" s="78"/>
      <c r="G1764" s="78"/>
      <c r="H1764" s="78"/>
      <c r="I1764" s="78"/>
      <c r="W1764" s="188"/>
      <c r="AM1764" s="179"/>
      <c r="FH1764" s="37">
        <v>0</v>
      </c>
      <c r="FI1764" s="37">
        <v>0</v>
      </c>
    </row>
    <row r="1765" spans="1:165" ht="17.25" customHeight="1" x14ac:dyDescent="0.3">
      <c r="A1765" s="17"/>
      <c r="B1765" s="19"/>
      <c r="E1765" s="78"/>
      <c r="F1765" s="78"/>
      <c r="G1765" s="78"/>
      <c r="H1765" s="78"/>
      <c r="I1765" s="78"/>
      <c r="W1765" s="188"/>
      <c r="AM1765" s="179"/>
      <c r="FH1765" s="37">
        <v>0</v>
      </c>
      <c r="FI1765" s="37">
        <v>0</v>
      </c>
    </row>
    <row r="1766" spans="1:165" ht="17.25" customHeight="1" x14ac:dyDescent="0.3">
      <c r="A1766" s="17"/>
      <c r="B1766" s="19"/>
      <c r="E1766" s="78"/>
      <c r="F1766" s="78"/>
      <c r="G1766" s="78"/>
      <c r="H1766" s="78"/>
      <c r="I1766" s="78"/>
      <c r="W1766" s="188"/>
      <c r="AM1766" s="179"/>
      <c r="FH1766" s="37">
        <v>0</v>
      </c>
      <c r="FI1766" s="37">
        <v>0</v>
      </c>
    </row>
    <row r="1767" spans="1:165" ht="17.25" customHeight="1" x14ac:dyDescent="0.3">
      <c r="A1767" s="17"/>
      <c r="B1767" s="19"/>
      <c r="E1767" s="78"/>
      <c r="F1767" s="78"/>
      <c r="G1767" s="78"/>
      <c r="H1767" s="78"/>
      <c r="I1767" s="78"/>
      <c r="W1767" s="188"/>
      <c r="AM1767" s="179"/>
      <c r="FH1767" s="37">
        <v>0</v>
      </c>
      <c r="FI1767" s="37">
        <v>0</v>
      </c>
    </row>
    <row r="1768" spans="1:165" ht="17.25" customHeight="1" x14ac:dyDescent="0.3">
      <c r="A1768" s="17"/>
      <c r="B1768" s="19"/>
      <c r="E1768" s="78"/>
      <c r="F1768" s="78"/>
      <c r="G1768" s="78"/>
      <c r="H1768" s="78"/>
      <c r="I1768" s="78"/>
      <c r="W1768" s="188"/>
      <c r="AM1768" s="179"/>
      <c r="FH1768" s="37">
        <v>0</v>
      </c>
      <c r="FI1768" s="37">
        <v>0</v>
      </c>
    </row>
    <row r="1769" spans="1:165" ht="17.25" customHeight="1" x14ac:dyDescent="0.3">
      <c r="A1769" s="17"/>
      <c r="B1769" s="19"/>
      <c r="E1769" s="78"/>
      <c r="F1769" s="78"/>
      <c r="G1769" s="78"/>
      <c r="H1769" s="78"/>
      <c r="I1769" s="78"/>
      <c r="W1769" s="188"/>
      <c r="AM1769" s="179"/>
      <c r="FH1769" s="37">
        <v>0</v>
      </c>
      <c r="FI1769" s="37">
        <v>0</v>
      </c>
    </row>
    <row r="1770" spans="1:165" ht="17.25" customHeight="1" x14ac:dyDescent="0.3">
      <c r="A1770" s="17"/>
      <c r="B1770" s="19"/>
      <c r="E1770" s="78"/>
      <c r="F1770" s="78"/>
      <c r="G1770" s="78"/>
      <c r="H1770" s="78"/>
      <c r="I1770" s="78"/>
      <c r="W1770" s="188"/>
      <c r="AM1770" s="179"/>
      <c r="FH1770" s="37">
        <v>0</v>
      </c>
      <c r="FI1770" s="37">
        <v>0</v>
      </c>
    </row>
    <row r="1771" spans="1:165" ht="17.25" customHeight="1" x14ac:dyDescent="0.3">
      <c r="A1771" s="17"/>
      <c r="B1771" s="19"/>
      <c r="E1771" s="78"/>
      <c r="F1771" s="78"/>
      <c r="G1771" s="78"/>
      <c r="H1771" s="78"/>
      <c r="I1771" s="78"/>
      <c r="W1771" s="188"/>
      <c r="AM1771" s="179"/>
      <c r="FH1771" s="37">
        <v>0</v>
      </c>
      <c r="FI1771" s="37">
        <v>0</v>
      </c>
    </row>
    <row r="1772" spans="1:165" ht="17.25" customHeight="1" x14ac:dyDescent="0.3">
      <c r="A1772" s="17"/>
      <c r="B1772" s="19"/>
      <c r="E1772" s="78"/>
      <c r="F1772" s="78"/>
      <c r="G1772" s="78"/>
      <c r="H1772" s="78"/>
      <c r="I1772" s="78"/>
      <c r="W1772" s="188"/>
      <c r="AM1772" s="179"/>
      <c r="FH1772" s="37">
        <v>0</v>
      </c>
      <c r="FI1772" s="37">
        <v>0</v>
      </c>
    </row>
    <row r="1773" spans="1:165" ht="17.25" customHeight="1" x14ac:dyDescent="0.3">
      <c r="A1773" s="17"/>
      <c r="B1773" s="19"/>
      <c r="E1773" s="78"/>
      <c r="F1773" s="78"/>
      <c r="G1773" s="78"/>
      <c r="H1773" s="78"/>
      <c r="I1773" s="78"/>
      <c r="W1773" s="188"/>
      <c r="AM1773" s="179"/>
      <c r="FH1773" s="37">
        <v>0</v>
      </c>
      <c r="FI1773" s="37">
        <v>0</v>
      </c>
    </row>
    <row r="1774" spans="1:165" ht="17.25" customHeight="1" x14ac:dyDescent="0.3">
      <c r="A1774" s="17"/>
      <c r="B1774" s="19"/>
      <c r="E1774" s="78"/>
      <c r="F1774" s="78"/>
      <c r="G1774" s="78"/>
      <c r="H1774" s="78"/>
      <c r="I1774" s="78"/>
      <c r="W1774" s="188"/>
      <c r="AM1774" s="179"/>
      <c r="FH1774" s="37">
        <v>0</v>
      </c>
      <c r="FI1774" s="37">
        <v>0</v>
      </c>
    </row>
    <row r="1775" spans="1:165" ht="17.25" customHeight="1" x14ac:dyDescent="0.3">
      <c r="A1775" s="17"/>
      <c r="B1775" s="19"/>
      <c r="E1775" s="78"/>
      <c r="F1775" s="78"/>
      <c r="G1775" s="78"/>
      <c r="H1775" s="78"/>
      <c r="I1775" s="78"/>
      <c r="W1775" s="188"/>
      <c r="AM1775" s="179"/>
      <c r="FH1775" s="37">
        <v>0</v>
      </c>
      <c r="FI1775" s="37">
        <v>0</v>
      </c>
    </row>
    <row r="1776" spans="1:165" ht="17.25" customHeight="1" x14ac:dyDescent="0.3">
      <c r="A1776" s="17"/>
      <c r="B1776" s="19"/>
      <c r="E1776" s="78"/>
      <c r="F1776" s="78"/>
      <c r="G1776" s="78"/>
      <c r="H1776" s="78"/>
      <c r="I1776" s="78"/>
      <c r="W1776" s="188"/>
      <c r="AM1776" s="179"/>
      <c r="FH1776" s="37">
        <v>0</v>
      </c>
      <c r="FI1776" s="37">
        <v>0</v>
      </c>
    </row>
    <row r="1777" spans="1:165" ht="17.25" customHeight="1" x14ac:dyDescent="0.3">
      <c r="A1777" s="17"/>
      <c r="B1777" s="19"/>
      <c r="E1777" s="78"/>
      <c r="F1777" s="78"/>
      <c r="G1777" s="78"/>
      <c r="H1777" s="78"/>
      <c r="I1777" s="78"/>
      <c r="W1777" s="188"/>
      <c r="AM1777" s="179"/>
      <c r="FH1777" s="37">
        <v>0</v>
      </c>
      <c r="FI1777" s="37">
        <v>0</v>
      </c>
    </row>
    <row r="1778" spans="1:165" ht="17.25" customHeight="1" x14ac:dyDescent="0.3">
      <c r="A1778" s="17"/>
      <c r="B1778" s="19"/>
      <c r="E1778" s="78"/>
      <c r="F1778" s="78"/>
      <c r="G1778" s="78"/>
      <c r="H1778" s="78"/>
      <c r="I1778" s="78"/>
      <c r="W1778" s="188"/>
      <c r="AM1778" s="179"/>
      <c r="FH1778" s="37">
        <v>0</v>
      </c>
      <c r="FI1778" s="37">
        <v>0</v>
      </c>
    </row>
    <row r="1779" spans="1:165" ht="17.25" customHeight="1" x14ac:dyDescent="0.3">
      <c r="A1779" s="17"/>
      <c r="B1779" s="19"/>
      <c r="E1779" s="78"/>
      <c r="F1779" s="78"/>
      <c r="G1779" s="78"/>
      <c r="H1779" s="78"/>
      <c r="I1779" s="78"/>
      <c r="W1779" s="188"/>
      <c r="AM1779" s="179"/>
      <c r="FH1779" s="37">
        <v>0</v>
      </c>
      <c r="FI1779" s="37">
        <v>0</v>
      </c>
    </row>
    <row r="1780" spans="1:165" ht="17.25" customHeight="1" x14ac:dyDescent="0.3">
      <c r="A1780" s="17"/>
      <c r="B1780" s="19"/>
      <c r="E1780" s="78"/>
      <c r="F1780" s="78"/>
      <c r="G1780" s="78"/>
      <c r="H1780" s="78"/>
      <c r="I1780" s="78"/>
      <c r="W1780" s="188"/>
      <c r="AM1780" s="179"/>
      <c r="FH1780" s="37">
        <v>0</v>
      </c>
      <c r="FI1780" s="37">
        <v>0</v>
      </c>
    </row>
    <row r="1781" spans="1:165" ht="17.25" customHeight="1" x14ac:dyDescent="0.3">
      <c r="A1781" s="17"/>
      <c r="B1781" s="19"/>
      <c r="E1781" s="78"/>
      <c r="F1781" s="78"/>
      <c r="G1781" s="78"/>
      <c r="H1781" s="78"/>
      <c r="I1781" s="78"/>
      <c r="W1781" s="188"/>
      <c r="AM1781" s="179"/>
      <c r="FH1781" s="37">
        <v>0</v>
      </c>
      <c r="FI1781" s="37">
        <v>0</v>
      </c>
    </row>
    <row r="1782" spans="1:165" ht="17.25" customHeight="1" x14ac:dyDescent="0.3">
      <c r="A1782" s="17"/>
      <c r="B1782" s="19"/>
      <c r="E1782" s="78"/>
      <c r="F1782" s="78"/>
      <c r="G1782" s="78"/>
      <c r="H1782" s="78"/>
      <c r="I1782" s="78"/>
      <c r="W1782" s="188"/>
      <c r="AM1782" s="179"/>
      <c r="FH1782" s="37">
        <v>0</v>
      </c>
      <c r="FI1782" s="37">
        <v>0</v>
      </c>
    </row>
    <row r="1783" spans="1:165" ht="17.25" customHeight="1" x14ac:dyDescent="0.3">
      <c r="A1783" s="17"/>
      <c r="B1783" s="19"/>
      <c r="E1783" s="78"/>
      <c r="F1783" s="78"/>
      <c r="G1783" s="78"/>
      <c r="H1783" s="78"/>
      <c r="I1783" s="78"/>
      <c r="W1783" s="188"/>
      <c r="AM1783" s="179"/>
      <c r="FH1783" s="37">
        <v>0</v>
      </c>
      <c r="FI1783" s="37">
        <v>0</v>
      </c>
    </row>
    <row r="1784" spans="1:165" ht="17.25" customHeight="1" x14ac:dyDescent="0.3">
      <c r="A1784" s="17"/>
      <c r="B1784" s="19"/>
      <c r="E1784" s="78"/>
      <c r="F1784" s="78"/>
      <c r="G1784" s="78"/>
      <c r="H1784" s="78"/>
      <c r="I1784" s="78"/>
      <c r="W1784" s="188"/>
      <c r="AM1784" s="179"/>
      <c r="FH1784" s="37">
        <v>0</v>
      </c>
      <c r="FI1784" s="37">
        <v>0</v>
      </c>
    </row>
    <row r="1785" spans="1:165" ht="17.25" customHeight="1" x14ac:dyDescent="0.3">
      <c r="A1785" s="17"/>
      <c r="B1785" s="19"/>
      <c r="E1785" s="78"/>
      <c r="F1785" s="78"/>
      <c r="G1785" s="78"/>
      <c r="H1785" s="78"/>
      <c r="I1785" s="78"/>
      <c r="W1785" s="188"/>
      <c r="AM1785" s="179"/>
      <c r="FH1785" s="37">
        <v>0</v>
      </c>
      <c r="FI1785" s="37">
        <v>0</v>
      </c>
    </row>
    <row r="1786" spans="1:165" ht="17.25" customHeight="1" x14ac:dyDescent="0.3">
      <c r="A1786" s="17"/>
      <c r="B1786" s="19"/>
      <c r="E1786" s="78"/>
      <c r="F1786" s="78"/>
      <c r="G1786" s="78"/>
      <c r="H1786" s="78"/>
      <c r="I1786" s="78"/>
      <c r="W1786" s="188"/>
      <c r="AM1786" s="179"/>
      <c r="FH1786" s="37">
        <v>0</v>
      </c>
      <c r="FI1786" s="37">
        <v>0</v>
      </c>
    </row>
    <row r="1787" spans="1:165" ht="17.25" customHeight="1" x14ac:dyDescent="0.3">
      <c r="A1787" s="17"/>
      <c r="B1787" s="19"/>
      <c r="E1787" s="78"/>
      <c r="F1787" s="78"/>
      <c r="G1787" s="78"/>
      <c r="H1787" s="78"/>
      <c r="I1787" s="78"/>
      <c r="W1787" s="188"/>
      <c r="AM1787" s="179"/>
      <c r="FH1787" s="37">
        <v>0</v>
      </c>
      <c r="FI1787" s="37">
        <v>0</v>
      </c>
    </row>
    <row r="1788" spans="1:165" ht="17.25" customHeight="1" x14ac:dyDescent="0.3">
      <c r="A1788" s="17"/>
      <c r="B1788" s="19"/>
      <c r="E1788" s="78"/>
      <c r="F1788" s="78"/>
      <c r="G1788" s="78"/>
      <c r="H1788" s="78"/>
      <c r="I1788" s="78"/>
      <c r="W1788" s="188"/>
      <c r="AM1788" s="179"/>
      <c r="FH1788" s="37">
        <v>0</v>
      </c>
      <c r="FI1788" s="37">
        <v>0</v>
      </c>
    </row>
    <row r="1789" spans="1:165" ht="17.25" customHeight="1" x14ac:dyDescent="0.3">
      <c r="A1789" s="17"/>
      <c r="B1789" s="19"/>
      <c r="E1789" s="78"/>
      <c r="F1789" s="78"/>
      <c r="G1789" s="78"/>
      <c r="H1789" s="78"/>
      <c r="I1789" s="78"/>
      <c r="W1789" s="188"/>
      <c r="AM1789" s="179"/>
      <c r="FH1789" s="37">
        <v>0</v>
      </c>
      <c r="FI1789" s="37">
        <v>0</v>
      </c>
    </row>
    <row r="1790" spans="1:165" ht="17.25" customHeight="1" x14ac:dyDescent="0.3">
      <c r="A1790" s="17"/>
      <c r="B1790" s="19"/>
      <c r="E1790" s="78"/>
      <c r="F1790" s="78"/>
      <c r="G1790" s="78"/>
      <c r="H1790" s="78"/>
      <c r="I1790" s="78"/>
      <c r="W1790" s="188"/>
      <c r="AM1790" s="179"/>
      <c r="FH1790" s="37">
        <v>0</v>
      </c>
      <c r="FI1790" s="37">
        <v>0</v>
      </c>
    </row>
    <row r="1791" spans="1:165" ht="17.25" customHeight="1" x14ac:dyDescent="0.3">
      <c r="A1791" s="17"/>
      <c r="B1791" s="19"/>
      <c r="E1791" s="78"/>
      <c r="F1791" s="78"/>
      <c r="G1791" s="78"/>
      <c r="H1791" s="78"/>
      <c r="I1791" s="78"/>
      <c r="W1791" s="188"/>
      <c r="AM1791" s="179"/>
      <c r="FH1791" s="37">
        <v>0</v>
      </c>
      <c r="FI1791" s="37">
        <v>0</v>
      </c>
    </row>
    <row r="1792" spans="1:165" ht="17.25" customHeight="1" x14ac:dyDescent="0.3">
      <c r="A1792" s="17"/>
      <c r="B1792" s="19"/>
      <c r="E1792" s="78"/>
      <c r="F1792" s="78"/>
      <c r="G1792" s="78"/>
      <c r="H1792" s="78"/>
      <c r="I1792" s="78"/>
      <c r="W1792" s="188"/>
      <c r="AM1792" s="179"/>
      <c r="FH1792" s="37">
        <v>0</v>
      </c>
      <c r="FI1792" s="37">
        <v>0</v>
      </c>
    </row>
    <row r="1793" spans="1:165" ht="17.25" customHeight="1" x14ac:dyDescent="0.3">
      <c r="A1793" s="17"/>
      <c r="B1793" s="19"/>
      <c r="E1793" s="78"/>
      <c r="F1793" s="78"/>
      <c r="G1793" s="78"/>
      <c r="H1793" s="78"/>
      <c r="I1793" s="78"/>
      <c r="W1793" s="188"/>
      <c r="AM1793" s="179"/>
      <c r="FH1793" s="37">
        <v>0</v>
      </c>
      <c r="FI1793" s="37">
        <v>0</v>
      </c>
    </row>
    <row r="1794" spans="1:165" ht="17.25" customHeight="1" x14ac:dyDescent="0.3">
      <c r="A1794" s="17"/>
      <c r="B1794" s="19"/>
      <c r="E1794" s="78"/>
      <c r="F1794" s="78"/>
      <c r="G1794" s="78"/>
      <c r="H1794" s="78"/>
      <c r="I1794" s="78"/>
      <c r="W1794" s="188"/>
      <c r="AM1794" s="179"/>
      <c r="FH1794" s="37">
        <v>0</v>
      </c>
      <c r="FI1794" s="37">
        <v>0</v>
      </c>
    </row>
    <row r="1795" spans="1:165" ht="17.25" customHeight="1" x14ac:dyDescent="0.3">
      <c r="A1795" s="17"/>
      <c r="B1795" s="19"/>
      <c r="E1795" s="78"/>
      <c r="F1795" s="78"/>
      <c r="G1795" s="78"/>
      <c r="H1795" s="78"/>
      <c r="I1795" s="78"/>
      <c r="W1795" s="188"/>
      <c r="AM1795" s="179"/>
      <c r="FH1795" s="37">
        <v>0</v>
      </c>
      <c r="FI1795" s="37">
        <v>0</v>
      </c>
    </row>
    <row r="1796" spans="1:165" ht="17.25" customHeight="1" x14ac:dyDescent="0.3">
      <c r="A1796" s="17"/>
      <c r="B1796" s="19"/>
      <c r="E1796" s="78"/>
      <c r="F1796" s="78"/>
      <c r="G1796" s="78"/>
      <c r="H1796" s="78"/>
      <c r="I1796" s="78"/>
      <c r="W1796" s="188"/>
      <c r="AM1796" s="179"/>
      <c r="FH1796" s="37">
        <v>0</v>
      </c>
      <c r="FI1796" s="37">
        <v>0</v>
      </c>
    </row>
    <row r="1797" spans="1:165" ht="17.25" customHeight="1" x14ac:dyDescent="0.3">
      <c r="A1797" s="17"/>
      <c r="B1797" s="19"/>
      <c r="E1797" s="78"/>
      <c r="F1797" s="78"/>
      <c r="G1797" s="78"/>
      <c r="H1797" s="78"/>
      <c r="I1797" s="78"/>
      <c r="W1797" s="188"/>
      <c r="AM1797" s="179"/>
      <c r="FH1797" s="37">
        <v>0</v>
      </c>
      <c r="FI1797" s="37">
        <v>0</v>
      </c>
    </row>
    <row r="1798" spans="1:165" ht="17.25" customHeight="1" x14ac:dyDescent="0.3">
      <c r="A1798" s="17"/>
      <c r="B1798" s="19"/>
      <c r="E1798" s="78"/>
      <c r="F1798" s="78"/>
      <c r="G1798" s="78"/>
      <c r="H1798" s="78"/>
      <c r="I1798" s="78"/>
      <c r="W1798" s="188"/>
      <c r="AM1798" s="179"/>
      <c r="FH1798" s="37">
        <v>0</v>
      </c>
      <c r="FI1798" s="37">
        <v>0</v>
      </c>
    </row>
    <row r="1799" spans="1:165" ht="17.25" customHeight="1" x14ac:dyDescent="0.3">
      <c r="A1799" s="17"/>
      <c r="B1799" s="19"/>
      <c r="E1799" s="78"/>
      <c r="F1799" s="78"/>
      <c r="G1799" s="78"/>
      <c r="H1799" s="78"/>
      <c r="I1799" s="78"/>
      <c r="W1799" s="188"/>
      <c r="AM1799" s="179"/>
      <c r="FH1799" s="37">
        <v>0</v>
      </c>
      <c r="FI1799" s="37">
        <v>0</v>
      </c>
    </row>
    <row r="1800" spans="1:165" ht="17.25" customHeight="1" x14ac:dyDescent="0.3">
      <c r="A1800" s="17"/>
      <c r="B1800" s="19"/>
      <c r="E1800" s="78"/>
      <c r="F1800" s="78"/>
      <c r="G1800" s="78"/>
      <c r="H1800" s="78"/>
      <c r="I1800" s="78"/>
      <c r="W1800" s="188"/>
      <c r="AM1800" s="179"/>
      <c r="FH1800" s="37">
        <v>0</v>
      </c>
      <c r="FI1800" s="37">
        <v>0</v>
      </c>
    </row>
    <row r="1801" spans="1:165" ht="17.25" customHeight="1" x14ac:dyDescent="0.3">
      <c r="A1801" s="17"/>
      <c r="B1801" s="19"/>
      <c r="E1801" s="78"/>
      <c r="F1801" s="78"/>
      <c r="G1801" s="78"/>
      <c r="H1801" s="78"/>
      <c r="I1801" s="78"/>
      <c r="W1801" s="188"/>
      <c r="AM1801" s="179"/>
      <c r="FH1801" s="37">
        <v>0</v>
      </c>
      <c r="FI1801" s="37">
        <v>0</v>
      </c>
    </row>
    <row r="1802" spans="1:165" ht="17.25" customHeight="1" x14ac:dyDescent="0.3">
      <c r="A1802" s="17"/>
      <c r="B1802" s="19"/>
      <c r="E1802" s="78"/>
      <c r="F1802" s="78"/>
      <c r="G1802" s="78"/>
      <c r="H1802" s="78"/>
      <c r="I1802" s="78"/>
      <c r="W1802" s="188"/>
      <c r="AM1802" s="179"/>
      <c r="FH1802" s="37">
        <v>0</v>
      </c>
      <c r="FI1802" s="37">
        <v>0</v>
      </c>
    </row>
    <row r="1803" spans="1:165" ht="17.25" customHeight="1" x14ac:dyDescent="0.3">
      <c r="A1803" s="17"/>
      <c r="B1803" s="19"/>
      <c r="E1803" s="78"/>
      <c r="F1803" s="78"/>
      <c r="G1803" s="78"/>
      <c r="H1803" s="78"/>
      <c r="I1803" s="78"/>
      <c r="W1803" s="188"/>
      <c r="AM1803" s="179"/>
      <c r="FH1803" s="37">
        <v>0</v>
      </c>
      <c r="FI1803" s="37">
        <v>0</v>
      </c>
    </row>
    <row r="1804" spans="1:165" ht="17.25" customHeight="1" x14ac:dyDescent="0.3">
      <c r="A1804" s="17"/>
      <c r="B1804" s="19"/>
      <c r="E1804" s="78"/>
      <c r="F1804" s="78"/>
      <c r="G1804" s="78"/>
      <c r="H1804" s="78"/>
      <c r="I1804" s="78"/>
      <c r="W1804" s="188"/>
      <c r="AM1804" s="179"/>
      <c r="FH1804" s="37">
        <v>0</v>
      </c>
      <c r="FI1804" s="37">
        <v>0</v>
      </c>
    </row>
    <row r="1805" spans="1:165" ht="17.25" customHeight="1" x14ac:dyDescent="0.3">
      <c r="A1805" s="17"/>
      <c r="B1805" s="19"/>
      <c r="E1805" s="78"/>
      <c r="F1805" s="78"/>
      <c r="G1805" s="78"/>
      <c r="H1805" s="78"/>
      <c r="I1805" s="78"/>
      <c r="W1805" s="188"/>
      <c r="AM1805" s="179"/>
      <c r="FH1805" s="37">
        <v>0</v>
      </c>
      <c r="FI1805" s="37">
        <v>0</v>
      </c>
    </row>
    <row r="1806" spans="1:165" ht="17.25" customHeight="1" x14ac:dyDescent="0.3">
      <c r="A1806" s="17"/>
      <c r="B1806" s="19"/>
      <c r="E1806" s="78"/>
      <c r="F1806" s="78"/>
      <c r="G1806" s="78"/>
      <c r="H1806" s="78"/>
      <c r="I1806" s="78"/>
      <c r="W1806" s="188"/>
      <c r="AM1806" s="179"/>
      <c r="FH1806" s="37">
        <v>0</v>
      </c>
      <c r="FI1806" s="37">
        <v>0</v>
      </c>
    </row>
    <row r="1807" spans="1:165" ht="17.25" customHeight="1" x14ac:dyDescent="0.3">
      <c r="A1807" s="17"/>
      <c r="B1807" s="19"/>
      <c r="E1807" s="78"/>
      <c r="F1807" s="78"/>
      <c r="G1807" s="78"/>
      <c r="H1807" s="78"/>
      <c r="I1807" s="78"/>
      <c r="W1807" s="188"/>
      <c r="AM1807" s="179"/>
      <c r="FH1807" s="37">
        <v>0</v>
      </c>
      <c r="FI1807" s="37">
        <v>0</v>
      </c>
    </row>
    <row r="1808" spans="1:165" ht="17.25" customHeight="1" x14ac:dyDescent="0.3">
      <c r="A1808" s="17"/>
      <c r="B1808" s="19"/>
      <c r="E1808" s="78"/>
      <c r="F1808" s="78"/>
      <c r="G1808" s="78"/>
      <c r="H1808" s="78"/>
      <c r="I1808" s="78"/>
      <c r="W1808" s="188"/>
      <c r="AM1808" s="179"/>
      <c r="FH1808" s="37">
        <v>0</v>
      </c>
      <c r="FI1808" s="37">
        <v>0</v>
      </c>
    </row>
    <row r="1809" spans="1:165" ht="17.25" customHeight="1" x14ac:dyDescent="0.3">
      <c r="A1809" s="17"/>
      <c r="B1809" s="19"/>
      <c r="E1809" s="78"/>
      <c r="F1809" s="78"/>
      <c r="G1809" s="78"/>
      <c r="H1809" s="78"/>
      <c r="I1809" s="78"/>
      <c r="W1809" s="188"/>
      <c r="AM1809" s="179"/>
      <c r="FH1809" s="37">
        <v>0</v>
      </c>
      <c r="FI1809" s="37">
        <v>0</v>
      </c>
    </row>
    <row r="1810" spans="1:165" ht="17.25" customHeight="1" x14ac:dyDescent="0.3">
      <c r="A1810" s="17"/>
      <c r="B1810" s="19"/>
      <c r="E1810" s="78"/>
      <c r="F1810" s="78"/>
      <c r="G1810" s="78"/>
      <c r="H1810" s="78"/>
      <c r="I1810" s="78"/>
      <c r="W1810" s="188"/>
      <c r="AM1810" s="179"/>
      <c r="FH1810" s="37">
        <v>0</v>
      </c>
      <c r="FI1810" s="37">
        <v>0</v>
      </c>
    </row>
    <row r="1811" spans="1:165" ht="17.25" customHeight="1" x14ac:dyDescent="0.3">
      <c r="A1811" s="17"/>
      <c r="B1811" s="19"/>
      <c r="E1811" s="78"/>
      <c r="F1811" s="78"/>
      <c r="G1811" s="78"/>
      <c r="H1811" s="78"/>
      <c r="I1811" s="78"/>
      <c r="W1811" s="188"/>
      <c r="AM1811" s="179"/>
      <c r="FH1811" s="37">
        <v>0</v>
      </c>
      <c r="FI1811" s="37">
        <v>0</v>
      </c>
    </row>
    <row r="1812" spans="1:165" ht="17.25" customHeight="1" x14ac:dyDescent="0.3">
      <c r="A1812" s="17"/>
      <c r="B1812" s="19"/>
      <c r="E1812" s="78"/>
      <c r="F1812" s="78"/>
      <c r="G1812" s="78"/>
      <c r="H1812" s="78"/>
      <c r="I1812" s="78"/>
      <c r="W1812" s="188"/>
      <c r="AM1812" s="179"/>
      <c r="FH1812" s="37">
        <v>0</v>
      </c>
      <c r="FI1812" s="37">
        <v>0</v>
      </c>
    </row>
    <row r="1813" spans="1:165" ht="17.25" customHeight="1" x14ac:dyDescent="0.3">
      <c r="A1813" s="17"/>
      <c r="B1813" s="19"/>
      <c r="E1813" s="78"/>
      <c r="F1813" s="78"/>
      <c r="G1813" s="78"/>
      <c r="H1813" s="78"/>
      <c r="I1813" s="78"/>
      <c r="W1813" s="188"/>
      <c r="AM1813" s="179"/>
      <c r="FH1813" s="37">
        <v>0</v>
      </c>
      <c r="FI1813" s="37">
        <v>0</v>
      </c>
    </row>
    <row r="1814" spans="1:165" ht="17.25" customHeight="1" x14ac:dyDescent="0.3">
      <c r="A1814" s="17"/>
      <c r="B1814" s="19"/>
      <c r="E1814" s="78"/>
      <c r="F1814" s="78"/>
      <c r="G1814" s="78"/>
      <c r="H1814" s="78"/>
      <c r="I1814" s="78"/>
      <c r="W1814" s="188"/>
      <c r="AM1814" s="179"/>
      <c r="FH1814" s="37">
        <v>0</v>
      </c>
      <c r="FI1814" s="37">
        <v>0</v>
      </c>
    </row>
    <row r="1815" spans="1:165" ht="17.25" customHeight="1" x14ac:dyDescent="0.3">
      <c r="A1815" s="17"/>
      <c r="B1815" s="19"/>
      <c r="E1815" s="78"/>
      <c r="F1815" s="78"/>
      <c r="G1815" s="78"/>
      <c r="H1815" s="78"/>
      <c r="I1815" s="78"/>
      <c r="W1815" s="188"/>
      <c r="AM1815" s="179"/>
      <c r="FH1815" s="37">
        <v>0</v>
      </c>
      <c r="FI1815" s="37">
        <v>0</v>
      </c>
    </row>
    <row r="1816" spans="1:165" ht="17.25" customHeight="1" x14ac:dyDescent="0.3">
      <c r="A1816" s="17"/>
      <c r="B1816" s="19"/>
      <c r="E1816" s="78"/>
      <c r="F1816" s="78"/>
      <c r="G1816" s="78"/>
      <c r="H1816" s="78"/>
      <c r="I1816" s="78"/>
      <c r="W1816" s="188"/>
      <c r="AM1816" s="179"/>
      <c r="FH1816" s="37">
        <v>0</v>
      </c>
      <c r="FI1816" s="37">
        <v>0</v>
      </c>
    </row>
    <row r="1817" spans="1:165" ht="17.25" customHeight="1" x14ac:dyDescent="0.3">
      <c r="A1817" s="17"/>
      <c r="B1817" s="19"/>
      <c r="E1817" s="78"/>
      <c r="F1817" s="78"/>
      <c r="G1817" s="78"/>
      <c r="H1817" s="78"/>
      <c r="I1817" s="78"/>
      <c r="W1817" s="188"/>
      <c r="AM1817" s="179"/>
      <c r="FH1817" s="37">
        <v>0</v>
      </c>
      <c r="FI1817" s="37">
        <v>0</v>
      </c>
    </row>
    <row r="1818" spans="1:165" ht="17.25" customHeight="1" x14ac:dyDescent="0.3">
      <c r="A1818" s="17"/>
      <c r="B1818" s="19"/>
      <c r="E1818" s="78"/>
      <c r="F1818" s="78"/>
      <c r="G1818" s="78"/>
      <c r="H1818" s="78"/>
      <c r="I1818" s="78"/>
      <c r="W1818" s="188"/>
      <c r="AM1818" s="179"/>
      <c r="FH1818" s="37">
        <v>0</v>
      </c>
      <c r="FI1818" s="37">
        <v>0</v>
      </c>
    </row>
    <row r="1819" spans="1:165" ht="17.25" customHeight="1" x14ac:dyDescent="0.3">
      <c r="A1819" s="17"/>
      <c r="B1819" s="19"/>
      <c r="E1819" s="78"/>
      <c r="F1819" s="78"/>
      <c r="G1819" s="78"/>
      <c r="H1819" s="78"/>
      <c r="I1819" s="78"/>
      <c r="W1819" s="188"/>
      <c r="AM1819" s="179"/>
      <c r="FH1819" s="37">
        <v>0</v>
      </c>
      <c r="FI1819" s="37">
        <v>0</v>
      </c>
    </row>
    <row r="1820" spans="1:165" ht="17.25" customHeight="1" x14ac:dyDescent="0.3">
      <c r="A1820" s="17"/>
      <c r="B1820" s="19"/>
      <c r="E1820" s="78"/>
      <c r="F1820" s="78"/>
      <c r="G1820" s="78"/>
      <c r="H1820" s="78"/>
      <c r="I1820" s="78"/>
      <c r="W1820" s="188"/>
      <c r="AM1820" s="179"/>
      <c r="FH1820" s="37">
        <v>0</v>
      </c>
      <c r="FI1820" s="37">
        <v>0</v>
      </c>
    </row>
    <row r="1821" spans="1:165" ht="17.25" customHeight="1" x14ac:dyDescent="0.3">
      <c r="A1821" s="17"/>
      <c r="B1821" s="19"/>
      <c r="E1821" s="78"/>
      <c r="F1821" s="78"/>
      <c r="G1821" s="78"/>
      <c r="H1821" s="78"/>
      <c r="I1821" s="78"/>
      <c r="W1821" s="188"/>
      <c r="AM1821" s="179"/>
      <c r="FH1821" s="37">
        <v>0</v>
      </c>
      <c r="FI1821" s="37">
        <v>0</v>
      </c>
    </row>
    <row r="1822" spans="1:165" ht="17.25" customHeight="1" x14ac:dyDescent="0.3">
      <c r="A1822" s="17"/>
      <c r="B1822" s="19"/>
      <c r="E1822" s="78"/>
      <c r="F1822" s="78"/>
      <c r="G1822" s="78"/>
      <c r="H1822" s="78"/>
      <c r="I1822" s="78"/>
      <c r="W1822" s="188"/>
      <c r="AM1822" s="179"/>
      <c r="FH1822" s="37">
        <v>0</v>
      </c>
      <c r="FI1822" s="37">
        <v>0</v>
      </c>
    </row>
    <row r="1823" spans="1:165" ht="17.25" customHeight="1" x14ac:dyDescent="0.3">
      <c r="A1823" s="17"/>
      <c r="B1823" s="19"/>
      <c r="E1823" s="78"/>
      <c r="F1823" s="78"/>
      <c r="G1823" s="78"/>
      <c r="H1823" s="78"/>
      <c r="I1823" s="78"/>
      <c r="W1823" s="188"/>
      <c r="AM1823" s="179"/>
      <c r="FH1823" s="37">
        <v>0</v>
      </c>
      <c r="FI1823" s="37">
        <v>0</v>
      </c>
    </row>
    <row r="1824" spans="1:165" ht="17.25" customHeight="1" x14ac:dyDescent="0.3">
      <c r="A1824" s="17"/>
      <c r="B1824" s="19"/>
      <c r="E1824" s="78"/>
      <c r="F1824" s="78"/>
      <c r="G1824" s="78"/>
      <c r="H1824" s="78"/>
      <c r="I1824" s="78"/>
      <c r="W1824" s="188"/>
      <c r="AM1824" s="179"/>
      <c r="FH1824" s="37">
        <v>0</v>
      </c>
      <c r="FI1824" s="37">
        <v>0</v>
      </c>
    </row>
    <row r="1825" spans="1:165" ht="17.25" customHeight="1" x14ac:dyDescent="0.3">
      <c r="A1825" s="17"/>
      <c r="B1825" s="19"/>
      <c r="E1825" s="78"/>
      <c r="F1825" s="78"/>
      <c r="G1825" s="78"/>
      <c r="H1825" s="78"/>
      <c r="I1825" s="78"/>
      <c r="W1825" s="188"/>
      <c r="AM1825" s="179"/>
      <c r="FH1825" s="37">
        <v>0</v>
      </c>
      <c r="FI1825" s="37">
        <v>0</v>
      </c>
    </row>
    <row r="1826" spans="1:165" ht="17.25" customHeight="1" x14ac:dyDescent="0.3">
      <c r="A1826" s="17"/>
      <c r="B1826" s="19"/>
      <c r="E1826" s="78"/>
      <c r="F1826" s="78"/>
      <c r="G1826" s="78"/>
      <c r="H1826" s="78"/>
      <c r="I1826" s="78"/>
      <c r="W1826" s="188"/>
      <c r="AM1826" s="179"/>
      <c r="FH1826" s="37">
        <v>0</v>
      </c>
      <c r="FI1826" s="37">
        <v>0</v>
      </c>
    </row>
    <row r="1827" spans="1:165" ht="17.25" customHeight="1" x14ac:dyDescent="0.3">
      <c r="A1827" s="17"/>
      <c r="B1827" s="19"/>
      <c r="E1827" s="78"/>
      <c r="F1827" s="78"/>
      <c r="G1827" s="78"/>
      <c r="H1827" s="78"/>
      <c r="I1827" s="78"/>
      <c r="W1827" s="188"/>
      <c r="AM1827" s="179"/>
      <c r="FH1827" s="37">
        <v>0</v>
      </c>
      <c r="FI1827" s="37">
        <v>0</v>
      </c>
    </row>
    <row r="1828" spans="1:165" ht="17.25" customHeight="1" x14ac:dyDescent="0.3">
      <c r="A1828" s="17"/>
      <c r="B1828" s="19"/>
      <c r="E1828" s="78"/>
      <c r="F1828" s="78"/>
      <c r="G1828" s="78"/>
      <c r="H1828" s="78"/>
      <c r="I1828" s="78"/>
      <c r="W1828" s="188"/>
      <c r="AM1828" s="179"/>
      <c r="FH1828" s="37">
        <v>0</v>
      </c>
      <c r="FI1828" s="37">
        <v>0</v>
      </c>
    </row>
    <row r="1829" spans="1:165" ht="17.25" customHeight="1" x14ac:dyDescent="0.3">
      <c r="A1829" s="17"/>
      <c r="B1829" s="19"/>
      <c r="E1829" s="78"/>
      <c r="F1829" s="78"/>
      <c r="G1829" s="78"/>
      <c r="H1829" s="78"/>
      <c r="I1829" s="78"/>
      <c r="W1829" s="188"/>
      <c r="AM1829" s="179"/>
      <c r="FH1829" s="37">
        <v>0</v>
      </c>
      <c r="FI1829" s="37">
        <v>0</v>
      </c>
    </row>
    <row r="1830" spans="1:165" ht="17.25" customHeight="1" x14ac:dyDescent="0.3">
      <c r="A1830" s="17"/>
      <c r="B1830" s="19"/>
      <c r="E1830" s="78"/>
      <c r="F1830" s="78"/>
      <c r="G1830" s="78"/>
      <c r="H1830" s="78"/>
      <c r="I1830" s="78"/>
      <c r="W1830" s="188"/>
      <c r="AM1830" s="179"/>
      <c r="FH1830" s="37">
        <v>0</v>
      </c>
      <c r="FI1830" s="37">
        <v>0</v>
      </c>
    </row>
    <row r="1831" spans="1:165" ht="17.25" customHeight="1" x14ac:dyDescent="0.3">
      <c r="A1831" s="17"/>
      <c r="B1831" s="19"/>
      <c r="E1831" s="78"/>
      <c r="F1831" s="78"/>
      <c r="G1831" s="78"/>
      <c r="H1831" s="78"/>
      <c r="I1831" s="78"/>
      <c r="W1831" s="188"/>
      <c r="AM1831" s="179"/>
      <c r="FH1831" s="37">
        <v>0</v>
      </c>
      <c r="FI1831" s="37">
        <v>0</v>
      </c>
    </row>
    <row r="1832" spans="1:165" ht="17.25" customHeight="1" x14ac:dyDescent="0.3">
      <c r="A1832" s="17"/>
      <c r="B1832" s="19"/>
      <c r="E1832" s="78"/>
      <c r="F1832" s="78"/>
      <c r="G1832" s="78"/>
      <c r="H1832" s="78"/>
      <c r="I1832" s="78"/>
      <c r="W1832" s="188"/>
      <c r="AM1832" s="179"/>
      <c r="FH1832" s="37">
        <v>0</v>
      </c>
      <c r="FI1832" s="37">
        <v>0</v>
      </c>
    </row>
    <row r="1833" spans="1:165" ht="17.25" customHeight="1" x14ac:dyDescent="0.3">
      <c r="A1833" s="17"/>
      <c r="B1833" s="19"/>
      <c r="E1833" s="78"/>
      <c r="F1833" s="78"/>
      <c r="G1833" s="78"/>
      <c r="H1833" s="78"/>
      <c r="I1833" s="78"/>
      <c r="W1833" s="188"/>
      <c r="AM1833" s="179"/>
      <c r="FH1833" s="37">
        <v>0</v>
      </c>
      <c r="FI1833" s="37">
        <v>0</v>
      </c>
    </row>
    <row r="1834" spans="1:165" ht="17.25" customHeight="1" x14ac:dyDescent="0.3">
      <c r="A1834" s="17"/>
      <c r="B1834" s="19"/>
      <c r="E1834" s="78"/>
      <c r="F1834" s="78"/>
      <c r="G1834" s="78"/>
      <c r="H1834" s="78"/>
      <c r="I1834" s="78"/>
      <c r="W1834" s="188"/>
      <c r="AM1834" s="179"/>
      <c r="FH1834" s="37">
        <v>0</v>
      </c>
      <c r="FI1834" s="37">
        <v>0</v>
      </c>
    </row>
    <row r="1835" spans="1:165" ht="17.25" customHeight="1" x14ac:dyDescent="0.3">
      <c r="A1835" s="17"/>
      <c r="B1835" s="19"/>
      <c r="E1835" s="78"/>
      <c r="F1835" s="78"/>
      <c r="G1835" s="78"/>
      <c r="H1835" s="78"/>
      <c r="I1835" s="78"/>
      <c r="W1835" s="188"/>
      <c r="AM1835" s="179"/>
      <c r="FH1835" s="37">
        <v>0</v>
      </c>
      <c r="FI1835" s="37">
        <v>0</v>
      </c>
    </row>
    <row r="1836" spans="1:165" ht="17.25" customHeight="1" x14ac:dyDescent="0.3">
      <c r="A1836" s="17"/>
      <c r="B1836" s="19"/>
      <c r="E1836" s="78"/>
      <c r="F1836" s="78"/>
      <c r="G1836" s="78"/>
      <c r="H1836" s="78"/>
      <c r="I1836" s="78"/>
      <c r="W1836" s="188"/>
      <c r="AM1836" s="179"/>
      <c r="FH1836" s="37">
        <v>0</v>
      </c>
      <c r="FI1836" s="37">
        <v>0</v>
      </c>
    </row>
    <row r="1837" spans="1:165" ht="17.25" customHeight="1" x14ac:dyDescent="0.3">
      <c r="A1837" s="17"/>
      <c r="B1837" s="19"/>
      <c r="E1837" s="78"/>
      <c r="F1837" s="78"/>
      <c r="G1837" s="78"/>
      <c r="H1837" s="78"/>
      <c r="I1837" s="78"/>
      <c r="W1837" s="188"/>
      <c r="AM1837" s="179"/>
      <c r="FH1837" s="37">
        <v>0</v>
      </c>
      <c r="FI1837" s="37">
        <v>0</v>
      </c>
    </row>
    <row r="1838" spans="1:165" ht="17.25" customHeight="1" x14ac:dyDescent="0.3">
      <c r="A1838" s="17"/>
      <c r="B1838" s="19"/>
      <c r="E1838" s="78"/>
      <c r="F1838" s="78"/>
      <c r="G1838" s="78"/>
      <c r="H1838" s="78"/>
      <c r="I1838" s="78"/>
      <c r="W1838" s="188"/>
      <c r="AM1838" s="179"/>
      <c r="FH1838" s="37">
        <v>0</v>
      </c>
      <c r="FI1838" s="37">
        <v>0</v>
      </c>
    </row>
    <row r="1839" spans="1:165" ht="17.25" customHeight="1" x14ac:dyDescent="0.3">
      <c r="A1839" s="17"/>
      <c r="B1839" s="19"/>
      <c r="E1839" s="78"/>
      <c r="F1839" s="78"/>
      <c r="G1839" s="78"/>
      <c r="H1839" s="78"/>
      <c r="I1839" s="78"/>
      <c r="W1839" s="188"/>
      <c r="AM1839" s="179"/>
      <c r="FH1839" s="37">
        <v>0</v>
      </c>
      <c r="FI1839" s="37">
        <v>0</v>
      </c>
    </row>
    <row r="1840" spans="1:165" ht="17.25" customHeight="1" x14ac:dyDescent="0.3">
      <c r="A1840" s="17"/>
      <c r="B1840" s="19"/>
      <c r="E1840" s="78"/>
      <c r="F1840" s="78"/>
      <c r="G1840" s="78"/>
      <c r="H1840" s="78"/>
      <c r="I1840" s="78"/>
      <c r="W1840" s="188"/>
      <c r="AM1840" s="179"/>
      <c r="FH1840" s="37">
        <v>0</v>
      </c>
      <c r="FI1840" s="37">
        <v>0</v>
      </c>
    </row>
    <row r="1841" spans="1:165" ht="17.25" customHeight="1" x14ac:dyDescent="0.3">
      <c r="A1841" s="17"/>
      <c r="B1841" s="19"/>
      <c r="E1841" s="78"/>
      <c r="F1841" s="78"/>
      <c r="G1841" s="78"/>
      <c r="H1841" s="78"/>
      <c r="I1841" s="78"/>
      <c r="W1841" s="188"/>
      <c r="AM1841" s="179"/>
      <c r="FH1841" s="37">
        <v>0</v>
      </c>
      <c r="FI1841" s="37">
        <v>0</v>
      </c>
    </row>
    <row r="1842" spans="1:165" ht="17.25" customHeight="1" x14ac:dyDescent="0.3">
      <c r="A1842" s="17"/>
      <c r="B1842" s="19"/>
      <c r="E1842" s="78"/>
      <c r="F1842" s="78"/>
      <c r="G1842" s="78"/>
      <c r="H1842" s="78"/>
      <c r="I1842" s="78"/>
      <c r="W1842" s="188"/>
      <c r="AM1842" s="179"/>
      <c r="FH1842" s="37">
        <v>0</v>
      </c>
      <c r="FI1842" s="37">
        <v>0</v>
      </c>
    </row>
    <row r="1843" spans="1:165" ht="17.25" customHeight="1" x14ac:dyDescent="0.3">
      <c r="A1843" s="17"/>
      <c r="B1843" s="19"/>
      <c r="E1843" s="78"/>
      <c r="F1843" s="78"/>
      <c r="G1843" s="78"/>
      <c r="H1843" s="78"/>
      <c r="I1843" s="78"/>
      <c r="W1843" s="188"/>
      <c r="AM1843" s="179"/>
      <c r="FH1843" s="37">
        <v>0</v>
      </c>
      <c r="FI1843" s="37">
        <v>0</v>
      </c>
    </row>
    <row r="1844" spans="1:165" ht="17.25" customHeight="1" x14ac:dyDescent="0.3">
      <c r="A1844" s="17"/>
      <c r="B1844" s="19"/>
      <c r="E1844" s="78"/>
      <c r="F1844" s="78"/>
      <c r="G1844" s="78"/>
      <c r="H1844" s="78"/>
      <c r="I1844" s="78"/>
      <c r="W1844" s="188"/>
      <c r="AM1844" s="179"/>
      <c r="FH1844" s="37">
        <v>0</v>
      </c>
      <c r="FI1844" s="37">
        <v>0</v>
      </c>
    </row>
    <row r="1845" spans="1:165" ht="17.25" customHeight="1" x14ac:dyDescent="0.3">
      <c r="A1845" s="17"/>
      <c r="B1845" s="19"/>
      <c r="E1845" s="78"/>
      <c r="F1845" s="78"/>
      <c r="G1845" s="78"/>
      <c r="H1845" s="78"/>
      <c r="I1845" s="78"/>
      <c r="W1845" s="188"/>
      <c r="AM1845" s="179"/>
      <c r="FH1845" s="37">
        <v>0</v>
      </c>
      <c r="FI1845" s="37">
        <v>0</v>
      </c>
    </row>
    <row r="1846" spans="1:165" ht="17.25" customHeight="1" x14ac:dyDescent="0.3">
      <c r="A1846" s="17"/>
      <c r="B1846" s="19"/>
      <c r="E1846" s="78"/>
      <c r="F1846" s="78"/>
      <c r="G1846" s="78"/>
      <c r="H1846" s="78"/>
      <c r="I1846" s="78"/>
      <c r="W1846" s="188"/>
      <c r="AM1846" s="179"/>
      <c r="FH1846" s="37">
        <v>0</v>
      </c>
      <c r="FI1846" s="37">
        <v>0</v>
      </c>
    </row>
    <row r="1847" spans="1:165" ht="17.25" customHeight="1" x14ac:dyDescent="0.3">
      <c r="A1847" s="17"/>
      <c r="B1847" s="19"/>
      <c r="E1847" s="78"/>
      <c r="F1847" s="78"/>
      <c r="G1847" s="78"/>
      <c r="H1847" s="78"/>
      <c r="I1847" s="78"/>
      <c r="W1847" s="188"/>
      <c r="AM1847" s="179"/>
      <c r="FH1847" s="37">
        <v>0</v>
      </c>
      <c r="FI1847" s="37">
        <v>0</v>
      </c>
    </row>
    <row r="1848" spans="1:165" ht="17.25" customHeight="1" x14ac:dyDescent="0.3">
      <c r="A1848" s="17"/>
      <c r="B1848" s="19"/>
      <c r="E1848" s="78"/>
      <c r="F1848" s="78"/>
      <c r="G1848" s="78"/>
      <c r="H1848" s="78"/>
      <c r="I1848" s="78"/>
      <c r="W1848" s="188"/>
      <c r="AM1848" s="179"/>
      <c r="FH1848" s="37">
        <v>0</v>
      </c>
      <c r="FI1848" s="37">
        <v>0</v>
      </c>
    </row>
    <row r="1849" spans="1:165" ht="17.25" customHeight="1" x14ac:dyDescent="0.3">
      <c r="A1849" s="17"/>
      <c r="B1849" s="19"/>
      <c r="E1849" s="78"/>
      <c r="F1849" s="78"/>
      <c r="G1849" s="78"/>
      <c r="H1849" s="78"/>
      <c r="I1849" s="78"/>
      <c r="W1849" s="188"/>
      <c r="AM1849" s="179"/>
      <c r="FH1849" s="37">
        <v>0</v>
      </c>
      <c r="FI1849" s="37">
        <v>0</v>
      </c>
    </row>
    <row r="1850" spans="1:165" ht="17.25" customHeight="1" x14ac:dyDescent="0.3">
      <c r="A1850" s="17"/>
      <c r="B1850" s="19"/>
      <c r="E1850" s="78"/>
      <c r="F1850" s="78"/>
      <c r="G1850" s="78"/>
      <c r="H1850" s="78"/>
      <c r="I1850" s="78"/>
      <c r="W1850" s="188"/>
      <c r="AM1850" s="179"/>
      <c r="FH1850" s="37">
        <v>0</v>
      </c>
      <c r="FI1850" s="37">
        <v>0</v>
      </c>
    </row>
    <row r="1851" spans="1:165" ht="17.25" customHeight="1" x14ac:dyDescent="0.3">
      <c r="A1851" s="17"/>
      <c r="B1851" s="19"/>
      <c r="E1851" s="78"/>
      <c r="F1851" s="78"/>
      <c r="G1851" s="78"/>
      <c r="H1851" s="78"/>
      <c r="I1851" s="78"/>
      <c r="W1851" s="188"/>
      <c r="AM1851" s="179"/>
      <c r="FH1851" s="37">
        <v>0</v>
      </c>
      <c r="FI1851" s="37">
        <v>0</v>
      </c>
    </row>
    <row r="1852" spans="1:165" ht="17.25" customHeight="1" x14ac:dyDescent="0.3">
      <c r="A1852" s="17"/>
      <c r="B1852" s="19"/>
      <c r="E1852" s="78"/>
      <c r="F1852" s="78"/>
      <c r="G1852" s="78"/>
      <c r="H1852" s="78"/>
      <c r="I1852" s="78"/>
      <c r="W1852" s="188"/>
      <c r="AM1852" s="179"/>
      <c r="FH1852" s="37">
        <v>0</v>
      </c>
      <c r="FI1852" s="37">
        <v>0</v>
      </c>
    </row>
    <row r="1853" spans="1:165" ht="17.25" customHeight="1" x14ac:dyDescent="0.3">
      <c r="A1853" s="17"/>
      <c r="B1853" s="19"/>
      <c r="E1853" s="78"/>
      <c r="F1853" s="78"/>
      <c r="G1853" s="78"/>
      <c r="H1853" s="78"/>
      <c r="I1853" s="78"/>
      <c r="W1853" s="188"/>
      <c r="AM1853" s="179"/>
      <c r="FH1853" s="37">
        <v>0</v>
      </c>
      <c r="FI1853" s="37">
        <v>0</v>
      </c>
    </row>
    <row r="1854" spans="1:165" ht="17.25" customHeight="1" x14ac:dyDescent="0.3">
      <c r="A1854" s="17"/>
      <c r="B1854" s="19"/>
      <c r="E1854" s="78"/>
      <c r="F1854" s="78"/>
      <c r="G1854" s="78"/>
      <c r="H1854" s="78"/>
      <c r="I1854" s="78"/>
      <c r="W1854" s="188"/>
      <c r="AM1854" s="179"/>
      <c r="FH1854" s="37">
        <v>0</v>
      </c>
      <c r="FI1854" s="37">
        <v>0</v>
      </c>
    </row>
    <row r="1855" spans="1:165" ht="17.25" customHeight="1" x14ac:dyDescent="0.3">
      <c r="A1855" s="17"/>
      <c r="B1855" s="19"/>
      <c r="E1855" s="78"/>
      <c r="F1855" s="78"/>
      <c r="G1855" s="78"/>
      <c r="H1855" s="78"/>
      <c r="I1855" s="78"/>
      <c r="W1855" s="188"/>
      <c r="AM1855" s="179"/>
      <c r="FH1855" s="37">
        <v>0</v>
      </c>
      <c r="FI1855" s="37">
        <v>0</v>
      </c>
    </row>
    <row r="1856" spans="1:165" ht="17.25" customHeight="1" x14ac:dyDescent="0.3">
      <c r="A1856" s="17"/>
      <c r="B1856" s="19"/>
      <c r="E1856" s="78"/>
      <c r="F1856" s="78"/>
      <c r="G1856" s="78"/>
      <c r="H1856" s="78"/>
      <c r="I1856" s="78"/>
      <c r="W1856" s="188"/>
      <c r="AM1856" s="179"/>
      <c r="FH1856" s="37">
        <v>0</v>
      </c>
      <c r="FI1856" s="37">
        <v>0</v>
      </c>
    </row>
    <row r="1857" spans="1:165" ht="17.25" customHeight="1" x14ac:dyDescent="0.3">
      <c r="A1857" s="17"/>
      <c r="B1857" s="19"/>
      <c r="E1857" s="78"/>
      <c r="F1857" s="78"/>
      <c r="G1857" s="78"/>
      <c r="H1857" s="78"/>
      <c r="I1857" s="78"/>
      <c r="W1857" s="188"/>
      <c r="AM1857" s="179"/>
      <c r="FH1857" s="37">
        <v>0</v>
      </c>
      <c r="FI1857" s="37">
        <v>0</v>
      </c>
    </row>
    <row r="1858" spans="1:165" ht="17.25" customHeight="1" x14ac:dyDescent="0.3">
      <c r="A1858" s="17"/>
      <c r="B1858" s="19"/>
      <c r="E1858" s="78"/>
      <c r="F1858" s="78"/>
      <c r="G1858" s="78"/>
      <c r="H1858" s="78"/>
      <c r="I1858" s="78"/>
      <c r="W1858" s="188"/>
      <c r="AM1858" s="179"/>
      <c r="FH1858" s="37">
        <v>0</v>
      </c>
      <c r="FI1858" s="37">
        <v>0</v>
      </c>
    </row>
    <row r="1859" spans="1:165" ht="17.25" customHeight="1" x14ac:dyDescent="0.3">
      <c r="A1859" s="17"/>
      <c r="B1859" s="19"/>
      <c r="E1859" s="78"/>
      <c r="F1859" s="78"/>
      <c r="G1859" s="78"/>
      <c r="H1859" s="78"/>
      <c r="I1859" s="78"/>
      <c r="W1859" s="188"/>
      <c r="AM1859" s="179"/>
      <c r="FH1859" s="37">
        <v>0</v>
      </c>
      <c r="FI1859" s="37">
        <v>0</v>
      </c>
    </row>
    <row r="1860" spans="1:165" ht="17.25" customHeight="1" x14ac:dyDescent="0.3">
      <c r="A1860" s="17"/>
      <c r="B1860" s="19"/>
      <c r="E1860" s="78"/>
      <c r="F1860" s="78"/>
      <c r="G1860" s="78"/>
      <c r="H1860" s="78"/>
      <c r="I1860" s="78"/>
      <c r="W1860" s="188"/>
      <c r="AM1860" s="179"/>
      <c r="FH1860" s="37">
        <v>0</v>
      </c>
      <c r="FI1860" s="37">
        <v>0</v>
      </c>
    </row>
    <row r="1861" spans="1:165" ht="17.25" customHeight="1" x14ac:dyDescent="0.3">
      <c r="A1861" s="17"/>
      <c r="B1861" s="19"/>
      <c r="E1861" s="78"/>
      <c r="F1861" s="78"/>
      <c r="G1861" s="78"/>
      <c r="H1861" s="78"/>
      <c r="I1861" s="78"/>
      <c r="W1861" s="188"/>
      <c r="AM1861" s="179"/>
      <c r="FH1861" s="37">
        <v>0</v>
      </c>
      <c r="FI1861" s="37">
        <v>0</v>
      </c>
    </row>
    <row r="1862" spans="1:165" ht="17.25" customHeight="1" x14ac:dyDescent="0.3">
      <c r="A1862" s="17"/>
      <c r="B1862" s="19"/>
      <c r="E1862" s="78"/>
      <c r="F1862" s="78"/>
      <c r="G1862" s="78"/>
      <c r="H1862" s="78"/>
      <c r="I1862" s="78"/>
      <c r="W1862" s="188"/>
      <c r="AM1862" s="179"/>
      <c r="FH1862" s="37">
        <v>0</v>
      </c>
      <c r="FI1862" s="37">
        <v>0</v>
      </c>
    </row>
    <row r="1863" spans="1:165" ht="17.25" customHeight="1" x14ac:dyDescent="0.3">
      <c r="A1863" s="17"/>
      <c r="B1863" s="19"/>
      <c r="E1863" s="78"/>
      <c r="F1863" s="78"/>
      <c r="G1863" s="78"/>
      <c r="H1863" s="78"/>
      <c r="I1863" s="78"/>
      <c r="W1863" s="188"/>
      <c r="AM1863" s="179"/>
      <c r="FH1863" s="37">
        <v>0</v>
      </c>
      <c r="FI1863" s="37">
        <v>0</v>
      </c>
    </row>
    <row r="1864" spans="1:165" ht="17.25" customHeight="1" x14ac:dyDescent="0.3">
      <c r="A1864" s="17"/>
      <c r="B1864" s="19"/>
      <c r="E1864" s="78"/>
      <c r="F1864" s="78"/>
      <c r="G1864" s="78"/>
      <c r="H1864" s="78"/>
      <c r="I1864" s="78"/>
      <c r="W1864" s="188"/>
      <c r="AM1864" s="179"/>
      <c r="FH1864" s="37">
        <v>0</v>
      </c>
      <c r="FI1864" s="37">
        <v>0</v>
      </c>
    </row>
    <row r="1865" spans="1:165" ht="17.25" customHeight="1" x14ac:dyDescent="0.3">
      <c r="A1865" s="17"/>
      <c r="B1865" s="19"/>
      <c r="E1865" s="78"/>
      <c r="F1865" s="78"/>
      <c r="G1865" s="78"/>
      <c r="H1865" s="78"/>
      <c r="I1865" s="78"/>
      <c r="W1865" s="188"/>
      <c r="AM1865" s="179"/>
      <c r="FH1865" s="37">
        <v>0</v>
      </c>
      <c r="FI1865" s="37">
        <v>0</v>
      </c>
    </row>
    <row r="1866" spans="1:165" ht="17.25" customHeight="1" x14ac:dyDescent="0.3">
      <c r="A1866" s="17"/>
      <c r="B1866" s="19"/>
      <c r="E1866" s="78"/>
      <c r="F1866" s="78"/>
      <c r="G1866" s="78"/>
      <c r="H1866" s="78"/>
      <c r="I1866" s="78"/>
      <c r="W1866" s="188"/>
      <c r="AM1866" s="179"/>
      <c r="FH1866" s="37">
        <v>0</v>
      </c>
      <c r="FI1866" s="37">
        <v>0</v>
      </c>
    </row>
    <row r="1867" spans="1:165" ht="17.25" customHeight="1" x14ac:dyDescent="0.3">
      <c r="A1867" s="17"/>
      <c r="B1867" s="19"/>
      <c r="E1867" s="78"/>
      <c r="F1867" s="78"/>
      <c r="G1867" s="78"/>
      <c r="H1867" s="78"/>
      <c r="I1867" s="78"/>
      <c r="W1867" s="188"/>
      <c r="AM1867" s="179"/>
      <c r="FH1867" s="37">
        <v>0</v>
      </c>
      <c r="FI1867" s="37">
        <v>0</v>
      </c>
    </row>
    <row r="1868" spans="1:165" ht="17.25" customHeight="1" x14ac:dyDescent="0.3">
      <c r="A1868" s="17"/>
      <c r="B1868" s="19"/>
      <c r="E1868" s="78"/>
      <c r="F1868" s="78"/>
      <c r="G1868" s="78"/>
      <c r="H1868" s="78"/>
      <c r="I1868" s="78"/>
      <c r="W1868" s="188"/>
      <c r="AM1868" s="179"/>
      <c r="FH1868" s="37">
        <v>0</v>
      </c>
      <c r="FI1868" s="37">
        <v>0</v>
      </c>
    </row>
    <row r="1869" spans="1:165" ht="17.25" customHeight="1" x14ac:dyDescent="0.3">
      <c r="A1869" s="17"/>
      <c r="B1869" s="19"/>
      <c r="E1869" s="78"/>
      <c r="F1869" s="78"/>
      <c r="G1869" s="78"/>
      <c r="H1869" s="78"/>
      <c r="I1869" s="78"/>
      <c r="W1869" s="188"/>
      <c r="AM1869" s="179"/>
      <c r="FH1869" s="37">
        <v>0</v>
      </c>
      <c r="FI1869" s="37">
        <v>0</v>
      </c>
    </row>
    <row r="1870" spans="1:165" ht="17.25" customHeight="1" x14ac:dyDescent="0.3">
      <c r="A1870" s="17"/>
      <c r="B1870" s="19"/>
      <c r="E1870" s="78"/>
      <c r="F1870" s="78"/>
      <c r="G1870" s="78"/>
      <c r="H1870" s="78"/>
      <c r="I1870" s="78"/>
      <c r="W1870" s="188"/>
      <c r="AM1870" s="179"/>
      <c r="FH1870" s="37">
        <v>0</v>
      </c>
      <c r="FI1870" s="37">
        <v>0</v>
      </c>
    </row>
    <row r="1871" spans="1:165" ht="17.25" customHeight="1" x14ac:dyDescent="0.3">
      <c r="A1871" s="17"/>
      <c r="B1871" s="19"/>
      <c r="E1871" s="78"/>
      <c r="F1871" s="78"/>
      <c r="G1871" s="78"/>
      <c r="H1871" s="78"/>
      <c r="I1871" s="78"/>
      <c r="W1871" s="188"/>
      <c r="AM1871" s="179"/>
      <c r="FH1871" s="37">
        <v>0</v>
      </c>
      <c r="FI1871" s="37">
        <v>0</v>
      </c>
    </row>
    <row r="1872" spans="1:165" ht="17.25" customHeight="1" x14ac:dyDescent="0.3">
      <c r="A1872" s="17"/>
      <c r="B1872" s="19"/>
      <c r="E1872" s="78"/>
      <c r="F1872" s="78"/>
      <c r="G1872" s="78"/>
      <c r="H1872" s="78"/>
      <c r="I1872" s="78"/>
      <c r="W1872" s="188"/>
      <c r="AM1872" s="179"/>
      <c r="FH1872" s="37">
        <v>0</v>
      </c>
      <c r="FI1872" s="37">
        <v>0</v>
      </c>
    </row>
    <row r="1873" spans="1:165" ht="17.25" customHeight="1" x14ac:dyDescent="0.3">
      <c r="A1873" s="17"/>
      <c r="B1873" s="19"/>
      <c r="E1873" s="78"/>
      <c r="F1873" s="78"/>
      <c r="G1873" s="78"/>
      <c r="H1873" s="78"/>
      <c r="I1873" s="78"/>
      <c r="W1873" s="188"/>
      <c r="AM1873" s="179"/>
      <c r="FH1873" s="37">
        <v>0</v>
      </c>
      <c r="FI1873" s="37">
        <v>0</v>
      </c>
    </row>
    <row r="1874" spans="1:165" ht="17.25" customHeight="1" x14ac:dyDescent="0.3">
      <c r="A1874" s="17"/>
      <c r="B1874" s="19"/>
      <c r="E1874" s="78"/>
      <c r="F1874" s="78"/>
      <c r="G1874" s="78"/>
      <c r="H1874" s="78"/>
      <c r="I1874" s="78"/>
      <c r="W1874" s="188"/>
      <c r="AM1874" s="179"/>
      <c r="FH1874" s="37">
        <v>0</v>
      </c>
      <c r="FI1874" s="37">
        <v>0</v>
      </c>
    </row>
    <row r="1875" spans="1:165" ht="17.25" customHeight="1" x14ac:dyDescent="0.3">
      <c r="A1875" s="17"/>
      <c r="B1875" s="19"/>
      <c r="E1875" s="78"/>
      <c r="F1875" s="78"/>
      <c r="G1875" s="78"/>
      <c r="H1875" s="78"/>
      <c r="I1875" s="78"/>
      <c r="W1875" s="188"/>
      <c r="AM1875" s="179"/>
      <c r="FH1875" s="37">
        <v>0</v>
      </c>
      <c r="FI1875" s="37">
        <v>0</v>
      </c>
    </row>
    <row r="1876" spans="1:165" ht="17.25" customHeight="1" x14ac:dyDescent="0.3">
      <c r="A1876" s="17"/>
      <c r="B1876" s="19"/>
      <c r="E1876" s="78"/>
      <c r="F1876" s="78"/>
      <c r="G1876" s="78"/>
      <c r="H1876" s="78"/>
      <c r="I1876" s="78"/>
      <c r="W1876" s="188"/>
      <c r="AM1876" s="179"/>
      <c r="FH1876" s="37">
        <v>0</v>
      </c>
      <c r="FI1876" s="37">
        <v>0</v>
      </c>
    </row>
    <row r="1877" spans="1:165" ht="17.25" customHeight="1" x14ac:dyDescent="0.3">
      <c r="A1877" s="17"/>
      <c r="B1877" s="19"/>
      <c r="E1877" s="78"/>
      <c r="F1877" s="78"/>
      <c r="G1877" s="78"/>
      <c r="H1877" s="78"/>
      <c r="I1877" s="78"/>
      <c r="W1877" s="188"/>
      <c r="AM1877" s="179"/>
      <c r="FH1877" s="37">
        <v>0</v>
      </c>
      <c r="FI1877" s="37">
        <v>0</v>
      </c>
    </row>
    <row r="1878" spans="1:165" ht="17.25" customHeight="1" x14ac:dyDescent="0.3">
      <c r="A1878" s="17"/>
      <c r="B1878" s="19"/>
      <c r="E1878" s="78"/>
      <c r="F1878" s="78"/>
      <c r="G1878" s="78"/>
      <c r="H1878" s="78"/>
      <c r="I1878" s="78"/>
      <c r="W1878" s="188"/>
      <c r="AM1878" s="179"/>
      <c r="FH1878" s="37">
        <v>0</v>
      </c>
      <c r="FI1878" s="37">
        <v>0</v>
      </c>
    </row>
    <row r="1879" spans="1:165" ht="17.25" customHeight="1" x14ac:dyDescent="0.3">
      <c r="A1879" s="17"/>
      <c r="B1879" s="19"/>
      <c r="E1879" s="78"/>
      <c r="F1879" s="78"/>
      <c r="G1879" s="78"/>
      <c r="H1879" s="78"/>
      <c r="I1879" s="78"/>
      <c r="W1879" s="188"/>
      <c r="AM1879" s="179"/>
      <c r="FH1879" s="37">
        <v>0</v>
      </c>
      <c r="FI1879" s="37">
        <v>0</v>
      </c>
    </row>
    <row r="1880" spans="1:165" ht="17.25" customHeight="1" x14ac:dyDescent="0.3">
      <c r="A1880" s="17"/>
      <c r="B1880" s="19"/>
      <c r="E1880" s="78"/>
      <c r="F1880" s="78"/>
      <c r="G1880" s="78"/>
      <c r="H1880" s="78"/>
      <c r="I1880" s="78"/>
      <c r="W1880" s="188"/>
      <c r="AM1880" s="179"/>
      <c r="FH1880" s="37">
        <v>0</v>
      </c>
      <c r="FI1880" s="37">
        <v>0</v>
      </c>
    </row>
    <row r="1881" spans="1:165" ht="17.25" customHeight="1" x14ac:dyDescent="0.3">
      <c r="A1881" s="17"/>
      <c r="B1881" s="19"/>
      <c r="E1881" s="78"/>
      <c r="F1881" s="78"/>
      <c r="G1881" s="78"/>
      <c r="H1881" s="78"/>
      <c r="I1881" s="78"/>
      <c r="W1881" s="188"/>
      <c r="AM1881" s="179"/>
      <c r="FH1881" s="37">
        <v>0</v>
      </c>
      <c r="FI1881" s="37">
        <v>0</v>
      </c>
    </row>
    <row r="1882" spans="1:165" ht="17.25" customHeight="1" x14ac:dyDescent="0.3">
      <c r="A1882" s="17"/>
      <c r="B1882" s="19"/>
      <c r="E1882" s="78"/>
      <c r="F1882" s="78"/>
      <c r="G1882" s="78"/>
      <c r="H1882" s="78"/>
      <c r="I1882" s="78"/>
      <c r="W1882" s="188"/>
      <c r="AM1882" s="179"/>
      <c r="FH1882" s="37">
        <v>0</v>
      </c>
      <c r="FI1882" s="37">
        <v>0</v>
      </c>
    </row>
    <row r="1883" spans="1:165" ht="17.25" customHeight="1" x14ac:dyDescent="0.3">
      <c r="A1883" s="17"/>
      <c r="B1883" s="19"/>
      <c r="E1883" s="78"/>
      <c r="F1883" s="78"/>
      <c r="G1883" s="78"/>
      <c r="H1883" s="78"/>
      <c r="I1883" s="78"/>
      <c r="W1883" s="188"/>
      <c r="AM1883" s="179"/>
      <c r="FH1883" s="37">
        <v>0</v>
      </c>
      <c r="FI1883" s="37">
        <v>0</v>
      </c>
    </row>
    <row r="1884" spans="1:165" ht="17.25" customHeight="1" x14ac:dyDescent="0.3">
      <c r="A1884" s="17"/>
      <c r="B1884" s="19"/>
      <c r="E1884" s="78"/>
      <c r="F1884" s="78"/>
      <c r="G1884" s="78"/>
      <c r="H1884" s="78"/>
      <c r="I1884" s="78"/>
      <c r="W1884" s="188"/>
      <c r="AM1884" s="179"/>
      <c r="FH1884" s="37">
        <v>0</v>
      </c>
      <c r="FI1884" s="37">
        <v>0</v>
      </c>
    </row>
    <row r="1885" spans="1:165" ht="17.25" customHeight="1" x14ac:dyDescent="0.3">
      <c r="A1885" s="17"/>
      <c r="B1885" s="19"/>
      <c r="E1885" s="78"/>
      <c r="F1885" s="78"/>
      <c r="G1885" s="78"/>
      <c r="H1885" s="78"/>
      <c r="I1885" s="78"/>
      <c r="W1885" s="188"/>
      <c r="AM1885" s="179"/>
      <c r="FH1885" s="37">
        <v>0</v>
      </c>
      <c r="FI1885" s="37">
        <v>0</v>
      </c>
    </row>
    <row r="1886" spans="1:165" ht="17.25" customHeight="1" x14ac:dyDescent="0.3">
      <c r="A1886" s="17"/>
      <c r="B1886" s="19"/>
      <c r="E1886" s="78"/>
      <c r="F1886" s="78"/>
      <c r="G1886" s="78"/>
      <c r="H1886" s="78"/>
      <c r="I1886" s="78"/>
      <c r="W1886" s="188"/>
      <c r="AM1886" s="179"/>
      <c r="FH1886" s="37">
        <v>0</v>
      </c>
      <c r="FI1886" s="37">
        <v>0</v>
      </c>
    </row>
    <row r="1887" spans="1:165" ht="17.25" customHeight="1" x14ac:dyDescent="0.3">
      <c r="A1887" s="17"/>
      <c r="B1887" s="19"/>
      <c r="E1887" s="78"/>
      <c r="F1887" s="78"/>
      <c r="G1887" s="78"/>
      <c r="H1887" s="78"/>
      <c r="I1887" s="78"/>
      <c r="W1887" s="188"/>
      <c r="AM1887" s="179"/>
      <c r="FH1887" s="37">
        <v>0</v>
      </c>
      <c r="FI1887" s="37">
        <v>0</v>
      </c>
    </row>
    <row r="1888" spans="1:165" ht="17.25" customHeight="1" x14ac:dyDescent="0.3">
      <c r="A1888" s="17"/>
      <c r="B1888" s="19"/>
      <c r="E1888" s="78"/>
      <c r="F1888" s="78"/>
      <c r="G1888" s="78"/>
      <c r="H1888" s="78"/>
      <c r="I1888" s="78"/>
      <c r="W1888" s="188"/>
      <c r="AM1888" s="179"/>
      <c r="FH1888" s="37">
        <v>0</v>
      </c>
      <c r="FI1888" s="37">
        <v>0</v>
      </c>
    </row>
    <row r="1889" spans="1:165" ht="17.25" customHeight="1" x14ac:dyDescent="0.3">
      <c r="A1889" s="17"/>
      <c r="B1889" s="19"/>
      <c r="E1889" s="78"/>
      <c r="F1889" s="78"/>
      <c r="G1889" s="78"/>
      <c r="H1889" s="78"/>
      <c r="I1889" s="78"/>
      <c r="W1889" s="188"/>
      <c r="AM1889" s="179"/>
      <c r="FH1889" s="37">
        <v>0</v>
      </c>
      <c r="FI1889" s="37">
        <v>0</v>
      </c>
    </row>
    <row r="1890" spans="1:165" ht="17.25" customHeight="1" x14ac:dyDescent="0.3">
      <c r="A1890" s="17"/>
      <c r="B1890" s="19"/>
      <c r="E1890" s="78"/>
      <c r="F1890" s="78"/>
      <c r="G1890" s="78"/>
      <c r="H1890" s="78"/>
      <c r="I1890" s="78"/>
      <c r="W1890" s="188"/>
      <c r="AM1890" s="179"/>
      <c r="FH1890" s="37">
        <v>0</v>
      </c>
      <c r="FI1890" s="37">
        <v>0</v>
      </c>
    </row>
    <row r="1891" spans="1:165" ht="17.25" customHeight="1" x14ac:dyDescent="0.3">
      <c r="A1891" s="17"/>
      <c r="B1891" s="19"/>
      <c r="E1891" s="78"/>
      <c r="F1891" s="78"/>
      <c r="G1891" s="78"/>
      <c r="H1891" s="78"/>
      <c r="I1891" s="78"/>
      <c r="W1891" s="188"/>
      <c r="AM1891" s="179"/>
      <c r="FH1891" s="37">
        <v>0</v>
      </c>
      <c r="FI1891" s="37">
        <v>0</v>
      </c>
    </row>
    <row r="1892" spans="1:165" ht="17.25" customHeight="1" x14ac:dyDescent="0.3">
      <c r="A1892" s="17"/>
      <c r="B1892" s="19"/>
      <c r="E1892" s="78"/>
      <c r="F1892" s="78"/>
      <c r="G1892" s="78"/>
      <c r="H1892" s="78"/>
      <c r="I1892" s="78"/>
      <c r="W1892" s="188"/>
      <c r="AM1892" s="179"/>
      <c r="FH1892" s="37">
        <v>0</v>
      </c>
      <c r="FI1892" s="37">
        <v>0</v>
      </c>
    </row>
    <row r="1893" spans="1:165" ht="17.25" customHeight="1" x14ac:dyDescent="0.3">
      <c r="A1893" s="17"/>
      <c r="B1893" s="19"/>
      <c r="E1893" s="78"/>
      <c r="F1893" s="78"/>
      <c r="G1893" s="78"/>
      <c r="H1893" s="78"/>
      <c r="I1893" s="78"/>
      <c r="W1893" s="188"/>
      <c r="AM1893" s="179"/>
      <c r="FH1893" s="37">
        <v>0</v>
      </c>
      <c r="FI1893" s="37">
        <v>0</v>
      </c>
    </row>
    <row r="1894" spans="1:165" ht="17.25" customHeight="1" x14ac:dyDescent="0.3">
      <c r="A1894" s="17"/>
      <c r="B1894" s="19"/>
      <c r="E1894" s="78"/>
      <c r="F1894" s="78"/>
      <c r="G1894" s="78"/>
      <c r="H1894" s="78"/>
      <c r="I1894" s="78"/>
      <c r="W1894" s="188"/>
      <c r="AM1894" s="179"/>
      <c r="FH1894" s="37">
        <v>0</v>
      </c>
      <c r="FI1894" s="37">
        <v>0</v>
      </c>
    </row>
    <row r="1895" spans="1:165" ht="17.25" customHeight="1" x14ac:dyDescent="0.3">
      <c r="A1895" s="17"/>
      <c r="B1895" s="19"/>
      <c r="E1895" s="78"/>
      <c r="F1895" s="78"/>
      <c r="G1895" s="78"/>
      <c r="H1895" s="78"/>
      <c r="I1895" s="78"/>
      <c r="W1895" s="188"/>
      <c r="AM1895" s="179"/>
      <c r="FH1895" s="37">
        <v>0</v>
      </c>
      <c r="FI1895" s="37">
        <v>0</v>
      </c>
    </row>
    <row r="1896" spans="1:165" ht="17.25" customHeight="1" x14ac:dyDescent="0.3">
      <c r="A1896" s="17"/>
      <c r="B1896" s="19"/>
      <c r="E1896" s="78"/>
      <c r="F1896" s="78"/>
      <c r="G1896" s="78"/>
      <c r="H1896" s="78"/>
      <c r="I1896" s="78"/>
      <c r="W1896" s="188"/>
      <c r="AM1896" s="179"/>
      <c r="FH1896" s="37">
        <v>0</v>
      </c>
      <c r="FI1896" s="37">
        <v>0</v>
      </c>
    </row>
    <row r="1897" spans="1:165" ht="17.25" customHeight="1" x14ac:dyDescent="0.3">
      <c r="A1897" s="17"/>
      <c r="B1897" s="19"/>
      <c r="E1897" s="78"/>
      <c r="F1897" s="78"/>
      <c r="G1897" s="78"/>
      <c r="H1897" s="78"/>
      <c r="I1897" s="78"/>
      <c r="W1897" s="188"/>
      <c r="AM1897" s="179"/>
      <c r="FH1897" s="37">
        <v>0</v>
      </c>
      <c r="FI1897" s="37">
        <v>0</v>
      </c>
    </row>
    <row r="1898" spans="1:165" ht="17.25" customHeight="1" x14ac:dyDescent="0.3">
      <c r="A1898" s="17"/>
      <c r="B1898" s="19"/>
      <c r="E1898" s="78"/>
      <c r="F1898" s="78"/>
      <c r="G1898" s="78"/>
      <c r="H1898" s="78"/>
      <c r="I1898" s="78"/>
      <c r="W1898" s="188"/>
      <c r="AM1898" s="179"/>
      <c r="FH1898" s="37">
        <v>0</v>
      </c>
      <c r="FI1898" s="37">
        <v>0</v>
      </c>
    </row>
    <row r="1899" spans="1:165" ht="17.25" customHeight="1" x14ac:dyDescent="0.3">
      <c r="A1899" s="17"/>
      <c r="B1899" s="19"/>
      <c r="E1899" s="78"/>
      <c r="F1899" s="78"/>
      <c r="G1899" s="78"/>
      <c r="H1899" s="78"/>
      <c r="I1899" s="78"/>
      <c r="W1899" s="188"/>
      <c r="AM1899" s="179"/>
      <c r="FH1899" s="37">
        <v>0</v>
      </c>
      <c r="FI1899" s="37">
        <v>0</v>
      </c>
    </row>
    <row r="1900" spans="1:165" ht="17.25" customHeight="1" x14ac:dyDescent="0.3">
      <c r="A1900" s="17"/>
      <c r="B1900" s="19"/>
      <c r="E1900" s="78"/>
      <c r="F1900" s="78"/>
      <c r="G1900" s="78"/>
      <c r="H1900" s="78"/>
      <c r="I1900" s="78"/>
      <c r="W1900" s="188"/>
      <c r="AM1900" s="179"/>
      <c r="FH1900" s="37">
        <v>0</v>
      </c>
      <c r="FI1900" s="37">
        <v>0</v>
      </c>
    </row>
    <row r="1901" spans="1:165" ht="17.25" customHeight="1" x14ac:dyDescent="0.3">
      <c r="A1901" s="17"/>
      <c r="B1901" s="19"/>
      <c r="E1901" s="78"/>
      <c r="F1901" s="78"/>
      <c r="G1901" s="78"/>
      <c r="H1901" s="78"/>
      <c r="I1901" s="78"/>
      <c r="W1901" s="188"/>
      <c r="AM1901" s="179"/>
      <c r="FH1901" s="37">
        <v>0</v>
      </c>
      <c r="FI1901" s="37">
        <v>0</v>
      </c>
    </row>
    <row r="1902" spans="1:165" ht="17.25" customHeight="1" x14ac:dyDescent="0.3">
      <c r="A1902" s="17"/>
      <c r="B1902" s="19"/>
      <c r="E1902" s="78"/>
      <c r="F1902" s="78"/>
      <c r="G1902" s="78"/>
      <c r="H1902" s="78"/>
      <c r="I1902" s="78"/>
      <c r="W1902" s="188"/>
      <c r="AM1902" s="179"/>
      <c r="FH1902" s="37">
        <v>0</v>
      </c>
      <c r="FI1902" s="37">
        <v>0</v>
      </c>
    </row>
    <row r="1903" spans="1:165" ht="17.25" customHeight="1" x14ac:dyDescent="0.3">
      <c r="A1903" s="17"/>
      <c r="B1903" s="19"/>
      <c r="E1903" s="78"/>
      <c r="F1903" s="78"/>
      <c r="G1903" s="78"/>
      <c r="H1903" s="78"/>
      <c r="I1903" s="78"/>
      <c r="W1903" s="188"/>
      <c r="AM1903" s="179"/>
      <c r="FH1903" s="37">
        <v>0</v>
      </c>
      <c r="FI1903" s="37">
        <v>0</v>
      </c>
    </row>
    <row r="1904" spans="1:165" ht="17.25" customHeight="1" x14ac:dyDescent="0.3">
      <c r="A1904" s="17"/>
      <c r="B1904" s="19"/>
      <c r="E1904" s="78"/>
      <c r="F1904" s="78"/>
      <c r="G1904" s="78"/>
      <c r="H1904" s="78"/>
      <c r="I1904" s="78"/>
      <c r="W1904" s="188"/>
      <c r="AM1904" s="179"/>
      <c r="FH1904" s="37">
        <v>0</v>
      </c>
      <c r="FI1904" s="37">
        <v>0</v>
      </c>
    </row>
    <row r="1905" spans="1:165" ht="17.25" customHeight="1" x14ac:dyDescent="0.3">
      <c r="A1905" s="17"/>
      <c r="B1905" s="19"/>
      <c r="E1905" s="78"/>
      <c r="F1905" s="78"/>
      <c r="G1905" s="78"/>
      <c r="H1905" s="78"/>
      <c r="I1905" s="78"/>
      <c r="W1905" s="188"/>
      <c r="AM1905" s="179"/>
      <c r="FH1905" s="37">
        <v>0</v>
      </c>
      <c r="FI1905" s="37">
        <v>0</v>
      </c>
    </row>
    <row r="1906" spans="1:165" ht="17.25" customHeight="1" x14ac:dyDescent="0.3">
      <c r="A1906" s="17"/>
      <c r="B1906" s="19"/>
      <c r="E1906" s="78"/>
      <c r="F1906" s="78"/>
      <c r="G1906" s="78"/>
      <c r="H1906" s="78"/>
      <c r="I1906" s="78"/>
      <c r="W1906" s="188"/>
      <c r="AM1906" s="179"/>
      <c r="FH1906" s="37">
        <v>0</v>
      </c>
      <c r="FI1906" s="37">
        <v>0</v>
      </c>
    </row>
    <row r="1907" spans="1:165" ht="17.25" customHeight="1" x14ac:dyDescent="0.3">
      <c r="A1907" s="17"/>
      <c r="B1907" s="19"/>
      <c r="E1907" s="78"/>
      <c r="F1907" s="78"/>
      <c r="G1907" s="78"/>
      <c r="H1907" s="78"/>
      <c r="I1907" s="78"/>
      <c r="W1907" s="188"/>
      <c r="AM1907" s="179"/>
      <c r="FH1907" s="37">
        <v>0</v>
      </c>
      <c r="FI1907" s="37">
        <v>0</v>
      </c>
    </row>
    <row r="1908" spans="1:165" ht="17.25" customHeight="1" x14ac:dyDescent="0.3">
      <c r="A1908" s="17"/>
      <c r="B1908" s="19"/>
      <c r="E1908" s="78"/>
      <c r="F1908" s="78"/>
      <c r="G1908" s="78"/>
      <c r="H1908" s="78"/>
      <c r="I1908" s="78"/>
      <c r="W1908" s="188"/>
      <c r="AM1908" s="179"/>
      <c r="FH1908" s="37">
        <v>0</v>
      </c>
      <c r="FI1908" s="37">
        <v>0</v>
      </c>
    </row>
    <row r="1909" spans="1:165" ht="17.25" customHeight="1" x14ac:dyDescent="0.3">
      <c r="A1909" s="17"/>
      <c r="B1909" s="19"/>
      <c r="E1909" s="78"/>
      <c r="F1909" s="78"/>
      <c r="G1909" s="78"/>
      <c r="H1909" s="78"/>
      <c r="I1909" s="78"/>
      <c r="W1909" s="188"/>
      <c r="AM1909" s="179"/>
      <c r="FH1909" s="37">
        <v>0</v>
      </c>
      <c r="FI1909" s="37">
        <v>0</v>
      </c>
    </row>
    <row r="1910" spans="1:165" ht="17.25" customHeight="1" x14ac:dyDescent="0.3">
      <c r="A1910" s="17"/>
      <c r="B1910" s="19"/>
      <c r="E1910" s="78"/>
      <c r="F1910" s="78"/>
      <c r="G1910" s="78"/>
      <c r="H1910" s="78"/>
      <c r="I1910" s="78"/>
      <c r="W1910" s="188"/>
      <c r="AM1910" s="179"/>
      <c r="FH1910" s="37">
        <v>0</v>
      </c>
      <c r="FI1910" s="37">
        <v>0</v>
      </c>
    </row>
    <row r="1911" spans="1:165" ht="17.25" customHeight="1" x14ac:dyDescent="0.3">
      <c r="A1911" s="17"/>
      <c r="B1911" s="19"/>
      <c r="E1911" s="78"/>
      <c r="F1911" s="78"/>
      <c r="G1911" s="78"/>
      <c r="H1911" s="78"/>
      <c r="I1911" s="78"/>
      <c r="W1911" s="188"/>
      <c r="AM1911" s="179"/>
      <c r="FH1911" s="37">
        <v>0</v>
      </c>
      <c r="FI1911" s="37">
        <v>0</v>
      </c>
    </row>
    <row r="1912" spans="1:165" ht="17.25" customHeight="1" x14ac:dyDescent="0.3">
      <c r="A1912" s="17"/>
      <c r="B1912" s="19"/>
      <c r="E1912" s="78"/>
      <c r="F1912" s="78"/>
      <c r="G1912" s="78"/>
      <c r="H1912" s="78"/>
      <c r="I1912" s="78"/>
      <c r="W1912" s="188"/>
      <c r="AM1912" s="179"/>
      <c r="FH1912" s="37">
        <v>0</v>
      </c>
      <c r="FI1912" s="37">
        <v>0</v>
      </c>
    </row>
    <row r="1913" spans="1:165" ht="17.25" customHeight="1" x14ac:dyDescent="0.3">
      <c r="A1913" s="17"/>
      <c r="B1913" s="19"/>
      <c r="E1913" s="78"/>
      <c r="F1913" s="78"/>
      <c r="G1913" s="78"/>
      <c r="H1913" s="78"/>
      <c r="I1913" s="78"/>
      <c r="W1913" s="188"/>
      <c r="AM1913" s="179"/>
      <c r="FH1913" s="37">
        <v>0</v>
      </c>
      <c r="FI1913" s="37">
        <v>0</v>
      </c>
    </row>
    <row r="1914" spans="1:165" ht="17.25" customHeight="1" x14ac:dyDescent="0.3">
      <c r="A1914" s="17"/>
      <c r="B1914" s="19"/>
      <c r="E1914" s="78"/>
      <c r="F1914" s="78"/>
      <c r="G1914" s="78"/>
      <c r="H1914" s="78"/>
      <c r="I1914" s="78"/>
      <c r="W1914" s="188"/>
      <c r="AM1914" s="179"/>
      <c r="FH1914" s="37">
        <v>0</v>
      </c>
      <c r="FI1914" s="37">
        <v>0</v>
      </c>
    </row>
    <row r="1915" spans="1:165" ht="17.25" customHeight="1" x14ac:dyDescent="0.3">
      <c r="A1915" s="17"/>
      <c r="B1915" s="19"/>
      <c r="E1915" s="78"/>
      <c r="F1915" s="78"/>
      <c r="G1915" s="78"/>
      <c r="H1915" s="78"/>
      <c r="I1915" s="78"/>
      <c r="W1915" s="188"/>
      <c r="AM1915" s="179"/>
      <c r="FH1915" s="37">
        <v>0</v>
      </c>
      <c r="FI1915" s="37">
        <v>0</v>
      </c>
    </row>
    <row r="1916" spans="1:165" ht="17.25" customHeight="1" x14ac:dyDescent="0.3">
      <c r="A1916" s="17"/>
      <c r="B1916" s="19"/>
      <c r="E1916" s="78"/>
      <c r="F1916" s="78"/>
      <c r="G1916" s="78"/>
      <c r="H1916" s="78"/>
      <c r="I1916" s="78"/>
      <c r="W1916" s="188"/>
      <c r="AM1916" s="179"/>
      <c r="FH1916" s="37">
        <v>0</v>
      </c>
      <c r="FI1916" s="37">
        <v>0</v>
      </c>
    </row>
    <row r="1917" spans="1:165" ht="17.25" customHeight="1" x14ac:dyDescent="0.3">
      <c r="A1917" s="17"/>
      <c r="B1917" s="19"/>
      <c r="E1917" s="78"/>
      <c r="F1917" s="78"/>
      <c r="G1917" s="78"/>
      <c r="H1917" s="78"/>
      <c r="I1917" s="78"/>
      <c r="W1917" s="188"/>
      <c r="AM1917" s="179"/>
      <c r="FH1917" s="37">
        <v>0</v>
      </c>
      <c r="FI1917" s="37">
        <v>0</v>
      </c>
    </row>
    <row r="1918" spans="1:165" ht="17.25" customHeight="1" x14ac:dyDescent="0.3">
      <c r="A1918" s="17"/>
      <c r="B1918" s="19"/>
      <c r="E1918" s="78"/>
      <c r="F1918" s="78"/>
      <c r="G1918" s="78"/>
      <c r="H1918" s="78"/>
      <c r="I1918" s="78"/>
      <c r="W1918" s="188"/>
      <c r="AM1918" s="179"/>
      <c r="FH1918" s="37">
        <v>0</v>
      </c>
      <c r="FI1918" s="37">
        <v>0</v>
      </c>
    </row>
    <row r="1919" spans="1:165" ht="17.25" customHeight="1" x14ac:dyDescent="0.3">
      <c r="A1919" s="17"/>
      <c r="B1919" s="19"/>
      <c r="E1919" s="78"/>
      <c r="F1919" s="78"/>
      <c r="G1919" s="78"/>
      <c r="H1919" s="78"/>
      <c r="I1919" s="78"/>
      <c r="W1919" s="188"/>
      <c r="AM1919" s="179"/>
      <c r="FH1919" s="37">
        <v>0</v>
      </c>
      <c r="FI1919" s="37">
        <v>0</v>
      </c>
    </row>
    <row r="1920" spans="1:165" ht="17.25" customHeight="1" x14ac:dyDescent="0.3">
      <c r="A1920" s="17"/>
      <c r="B1920" s="19"/>
      <c r="E1920" s="78"/>
      <c r="F1920" s="78"/>
      <c r="G1920" s="78"/>
      <c r="H1920" s="78"/>
      <c r="I1920" s="78"/>
      <c r="W1920" s="188"/>
      <c r="AM1920" s="179"/>
      <c r="FH1920" s="37">
        <v>0</v>
      </c>
      <c r="FI1920" s="37">
        <v>0</v>
      </c>
    </row>
    <row r="1921" spans="1:165" ht="17.25" customHeight="1" x14ac:dyDescent="0.3">
      <c r="A1921" s="17"/>
      <c r="B1921" s="19"/>
      <c r="E1921" s="78"/>
      <c r="F1921" s="78"/>
      <c r="G1921" s="78"/>
      <c r="H1921" s="78"/>
      <c r="I1921" s="78"/>
      <c r="W1921" s="188"/>
      <c r="AM1921" s="179"/>
      <c r="FH1921" s="37">
        <v>0</v>
      </c>
      <c r="FI1921" s="37">
        <v>0</v>
      </c>
    </row>
    <row r="1922" spans="1:165" ht="17.25" customHeight="1" x14ac:dyDescent="0.3">
      <c r="A1922" s="17"/>
      <c r="B1922" s="19"/>
      <c r="E1922" s="78"/>
      <c r="F1922" s="78"/>
      <c r="G1922" s="78"/>
      <c r="H1922" s="78"/>
      <c r="I1922" s="78"/>
      <c r="W1922" s="188"/>
      <c r="AM1922" s="179"/>
      <c r="FH1922" s="37">
        <v>0</v>
      </c>
      <c r="FI1922" s="37">
        <v>0</v>
      </c>
    </row>
    <row r="1923" spans="1:165" ht="17.25" customHeight="1" x14ac:dyDescent="0.3">
      <c r="A1923" s="17"/>
      <c r="B1923" s="19"/>
      <c r="E1923" s="78"/>
      <c r="F1923" s="78"/>
      <c r="G1923" s="78"/>
      <c r="H1923" s="78"/>
      <c r="I1923" s="78"/>
      <c r="W1923" s="188"/>
      <c r="AM1923" s="179"/>
      <c r="FH1923" s="37">
        <v>0</v>
      </c>
      <c r="FI1923" s="37">
        <v>0</v>
      </c>
    </row>
    <row r="1924" spans="1:165" ht="17.25" customHeight="1" x14ac:dyDescent="0.3">
      <c r="A1924" s="17"/>
      <c r="B1924" s="19"/>
      <c r="E1924" s="78"/>
      <c r="F1924" s="78"/>
      <c r="G1924" s="78"/>
      <c r="H1924" s="78"/>
      <c r="I1924" s="78"/>
      <c r="W1924" s="188"/>
      <c r="AM1924" s="179"/>
      <c r="FH1924" s="37">
        <v>0</v>
      </c>
      <c r="FI1924" s="37">
        <v>0</v>
      </c>
    </row>
    <row r="1925" spans="1:165" ht="17.25" customHeight="1" x14ac:dyDescent="0.3">
      <c r="A1925" s="17"/>
      <c r="B1925" s="19"/>
      <c r="E1925" s="78"/>
      <c r="F1925" s="78"/>
      <c r="G1925" s="78"/>
      <c r="H1925" s="78"/>
      <c r="I1925" s="78"/>
      <c r="W1925" s="188"/>
      <c r="AM1925" s="179"/>
      <c r="FH1925" s="37">
        <v>0</v>
      </c>
      <c r="FI1925" s="37">
        <v>0</v>
      </c>
    </row>
    <row r="1926" spans="1:165" ht="17.25" customHeight="1" x14ac:dyDescent="0.3">
      <c r="A1926" s="17"/>
      <c r="B1926" s="19"/>
      <c r="E1926" s="78"/>
      <c r="F1926" s="78"/>
      <c r="G1926" s="78"/>
      <c r="H1926" s="78"/>
      <c r="I1926" s="78"/>
      <c r="W1926" s="188"/>
      <c r="AM1926" s="179"/>
      <c r="FH1926" s="37">
        <v>0</v>
      </c>
      <c r="FI1926" s="37">
        <v>0</v>
      </c>
    </row>
    <row r="1927" spans="1:165" ht="17.25" customHeight="1" x14ac:dyDescent="0.3">
      <c r="A1927" s="17"/>
      <c r="B1927" s="19"/>
      <c r="E1927" s="78"/>
      <c r="F1927" s="78"/>
      <c r="G1927" s="78"/>
      <c r="H1927" s="78"/>
      <c r="I1927" s="78"/>
      <c r="W1927" s="188"/>
      <c r="AM1927" s="179"/>
      <c r="FH1927" s="37">
        <v>0</v>
      </c>
      <c r="FI1927" s="37">
        <v>0</v>
      </c>
    </row>
    <row r="1928" spans="1:165" ht="17.25" customHeight="1" x14ac:dyDescent="0.3">
      <c r="A1928" s="17"/>
      <c r="B1928" s="19"/>
      <c r="E1928" s="78"/>
      <c r="F1928" s="78"/>
      <c r="G1928" s="78"/>
      <c r="H1928" s="78"/>
      <c r="I1928" s="78"/>
      <c r="W1928" s="188"/>
      <c r="AM1928" s="179"/>
      <c r="FH1928" s="37">
        <v>0</v>
      </c>
      <c r="FI1928" s="37">
        <v>0</v>
      </c>
    </row>
    <row r="1929" spans="1:165" ht="17.25" customHeight="1" x14ac:dyDescent="0.3">
      <c r="A1929" s="17"/>
      <c r="B1929" s="19"/>
      <c r="E1929" s="78"/>
      <c r="F1929" s="78"/>
      <c r="G1929" s="78"/>
      <c r="H1929" s="78"/>
      <c r="I1929" s="78"/>
      <c r="W1929" s="188"/>
      <c r="AM1929" s="179"/>
      <c r="FH1929" s="37">
        <v>0</v>
      </c>
      <c r="FI1929" s="37">
        <v>0</v>
      </c>
    </row>
    <row r="1930" spans="1:165" ht="17.25" customHeight="1" x14ac:dyDescent="0.3">
      <c r="A1930" s="17"/>
      <c r="B1930" s="19"/>
      <c r="E1930" s="78"/>
      <c r="F1930" s="78"/>
      <c r="G1930" s="78"/>
      <c r="H1930" s="78"/>
      <c r="I1930" s="78"/>
      <c r="W1930" s="188"/>
      <c r="AM1930" s="179"/>
      <c r="FH1930" s="37">
        <v>0</v>
      </c>
      <c r="FI1930" s="37">
        <v>0</v>
      </c>
    </row>
    <row r="1931" spans="1:165" ht="17.25" customHeight="1" x14ac:dyDescent="0.3">
      <c r="A1931" s="17"/>
      <c r="B1931" s="19"/>
      <c r="E1931" s="78"/>
      <c r="F1931" s="78"/>
      <c r="G1931" s="78"/>
      <c r="H1931" s="78"/>
      <c r="I1931" s="78"/>
      <c r="W1931" s="188"/>
      <c r="AM1931" s="179"/>
      <c r="FH1931" s="37">
        <v>0</v>
      </c>
      <c r="FI1931" s="37">
        <v>0</v>
      </c>
    </row>
    <row r="1932" spans="1:165" ht="17.25" customHeight="1" x14ac:dyDescent="0.3">
      <c r="A1932" s="17"/>
      <c r="B1932" s="19"/>
      <c r="E1932" s="78"/>
      <c r="F1932" s="78"/>
      <c r="G1932" s="78"/>
      <c r="H1932" s="78"/>
      <c r="I1932" s="78"/>
      <c r="W1932" s="188"/>
      <c r="AM1932" s="179"/>
      <c r="FH1932" s="37">
        <v>0</v>
      </c>
      <c r="FI1932" s="37">
        <v>0</v>
      </c>
    </row>
    <row r="1933" spans="1:165" ht="17.25" customHeight="1" x14ac:dyDescent="0.3">
      <c r="A1933" s="17"/>
      <c r="B1933" s="19"/>
      <c r="E1933" s="78"/>
      <c r="F1933" s="78"/>
      <c r="G1933" s="78"/>
      <c r="H1933" s="78"/>
      <c r="I1933" s="78"/>
      <c r="W1933" s="188"/>
      <c r="AM1933" s="179"/>
      <c r="FH1933" s="37">
        <v>0</v>
      </c>
      <c r="FI1933" s="37">
        <v>0</v>
      </c>
    </row>
    <row r="1934" spans="1:165" ht="17.25" customHeight="1" x14ac:dyDescent="0.3">
      <c r="A1934" s="17"/>
      <c r="B1934" s="19"/>
      <c r="E1934" s="78"/>
      <c r="F1934" s="78"/>
      <c r="G1934" s="78"/>
      <c r="H1934" s="78"/>
      <c r="I1934" s="78"/>
      <c r="W1934" s="188"/>
      <c r="AM1934" s="179"/>
      <c r="FH1934" s="37">
        <v>0</v>
      </c>
      <c r="FI1934" s="37">
        <v>0</v>
      </c>
    </row>
    <row r="1935" spans="1:165" ht="17.25" customHeight="1" x14ac:dyDescent="0.3">
      <c r="A1935" s="17"/>
      <c r="B1935" s="19"/>
      <c r="E1935" s="78"/>
      <c r="F1935" s="78"/>
      <c r="G1935" s="78"/>
      <c r="H1935" s="78"/>
      <c r="I1935" s="78"/>
      <c r="W1935" s="188"/>
      <c r="AM1935" s="179"/>
      <c r="FH1935" s="37">
        <v>0</v>
      </c>
      <c r="FI1935" s="37">
        <v>0</v>
      </c>
    </row>
    <row r="1936" spans="1:165" ht="17.25" customHeight="1" x14ac:dyDescent="0.3">
      <c r="A1936" s="17"/>
      <c r="B1936" s="19"/>
      <c r="E1936" s="78"/>
      <c r="F1936" s="78"/>
      <c r="G1936" s="78"/>
      <c r="H1936" s="78"/>
      <c r="I1936" s="78"/>
      <c r="W1936" s="188"/>
      <c r="AM1936" s="179"/>
      <c r="FH1936" s="37">
        <v>0</v>
      </c>
      <c r="FI1936" s="37">
        <v>0</v>
      </c>
    </row>
    <row r="1937" spans="1:165" ht="17.25" customHeight="1" x14ac:dyDescent="0.3">
      <c r="A1937" s="17"/>
      <c r="B1937" s="19"/>
      <c r="E1937" s="78"/>
      <c r="F1937" s="78"/>
      <c r="G1937" s="78"/>
      <c r="H1937" s="78"/>
      <c r="I1937" s="78"/>
      <c r="W1937" s="188"/>
      <c r="AM1937" s="179"/>
      <c r="FH1937" s="37">
        <v>0</v>
      </c>
      <c r="FI1937" s="37">
        <v>0</v>
      </c>
    </row>
    <row r="1938" spans="1:165" ht="17.25" customHeight="1" x14ac:dyDescent="0.3">
      <c r="A1938" s="17"/>
      <c r="B1938" s="19"/>
      <c r="E1938" s="78"/>
      <c r="F1938" s="78"/>
      <c r="G1938" s="78"/>
      <c r="H1938" s="78"/>
      <c r="I1938" s="78"/>
      <c r="W1938" s="188"/>
      <c r="AM1938" s="179"/>
      <c r="FH1938" s="37">
        <v>0</v>
      </c>
      <c r="FI1938" s="37">
        <v>0</v>
      </c>
    </row>
    <row r="1939" spans="1:165" ht="17.25" customHeight="1" x14ac:dyDescent="0.3">
      <c r="A1939" s="17"/>
      <c r="B1939" s="19"/>
      <c r="E1939" s="78"/>
      <c r="F1939" s="78"/>
      <c r="G1939" s="78"/>
      <c r="H1939" s="78"/>
      <c r="I1939" s="78"/>
      <c r="W1939" s="188"/>
      <c r="AM1939" s="179"/>
      <c r="FH1939" s="37">
        <v>0</v>
      </c>
      <c r="FI1939" s="37">
        <v>0</v>
      </c>
    </row>
    <row r="1940" spans="1:165" ht="17.25" customHeight="1" x14ac:dyDescent="0.3">
      <c r="A1940" s="17"/>
      <c r="B1940" s="19"/>
      <c r="E1940" s="78"/>
      <c r="F1940" s="78"/>
      <c r="G1940" s="78"/>
      <c r="H1940" s="78"/>
      <c r="I1940" s="78"/>
      <c r="W1940" s="188"/>
      <c r="AM1940" s="179"/>
      <c r="FH1940" s="37">
        <v>0</v>
      </c>
      <c r="FI1940" s="37">
        <v>0</v>
      </c>
    </row>
    <row r="1941" spans="1:165" ht="17.25" customHeight="1" x14ac:dyDescent="0.3">
      <c r="A1941" s="17"/>
      <c r="B1941" s="19"/>
      <c r="E1941" s="78"/>
      <c r="F1941" s="78"/>
      <c r="G1941" s="78"/>
      <c r="H1941" s="78"/>
      <c r="I1941" s="78"/>
      <c r="W1941" s="188"/>
      <c r="AM1941" s="179"/>
      <c r="FH1941" s="37">
        <v>0</v>
      </c>
      <c r="FI1941" s="37">
        <v>0</v>
      </c>
    </row>
    <row r="1942" spans="1:165" ht="17.25" customHeight="1" x14ac:dyDescent="0.3">
      <c r="A1942" s="17"/>
      <c r="B1942" s="19"/>
      <c r="E1942" s="78"/>
      <c r="F1942" s="78"/>
      <c r="G1942" s="78"/>
      <c r="H1942" s="78"/>
      <c r="I1942" s="78"/>
      <c r="W1942" s="188"/>
      <c r="AM1942" s="179"/>
      <c r="FH1942" s="37">
        <v>0</v>
      </c>
      <c r="FI1942" s="37">
        <v>0</v>
      </c>
    </row>
    <row r="1943" spans="1:165" ht="17.25" customHeight="1" x14ac:dyDescent="0.3">
      <c r="A1943" s="17"/>
      <c r="B1943" s="19"/>
      <c r="E1943" s="78"/>
      <c r="F1943" s="78"/>
      <c r="G1943" s="78"/>
      <c r="H1943" s="78"/>
      <c r="I1943" s="78"/>
      <c r="W1943" s="188"/>
      <c r="AM1943" s="179"/>
      <c r="FH1943" s="37">
        <v>0</v>
      </c>
      <c r="FI1943" s="37">
        <v>0</v>
      </c>
    </row>
    <row r="1944" spans="1:165" ht="17.25" customHeight="1" x14ac:dyDescent="0.3">
      <c r="A1944" s="17"/>
      <c r="B1944" s="19"/>
      <c r="E1944" s="78"/>
      <c r="F1944" s="78"/>
      <c r="G1944" s="78"/>
      <c r="H1944" s="78"/>
      <c r="I1944" s="78"/>
      <c r="W1944" s="188"/>
      <c r="AM1944" s="179"/>
      <c r="FH1944" s="37">
        <v>0</v>
      </c>
      <c r="FI1944" s="37">
        <v>0</v>
      </c>
    </row>
    <row r="1945" spans="1:165" ht="17.25" customHeight="1" x14ac:dyDescent="0.3">
      <c r="A1945" s="17"/>
      <c r="B1945" s="19"/>
      <c r="E1945" s="78"/>
      <c r="F1945" s="78"/>
      <c r="G1945" s="78"/>
      <c r="H1945" s="78"/>
      <c r="I1945" s="78"/>
      <c r="W1945" s="188"/>
      <c r="AM1945" s="179"/>
      <c r="FH1945" s="37">
        <v>0</v>
      </c>
      <c r="FI1945" s="37">
        <v>0</v>
      </c>
    </row>
    <row r="1946" spans="1:165" ht="17.25" customHeight="1" x14ac:dyDescent="0.3">
      <c r="A1946" s="17"/>
      <c r="B1946" s="19"/>
      <c r="E1946" s="78"/>
      <c r="F1946" s="78"/>
      <c r="G1946" s="78"/>
      <c r="H1946" s="78"/>
      <c r="I1946" s="78"/>
      <c r="W1946" s="188"/>
      <c r="AM1946" s="179"/>
      <c r="FH1946" s="37">
        <v>0</v>
      </c>
      <c r="FI1946" s="37">
        <v>0</v>
      </c>
    </row>
    <row r="1947" spans="1:165" ht="17.25" customHeight="1" x14ac:dyDescent="0.3">
      <c r="A1947" s="17"/>
      <c r="B1947" s="19"/>
      <c r="E1947" s="78"/>
      <c r="F1947" s="78"/>
      <c r="G1947" s="78"/>
      <c r="H1947" s="78"/>
      <c r="I1947" s="78"/>
      <c r="W1947" s="188"/>
      <c r="AM1947" s="179"/>
      <c r="FH1947" s="37">
        <v>0</v>
      </c>
      <c r="FI1947" s="37">
        <v>0</v>
      </c>
    </row>
    <row r="1948" spans="1:165" ht="17.25" customHeight="1" x14ac:dyDescent="0.3">
      <c r="A1948" s="17"/>
      <c r="B1948" s="19"/>
      <c r="E1948" s="78"/>
      <c r="F1948" s="78"/>
      <c r="G1948" s="78"/>
      <c r="H1948" s="78"/>
      <c r="I1948" s="78"/>
      <c r="W1948" s="188"/>
      <c r="AM1948" s="179"/>
      <c r="FH1948" s="37">
        <v>0</v>
      </c>
      <c r="FI1948" s="37">
        <v>0</v>
      </c>
    </row>
    <row r="1949" spans="1:165" ht="17.25" customHeight="1" x14ac:dyDescent="0.3">
      <c r="A1949" s="17"/>
      <c r="B1949" s="19"/>
      <c r="E1949" s="78"/>
      <c r="F1949" s="78"/>
      <c r="G1949" s="78"/>
      <c r="H1949" s="78"/>
      <c r="I1949" s="78"/>
      <c r="W1949" s="188"/>
      <c r="AM1949" s="179"/>
      <c r="FH1949" s="37">
        <v>0</v>
      </c>
      <c r="FI1949" s="37">
        <v>0</v>
      </c>
    </row>
    <row r="1950" spans="1:165" ht="17.25" customHeight="1" x14ac:dyDescent="0.3">
      <c r="A1950" s="17"/>
      <c r="B1950" s="19"/>
      <c r="E1950" s="78"/>
      <c r="F1950" s="78"/>
      <c r="G1950" s="78"/>
      <c r="H1950" s="78"/>
      <c r="I1950" s="78"/>
      <c r="W1950" s="188"/>
      <c r="AM1950" s="179"/>
      <c r="FH1950" s="37">
        <v>0</v>
      </c>
      <c r="FI1950" s="37">
        <v>0</v>
      </c>
    </row>
    <row r="1951" spans="1:165" ht="17.25" customHeight="1" x14ac:dyDescent="0.3">
      <c r="A1951" s="17"/>
      <c r="B1951" s="19"/>
      <c r="E1951" s="78"/>
      <c r="F1951" s="78"/>
      <c r="G1951" s="78"/>
      <c r="H1951" s="78"/>
      <c r="I1951" s="78"/>
      <c r="W1951" s="188"/>
      <c r="AM1951" s="179"/>
      <c r="FH1951" s="37">
        <v>0</v>
      </c>
      <c r="FI1951" s="37">
        <v>0</v>
      </c>
    </row>
    <row r="1952" spans="1:165" ht="17.25" customHeight="1" x14ac:dyDescent="0.3">
      <c r="A1952" s="17"/>
      <c r="B1952" s="19"/>
      <c r="E1952" s="78"/>
      <c r="F1952" s="78"/>
      <c r="G1952" s="78"/>
      <c r="H1952" s="78"/>
      <c r="I1952" s="78"/>
      <c r="W1952" s="188"/>
      <c r="AM1952" s="179"/>
      <c r="FH1952" s="37">
        <v>0</v>
      </c>
      <c r="FI1952" s="37">
        <v>0</v>
      </c>
    </row>
    <row r="1953" spans="1:165" ht="17.25" customHeight="1" x14ac:dyDescent="0.3">
      <c r="A1953" s="17"/>
      <c r="B1953" s="19"/>
      <c r="E1953" s="78"/>
      <c r="F1953" s="78"/>
      <c r="G1953" s="78"/>
      <c r="H1953" s="78"/>
      <c r="I1953" s="78"/>
      <c r="W1953" s="188"/>
      <c r="AM1953" s="179"/>
      <c r="FH1953" s="37">
        <v>0</v>
      </c>
      <c r="FI1953" s="37">
        <v>0</v>
      </c>
    </row>
    <row r="1954" spans="1:165" ht="17.25" customHeight="1" x14ac:dyDescent="0.3">
      <c r="A1954" s="17"/>
      <c r="B1954" s="19"/>
      <c r="E1954" s="78"/>
      <c r="F1954" s="78"/>
      <c r="G1954" s="78"/>
      <c r="H1954" s="78"/>
      <c r="I1954" s="78"/>
      <c r="W1954" s="188"/>
      <c r="AM1954" s="179"/>
      <c r="FH1954" s="37">
        <v>0</v>
      </c>
      <c r="FI1954" s="37">
        <v>0</v>
      </c>
    </row>
    <row r="1955" spans="1:165" ht="17.25" customHeight="1" x14ac:dyDescent="0.3">
      <c r="A1955" s="17"/>
      <c r="B1955" s="19"/>
      <c r="E1955" s="78"/>
      <c r="F1955" s="78"/>
      <c r="G1955" s="78"/>
      <c r="H1955" s="78"/>
      <c r="I1955" s="78"/>
      <c r="W1955" s="188"/>
      <c r="AM1955" s="179"/>
      <c r="FH1955" s="37">
        <v>0</v>
      </c>
      <c r="FI1955" s="37">
        <v>0</v>
      </c>
    </row>
    <row r="1956" spans="1:165" ht="17.25" customHeight="1" x14ac:dyDescent="0.3">
      <c r="A1956" s="17"/>
      <c r="B1956" s="19"/>
      <c r="E1956" s="78"/>
      <c r="F1956" s="78"/>
      <c r="G1956" s="78"/>
      <c r="H1956" s="78"/>
      <c r="I1956" s="78"/>
      <c r="W1956" s="188"/>
      <c r="AM1956" s="179"/>
      <c r="FH1956" s="37">
        <v>0</v>
      </c>
      <c r="FI1956" s="37">
        <v>0</v>
      </c>
    </row>
    <row r="1957" spans="1:165" ht="17.25" customHeight="1" x14ac:dyDescent="0.3">
      <c r="A1957" s="17"/>
      <c r="B1957" s="19"/>
      <c r="E1957" s="78"/>
      <c r="F1957" s="78"/>
      <c r="G1957" s="78"/>
      <c r="H1957" s="78"/>
      <c r="I1957" s="78"/>
      <c r="W1957" s="188"/>
      <c r="AM1957" s="179"/>
      <c r="FH1957" s="37">
        <v>0</v>
      </c>
      <c r="FI1957" s="37">
        <v>0</v>
      </c>
    </row>
    <row r="1958" spans="1:165" ht="17.25" customHeight="1" x14ac:dyDescent="0.3">
      <c r="A1958" s="17"/>
      <c r="B1958" s="19"/>
      <c r="E1958" s="78"/>
      <c r="F1958" s="78"/>
      <c r="G1958" s="78"/>
      <c r="H1958" s="78"/>
      <c r="I1958" s="78"/>
      <c r="W1958" s="188"/>
      <c r="AM1958" s="179"/>
      <c r="FH1958" s="37">
        <v>0</v>
      </c>
      <c r="FI1958" s="37">
        <v>0</v>
      </c>
    </row>
    <row r="1959" spans="1:165" ht="17.25" customHeight="1" x14ac:dyDescent="0.3">
      <c r="A1959" s="17"/>
      <c r="B1959" s="19"/>
      <c r="E1959" s="78"/>
      <c r="F1959" s="78"/>
      <c r="G1959" s="78"/>
      <c r="H1959" s="78"/>
      <c r="I1959" s="78"/>
      <c r="W1959" s="188"/>
      <c r="AM1959" s="179"/>
      <c r="FH1959" s="37">
        <v>0</v>
      </c>
      <c r="FI1959" s="37">
        <v>0</v>
      </c>
    </row>
    <row r="1960" spans="1:165" ht="17.25" customHeight="1" x14ac:dyDescent="0.3">
      <c r="A1960" s="17"/>
      <c r="B1960" s="19"/>
      <c r="E1960" s="78"/>
      <c r="F1960" s="78"/>
      <c r="G1960" s="78"/>
      <c r="H1960" s="78"/>
      <c r="I1960" s="78"/>
      <c r="W1960" s="188"/>
      <c r="AM1960" s="179"/>
      <c r="FH1960" s="37">
        <v>0</v>
      </c>
      <c r="FI1960" s="37">
        <v>0</v>
      </c>
    </row>
    <row r="1961" spans="1:165" ht="17.25" customHeight="1" x14ac:dyDescent="0.3">
      <c r="A1961" s="17"/>
      <c r="B1961" s="19"/>
      <c r="E1961" s="78"/>
      <c r="F1961" s="78"/>
      <c r="G1961" s="78"/>
      <c r="H1961" s="78"/>
      <c r="I1961" s="78"/>
      <c r="W1961" s="188"/>
      <c r="AM1961" s="179"/>
      <c r="FH1961" s="37">
        <v>0</v>
      </c>
      <c r="FI1961" s="37">
        <v>0</v>
      </c>
    </row>
    <row r="1962" spans="1:165" ht="17.25" customHeight="1" x14ac:dyDescent="0.3">
      <c r="A1962" s="17"/>
      <c r="B1962" s="19"/>
      <c r="E1962" s="78"/>
      <c r="F1962" s="78"/>
      <c r="G1962" s="78"/>
      <c r="H1962" s="78"/>
      <c r="I1962" s="78"/>
      <c r="W1962" s="188"/>
      <c r="AM1962" s="179"/>
      <c r="FH1962" s="37">
        <v>0</v>
      </c>
      <c r="FI1962" s="37">
        <v>0</v>
      </c>
    </row>
    <row r="1963" spans="1:165" ht="17.25" customHeight="1" x14ac:dyDescent="0.3">
      <c r="A1963" s="17"/>
      <c r="B1963" s="19"/>
      <c r="E1963" s="78"/>
      <c r="F1963" s="78"/>
      <c r="G1963" s="78"/>
      <c r="H1963" s="78"/>
      <c r="I1963" s="78"/>
      <c r="W1963" s="188"/>
      <c r="AM1963" s="179"/>
      <c r="FH1963" s="37">
        <v>0</v>
      </c>
      <c r="FI1963" s="37">
        <v>0</v>
      </c>
    </row>
    <row r="1964" spans="1:165" ht="17.25" customHeight="1" x14ac:dyDescent="0.3">
      <c r="A1964" s="17"/>
      <c r="B1964" s="19"/>
      <c r="E1964" s="78"/>
      <c r="F1964" s="78"/>
      <c r="G1964" s="78"/>
      <c r="H1964" s="78"/>
      <c r="I1964" s="78"/>
      <c r="W1964" s="188"/>
      <c r="AM1964" s="179"/>
      <c r="FH1964" s="37">
        <v>0</v>
      </c>
      <c r="FI1964" s="37">
        <v>0</v>
      </c>
    </row>
    <row r="1965" spans="1:165" ht="17.25" customHeight="1" x14ac:dyDescent="0.3">
      <c r="A1965" s="17"/>
      <c r="B1965" s="19"/>
      <c r="E1965" s="78"/>
      <c r="F1965" s="78"/>
      <c r="G1965" s="78"/>
      <c r="H1965" s="78"/>
      <c r="I1965" s="78"/>
      <c r="W1965" s="188"/>
      <c r="AM1965" s="179"/>
      <c r="FH1965" s="37">
        <v>0</v>
      </c>
      <c r="FI1965" s="37">
        <v>0</v>
      </c>
    </row>
    <row r="1966" spans="1:165" ht="17.25" customHeight="1" x14ac:dyDescent="0.3">
      <c r="A1966" s="17"/>
      <c r="B1966" s="19"/>
      <c r="E1966" s="78"/>
      <c r="F1966" s="78"/>
      <c r="G1966" s="78"/>
      <c r="H1966" s="78"/>
      <c r="I1966" s="78"/>
      <c r="W1966" s="188"/>
      <c r="AM1966" s="179"/>
      <c r="FH1966" s="37">
        <v>0</v>
      </c>
      <c r="FI1966" s="37">
        <v>0</v>
      </c>
    </row>
    <row r="1967" spans="1:165" ht="17.25" customHeight="1" x14ac:dyDescent="0.3">
      <c r="A1967" s="17"/>
      <c r="B1967" s="19"/>
      <c r="E1967" s="78"/>
      <c r="F1967" s="78"/>
      <c r="G1967" s="78"/>
      <c r="H1967" s="78"/>
      <c r="I1967" s="78"/>
      <c r="W1967" s="188"/>
      <c r="AM1967" s="179"/>
      <c r="FH1967" s="37">
        <v>0</v>
      </c>
      <c r="FI1967" s="37">
        <v>0</v>
      </c>
    </row>
    <row r="1968" spans="1:165" ht="17.25" customHeight="1" x14ac:dyDescent="0.3">
      <c r="A1968" s="17"/>
      <c r="B1968" s="19"/>
      <c r="E1968" s="78"/>
      <c r="F1968" s="78"/>
      <c r="G1968" s="78"/>
      <c r="H1968" s="78"/>
      <c r="I1968" s="78"/>
      <c r="W1968" s="188"/>
      <c r="AM1968" s="179"/>
      <c r="FH1968" s="37">
        <v>0</v>
      </c>
      <c r="FI1968" s="37">
        <v>0</v>
      </c>
    </row>
    <row r="1969" spans="1:165" ht="17.25" customHeight="1" x14ac:dyDescent="0.3">
      <c r="A1969" s="17"/>
      <c r="B1969" s="19"/>
      <c r="E1969" s="78"/>
      <c r="F1969" s="78"/>
      <c r="G1969" s="78"/>
      <c r="H1969" s="78"/>
      <c r="I1969" s="78"/>
      <c r="W1969" s="188"/>
      <c r="AM1969" s="179"/>
      <c r="FH1969" s="37">
        <v>0</v>
      </c>
      <c r="FI1969" s="37">
        <v>0</v>
      </c>
    </row>
    <row r="1970" spans="1:165" ht="17.25" customHeight="1" x14ac:dyDescent="0.3">
      <c r="A1970" s="17"/>
      <c r="B1970" s="19"/>
      <c r="E1970" s="78"/>
      <c r="F1970" s="78"/>
      <c r="G1970" s="78"/>
      <c r="H1970" s="78"/>
      <c r="I1970" s="78"/>
      <c r="W1970" s="188"/>
      <c r="AM1970" s="179"/>
      <c r="FH1970" s="37">
        <v>0</v>
      </c>
      <c r="FI1970" s="37">
        <v>0</v>
      </c>
    </row>
    <row r="1971" spans="1:165" ht="17.25" customHeight="1" x14ac:dyDescent="0.3">
      <c r="A1971" s="17"/>
      <c r="B1971" s="19"/>
      <c r="E1971" s="78"/>
      <c r="F1971" s="78"/>
      <c r="G1971" s="78"/>
      <c r="H1971" s="78"/>
      <c r="I1971" s="78"/>
      <c r="W1971" s="188"/>
      <c r="AM1971" s="179"/>
      <c r="FH1971" s="37">
        <v>0</v>
      </c>
      <c r="FI1971" s="37">
        <v>0</v>
      </c>
    </row>
    <row r="1972" spans="1:165" ht="17.25" customHeight="1" x14ac:dyDescent="0.3">
      <c r="A1972" s="17"/>
      <c r="B1972" s="19"/>
      <c r="E1972" s="78"/>
      <c r="F1972" s="78"/>
      <c r="G1972" s="78"/>
      <c r="H1972" s="78"/>
      <c r="I1972" s="78"/>
      <c r="W1972" s="188"/>
      <c r="AM1972" s="179"/>
      <c r="FH1972" s="37">
        <v>0</v>
      </c>
      <c r="FI1972" s="37">
        <v>0</v>
      </c>
    </row>
    <row r="1973" spans="1:165" ht="17.25" customHeight="1" x14ac:dyDescent="0.3">
      <c r="A1973" s="17"/>
      <c r="B1973" s="19"/>
      <c r="E1973" s="78"/>
      <c r="F1973" s="78"/>
      <c r="G1973" s="78"/>
      <c r="H1973" s="78"/>
      <c r="I1973" s="78"/>
      <c r="W1973" s="188"/>
      <c r="AM1973" s="179"/>
      <c r="FH1973" s="37">
        <v>0</v>
      </c>
      <c r="FI1973" s="37">
        <v>0</v>
      </c>
    </row>
    <row r="1974" spans="1:165" ht="17.25" customHeight="1" x14ac:dyDescent="0.3">
      <c r="A1974" s="17"/>
      <c r="B1974" s="19"/>
      <c r="E1974" s="78"/>
      <c r="F1974" s="78"/>
      <c r="G1974" s="78"/>
      <c r="H1974" s="78"/>
      <c r="I1974" s="78"/>
      <c r="W1974" s="188"/>
      <c r="AM1974" s="179"/>
      <c r="FH1974" s="37">
        <v>0</v>
      </c>
      <c r="FI1974" s="37">
        <v>0</v>
      </c>
    </row>
    <row r="1975" spans="1:165" ht="17.25" customHeight="1" x14ac:dyDescent="0.3">
      <c r="A1975" s="17"/>
      <c r="B1975" s="19"/>
      <c r="E1975" s="78"/>
      <c r="F1975" s="78"/>
      <c r="G1975" s="78"/>
      <c r="H1975" s="78"/>
      <c r="I1975" s="78"/>
      <c r="W1975" s="188"/>
      <c r="AM1975" s="179"/>
      <c r="FH1975" s="37">
        <v>0</v>
      </c>
      <c r="FI1975" s="37">
        <v>0</v>
      </c>
    </row>
    <row r="1976" spans="1:165" ht="17.25" customHeight="1" x14ac:dyDescent="0.3">
      <c r="A1976" s="17"/>
      <c r="B1976" s="19"/>
      <c r="E1976" s="78"/>
      <c r="F1976" s="78"/>
      <c r="G1976" s="78"/>
      <c r="H1976" s="78"/>
      <c r="I1976" s="78"/>
      <c r="W1976" s="188"/>
      <c r="AM1976" s="179"/>
      <c r="FH1976" s="37">
        <v>0</v>
      </c>
      <c r="FI1976" s="37">
        <v>0</v>
      </c>
    </row>
    <row r="1977" spans="1:165" ht="17.25" customHeight="1" x14ac:dyDescent="0.3">
      <c r="A1977" s="17"/>
      <c r="B1977" s="19"/>
      <c r="E1977" s="78"/>
      <c r="F1977" s="78"/>
      <c r="G1977" s="78"/>
      <c r="H1977" s="78"/>
      <c r="I1977" s="78"/>
      <c r="W1977" s="188"/>
      <c r="AM1977" s="179"/>
      <c r="FH1977" s="37">
        <v>0</v>
      </c>
      <c r="FI1977" s="37">
        <v>0</v>
      </c>
    </row>
    <row r="1978" spans="1:165" ht="17.25" customHeight="1" x14ac:dyDescent="0.3">
      <c r="A1978" s="17"/>
      <c r="B1978" s="19"/>
      <c r="E1978" s="78"/>
      <c r="F1978" s="78"/>
      <c r="G1978" s="78"/>
      <c r="H1978" s="78"/>
      <c r="I1978" s="78"/>
      <c r="W1978" s="188"/>
      <c r="AM1978" s="179"/>
      <c r="FH1978" s="37">
        <v>0</v>
      </c>
      <c r="FI1978" s="37">
        <v>0</v>
      </c>
    </row>
    <row r="1979" spans="1:165" ht="17.25" customHeight="1" x14ac:dyDescent="0.3">
      <c r="A1979" s="17"/>
      <c r="B1979" s="19"/>
      <c r="E1979" s="78"/>
      <c r="F1979" s="78"/>
      <c r="G1979" s="78"/>
      <c r="H1979" s="78"/>
      <c r="I1979" s="78"/>
      <c r="W1979" s="188"/>
      <c r="AM1979" s="179"/>
      <c r="FH1979" s="37">
        <v>0</v>
      </c>
      <c r="FI1979" s="37">
        <v>0</v>
      </c>
    </row>
    <row r="1980" spans="1:165" ht="17.25" customHeight="1" x14ac:dyDescent="0.3">
      <c r="A1980" s="17"/>
      <c r="B1980" s="19"/>
      <c r="E1980" s="78"/>
      <c r="F1980" s="78"/>
      <c r="G1980" s="78"/>
      <c r="H1980" s="78"/>
      <c r="I1980" s="78"/>
      <c r="W1980" s="188"/>
      <c r="AM1980" s="179"/>
      <c r="FH1980" s="37">
        <v>0</v>
      </c>
      <c r="FI1980" s="37">
        <v>0</v>
      </c>
    </row>
    <row r="1981" spans="1:165" ht="17.25" customHeight="1" x14ac:dyDescent="0.3">
      <c r="A1981" s="17"/>
      <c r="B1981" s="19"/>
      <c r="E1981" s="78"/>
      <c r="F1981" s="78"/>
      <c r="G1981" s="78"/>
      <c r="H1981" s="78"/>
      <c r="I1981" s="78"/>
      <c r="W1981" s="188"/>
      <c r="AM1981" s="179"/>
      <c r="FH1981" s="37">
        <v>0</v>
      </c>
      <c r="FI1981" s="37">
        <v>0</v>
      </c>
    </row>
    <row r="1982" spans="1:165" ht="17.25" customHeight="1" x14ac:dyDescent="0.3">
      <c r="A1982" s="17"/>
      <c r="B1982" s="19"/>
      <c r="E1982" s="78"/>
      <c r="F1982" s="78"/>
      <c r="G1982" s="78"/>
      <c r="H1982" s="78"/>
      <c r="I1982" s="78"/>
      <c r="W1982" s="188"/>
      <c r="AM1982" s="179"/>
      <c r="FH1982" s="37">
        <v>0</v>
      </c>
      <c r="FI1982" s="37">
        <v>0</v>
      </c>
    </row>
    <row r="1983" spans="1:165" ht="17.25" customHeight="1" x14ac:dyDescent="0.3">
      <c r="A1983" s="17"/>
      <c r="B1983" s="19"/>
      <c r="E1983" s="78"/>
      <c r="F1983" s="78"/>
      <c r="G1983" s="78"/>
      <c r="H1983" s="78"/>
      <c r="I1983" s="78"/>
      <c r="W1983" s="188"/>
      <c r="AM1983" s="179"/>
      <c r="FH1983" s="37">
        <v>0</v>
      </c>
      <c r="FI1983" s="37">
        <v>0</v>
      </c>
    </row>
    <row r="1984" spans="1:165" ht="17.25" customHeight="1" x14ac:dyDescent="0.3">
      <c r="A1984" s="17"/>
      <c r="B1984" s="19"/>
      <c r="E1984" s="78"/>
      <c r="F1984" s="78"/>
      <c r="G1984" s="78"/>
      <c r="H1984" s="78"/>
      <c r="I1984" s="78"/>
      <c r="W1984" s="188"/>
      <c r="AM1984" s="179"/>
      <c r="FH1984" s="37">
        <v>0</v>
      </c>
      <c r="FI1984" s="37">
        <v>0</v>
      </c>
    </row>
    <row r="1985" spans="1:165" ht="17.25" customHeight="1" x14ac:dyDescent="0.3">
      <c r="A1985" s="17"/>
      <c r="B1985" s="19"/>
      <c r="E1985" s="78"/>
      <c r="F1985" s="78"/>
      <c r="G1985" s="78"/>
      <c r="H1985" s="78"/>
      <c r="I1985" s="78"/>
      <c r="W1985" s="188"/>
      <c r="AM1985" s="179"/>
      <c r="FH1985" s="37">
        <v>0</v>
      </c>
      <c r="FI1985" s="37">
        <v>0</v>
      </c>
    </row>
    <row r="1986" spans="1:165" ht="17.25" customHeight="1" x14ac:dyDescent="0.3">
      <c r="A1986" s="17"/>
      <c r="B1986" s="19"/>
      <c r="E1986" s="78"/>
      <c r="F1986" s="78"/>
      <c r="G1986" s="78"/>
      <c r="H1986" s="78"/>
      <c r="I1986" s="78"/>
      <c r="W1986" s="188"/>
      <c r="AM1986" s="179"/>
      <c r="FH1986" s="37">
        <v>0</v>
      </c>
      <c r="FI1986" s="37">
        <v>0</v>
      </c>
    </row>
    <row r="1987" spans="1:165" ht="17.25" customHeight="1" x14ac:dyDescent="0.3">
      <c r="A1987" s="17"/>
      <c r="B1987" s="19"/>
      <c r="E1987" s="78"/>
      <c r="F1987" s="78"/>
      <c r="G1987" s="78"/>
      <c r="H1987" s="78"/>
      <c r="I1987" s="78"/>
      <c r="W1987" s="188"/>
      <c r="AM1987" s="179"/>
      <c r="FH1987" s="37">
        <v>0</v>
      </c>
      <c r="FI1987" s="37">
        <v>0</v>
      </c>
    </row>
    <row r="1988" spans="1:165" ht="17.25" customHeight="1" x14ac:dyDescent="0.3">
      <c r="A1988" s="17"/>
      <c r="B1988" s="19"/>
      <c r="E1988" s="78"/>
      <c r="F1988" s="78"/>
      <c r="G1988" s="78"/>
      <c r="H1988" s="78"/>
      <c r="I1988" s="78"/>
      <c r="W1988" s="188"/>
      <c r="AM1988" s="179"/>
      <c r="FH1988" s="37">
        <v>0</v>
      </c>
      <c r="FI1988" s="37">
        <v>0</v>
      </c>
    </row>
    <row r="1989" spans="1:165" ht="17.25" customHeight="1" x14ac:dyDescent="0.3">
      <c r="A1989" s="17"/>
      <c r="B1989" s="19"/>
      <c r="E1989" s="78"/>
      <c r="F1989" s="78"/>
      <c r="G1989" s="78"/>
      <c r="H1989" s="78"/>
      <c r="I1989" s="78"/>
      <c r="W1989" s="188"/>
      <c r="AM1989" s="179"/>
      <c r="FH1989" s="37">
        <v>0</v>
      </c>
      <c r="FI1989" s="37">
        <v>0</v>
      </c>
    </row>
    <row r="1990" spans="1:165" ht="17.25" customHeight="1" x14ac:dyDescent="0.3">
      <c r="A1990" s="17"/>
      <c r="B1990" s="19"/>
      <c r="E1990" s="78"/>
      <c r="F1990" s="78"/>
      <c r="G1990" s="78"/>
      <c r="H1990" s="78"/>
      <c r="I1990" s="78"/>
      <c r="W1990" s="188"/>
      <c r="AM1990" s="179"/>
      <c r="FH1990" s="37">
        <v>0</v>
      </c>
      <c r="FI1990" s="37">
        <v>0</v>
      </c>
    </row>
    <row r="1991" spans="1:165" ht="17.25" customHeight="1" x14ac:dyDescent="0.3">
      <c r="A1991" s="17"/>
      <c r="B1991" s="19"/>
      <c r="E1991" s="78"/>
      <c r="F1991" s="78"/>
      <c r="G1991" s="78"/>
      <c r="H1991" s="78"/>
      <c r="I1991" s="78"/>
      <c r="W1991" s="188"/>
      <c r="AM1991" s="179"/>
      <c r="FH1991" s="37">
        <v>0</v>
      </c>
      <c r="FI1991" s="37">
        <v>0</v>
      </c>
    </row>
    <row r="1992" spans="1:165" ht="17.25" customHeight="1" x14ac:dyDescent="0.3">
      <c r="A1992" s="17"/>
      <c r="B1992" s="19"/>
      <c r="E1992" s="78"/>
      <c r="F1992" s="78"/>
      <c r="G1992" s="78"/>
      <c r="H1992" s="78"/>
      <c r="I1992" s="78"/>
      <c r="W1992" s="188"/>
      <c r="AM1992" s="179"/>
      <c r="FH1992" s="37">
        <v>0</v>
      </c>
      <c r="FI1992" s="37">
        <v>0</v>
      </c>
    </row>
    <row r="1993" spans="1:165" ht="17.25" customHeight="1" x14ac:dyDescent="0.3">
      <c r="A1993" s="17"/>
      <c r="B1993" s="19"/>
      <c r="E1993" s="78"/>
      <c r="F1993" s="78"/>
      <c r="G1993" s="78"/>
      <c r="H1993" s="78"/>
      <c r="I1993" s="78"/>
      <c r="W1993" s="188"/>
      <c r="AM1993" s="179"/>
      <c r="FH1993" s="37">
        <v>0</v>
      </c>
      <c r="FI1993" s="37">
        <v>0</v>
      </c>
    </row>
    <row r="1994" spans="1:165" ht="17.25" customHeight="1" x14ac:dyDescent="0.3">
      <c r="A1994" s="17"/>
      <c r="B1994" s="19"/>
      <c r="E1994" s="78"/>
      <c r="F1994" s="78"/>
      <c r="G1994" s="78"/>
      <c r="H1994" s="78"/>
      <c r="I1994" s="78"/>
      <c r="W1994" s="188"/>
      <c r="AM1994" s="179"/>
      <c r="FH1994" s="37">
        <v>0</v>
      </c>
      <c r="FI1994" s="37">
        <v>0</v>
      </c>
    </row>
    <row r="1995" spans="1:165" ht="17.25" customHeight="1" x14ac:dyDescent="0.3">
      <c r="A1995" s="17"/>
      <c r="B1995" s="19"/>
      <c r="E1995" s="78"/>
      <c r="F1995" s="78"/>
      <c r="G1995" s="78"/>
      <c r="H1995" s="78"/>
      <c r="I1995" s="78"/>
      <c r="W1995" s="188"/>
      <c r="AM1995" s="179"/>
      <c r="FH1995" s="37">
        <v>0</v>
      </c>
      <c r="FI1995" s="37">
        <v>0</v>
      </c>
    </row>
    <row r="1996" spans="1:165" ht="17.25" customHeight="1" x14ac:dyDescent="0.3">
      <c r="A1996" s="17"/>
      <c r="B1996" s="19"/>
      <c r="E1996" s="78"/>
      <c r="F1996" s="78"/>
      <c r="G1996" s="78"/>
      <c r="H1996" s="78"/>
      <c r="I1996" s="78"/>
      <c r="W1996" s="188"/>
      <c r="AM1996" s="179"/>
      <c r="FH1996" s="37">
        <v>0</v>
      </c>
      <c r="FI1996" s="37">
        <v>0</v>
      </c>
    </row>
    <row r="1997" spans="1:165" ht="17.25" customHeight="1" x14ac:dyDescent="0.3">
      <c r="A1997" s="17"/>
      <c r="B1997" s="19"/>
      <c r="E1997" s="78"/>
      <c r="F1997" s="78"/>
      <c r="G1997" s="78"/>
      <c r="H1997" s="78"/>
      <c r="I1997" s="78"/>
      <c r="W1997" s="188"/>
      <c r="AM1997" s="179"/>
      <c r="FH1997" s="37">
        <v>0</v>
      </c>
      <c r="FI1997" s="37">
        <v>0</v>
      </c>
    </row>
    <row r="1998" spans="1:165" ht="17.25" customHeight="1" x14ac:dyDescent="0.3">
      <c r="A1998" s="17"/>
      <c r="B1998" s="19"/>
      <c r="E1998" s="78"/>
      <c r="F1998" s="78"/>
      <c r="G1998" s="78"/>
      <c r="H1998" s="78"/>
      <c r="I1998" s="78"/>
      <c r="W1998" s="188"/>
      <c r="AM1998" s="179"/>
      <c r="FH1998" s="37">
        <v>0</v>
      </c>
      <c r="FI1998" s="37">
        <v>0</v>
      </c>
    </row>
    <row r="1999" spans="1:165" ht="17.25" customHeight="1" x14ac:dyDescent="0.3">
      <c r="A1999" s="17"/>
      <c r="B1999" s="19"/>
      <c r="E1999" s="78"/>
      <c r="F1999" s="78"/>
      <c r="G1999" s="78"/>
      <c r="H1999" s="78"/>
      <c r="I1999" s="78"/>
      <c r="W1999" s="188"/>
      <c r="AM1999" s="179"/>
      <c r="FH1999" s="37">
        <v>0</v>
      </c>
      <c r="FI1999" s="37">
        <v>0</v>
      </c>
    </row>
    <row r="2000" spans="1:165" ht="17.25" customHeight="1" x14ac:dyDescent="0.3">
      <c r="A2000" s="17"/>
      <c r="B2000" s="19"/>
      <c r="E2000" s="78"/>
      <c r="F2000" s="78"/>
      <c r="G2000" s="78"/>
      <c r="H2000" s="78"/>
      <c r="I2000" s="78"/>
      <c r="W2000" s="188"/>
      <c r="AM2000" s="179"/>
      <c r="FH2000" s="37">
        <v>0</v>
      </c>
      <c r="FI2000" s="37">
        <v>0</v>
      </c>
    </row>
    <row r="2001" spans="1:165" ht="17.25" customHeight="1" x14ac:dyDescent="0.3">
      <c r="A2001" s="17"/>
      <c r="B2001" s="19"/>
      <c r="E2001" s="78"/>
      <c r="F2001" s="78"/>
      <c r="G2001" s="78"/>
      <c r="H2001" s="78"/>
      <c r="I2001" s="78"/>
      <c r="W2001" s="188"/>
      <c r="AM2001" s="179"/>
      <c r="FH2001" s="37">
        <v>0</v>
      </c>
      <c r="FI2001" s="37">
        <v>0</v>
      </c>
    </row>
    <row r="2002" spans="1:165" ht="17.25" customHeight="1" x14ac:dyDescent="0.3">
      <c r="A2002" s="17"/>
      <c r="B2002" s="19"/>
      <c r="E2002" s="78"/>
      <c r="F2002" s="78"/>
      <c r="G2002" s="78"/>
      <c r="H2002" s="78"/>
      <c r="I2002" s="78"/>
      <c r="W2002" s="188"/>
      <c r="AM2002" s="179"/>
      <c r="FH2002" s="37">
        <v>0</v>
      </c>
      <c r="FI2002" s="37">
        <v>0</v>
      </c>
    </row>
    <row r="2003" spans="1:165" ht="17.25" customHeight="1" x14ac:dyDescent="0.3">
      <c r="A2003" s="17"/>
      <c r="B2003" s="19"/>
      <c r="E2003" s="78"/>
      <c r="F2003" s="78"/>
      <c r="G2003" s="78"/>
      <c r="H2003" s="78"/>
      <c r="I2003" s="78"/>
      <c r="W2003" s="188"/>
      <c r="AM2003" s="179"/>
      <c r="FH2003" s="37">
        <v>0</v>
      </c>
      <c r="FI2003" s="37">
        <v>0</v>
      </c>
    </row>
    <row r="2004" spans="1:165" ht="17.25" customHeight="1" x14ac:dyDescent="0.3">
      <c r="A2004" s="17"/>
      <c r="B2004" s="19"/>
      <c r="E2004" s="78"/>
      <c r="F2004" s="78"/>
      <c r="G2004" s="78"/>
      <c r="H2004" s="78"/>
      <c r="I2004" s="78"/>
      <c r="W2004" s="188"/>
      <c r="AM2004" s="179"/>
      <c r="FH2004" s="37">
        <v>0</v>
      </c>
      <c r="FI2004" s="37">
        <v>0</v>
      </c>
    </row>
    <row r="2005" spans="1:165" ht="17.25" customHeight="1" x14ac:dyDescent="0.3">
      <c r="A2005" s="17"/>
      <c r="B2005" s="19"/>
      <c r="E2005" s="78"/>
      <c r="F2005" s="78"/>
      <c r="G2005" s="78"/>
      <c r="H2005" s="78"/>
      <c r="I2005" s="78"/>
      <c r="W2005" s="188"/>
      <c r="AM2005" s="179"/>
      <c r="FH2005" s="37">
        <v>0</v>
      </c>
      <c r="FI2005" s="37">
        <v>0</v>
      </c>
    </row>
    <row r="2006" spans="1:165" ht="17.25" customHeight="1" x14ac:dyDescent="0.3">
      <c r="A2006" s="17"/>
      <c r="B2006" s="19"/>
      <c r="E2006" s="78"/>
      <c r="F2006" s="78"/>
      <c r="G2006" s="78"/>
      <c r="H2006" s="78"/>
      <c r="I2006" s="78"/>
      <c r="W2006" s="188"/>
      <c r="AM2006" s="179"/>
      <c r="FH2006" s="37">
        <v>0</v>
      </c>
      <c r="FI2006" s="37">
        <v>0</v>
      </c>
    </row>
    <row r="2007" spans="1:165" ht="17.25" customHeight="1" x14ac:dyDescent="0.3">
      <c r="A2007" s="17"/>
      <c r="B2007" s="19"/>
      <c r="E2007" s="78"/>
      <c r="F2007" s="78"/>
      <c r="G2007" s="78"/>
      <c r="H2007" s="78"/>
      <c r="I2007" s="78"/>
      <c r="W2007" s="188"/>
      <c r="AM2007" s="179"/>
      <c r="FH2007" s="37">
        <v>0</v>
      </c>
      <c r="FI2007" s="37">
        <v>0</v>
      </c>
    </row>
    <row r="2008" spans="1:165" ht="17.25" customHeight="1" x14ac:dyDescent="0.3">
      <c r="A2008" s="17"/>
      <c r="B2008" s="19"/>
      <c r="E2008" s="78"/>
      <c r="F2008" s="78"/>
      <c r="G2008" s="78"/>
      <c r="H2008" s="78"/>
      <c r="I2008" s="78"/>
      <c r="W2008" s="188"/>
      <c r="AM2008" s="179"/>
      <c r="FH2008" s="37">
        <v>0</v>
      </c>
      <c r="FI2008" s="37">
        <v>0</v>
      </c>
    </row>
    <row r="2009" spans="1:165" ht="17.25" customHeight="1" x14ac:dyDescent="0.3">
      <c r="A2009" s="17"/>
      <c r="B2009" s="19"/>
      <c r="E2009" s="78"/>
      <c r="F2009" s="78"/>
      <c r="G2009" s="78"/>
      <c r="H2009" s="78"/>
      <c r="I2009" s="78"/>
      <c r="W2009" s="188"/>
      <c r="AM2009" s="179"/>
      <c r="FH2009" s="37">
        <v>0</v>
      </c>
      <c r="FI2009" s="37">
        <v>0</v>
      </c>
    </row>
    <row r="2010" spans="1:165" ht="17.25" customHeight="1" x14ac:dyDescent="0.3">
      <c r="A2010" s="17"/>
      <c r="B2010" s="19"/>
      <c r="E2010" s="78"/>
      <c r="F2010" s="78"/>
      <c r="G2010" s="78"/>
      <c r="H2010" s="78"/>
      <c r="I2010" s="78"/>
      <c r="W2010" s="188"/>
      <c r="AM2010" s="179"/>
      <c r="FH2010" s="37">
        <v>0</v>
      </c>
      <c r="FI2010" s="37">
        <v>0</v>
      </c>
    </row>
    <row r="2011" spans="1:165" ht="17.25" customHeight="1" x14ac:dyDescent="0.3">
      <c r="A2011" s="17"/>
      <c r="B2011" s="19"/>
      <c r="E2011" s="78"/>
      <c r="F2011" s="78"/>
      <c r="G2011" s="78"/>
      <c r="H2011" s="78"/>
      <c r="I2011" s="78"/>
      <c r="W2011" s="188"/>
      <c r="AM2011" s="179"/>
      <c r="FH2011" s="37">
        <v>0</v>
      </c>
      <c r="FI2011" s="37">
        <v>0</v>
      </c>
    </row>
    <row r="2012" spans="1:165" ht="17.25" customHeight="1" x14ac:dyDescent="0.3">
      <c r="A2012" s="17"/>
      <c r="B2012" s="19"/>
      <c r="E2012" s="78"/>
      <c r="F2012" s="78"/>
      <c r="G2012" s="78"/>
      <c r="H2012" s="78"/>
      <c r="I2012" s="78"/>
      <c r="W2012" s="188"/>
      <c r="AM2012" s="179"/>
      <c r="FH2012" s="37">
        <v>0</v>
      </c>
      <c r="FI2012" s="37">
        <v>0</v>
      </c>
    </row>
    <row r="2013" spans="1:165" ht="17.25" customHeight="1" x14ac:dyDescent="0.3">
      <c r="A2013" s="17"/>
      <c r="B2013" s="19"/>
      <c r="E2013" s="78"/>
      <c r="F2013" s="78"/>
      <c r="G2013" s="78"/>
      <c r="H2013" s="78"/>
      <c r="I2013" s="78"/>
      <c r="W2013" s="188"/>
      <c r="AM2013" s="179"/>
      <c r="FH2013" s="37">
        <v>0</v>
      </c>
      <c r="FI2013" s="37">
        <v>0</v>
      </c>
    </row>
    <row r="2014" spans="1:165" ht="17.25" customHeight="1" x14ac:dyDescent="0.3">
      <c r="A2014" s="17"/>
      <c r="B2014" s="19"/>
      <c r="E2014" s="78"/>
      <c r="F2014" s="78"/>
      <c r="G2014" s="78"/>
      <c r="H2014" s="78"/>
      <c r="I2014" s="78"/>
      <c r="W2014" s="188"/>
      <c r="AM2014" s="179"/>
      <c r="FH2014" s="37">
        <v>0</v>
      </c>
      <c r="FI2014" s="37">
        <v>0</v>
      </c>
    </row>
    <row r="2015" spans="1:165" ht="17.25" customHeight="1" x14ac:dyDescent="0.3">
      <c r="A2015" s="17"/>
      <c r="B2015" s="19"/>
      <c r="E2015" s="78"/>
      <c r="F2015" s="78"/>
      <c r="G2015" s="78"/>
      <c r="H2015" s="78"/>
      <c r="I2015" s="78"/>
      <c r="W2015" s="188"/>
      <c r="AM2015" s="179"/>
      <c r="FH2015" s="37">
        <v>0</v>
      </c>
      <c r="FI2015" s="37">
        <v>0</v>
      </c>
    </row>
    <row r="2016" spans="1:165" ht="17.25" customHeight="1" x14ac:dyDescent="0.3">
      <c r="A2016" s="17"/>
      <c r="B2016" s="19"/>
      <c r="E2016" s="78"/>
      <c r="F2016" s="78"/>
      <c r="G2016" s="78"/>
      <c r="H2016" s="78"/>
      <c r="I2016" s="78"/>
      <c r="W2016" s="188"/>
      <c r="AM2016" s="179"/>
      <c r="FH2016" s="37">
        <v>0</v>
      </c>
      <c r="FI2016" s="37">
        <v>0</v>
      </c>
    </row>
    <row r="2017" spans="1:165" ht="17.25" customHeight="1" x14ac:dyDescent="0.3">
      <c r="A2017" s="17"/>
      <c r="B2017" s="19"/>
      <c r="E2017" s="78"/>
      <c r="F2017" s="78"/>
      <c r="G2017" s="78"/>
      <c r="H2017" s="78"/>
      <c r="I2017" s="78"/>
      <c r="W2017" s="188"/>
      <c r="AM2017" s="179"/>
      <c r="FH2017" s="37">
        <v>0</v>
      </c>
      <c r="FI2017" s="37">
        <v>0</v>
      </c>
    </row>
    <row r="2018" spans="1:165" ht="17.25" customHeight="1" x14ac:dyDescent="0.3">
      <c r="A2018" s="17"/>
      <c r="B2018" s="19"/>
      <c r="E2018" s="78"/>
      <c r="F2018" s="78"/>
      <c r="G2018" s="78"/>
      <c r="H2018" s="78"/>
      <c r="I2018" s="78"/>
      <c r="W2018" s="188"/>
      <c r="AM2018" s="179"/>
      <c r="FH2018" s="37">
        <v>0</v>
      </c>
      <c r="FI2018" s="37">
        <v>0</v>
      </c>
    </row>
    <row r="2019" spans="1:165" ht="17.25" customHeight="1" x14ac:dyDescent="0.3">
      <c r="A2019" s="17"/>
      <c r="B2019" s="19"/>
      <c r="E2019" s="78"/>
      <c r="F2019" s="78"/>
      <c r="G2019" s="78"/>
      <c r="H2019" s="78"/>
      <c r="I2019" s="78"/>
      <c r="W2019" s="188"/>
      <c r="AM2019" s="179"/>
      <c r="FH2019" s="37">
        <v>0</v>
      </c>
      <c r="FI2019" s="37">
        <v>0</v>
      </c>
    </row>
    <row r="2020" spans="1:165" ht="17.25" customHeight="1" x14ac:dyDescent="0.3">
      <c r="A2020" s="17"/>
      <c r="B2020" s="19"/>
      <c r="E2020" s="78"/>
      <c r="F2020" s="78"/>
      <c r="G2020" s="78"/>
      <c r="H2020" s="78"/>
      <c r="I2020" s="78"/>
      <c r="W2020" s="188"/>
      <c r="AM2020" s="179"/>
      <c r="FH2020" s="37">
        <v>0</v>
      </c>
      <c r="FI2020" s="37">
        <v>0</v>
      </c>
    </row>
    <row r="2021" spans="1:165" ht="17.25" customHeight="1" x14ac:dyDescent="0.3">
      <c r="A2021" s="17"/>
      <c r="B2021" s="19"/>
      <c r="E2021" s="78"/>
      <c r="F2021" s="78"/>
      <c r="G2021" s="78"/>
      <c r="H2021" s="78"/>
      <c r="I2021" s="78"/>
      <c r="W2021" s="188"/>
      <c r="AM2021" s="179"/>
      <c r="FH2021" s="37">
        <v>0</v>
      </c>
      <c r="FI2021" s="37">
        <v>0</v>
      </c>
    </row>
    <row r="2022" spans="1:165" ht="17.25" customHeight="1" x14ac:dyDescent="0.3">
      <c r="A2022" s="17"/>
      <c r="B2022" s="19"/>
      <c r="E2022" s="78"/>
      <c r="F2022" s="78"/>
      <c r="G2022" s="78"/>
      <c r="H2022" s="78"/>
      <c r="I2022" s="78"/>
      <c r="W2022" s="188"/>
      <c r="AM2022" s="179"/>
      <c r="FH2022" s="37">
        <v>0</v>
      </c>
      <c r="FI2022" s="37">
        <v>0</v>
      </c>
    </row>
    <row r="2023" spans="1:165" ht="17.25" customHeight="1" x14ac:dyDescent="0.3">
      <c r="A2023" s="17"/>
      <c r="B2023" s="19"/>
      <c r="E2023" s="78"/>
      <c r="F2023" s="78"/>
      <c r="G2023" s="78"/>
      <c r="H2023" s="78"/>
      <c r="I2023" s="78"/>
      <c r="W2023" s="188"/>
      <c r="AM2023" s="179"/>
      <c r="FH2023" s="37">
        <v>0</v>
      </c>
      <c r="FI2023" s="37">
        <v>0</v>
      </c>
    </row>
    <row r="2024" spans="1:165" ht="17.25" customHeight="1" x14ac:dyDescent="0.3">
      <c r="A2024" s="17"/>
      <c r="B2024" s="19"/>
      <c r="E2024" s="78"/>
      <c r="F2024" s="78"/>
      <c r="G2024" s="78"/>
      <c r="H2024" s="78"/>
      <c r="I2024" s="78"/>
      <c r="W2024" s="188"/>
      <c r="AM2024" s="179"/>
      <c r="FH2024" s="37">
        <v>0</v>
      </c>
      <c r="FI2024" s="37">
        <v>0</v>
      </c>
    </row>
    <row r="2025" spans="1:165" ht="17.25" customHeight="1" x14ac:dyDescent="0.3">
      <c r="A2025" s="17"/>
      <c r="B2025" s="19"/>
      <c r="E2025" s="78"/>
      <c r="F2025" s="78"/>
      <c r="G2025" s="78"/>
      <c r="H2025" s="78"/>
      <c r="I2025" s="78"/>
      <c r="W2025" s="188"/>
      <c r="AM2025" s="179"/>
      <c r="FH2025" s="37">
        <v>0</v>
      </c>
      <c r="FI2025" s="37">
        <v>0</v>
      </c>
    </row>
    <row r="2026" spans="1:165" ht="17.25" customHeight="1" x14ac:dyDescent="0.3">
      <c r="A2026" s="17"/>
      <c r="B2026" s="19"/>
      <c r="E2026" s="78"/>
      <c r="F2026" s="78"/>
      <c r="G2026" s="78"/>
      <c r="H2026" s="78"/>
      <c r="I2026" s="78"/>
      <c r="W2026" s="188"/>
      <c r="AM2026" s="179"/>
      <c r="FH2026" s="37">
        <v>0</v>
      </c>
      <c r="FI2026" s="37">
        <v>0</v>
      </c>
    </row>
    <row r="2027" spans="1:165" ht="17.25" customHeight="1" x14ac:dyDescent="0.3">
      <c r="A2027" s="17"/>
      <c r="B2027" s="19"/>
      <c r="E2027" s="78"/>
      <c r="F2027" s="78"/>
      <c r="G2027" s="78"/>
      <c r="H2027" s="78"/>
      <c r="I2027" s="78"/>
      <c r="W2027" s="188"/>
      <c r="AM2027" s="179"/>
      <c r="FH2027" s="37">
        <v>0</v>
      </c>
      <c r="FI2027" s="37">
        <v>0</v>
      </c>
    </row>
    <row r="2028" spans="1:165" ht="17.25" customHeight="1" x14ac:dyDescent="0.3">
      <c r="A2028" s="17"/>
      <c r="B2028" s="19"/>
      <c r="E2028" s="78"/>
      <c r="F2028" s="78"/>
      <c r="G2028" s="78"/>
      <c r="H2028" s="78"/>
      <c r="I2028" s="78"/>
      <c r="W2028" s="188"/>
      <c r="AM2028" s="179"/>
      <c r="FH2028" s="37">
        <v>0</v>
      </c>
      <c r="FI2028" s="37">
        <v>0</v>
      </c>
    </row>
    <row r="2029" spans="1:165" ht="17.25" customHeight="1" x14ac:dyDescent="0.3">
      <c r="A2029" s="17"/>
      <c r="B2029" s="19"/>
      <c r="E2029" s="78"/>
      <c r="F2029" s="78"/>
      <c r="G2029" s="78"/>
      <c r="H2029" s="78"/>
      <c r="I2029" s="78"/>
      <c r="W2029" s="188"/>
      <c r="AM2029" s="179"/>
      <c r="FH2029" s="37">
        <v>0</v>
      </c>
      <c r="FI2029" s="37">
        <v>0</v>
      </c>
    </row>
    <row r="2030" spans="1:165" ht="17.25" customHeight="1" x14ac:dyDescent="0.3">
      <c r="A2030" s="17"/>
      <c r="B2030" s="19"/>
      <c r="E2030" s="78"/>
      <c r="F2030" s="78"/>
      <c r="G2030" s="78"/>
      <c r="H2030" s="78"/>
      <c r="I2030" s="78"/>
      <c r="W2030" s="188"/>
      <c r="AM2030" s="179"/>
      <c r="FH2030" s="37">
        <v>0</v>
      </c>
      <c r="FI2030" s="37">
        <v>0</v>
      </c>
    </row>
    <row r="2031" spans="1:165" ht="17.25" customHeight="1" x14ac:dyDescent="0.3">
      <c r="A2031" s="17"/>
      <c r="B2031" s="19"/>
      <c r="E2031" s="78"/>
      <c r="F2031" s="78"/>
      <c r="G2031" s="78"/>
      <c r="H2031" s="78"/>
      <c r="I2031" s="78"/>
      <c r="W2031" s="188"/>
      <c r="AM2031" s="179"/>
      <c r="FH2031" s="37">
        <v>0</v>
      </c>
      <c r="FI2031" s="37">
        <v>0</v>
      </c>
    </row>
    <row r="2032" spans="1:165" ht="17.25" customHeight="1" x14ac:dyDescent="0.3">
      <c r="A2032" s="17"/>
      <c r="B2032" s="19"/>
      <c r="E2032" s="78"/>
      <c r="F2032" s="78"/>
      <c r="G2032" s="78"/>
      <c r="H2032" s="78"/>
      <c r="I2032" s="78"/>
      <c r="W2032" s="188"/>
      <c r="AM2032" s="179"/>
      <c r="FH2032" s="37">
        <v>0</v>
      </c>
      <c r="FI2032" s="37">
        <v>0</v>
      </c>
    </row>
    <row r="2033" spans="1:165" ht="17.25" customHeight="1" x14ac:dyDescent="0.3">
      <c r="A2033" s="17"/>
      <c r="B2033" s="19"/>
      <c r="E2033" s="78"/>
      <c r="F2033" s="78"/>
      <c r="G2033" s="78"/>
      <c r="H2033" s="78"/>
      <c r="I2033" s="78"/>
      <c r="W2033" s="188"/>
      <c r="AM2033" s="179"/>
      <c r="FH2033" s="37">
        <v>0</v>
      </c>
      <c r="FI2033" s="37">
        <v>0</v>
      </c>
    </row>
    <row r="2034" spans="1:165" ht="17.25" customHeight="1" x14ac:dyDescent="0.3">
      <c r="A2034" s="17"/>
      <c r="B2034" s="19"/>
      <c r="E2034" s="78"/>
      <c r="F2034" s="78"/>
      <c r="G2034" s="78"/>
      <c r="H2034" s="78"/>
      <c r="I2034" s="78"/>
      <c r="W2034" s="188"/>
      <c r="AM2034" s="179"/>
      <c r="FH2034" s="37">
        <v>0</v>
      </c>
      <c r="FI2034" s="37">
        <v>0</v>
      </c>
    </row>
    <row r="2035" spans="1:165" ht="17.25" customHeight="1" x14ac:dyDescent="0.3">
      <c r="A2035" s="17"/>
      <c r="B2035" s="19"/>
      <c r="E2035" s="78"/>
      <c r="F2035" s="78"/>
      <c r="G2035" s="78"/>
      <c r="H2035" s="78"/>
      <c r="I2035" s="78"/>
      <c r="W2035" s="188"/>
      <c r="AM2035" s="179"/>
      <c r="FH2035" s="37">
        <v>0</v>
      </c>
      <c r="FI2035" s="37">
        <v>0</v>
      </c>
    </row>
    <row r="2036" spans="1:165" ht="17.25" customHeight="1" x14ac:dyDescent="0.3">
      <c r="A2036" s="17"/>
      <c r="B2036" s="19"/>
      <c r="E2036" s="78"/>
      <c r="F2036" s="78"/>
      <c r="G2036" s="78"/>
      <c r="H2036" s="78"/>
      <c r="I2036" s="78"/>
      <c r="W2036" s="188"/>
      <c r="AM2036" s="179"/>
      <c r="FH2036" s="37">
        <v>0</v>
      </c>
      <c r="FI2036" s="37">
        <v>0</v>
      </c>
    </row>
    <row r="2037" spans="1:165" ht="17.25" customHeight="1" x14ac:dyDescent="0.3">
      <c r="A2037" s="17"/>
      <c r="B2037" s="19"/>
      <c r="E2037" s="78"/>
      <c r="F2037" s="78"/>
      <c r="G2037" s="78"/>
      <c r="H2037" s="78"/>
      <c r="I2037" s="78"/>
      <c r="W2037" s="188"/>
      <c r="AM2037" s="179"/>
      <c r="FH2037" s="37">
        <v>0</v>
      </c>
      <c r="FI2037" s="37">
        <v>0</v>
      </c>
    </row>
    <row r="2038" spans="1:165" ht="17.25" customHeight="1" x14ac:dyDescent="0.3">
      <c r="A2038" s="17"/>
      <c r="B2038" s="19"/>
      <c r="E2038" s="78"/>
      <c r="F2038" s="78"/>
      <c r="G2038" s="78"/>
      <c r="H2038" s="78"/>
      <c r="I2038" s="78"/>
      <c r="W2038" s="188"/>
      <c r="AM2038" s="179"/>
      <c r="FH2038" s="37">
        <v>0</v>
      </c>
      <c r="FI2038" s="37">
        <v>0</v>
      </c>
    </row>
    <row r="2039" spans="1:165" ht="17.25" customHeight="1" x14ac:dyDescent="0.3">
      <c r="A2039" s="17"/>
      <c r="B2039" s="19"/>
      <c r="E2039" s="78"/>
      <c r="F2039" s="78"/>
      <c r="G2039" s="78"/>
      <c r="H2039" s="78"/>
      <c r="I2039" s="78"/>
      <c r="W2039" s="188"/>
      <c r="AM2039" s="179"/>
      <c r="FH2039" s="37">
        <v>0</v>
      </c>
      <c r="FI2039" s="37">
        <v>0</v>
      </c>
    </row>
    <row r="2040" spans="1:165" ht="17.25" customHeight="1" x14ac:dyDescent="0.3">
      <c r="A2040" s="17"/>
      <c r="B2040" s="19"/>
      <c r="E2040" s="78"/>
      <c r="F2040" s="78"/>
      <c r="G2040" s="78"/>
      <c r="H2040" s="78"/>
      <c r="I2040" s="78"/>
      <c r="W2040" s="188"/>
      <c r="AM2040" s="179"/>
      <c r="FH2040" s="37">
        <v>0</v>
      </c>
      <c r="FI2040" s="37">
        <v>0</v>
      </c>
    </row>
    <row r="2041" spans="1:165" ht="17.25" customHeight="1" x14ac:dyDescent="0.3">
      <c r="A2041" s="17"/>
      <c r="B2041" s="19"/>
      <c r="E2041" s="78"/>
      <c r="F2041" s="78"/>
      <c r="G2041" s="78"/>
      <c r="H2041" s="78"/>
      <c r="I2041" s="78"/>
      <c r="W2041" s="188"/>
      <c r="AM2041" s="179"/>
      <c r="FH2041" s="37">
        <v>0</v>
      </c>
      <c r="FI2041" s="37">
        <v>0</v>
      </c>
    </row>
    <row r="2042" spans="1:165" ht="17.25" customHeight="1" x14ac:dyDescent="0.3">
      <c r="A2042" s="17"/>
      <c r="B2042" s="19"/>
      <c r="E2042" s="78"/>
      <c r="F2042" s="78"/>
      <c r="G2042" s="78"/>
      <c r="H2042" s="78"/>
      <c r="I2042" s="78"/>
      <c r="W2042" s="188"/>
      <c r="AM2042" s="179"/>
      <c r="FH2042" s="37">
        <v>0</v>
      </c>
      <c r="FI2042" s="37">
        <v>0</v>
      </c>
    </row>
    <row r="2043" spans="1:165" ht="17.25" customHeight="1" x14ac:dyDescent="0.3">
      <c r="A2043" s="17"/>
      <c r="B2043" s="19"/>
      <c r="E2043" s="78"/>
      <c r="F2043" s="78"/>
      <c r="G2043" s="78"/>
      <c r="H2043" s="78"/>
      <c r="I2043" s="78"/>
      <c r="W2043" s="188"/>
      <c r="AM2043" s="179"/>
      <c r="FH2043" s="37">
        <v>0</v>
      </c>
      <c r="FI2043" s="37">
        <v>0</v>
      </c>
    </row>
    <row r="2044" spans="1:165" ht="17.25" customHeight="1" x14ac:dyDescent="0.3">
      <c r="A2044" s="17"/>
      <c r="B2044" s="19"/>
      <c r="E2044" s="78"/>
      <c r="F2044" s="78"/>
      <c r="G2044" s="78"/>
      <c r="H2044" s="78"/>
      <c r="I2044" s="78"/>
      <c r="W2044" s="188"/>
      <c r="AM2044" s="179"/>
      <c r="FH2044" s="37">
        <v>0</v>
      </c>
      <c r="FI2044" s="37">
        <v>0</v>
      </c>
    </row>
    <row r="2045" spans="1:165" ht="17.25" customHeight="1" x14ac:dyDescent="0.3">
      <c r="A2045" s="17"/>
      <c r="B2045" s="19"/>
      <c r="E2045" s="78"/>
      <c r="F2045" s="78"/>
      <c r="G2045" s="78"/>
      <c r="H2045" s="78"/>
      <c r="I2045" s="78"/>
      <c r="W2045" s="188"/>
      <c r="AM2045" s="179"/>
      <c r="FH2045" s="37">
        <v>0</v>
      </c>
      <c r="FI2045" s="37">
        <v>0</v>
      </c>
    </row>
    <row r="2046" spans="1:165" ht="17.25" customHeight="1" x14ac:dyDescent="0.3">
      <c r="A2046" s="17"/>
      <c r="B2046" s="19"/>
      <c r="E2046" s="78"/>
      <c r="F2046" s="78"/>
      <c r="G2046" s="78"/>
      <c r="H2046" s="78"/>
      <c r="I2046" s="78"/>
      <c r="W2046" s="188"/>
      <c r="AM2046" s="179"/>
      <c r="FH2046" s="37">
        <v>0</v>
      </c>
      <c r="FI2046" s="37">
        <v>0</v>
      </c>
    </row>
    <row r="2047" spans="1:165" ht="17.25" customHeight="1" x14ac:dyDescent="0.3">
      <c r="A2047" s="17"/>
      <c r="B2047" s="19"/>
      <c r="E2047" s="78"/>
      <c r="F2047" s="78"/>
      <c r="G2047" s="78"/>
      <c r="H2047" s="78"/>
      <c r="I2047" s="78"/>
      <c r="W2047" s="188"/>
      <c r="AM2047" s="179"/>
      <c r="FH2047" s="37">
        <v>0</v>
      </c>
      <c r="FI2047" s="37">
        <v>0</v>
      </c>
    </row>
    <row r="2048" spans="1:165" ht="17.25" customHeight="1" x14ac:dyDescent="0.3">
      <c r="A2048" s="17"/>
      <c r="B2048" s="19"/>
      <c r="E2048" s="78"/>
      <c r="F2048" s="78"/>
      <c r="G2048" s="78"/>
      <c r="H2048" s="78"/>
      <c r="I2048" s="78"/>
      <c r="W2048" s="188"/>
      <c r="AM2048" s="179"/>
      <c r="FH2048" s="37">
        <v>0</v>
      </c>
      <c r="FI2048" s="37">
        <v>0</v>
      </c>
    </row>
    <row r="2049" spans="1:165" ht="17.25" customHeight="1" x14ac:dyDescent="0.3">
      <c r="A2049" s="17"/>
      <c r="B2049" s="19"/>
      <c r="E2049" s="78"/>
      <c r="F2049" s="78"/>
      <c r="G2049" s="78"/>
      <c r="H2049" s="78"/>
      <c r="I2049" s="78"/>
      <c r="W2049" s="188"/>
      <c r="AM2049" s="179"/>
      <c r="FH2049" s="37">
        <v>0</v>
      </c>
      <c r="FI2049" s="37">
        <v>0</v>
      </c>
    </row>
    <row r="2050" spans="1:165" ht="17.25" customHeight="1" x14ac:dyDescent="0.3">
      <c r="A2050" s="17"/>
      <c r="B2050" s="19"/>
      <c r="E2050" s="78"/>
      <c r="F2050" s="78"/>
      <c r="G2050" s="78"/>
      <c r="H2050" s="78"/>
      <c r="I2050" s="78"/>
      <c r="W2050" s="188"/>
      <c r="AM2050" s="179"/>
      <c r="FH2050" s="37">
        <v>0</v>
      </c>
      <c r="FI2050" s="37">
        <v>0</v>
      </c>
    </row>
    <row r="2051" spans="1:165" ht="17.25" customHeight="1" x14ac:dyDescent="0.3">
      <c r="A2051" s="17"/>
      <c r="B2051" s="19"/>
      <c r="E2051" s="78"/>
      <c r="F2051" s="78"/>
      <c r="G2051" s="78"/>
      <c r="H2051" s="78"/>
      <c r="I2051" s="78"/>
      <c r="W2051" s="188"/>
      <c r="AM2051" s="179"/>
      <c r="FH2051" s="37">
        <v>0</v>
      </c>
      <c r="FI2051" s="37">
        <v>0</v>
      </c>
    </row>
    <row r="2052" spans="1:165" ht="17.25" customHeight="1" x14ac:dyDescent="0.3">
      <c r="A2052" s="17"/>
      <c r="B2052" s="19"/>
      <c r="E2052" s="78"/>
      <c r="F2052" s="78"/>
      <c r="G2052" s="78"/>
      <c r="H2052" s="78"/>
      <c r="I2052" s="78"/>
      <c r="W2052" s="188"/>
      <c r="AM2052" s="179"/>
      <c r="FH2052" s="37">
        <v>0</v>
      </c>
      <c r="FI2052" s="37">
        <v>0</v>
      </c>
    </row>
    <row r="2053" spans="1:165" ht="17.25" customHeight="1" x14ac:dyDescent="0.3">
      <c r="A2053" s="17"/>
      <c r="B2053" s="19"/>
      <c r="E2053" s="78"/>
      <c r="F2053" s="78"/>
      <c r="G2053" s="78"/>
      <c r="H2053" s="78"/>
      <c r="I2053" s="78"/>
      <c r="W2053" s="188"/>
      <c r="AM2053" s="179"/>
      <c r="FH2053" s="37">
        <v>0</v>
      </c>
      <c r="FI2053" s="37">
        <v>0</v>
      </c>
    </row>
    <row r="2054" spans="1:165" ht="17.25" customHeight="1" x14ac:dyDescent="0.3">
      <c r="A2054" s="17"/>
      <c r="B2054" s="19"/>
      <c r="E2054" s="78"/>
      <c r="F2054" s="78"/>
      <c r="G2054" s="78"/>
      <c r="H2054" s="78"/>
      <c r="I2054" s="78"/>
      <c r="W2054" s="188"/>
      <c r="AM2054" s="179"/>
      <c r="FH2054" s="37">
        <v>0</v>
      </c>
      <c r="FI2054" s="37">
        <v>0</v>
      </c>
    </row>
    <row r="2055" spans="1:165" ht="17.25" customHeight="1" x14ac:dyDescent="0.3">
      <c r="A2055" s="17"/>
      <c r="B2055" s="19"/>
      <c r="E2055" s="78"/>
      <c r="F2055" s="78"/>
      <c r="G2055" s="78"/>
      <c r="H2055" s="78"/>
      <c r="I2055" s="78"/>
      <c r="W2055" s="188"/>
      <c r="AM2055" s="179"/>
      <c r="FH2055" s="37">
        <v>0</v>
      </c>
      <c r="FI2055" s="37">
        <v>0</v>
      </c>
    </row>
    <row r="2056" spans="1:165" ht="17.25" customHeight="1" x14ac:dyDescent="0.3">
      <c r="A2056" s="17"/>
      <c r="B2056" s="19"/>
      <c r="E2056" s="78"/>
      <c r="F2056" s="78"/>
      <c r="G2056" s="78"/>
      <c r="H2056" s="78"/>
      <c r="I2056" s="78"/>
      <c r="W2056" s="188"/>
      <c r="AM2056" s="179"/>
      <c r="FH2056" s="37">
        <v>0</v>
      </c>
      <c r="FI2056" s="37">
        <v>0</v>
      </c>
    </row>
    <row r="2057" spans="1:165" ht="17.25" customHeight="1" x14ac:dyDescent="0.3">
      <c r="A2057" s="17"/>
      <c r="B2057" s="19"/>
      <c r="E2057" s="78"/>
      <c r="F2057" s="78"/>
      <c r="G2057" s="78"/>
      <c r="H2057" s="78"/>
      <c r="I2057" s="78"/>
      <c r="W2057" s="188"/>
      <c r="AM2057" s="179"/>
      <c r="FH2057" s="37">
        <v>0</v>
      </c>
      <c r="FI2057" s="37">
        <v>0</v>
      </c>
    </row>
    <row r="2058" spans="1:165" ht="17.25" customHeight="1" x14ac:dyDescent="0.3">
      <c r="A2058" s="17"/>
      <c r="B2058" s="19"/>
      <c r="E2058" s="78"/>
      <c r="F2058" s="78"/>
      <c r="G2058" s="78"/>
      <c r="H2058" s="78"/>
      <c r="I2058" s="78"/>
      <c r="W2058" s="188"/>
      <c r="AM2058" s="179"/>
      <c r="FH2058" s="37">
        <v>0</v>
      </c>
      <c r="FI2058" s="37">
        <v>0</v>
      </c>
    </row>
    <row r="2059" spans="1:165" ht="17.25" customHeight="1" x14ac:dyDescent="0.3">
      <c r="A2059" s="17"/>
      <c r="B2059" s="19"/>
      <c r="E2059" s="78"/>
      <c r="F2059" s="78"/>
      <c r="G2059" s="78"/>
      <c r="H2059" s="78"/>
      <c r="I2059" s="78"/>
      <c r="W2059" s="188"/>
      <c r="AM2059" s="179"/>
      <c r="FH2059" s="37">
        <v>0</v>
      </c>
      <c r="FI2059" s="37">
        <v>0</v>
      </c>
    </row>
    <row r="2060" spans="1:165" ht="17.25" customHeight="1" x14ac:dyDescent="0.3">
      <c r="A2060" s="17"/>
      <c r="B2060" s="19"/>
      <c r="E2060" s="78"/>
      <c r="F2060" s="78"/>
      <c r="G2060" s="78"/>
      <c r="H2060" s="78"/>
      <c r="I2060" s="78"/>
      <c r="W2060" s="188"/>
      <c r="AM2060" s="179"/>
      <c r="FH2060" s="37">
        <v>0</v>
      </c>
      <c r="FI2060" s="37">
        <v>0</v>
      </c>
    </row>
    <row r="2061" spans="1:165" ht="17.25" customHeight="1" x14ac:dyDescent="0.3">
      <c r="A2061" s="17"/>
      <c r="B2061" s="19"/>
      <c r="E2061" s="78"/>
      <c r="F2061" s="78"/>
      <c r="G2061" s="78"/>
      <c r="H2061" s="78"/>
      <c r="I2061" s="78"/>
      <c r="W2061" s="188"/>
      <c r="AM2061" s="179"/>
      <c r="FH2061" s="37">
        <v>0</v>
      </c>
      <c r="FI2061" s="37">
        <v>0</v>
      </c>
    </row>
    <row r="2062" spans="1:165" ht="17.25" customHeight="1" x14ac:dyDescent="0.3">
      <c r="A2062" s="17"/>
      <c r="B2062" s="19"/>
      <c r="E2062" s="78"/>
      <c r="F2062" s="78"/>
      <c r="G2062" s="78"/>
      <c r="H2062" s="78"/>
      <c r="I2062" s="78"/>
      <c r="W2062" s="188"/>
      <c r="AM2062" s="179"/>
      <c r="FH2062" s="37">
        <v>0</v>
      </c>
      <c r="FI2062" s="37">
        <v>0</v>
      </c>
    </row>
    <row r="2063" spans="1:165" ht="17.25" customHeight="1" x14ac:dyDescent="0.3">
      <c r="A2063" s="17"/>
      <c r="B2063" s="19"/>
      <c r="E2063" s="78"/>
      <c r="F2063" s="78"/>
      <c r="G2063" s="78"/>
      <c r="H2063" s="78"/>
      <c r="I2063" s="78"/>
      <c r="W2063" s="188"/>
      <c r="AM2063" s="179"/>
      <c r="FH2063" s="37">
        <v>0</v>
      </c>
      <c r="FI2063" s="37">
        <v>0</v>
      </c>
    </row>
    <row r="2064" spans="1:165" ht="17.25" customHeight="1" x14ac:dyDescent="0.3">
      <c r="A2064" s="17"/>
      <c r="B2064" s="19"/>
      <c r="E2064" s="78"/>
      <c r="F2064" s="78"/>
      <c r="G2064" s="78"/>
      <c r="H2064" s="78"/>
      <c r="I2064" s="78"/>
      <c r="W2064" s="188"/>
      <c r="AM2064" s="179"/>
      <c r="FH2064" s="37">
        <v>0</v>
      </c>
      <c r="FI2064" s="37">
        <v>0</v>
      </c>
    </row>
    <row r="2065" spans="1:165" ht="17.25" customHeight="1" x14ac:dyDescent="0.3">
      <c r="A2065" s="17"/>
      <c r="B2065" s="19"/>
      <c r="E2065" s="78"/>
      <c r="F2065" s="78"/>
      <c r="G2065" s="78"/>
      <c r="H2065" s="78"/>
      <c r="I2065" s="78"/>
      <c r="W2065" s="188"/>
      <c r="AM2065" s="179"/>
      <c r="FH2065" s="37">
        <v>0</v>
      </c>
      <c r="FI2065" s="37">
        <v>0</v>
      </c>
    </row>
    <row r="2066" spans="1:165" ht="17.25" customHeight="1" x14ac:dyDescent="0.3">
      <c r="A2066" s="17"/>
      <c r="B2066" s="19"/>
      <c r="E2066" s="78"/>
      <c r="F2066" s="78"/>
      <c r="G2066" s="78"/>
      <c r="H2066" s="78"/>
      <c r="I2066" s="78"/>
      <c r="W2066" s="188"/>
      <c r="AM2066" s="179"/>
      <c r="FH2066" s="37">
        <v>0</v>
      </c>
      <c r="FI2066" s="37">
        <v>0</v>
      </c>
    </row>
    <row r="2067" spans="1:165" ht="17.25" customHeight="1" x14ac:dyDescent="0.3">
      <c r="A2067" s="17"/>
      <c r="B2067" s="19"/>
      <c r="E2067" s="78"/>
      <c r="F2067" s="78"/>
      <c r="G2067" s="78"/>
      <c r="H2067" s="78"/>
      <c r="I2067" s="78"/>
      <c r="W2067" s="188"/>
      <c r="AM2067" s="179"/>
      <c r="FH2067" s="37">
        <v>0</v>
      </c>
      <c r="FI2067" s="37">
        <v>0</v>
      </c>
    </row>
    <row r="2068" spans="1:165" ht="17.25" customHeight="1" x14ac:dyDescent="0.3">
      <c r="A2068" s="17"/>
      <c r="B2068" s="19"/>
      <c r="E2068" s="78"/>
      <c r="F2068" s="78"/>
      <c r="G2068" s="78"/>
      <c r="H2068" s="78"/>
      <c r="I2068" s="78"/>
      <c r="W2068" s="188"/>
      <c r="AM2068" s="179"/>
      <c r="FH2068" s="37">
        <v>0</v>
      </c>
      <c r="FI2068" s="37">
        <v>0</v>
      </c>
    </row>
    <row r="2069" spans="1:165" ht="17.25" customHeight="1" x14ac:dyDescent="0.3">
      <c r="A2069" s="17"/>
      <c r="B2069" s="19"/>
      <c r="E2069" s="78"/>
      <c r="F2069" s="78"/>
      <c r="G2069" s="78"/>
      <c r="H2069" s="78"/>
      <c r="I2069" s="78"/>
      <c r="W2069" s="188"/>
      <c r="AM2069" s="179"/>
      <c r="FH2069" s="37">
        <v>0</v>
      </c>
      <c r="FI2069" s="37">
        <v>0</v>
      </c>
    </row>
    <row r="2070" spans="1:165" ht="17.25" customHeight="1" x14ac:dyDescent="0.3">
      <c r="A2070" s="17"/>
      <c r="B2070" s="19"/>
      <c r="E2070" s="78"/>
      <c r="F2070" s="78"/>
      <c r="G2070" s="78"/>
      <c r="H2070" s="78"/>
      <c r="I2070" s="78"/>
      <c r="W2070" s="188"/>
      <c r="AM2070" s="179"/>
      <c r="FH2070" s="37">
        <v>0</v>
      </c>
      <c r="FI2070" s="37">
        <v>0</v>
      </c>
    </row>
  </sheetData>
  <sheetProtection algorithmName="SHA-512" hashValue="qZHgWuFCepL4Ow9LbmFMwDR8LkucIIwHFG9xdBAvIl8eXT953iFt83oFbFHNzuDD0HjoJlO9pwEkQbAZtQ/24w==" saltValue="gG8UsG/pkVm0eDl1NGJ+jQ==" spinCount="100000" sheet="1" formatCells="0" formatColumns="0" formatRows="0" insertColumns="0" insertRows="0" insertHyperlinks="0" deleteColumns="0" deleteRows="0" sort="0" autoFilter="0" pivotTables="0"/>
  <mergeCells count="260">
    <mergeCell ref="A10:B10"/>
    <mergeCell ref="H5:I7"/>
    <mergeCell ref="DT5:DU7"/>
    <mergeCell ref="DV5:DW7"/>
    <mergeCell ref="DX5:DY7"/>
    <mergeCell ref="FU5:FV7"/>
    <mergeCell ref="FW5:FX7"/>
    <mergeCell ref="JR5:JS7"/>
    <mergeCell ref="J5:L6"/>
    <mergeCell ref="DE5:DG6"/>
    <mergeCell ref="DP4:DQ7"/>
    <mergeCell ref="DR4:DS7"/>
    <mergeCell ref="AY5:BB6"/>
    <mergeCell ref="CB5:CJ6"/>
    <mergeCell ref="CM5:CR6"/>
    <mergeCell ref="FE7:FF7"/>
    <mergeCell ref="FG7:FH7"/>
    <mergeCell ref="FI7:FJ7"/>
    <mergeCell ref="FK7:FL7"/>
    <mergeCell ref="HY7:HZ7"/>
    <mergeCell ref="IA7:IB7"/>
    <mergeCell ref="IC7:ID7"/>
    <mergeCell ref="IE7:IF7"/>
    <mergeCell ref="IX7:IY7"/>
    <mergeCell ref="MA6:MB7"/>
    <mergeCell ref="MC6:MD7"/>
    <mergeCell ref="ME6:MF7"/>
    <mergeCell ref="MG6:MH7"/>
    <mergeCell ref="MI6:MJ7"/>
    <mergeCell ref="MK6:ML7"/>
    <mergeCell ref="AF6:AG7"/>
    <mergeCell ref="AH6:AI7"/>
    <mergeCell ref="AJ6:AK7"/>
    <mergeCell ref="BV6:BW7"/>
    <mergeCell ref="BX6:BY7"/>
    <mergeCell ref="BZ6:CA7"/>
    <mergeCell ref="EM6:EN7"/>
    <mergeCell ref="EW6:EX7"/>
    <mergeCell ref="EY6:EZ7"/>
    <mergeCell ref="FA6:FB7"/>
    <mergeCell ref="FC6:FD7"/>
    <mergeCell ref="FM6:FN7"/>
    <mergeCell ref="FO6:FP7"/>
    <mergeCell ref="FQ6:FR7"/>
    <mergeCell ref="FS6:FT7"/>
    <mergeCell ref="IV6:IW7"/>
    <mergeCell ref="JF6:JG7"/>
    <mergeCell ref="LO6:LO8"/>
    <mergeCell ref="LP6:LP8"/>
    <mergeCell ref="LQ6:LQ8"/>
    <mergeCell ref="LR5:LR8"/>
    <mergeCell ref="IG6:IH7"/>
    <mergeCell ref="II6:IJ7"/>
    <mergeCell ref="IK6:IL7"/>
    <mergeCell ref="IM6:IN7"/>
    <mergeCell ref="IO6:IP7"/>
    <mergeCell ref="JU6:JV7"/>
    <mergeCell ref="JJ6:JK7"/>
    <mergeCell ref="JL6:JM7"/>
    <mergeCell ref="JN6:JO7"/>
    <mergeCell ref="JP6:JQ7"/>
    <mergeCell ref="JX6:JY7"/>
    <mergeCell ref="KM5:KP6"/>
    <mergeCell ref="KQ5:KT6"/>
    <mergeCell ref="LC5:LF6"/>
    <mergeCell ref="IQ5:IR7"/>
    <mergeCell ref="IS5:IT7"/>
    <mergeCell ref="KU5:LB6"/>
    <mergeCell ref="LG7:LH7"/>
    <mergeCell ref="LI7:LJ7"/>
    <mergeCell ref="IU6:IU8"/>
    <mergeCell ref="LK7:LL7"/>
    <mergeCell ref="LM7:LN7"/>
    <mergeCell ref="LS7:LT7"/>
    <mergeCell ref="LU7:LV7"/>
    <mergeCell ref="LW7:LX7"/>
    <mergeCell ref="LY7:LZ7"/>
    <mergeCell ref="FY8:GA8"/>
    <mergeCell ref="GB8:GD8"/>
    <mergeCell ref="GE8:GG8"/>
    <mergeCell ref="GH8:GJ8"/>
    <mergeCell ref="GK8:GM8"/>
    <mergeCell ref="GN8:GP8"/>
    <mergeCell ref="GQ8:GS8"/>
    <mergeCell ref="GT8:GV8"/>
    <mergeCell ref="GW8:GY8"/>
    <mergeCell ref="GZ8:HB8"/>
    <mergeCell ref="HC8:HE8"/>
    <mergeCell ref="HF8:HH8"/>
    <mergeCell ref="HI8:HK8"/>
    <mergeCell ref="HL8:HN8"/>
    <mergeCell ref="HO8:HQ8"/>
    <mergeCell ref="HR8:HT8"/>
    <mergeCell ref="KM7:KN7"/>
    <mergeCell ref="KO7:KP7"/>
    <mergeCell ref="KQ7:KR7"/>
    <mergeCell ref="KS7:KT7"/>
    <mergeCell ref="KW7:KX7"/>
    <mergeCell ref="KY7:KZ7"/>
    <mergeCell ref="LA7:LB7"/>
    <mergeCell ref="LC7:LD7"/>
    <mergeCell ref="LE7:LF7"/>
    <mergeCell ref="KU7:KU8"/>
    <mergeCell ref="KV7:KV8"/>
    <mergeCell ref="IZ7:JA7"/>
    <mergeCell ref="JB7:JC7"/>
    <mergeCell ref="JD7:JE7"/>
    <mergeCell ref="KA7:KB7"/>
    <mergeCell ref="KC7:KD7"/>
    <mergeCell ref="KE7:KF7"/>
    <mergeCell ref="KG7:KH7"/>
    <mergeCell ref="KI7:KJ7"/>
    <mergeCell ref="KK7:KL7"/>
    <mergeCell ref="JT6:JT8"/>
    <mergeCell ref="JW6:JW8"/>
    <mergeCell ref="JZ6:JZ8"/>
    <mergeCell ref="JH6:JI7"/>
    <mergeCell ref="HU5:HV7"/>
    <mergeCell ref="HW5:HX7"/>
    <mergeCell ref="DF7:DG7"/>
    <mergeCell ref="DH7:DI7"/>
    <mergeCell ref="DJ7:DK7"/>
    <mergeCell ref="DL7:DM7"/>
    <mergeCell ref="DN7:DO7"/>
    <mergeCell ref="EO7:EP7"/>
    <mergeCell ref="EQ7:ER7"/>
    <mergeCell ref="ES7:ET7"/>
    <mergeCell ref="EU7:EV7"/>
    <mergeCell ref="EL6:EL8"/>
    <mergeCell ref="DZ5:EA7"/>
    <mergeCell ref="EB5:EC7"/>
    <mergeCell ref="ED5:EE7"/>
    <mergeCell ref="EF5:EG7"/>
    <mergeCell ref="EH5:EI7"/>
    <mergeCell ref="EJ5:EK7"/>
    <mergeCell ref="CE7:CG7"/>
    <mergeCell ref="CH7:CJ7"/>
    <mergeCell ref="CM7:CN7"/>
    <mergeCell ref="CO7:CP7"/>
    <mergeCell ref="CQ7:CR7"/>
    <mergeCell ref="CU7:CV7"/>
    <mergeCell ref="CW7:CX7"/>
    <mergeCell ref="CY7:CZ7"/>
    <mergeCell ref="DA7:DB7"/>
    <mergeCell ref="CK5:CL7"/>
    <mergeCell ref="CS5:CT7"/>
    <mergeCell ref="LS6:LV6"/>
    <mergeCell ref="LW6:LZ6"/>
    <mergeCell ref="K7:L7"/>
    <mergeCell ref="M7:N7"/>
    <mergeCell ref="O7:P7"/>
    <mergeCell ref="Q7:R7"/>
    <mergeCell ref="S7:T7"/>
    <mergeCell ref="W7:Y7"/>
    <mergeCell ref="Z7:AB7"/>
    <mergeCell ref="AC7:AE7"/>
    <mergeCell ref="AM7:AO7"/>
    <mergeCell ref="AP7:AR7"/>
    <mergeCell ref="AS7:AU7"/>
    <mergeCell ref="AV7:AX7"/>
    <mergeCell ref="AY7:AZ7"/>
    <mergeCell ref="BA7:BB7"/>
    <mergeCell ref="BC7:BD7"/>
    <mergeCell ref="BE7:BF7"/>
    <mergeCell ref="BG7:BH7"/>
    <mergeCell ref="BI7:BJ7"/>
    <mergeCell ref="BM7:BO7"/>
    <mergeCell ref="BP7:BR7"/>
    <mergeCell ref="BS7:BU7"/>
    <mergeCell ref="CB7:CD7"/>
    <mergeCell ref="HY6:IB6"/>
    <mergeCell ref="IC6:IF6"/>
    <mergeCell ref="IX6:JA6"/>
    <mergeCell ref="JB6:JE6"/>
    <mergeCell ref="KA6:KD6"/>
    <mergeCell ref="KE6:KH6"/>
    <mergeCell ref="KI6:KL6"/>
    <mergeCell ref="LG6:LJ6"/>
    <mergeCell ref="LK6:LN6"/>
    <mergeCell ref="LS5:LZ5"/>
    <mergeCell ref="MA5:ML5"/>
    <mergeCell ref="M6:P6"/>
    <mergeCell ref="Q6:T6"/>
    <mergeCell ref="U6:AE6"/>
    <mergeCell ref="BC6:BF6"/>
    <mergeCell ref="BG6:BJ6"/>
    <mergeCell ref="BK6:BU6"/>
    <mergeCell ref="CU6:CX6"/>
    <mergeCell ref="CY6:DB6"/>
    <mergeCell ref="DH6:DK6"/>
    <mergeCell ref="DL6:DO6"/>
    <mergeCell ref="EO6:ER6"/>
    <mergeCell ref="ES6:EV6"/>
    <mergeCell ref="FE6:FH6"/>
    <mergeCell ref="FI6:FL6"/>
    <mergeCell ref="FY6:GD6"/>
    <mergeCell ref="GE6:GJ6"/>
    <mergeCell ref="GK6:GP6"/>
    <mergeCell ref="GQ6:GV6"/>
    <mergeCell ref="GW6:HB6"/>
    <mergeCell ref="HC6:HH6"/>
    <mergeCell ref="HI6:HN6"/>
    <mergeCell ref="HO6:HT6"/>
    <mergeCell ref="IU5:IW5"/>
    <mergeCell ref="IX5:JE5"/>
    <mergeCell ref="JF5:JQ5"/>
    <mergeCell ref="JT5:JV5"/>
    <mergeCell ref="JW5:JY5"/>
    <mergeCell ref="JZ5:KD5"/>
    <mergeCell ref="KE5:KL5"/>
    <mergeCell ref="LG5:LN5"/>
    <mergeCell ref="LO5:LQ5"/>
    <mergeCell ref="ED4:EK4"/>
    <mergeCell ref="EL4:FD4"/>
    <mergeCell ref="FE4:FX4"/>
    <mergeCell ref="FY4:HX4"/>
    <mergeCell ref="HY4:IT4"/>
    <mergeCell ref="IU4:JS4"/>
    <mergeCell ref="JT4:LR4"/>
    <mergeCell ref="LS4:ML4"/>
    <mergeCell ref="M5:T5"/>
    <mergeCell ref="U5:AK5"/>
    <mergeCell ref="BC5:BJ5"/>
    <mergeCell ref="BK5:CA5"/>
    <mergeCell ref="CU5:DB5"/>
    <mergeCell ref="DH5:DO5"/>
    <mergeCell ref="EL5:EN5"/>
    <mergeCell ref="EO5:EV5"/>
    <mergeCell ref="EW5:FD5"/>
    <mergeCell ref="FE5:FL5"/>
    <mergeCell ref="FM5:FT5"/>
    <mergeCell ref="FY5:GJ5"/>
    <mergeCell ref="GK5:GV5"/>
    <mergeCell ref="GW5:HT5"/>
    <mergeCell ref="HY5:IF5"/>
    <mergeCell ref="IG5:IP5"/>
    <mergeCell ref="A1:Q1"/>
    <mergeCell ref="A2:Q2"/>
    <mergeCell ref="E4:I4"/>
    <mergeCell ref="J4:AX4"/>
    <mergeCell ref="AY4:CL4"/>
    <mergeCell ref="CM4:DD4"/>
    <mergeCell ref="DE4:DO4"/>
    <mergeCell ref="DT4:DY4"/>
    <mergeCell ref="DZ4:EC4"/>
    <mergeCell ref="A4:A8"/>
    <mergeCell ref="B4:B8"/>
    <mergeCell ref="C4:C8"/>
    <mergeCell ref="D4:D8"/>
    <mergeCell ref="E5:E8"/>
    <mergeCell ref="J7:J8"/>
    <mergeCell ref="U7:U8"/>
    <mergeCell ref="V7:V8"/>
    <mergeCell ref="AL7:AL8"/>
    <mergeCell ref="BK7:BK8"/>
    <mergeCell ref="BL7:BL8"/>
    <mergeCell ref="DE7:DE8"/>
    <mergeCell ref="AL5:AX6"/>
    <mergeCell ref="DC5:DD7"/>
    <mergeCell ref="F5:G7"/>
  </mergeCells>
  <conditionalFormatting sqref="D11:D641">
    <cfRule type="expression" dxfId="3" priority="11">
      <formula>COUNTIF(D:D,D11)&gt;1</formula>
    </cfRule>
    <cfRule type="duplicateValues" dxfId="2" priority="12"/>
  </conditionalFormatting>
  <printOptions horizontalCentered="1"/>
  <pageMargins left="0.70866141732283505" right="0.70866141732283505" top="1.1811023622047201" bottom="0.74803149606299202" header="0.31496062992126" footer="0.31496062992126"/>
  <pageSetup paperSize="9" firstPageNumber="4" pageOrder="overThenDown" orientation="landscape" useFirstPageNumber="1" r:id="rId1"/>
  <headerFooter>
    <oddHeader>&amp;C&amp;P</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'Общественные пространства'!$IA$1:$IA$2</xm:f>
          </x14:formula1>
          <xm:sqref>LR11:LR1048576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IB984"/>
  <sheetViews>
    <sheetView zoomScaleNormal="100" zoomScaleSheetLayoutView="90" workbookViewId="0">
      <pane xSplit="9" ySplit="9" topLeftCell="J145" activePane="bottomRight" state="frozen"/>
      <selection pane="topRight"/>
      <selection pane="bottomLeft"/>
      <selection pane="bottomRight" activeCell="G145" sqref="G145:H146"/>
    </sheetView>
  </sheetViews>
  <sheetFormatPr defaultColWidth="9.140625" defaultRowHeight="18.75" x14ac:dyDescent="0.25"/>
  <cols>
    <col min="1" max="1" width="9.140625" style="3" customWidth="1"/>
    <col min="2" max="2" width="21.7109375" style="4" customWidth="1"/>
    <col min="3" max="3" width="24.85546875" style="4" customWidth="1"/>
    <col min="4" max="4" width="17" style="3" customWidth="1"/>
    <col min="5" max="5" width="22.85546875" style="4" customWidth="1"/>
    <col min="6" max="6" width="20.5703125" style="4" customWidth="1"/>
    <col min="7" max="7" width="24" style="5" customWidth="1"/>
    <col min="8" max="8" width="43.85546875" style="5" customWidth="1"/>
    <col min="9" max="9" width="20.7109375" style="5" customWidth="1"/>
    <col min="10" max="10" width="24" style="197" customWidth="1"/>
    <col min="11" max="11" width="20.7109375" style="197" customWidth="1"/>
    <col min="12" max="12" width="19.28515625" style="197" customWidth="1"/>
    <col min="13" max="19" width="24.42578125" style="197" customWidth="1"/>
    <col min="20" max="25" width="22.140625" style="197" customWidth="1"/>
    <col min="26" max="37" width="15.85546875" style="197" customWidth="1"/>
    <col min="38" max="38" width="16.28515625" style="197" customWidth="1"/>
    <col min="39" max="39" width="15.140625" style="197" customWidth="1"/>
    <col min="40" max="40" width="22.140625" style="197" customWidth="1"/>
    <col min="41" max="41" width="19.140625" style="197" customWidth="1"/>
    <col min="42" max="42" width="22.140625" style="197" customWidth="1"/>
    <col min="43" max="43" width="27.140625" style="197" customWidth="1"/>
    <col min="44" max="44" width="16.7109375" style="197" customWidth="1"/>
    <col min="45" max="46" width="18.28515625" style="197" customWidth="1"/>
    <col min="47" max="49" width="18.140625" style="197" customWidth="1"/>
    <col min="50" max="50" width="23.7109375" style="197" customWidth="1"/>
    <col min="51" max="51" width="19.7109375" style="197" customWidth="1"/>
    <col min="52" max="52" width="16.85546875" style="197" customWidth="1"/>
    <col min="53" max="53" width="20.5703125" style="197" customWidth="1"/>
    <col min="54" max="54" width="16.85546875" style="197" customWidth="1"/>
    <col min="55" max="55" width="24.28515625" style="197" customWidth="1"/>
    <col min="56" max="60" width="19.85546875" style="197" customWidth="1"/>
    <col min="61" max="62" width="16.85546875" style="197" customWidth="1"/>
    <col min="63" max="65" width="20.140625" style="197" customWidth="1"/>
    <col min="66" max="66" width="19.7109375" style="197" customWidth="1"/>
    <col min="67" max="67" width="17.42578125" style="197" customWidth="1"/>
    <col min="68" max="68" width="21.85546875" style="197" customWidth="1"/>
    <col min="69" max="70" width="18" style="197" customWidth="1"/>
    <col min="71" max="71" width="20.28515625" style="197" customWidth="1"/>
    <col min="72" max="72" width="36" style="195" customWidth="1"/>
    <col min="73" max="73" width="20" style="195" customWidth="1"/>
    <col min="74" max="74" width="23.140625" style="195" customWidth="1"/>
    <col min="75" max="75" width="22.5703125" style="195" customWidth="1"/>
    <col min="76" max="76" width="21.42578125" style="197" customWidth="1"/>
    <col min="77" max="77" width="19.5703125" style="197" customWidth="1"/>
    <col min="78" max="81" width="18" style="197" customWidth="1"/>
    <col min="82" max="82" width="19.140625" style="197" customWidth="1"/>
    <col min="83" max="85" width="17" style="197" customWidth="1"/>
    <col min="86" max="86" width="19.140625" style="197" customWidth="1"/>
    <col min="87" max="87" width="30.28515625" style="197" customWidth="1"/>
    <col min="88" max="89" width="31" style="197" customWidth="1"/>
    <col min="90" max="92" width="18" style="197" customWidth="1"/>
    <col min="93" max="94" width="21.28515625" style="197" customWidth="1"/>
    <col min="95" max="95" width="23.140625" style="197" customWidth="1"/>
    <col min="96" max="97" width="29.7109375" style="197" customWidth="1"/>
    <col min="98" max="98" width="38.140625" style="197" customWidth="1"/>
    <col min="99" max="99" width="18.42578125" style="197" customWidth="1"/>
    <col min="100" max="100" width="27.42578125" style="197" customWidth="1"/>
    <col min="101" max="102" width="23.140625" style="197" customWidth="1"/>
    <col min="103" max="106" width="17.42578125" style="197" customWidth="1"/>
    <col min="107" max="107" width="20.85546875" style="197" customWidth="1"/>
    <col min="108" max="110" width="20.140625" style="197" customWidth="1"/>
    <col min="111" max="116" width="16.42578125" style="197" customWidth="1"/>
    <col min="117" max="117" width="22" style="197" customWidth="1"/>
    <col min="118" max="121" width="20.42578125" style="197" customWidth="1"/>
    <col min="122" max="122" width="29.85546875" style="197" customWidth="1"/>
    <col min="123" max="126" width="22" style="197" customWidth="1"/>
    <col min="127" max="132" width="17.85546875" style="197" customWidth="1"/>
    <col min="133" max="133" width="20.140625" style="197" customWidth="1"/>
    <col min="134" max="134" width="20.7109375" style="197" customWidth="1"/>
    <col min="135" max="135" width="24.7109375" style="197" customWidth="1"/>
    <col min="136" max="136" width="23.140625" style="197" customWidth="1"/>
    <col min="137" max="137" width="25.42578125" style="197" customWidth="1"/>
    <col min="138" max="138" width="26.85546875" style="197" customWidth="1"/>
    <col min="139" max="139" width="15.140625" style="197" customWidth="1"/>
    <col min="140" max="140" width="24" style="197" customWidth="1"/>
    <col min="141" max="141" width="15.140625" style="197" customWidth="1"/>
    <col min="142" max="142" width="25.28515625" style="197" customWidth="1"/>
    <col min="143" max="147" width="25.42578125" style="197" customWidth="1"/>
    <col min="148" max="148" width="17" style="197" customWidth="1"/>
    <col min="149" max="149" width="23.85546875" style="197" customWidth="1"/>
    <col min="150" max="150" width="17" style="197" customWidth="1"/>
    <col min="151" max="151" width="26.42578125" style="197" customWidth="1"/>
    <col min="152" max="159" width="22.28515625" style="197" customWidth="1"/>
    <col min="160" max="160" width="18.42578125" style="197" customWidth="1"/>
    <col min="161" max="161" width="22.7109375" style="197" customWidth="1"/>
    <col min="162" max="162" width="18.42578125" style="197" customWidth="1"/>
    <col min="163" max="163" width="29.7109375" style="197" customWidth="1"/>
    <col min="164" max="164" width="18.7109375" style="197" customWidth="1"/>
    <col min="165" max="165" width="18.140625" style="197" customWidth="1"/>
    <col min="166" max="169" width="18" style="197" customWidth="1"/>
    <col min="170" max="171" width="18.42578125" style="197" customWidth="1"/>
    <col min="172" max="172" width="24.85546875" style="197" customWidth="1"/>
    <col min="173" max="173" width="18.42578125" style="197" customWidth="1"/>
    <col min="174" max="174" width="25.28515625" style="197" customWidth="1"/>
    <col min="175" max="175" width="19.7109375" style="197" customWidth="1"/>
    <col min="176" max="176" width="25.140625" style="197" customWidth="1"/>
    <col min="177" max="181" width="20.140625" style="197" customWidth="1"/>
    <col min="182" max="182" width="21" style="197" customWidth="1"/>
    <col min="183" max="183" width="21" style="195" customWidth="1"/>
    <col min="184" max="184" width="16.85546875" style="195" customWidth="1"/>
    <col min="185" max="185" width="22.85546875" style="195" customWidth="1"/>
    <col min="186" max="186" width="15.140625" style="195" customWidth="1"/>
    <col min="187" max="187" width="16.7109375" style="195" customWidth="1"/>
    <col min="188" max="188" width="11.42578125" style="195" customWidth="1"/>
    <col min="189" max="189" width="13.42578125" style="195" customWidth="1"/>
    <col min="190" max="190" width="11.85546875" style="195" customWidth="1"/>
    <col min="191" max="192" width="15.85546875" style="195" customWidth="1"/>
    <col min="193" max="193" width="20.28515625" style="195" customWidth="1"/>
    <col min="194" max="196" width="20.28515625" style="195" hidden="1" customWidth="1"/>
    <col min="197" max="197" width="22.5703125" style="195" hidden="1" customWidth="1"/>
    <col min="198" max="198" width="22.5703125" style="195" customWidth="1"/>
    <col min="199" max="199" width="20.28515625" style="195" hidden="1" customWidth="1"/>
    <col min="200" max="200" width="20.28515625" style="195" customWidth="1"/>
    <col min="201" max="201" width="20.28515625" style="195" hidden="1" customWidth="1"/>
    <col min="202" max="202" width="20.28515625" style="195" customWidth="1"/>
    <col min="203" max="203" width="26.85546875" style="195" hidden="1" customWidth="1"/>
    <col min="204" max="204" width="26.85546875" style="195" customWidth="1"/>
    <col min="205" max="205" width="26.85546875" style="195" hidden="1" customWidth="1"/>
    <col min="206" max="206" width="26.85546875" style="195" customWidth="1"/>
    <col min="207" max="210" width="20.28515625" style="195" hidden="1" customWidth="1"/>
    <col min="211" max="211" width="20.28515625" style="195" customWidth="1"/>
    <col min="212" max="212" width="20.28515625" style="195" hidden="1" customWidth="1"/>
    <col min="213" max="213" width="20.28515625" style="195" customWidth="1"/>
    <col min="214" max="214" width="20.28515625" style="195" hidden="1" customWidth="1"/>
    <col min="215" max="217" width="20.28515625" style="195" customWidth="1"/>
    <col min="218" max="218" width="12.7109375" style="195" customWidth="1"/>
    <col min="219" max="219" width="14.28515625" style="195" customWidth="1"/>
    <col min="220" max="227" width="12.7109375" style="195" customWidth="1"/>
    <col min="228" max="228" width="17.7109375" style="195" customWidth="1"/>
    <col min="229" max="229" width="25.7109375" style="195" customWidth="1"/>
    <col min="230" max="234" width="9.140625" style="189"/>
    <col min="235" max="235" width="64.5703125" style="189" hidden="1" customWidth="1"/>
    <col min="236" max="236" width="57.42578125" style="189" hidden="1" customWidth="1"/>
    <col min="237" max="16384" width="9.140625" style="189"/>
  </cols>
  <sheetData>
    <row r="1" spans="1:236" customFormat="1" ht="30" x14ac:dyDescent="0.3">
      <c r="A1" s="7" t="s">
        <v>932</v>
      </c>
      <c r="B1" s="7"/>
      <c r="C1" s="7"/>
      <c r="D1" s="7"/>
      <c r="E1" s="7"/>
      <c r="F1" s="8"/>
      <c r="G1" s="7"/>
      <c r="H1" s="7"/>
      <c r="I1" s="7"/>
      <c r="J1" s="7"/>
      <c r="K1" s="7"/>
      <c r="L1" s="7"/>
      <c r="M1" s="7"/>
      <c r="N1" s="7"/>
      <c r="O1" s="7"/>
      <c r="P1" s="7"/>
      <c r="Q1" s="7"/>
      <c r="R1" s="7"/>
      <c r="S1" s="7"/>
      <c r="T1" s="7"/>
      <c r="U1" s="7"/>
      <c r="V1" s="7"/>
      <c r="W1" s="39" t="s">
        <v>933</v>
      </c>
      <c r="IA1" t="s">
        <v>934</v>
      </c>
      <c r="IB1" s="66" t="s">
        <v>935</v>
      </c>
    </row>
    <row r="2" spans="1:236" customFormat="1" ht="30" x14ac:dyDescent="0.3">
      <c r="A2" s="543" t="s">
        <v>936</v>
      </c>
      <c r="B2" s="543"/>
      <c r="C2" s="543"/>
      <c r="D2" s="543"/>
      <c r="E2" s="543"/>
      <c r="F2" s="543"/>
      <c r="G2" s="543"/>
      <c r="H2" s="543"/>
      <c r="I2" s="543"/>
      <c r="J2" s="543"/>
      <c r="K2" s="543"/>
      <c r="L2" s="543"/>
      <c r="M2" s="543"/>
      <c r="N2" s="543"/>
      <c r="O2" s="543"/>
      <c r="P2" s="543"/>
      <c r="Q2" s="543"/>
      <c r="R2" s="543"/>
      <c r="S2" s="543"/>
      <c r="T2" s="543"/>
      <c r="U2" s="543"/>
      <c r="V2" s="543"/>
      <c r="W2" s="39" t="s">
        <v>937</v>
      </c>
      <c r="IA2" t="s">
        <v>938</v>
      </c>
      <c r="IB2" s="66" t="s">
        <v>939</v>
      </c>
    </row>
    <row r="3" spans="1:236" customFormat="1" ht="21" x14ac:dyDescent="0.3">
      <c r="J3" s="28"/>
      <c r="K3" s="28"/>
      <c r="L3" s="28"/>
      <c r="M3" s="28"/>
      <c r="N3" s="28"/>
      <c r="O3" s="28"/>
      <c r="P3" s="28"/>
      <c r="Q3" s="28"/>
      <c r="R3" s="28"/>
      <c r="S3" s="28"/>
      <c r="T3" s="28"/>
      <c r="U3" s="28"/>
      <c r="V3" s="28"/>
      <c r="W3" s="40"/>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IB3" s="66" t="s">
        <v>940</v>
      </c>
    </row>
    <row r="4" spans="1:236" s="1" customFormat="1" x14ac:dyDescent="0.3">
      <c r="A4" s="560" t="s">
        <v>98</v>
      </c>
      <c r="B4" s="280" t="s">
        <v>220</v>
      </c>
      <c r="C4" s="280" t="s">
        <v>221</v>
      </c>
      <c r="D4" s="564" t="s">
        <v>222</v>
      </c>
      <c r="E4" s="280" t="s">
        <v>941</v>
      </c>
      <c r="F4" s="281" t="s">
        <v>942</v>
      </c>
      <c r="G4" s="560" t="s">
        <v>943</v>
      </c>
      <c r="H4" s="572"/>
      <c r="I4" s="573"/>
      <c r="J4" s="544" t="s">
        <v>65</v>
      </c>
      <c r="K4" s="545"/>
      <c r="L4" s="545"/>
      <c r="M4" s="546"/>
      <c r="N4" s="547" t="s">
        <v>231</v>
      </c>
      <c r="O4" s="548"/>
      <c r="P4" s="548"/>
      <c r="Q4" s="548"/>
      <c r="R4" s="548"/>
      <c r="S4" s="548"/>
      <c r="T4" s="548"/>
      <c r="U4" s="548"/>
      <c r="V4" s="548"/>
      <c r="W4" s="548"/>
      <c r="X4" s="548"/>
      <c r="Y4" s="548"/>
      <c r="Z4" s="548"/>
      <c r="AA4" s="548"/>
      <c r="AB4" s="548"/>
      <c r="AC4" s="548"/>
      <c r="AD4" s="548"/>
      <c r="AE4" s="548"/>
      <c r="AF4" s="548"/>
      <c r="AG4" s="548"/>
      <c r="AH4" s="548"/>
      <c r="AI4" s="548"/>
      <c r="AJ4" s="548"/>
      <c r="AK4" s="548"/>
      <c r="AL4" s="548"/>
      <c r="AM4" s="549"/>
      <c r="AN4" s="550" t="s">
        <v>944</v>
      </c>
      <c r="AO4" s="551"/>
      <c r="AP4" s="551"/>
      <c r="AQ4" s="551"/>
      <c r="AR4" s="551"/>
      <c r="AS4" s="551"/>
      <c r="AT4" s="551"/>
      <c r="AU4" s="551"/>
      <c r="AV4" s="551"/>
      <c r="AW4" s="551"/>
      <c r="AX4" s="551"/>
      <c r="AY4" s="551"/>
      <c r="AZ4" s="552"/>
      <c r="BA4" s="331" t="s">
        <v>945</v>
      </c>
      <c r="BB4" s="333"/>
      <c r="BC4" s="333"/>
      <c r="BD4" s="333"/>
      <c r="BE4" s="333"/>
      <c r="BF4" s="333"/>
      <c r="BG4" s="333"/>
      <c r="BH4" s="333"/>
      <c r="BI4" s="333"/>
      <c r="BJ4" s="553"/>
      <c r="BK4" s="554" t="s">
        <v>946</v>
      </c>
      <c r="BL4" s="554"/>
      <c r="BM4" s="554"/>
      <c r="BN4" s="554"/>
      <c r="BO4" s="554"/>
      <c r="BP4" s="554"/>
      <c r="BQ4" s="554"/>
      <c r="BR4" s="554"/>
      <c r="BS4" s="554"/>
      <c r="BT4" s="46" t="s">
        <v>91</v>
      </c>
      <c r="BU4" s="555" t="s">
        <v>93</v>
      </c>
      <c r="BV4" s="555"/>
      <c r="BW4" s="555"/>
      <c r="BX4" s="556" t="s">
        <v>947</v>
      </c>
      <c r="BY4" s="556"/>
      <c r="BZ4" s="556"/>
      <c r="CA4" s="556"/>
      <c r="CB4" s="556"/>
      <c r="CC4" s="556"/>
      <c r="CD4" s="577" t="s">
        <v>225</v>
      </c>
      <c r="CE4" s="557" t="s">
        <v>227</v>
      </c>
      <c r="CF4" s="558"/>
      <c r="CG4" s="559"/>
      <c r="CH4" s="688" t="s">
        <v>229</v>
      </c>
      <c r="CI4" s="689"/>
      <c r="CJ4" s="689"/>
      <c r="CK4" s="689"/>
      <c r="CL4" s="690"/>
      <c r="CM4" s="297" t="s">
        <v>948</v>
      </c>
      <c r="CN4" s="297"/>
      <c r="CO4" s="682"/>
      <c r="CP4" s="674" t="s">
        <v>949</v>
      </c>
      <c r="CQ4" s="683" t="s">
        <v>228</v>
      </c>
      <c r="CR4" s="684"/>
      <c r="CS4" s="685" t="s">
        <v>950</v>
      </c>
      <c r="CT4" s="686"/>
      <c r="CU4" s="686"/>
      <c r="CV4" s="687"/>
      <c r="CW4" s="588" t="s">
        <v>226</v>
      </c>
      <c r="CX4" s="591" t="s">
        <v>951</v>
      </c>
      <c r="CY4" s="282" t="s">
        <v>67</v>
      </c>
      <c r="CZ4" s="283"/>
      <c r="DA4" s="283"/>
      <c r="DB4" s="283"/>
      <c r="DC4" s="283"/>
      <c r="DD4" s="283"/>
      <c r="DE4" s="283"/>
      <c r="DF4" s="283"/>
      <c r="DG4" s="283"/>
      <c r="DH4" s="283"/>
      <c r="DI4" s="283"/>
      <c r="DJ4" s="283"/>
      <c r="DK4" s="283"/>
      <c r="DL4" s="283"/>
      <c r="DM4" s="284"/>
      <c r="DN4" s="632" t="s">
        <v>29</v>
      </c>
      <c r="DO4" s="632"/>
      <c r="DP4" s="633"/>
      <c r="DQ4" s="633"/>
      <c r="DR4" s="633"/>
      <c r="DS4" s="633"/>
      <c r="DT4" s="633"/>
      <c r="DU4" s="633"/>
      <c r="DV4" s="633"/>
      <c r="DW4" s="633"/>
      <c r="DX4" s="633"/>
      <c r="DY4" s="633"/>
      <c r="DZ4" s="634"/>
      <c r="EA4" s="634"/>
      <c r="EB4" s="634"/>
      <c r="EC4" s="634"/>
      <c r="ED4" s="321" t="s">
        <v>36</v>
      </c>
      <c r="EE4" s="322"/>
      <c r="EF4" s="322"/>
      <c r="EG4" s="322"/>
      <c r="EH4" s="582"/>
      <c r="EI4" s="583" t="s">
        <v>77</v>
      </c>
      <c r="EJ4" s="583"/>
      <c r="EK4" s="583"/>
      <c r="EL4" s="583"/>
      <c r="EM4" s="583"/>
      <c r="EN4" s="583"/>
      <c r="EO4" s="583"/>
      <c r="EP4" s="583"/>
      <c r="EQ4" s="584"/>
      <c r="ER4" s="585" t="s">
        <v>71</v>
      </c>
      <c r="ES4" s="586"/>
      <c r="ET4" s="586"/>
      <c r="EU4" s="586"/>
      <c r="EV4" s="586"/>
      <c r="EW4" s="586"/>
      <c r="EX4" s="586"/>
      <c r="EY4" s="586"/>
      <c r="EZ4" s="587"/>
      <c r="FA4" s="587"/>
      <c r="FB4" s="587"/>
      <c r="FC4" s="587"/>
      <c r="FD4" s="709" t="s">
        <v>73</v>
      </c>
      <c r="FE4" s="710"/>
      <c r="FF4" s="710"/>
      <c r="FG4" s="710"/>
      <c r="FH4" s="710"/>
      <c r="FI4" s="710"/>
      <c r="FJ4" s="710"/>
      <c r="FK4" s="710"/>
      <c r="FL4" s="710"/>
      <c r="FM4" s="710"/>
      <c r="FN4" s="711"/>
      <c r="FO4" s="712" t="s">
        <v>75</v>
      </c>
      <c r="FP4" s="712"/>
      <c r="FQ4" s="712"/>
      <c r="FR4" s="713"/>
      <c r="FS4" s="713"/>
      <c r="FT4" s="713"/>
      <c r="FU4" s="713"/>
      <c r="FV4" s="713"/>
      <c r="FW4" s="713"/>
      <c r="FX4" s="713"/>
      <c r="FY4" s="714"/>
      <c r="FZ4" s="714"/>
      <c r="GA4" s="602" t="s">
        <v>952</v>
      </c>
      <c r="GB4" s="603"/>
      <c r="GC4" s="603"/>
      <c r="GD4" s="603"/>
      <c r="GE4" s="603"/>
      <c r="GF4" s="603"/>
      <c r="GG4" s="603"/>
      <c r="GH4" s="603"/>
      <c r="GI4" s="603"/>
      <c r="GJ4" s="604"/>
      <c r="GK4" s="604"/>
      <c r="GL4" s="605" t="s">
        <v>41</v>
      </c>
      <c r="GM4" s="606"/>
      <c r="GN4" s="606"/>
      <c r="GO4" s="606"/>
      <c r="GP4" s="606"/>
      <c r="GQ4" s="606"/>
      <c r="GR4" s="606"/>
      <c r="GS4" s="606"/>
      <c r="GT4" s="606"/>
      <c r="GU4" s="606"/>
      <c r="GV4" s="606"/>
      <c r="GW4" s="606"/>
      <c r="GX4" s="606"/>
      <c r="GY4" s="606"/>
      <c r="GZ4" s="606"/>
      <c r="HA4" s="606"/>
      <c r="HB4" s="606"/>
      <c r="HC4" s="606"/>
      <c r="HD4" s="606"/>
      <c r="HE4" s="606"/>
      <c r="HF4" s="606"/>
      <c r="HG4" s="606"/>
      <c r="HH4" s="606"/>
      <c r="HI4" s="607"/>
      <c r="HJ4" s="591" t="s">
        <v>953</v>
      </c>
      <c r="HK4" s="608"/>
      <c r="HL4" s="608"/>
      <c r="HM4" s="608"/>
      <c r="HN4" s="608"/>
      <c r="HO4" s="608"/>
      <c r="HP4" s="608"/>
      <c r="HQ4" s="608"/>
      <c r="HR4" s="608"/>
      <c r="HS4" s="608"/>
      <c r="HT4" s="608"/>
      <c r="HU4" s="609"/>
      <c r="IB4" s="66" t="s">
        <v>954</v>
      </c>
    </row>
    <row r="5" spans="1:236" s="1" customFormat="1" ht="18.75" customHeight="1" x14ac:dyDescent="0.3">
      <c r="A5" s="561"/>
      <c r="B5" s="299"/>
      <c r="C5" s="299"/>
      <c r="D5" s="565"/>
      <c r="E5" s="299"/>
      <c r="F5" s="566"/>
      <c r="G5" s="561"/>
      <c r="H5" s="563"/>
      <c r="I5" s="574"/>
      <c r="J5" s="610" t="s">
        <v>247</v>
      </c>
      <c r="K5" s="382"/>
      <c r="L5" s="382"/>
      <c r="M5" s="611"/>
      <c r="N5" s="612" t="s">
        <v>955</v>
      </c>
      <c r="O5" s="613"/>
      <c r="P5" s="613"/>
      <c r="Q5" s="613"/>
      <c r="R5" s="613"/>
      <c r="S5" s="613"/>
      <c r="T5" s="613" t="s">
        <v>956</v>
      </c>
      <c r="U5" s="613"/>
      <c r="V5" s="613"/>
      <c r="W5" s="613"/>
      <c r="X5" s="613"/>
      <c r="Y5" s="613"/>
      <c r="Z5" s="614" t="s">
        <v>258</v>
      </c>
      <c r="AA5" s="615"/>
      <c r="AB5" s="615"/>
      <c r="AC5" s="615"/>
      <c r="AD5" s="615"/>
      <c r="AE5" s="615"/>
      <c r="AF5" s="615"/>
      <c r="AG5" s="615"/>
      <c r="AH5" s="615"/>
      <c r="AI5" s="615"/>
      <c r="AJ5" s="615"/>
      <c r="AK5" s="615"/>
      <c r="AL5" s="567" t="s">
        <v>259</v>
      </c>
      <c r="AM5" s="568" t="s">
        <v>260</v>
      </c>
      <c r="AN5" s="616" t="s">
        <v>257</v>
      </c>
      <c r="AO5" s="394"/>
      <c r="AP5" s="394"/>
      <c r="AQ5" s="617"/>
      <c r="AR5" s="618" t="s">
        <v>238</v>
      </c>
      <c r="AS5" s="619"/>
      <c r="AT5" s="619"/>
      <c r="AU5" s="619"/>
      <c r="AV5" s="619"/>
      <c r="AW5" s="620"/>
      <c r="AX5" s="393" t="s">
        <v>957</v>
      </c>
      <c r="AY5" s="660" t="s">
        <v>958</v>
      </c>
      <c r="AZ5" s="661" t="s">
        <v>959</v>
      </c>
      <c r="BA5" s="621" t="s">
        <v>960</v>
      </c>
      <c r="BB5" s="373"/>
      <c r="BC5" s="373"/>
      <c r="BD5" s="373"/>
      <c r="BE5" s="302" t="s">
        <v>238</v>
      </c>
      <c r="BF5" s="302"/>
      <c r="BG5" s="302"/>
      <c r="BH5" s="302"/>
      <c r="BI5" s="302" t="s">
        <v>259</v>
      </c>
      <c r="BJ5" s="644" t="s">
        <v>260</v>
      </c>
      <c r="BK5" s="538" t="s">
        <v>961</v>
      </c>
      <c r="BL5" s="539"/>
      <c r="BM5" s="410"/>
      <c r="BN5" s="647" t="s">
        <v>243</v>
      </c>
      <c r="BO5" s="622" t="s">
        <v>962</v>
      </c>
      <c r="BP5" s="623"/>
      <c r="BQ5" s="623"/>
      <c r="BR5" s="624"/>
      <c r="BS5" s="311" t="s">
        <v>245</v>
      </c>
      <c r="BT5" s="650" t="s">
        <v>963</v>
      </c>
      <c r="BU5" s="653" t="s">
        <v>964</v>
      </c>
      <c r="BV5" s="653" t="s">
        <v>965</v>
      </c>
      <c r="BW5" s="653" t="s">
        <v>966</v>
      </c>
      <c r="BX5" s="575" t="s">
        <v>286</v>
      </c>
      <c r="BY5" s="575" t="s">
        <v>287</v>
      </c>
      <c r="BZ5" s="716" t="s">
        <v>967</v>
      </c>
      <c r="CA5" s="717"/>
      <c r="CB5" s="720" t="s">
        <v>968</v>
      </c>
      <c r="CC5" s="721"/>
      <c r="CD5" s="578"/>
      <c r="CE5" s="580" t="s">
        <v>248</v>
      </c>
      <c r="CF5" s="581" t="s">
        <v>249</v>
      </c>
      <c r="CG5" s="571" t="s">
        <v>250</v>
      </c>
      <c r="CH5" s="646" t="s">
        <v>969</v>
      </c>
      <c r="CI5" s="645" t="s">
        <v>119</v>
      </c>
      <c r="CJ5" s="645" t="s">
        <v>970</v>
      </c>
      <c r="CK5" s="654" t="s">
        <v>971</v>
      </c>
      <c r="CL5" s="668" t="s">
        <v>972</v>
      </c>
      <c r="CM5" s="536" t="s">
        <v>133</v>
      </c>
      <c r="CN5" s="405"/>
      <c r="CO5" s="671" t="s">
        <v>973</v>
      </c>
      <c r="CP5" s="675"/>
      <c r="CQ5" s="677" t="s">
        <v>251</v>
      </c>
      <c r="CR5" s="678" t="s">
        <v>252</v>
      </c>
      <c r="CS5" s="679" t="s">
        <v>974</v>
      </c>
      <c r="CT5" s="680" t="s">
        <v>975</v>
      </c>
      <c r="CU5" s="680" t="s">
        <v>976</v>
      </c>
      <c r="CV5" s="681" t="s">
        <v>977</v>
      </c>
      <c r="CW5" s="589"/>
      <c r="CX5" s="592"/>
      <c r="CY5" s="517" t="s">
        <v>236</v>
      </c>
      <c r="CZ5" s="373" t="s">
        <v>257</v>
      </c>
      <c r="DA5" s="373"/>
      <c r="DB5" s="373"/>
      <c r="DC5" s="373"/>
      <c r="DD5" s="447" t="s">
        <v>978</v>
      </c>
      <c r="DE5" s="513"/>
      <c r="DF5" s="448"/>
      <c r="DG5" s="513" t="s">
        <v>238</v>
      </c>
      <c r="DH5" s="513"/>
      <c r="DI5" s="448"/>
      <c r="DJ5" s="447" t="s">
        <v>979</v>
      </c>
      <c r="DK5" s="513"/>
      <c r="DL5" s="513"/>
      <c r="DM5" s="732"/>
      <c r="DN5" s="724" t="s">
        <v>980</v>
      </c>
      <c r="DO5" s="725"/>
      <c r="DP5" s="625" t="s">
        <v>257</v>
      </c>
      <c r="DQ5" s="625"/>
      <c r="DR5" s="625"/>
      <c r="DS5" s="625"/>
      <c r="DT5" s="594" t="s">
        <v>978</v>
      </c>
      <c r="DU5" s="594"/>
      <c r="DV5" s="594"/>
      <c r="DW5" s="594" t="s">
        <v>258</v>
      </c>
      <c r="DX5" s="594"/>
      <c r="DY5" s="594"/>
      <c r="DZ5" s="599" t="s">
        <v>981</v>
      </c>
      <c r="EA5" s="626" t="s">
        <v>240</v>
      </c>
      <c r="EB5" s="627"/>
      <c r="EC5" s="628"/>
      <c r="ED5" s="304" t="s">
        <v>246</v>
      </c>
      <c r="EE5" s="382" t="s">
        <v>982</v>
      </c>
      <c r="EF5" s="382"/>
      <c r="EG5" s="382"/>
      <c r="EH5" s="383"/>
      <c r="EI5" s="350" t="s">
        <v>983</v>
      </c>
      <c r="EJ5" s="629" t="s">
        <v>257</v>
      </c>
      <c r="EK5" s="630"/>
      <c r="EL5" s="630"/>
      <c r="EM5" s="630"/>
      <c r="EN5" s="351" t="s">
        <v>238</v>
      </c>
      <c r="EO5" s="351"/>
      <c r="EP5" s="351"/>
      <c r="EQ5" s="351"/>
      <c r="ER5" s="593" t="s">
        <v>263</v>
      </c>
      <c r="ES5" s="631" t="s">
        <v>257</v>
      </c>
      <c r="ET5" s="631"/>
      <c r="EU5" s="631"/>
      <c r="EV5" s="631"/>
      <c r="EW5" s="596" t="s">
        <v>238</v>
      </c>
      <c r="EX5" s="596"/>
      <c r="EY5" s="596"/>
      <c r="EZ5" s="596"/>
      <c r="FA5" s="596"/>
      <c r="FB5" s="702" t="s">
        <v>981</v>
      </c>
      <c r="FC5" s="662" t="s">
        <v>264</v>
      </c>
      <c r="FD5" s="641" t="s">
        <v>984</v>
      </c>
      <c r="FE5" s="394" t="s">
        <v>257</v>
      </c>
      <c r="FF5" s="394"/>
      <c r="FG5" s="394"/>
      <c r="FH5" s="394"/>
      <c r="FI5" s="362" t="s">
        <v>238</v>
      </c>
      <c r="FJ5" s="362"/>
      <c r="FK5" s="362"/>
      <c r="FL5" s="362"/>
      <c r="FM5" s="362"/>
      <c r="FN5" s="734"/>
      <c r="FO5" s="350" t="s">
        <v>984</v>
      </c>
      <c r="FP5" s="386" t="s">
        <v>257</v>
      </c>
      <c r="FQ5" s="386"/>
      <c r="FR5" s="386"/>
      <c r="FS5" s="386"/>
      <c r="FT5" s="504" t="s">
        <v>238</v>
      </c>
      <c r="FU5" s="735"/>
      <c r="FV5" s="735"/>
      <c r="FW5" s="735"/>
      <c r="FX5" s="735"/>
      <c r="FY5" s="505"/>
      <c r="FZ5" s="542" t="s">
        <v>985</v>
      </c>
      <c r="GA5" s="646" t="s">
        <v>257</v>
      </c>
      <c r="GB5" s="645"/>
      <c r="GC5" s="645"/>
      <c r="GD5" s="645"/>
      <c r="GE5" s="636" t="s">
        <v>238</v>
      </c>
      <c r="GF5" s="637"/>
      <c r="GG5" s="637"/>
      <c r="GH5" s="637"/>
      <c r="GI5" s="637"/>
      <c r="GJ5" s="638"/>
      <c r="GK5" s="745" t="s">
        <v>264</v>
      </c>
      <c r="GL5" s="748" t="s">
        <v>986</v>
      </c>
      <c r="GM5" s="691" t="s">
        <v>987</v>
      </c>
      <c r="GN5" s="693" t="s">
        <v>267</v>
      </c>
      <c r="GO5" s="705" t="s">
        <v>268</v>
      </c>
      <c r="GP5" s="706"/>
      <c r="GQ5" s="706"/>
      <c r="GR5" s="707"/>
      <c r="GS5" s="728" t="s">
        <v>192</v>
      </c>
      <c r="GT5" s="729"/>
      <c r="GU5" s="728" t="s">
        <v>200</v>
      </c>
      <c r="GV5" s="729"/>
      <c r="GW5" s="737" t="s">
        <v>269</v>
      </c>
      <c r="GX5" s="738"/>
      <c r="GY5" s="738"/>
      <c r="GZ5" s="738"/>
      <c r="HA5" s="739"/>
      <c r="HB5" s="728" t="s">
        <v>270</v>
      </c>
      <c r="HC5" s="729"/>
      <c r="HD5" s="368" t="s">
        <v>215</v>
      </c>
      <c r="HE5" s="368"/>
      <c r="HF5" s="368"/>
      <c r="HG5" s="368"/>
      <c r="HH5" s="696" t="s">
        <v>271</v>
      </c>
      <c r="HI5" s="699" t="s">
        <v>272</v>
      </c>
      <c r="HJ5" s="635" t="s">
        <v>237</v>
      </c>
      <c r="HK5" s="369"/>
      <c r="HL5" s="369"/>
      <c r="HM5" s="369"/>
      <c r="HN5" s="369" t="s">
        <v>273</v>
      </c>
      <c r="HO5" s="369"/>
      <c r="HP5" s="369"/>
      <c r="HQ5" s="369"/>
      <c r="HR5" s="369"/>
      <c r="HS5" s="369"/>
      <c r="HT5" s="369" t="s">
        <v>981</v>
      </c>
      <c r="HU5" s="715" t="s">
        <v>988</v>
      </c>
      <c r="IB5" s="66" t="s">
        <v>989</v>
      </c>
    </row>
    <row r="6" spans="1:236" s="1" customFormat="1" ht="18.75" customHeight="1" x14ac:dyDescent="0.3">
      <c r="A6" s="562"/>
      <c r="B6" s="563"/>
      <c r="C6" s="563"/>
      <c r="D6" s="565"/>
      <c r="E6" s="299"/>
      <c r="F6" s="566"/>
      <c r="G6" s="562"/>
      <c r="H6" s="563"/>
      <c r="I6" s="574"/>
      <c r="J6" s="347" t="s">
        <v>274</v>
      </c>
      <c r="K6" s="348"/>
      <c r="L6" s="348" t="s">
        <v>198</v>
      </c>
      <c r="M6" s="344"/>
      <c r="N6" s="639" t="s">
        <v>234</v>
      </c>
      <c r="O6" s="567"/>
      <c r="P6" s="567"/>
      <c r="Q6" s="613" t="s">
        <v>235</v>
      </c>
      <c r="R6" s="613"/>
      <c r="S6" s="613"/>
      <c r="T6" s="567" t="s">
        <v>234</v>
      </c>
      <c r="U6" s="567"/>
      <c r="V6" s="567"/>
      <c r="W6" s="613" t="s">
        <v>235</v>
      </c>
      <c r="X6" s="613"/>
      <c r="Y6" s="613"/>
      <c r="Z6" s="614" t="s">
        <v>190</v>
      </c>
      <c r="AA6" s="615"/>
      <c r="AB6" s="640"/>
      <c r="AC6" s="614" t="s">
        <v>192</v>
      </c>
      <c r="AD6" s="615"/>
      <c r="AE6" s="640"/>
      <c r="AF6" s="614" t="s">
        <v>200</v>
      </c>
      <c r="AG6" s="615"/>
      <c r="AH6" s="640"/>
      <c r="AI6" s="614" t="s">
        <v>283</v>
      </c>
      <c r="AJ6" s="615"/>
      <c r="AK6" s="640"/>
      <c r="AL6" s="567"/>
      <c r="AM6" s="568"/>
      <c r="AN6" s="641" t="s">
        <v>274</v>
      </c>
      <c r="AO6" s="362"/>
      <c r="AP6" s="362" t="s">
        <v>198</v>
      </c>
      <c r="AQ6" s="359"/>
      <c r="AR6" s="569" t="s">
        <v>186</v>
      </c>
      <c r="AS6" s="657" t="s">
        <v>188</v>
      </c>
      <c r="AT6" s="659" t="s">
        <v>190</v>
      </c>
      <c r="AU6" s="657" t="s">
        <v>192</v>
      </c>
      <c r="AV6" s="659" t="s">
        <v>200</v>
      </c>
      <c r="AW6" s="659" t="s">
        <v>283</v>
      </c>
      <c r="AX6" s="393"/>
      <c r="AY6" s="660"/>
      <c r="AZ6" s="661"/>
      <c r="BA6" s="301" t="s">
        <v>274</v>
      </c>
      <c r="BB6" s="302"/>
      <c r="BC6" s="302" t="s">
        <v>198</v>
      </c>
      <c r="BD6" s="302"/>
      <c r="BE6" s="302"/>
      <c r="BF6" s="302"/>
      <c r="BG6" s="302"/>
      <c r="BH6" s="302"/>
      <c r="BI6" s="302"/>
      <c r="BJ6" s="644"/>
      <c r="BK6" s="624" t="s">
        <v>990</v>
      </c>
      <c r="BL6" s="343" t="s">
        <v>210</v>
      </c>
      <c r="BM6" s="343" t="s">
        <v>208</v>
      </c>
      <c r="BN6" s="648"/>
      <c r="BO6" s="642" t="s">
        <v>291</v>
      </c>
      <c r="BP6" s="643"/>
      <c r="BQ6" s="642" t="s">
        <v>292</v>
      </c>
      <c r="BR6" s="643"/>
      <c r="BS6" s="313"/>
      <c r="BT6" s="651"/>
      <c r="BU6" s="653"/>
      <c r="BV6" s="653"/>
      <c r="BW6" s="653"/>
      <c r="BX6" s="575"/>
      <c r="BY6" s="575"/>
      <c r="BZ6" s="718"/>
      <c r="CA6" s="719"/>
      <c r="CB6" s="722"/>
      <c r="CC6" s="723"/>
      <c r="CD6" s="578"/>
      <c r="CE6" s="580"/>
      <c r="CF6" s="581"/>
      <c r="CG6" s="571"/>
      <c r="CH6" s="646"/>
      <c r="CI6" s="645"/>
      <c r="CJ6" s="645"/>
      <c r="CK6" s="655"/>
      <c r="CL6" s="669"/>
      <c r="CM6" s="537"/>
      <c r="CN6" s="409"/>
      <c r="CO6" s="672"/>
      <c r="CP6" s="675"/>
      <c r="CQ6" s="677"/>
      <c r="CR6" s="678"/>
      <c r="CS6" s="679"/>
      <c r="CT6" s="680"/>
      <c r="CU6" s="680"/>
      <c r="CV6" s="681"/>
      <c r="CW6" s="589"/>
      <c r="CX6" s="592"/>
      <c r="CY6" s="517"/>
      <c r="CZ6" s="302" t="s">
        <v>274</v>
      </c>
      <c r="DA6" s="302"/>
      <c r="DB6" s="302" t="s">
        <v>198</v>
      </c>
      <c r="DC6" s="302"/>
      <c r="DD6" s="449"/>
      <c r="DE6" s="516"/>
      <c r="DF6" s="450"/>
      <c r="DG6" s="516"/>
      <c r="DH6" s="516"/>
      <c r="DI6" s="450"/>
      <c r="DJ6" s="514"/>
      <c r="DK6" s="515"/>
      <c r="DL6" s="515"/>
      <c r="DM6" s="733"/>
      <c r="DN6" s="726"/>
      <c r="DO6" s="727"/>
      <c r="DP6" s="594" t="s">
        <v>274</v>
      </c>
      <c r="DQ6" s="594"/>
      <c r="DR6" s="594" t="s">
        <v>198</v>
      </c>
      <c r="DS6" s="594"/>
      <c r="DT6" s="594" t="s">
        <v>991</v>
      </c>
      <c r="DU6" s="597" t="s">
        <v>289</v>
      </c>
      <c r="DV6" s="598" t="s">
        <v>290</v>
      </c>
      <c r="DW6" s="594" t="s">
        <v>276</v>
      </c>
      <c r="DX6" s="594" t="s">
        <v>277</v>
      </c>
      <c r="DY6" s="594" t="s">
        <v>278</v>
      </c>
      <c r="DZ6" s="600"/>
      <c r="EA6" s="594" t="s">
        <v>991</v>
      </c>
      <c r="EB6" s="597" t="s">
        <v>289</v>
      </c>
      <c r="EC6" s="598" t="s">
        <v>290</v>
      </c>
      <c r="ED6" s="304"/>
      <c r="EE6" s="348" t="s">
        <v>274</v>
      </c>
      <c r="EF6" s="348"/>
      <c r="EG6" s="348" t="s">
        <v>198</v>
      </c>
      <c r="EH6" s="595"/>
      <c r="EI6" s="350"/>
      <c r="EJ6" s="542" t="s">
        <v>274</v>
      </c>
      <c r="EK6" s="350"/>
      <c r="EL6" s="542" t="s">
        <v>198</v>
      </c>
      <c r="EM6" s="349"/>
      <c r="EN6" s="351" t="s">
        <v>190</v>
      </c>
      <c r="EO6" s="351" t="s">
        <v>192</v>
      </c>
      <c r="EP6" s="351" t="s">
        <v>200</v>
      </c>
      <c r="EQ6" s="351" t="s">
        <v>283</v>
      </c>
      <c r="ER6" s="593"/>
      <c r="ES6" s="596" t="s">
        <v>274</v>
      </c>
      <c r="ET6" s="596"/>
      <c r="EU6" s="596" t="s">
        <v>198</v>
      </c>
      <c r="EV6" s="596"/>
      <c r="EW6" s="596" t="s">
        <v>992</v>
      </c>
      <c r="EX6" s="596" t="s">
        <v>276</v>
      </c>
      <c r="EY6" s="596" t="s">
        <v>277</v>
      </c>
      <c r="EZ6" s="596" t="s">
        <v>278</v>
      </c>
      <c r="FA6" s="596" t="s">
        <v>993</v>
      </c>
      <c r="FB6" s="703"/>
      <c r="FC6" s="663"/>
      <c r="FD6" s="641"/>
      <c r="FE6" s="362" t="s">
        <v>274</v>
      </c>
      <c r="FF6" s="362"/>
      <c r="FG6" s="362" t="s">
        <v>198</v>
      </c>
      <c r="FH6" s="362"/>
      <c r="FI6" s="362"/>
      <c r="FJ6" s="362"/>
      <c r="FK6" s="362"/>
      <c r="FL6" s="362"/>
      <c r="FM6" s="362"/>
      <c r="FN6" s="734"/>
      <c r="FO6" s="350"/>
      <c r="FP6" s="351" t="s">
        <v>274</v>
      </c>
      <c r="FQ6" s="351"/>
      <c r="FR6" s="351" t="s">
        <v>198</v>
      </c>
      <c r="FS6" s="351"/>
      <c r="FT6" s="508"/>
      <c r="FU6" s="736"/>
      <c r="FV6" s="736"/>
      <c r="FW6" s="736"/>
      <c r="FX6" s="736"/>
      <c r="FY6" s="509"/>
      <c r="FZ6" s="542"/>
      <c r="GA6" s="646" t="s">
        <v>994</v>
      </c>
      <c r="GB6" s="645"/>
      <c r="GC6" s="645" t="s">
        <v>198</v>
      </c>
      <c r="GD6" s="645"/>
      <c r="GE6" s="645" t="s">
        <v>992</v>
      </c>
      <c r="GF6" s="645" t="s">
        <v>276</v>
      </c>
      <c r="GG6" s="645" t="s">
        <v>277</v>
      </c>
      <c r="GH6" s="645" t="s">
        <v>278</v>
      </c>
      <c r="GI6" s="708" t="s">
        <v>993</v>
      </c>
      <c r="GJ6" s="743" t="s">
        <v>283</v>
      </c>
      <c r="GK6" s="746"/>
      <c r="GL6" s="749"/>
      <c r="GM6" s="692"/>
      <c r="GN6" s="694"/>
      <c r="GO6" s="367" t="s">
        <v>234</v>
      </c>
      <c r="GP6" s="367"/>
      <c r="GQ6" s="666" t="s">
        <v>235</v>
      </c>
      <c r="GR6" s="667"/>
      <c r="GS6" s="730"/>
      <c r="GT6" s="731"/>
      <c r="GU6" s="730"/>
      <c r="GV6" s="731"/>
      <c r="GW6" s="740"/>
      <c r="GX6" s="741"/>
      <c r="GY6" s="741"/>
      <c r="GZ6" s="741"/>
      <c r="HA6" s="742"/>
      <c r="HB6" s="730"/>
      <c r="HC6" s="731"/>
      <c r="HD6" s="367" t="s">
        <v>234</v>
      </c>
      <c r="HE6" s="367"/>
      <c r="HF6" s="367" t="s">
        <v>235</v>
      </c>
      <c r="HG6" s="367"/>
      <c r="HH6" s="697"/>
      <c r="HI6" s="700"/>
      <c r="HJ6" s="665" t="s">
        <v>274</v>
      </c>
      <c r="HK6" s="397"/>
      <c r="HL6" s="398" t="s">
        <v>198</v>
      </c>
      <c r="HM6" s="398"/>
      <c r="HN6" s="369" t="s">
        <v>992</v>
      </c>
      <c r="HO6" s="369" t="s">
        <v>276</v>
      </c>
      <c r="HP6" s="369" t="s">
        <v>277</v>
      </c>
      <c r="HQ6" s="369" t="s">
        <v>278</v>
      </c>
      <c r="HR6" s="369" t="s">
        <v>993</v>
      </c>
      <c r="HS6" s="369" t="s">
        <v>283</v>
      </c>
      <c r="HT6" s="369"/>
      <c r="HU6" s="715"/>
      <c r="IB6" s="66" t="s">
        <v>995</v>
      </c>
    </row>
    <row r="7" spans="1:236" s="1" customFormat="1" ht="56.25" x14ac:dyDescent="0.3">
      <c r="A7" s="562"/>
      <c r="B7" s="563"/>
      <c r="C7" s="563"/>
      <c r="D7" s="298"/>
      <c r="E7" s="299"/>
      <c r="F7" s="566"/>
      <c r="G7" s="9" t="s">
        <v>234</v>
      </c>
      <c r="H7" s="10" t="s">
        <v>235</v>
      </c>
      <c r="I7" s="34" t="s">
        <v>233</v>
      </c>
      <c r="J7" s="29" t="s">
        <v>234</v>
      </c>
      <c r="K7" s="30" t="s">
        <v>235</v>
      </c>
      <c r="L7" s="30" t="s">
        <v>234</v>
      </c>
      <c r="M7" s="31" t="s">
        <v>235</v>
      </c>
      <c r="N7" s="32" t="s">
        <v>48</v>
      </c>
      <c r="O7" s="33" t="s">
        <v>50</v>
      </c>
      <c r="P7" s="33" t="s">
        <v>52</v>
      </c>
      <c r="Q7" s="33" t="s">
        <v>48</v>
      </c>
      <c r="R7" s="33" t="s">
        <v>50</v>
      </c>
      <c r="S7" s="33" t="s">
        <v>52</v>
      </c>
      <c r="T7" s="33" t="s">
        <v>48</v>
      </c>
      <c r="U7" s="33" t="s">
        <v>50</v>
      </c>
      <c r="V7" s="33" t="s">
        <v>52</v>
      </c>
      <c r="W7" s="33" t="s">
        <v>48</v>
      </c>
      <c r="X7" s="33" t="s">
        <v>50</v>
      </c>
      <c r="Y7" s="33" t="s">
        <v>52</v>
      </c>
      <c r="Z7" s="33" t="s">
        <v>48</v>
      </c>
      <c r="AA7" s="33" t="s">
        <v>50</v>
      </c>
      <c r="AB7" s="33" t="s">
        <v>52</v>
      </c>
      <c r="AC7" s="33" t="s">
        <v>48</v>
      </c>
      <c r="AD7" s="33" t="s">
        <v>50</v>
      </c>
      <c r="AE7" s="33" t="s">
        <v>52</v>
      </c>
      <c r="AF7" s="33" t="s">
        <v>48</v>
      </c>
      <c r="AG7" s="33" t="s">
        <v>50</v>
      </c>
      <c r="AH7" s="33" t="s">
        <v>52</v>
      </c>
      <c r="AI7" s="33" t="s">
        <v>48</v>
      </c>
      <c r="AJ7" s="33" t="s">
        <v>50</v>
      </c>
      <c r="AK7" s="33" t="s">
        <v>52</v>
      </c>
      <c r="AL7" s="567"/>
      <c r="AM7" s="568"/>
      <c r="AN7" s="41" t="s">
        <v>234</v>
      </c>
      <c r="AO7" s="42" t="s">
        <v>235</v>
      </c>
      <c r="AP7" s="42" t="s">
        <v>234</v>
      </c>
      <c r="AQ7" s="42" t="s">
        <v>235</v>
      </c>
      <c r="AR7" s="570"/>
      <c r="AS7" s="658"/>
      <c r="AT7" s="658"/>
      <c r="AU7" s="658"/>
      <c r="AV7" s="658"/>
      <c r="AW7" s="658"/>
      <c r="AX7" s="393"/>
      <c r="AY7" s="660"/>
      <c r="AZ7" s="661"/>
      <c r="BA7" s="43" t="s">
        <v>234</v>
      </c>
      <c r="BB7" s="44" t="s">
        <v>235</v>
      </c>
      <c r="BC7" s="44" t="s">
        <v>234</v>
      </c>
      <c r="BD7" s="44" t="s">
        <v>235</v>
      </c>
      <c r="BE7" s="44" t="s">
        <v>190</v>
      </c>
      <c r="BF7" s="44" t="s">
        <v>192</v>
      </c>
      <c r="BG7" s="44" t="s">
        <v>200</v>
      </c>
      <c r="BH7" s="44" t="s">
        <v>283</v>
      </c>
      <c r="BI7" s="302"/>
      <c r="BJ7" s="644"/>
      <c r="BK7" s="624"/>
      <c r="BL7" s="343"/>
      <c r="BM7" s="343"/>
      <c r="BN7" s="649"/>
      <c r="BO7" s="45" t="s">
        <v>165</v>
      </c>
      <c r="BP7" s="45" t="s">
        <v>167</v>
      </c>
      <c r="BQ7" s="45" t="s">
        <v>165</v>
      </c>
      <c r="BR7" s="45" t="s">
        <v>167</v>
      </c>
      <c r="BS7" s="315"/>
      <c r="BT7" s="652"/>
      <c r="BU7" s="653"/>
      <c r="BV7" s="653"/>
      <c r="BW7" s="653"/>
      <c r="BX7" s="576"/>
      <c r="BY7" s="576"/>
      <c r="BZ7" s="47" t="s">
        <v>996</v>
      </c>
      <c r="CA7" s="47" t="s">
        <v>11</v>
      </c>
      <c r="CB7" s="47" t="s">
        <v>996</v>
      </c>
      <c r="CC7" s="47" t="s">
        <v>11</v>
      </c>
      <c r="CD7" s="579"/>
      <c r="CE7" s="580"/>
      <c r="CF7" s="581"/>
      <c r="CG7" s="571"/>
      <c r="CH7" s="646"/>
      <c r="CI7" s="645"/>
      <c r="CJ7" s="645"/>
      <c r="CK7" s="656"/>
      <c r="CL7" s="670"/>
      <c r="CM7" s="51" t="s">
        <v>997</v>
      </c>
      <c r="CN7" s="52" t="s">
        <v>998</v>
      </c>
      <c r="CO7" s="673"/>
      <c r="CP7" s="676"/>
      <c r="CQ7" s="677"/>
      <c r="CR7" s="678"/>
      <c r="CS7" s="679"/>
      <c r="CT7" s="680"/>
      <c r="CU7" s="680"/>
      <c r="CV7" s="681"/>
      <c r="CW7" s="590"/>
      <c r="CX7" s="592"/>
      <c r="CY7" s="517"/>
      <c r="CZ7" s="44" t="s">
        <v>234</v>
      </c>
      <c r="DA7" s="44" t="s">
        <v>235</v>
      </c>
      <c r="DB7" s="44" t="s">
        <v>234</v>
      </c>
      <c r="DC7" s="44" t="s">
        <v>235</v>
      </c>
      <c r="DD7" s="44" t="s">
        <v>991</v>
      </c>
      <c r="DE7" s="53" t="s">
        <v>289</v>
      </c>
      <c r="DF7" s="54" t="s">
        <v>290</v>
      </c>
      <c r="DG7" s="44" t="s">
        <v>276</v>
      </c>
      <c r="DH7" s="44" t="s">
        <v>277</v>
      </c>
      <c r="DI7" s="44" t="s">
        <v>278</v>
      </c>
      <c r="DJ7" s="44" t="s">
        <v>991</v>
      </c>
      <c r="DK7" s="53" t="s">
        <v>289</v>
      </c>
      <c r="DL7" s="54" t="s">
        <v>290</v>
      </c>
      <c r="DM7" s="54" t="s">
        <v>999</v>
      </c>
      <c r="DN7" s="56" t="s">
        <v>281</v>
      </c>
      <c r="DO7" s="56" t="s">
        <v>1000</v>
      </c>
      <c r="DP7" s="55" t="s">
        <v>234</v>
      </c>
      <c r="DQ7" s="55" t="s">
        <v>235</v>
      </c>
      <c r="DR7" s="55" t="s">
        <v>234</v>
      </c>
      <c r="DS7" s="55" t="s">
        <v>235</v>
      </c>
      <c r="DT7" s="594"/>
      <c r="DU7" s="597"/>
      <c r="DV7" s="598"/>
      <c r="DW7" s="594"/>
      <c r="DX7" s="594"/>
      <c r="DY7" s="594"/>
      <c r="DZ7" s="601"/>
      <c r="EA7" s="594"/>
      <c r="EB7" s="597"/>
      <c r="EC7" s="598"/>
      <c r="ED7" s="304"/>
      <c r="EE7" s="30" t="s">
        <v>234</v>
      </c>
      <c r="EF7" s="30" t="s">
        <v>235</v>
      </c>
      <c r="EG7" s="30" t="s">
        <v>234</v>
      </c>
      <c r="EH7" s="58" t="s">
        <v>235</v>
      </c>
      <c r="EI7" s="350"/>
      <c r="EJ7" s="57" t="s">
        <v>234</v>
      </c>
      <c r="EK7" s="57" t="s">
        <v>235</v>
      </c>
      <c r="EL7" s="57" t="s">
        <v>234</v>
      </c>
      <c r="EM7" s="59" t="s">
        <v>235</v>
      </c>
      <c r="EN7" s="351"/>
      <c r="EO7" s="351"/>
      <c r="EP7" s="351"/>
      <c r="EQ7" s="351"/>
      <c r="ER7" s="593"/>
      <c r="ES7" s="60" t="s">
        <v>234</v>
      </c>
      <c r="ET7" s="60" t="s">
        <v>235</v>
      </c>
      <c r="EU7" s="60" t="s">
        <v>234</v>
      </c>
      <c r="EV7" s="60" t="s">
        <v>235</v>
      </c>
      <c r="EW7" s="596"/>
      <c r="EX7" s="596"/>
      <c r="EY7" s="596"/>
      <c r="EZ7" s="596"/>
      <c r="FA7" s="596"/>
      <c r="FB7" s="704"/>
      <c r="FC7" s="664"/>
      <c r="FD7" s="641"/>
      <c r="FE7" s="42" t="s">
        <v>234</v>
      </c>
      <c r="FF7" s="42" t="s">
        <v>235</v>
      </c>
      <c r="FG7" s="42" t="s">
        <v>234</v>
      </c>
      <c r="FH7" s="42" t="s">
        <v>235</v>
      </c>
      <c r="FI7" s="42" t="s">
        <v>992</v>
      </c>
      <c r="FJ7" s="42" t="s">
        <v>276</v>
      </c>
      <c r="FK7" s="42" t="s">
        <v>277</v>
      </c>
      <c r="FL7" s="42" t="s">
        <v>278</v>
      </c>
      <c r="FM7" s="42" t="s">
        <v>993</v>
      </c>
      <c r="FN7" s="61" t="s">
        <v>1001</v>
      </c>
      <c r="FO7" s="350"/>
      <c r="FP7" s="57" t="s">
        <v>234</v>
      </c>
      <c r="FQ7" s="57" t="s">
        <v>235</v>
      </c>
      <c r="FR7" s="57" t="s">
        <v>234</v>
      </c>
      <c r="FS7" s="57" t="s">
        <v>235</v>
      </c>
      <c r="FT7" s="57" t="s">
        <v>992</v>
      </c>
      <c r="FU7" s="57" t="s">
        <v>276</v>
      </c>
      <c r="FV7" s="57" t="s">
        <v>277</v>
      </c>
      <c r="FW7" s="57" t="s">
        <v>278</v>
      </c>
      <c r="FX7" s="57" t="s">
        <v>993</v>
      </c>
      <c r="FY7" s="59" t="s">
        <v>1001</v>
      </c>
      <c r="FZ7" s="542"/>
      <c r="GA7" s="49" t="s">
        <v>234</v>
      </c>
      <c r="GB7" s="50" t="s">
        <v>235</v>
      </c>
      <c r="GC7" s="50" t="s">
        <v>234</v>
      </c>
      <c r="GD7" s="50" t="s">
        <v>235</v>
      </c>
      <c r="GE7" s="645"/>
      <c r="GF7" s="645"/>
      <c r="GG7" s="645"/>
      <c r="GH7" s="645"/>
      <c r="GI7" s="708"/>
      <c r="GJ7" s="744"/>
      <c r="GK7" s="747"/>
      <c r="GL7" s="749"/>
      <c r="GM7" s="692"/>
      <c r="GN7" s="695"/>
      <c r="GO7" s="62" t="s">
        <v>297</v>
      </c>
      <c r="GP7" s="62" t="s">
        <v>27</v>
      </c>
      <c r="GQ7" s="62" t="s">
        <v>297</v>
      </c>
      <c r="GR7" s="62" t="s">
        <v>27</v>
      </c>
      <c r="GS7" s="62" t="s">
        <v>297</v>
      </c>
      <c r="GT7" s="62" t="s">
        <v>27</v>
      </c>
      <c r="GU7" s="62" t="s">
        <v>297</v>
      </c>
      <c r="GV7" s="62" t="s">
        <v>27</v>
      </c>
      <c r="GW7" s="63" t="s">
        <v>293</v>
      </c>
      <c r="GX7" s="63" t="s">
        <v>294</v>
      </c>
      <c r="GY7" s="63" t="s">
        <v>295</v>
      </c>
      <c r="GZ7" s="63" t="s">
        <v>296</v>
      </c>
      <c r="HA7" s="63" t="s">
        <v>290</v>
      </c>
      <c r="HB7" s="62" t="s">
        <v>297</v>
      </c>
      <c r="HC7" s="62" t="s">
        <v>27</v>
      </c>
      <c r="HD7" s="62" t="s">
        <v>297</v>
      </c>
      <c r="HE7" s="62" t="s">
        <v>27</v>
      </c>
      <c r="HF7" s="62" t="s">
        <v>297</v>
      </c>
      <c r="HG7" s="62" t="s">
        <v>27</v>
      </c>
      <c r="HH7" s="698"/>
      <c r="HI7" s="701"/>
      <c r="HJ7" s="64" t="s">
        <v>234</v>
      </c>
      <c r="HK7" s="65" t="s">
        <v>235</v>
      </c>
      <c r="HL7" s="65" t="s">
        <v>234</v>
      </c>
      <c r="HM7" s="65" t="s">
        <v>235</v>
      </c>
      <c r="HN7" s="369"/>
      <c r="HO7" s="369"/>
      <c r="HP7" s="369"/>
      <c r="HQ7" s="369"/>
      <c r="HR7" s="369"/>
      <c r="HS7" s="369"/>
      <c r="HT7" s="369"/>
      <c r="HU7" s="715"/>
      <c r="IB7" s="66" t="s">
        <v>1002</v>
      </c>
    </row>
    <row r="8" spans="1:236" s="2" customFormat="1" x14ac:dyDescent="0.3">
      <c r="A8" s="11">
        <v>1</v>
      </c>
      <c r="B8" s="12">
        <f>A8+1</f>
        <v>2</v>
      </c>
      <c r="C8" s="12">
        <f t="shared" ref="C8:BN8" si="0">B8+1</f>
        <v>3</v>
      </c>
      <c r="D8" s="12">
        <f t="shared" si="0"/>
        <v>4</v>
      </c>
      <c r="E8" s="12">
        <f t="shared" si="0"/>
        <v>5</v>
      </c>
      <c r="F8" s="13">
        <f t="shared" si="0"/>
        <v>6</v>
      </c>
      <c r="G8" s="11">
        <f t="shared" si="0"/>
        <v>7</v>
      </c>
      <c r="H8" s="12">
        <f t="shared" si="0"/>
        <v>8</v>
      </c>
      <c r="I8" s="35">
        <f t="shared" si="0"/>
        <v>9</v>
      </c>
      <c r="J8" s="11">
        <f>I8+1</f>
        <v>10</v>
      </c>
      <c r="K8" s="11">
        <f t="shared" si="0"/>
        <v>11</v>
      </c>
      <c r="L8" s="12">
        <f t="shared" si="0"/>
        <v>12</v>
      </c>
      <c r="M8" s="12">
        <f t="shared" si="0"/>
        <v>13</v>
      </c>
      <c r="N8" s="12">
        <f t="shared" si="0"/>
        <v>14</v>
      </c>
      <c r="O8" s="12">
        <f t="shared" si="0"/>
        <v>15</v>
      </c>
      <c r="P8" s="11">
        <f t="shared" si="0"/>
        <v>16</v>
      </c>
      <c r="Q8" s="12">
        <f t="shared" si="0"/>
        <v>17</v>
      </c>
      <c r="R8" s="12">
        <f t="shared" si="0"/>
        <v>18</v>
      </c>
      <c r="S8" s="12">
        <f t="shared" si="0"/>
        <v>19</v>
      </c>
      <c r="T8" s="12">
        <f t="shared" si="0"/>
        <v>20</v>
      </c>
      <c r="U8" s="13">
        <f t="shared" si="0"/>
        <v>21</v>
      </c>
      <c r="V8" s="11">
        <f t="shared" si="0"/>
        <v>22</v>
      </c>
      <c r="W8" s="12">
        <f t="shared" si="0"/>
        <v>23</v>
      </c>
      <c r="X8" s="35">
        <f t="shared" si="0"/>
        <v>24</v>
      </c>
      <c r="Y8" s="11">
        <f t="shared" si="0"/>
        <v>25</v>
      </c>
      <c r="Z8" s="11">
        <f t="shared" si="0"/>
        <v>26</v>
      </c>
      <c r="AA8" s="12">
        <f t="shared" si="0"/>
        <v>27</v>
      </c>
      <c r="AB8" s="12">
        <f t="shared" si="0"/>
        <v>28</v>
      </c>
      <c r="AC8" s="12">
        <f t="shared" si="0"/>
        <v>29</v>
      </c>
      <c r="AD8" s="12">
        <f t="shared" si="0"/>
        <v>30</v>
      </c>
      <c r="AE8" s="11">
        <f t="shared" si="0"/>
        <v>31</v>
      </c>
      <c r="AF8" s="12">
        <f t="shared" si="0"/>
        <v>32</v>
      </c>
      <c r="AG8" s="12">
        <f t="shared" si="0"/>
        <v>33</v>
      </c>
      <c r="AH8" s="12">
        <f t="shared" si="0"/>
        <v>34</v>
      </c>
      <c r="AI8" s="12">
        <f t="shared" si="0"/>
        <v>35</v>
      </c>
      <c r="AJ8" s="13">
        <f t="shared" si="0"/>
        <v>36</v>
      </c>
      <c r="AK8" s="11">
        <f t="shared" si="0"/>
        <v>37</v>
      </c>
      <c r="AL8" s="12">
        <f t="shared" si="0"/>
        <v>38</v>
      </c>
      <c r="AM8" s="35">
        <f t="shared" si="0"/>
        <v>39</v>
      </c>
      <c r="AN8" s="11">
        <f t="shared" si="0"/>
        <v>40</v>
      </c>
      <c r="AO8" s="11">
        <f t="shared" si="0"/>
        <v>41</v>
      </c>
      <c r="AP8" s="12">
        <f t="shared" si="0"/>
        <v>42</v>
      </c>
      <c r="AQ8" s="12">
        <f t="shared" si="0"/>
        <v>43</v>
      </c>
      <c r="AR8" s="12">
        <f t="shared" si="0"/>
        <v>44</v>
      </c>
      <c r="AS8" s="12">
        <f t="shared" si="0"/>
        <v>45</v>
      </c>
      <c r="AT8" s="11">
        <f t="shared" si="0"/>
        <v>46</v>
      </c>
      <c r="AU8" s="12">
        <f t="shared" si="0"/>
        <v>47</v>
      </c>
      <c r="AV8" s="12">
        <f t="shared" si="0"/>
        <v>48</v>
      </c>
      <c r="AW8" s="12">
        <f t="shared" si="0"/>
        <v>49</v>
      </c>
      <c r="AX8" s="12">
        <f t="shared" si="0"/>
        <v>50</v>
      </c>
      <c r="AY8" s="13">
        <f t="shared" si="0"/>
        <v>51</v>
      </c>
      <c r="AZ8" s="11">
        <f t="shared" si="0"/>
        <v>52</v>
      </c>
      <c r="BA8" s="12">
        <f t="shared" si="0"/>
        <v>53</v>
      </c>
      <c r="BB8" s="35">
        <f t="shared" si="0"/>
        <v>54</v>
      </c>
      <c r="BC8" s="11">
        <f t="shared" si="0"/>
        <v>55</v>
      </c>
      <c r="BD8" s="11">
        <f t="shared" si="0"/>
        <v>56</v>
      </c>
      <c r="BE8" s="12">
        <f t="shared" si="0"/>
        <v>57</v>
      </c>
      <c r="BF8" s="12">
        <f t="shared" si="0"/>
        <v>58</v>
      </c>
      <c r="BG8" s="12">
        <f t="shared" si="0"/>
        <v>59</v>
      </c>
      <c r="BH8" s="12">
        <f t="shared" si="0"/>
        <v>60</v>
      </c>
      <c r="BI8" s="11">
        <f t="shared" si="0"/>
        <v>61</v>
      </c>
      <c r="BJ8" s="12">
        <f t="shared" si="0"/>
        <v>62</v>
      </c>
      <c r="BK8" s="12">
        <f t="shared" si="0"/>
        <v>63</v>
      </c>
      <c r="BL8" s="12">
        <f t="shared" si="0"/>
        <v>64</v>
      </c>
      <c r="BM8" s="12">
        <f t="shared" si="0"/>
        <v>65</v>
      </c>
      <c r="BN8" s="13">
        <f t="shared" si="0"/>
        <v>66</v>
      </c>
      <c r="BO8" s="11">
        <f t="shared" ref="BO8:DZ8" si="1">BN8+1</f>
        <v>67</v>
      </c>
      <c r="BP8" s="12">
        <f t="shared" si="1"/>
        <v>68</v>
      </c>
      <c r="BQ8" s="35">
        <f t="shared" si="1"/>
        <v>69</v>
      </c>
      <c r="BR8" s="11">
        <f t="shared" si="1"/>
        <v>70</v>
      </c>
      <c r="BS8" s="11">
        <f t="shared" si="1"/>
        <v>71</v>
      </c>
      <c r="BT8" s="12">
        <f t="shared" si="1"/>
        <v>72</v>
      </c>
      <c r="BU8" s="12">
        <f t="shared" si="1"/>
        <v>73</v>
      </c>
      <c r="BV8" s="12">
        <f t="shared" si="1"/>
        <v>74</v>
      </c>
      <c r="BW8" s="12">
        <f t="shared" si="1"/>
        <v>75</v>
      </c>
      <c r="BX8" s="12">
        <f t="shared" si="1"/>
        <v>76</v>
      </c>
      <c r="BY8" s="12">
        <f t="shared" si="1"/>
        <v>77</v>
      </c>
      <c r="BZ8" s="12">
        <f t="shared" si="1"/>
        <v>78</v>
      </c>
      <c r="CA8" s="12">
        <f t="shared" si="1"/>
        <v>79</v>
      </c>
      <c r="CB8" s="12">
        <f t="shared" si="1"/>
        <v>80</v>
      </c>
      <c r="CC8" s="12">
        <f t="shared" si="1"/>
        <v>81</v>
      </c>
      <c r="CD8" s="12">
        <f t="shared" si="1"/>
        <v>82</v>
      </c>
      <c r="CE8" s="12">
        <f t="shared" si="1"/>
        <v>83</v>
      </c>
      <c r="CF8" s="12">
        <f t="shared" si="1"/>
        <v>84</v>
      </c>
      <c r="CG8" s="12">
        <f t="shared" si="1"/>
        <v>85</v>
      </c>
      <c r="CH8" s="12">
        <f t="shared" si="1"/>
        <v>86</v>
      </c>
      <c r="CI8" s="12">
        <f t="shared" si="1"/>
        <v>87</v>
      </c>
      <c r="CJ8" s="12">
        <f t="shared" si="1"/>
        <v>88</v>
      </c>
      <c r="CK8" s="12">
        <f t="shared" si="1"/>
        <v>89</v>
      </c>
      <c r="CL8" s="12">
        <f t="shared" si="1"/>
        <v>90</v>
      </c>
      <c r="CM8" s="12">
        <f t="shared" si="1"/>
        <v>91</v>
      </c>
      <c r="CN8" s="12">
        <f t="shared" si="1"/>
        <v>92</v>
      </c>
      <c r="CO8" s="12">
        <f t="shared" si="1"/>
        <v>93</v>
      </c>
      <c r="CP8" s="12">
        <f t="shared" si="1"/>
        <v>94</v>
      </c>
      <c r="CQ8" s="12">
        <f t="shared" si="1"/>
        <v>95</v>
      </c>
      <c r="CR8" s="12">
        <f t="shared" si="1"/>
        <v>96</v>
      </c>
      <c r="CS8" s="12">
        <f t="shared" si="1"/>
        <v>97</v>
      </c>
      <c r="CT8" s="12">
        <f t="shared" si="1"/>
        <v>98</v>
      </c>
      <c r="CU8" s="12">
        <f t="shared" si="1"/>
        <v>99</v>
      </c>
      <c r="CV8" s="12">
        <f t="shared" si="1"/>
        <v>100</v>
      </c>
      <c r="CW8" s="12">
        <f t="shared" si="1"/>
        <v>101</v>
      </c>
      <c r="CX8" s="12">
        <f t="shared" si="1"/>
        <v>102</v>
      </c>
      <c r="CY8" s="12">
        <f t="shared" si="1"/>
        <v>103</v>
      </c>
      <c r="CZ8" s="12">
        <f t="shared" si="1"/>
        <v>104</v>
      </c>
      <c r="DA8" s="12">
        <f t="shared" si="1"/>
        <v>105</v>
      </c>
      <c r="DB8" s="12">
        <f t="shared" si="1"/>
        <v>106</v>
      </c>
      <c r="DC8" s="12">
        <f t="shared" si="1"/>
        <v>107</v>
      </c>
      <c r="DD8" s="12">
        <f t="shared" si="1"/>
        <v>108</v>
      </c>
      <c r="DE8" s="12">
        <f t="shared" si="1"/>
        <v>109</v>
      </c>
      <c r="DF8" s="12">
        <f t="shared" si="1"/>
        <v>110</v>
      </c>
      <c r="DG8" s="12">
        <f t="shared" si="1"/>
        <v>111</v>
      </c>
      <c r="DH8" s="12">
        <f t="shared" si="1"/>
        <v>112</v>
      </c>
      <c r="DI8" s="12">
        <f t="shared" si="1"/>
        <v>113</v>
      </c>
      <c r="DJ8" s="12">
        <f t="shared" si="1"/>
        <v>114</v>
      </c>
      <c r="DK8" s="12">
        <f t="shared" si="1"/>
        <v>115</v>
      </c>
      <c r="DL8" s="12">
        <f t="shared" si="1"/>
        <v>116</v>
      </c>
      <c r="DM8" s="12">
        <f t="shared" si="1"/>
        <v>117</v>
      </c>
      <c r="DN8" s="12">
        <f t="shared" si="1"/>
        <v>118</v>
      </c>
      <c r="DO8" s="12">
        <f t="shared" si="1"/>
        <v>119</v>
      </c>
      <c r="DP8" s="12">
        <f t="shared" si="1"/>
        <v>120</v>
      </c>
      <c r="DQ8" s="12">
        <f t="shared" si="1"/>
        <v>121</v>
      </c>
      <c r="DR8" s="12">
        <f t="shared" si="1"/>
        <v>122</v>
      </c>
      <c r="DS8" s="12">
        <f t="shared" si="1"/>
        <v>123</v>
      </c>
      <c r="DT8" s="12">
        <f t="shared" si="1"/>
        <v>124</v>
      </c>
      <c r="DU8" s="12">
        <f t="shared" si="1"/>
        <v>125</v>
      </c>
      <c r="DV8" s="12">
        <f t="shared" si="1"/>
        <v>126</v>
      </c>
      <c r="DW8" s="12">
        <f t="shared" si="1"/>
        <v>127</v>
      </c>
      <c r="DX8" s="12">
        <f t="shared" si="1"/>
        <v>128</v>
      </c>
      <c r="DY8" s="12">
        <f t="shared" si="1"/>
        <v>129</v>
      </c>
      <c r="DZ8" s="12">
        <f t="shared" si="1"/>
        <v>130</v>
      </c>
      <c r="EA8" s="12">
        <f t="shared" ref="EA8:GL8" si="2">DZ8+1</f>
        <v>131</v>
      </c>
      <c r="EB8" s="12">
        <f t="shared" si="2"/>
        <v>132</v>
      </c>
      <c r="EC8" s="12">
        <f t="shared" si="2"/>
        <v>133</v>
      </c>
      <c r="ED8" s="12">
        <f t="shared" si="2"/>
        <v>134</v>
      </c>
      <c r="EE8" s="12">
        <f t="shared" si="2"/>
        <v>135</v>
      </c>
      <c r="EF8" s="12">
        <f t="shared" si="2"/>
        <v>136</v>
      </c>
      <c r="EG8" s="12">
        <f t="shared" si="2"/>
        <v>137</v>
      </c>
      <c r="EH8" s="12">
        <f t="shared" si="2"/>
        <v>138</v>
      </c>
      <c r="EI8" s="12">
        <f t="shared" si="2"/>
        <v>139</v>
      </c>
      <c r="EJ8" s="12">
        <f t="shared" si="2"/>
        <v>140</v>
      </c>
      <c r="EK8" s="12">
        <f t="shared" si="2"/>
        <v>141</v>
      </c>
      <c r="EL8" s="12">
        <f t="shared" si="2"/>
        <v>142</v>
      </c>
      <c r="EM8" s="12">
        <f t="shared" si="2"/>
        <v>143</v>
      </c>
      <c r="EN8" s="12">
        <f t="shared" si="2"/>
        <v>144</v>
      </c>
      <c r="EO8" s="12">
        <f t="shared" si="2"/>
        <v>145</v>
      </c>
      <c r="EP8" s="12">
        <f t="shared" si="2"/>
        <v>146</v>
      </c>
      <c r="EQ8" s="12">
        <f t="shared" si="2"/>
        <v>147</v>
      </c>
      <c r="ER8" s="12">
        <f t="shared" si="2"/>
        <v>148</v>
      </c>
      <c r="ES8" s="12">
        <f t="shared" si="2"/>
        <v>149</v>
      </c>
      <c r="ET8" s="12">
        <f t="shared" si="2"/>
        <v>150</v>
      </c>
      <c r="EU8" s="12">
        <f t="shared" si="2"/>
        <v>151</v>
      </c>
      <c r="EV8" s="12">
        <f t="shared" si="2"/>
        <v>152</v>
      </c>
      <c r="EW8" s="12">
        <f t="shared" si="2"/>
        <v>153</v>
      </c>
      <c r="EX8" s="12">
        <f t="shared" si="2"/>
        <v>154</v>
      </c>
      <c r="EY8" s="12">
        <f t="shared" si="2"/>
        <v>155</v>
      </c>
      <c r="EZ8" s="12">
        <f t="shared" si="2"/>
        <v>156</v>
      </c>
      <c r="FA8" s="12">
        <f t="shared" si="2"/>
        <v>157</v>
      </c>
      <c r="FB8" s="12">
        <f t="shared" si="2"/>
        <v>158</v>
      </c>
      <c r="FC8" s="12">
        <f t="shared" si="2"/>
        <v>159</v>
      </c>
      <c r="FD8" s="12">
        <f t="shared" si="2"/>
        <v>160</v>
      </c>
      <c r="FE8" s="12">
        <f t="shared" si="2"/>
        <v>161</v>
      </c>
      <c r="FF8" s="12">
        <f t="shared" si="2"/>
        <v>162</v>
      </c>
      <c r="FG8" s="12">
        <f t="shared" si="2"/>
        <v>163</v>
      </c>
      <c r="FH8" s="12">
        <f t="shared" si="2"/>
        <v>164</v>
      </c>
      <c r="FI8" s="12">
        <f t="shared" si="2"/>
        <v>165</v>
      </c>
      <c r="FJ8" s="12">
        <f t="shared" si="2"/>
        <v>166</v>
      </c>
      <c r="FK8" s="12">
        <f t="shared" si="2"/>
        <v>167</v>
      </c>
      <c r="FL8" s="12">
        <f t="shared" si="2"/>
        <v>168</v>
      </c>
      <c r="FM8" s="12">
        <f t="shared" si="2"/>
        <v>169</v>
      </c>
      <c r="FN8" s="12">
        <f t="shared" si="2"/>
        <v>170</v>
      </c>
      <c r="FO8" s="12">
        <f t="shared" si="2"/>
        <v>171</v>
      </c>
      <c r="FP8" s="12">
        <f t="shared" si="2"/>
        <v>172</v>
      </c>
      <c r="FQ8" s="12">
        <f t="shared" si="2"/>
        <v>173</v>
      </c>
      <c r="FR8" s="12">
        <f t="shared" si="2"/>
        <v>174</v>
      </c>
      <c r="FS8" s="12">
        <f t="shared" si="2"/>
        <v>175</v>
      </c>
      <c r="FT8" s="12">
        <f t="shared" si="2"/>
        <v>176</v>
      </c>
      <c r="FU8" s="12">
        <f t="shared" si="2"/>
        <v>177</v>
      </c>
      <c r="FV8" s="12">
        <f t="shared" si="2"/>
        <v>178</v>
      </c>
      <c r="FW8" s="12">
        <f t="shared" si="2"/>
        <v>179</v>
      </c>
      <c r="FX8" s="12">
        <f t="shared" si="2"/>
        <v>180</v>
      </c>
      <c r="FY8" s="12">
        <f t="shared" si="2"/>
        <v>181</v>
      </c>
      <c r="FZ8" s="12">
        <f t="shared" si="2"/>
        <v>182</v>
      </c>
      <c r="GA8" s="12">
        <f t="shared" si="2"/>
        <v>183</v>
      </c>
      <c r="GB8" s="12">
        <f t="shared" si="2"/>
        <v>184</v>
      </c>
      <c r="GC8" s="12">
        <f t="shared" si="2"/>
        <v>185</v>
      </c>
      <c r="GD8" s="12">
        <f t="shared" si="2"/>
        <v>186</v>
      </c>
      <c r="GE8" s="12">
        <f t="shared" si="2"/>
        <v>187</v>
      </c>
      <c r="GF8" s="12">
        <f t="shared" si="2"/>
        <v>188</v>
      </c>
      <c r="GG8" s="12">
        <f t="shared" si="2"/>
        <v>189</v>
      </c>
      <c r="GH8" s="12">
        <f t="shared" si="2"/>
        <v>190</v>
      </c>
      <c r="GI8" s="12">
        <f t="shared" si="2"/>
        <v>191</v>
      </c>
      <c r="GJ8" s="12">
        <f t="shared" si="2"/>
        <v>192</v>
      </c>
      <c r="GK8" s="12">
        <f t="shared" si="2"/>
        <v>193</v>
      </c>
      <c r="GL8" s="12">
        <f t="shared" si="2"/>
        <v>194</v>
      </c>
      <c r="GM8" s="12">
        <f t="shared" ref="GM8:HU8" si="3">GL8+1</f>
        <v>195</v>
      </c>
      <c r="GN8" s="12">
        <f t="shared" si="3"/>
        <v>196</v>
      </c>
      <c r="GO8" s="12">
        <f t="shared" si="3"/>
        <v>197</v>
      </c>
      <c r="GP8" s="12">
        <f t="shared" si="3"/>
        <v>198</v>
      </c>
      <c r="GQ8" s="12">
        <f t="shared" si="3"/>
        <v>199</v>
      </c>
      <c r="GR8" s="12">
        <f t="shared" si="3"/>
        <v>200</v>
      </c>
      <c r="GS8" s="12">
        <f t="shared" si="3"/>
        <v>201</v>
      </c>
      <c r="GT8" s="12">
        <f t="shared" si="3"/>
        <v>202</v>
      </c>
      <c r="GU8" s="12">
        <f t="shared" si="3"/>
        <v>203</v>
      </c>
      <c r="GV8" s="12">
        <f t="shared" si="3"/>
        <v>204</v>
      </c>
      <c r="GW8" s="12">
        <f t="shared" si="3"/>
        <v>205</v>
      </c>
      <c r="GX8" s="12">
        <f t="shared" si="3"/>
        <v>206</v>
      </c>
      <c r="GY8" s="12">
        <f t="shared" si="3"/>
        <v>207</v>
      </c>
      <c r="GZ8" s="12">
        <f t="shared" si="3"/>
        <v>208</v>
      </c>
      <c r="HA8" s="12">
        <f t="shared" si="3"/>
        <v>209</v>
      </c>
      <c r="HB8" s="12">
        <f t="shared" si="3"/>
        <v>210</v>
      </c>
      <c r="HC8" s="12">
        <f t="shared" si="3"/>
        <v>211</v>
      </c>
      <c r="HD8" s="12">
        <f t="shared" si="3"/>
        <v>212</v>
      </c>
      <c r="HE8" s="12">
        <f t="shared" si="3"/>
        <v>213</v>
      </c>
      <c r="HF8" s="12">
        <f t="shared" si="3"/>
        <v>214</v>
      </c>
      <c r="HG8" s="12">
        <f t="shared" si="3"/>
        <v>215</v>
      </c>
      <c r="HH8" s="12">
        <f t="shared" si="3"/>
        <v>216</v>
      </c>
      <c r="HI8" s="12">
        <f t="shared" si="3"/>
        <v>217</v>
      </c>
      <c r="HJ8" s="12">
        <f t="shared" si="3"/>
        <v>218</v>
      </c>
      <c r="HK8" s="12">
        <f t="shared" si="3"/>
        <v>219</v>
      </c>
      <c r="HL8" s="12">
        <f t="shared" si="3"/>
        <v>220</v>
      </c>
      <c r="HM8" s="12">
        <f t="shared" si="3"/>
        <v>221</v>
      </c>
      <c r="HN8" s="12">
        <f t="shared" si="3"/>
        <v>222</v>
      </c>
      <c r="HO8" s="12">
        <f t="shared" si="3"/>
        <v>223</v>
      </c>
      <c r="HP8" s="12">
        <f t="shared" si="3"/>
        <v>224</v>
      </c>
      <c r="HQ8" s="12">
        <f t="shared" si="3"/>
        <v>225</v>
      </c>
      <c r="HR8" s="12">
        <f t="shared" si="3"/>
        <v>226</v>
      </c>
      <c r="HS8" s="12">
        <f t="shared" si="3"/>
        <v>227</v>
      </c>
      <c r="HT8" s="12">
        <f t="shared" si="3"/>
        <v>228</v>
      </c>
      <c r="HU8" s="12">
        <f t="shared" si="3"/>
        <v>229</v>
      </c>
      <c r="IB8" s="66" t="s">
        <v>1003</v>
      </c>
    </row>
    <row r="9" spans="1:236" s="6" customFormat="1" x14ac:dyDescent="0.3">
      <c r="A9" s="14" t="s">
        <v>299</v>
      </c>
      <c r="B9" s="14"/>
      <c r="C9" s="15">
        <f>COUNTA(C10:C981441)</f>
        <v>137</v>
      </c>
      <c r="D9" s="15">
        <f>COUNTA(D10:D981441)</f>
        <v>135</v>
      </c>
      <c r="E9" s="15">
        <f>COUNTA(E10:E981441)</f>
        <v>137</v>
      </c>
      <c r="F9" s="15">
        <f>COUNTA(F10:F981441)</f>
        <v>137</v>
      </c>
      <c r="G9" s="16">
        <f t="shared" ref="G9:G40" si="4">J9+L9+N9+O9+P9+T9+U9+V9+AN9+AP9+BA9+BC9+DP9+DR9+EE9+EG9+EJ9+EL9+ES9+EU9+FE9+FG9+FP9+GA9+GC9+HJ9+HL9+CZ9+DB9+FR9+GP9+HE9+BW9</f>
        <v>98838.32989624975</v>
      </c>
      <c r="H9" s="16">
        <f t="shared" ref="H9:H40" si="5">SUM(K9,M9,Q9,R9,S9,W9,X9,Y9,AO9,AQ9,AR9,AS9,AU9,AX9,BB9,BD9,BK9,BL9,BM9,BQ9,BR9,BT9,DG9,DH9,DI9,DQ9,DS9,DW9,DX9,DY9,,EF9,EH9,EK9,EM9,ET9,EV9,EW9,EX9,EY9,FW9,GB9,GD9,GE9,GF9,GG9,GH9,GI9,GK9,HK9,HM9,HN9,HO9,HP9,HQ9,HR9,HU9,FF9,FH9,FI9,FJ9,FK9,FN9,FQ9,FS9,FT9,FU9,FV9,FX9,AT9,AV9,AW9,BE9,BF9,BG9,BH9,GJ9,FL9,DZ9,EN9,EO9,EP9,EQ9,EZ9,FA9,FC9,FB9,FM9,FY9,Z9,AA9,AB9,AC9,AD9,AE9,AF9,AG9,AH9,AI9,AJ9,AK9,HS9,HT9,BY9,DA9,DC9,DD9,DE9,DF9,DT9,DU9,DV9,GR9,GV9,GY9,GZ9,HA9,HC9,HG9,GT9)</f>
        <v>551191.50461472757</v>
      </c>
      <c r="I9" s="16">
        <f>G9+H9</f>
        <v>650029.83451097738</v>
      </c>
      <c r="J9" s="16">
        <f t="shared" ref="J9:BU9" si="6">SUM(J10:J1048576)</f>
        <v>339</v>
      </c>
      <c r="K9" s="16">
        <f t="shared" si="6"/>
        <v>0</v>
      </c>
      <c r="L9" s="16">
        <f t="shared" si="6"/>
        <v>978.7</v>
      </c>
      <c r="M9" s="16">
        <f t="shared" si="6"/>
        <v>100</v>
      </c>
      <c r="N9" s="16">
        <f t="shared" si="6"/>
        <v>23052.54742163335</v>
      </c>
      <c r="O9" s="16">
        <f t="shared" si="6"/>
        <v>1853</v>
      </c>
      <c r="P9" s="16">
        <f t="shared" si="6"/>
        <v>0</v>
      </c>
      <c r="Q9" s="16">
        <f t="shared" si="6"/>
        <v>27085.552578366653</v>
      </c>
      <c r="R9" s="16">
        <f t="shared" si="6"/>
        <v>0</v>
      </c>
      <c r="S9" s="16">
        <f t="shared" si="6"/>
        <v>0</v>
      </c>
      <c r="T9" s="16">
        <f t="shared" si="6"/>
        <v>982.55247461639999</v>
      </c>
      <c r="U9" s="16">
        <f t="shared" si="6"/>
        <v>1016</v>
      </c>
      <c r="V9" s="16">
        <f t="shared" si="6"/>
        <v>0</v>
      </c>
      <c r="W9" s="16">
        <f t="shared" si="6"/>
        <v>3454.0378363611549</v>
      </c>
      <c r="X9" s="16">
        <f t="shared" si="6"/>
        <v>0</v>
      </c>
      <c r="Y9" s="16">
        <f t="shared" si="6"/>
        <v>0</v>
      </c>
      <c r="Z9" s="16">
        <f t="shared" si="6"/>
        <v>3158.7000000000003</v>
      </c>
      <c r="AA9" s="16">
        <f t="shared" si="6"/>
        <v>143</v>
      </c>
      <c r="AB9" s="16">
        <f t="shared" si="6"/>
        <v>0</v>
      </c>
      <c r="AC9" s="16">
        <f t="shared" si="6"/>
        <v>0</v>
      </c>
      <c r="AD9" s="16">
        <f t="shared" si="6"/>
        <v>211</v>
      </c>
      <c r="AE9" s="16">
        <f t="shared" si="6"/>
        <v>0</v>
      </c>
      <c r="AF9" s="16">
        <f t="shared" si="6"/>
        <v>0</v>
      </c>
      <c r="AG9" s="16">
        <f t="shared" si="6"/>
        <v>0</v>
      </c>
      <c r="AH9" s="16">
        <f t="shared" si="6"/>
        <v>0</v>
      </c>
      <c r="AI9" s="16">
        <f t="shared" si="6"/>
        <v>0</v>
      </c>
      <c r="AJ9" s="16">
        <f t="shared" si="6"/>
        <v>0</v>
      </c>
      <c r="AK9" s="16">
        <f t="shared" si="6"/>
        <v>0</v>
      </c>
      <c r="AL9" s="16">
        <f t="shared" si="6"/>
        <v>9022.6980000000003</v>
      </c>
      <c r="AM9" s="16">
        <f t="shared" si="6"/>
        <v>265.62307692307689</v>
      </c>
      <c r="AN9" s="16">
        <f t="shared" si="6"/>
        <v>30447.8</v>
      </c>
      <c r="AO9" s="16">
        <f t="shared" si="6"/>
        <v>4261.6000000000004</v>
      </c>
      <c r="AP9" s="16">
        <f t="shared" si="6"/>
        <v>30858.499999999996</v>
      </c>
      <c r="AQ9" s="16">
        <f t="shared" si="6"/>
        <v>10032</v>
      </c>
      <c r="AR9" s="16">
        <f t="shared" si="6"/>
        <v>4432</v>
      </c>
      <c r="AS9" s="16">
        <f t="shared" si="6"/>
        <v>0</v>
      </c>
      <c r="AT9" s="16">
        <f t="shared" si="6"/>
        <v>1236</v>
      </c>
      <c r="AU9" s="16">
        <f t="shared" si="6"/>
        <v>0</v>
      </c>
      <c r="AV9" s="16">
        <f t="shared" si="6"/>
        <v>0</v>
      </c>
      <c r="AW9" s="16">
        <f t="shared" si="6"/>
        <v>0</v>
      </c>
      <c r="AX9" s="16">
        <f t="shared" si="6"/>
        <v>3812.76</v>
      </c>
      <c r="AY9" s="16">
        <f t="shared" si="6"/>
        <v>16719.0095</v>
      </c>
      <c r="AZ9" s="16">
        <f t="shared" si="6"/>
        <v>123.47999999999999</v>
      </c>
      <c r="BA9" s="16">
        <f t="shared" si="6"/>
        <v>6451</v>
      </c>
      <c r="BB9" s="16">
        <f t="shared" si="6"/>
        <v>1123</v>
      </c>
      <c r="BC9" s="16">
        <f t="shared" si="6"/>
        <v>0</v>
      </c>
      <c r="BD9" s="16">
        <f t="shared" si="6"/>
        <v>0</v>
      </c>
      <c r="BE9" s="16">
        <f t="shared" si="6"/>
        <v>0</v>
      </c>
      <c r="BF9" s="16">
        <f t="shared" si="6"/>
        <v>0</v>
      </c>
      <c r="BG9" s="16">
        <f t="shared" si="6"/>
        <v>0</v>
      </c>
      <c r="BH9" s="16">
        <f t="shared" si="6"/>
        <v>0</v>
      </c>
      <c r="BI9" s="16">
        <f t="shared" si="6"/>
        <v>1931.92</v>
      </c>
      <c r="BJ9" s="16">
        <f t="shared" si="6"/>
        <v>39.9</v>
      </c>
      <c r="BK9" s="16">
        <f t="shared" si="6"/>
        <v>287055.04259999993</v>
      </c>
      <c r="BL9" s="16">
        <f t="shared" si="6"/>
        <v>60893</v>
      </c>
      <c r="BM9" s="16">
        <f t="shared" si="6"/>
        <v>109022.69159999999</v>
      </c>
      <c r="BN9" s="16">
        <f t="shared" si="6"/>
        <v>2791</v>
      </c>
      <c r="BO9" s="16">
        <f t="shared" si="6"/>
        <v>219</v>
      </c>
      <c r="BP9" s="16">
        <f t="shared" si="6"/>
        <v>0</v>
      </c>
      <c r="BQ9" s="16">
        <f t="shared" si="6"/>
        <v>1082.25</v>
      </c>
      <c r="BR9" s="16">
        <f t="shared" si="6"/>
        <v>4210</v>
      </c>
      <c r="BS9" s="16">
        <f t="shared" si="6"/>
        <v>16653</v>
      </c>
      <c r="BT9" s="16">
        <f t="shared" si="6"/>
        <v>0</v>
      </c>
      <c r="BU9" s="16">
        <f t="shared" si="6"/>
        <v>0</v>
      </c>
      <c r="BV9" s="16">
        <f t="shared" ref="BV9:EG9" si="7">SUM(BV10:BV1048576)</f>
        <v>0</v>
      </c>
      <c r="BW9" s="16">
        <f t="shared" si="7"/>
        <v>0</v>
      </c>
      <c r="BX9" s="16">
        <f t="shared" si="7"/>
        <v>1</v>
      </c>
      <c r="BY9" s="16">
        <f t="shared" si="7"/>
        <v>300</v>
      </c>
      <c r="BZ9" s="16">
        <f t="shared" si="7"/>
        <v>0</v>
      </c>
      <c r="CA9" s="16">
        <f t="shared" si="7"/>
        <v>0</v>
      </c>
      <c r="CB9" s="16">
        <f t="shared" si="7"/>
        <v>1</v>
      </c>
      <c r="CC9" s="16">
        <f t="shared" si="7"/>
        <v>300</v>
      </c>
      <c r="CD9" s="16">
        <f t="shared" si="7"/>
        <v>29708.300000000003</v>
      </c>
      <c r="CE9" s="16">
        <f t="shared" si="7"/>
        <v>0</v>
      </c>
      <c r="CF9" s="16">
        <f t="shared" si="7"/>
        <v>25948.416666666664</v>
      </c>
      <c r="CG9" s="16">
        <f t="shared" si="7"/>
        <v>248</v>
      </c>
      <c r="CH9" s="16">
        <f t="shared" si="7"/>
        <v>51</v>
      </c>
      <c r="CI9" s="16">
        <f t="shared" si="7"/>
        <v>8</v>
      </c>
      <c r="CJ9" s="16">
        <f t="shared" si="7"/>
        <v>0</v>
      </c>
      <c r="CK9" s="16">
        <f t="shared" si="7"/>
        <v>0</v>
      </c>
      <c r="CL9" s="16">
        <f t="shared" si="7"/>
        <v>270</v>
      </c>
      <c r="CM9" s="16">
        <f t="shared" si="7"/>
        <v>0</v>
      </c>
      <c r="CN9" s="16">
        <f t="shared" si="7"/>
        <v>0</v>
      </c>
      <c r="CO9" s="16">
        <f t="shared" si="7"/>
        <v>0</v>
      </c>
      <c r="CP9" s="16">
        <f t="shared" si="7"/>
        <v>1</v>
      </c>
      <c r="CQ9" s="16">
        <f t="shared" si="7"/>
        <v>60</v>
      </c>
      <c r="CR9" s="16">
        <f t="shared" si="7"/>
        <v>270</v>
      </c>
      <c r="CS9" s="16">
        <f t="shared" si="7"/>
        <v>0</v>
      </c>
      <c r="CT9" s="16">
        <f t="shared" si="7"/>
        <v>0</v>
      </c>
      <c r="CU9" s="16">
        <f t="shared" si="7"/>
        <v>1</v>
      </c>
      <c r="CV9" s="16">
        <f t="shared" si="7"/>
        <v>1</v>
      </c>
      <c r="CW9" s="16">
        <f t="shared" si="7"/>
        <v>0</v>
      </c>
      <c r="CX9" s="16">
        <f t="shared" si="7"/>
        <v>12</v>
      </c>
      <c r="CY9" s="16">
        <f t="shared" si="7"/>
        <v>37</v>
      </c>
      <c r="CZ9" s="16">
        <f t="shared" si="7"/>
        <v>0</v>
      </c>
      <c r="DA9" s="16">
        <f t="shared" si="7"/>
        <v>178.3</v>
      </c>
      <c r="DB9" s="16">
        <f t="shared" si="7"/>
        <v>0</v>
      </c>
      <c r="DC9" s="16">
        <f t="shared" si="7"/>
        <v>1563</v>
      </c>
      <c r="DD9" s="16">
        <f t="shared" si="7"/>
        <v>1464</v>
      </c>
      <c r="DE9" s="16">
        <f t="shared" si="7"/>
        <v>3968.1</v>
      </c>
      <c r="DF9" s="16">
        <f t="shared" si="7"/>
        <v>3746.1</v>
      </c>
      <c r="DG9" s="16">
        <f t="shared" si="7"/>
        <v>674</v>
      </c>
      <c r="DH9" s="16">
        <f t="shared" si="7"/>
        <v>2208.6</v>
      </c>
      <c r="DI9" s="16">
        <f t="shared" si="7"/>
        <v>20</v>
      </c>
      <c r="DJ9" s="16">
        <f t="shared" si="7"/>
        <v>33</v>
      </c>
      <c r="DK9" s="16">
        <f t="shared" si="7"/>
        <v>62</v>
      </c>
      <c r="DL9" s="16">
        <f t="shared" si="7"/>
        <v>77</v>
      </c>
      <c r="DM9" s="16">
        <f t="shared" si="7"/>
        <v>8</v>
      </c>
      <c r="DN9" s="16">
        <f t="shared" si="7"/>
        <v>20</v>
      </c>
      <c r="DO9" s="16">
        <f t="shared" si="7"/>
        <v>1</v>
      </c>
      <c r="DP9" s="16">
        <f t="shared" si="7"/>
        <v>0</v>
      </c>
      <c r="DQ9" s="16">
        <f t="shared" si="7"/>
        <v>851</v>
      </c>
      <c r="DR9" s="16">
        <f t="shared" si="7"/>
        <v>0</v>
      </c>
      <c r="DS9" s="16">
        <f t="shared" si="7"/>
        <v>0</v>
      </c>
      <c r="DT9" s="16">
        <f t="shared" si="7"/>
        <v>2733</v>
      </c>
      <c r="DU9" s="16">
        <f t="shared" si="7"/>
        <v>0</v>
      </c>
      <c r="DV9" s="16">
        <f t="shared" si="7"/>
        <v>4863.6000000000004</v>
      </c>
      <c r="DW9" s="16">
        <f t="shared" si="7"/>
        <v>942</v>
      </c>
      <c r="DX9" s="16">
        <f t="shared" si="7"/>
        <v>0</v>
      </c>
      <c r="DY9" s="16">
        <f t="shared" si="7"/>
        <v>110</v>
      </c>
      <c r="DZ9" s="16">
        <f t="shared" si="7"/>
        <v>10</v>
      </c>
      <c r="EA9" s="16">
        <f t="shared" si="7"/>
        <v>11</v>
      </c>
      <c r="EB9" s="16">
        <f t="shared" si="7"/>
        <v>9</v>
      </c>
      <c r="EC9" s="16">
        <f t="shared" si="7"/>
        <v>16</v>
      </c>
      <c r="ED9" s="16">
        <f t="shared" si="7"/>
        <v>11</v>
      </c>
      <c r="EE9" s="16">
        <f t="shared" si="7"/>
        <v>0</v>
      </c>
      <c r="EF9" s="16">
        <f t="shared" si="7"/>
        <v>304</v>
      </c>
      <c r="EG9" s="16">
        <f t="shared" si="7"/>
        <v>0</v>
      </c>
      <c r="EH9" s="16">
        <f t="shared" ref="EH9:GS9" si="8">SUM(EH10:EH1048576)</f>
        <v>10</v>
      </c>
      <c r="EI9" s="16">
        <f t="shared" si="8"/>
        <v>283</v>
      </c>
      <c r="EJ9" s="16">
        <f t="shared" si="8"/>
        <v>2859.23</v>
      </c>
      <c r="EK9" s="16">
        <f t="shared" si="8"/>
        <v>3719.0699999999997</v>
      </c>
      <c r="EL9" s="16">
        <f t="shared" si="8"/>
        <v>0</v>
      </c>
      <c r="EM9" s="16">
        <f t="shared" si="8"/>
        <v>0</v>
      </c>
      <c r="EN9" s="16">
        <f t="shared" si="8"/>
        <v>0</v>
      </c>
      <c r="EO9" s="16">
        <f t="shared" si="8"/>
        <v>0</v>
      </c>
      <c r="EP9" s="16">
        <f t="shared" si="8"/>
        <v>0</v>
      </c>
      <c r="EQ9" s="16">
        <f t="shared" si="8"/>
        <v>2</v>
      </c>
      <c r="ER9" s="16">
        <f t="shared" si="8"/>
        <v>274</v>
      </c>
      <c r="ES9" s="16">
        <f t="shared" si="8"/>
        <v>0</v>
      </c>
      <c r="ET9" s="16">
        <f t="shared" si="8"/>
        <v>150</v>
      </c>
      <c r="EU9" s="16">
        <f t="shared" si="8"/>
        <v>0</v>
      </c>
      <c r="EV9" s="16">
        <f t="shared" si="8"/>
        <v>0</v>
      </c>
      <c r="EW9" s="16">
        <f t="shared" si="8"/>
        <v>0</v>
      </c>
      <c r="EX9" s="16">
        <f t="shared" si="8"/>
        <v>0</v>
      </c>
      <c r="EY9" s="16">
        <f t="shared" si="8"/>
        <v>0</v>
      </c>
      <c r="EZ9" s="16">
        <f t="shared" si="8"/>
        <v>0</v>
      </c>
      <c r="FA9" s="16">
        <f t="shared" si="8"/>
        <v>0</v>
      </c>
      <c r="FB9" s="16">
        <f t="shared" si="8"/>
        <v>0</v>
      </c>
      <c r="FC9" s="16">
        <f t="shared" si="8"/>
        <v>522.4</v>
      </c>
      <c r="FD9" s="16">
        <f t="shared" si="8"/>
        <v>0</v>
      </c>
      <c r="FE9" s="16">
        <f t="shared" si="8"/>
        <v>0</v>
      </c>
      <c r="FF9" s="16">
        <f t="shared" si="8"/>
        <v>0</v>
      </c>
      <c r="FG9" s="16">
        <f t="shared" si="8"/>
        <v>0</v>
      </c>
      <c r="FH9" s="16">
        <f t="shared" si="8"/>
        <v>0</v>
      </c>
      <c r="FI9" s="16">
        <f t="shared" si="8"/>
        <v>0</v>
      </c>
      <c r="FJ9" s="16">
        <f t="shared" si="8"/>
        <v>647.70000000000005</v>
      </c>
      <c r="FK9" s="16">
        <f t="shared" si="8"/>
        <v>0</v>
      </c>
      <c r="FL9" s="16">
        <f t="shared" si="8"/>
        <v>0</v>
      </c>
      <c r="FM9" s="16">
        <f t="shared" si="8"/>
        <v>0</v>
      </c>
      <c r="FN9" s="16">
        <f t="shared" si="8"/>
        <v>0</v>
      </c>
      <c r="FO9" s="16">
        <f t="shared" si="8"/>
        <v>0</v>
      </c>
      <c r="FP9" s="16">
        <f t="shared" si="8"/>
        <v>0</v>
      </c>
      <c r="FQ9" s="16">
        <f t="shared" si="8"/>
        <v>0</v>
      </c>
      <c r="FR9" s="16">
        <f t="shared" si="8"/>
        <v>0</v>
      </c>
      <c r="FS9" s="16">
        <f t="shared" si="8"/>
        <v>0</v>
      </c>
      <c r="FT9" s="16">
        <f t="shared" si="8"/>
        <v>0</v>
      </c>
      <c r="FU9" s="16">
        <f t="shared" si="8"/>
        <v>0</v>
      </c>
      <c r="FV9" s="16">
        <f t="shared" si="8"/>
        <v>0</v>
      </c>
      <c r="FW9" s="16">
        <f t="shared" si="8"/>
        <v>0</v>
      </c>
      <c r="FX9" s="16">
        <f t="shared" si="8"/>
        <v>0</v>
      </c>
      <c r="FY9" s="16">
        <f t="shared" si="8"/>
        <v>0</v>
      </c>
      <c r="FZ9" s="16">
        <f t="shared" si="8"/>
        <v>0</v>
      </c>
      <c r="GA9" s="16">
        <f t="shared" si="8"/>
        <v>0</v>
      </c>
      <c r="GB9" s="16">
        <f t="shared" si="8"/>
        <v>0</v>
      </c>
      <c r="GC9" s="16">
        <f t="shared" si="8"/>
        <v>0</v>
      </c>
      <c r="GD9" s="16">
        <f t="shared" si="8"/>
        <v>0</v>
      </c>
      <c r="GE9" s="16">
        <f t="shared" si="8"/>
        <v>0</v>
      </c>
      <c r="GF9" s="16">
        <f t="shared" si="8"/>
        <v>892</v>
      </c>
      <c r="GG9" s="16">
        <f t="shared" si="8"/>
        <v>0</v>
      </c>
      <c r="GH9" s="16">
        <f t="shared" si="8"/>
        <v>0</v>
      </c>
      <c r="GI9" s="16">
        <f t="shared" si="8"/>
        <v>0</v>
      </c>
      <c r="GJ9" s="16">
        <f t="shared" si="8"/>
        <v>0</v>
      </c>
      <c r="GK9" s="16">
        <f t="shared" si="8"/>
        <v>0</v>
      </c>
      <c r="GL9" s="16">
        <f t="shared" si="8"/>
        <v>0</v>
      </c>
      <c r="GM9" s="16">
        <f t="shared" si="8"/>
        <v>0</v>
      </c>
      <c r="GN9" s="16">
        <f t="shared" si="8"/>
        <v>0</v>
      </c>
      <c r="GO9" s="16">
        <f t="shared" si="8"/>
        <v>0</v>
      </c>
      <c r="GP9" s="16">
        <f t="shared" si="8"/>
        <v>0</v>
      </c>
      <c r="GQ9" s="16">
        <f t="shared" si="8"/>
        <v>0</v>
      </c>
      <c r="GR9" s="16">
        <f t="shared" si="8"/>
        <v>0</v>
      </c>
      <c r="GS9" s="16">
        <f t="shared" si="8"/>
        <v>0</v>
      </c>
      <c r="GT9" s="16">
        <f t="shared" ref="GT9:HH9" si="9">SUM(GT10:GT1048576)</f>
        <v>0</v>
      </c>
      <c r="GU9" s="16">
        <f t="shared" si="9"/>
        <v>0</v>
      </c>
      <c r="GV9" s="16">
        <f t="shared" si="9"/>
        <v>0</v>
      </c>
      <c r="GW9" s="16">
        <f t="shared" si="9"/>
        <v>0</v>
      </c>
      <c r="GX9" s="16">
        <f t="shared" si="9"/>
        <v>0</v>
      </c>
      <c r="GY9" s="16">
        <f t="shared" si="9"/>
        <v>0</v>
      </c>
      <c r="GZ9" s="16">
        <f t="shared" si="9"/>
        <v>0</v>
      </c>
      <c r="HA9" s="16">
        <f t="shared" si="9"/>
        <v>0</v>
      </c>
      <c r="HB9" s="16">
        <f t="shared" si="9"/>
        <v>0</v>
      </c>
      <c r="HC9" s="16">
        <f t="shared" si="9"/>
        <v>0</v>
      </c>
      <c r="HD9" s="16">
        <f t="shared" si="9"/>
        <v>0</v>
      </c>
      <c r="HE9" s="16">
        <f t="shared" si="9"/>
        <v>0</v>
      </c>
      <c r="HF9" s="16">
        <f t="shared" si="9"/>
        <v>0</v>
      </c>
      <c r="HG9" s="16">
        <f t="shared" si="9"/>
        <v>0</v>
      </c>
      <c r="HH9" s="16">
        <f t="shared" si="9"/>
        <v>0</v>
      </c>
      <c r="HI9" s="16">
        <f>COUNTA(HI10:HI981441)</f>
        <v>20</v>
      </c>
      <c r="HJ9" s="16">
        <f t="shared" ref="HJ9:HU9" si="10">SUM(HJ10:HJ1048576)</f>
        <v>0</v>
      </c>
      <c r="HK9" s="16">
        <f t="shared" si="10"/>
        <v>0</v>
      </c>
      <c r="HL9" s="16">
        <f t="shared" si="10"/>
        <v>0</v>
      </c>
      <c r="HM9" s="16">
        <f t="shared" si="10"/>
        <v>0</v>
      </c>
      <c r="HN9" s="16">
        <f t="shared" si="10"/>
        <v>0</v>
      </c>
      <c r="HO9" s="16">
        <f t="shared" si="10"/>
        <v>0</v>
      </c>
      <c r="HP9" s="16">
        <f t="shared" si="10"/>
        <v>0</v>
      </c>
      <c r="HQ9" s="16">
        <f t="shared" si="10"/>
        <v>0</v>
      </c>
      <c r="HR9" s="16">
        <f t="shared" si="10"/>
        <v>0</v>
      </c>
      <c r="HS9" s="16">
        <f t="shared" si="10"/>
        <v>0</v>
      </c>
      <c r="HT9" s="16">
        <f t="shared" si="10"/>
        <v>0</v>
      </c>
      <c r="HU9" s="16">
        <f t="shared" si="10"/>
        <v>0</v>
      </c>
      <c r="IB9" s="66" t="s">
        <v>952</v>
      </c>
    </row>
    <row r="10" spans="1:236" ht="93.75" x14ac:dyDescent="0.25">
      <c r="A10" s="17">
        <v>1</v>
      </c>
      <c r="B10" s="18" t="s">
        <v>300</v>
      </c>
      <c r="C10" s="18" t="s">
        <v>1004</v>
      </c>
      <c r="D10" s="19">
        <v>1388373538</v>
      </c>
      <c r="E10" s="18" t="s">
        <v>954</v>
      </c>
      <c r="F10" s="18" t="s">
        <v>1005</v>
      </c>
      <c r="G10" s="16">
        <f t="shared" si="4"/>
        <v>5000</v>
      </c>
      <c r="H10" s="16">
        <f t="shared" si="5"/>
        <v>9573.4771999999994</v>
      </c>
      <c r="I10" s="36">
        <f t="shared" ref="I10:I70" si="11">G10+H10</f>
        <v>14573.477199999999</v>
      </c>
      <c r="J10" s="37"/>
      <c r="K10" s="38"/>
      <c r="L10" s="38"/>
      <c r="M10" s="37"/>
      <c r="N10" s="37"/>
      <c r="O10" s="38"/>
      <c r="P10" s="38"/>
      <c r="Q10" s="37">
        <v>0</v>
      </c>
      <c r="R10" s="37"/>
      <c r="S10" s="38"/>
      <c r="T10" s="37"/>
      <c r="U10" s="38"/>
      <c r="V10" s="38"/>
      <c r="W10" s="37"/>
      <c r="X10" s="37"/>
      <c r="Y10" s="38"/>
      <c r="Z10" s="37">
        <v>0</v>
      </c>
      <c r="AA10" s="38"/>
      <c r="AB10" s="38"/>
      <c r="AC10" s="37">
        <v>0</v>
      </c>
      <c r="AD10" s="37"/>
      <c r="AE10" s="38"/>
      <c r="AF10" s="37"/>
      <c r="AG10" s="38"/>
      <c r="AH10" s="38"/>
      <c r="AI10" s="37">
        <v>0</v>
      </c>
      <c r="AJ10" s="37"/>
      <c r="AK10" s="38"/>
      <c r="AL10" s="38">
        <v>0</v>
      </c>
      <c r="AM10" s="37">
        <v>0</v>
      </c>
      <c r="AN10" s="37">
        <v>5000</v>
      </c>
      <c r="AO10" s="38">
        <v>777</v>
      </c>
      <c r="AP10" s="37"/>
      <c r="AQ10" s="38"/>
      <c r="AR10" s="38">
        <v>0</v>
      </c>
      <c r="AS10" s="37">
        <v>0</v>
      </c>
      <c r="AT10" s="37">
        <v>0</v>
      </c>
      <c r="AU10" s="38">
        <v>0</v>
      </c>
      <c r="AV10" s="38"/>
      <c r="AW10" s="37">
        <v>0</v>
      </c>
      <c r="AX10" s="37"/>
      <c r="AY10" s="38">
        <v>1444.25</v>
      </c>
      <c r="AZ10" s="37">
        <v>4</v>
      </c>
      <c r="BA10" s="38">
        <v>0</v>
      </c>
      <c r="BB10" s="38"/>
      <c r="BC10" s="37"/>
      <c r="BD10" s="37"/>
      <c r="BE10" s="38"/>
      <c r="BF10" s="38"/>
      <c r="BG10" s="37"/>
      <c r="BH10" s="37"/>
      <c r="BI10" s="38">
        <v>0</v>
      </c>
      <c r="BJ10" s="37">
        <v>0</v>
      </c>
      <c r="BK10" s="38">
        <v>296.47719999999998</v>
      </c>
      <c r="BL10" s="38"/>
      <c r="BM10" s="38">
        <v>8500</v>
      </c>
      <c r="BN10" s="37">
        <v>0</v>
      </c>
      <c r="BO10" s="37"/>
      <c r="BP10" s="38"/>
      <c r="BQ10" s="38"/>
      <c r="BR10" s="37"/>
      <c r="BS10" s="37"/>
      <c r="BT10" s="37"/>
      <c r="BU10" s="37"/>
      <c r="BV10" s="37"/>
      <c r="BW10" s="37"/>
      <c r="BX10" s="48"/>
      <c r="BY10" s="48">
        <v>0</v>
      </c>
      <c r="BZ10" s="48"/>
      <c r="CA10" s="48"/>
      <c r="CB10" s="48"/>
      <c r="CC10" s="48"/>
      <c r="CD10" s="38"/>
      <c r="CE10" s="38"/>
      <c r="CF10" s="37"/>
      <c r="CG10" s="37"/>
      <c r="CH10" s="38"/>
      <c r="CI10" s="38"/>
      <c r="CJ10" s="37"/>
      <c r="CK10" s="37"/>
      <c r="CL10" s="38"/>
      <c r="CM10" s="37"/>
      <c r="CN10" s="38"/>
      <c r="CO10" s="38"/>
      <c r="CP10" s="37"/>
      <c r="CQ10" s="37">
        <v>0</v>
      </c>
      <c r="CR10" s="38"/>
      <c r="CS10" s="38"/>
      <c r="CT10" s="37"/>
      <c r="CU10" s="37"/>
      <c r="CV10" s="38"/>
      <c r="CW10" s="37"/>
      <c r="CX10" s="38"/>
      <c r="CY10" s="38">
        <v>0</v>
      </c>
      <c r="CZ10" s="38"/>
      <c r="DA10" s="38"/>
      <c r="DB10" s="38"/>
      <c r="DC10" s="38"/>
      <c r="DD10" s="38"/>
      <c r="DE10" s="38"/>
      <c r="DF10" s="38">
        <v>0</v>
      </c>
      <c r="DG10" s="37">
        <v>0</v>
      </c>
      <c r="DH10" s="38">
        <v>0</v>
      </c>
      <c r="DI10" s="37"/>
      <c r="DJ10" s="48"/>
      <c r="DK10" s="48"/>
      <c r="DL10" s="48">
        <v>0</v>
      </c>
      <c r="DM10" s="38"/>
      <c r="DN10" s="38">
        <v>0</v>
      </c>
      <c r="DO10" s="37"/>
      <c r="DP10" s="37"/>
      <c r="DQ10" s="38"/>
      <c r="DR10" s="38"/>
      <c r="DS10" s="37"/>
      <c r="DT10" s="48"/>
      <c r="DU10" s="48"/>
      <c r="DV10" s="48">
        <v>0</v>
      </c>
      <c r="DW10" s="38"/>
      <c r="DX10" s="37"/>
      <c r="DY10" s="38"/>
      <c r="DZ10" s="38"/>
      <c r="EA10" s="38"/>
      <c r="EB10" s="38"/>
      <c r="EC10" s="37">
        <v>0</v>
      </c>
      <c r="ED10" s="37">
        <v>0</v>
      </c>
      <c r="EE10" s="38">
        <v>0</v>
      </c>
      <c r="EF10" s="38"/>
      <c r="EG10" s="37"/>
      <c r="EH10" s="37"/>
      <c r="EI10" s="38">
        <v>0</v>
      </c>
      <c r="EJ10" s="37">
        <v>0</v>
      </c>
      <c r="EK10" s="38"/>
      <c r="EL10" s="38"/>
      <c r="EM10" s="37"/>
      <c r="EN10" s="37"/>
      <c r="EO10" s="38"/>
      <c r="EP10" s="38"/>
      <c r="EQ10" s="37"/>
      <c r="ER10" s="37"/>
      <c r="ES10" s="38"/>
      <c r="ET10" s="37"/>
      <c r="EU10" s="38"/>
      <c r="EV10" s="38"/>
      <c r="EW10" s="37"/>
      <c r="EX10" s="37"/>
      <c r="EY10" s="38"/>
      <c r="EZ10" s="38"/>
      <c r="FA10" s="37"/>
      <c r="FB10" s="37"/>
      <c r="FC10" s="37"/>
      <c r="FD10" s="38"/>
      <c r="FE10" s="37"/>
      <c r="FF10" s="38"/>
      <c r="FG10" s="38"/>
      <c r="FH10" s="37"/>
      <c r="FI10" s="37"/>
      <c r="FJ10" s="38"/>
      <c r="FK10" s="38"/>
      <c r="FL10" s="37"/>
      <c r="FM10" s="38"/>
      <c r="FN10" s="37"/>
      <c r="FO10" s="38"/>
      <c r="FP10" s="37"/>
      <c r="FQ10" s="38"/>
      <c r="FR10" s="38"/>
      <c r="FS10" s="37"/>
      <c r="FT10" s="37"/>
      <c r="FU10" s="38"/>
      <c r="FV10" s="38"/>
      <c r="FW10" s="37"/>
      <c r="FX10" s="37"/>
      <c r="FY10" s="38"/>
      <c r="FZ10" s="38"/>
      <c r="GA10" s="37"/>
      <c r="GB10" s="38"/>
      <c r="GC10" s="38"/>
      <c r="GD10" s="37"/>
      <c r="GE10" s="37"/>
      <c r="GF10" s="38"/>
      <c r="GG10" s="38"/>
      <c r="GH10" s="37"/>
      <c r="GI10" s="37"/>
      <c r="GJ10" s="38"/>
      <c r="GK10" s="37"/>
      <c r="GL10" s="48"/>
      <c r="GM10" s="48">
        <v>0</v>
      </c>
      <c r="GN10" s="48">
        <v>0</v>
      </c>
      <c r="GO10" s="48"/>
      <c r="GP10" s="48"/>
      <c r="GQ10" s="48"/>
      <c r="GR10" s="48"/>
      <c r="GS10" s="48"/>
      <c r="GT10" s="48"/>
      <c r="GU10" s="48"/>
      <c r="GV10" s="48"/>
      <c r="GW10" s="48"/>
      <c r="GX10" s="48">
        <v>0</v>
      </c>
      <c r="GY10" s="48"/>
      <c r="GZ10" s="48"/>
      <c r="HA10" s="48"/>
      <c r="HB10" s="48"/>
      <c r="HC10" s="48"/>
      <c r="HD10" s="48"/>
      <c r="HE10" s="48"/>
      <c r="HF10" s="48"/>
      <c r="HG10" s="48"/>
      <c r="HH10" s="48"/>
      <c r="HI10" s="48"/>
      <c r="HJ10" s="38"/>
      <c r="HK10" s="38"/>
      <c r="HL10" s="37"/>
      <c r="HM10" s="37"/>
      <c r="HN10" s="38"/>
      <c r="HO10" s="38"/>
      <c r="HP10" s="37"/>
      <c r="HQ10" s="37"/>
      <c r="HR10" s="38"/>
      <c r="HS10" s="38"/>
      <c r="HT10" s="37"/>
      <c r="HU10" s="37"/>
      <c r="IB10" s="190" t="s">
        <v>1006</v>
      </c>
    </row>
    <row r="11" spans="1:236" ht="112.5" x14ac:dyDescent="0.25">
      <c r="A11" s="17">
        <v>2</v>
      </c>
      <c r="B11" s="18" t="s">
        <v>300</v>
      </c>
      <c r="C11" s="18" t="s">
        <v>1007</v>
      </c>
      <c r="D11" s="19">
        <v>1388208938</v>
      </c>
      <c r="E11" s="18" t="s">
        <v>995</v>
      </c>
      <c r="F11" s="18" t="s">
        <v>1005</v>
      </c>
      <c r="G11" s="16">
        <f t="shared" si="4"/>
        <v>0</v>
      </c>
      <c r="H11" s="16">
        <f t="shared" si="5"/>
        <v>300.8</v>
      </c>
      <c r="I11" s="36">
        <f t="shared" si="11"/>
        <v>300.8</v>
      </c>
      <c r="J11" s="37"/>
      <c r="K11" s="38"/>
      <c r="L11" s="38"/>
      <c r="M11" s="37"/>
      <c r="N11" s="37"/>
      <c r="O11" s="38"/>
      <c r="P11" s="38"/>
      <c r="Q11" s="37">
        <v>193</v>
      </c>
      <c r="R11" s="37"/>
      <c r="S11" s="38"/>
      <c r="T11" s="37"/>
      <c r="U11" s="38"/>
      <c r="V11" s="38"/>
      <c r="W11" s="37"/>
      <c r="X11" s="37"/>
      <c r="Y11" s="38"/>
      <c r="Z11" s="37">
        <v>0</v>
      </c>
      <c r="AA11" s="38"/>
      <c r="AB11" s="38"/>
      <c r="AC11" s="37">
        <v>0</v>
      </c>
      <c r="AD11" s="37"/>
      <c r="AE11" s="38"/>
      <c r="AF11" s="37"/>
      <c r="AG11" s="38"/>
      <c r="AH11" s="38"/>
      <c r="AI11" s="37">
        <v>0</v>
      </c>
      <c r="AJ11" s="37"/>
      <c r="AK11" s="38"/>
      <c r="AL11" s="38">
        <v>1.4E-2</v>
      </c>
      <c r="AM11" s="37">
        <v>14</v>
      </c>
      <c r="AN11" s="37">
        <v>0</v>
      </c>
      <c r="AO11" s="38"/>
      <c r="AP11" s="37"/>
      <c r="AQ11" s="38"/>
      <c r="AR11" s="38">
        <v>0</v>
      </c>
      <c r="AS11" s="37">
        <v>0</v>
      </c>
      <c r="AT11" s="37">
        <v>0</v>
      </c>
      <c r="AU11" s="38">
        <v>0</v>
      </c>
      <c r="AV11" s="38"/>
      <c r="AW11" s="37">
        <v>0</v>
      </c>
      <c r="AX11" s="37"/>
      <c r="AY11" s="38">
        <v>0</v>
      </c>
      <c r="AZ11" s="37">
        <v>0</v>
      </c>
      <c r="BA11" s="38">
        <v>0</v>
      </c>
      <c r="BB11" s="38"/>
      <c r="BC11" s="37"/>
      <c r="BD11" s="37"/>
      <c r="BE11" s="38"/>
      <c r="BF11" s="38"/>
      <c r="BG11" s="37"/>
      <c r="BH11" s="37"/>
      <c r="BI11" s="38">
        <v>0</v>
      </c>
      <c r="BJ11" s="37">
        <v>0</v>
      </c>
      <c r="BK11" s="38">
        <v>107.8</v>
      </c>
      <c r="BL11" s="38"/>
      <c r="BM11" s="38"/>
      <c r="BN11" s="37">
        <v>0</v>
      </c>
      <c r="BO11" s="37"/>
      <c r="BP11" s="38"/>
      <c r="BQ11" s="38"/>
      <c r="BR11" s="37"/>
      <c r="BS11" s="37"/>
      <c r="BT11" s="37"/>
      <c r="BU11" s="37"/>
      <c r="BV11" s="37"/>
      <c r="BW11" s="37"/>
      <c r="BX11" s="48"/>
      <c r="BY11" s="48">
        <v>0</v>
      </c>
      <c r="BZ11" s="48"/>
      <c r="CA11" s="48"/>
      <c r="CB11" s="48"/>
      <c r="CC11" s="48"/>
      <c r="CD11" s="38"/>
      <c r="CE11" s="38"/>
      <c r="CF11" s="37"/>
      <c r="CG11" s="37"/>
      <c r="CH11" s="38"/>
      <c r="CI11" s="38"/>
      <c r="CJ11" s="37"/>
      <c r="CK11" s="37"/>
      <c r="CL11" s="38"/>
      <c r="CM11" s="37"/>
      <c r="CN11" s="38"/>
      <c r="CO11" s="38"/>
      <c r="CP11" s="37"/>
      <c r="CQ11" s="37">
        <v>0</v>
      </c>
      <c r="CR11" s="38"/>
      <c r="CS11" s="38"/>
      <c r="CT11" s="37"/>
      <c r="CU11" s="37"/>
      <c r="CV11" s="38"/>
      <c r="CW11" s="37"/>
      <c r="CX11" s="38"/>
      <c r="CY11" s="38">
        <v>0</v>
      </c>
      <c r="CZ11" s="38"/>
      <c r="DA11" s="38"/>
      <c r="DB11" s="38"/>
      <c r="DC11" s="38"/>
      <c r="DD11" s="38"/>
      <c r="DE11" s="38"/>
      <c r="DF11" s="38">
        <v>0</v>
      </c>
      <c r="DG11" s="37">
        <v>0</v>
      </c>
      <c r="DH11" s="38">
        <v>0</v>
      </c>
      <c r="DI11" s="37"/>
      <c r="DJ11" s="48"/>
      <c r="DK11" s="48"/>
      <c r="DL11" s="48">
        <v>0</v>
      </c>
      <c r="DM11" s="38"/>
      <c r="DN11" s="38">
        <v>0</v>
      </c>
      <c r="DO11" s="37"/>
      <c r="DP11" s="37"/>
      <c r="DQ11" s="38"/>
      <c r="DR11" s="38"/>
      <c r="DS11" s="37"/>
      <c r="DT11" s="48"/>
      <c r="DU11" s="48"/>
      <c r="DV11" s="48">
        <v>0</v>
      </c>
      <c r="DW11" s="38"/>
      <c r="DX11" s="37"/>
      <c r="DY11" s="38"/>
      <c r="DZ11" s="38"/>
      <c r="EA11" s="38"/>
      <c r="EB11" s="38"/>
      <c r="EC11" s="37">
        <v>0</v>
      </c>
      <c r="ED11" s="37">
        <v>0</v>
      </c>
      <c r="EE11" s="38">
        <v>0</v>
      </c>
      <c r="EF11" s="38"/>
      <c r="EG11" s="37"/>
      <c r="EH11" s="37"/>
      <c r="EI11" s="38">
        <v>0</v>
      </c>
      <c r="EJ11" s="37">
        <v>0</v>
      </c>
      <c r="EK11" s="38"/>
      <c r="EL11" s="38"/>
      <c r="EM11" s="37"/>
      <c r="EN11" s="37"/>
      <c r="EO11" s="38"/>
      <c r="EP11" s="38"/>
      <c r="EQ11" s="37"/>
      <c r="ER11" s="37"/>
      <c r="ES11" s="38"/>
      <c r="ET11" s="37"/>
      <c r="EU11" s="38"/>
      <c r="EV11" s="38"/>
      <c r="EW11" s="37"/>
      <c r="EX11" s="37"/>
      <c r="EY11" s="38"/>
      <c r="EZ11" s="38"/>
      <c r="FA11" s="37"/>
      <c r="FB11" s="37"/>
      <c r="FC11" s="37"/>
      <c r="FD11" s="38"/>
      <c r="FE11" s="37"/>
      <c r="FF11" s="38"/>
      <c r="FG11" s="38"/>
      <c r="FH11" s="37"/>
      <c r="FI11" s="37"/>
      <c r="FJ11" s="38"/>
      <c r="FK11" s="38"/>
      <c r="FL11" s="37"/>
      <c r="FM11" s="38"/>
      <c r="FN11" s="37"/>
      <c r="FO11" s="38"/>
      <c r="FP11" s="37"/>
      <c r="FQ11" s="38"/>
      <c r="FR11" s="38"/>
      <c r="FS11" s="37"/>
      <c r="FT11" s="37"/>
      <c r="FU11" s="38"/>
      <c r="FV11" s="38"/>
      <c r="FW11" s="37"/>
      <c r="FX11" s="37"/>
      <c r="FY11" s="38"/>
      <c r="FZ11" s="38"/>
      <c r="GA11" s="37"/>
      <c r="GB11" s="38"/>
      <c r="GC11" s="38"/>
      <c r="GD11" s="37"/>
      <c r="GE11" s="37"/>
      <c r="GF11" s="38"/>
      <c r="GG11" s="38"/>
      <c r="GH11" s="37"/>
      <c r="GI11" s="37"/>
      <c r="GJ11" s="38"/>
      <c r="GK11" s="37"/>
      <c r="GL11" s="48"/>
      <c r="GM11" s="48">
        <v>0</v>
      </c>
      <c r="GN11" s="48">
        <v>0</v>
      </c>
      <c r="GO11" s="48"/>
      <c r="GP11" s="48"/>
      <c r="GQ11" s="48"/>
      <c r="GR11" s="48"/>
      <c r="GS11" s="48"/>
      <c r="GT11" s="48"/>
      <c r="GU11" s="48"/>
      <c r="GV11" s="48"/>
      <c r="GW11" s="48"/>
      <c r="GX11" s="48">
        <v>0</v>
      </c>
      <c r="GY11" s="48"/>
      <c r="GZ11" s="48"/>
      <c r="HA11" s="48"/>
      <c r="HB11" s="48"/>
      <c r="HC11" s="48"/>
      <c r="HD11" s="48"/>
      <c r="HE11" s="48"/>
      <c r="HF11" s="48"/>
      <c r="HG11" s="48"/>
      <c r="HH11" s="48"/>
      <c r="HI11" s="48"/>
      <c r="HJ11" s="38"/>
      <c r="HK11" s="38"/>
      <c r="HL11" s="37"/>
      <c r="HM11" s="37"/>
      <c r="HN11" s="38"/>
      <c r="HO11" s="38"/>
      <c r="HP11" s="37"/>
      <c r="HQ11" s="37"/>
      <c r="HR11" s="38"/>
      <c r="HS11" s="38"/>
      <c r="HT11" s="37"/>
      <c r="HU11" s="37"/>
      <c r="IA11" s="190" t="s">
        <v>933</v>
      </c>
      <c r="IB11" s="190" t="s">
        <v>1008</v>
      </c>
    </row>
    <row r="12" spans="1:236" ht="131.25" x14ac:dyDescent="0.25">
      <c r="A12" s="17">
        <v>3</v>
      </c>
      <c r="B12" s="18" t="s">
        <v>300</v>
      </c>
      <c r="C12" s="18" t="s">
        <v>1009</v>
      </c>
      <c r="D12" s="19">
        <v>1388362578</v>
      </c>
      <c r="E12" s="18" t="s">
        <v>995</v>
      </c>
      <c r="F12" s="18" t="s">
        <v>1005</v>
      </c>
      <c r="G12" s="16">
        <f t="shared" si="4"/>
        <v>1600</v>
      </c>
      <c r="H12" s="16">
        <f t="shared" si="5"/>
        <v>798.41</v>
      </c>
      <c r="I12" s="36">
        <f t="shared" si="11"/>
        <v>2398.41</v>
      </c>
      <c r="J12" s="37"/>
      <c r="K12" s="38"/>
      <c r="L12" s="38"/>
      <c r="M12" s="37"/>
      <c r="N12" s="37">
        <v>1600</v>
      </c>
      <c r="O12" s="38"/>
      <c r="P12" s="38"/>
      <c r="Q12" s="37">
        <v>200</v>
      </c>
      <c r="R12" s="37"/>
      <c r="S12" s="38"/>
      <c r="T12" s="37"/>
      <c r="U12" s="38"/>
      <c r="V12" s="38"/>
      <c r="W12" s="37"/>
      <c r="X12" s="37"/>
      <c r="Y12" s="38"/>
      <c r="Z12" s="37">
        <v>0</v>
      </c>
      <c r="AA12" s="38"/>
      <c r="AB12" s="38"/>
      <c r="AC12" s="37">
        <v>0</v>
      </c>
      <c r="AD12" s="37"/>
      <c r="AE12" s="38"/>
      <c r="AF12" s="37"/>
      <c r="AG12" s="38"/>
      <c r="AH12" s="38"/>
      <c r="AI12" s="37">
        <v>0</v>
      </c>
      <c r="AJ12" s="37"/>
      <c r="AK12" s="38"/>
      <c r="AL12" s="38">
        <v>0.215</v>
      </c>
      <c r="AM12" s="37">
        <v>2.6</v>
      </c>
      <c r="AN12" s="37">
        <v>0</v>
      </c>
      <c r="AO12" s="38"/>
      <c r="AP12" s="37"/>
      <c r="AQ12" s="38"/>
      <c r="AR12" s="38">
        <v>0</v>
      </c>
      <c r="AS12" s="37">
        <v>0</v>
      </c>
      <c r="AT12" s="37">
        <v>0</v>
      </c>
      <c r="AU12" s="38">
        <v>0</v>
      </c>
      <c r="AV12" s="38"/>
      <c r="AW12" s="37">
        <v>0</v>
      </c>
      <c r="AX12" s="37"/>
      <c r="AY12" s="38">
        <v>0</v>
      </c>
      <c r="AZ12" s="37">
        <v>0</v>
      </c>
      <c r="BA12" s="38">
        <v>0</v>
      </c>
      <c r="BB12" s="38"/>
      <c r="BC12" s="37"/>
      <c r="BD12" s="37"/>
      <c r="BE12" s="38"/>
      <c r="BF12" s="38"/>
      <c r="BG12" s="37"/>
      <c r="BH12" s="37"/>
      <c r="BI12" s="38">
        <v>0</v>
      </c>
      <c r="BJ12" s="37">
        <v>0</v>
      </c>
      <c r="BK12" s="38">
        <v>598.41</v>
      </c>
      <c r="BL12" s="38"/>
      <c r="BM12" s="38"/>
      <c r="BN12" s="37">
        <v>2</v>
      </c>
      <c r="BO12" s="37"/>
      <c r="BP12" s="38"/>
      <c r="BQ12" s="38"/>
      <c r="BR12" s="37"/>
      <c r="BS12" s="37"/>
      <c r="BT12" s="37"/>
      <c r="BU12" s="37"/>
      <c r="BV12" s="37"/>
      <c r="BW12" s="37"/>
      <c r="BX12" s="48"/>
      <c r="BY12" s="48">
        <v>0</v>
      </c>
      <c r="BZ12" s="48"/>
      <c r="CA12" s="48"/>
      <c r="CB12" s="48"/>
      <c r="CC12" s="48"/>
      <c r="CD12" s="38"/>
      <c r="CE12" s="38"/>
      <c r="CF12" s="37"/>
      <c r="CG12" s="37"/>
      <c r="CH12" s="38"/>
      <c r="CI12" s="38"/>
      <c r="CJ12" s="37"/>
      <c r="CK12" s="37"/>
      <c r="CL12" s="38"/>
      <c r="CM12" s="37"/>
      <c r="CN12" s="38"/>
      <c r="CO12" s="38"/>
      <c r="CP12" s="37"/>
      <c r="CQ12" s="37">
        <v>0</v>
      </c>
      <c r="CR12" s="38"/>
      <c r="CS12" s="38"/>
      <c r="CT12" s="37"/>
      <c r="CU12" s="37"/>
      <c r="CV12" s="38"/>
      <c r="CW12" s="37"/>
      <c r="CX12" s="38"/>
      <c r="CY12" s="38">
        <v>0</v>
      </c>
      <c r="CZ12" s="38"/>
      <c r="DA12" s="38"/>
      <c r="DB12" s="38"/>
      <c r="DC12" s="38"/>
      <c r="DD12" s="38"/>
      <c r="DE12" s="38"/>
      <c r="DF12" s="38">
        <v>0</v>
      </c>
      <c r="DG12" s="37">
        <v>0</v>
      </c>
      <c r="DH12" s="38">
        <v>0</v>
      </c>
      <c r="DI12" s="37"/>
      <c r="DJ12" s="48"/>
      <c r="DK12" s="48"/>
      <c r="DL12" s="48">
        <v>0</v>
      </c>
      <c r="DM12" s="38"/>
      <c r="DN12" s="38">
        <v>0</v>
      </c>
      <c r="DO12" s="37"/>
      <c r="DP12" s="37"/>
      <c r="DQ12" s="38"/>
      <c r="DR12" s="38"/>
      <c r="DS12" s="37"/>
      <c r="DT12" s="48"/>
      <c r="DU12" s="48"/>
      <c r="DV12" s="48">
        <v>0</v>
      </c>
      <c r="DW12" s="38"/>
      <c r="DX12" s="37"/>
      <c r="DY12" s="38"/>
      <c r="DZ12" s="38"/>
      <c r="EA12" s="38"/>
      <c r="EB12" s="38"/>
      <c r="EC12" s="37">
        <v>0</v>
      </c>
      <c r="ED12" s="37">
        <v>0</v>
      </c>
      <c r="EE12" s="38">
        <v>0</v>
      </c>
      <c r="EF12" s="38"/>
      <c r="EG12" s="37"/>
      <c r="EH12" s="37"/>
      <c r="EI12" s="38">
        <v>0</v>
      </c>
      <c r="EJ12" s="37">
        <v>0</v>
      </c>
      <c r="EK12" s="38"/>
      <c r="EL12" s="38"/>
      <c r="EM12" s="37"/>
      <c r="EN12" s="37"/>
      <c r="EO12" s="38"/>
      <c r="EP12" s="38"/>
      <c r="EQ12" s="37"/>
      <c r="ER12" s="37"/>
      <c r="ES12" s="38"/>
      <c r="ET12" s="37"/>
      <c r="EU12" s="38"/>
      <c r="EV12" s="38"/>
      <c r="EW12" s="37"/>
      <c r="EX12" s="37"/>
      <c r="EY12" s="38"/>
      <c r="EZ12" s="38"/>
      <c r="FA12" s="37"/>
      <c r="FB12" s="37"/>
      <c r="FC12" s="37"/>
      <c r="FD12" s="38"/>
      <c r="FE12" s="37"/>
      <c r="FF12" s="38"/>
      <c r="FG12" s="38"/>
      <c r="FH12" s="37"/>
      <c r="FI12" s="37"/>
      <c r="FJ12" s="38"/>
      <c r="FK12" s="38"/>
      <c r="FL12" s="37"/>
      <c r="FM12" s="38"/>
      <c r="FN12" s="37"/>
      <c r="FO12" s="38"/>
      <c r="FP12" s="37"/>
      <c r="FQ12" s="38"/>
      <c r="FR12" s="38"/>
      <c r="FS12" s="37"/>
      <c r="FT12" s="37"/>
      <c r="FU12" s="38"/>
      <c r="FV12" s="38"/>
      <c r="FW12" s="37"/>
      <c r="FX12" s="37"/>
      <c r="FY12" s="38"/>
      <c r="FZ12" s="38"/>
      <c r="GA12" s="37"/>
      <c r="GB12" s="38"/>
      <c r="GC12" s="38"/>
      <c r="GD12" s="37"/>
      <c r="GE12" s="37"/>
      <c r="GF12" s="38"/>
      <c r="GG12" s="38"/>
      <c r="GH12" s="37"/>
      <c r="GI12" s="37"/>
      <c r="GJ12" s="38"/>
      <c r="GK12" s="37"/>
      <c r="GL12" s="48"/>
      <c r="GM12" s="48">
        <v>0</v>
      </c>
      <c r="GN12" s="48">
        <v>0</v>
      </c>
      <c r="GO12" s="48"/>
      <c r="GP12" s="48"/>
      <c r="GQ12" s="48"/>
      <c r="GR12" s="48"/>
      <c r="GS12" s="48"/>
      <c r="GT12" s="48"/>
      <c r="GU12" s="48"/>
      <c r="GV12" s="48"/>
      <c r="GW12" s="48"/>
      <c r="GX12" s="48">
        <v>0</v>
      </c>
      <c r="GY12" s="48"/>
      <c r="GZ12" s="48"/>
      <c r="HA12" s="48"/>
      <c r="HB12" s="48"/>
      <c r="HC12" s="48"/>
      <c r="HD12" s="48"/>
      <c r="HE12" s="48"/>
      <c r="HF12" s="48"/>
      <c r="HG12" s="48"/>
      <c r="HH12" s="48"/>
      <c r="HI12" s="48"/>
      <c r="HJ12" s="38"/>
      <c r="HK12" s="38"/>
      <c r="HL12" s="37"/>
      <c r="HM12" s="37"/>
      <c r="HN12" s="38"/>
      <c r="HO12" s="38"/>
      <c r="HP12" s="37"/>
      <c r="HQ12" s="37"/>
      <c r="HR12" s="38"/>
      <c r="HS12" s="38"/>
      <c r="HT12" s="37"/>
      <c r="HU12" s="37"/>
      <c r="IA12" s="189" t="s">
        <v>1005</v>
      </c>
      <c r="IB12" s="190" t="s">
        <v>1010</v>
      </c>
    </row>
    <row r="13" spans="1:236" ht="168.75" x14ac:dyDescent="0.25">
      <c r="A13" s="17">
        <v>4</v>
      </c>
      <c r="B13" s="18" t="s">
        <v>300</v>
      </c>
      <c r="C13" s="18" t="s">
        <v>1011</v>
      </c>
      <c r="D13" s="19">
        <v>1388182118</v>
      </c>
      <c r="E13" s="18" t="s">
        <v>995</v>
      </c>
      <c r="F13" s="18" t="s">
        <v>1005</v>
      </c>
      <c r="G13" s="16">
        <f t="shared" si="4"/>
        <v>0</v>
      </c>
      <c r="H13" s="16">
        <f t="shared" si="5"/>
        <v>774.58299999999997</v>
      </c>
      <c r="I13" s="36">
        <f t="shared" si="11"/>
        <v>774.58299999999997</v>
      </c>
      <c r="J13" s="37"/>
      <c r="K13" s="38"/>
      <c r="L13" s="38"/>
      <c r="M13" s="37"/>
      <c r="N13" s="37"/>
      <c r="O13" s="38"/>
      <c r="P13" s="38"/>
      <c r="Q13" s="37">
        <v>671</v>
      </c>
      <c r="R13" s="37"/>
      <c r="S13" s="38"/>
      <c r="T13" s="37"/>
      <c r="U13" s="38"/>
      <c r="V13" s="38"/>
      <c r="W13" s="37"/>
      <c r="X13" s="37"/>
      <c r="Y13" s="38"/>
      <c r="Z13" s="37">
        <v>0</v>
      </c>
      <c r="AA13" s="38"/>
      <c r="AB13" s="38"/>
      <c r="AC13" s="37">
        <v>0</v>
      </c>
      <c r="AD13" s="37"/>
      <c r="AE13" s="38"/>
      <c r="AF13" s="37"/>
      <c r="AG13" s="38"/>
      <c r="AH13" s="38"/>
      <c r="AI13" s="37">
        <v>0</v>
      </c>
      <c r="AJ13" s="37"/>
      <c r="AK13" s="38"/>
      <c r="AL13" s="38">
        <v>3.3000000000000002E-2</v>
      </c>
      <c r="AM13" s="37">
        <v>20</v>
      </c>
      <c r="AN13" s="37">
        <v>0</v>
      </c>
      <c r="AO13" s="38"/>
      <c r="AP13" s="37"/>
      <c r="AQ13" s="38"/>
      <c r="AR13" s="38">
        <v>0</v>
      </c>
      <c r="AS13" s="37">
        <v>0</v>
      </c>
      <c r="AT13" s="37">
        <v>0</v>
      </c>
      <c r="AU13" s="38">
        <v>0</v>
      </c>
      <c r="AV13" s="38"/>
      <c r="AW13" s="37">
        <v>0</v>
      </c>
      <c r="AX13" s="37"/>
      <c r="AY13" s="38">
        <v>0</v>
      </c>
      <c r="AZ13" s="37">
        <v>0</v>
      </c>
      <c r="BA13" s="38">
        <v>0</v>
      </c>
      <c r="BB13" s="38"/>
      <c r="BC13" s="37"/>
      <c r="BD13" s="37"/>
      <c r="BE13" s="38"/>
      <c r="BF13" s="38"/>
      <c r="BG13" s="37"/>
      <c r="BH13" s="37"/>
      <c r="BI13" s="38">
        <v>0</v>
      </c>
      <c r="BJ13" s="37">
        <v>0</v>
      </c>
      <c r="BK13" s="38">
        <v>103.583</v>
      </c>
      <c r="BL13" s="38"/>
      <c r="BM13" s="38"/>
      <c r="BN13" s="37">
        <v>12</v>
      </c>
      <c r="BO13" s="37"/>
      <c r="BP13" s="38"/>
      <c r="BQ13" s="38"/>
      <c r="BR13" s="37"/>
      <c r="BS13" s="37"/>
      <c r="BT13" s="37"/>
      <c r="BU13" s="37"/>
      <c r="BV13" s="37"/>
      <c r="BW13" s="37"/>
      <c r="BX13" s="48"/>
      <c r="BY13" s="48">
        <v>0</v>
      </c>
      <c r="BZ13" s="48"/>
      <c r="CA13" s="48"/>
      <c r="CB13" s="48"/>
      <c r="CC13" s="48"/>
      <c r="CD13" s="38"/>
      <c r="CE13" s="38"/>
      <c r="CF13" s="37"/>
      <c r="CG13" s="37"/>
      <c r="CH13" s="38"/>
      <c r="CI13" s="38"/>
      <c r="CJ13" s="37"/>
      <c r="CK13" s="37"/>
      <c r="CL13" s="38"/>
      <c r="CM13" s="37"/>
      <c r="CN13" s="38"/>
      <c r="CO13" s="38"/>
      <c r="CP13" s="37"/>
      <c r="CQ13" s="37">
        <v>0</v>
      </c>
      <c r="CR13" s="38"/>
      <c r="CS13" s="38"/>
      <c r="CT13" s="37"/>
      <c r="CU13" s="37"/>
      <c r="CV13" s="38"/>
      <c r="CW13" s="37"/>
      <c r="CX13" s="38"/>
      <c r="CY13" s="38">
        <v>0</v>
      </c>
      <c r="CZ13" s="38"/>
      <c r="DA13" s="38"/>
      <c r="DB13" s="38"/>
      <c r="DC13" s="38"/>
      <c r="DD13" s="38"/>
      <c r="DE13" s="38"/>
      <c r="DF13" s="38">
        <v>0</v>
      </c>
      <c r="DG13" s="37">
        <v>0</v>
      </c>
      <c r="DH13" s="38">
        <v>0</v>
      </c>
      <c r="DI13" s="37"/>
      <c r="DJ13" s="48"/>
      <c r="DK13" s="48"/>
      <c r="DL13" s="48">
        <v>0</v>
      </c>
      <c r="DM13" s="38"/>
      <c r="DN13" s="38">
        <v>0</v>
      </c>
      <c r="DO13" s="37"/>
      <c r="DP13" s="37"/>
      <c r="DQ13" s="38"/>
      <c r="DR13" s="38"/>
      <c r="DS13" s="37"/>
      <c r="DT13" s="48"/>
      <c r="DU13" s="48"/>
      <c r="DV13" s="48">
        <v>0</v>
      </c>
      <c r="DW13" s="38"/>
      <c r="DX13" s="37"/>
      <c r="DY13" s="38"/>
      <c r="DZ13" s="38"/>
      <c r="EA13" s="38"/>
      <c r="EB13" s="38"/>
      <c r="EC13" s="37">
        <v>0</v>
      </c>
      <c r="ED13" s="37">
        <v>0</v>
      </c>
      <c r="EE13" s="38">
        <v>0</v>
      </c>
      <c r="EF13" s="38"/>
      <c r="EG13" s="37"/>
      <c r="EH13" s="37"/>
      <c r="EI13" s="38">
        <v>0</v>
      </c>
      <c r="EJ13" s="37">
        <v>0</v>
      </c>
      <c r="EK13" s="38"/>
      <c r="EL13" s="38"/>
      <c r="EM13" s="37"/>
      <c r="EN13" s="37"/>
      <c r="EO13" s="38"/>
      <c r="EP13" s="38"/>
      <c r="EQ13" s="37"/>
      <c r="ER13" s="37"/>
      <c r="ES13" s="38"/>
      <c r="ET13" s="37"/>
      <c r="EU13" s="38"/>
      <c r="EV13" s="38"/>
      <c r="EW13" s="37"/>
      <c r="EX13" s="37"/>
      <c r="EY13" s="38"/>
      <c r="EZ13" s="38"/>
      <c r="FA13" s="37"/>
      <c r="FB13" s="37"/>
      <c r="FC13" s="37"/>
      <c r="FD13" s="38"/>
      <c r="FE13" s="37"/>
      <c r="FF13" s="38"/>
      <c r="FG13" s="38"/>
      <c r="FH13" s="37"/>
      <c r="FI13" s="37"/>
      <c r="FJ13" s="38"/>
      <c r="FK13" s="38"/>
      <c r="FL13" s="37"/>
      <c r="FM13" s="38"/>
      <c r="FN13" s="37"/>
      <c r="FO13" s="38"/>
      <c r="FP13" s="37"/>
      <c r="FQ13" s="38"/>
      <c r="FR13" s="38"/>
      <c r="FS13" s="37"/>
      <c r="FT13" s="37"/>
      <c r="FU13" s="38"/>
      <c r="FV13" s="38"/>
      <c r="FW13" s="37"/>
      <c r="FX13" s="37"/>
      <c r="FY13" s="38"/>
      <c r="FZ13" s="38"/>
      <c r="GA13" s="37"/>
      <c r="GB13" s="38"/>
      <c r="GC13" s="38"/>
      <c r="GD13" s="37"/>
      <c r="GE13" s="37"/>
      <c r="GF13" s="38"/>
      <c r="GG13" s="38"/>
      <c r="GH13" s="37"/>
      <c r="GI13" s="37"/>
      <c r="GJ13" s="38"/>
      <c r="GK13" s="37"/>
      <c r="GL13" s="48"/>
      <c r="GM13" s="48">
        <v>0</v>
      </c>
      <c r="GN13" s="48">
        <v>0</v>
      </c>
      <c r="GO13" s="48"/>
      <c r="GP13" s="48"/>
      <c r="GQ13" s="48"/>
      <c r="GR13" s="48"/>
      <c r="GS13" s="48"/>
      <c r="GT13" s="48"/>
      <c r="GU13" s="48"/>
      <c r="GV13" s="48"/>
      <c r="GW13" s="48"/>
      <c r="GX13" s="48">
        <v>0</v>
      </c>
      <c r="GY13" s="48"/>
      <c r="GZ13" s="48"/>
      <c r="HA13" s="48"/>
      <c r="HB13" s="48"/>
      <c r="HC13" s="48"/>
      <c r="HD13" s="48"/>
      <c r="HE13" s="48"/>
      <c r="HF13" s="48"/>
      <c r="HG13" s="48"/>
      <c r="HH13" s="48"/>
      <c r="HI13" s="48"/>
      <c r="HJ13" s="38"/>
      <c r="HK13" s="38"/>
      <c r="HL13" s="37"/>
      <c r="HM13" s="37"/>
      <c r="HN13" s="38"/>
      <c r="HO13" s="38"/>
      <c r="HP13" s="37"/>
      <c r="HQ13" s="37"/>
      <c r="HR13" s="38"/>
      <c r="HS13" s="38"/>
      <c r="HT13" s="37"/>
      <c r="HU13" s="37"/>
      <c r="IA13" s="189" t="s">
        <v>1012</v>
      </c>
      <c r="IB13" s="190" t="s">
        <v>1013</v>
      </c>
    </row>
    <row r="14" spans="1:236" ht="225" x14ac:dyDescent="0.25">
      <c r="A14" s="17">
        <v>5</v>
      </c>
      <c r="B14" s="18" t="s">
        <v>300</v>
      </c>
      <c r="C14" s="20" t="s">
        <v>1014</v>
      </c>
      <c r="D14" s="19">
        <v>1385311838</v>
      </c>
      <c r="E14" s="18" t="s">
        <v>989</v>
      </c>
      <c r="F14" s="18" t="s">
        <v>1005</v>
      </c>
      <c r="G14" s="16">
        <f t="shared" si="4"/>
        <v>0</v>
      </c>
      <c r="H14" s="16">
        <f t="shared" si="5"/>
        <v>1526.54</v>
      </c>
      <c r="I14" s="36">
        <f t="shared" si="11"/>
        <v>1526.54</v>
      </c>
      <c r="J14" s="37"/>
      <c r="K14" s="38"/>
      <c r="L14" s="38"/>
      <c r="M14" s="37"/>
      <c r="N14" s="37"/>
      <c r="O14" s="38"/>
      <c r="P14" s="38"/>
      <c r="Q14" s="37">
        <v>763</v>
      </c>
      <c r="R14" s="37"/>
      <c r="S14" s="38"/>
      <c r="T14" s="37"/>
      <c r="U14" s="38"/>
      <c r="V14" s="38"/>
      <c r="W14" s="37"/>
      <c r="X14" s="37"/>
      <c r="Y14" s="38"/>
      <c r="Z14" s="37">
        <v>0</v>
      </c>
      <c r="AA14" s="38"/>
      <c r="AB14" s="38"/>
      <c r="AC14" s="37">
        <v>0</v>
      </c>
      <c r="AD14" s="37"/>
      <c r="AE14" s="38"/>
      <c r="AF14" s="37"/>
      <c r="AG14" s="38"/>
      <c r="AH14" s="38"/>
      <c r="AI14" s="37">
        <v>0</v>
      </c>
      <c r="AJ14" s="37"/>
      <c r="AK14" s="38"/>
      <c r="AL14" s="38">
        <v>0.436</v>
      </c>
      <c r="AM14" s="37">
        <v>23</v>
      </c>
      <c r="AN14" s="37">
        <v>0</v>
      </c>
      <c r="AO14" s="38"/>
      <c r="AP14" s="37"/>
      <c r="AQ14" s="38"/>
      <c r="AR14" s="38">
        <v>0</v>
      </c>
      <c r="AS14" s="37">
        <v>0</v>
      </c>
      <c r="AT14" s="37">
        <v>0</v>
      </c>
      <c r="AU14" s="38">
        <v>0</v>
      </c>
      <c r="AV14" s="38"/>
      <c r="AW14" s="37">
        <v>0</v>
      </c>
      <c r="AX14" s="37"/>
      <c r="AY14" s="38">
        <v>0</v>
      </c>
      <c r="AZ14" s="37">
        <v>0</v>
      </c>
      <c r="BA14" s="38">
        <v>0</v>
      </c>
      <c r="BB14" s="38"/>
      <c r="BC14" s="37"/>
      <c r="BD14" s="37"/>
      <c r="BE14" s="38"/>
      <c r="BF14" s="38"/>
      <c r="BG14" s="37"/>
      <c r="BH14" s="37"/>
      <c r="BI14" s="38">
        <v>0</v>
      </c>
      <c r="BJ14" s="37">
        <v>0</v>
      </c>
      <c r="BK14" s="38">
        <v>763.54</v>
      </c>
      <c r="BL14" s="38"/>
      <c r="BM14" s="38"/>
      <c r="BN14" s="37">
        <v>6</v>
      </c>
      <c r="BO14" s="37"/>
      <c r="BP14" s="38"/>
      <c r="BQ14" s="38"/>
      <c r="BR14" s="37"/>
      <c r="BS14" s="37"/>
      <c r="BT14" s="37"/>
      <c r="BU14" s="37"/>
      <c r="BV14" s="37"/>
      <c r="BW14" s="37"/>
      <c r="BX14" s="48"/>
      <c r="BY14" s="48">
        <v>0</v>
      </c>
      <c r="BZ14" s="48"/>
      <c r="CA14" s="48"/>
      <c r="CB14" s="48"/>
      <c r="CC14" s="48"/>
      <c r="CD14" s="38"/>
      <c r="CE14" s="38"/>
      <c r="CF14" s="37"/>
      <c r="CG14" s="37"/>
      <c r="CH14" s="38"/>
      <c r="CI14" s="38"/>
      <c r="CJ14" s="37"/>
      <c r="CK14" s="37"/>
      <c r="CL14" s="38"/>
      <c r="CM14" s="37"/>
      <c r="CN14" s="38"/>
      <c r="CO14" s="38"/>
      <c r="CP14" s="37"/>
      <c r="CQ14" s="37">
        <v>0</v>
      </c>
      <c r="CR14" s="38"/>
      <c r="CS14" s="38"/>
      <c r="CT14" s="37"/>
      <c r="CU14" s="37"/>
      <c r="CV14" s="38"/>
      <c r="CW14" s="37"/>
      <c r="CX14" s="38"/>
      <c r="CY14" s="38">
        <v>0</v>
      </c>
      <c r="CZ14" s="38"/>
      <c r="DA14" s="38"/>
      <c r="DB14" s="38"/>
      <c r="DC14" s="38"/>
      <c r="DD14" s="38"/>
      <c r="DE14" s="38"/>
      <c r="DF14" s="38">
        <v>0</v>
      </c>
      <c r="DG14" s="37">
        <v>0</v>
      </c>
      <c r="DH14" s="38">
        <v>0</v>
      </c>
      <c r="DI14" s="37"/>
      <c r="DJ14" s="48"/>
      <c r="DK14" s="48"/>
      <c r="DL14" s="48">
        <v>0</v>
      </c>
      <c r="DM14" s="38"/>
      <c r="DN14" s="38">
        <v>0</v>
      </c>
      <c r="DO14" s="37"/>
      <c r="DP14" s="37"/>
      <c r="DQ14" s="38"/>
      <c r="DR14" s="38"/>
      <c r="DS14" s="37"/>
      <c r="DT14" s="48"/>
      <c r="DU14" s="48"/>
      <c r="DV14" s="48">
        <v>0</v>
      </c>
      <c r="DW14" s="38"/>
      <c r="DX14" s="37"/>
      <c r="DY14" s="38"/>
      <c r="DZ14" s="38"/>
      <c r="EA14" s="38"/>
      <c r="EB14" s="38"/>
      <c r="EC14" s="37">
        <v>0</v>
      </c>
      <c r="ED14" s="37">
        <v>0</v>
      </c>
      <c r="EE14" s="38">
        <v>0</v>
      </c>
      <c r="EF14" s="38"/>
      <c r="EG14" s="37"/>
      <c r="EH14" s="37"/>
      <c r="EI14" s="38">
        <v>0</v>
      </c>
      <c r="EJ14" s="37">
        <v>0</v>
      </c>
      <c r="EK14" s="38"/>
      <c r="EL14" s="38"/>
      <c r="EM14" s="37"/>
      <c r="EN14" s="37"/>
      <c r="EO14" s="38"/>
      <c r="EP14" s="38"/>
      <c r="EQ14" s="37"/>
      <c r="ER14" s="37"/>
      <c r="ES14" s="38"/>
      <c r="ET14" s="37"/>
      <c r="EU14" s="38"/>
      <c r="EV14" s="38"/>
      <c r="EW14" s="37"/>
      <c r="EX14" s="37"/>
      <c r="EY14" s="38"/>
      <c r="EZ14" s="38"/>
      <c r="FA14" s="37"/>
      <c r="FB14" s="37"/>
      <c r="FC14" s="37"/>
      <c r="FD14" s="38"/>
      <c r="FE14" s="37"/>
      <c r="FF14" s="38"/>
      <c r="FG14" s="38"/>
      <c r="FH14" s="37"/>
      <c r="FI14" s="37"/>
      <c r="FJ14" s="38"/>
      <c r="FK14" s="38"/>
      <c r="FL14" s="37"/>
      <c r="FM14" s="38"/>
      <c r="FN14" s="37"/>
      <c r="FO14" s="38"/>
      <c r="FP14" s="37"/>
      <c r="FQ14" s="38"/>
      <c r="FR14" s="38"/>
      <c r="FS14" s="37"/>
      <c r="FT14" s="37"/>
      <c r="FU14" s="38"/>
      <c r="FV14" s="38"/>
      <c r="FW14" s="37"/>
      <c r="FX14" s="37"/>
      <c r="FY14" s="38"/>
      <c r="FZ14" s="38"/>
      <c r="GA14" s="37"/>
      <c r="GB14" s="38"/>
      <c r="GC14" s="38"/>
      <c r="GD14" s="37"/>
      <c r="GE14" s="37"/>
      <c r="GF14" s="38"/>
      <c r="GG14" s="38"/>
      <c r="GH14" s="37"/>
      <c r="GI14" s="37"/>
      <c r="GJ14" s="38"/>
      <c r="GK14" s="37"/>
      <c r="GL14" s="48"/>
      <c r="GM14" s="48">
        <v>0</v>
      </c>
      <c r="GN14" s="48">
        <v>0</v>
      </c>
      <c r="GO14" s="48"/>
      <c r="GP14" s="48"/>
      <c r="GQ14" s="48"/>
      <c r="GR14" s="48"/>
      <c r="GS14" s="48"/>
      <c r="GT14" s="48"/>
      <c r="GU14" s="48"/>
      <c r="GV14" s="48"/>
      <c r="GW14" s="48"/>
      <c r="GX14" s="48">
        <v>0</v>
      </c>
      <c r="GY14" s="48"/>
      <c r="GZ14" s="48"/>
      <c r="HA14" s="48"/>
      <c r="HB14" s="48"/>
      <c r="HC14" s="48"/>
      <c r="HD14" s="48"/>
      <c r="HE14" s="48"/>
      <c r="HF14" s="48"/>
      <c r="HG14" s="48"/>
      <c r="HH14" s="48"/>
      <c r="HI14" s="48"/>
      <c r="HJ14" s="38"/>
      <c r="HK14" s="38"/>
      <c r="HL14" s="37"/>
      <c r="HM14" s="37"/>
      <c r="HN14" s="38"/>
      <c r="HO14" s="38"/>
      <c r="HP14" s="37"/>
      <c r="HQ14" s="37"/>
      <c r="HR14" s="38"/>
      <c r="HS14" s="38"/>
      <c r="HT14" s="37"/>
      <c r="HU14" s="37"/>
      <c r="IB14" s="190" t="s">
        <v>1015</v>
      </c>
    </row>
    <row r="15" spans="1:236" ht="131.25" x14ac:dyDescent="0.25">
      <c r="A15" s="17">
        <v>6</v>
      </c>
      <c r="B15" s="18" t="s">
        <v>300</v>
      </c>
      <c r="C15" s="18" t="s">
        <v>1016</v>
      </c>
      <c r="D15" s="19">
        <v>1385245458</v>
      </c>
      <c r="E15" s="18" t="s">
        <v>989</v>
      </c>
      <c r="F15" s="18" t="s">
        <v>1005</v>
      </c>
      <c r="G15" s="16">
        <f t="shared" si="4"/>
        <v>550</v>
      </c>
      <c r="H15" s="16">
        <f t="shared" si="5"/>
        <v>6875</v>
      </c>
      <c r="I15" s="36">
        <f t="shared" si="11"/>
        <v>7425</v>
      </c>
      <c r="J15" s="37"/>
      <c r="K15" s="38"/>
      <c r="L15" s="38"/>
      <c r="M15" s="37"/>
      <c r="N15" s="37"/>
      <c r="O15" s="38"/>
      <c r="P15" s="38"/>
      <c r="Q15" s="37">
        <v>1631</v>
      </c>
      <c r="R15" s="37"/>
      <c r="S15" s="38"/>
      <c r="T15" s="37"/>
      <c r="U15" s="38"/>
      <c r="V15" s="38"/>
      <c r="W15" s="37"/>
      <c r="X15" s="37"/>
      <c r="Y15" s="38"/>
      <c r="Z15" s="37">
        <v>0</v>
      </c>
      <c r="AA15" s="38"/>
      <c r="AB15" s="38"/>
      <c r="AC15" s="37">
        <v>0</v>
      </c>
      <c r="AD15" s="37"/>
      <c r="AE15" s="38"/>
      <c r="AF15" s="37"/>
      <c r="AG15" s="38"/>
      <c r="AH15" s="38"/>
      <c r="AI15" s="37">
        <v>0</v>
      </c>
      <c r="AJ15" s="37"/>
      <c r="AK15" s="38"/>
      <c r="AL15" s="38">
        <v>0.57199999999999995</v>
      </c>
      <c r="AM15" s="37">
        <v>2.5</v>
      </c>
      <c r="AN15" s="37">
        <v>550</v>
      </c>
      <c r="AO15" s="38">
        <v>57</v>
      </c>
      <c r="AP15" s="37"/>
      <c r="AQ15" s="38"/>
      <c r="AR15" s="38">
        <v>0</v>
      </c>
      <c r="AS15" s="37">
        <v>0</v>
      </c>
      <c r="AT15" s="37">
        <v>0</v>
      </c>
      <c r="AU15" s="38">
        <v>0</v>
      </c>
      <c r="AV15" s="38"/>
      <c r="AW15" s="37">
        <v>0</v>
      </c>
      <c r="AX15" s="37"/>
      <c r="AY15" s="38">
        <v>303.5</v>
      </c>
      <c r="AZ15" s="37">
        <v>2</v>
      </c>
      <c r="BA15" s="38">
        <v>0</v>
      </c>
      <c r="BB15" s="38"/>
      <c r="BC15" s="37"/>
      <c r="BD15" s="37"/>
      <c r="BE15" s="38"/>
      <c r="BF15" s="38"/>
      <c r="BG15" s="37"/>
      <c r="BH15" s="37"/>
      <c r="BI15" s="38">
        <v>0</v>
      </c>
      <c r="BJ15" s="37">
        <v>0</v>
      </c>
      <c r="BK15" s="38">
        <v>5039</v>
      </c>
      <c r="BL15" s="38"/>
      <c r="BM15" s="38"/>
      <c r="BN15" s="37">
        <v>24</v>
      </c>
      <c r="BO15" s="37"/>
      <c r="BP15" s="38"/>
      <c r="BQ15" s="38"/>
      <c r="BR15" s="37"/>
      <c r="BS15" s="37"/>
      <c r="BT15" s="37"/>
      <c r="BU15" s="37"/>
      <c r="BV15" s="37"/>
      <c r="BW15" s="37"/>
      <c r="BX15" s="48"/>
      <c r="BY15" s="48">
        <v>0</v>
      </c>
      <c r="BZ15" s="48"/>
      <c r="CA15" s="48"/>
      <c r="CB15" s="48"/>
      <c r="CC15" s="48"/>
      <c r="CD15" s="38"/>
      <c r="CE15" s="38"/>
      <c r="CF15" s="37"/>
      <c r="CG15" s="37"/>
      <c r="CH15" s="38"/>
      <c r="CI15" s="38"/>
      <c r="CJ15" s="37"/>
      <c r="CK15" s="37"/>
      <c r="CL15" s="38"/>
      <c r="CM15" s="37"/>
      <c r="CN15" s="38"/>
      <c r="CO15" s="38"/>
      <c r="CP15" s="37"/>
      <c r="CQ15" s="37">
        <v>0</v>
      </c>
      <c r="CR15" s="38"/>
      <c r="CS15" s="38"/>
      <c r="CT15" s="37"/>
      <c r="CU15" s="37"/>
      <c r="CV15" s="38"/>
      <c r="CW15" s="37"/>
      <c r="CX15" s="38"/>
      <c r="CY15" s="38">
        <v>0</v>
      </c>
      <c r="CZ15" s="38"/>
      <c r="DA15" s="38"/>
      <c r="DB15" s="38"/>
      <c r="DC15" s="38"/>
      <c r="DD15" s="38"/>
      <c r="DE15" s="38"/>
      <c r="DF15" s="38">
        <v>0</v>
      </c>
      <c r="DG15" s="37">
        <v>0</v>
      </c>
      <c r="DH15" s="38">
        <v>0</v>
      </c>
      <c r="DI15" s="37"/>
      <c r="DJ15" s="48"/>
      <c r="DK15" s="48"/>
      <c r="DL15" s="48">
        <v>0</v>
      </c>
      <c r="DM15" s="38"/>
      <c r="DN15" s="38">
        <v>1</v>
      </c>
      <c r="DO15" s="37"/>
      <c r="DP15" s="37"/>
      <c r="DQ15" s="38"/>
      <c r="DR15" s="38"/>
      <c r="DS15" s="37"/>
      <c r="DT15" s="48"/>
      <c r="DU15" s="48"/>
      <c r="DV15" s="48">
        <v>148</v>
      </c>
      <c r="DW15" s="38"/>
      <c r="DX15" s="37"/>
      <c r="DY15" s="38"/>
      <c r="DZ15" s="38"/>
      <c r="EA15" s="38"/>
      <c r="EB15" s="38"/>
      <c r="EC15" s="37">
        <v>0</v>
      </c>
      <c r="ED15" s="37">
        <v>0</v>
      </c>
      <c r="EE15" s="38">
        <v>0</v>
      </c>
      <c r="EF15" s="38"/>
      <c r="EG15" s="37"/>
      <c r="EH15" s="37"/>
      <c r="EI15" s="38">
        <v>0</v>
      </c>
      <c r="EJ15" s="37">
        <v>0</v>
      </c>
      <c r="EK15" s="38"/>
      <c r="EL15" s="38"/>
      <c r="EM15" s="37"/>
      <c r="EN15" s="37"/>
      <c r="EO15" s="38"/>
      <c r="EP15" s="38"/>
      <c r="EQ15" s="37"/>
      <c r="ER15" s="37"/>
      <c r="ES15" s="38"/>
      <c r="ET15" s="37"/>
      <c r="EU15" s="38"/>
      <c r="EV15" s="38"/>
      <c r="EW15" s="37"/>
      <c r="EX15" s="37"/>
      <c r="EY15" s="38"/>
      <c r="EZ15" s="38"/>
      <c r="FA15" s="37"/>
      <c r="FB15" s="37"/>
      <c r="FC15" s="37"/>
      <c r="FD15" s="38"/>
      <c r="FE15" s="37"/>
      <c r="FF15" s="38"/>
      <c r="FG15" s="38"/>
      <c r="FH15" s="37"/>
      <c r="FI15" s="37"/>
      <c r="FJ15" s="38"/>
      <c r="FK15" s="38"/>
      <c r="FL15" s="37"/>
      <c r="FM15" s="38"/>
      <c r="FN15" s="37"/>
      <c r="FO15" s="38"/>
      <c r="FP15" s="37"/>
      <c r="FQ15" s="38"/>
      <c r="FR15" s="38"/>
      <c r="FS15" s="37"/>
      <c r="FT15" s="37"/>
      <c r="FU15" s="38"/>
      <c r="FV15" s="38"/>
      <c r="FW15" s="37"/>
      <c r="FX15" s="37"/>
      <c r="FY15" s="38"/>
      <c r="FZ15" s="38"/>
      <c r="GA15" s="37"/>
      <c r="GB15" s="38"/>
      <c r="GC15" s="38"/>
      <c r="GD15" s="37"/>
      <c r="GE15" s="37"/>
      <c r="GF15" s="38"/>
      <c r="GG15" s="38"/>
      <c r="GH15" s="37"/>
      <c r="GI15" s="37"/>
      <c r="GJ15" s="38"/>
      <c r="GK15" s="37"/>
      <c r="GL15" s="48"/>
      <c r="GM15" s="48">
        <v>0</v>
      </c>
      <c r="GN15" s="48">
        <v>0</v>
      </c>
      <c r="GO15" s="48"/>
      <c r="GP15" s="48"/>
      <c r="GQ15" s="48"/>
      <c r="GR15" s="48"/>
      <c r="GS15" s="48"/>
      <c r="GT15" s="48"/>
      <c r="GU15" s="48"/>
      <c r="GV15" s="48"/>
      <c r="GW15" s="48"/>
      <c r="GX15" s="48">
        <v>0</v>
      </c>
      <c r="GY15" s="48"/>
      <c r="GZ15" s="48"/>
      <c r="HA15" s="48"/>
      <c r="HB15" s="48"/>
      <c r="HC15" s="48"/>
      <c r="HD15" s="48"/>
      <c r="HE15" s="48"/>
      <c r="HF15" s="48"/>
      <c r="HG15" s="48"/>
      <c r="HH15" s="48"/>
      <c r="HI15" s="48"/>
      <c r="HJ15" s="38"/>
      <c r="HK15" s="38"/>
      <c r="HL15" s="37"/>
      <c r="HM15" s="37"/>
      <c r="HN15" s="38"/>
      <c r="HO15" s="38"/>
      <c r="HP15" s="37"/>
      <c r="HQ15" s="37"/>
      <c r="HR15" s="38"/>
      <c r="HS15" s="38"/>
      <c r="HT15" s="37"/>
      <c r="HU15" s="37"/>
      <c r="IB15" s="190" t="s">
        <v>1017</v>
      </c>
    </row>
    <row r="16" spans="1:236" ht="187.5" x14ac:dyDescent="0.25">
      <c r="A16" s="17">
        <v>7</v>
      </c>
      <c r="B16" s="18" t="s">
        <v>300</v>
      </c>
      <c r="C16" s="18" t="s">
        <v>1018</v>
      </c>
      <c r="D16" s="19">
        <v>1385380378</v>
      </c>
      <c r="E16" s="18" t="s">
        <v>989</v>
      </c>
      <c r="F16" s="18" t="s">
        <v>1005</v>
      </c>
      <c r="G16" s="16">
        <f t="shared" si="4"/>
        <v>900</v>
      </c>
      <c r="H16" s="16">
        <f t="shared" si="5"/>
        <v>1333</v>
      </c>
      <c r="I16" s="36">
        <f t="shared" si="11"/>
        <v>2233</v>
      </c>
      <c r="J16" s="37"/>
      <c r="K16" s="38"/>
      <c r="L16" s="38"/>
      <c r="M16" s="37"/>
      <c r="N16" s="37"/>
      <c r="O16" s="38"/>
      <c r="P16" s="38"/>
      <c r="Q16" s="37">
        <v>0</v>
      </c>
      <c r="R16" s="37"/>
      <c r="S16" s="38"/>
      <c r="T16" s="37"/>
      <c r="U16" s="38"/>
      <c r="V16" s="38"/>
      <c r="W16" s="37"/>
      <c r="X16" s="37"/>
      <c r="Y16" s="38"/>
      <c r="Z16" s="37">
        <v>0</v>
      </c>
      <c r="AA16" s="38"/>
      <c r="AB16" s="38"/>
      <c r="AC16" s="37">
        <v>0</v>
      </c>
      <c r="AD16" s="37"/>
      <c r="AE16" s="38"/>
      <c r="AF16" s="37"/>
      <c r="AG16" s="38"/>
      <c r="AH16" s="38"/>
      <c r="AI16" s="37">
        <v>0</v>
      </c>
      <c r="AJ16" s="37"/>
      <c r="AK16" s="38"/>
      <c r="AL16" s="38">
        <v>0</v>
      </c>
      <c r="AM16" s="37">
        <v>0</v>
      </c>
      <c r="AN16" s="37">
        <v>900</v>
      </c>
      <c r="AO16" s="38">
        <v>86</v>
      </c>
      <c r="AP16" s="37"/>
      <c r="AQ16" s="38"/>
      <c r="AR16" s="38">
        <v>0</v>
      </c>
      <c r="AS16" s="37">
        <v>0</v>
      </c>
      <c r="AT16" s="37">
        <v>0</v>
      </c>
      <c r="AU16" s="38">
        <v>0</v>
      </c>
      <c r="AV16" s="38"/>
      <c r="AW16" s="37">
        <v>0</v>
      </c>
      <c r="AX16" s="37"/>
      <c r="AY16" s="38">
        <v>493</v>
      </c>
      <c r="AZ16" s="37">
        <v>2</v>
      </c>
      <c r="BA16" s="38">
        <v>0</v>
      </c>
      <c r="BB16" s="38"/>
      <c r="BC16" s="37"/>
      <c r="BD16" s="37"/>
      <c r="BE16" s="38"/>
      <c r="BF16" s="38"/>
      <c r="BG16" s="37"/>
      <c r="BH16" s="37"/>
      <c r="BI16" s="38">
        <v>0</v>
      </c>
      <c r="BJ16" s="37">
        <v>0</v>
      </c>
      <c r="BK16" s="38">
        <v>1247</v>
      </c>
      <c r="BL16" s="38"/>
      <c r="BM16" s="38"/>
      <c r="BN16" s="37">
        <v>40</v>
      </c>
      <c r="BO16" s="37"/>
      <c r="BP16" s="38"/>
      <c r="BQ16" s="38"/>
      <c r="BR16" s="37"/>
      <c r="BS16" s="37"/>
      <c r="BT16" s="37"/>
      <c r="BU16" s="37"/>
      <c r="BV16" s="37"/>
      <c r="BW16" s="37"/>
      <c r="BX16" s="48"/>
      <c r="BY16" s="48">
        <v>0</v>
      </c>
      <c r="BZ16" s="48"/>
      <c r="CA16" s="48"/>
      <c r="CB16" s="48"/>
      <c r="CC16" s="48"/>
      <c r="CD16" s="38"/>
      <c r="CE16" s="38"/>
      <c r="CF16" s="37"/>
      <c r="CG16" s="37"/>
      <c r="CH16" s="38"/>
      <c r="CI16" s="38"/>
      <c r="CJ16" s="37"/>
      <c r="CK16" s="37"/>
      <c r="CL16" s="38"/>
      <c r="CM16" s="37"/>
      <c r="CN16" s="38"/>
      <c r="CO16" s="38"/>
      <c r="CP16" s="37"/>
      <c r="CQ16" s="37">
        <v>0</v>
      </c>
      <c r="CR16" s="38"/>
      <c r="CS16" s="38"/>
      <c r="CT16" s="37"/>
      <c r="CU16" s="37"/>
      <c r="CV16" s="38"/>
      <c r="CW16" s="37"/>
      <c r="CX16" s="38"/>
      <c r="CY16" s="38">
        <v>0</v>
      </c>
      <c r="CZ16" s="38"/>
      <c r="DA16" s="38"/>
      <c r="DB16" s="38"/>
      <c r="DC16" s="38"/>
      <c r="DD16" s="38"/>
      <c r="DE16" s="38"/>
      <c r="DF16" s="38">
        <v>0</v>
      </c>
      <c r="DG16" s="37">
        <v>0</v>
      </c>
      <c r="DH16" s="38">
        <v>0</v>
      </c>
      <c r="DI16" s="37"/>
      <c r="DJ16" s="48"/>
      <c r="DK16" s="48"/>
      <c r="DL16" s="48">
        <v>0</v>
      </c>
      <c r="DM16" s="38"/>
      <c r="DN16" s="38">
        <v>0</v>
      </c>
      <c r="DO16" s="37"/>
      <c r="DP16" s="37"/>
      <c r="DQ16" s="38"/>
      <c r="DR16" s="38"/>
      <c r="DS16" s="37"/>
      <c r="DT16" s="48"/>
      <c r="DU16" s="48"/>
      <c r="DV16" s="48">
        <v>0</v>
      </c>
      <c r="DW16" s="38"/>
      <c r="DX16" s="37"/>
      <c r="DY16" s="38"/>
      <c r="DZ16" s="38"/>
      <c r="EA16" s="38"/>
      <c r="EB16" s="38"/>
      <c r="EC16" s="37">
        <v>0</v>
      </c>
      <c r="ED16" s="37">
        <v>0</v>
      </c>
      <c r="EE16" s="38">
        <v>0</v>
      </c>
      <c r="EF16" s="38"/>
      <c r="EG16" s="37"/>
      <c r="EH16" s="37"/>
      <c r="EI16" s="38">
        <v>0</v>
      </c>
      <c r="EJ16" s="37">
        <v>0</v>
      </c>
      <c r="EK16" s="38"/>
      <c r="EL16" s="38"/>
      <c r="EM16" s="37"/>
      <c r="EN16" s="37"/>
      <c r="EO16" s="38"/>
      <c r="EP16" s="38"/>
      <c r="EQ16" s="37"/>
      <c r="ER16" s="37"/>
      <c r="ES16" s="38"/>
      <c r="ET16" s="37"/>
      <c r="EU16" s="38"/>
      <c r="EV16" s="38"/>
      <c r="EW16" s="37"/>
      <c r="EX16" s="37"/>
      <c r="EY16" s="38"/>
      <c r="EZ16" s="38"/>
      <c r="FA16" s="37"/>
      <c r="FB16" s="37"/>
      <c r="FC16" s="37"/>
      <c r="FD16" s="38"/>
      <c r="FE16" s="37"/>
      <c r="FF16" s="38"/>
      <c r="FG16" s="38"/>
      <c r="FH16" s="37"/>
      <c r="FI16" s="37"/>
      <c r="FJ16" s="38"/>
      <c r="FK16" s="38"/>
      <c r="FL16" s="37"/>
      <c r="FM16" s="38"/>
      <c r="FN16" s="37"/>
      <c r="FO16" s="38"/>
      <c r="FP16" s="37"/>
      <c r="FQ16" s="38"/>
      <c r="FR16" s="38"/>
      <c r="FS16" s="37"/>
      <c r="FT16" s="37"/>
      <c r="FU16" s="38"/>
      <c r="FV16" s="38"/>
      <c r="FW16" s="37"/>
      <c r="FX16" s="37"/>
      <c r="FY16" s="38"/>
      <c r="FZ16" s="38"/>
      <c r="GA16" s="37"/>
      <c r="GB16" s="38"/>
      <c r="GC16" s="38"/>
      <c r="GD16" s="37"/>
      <c r="GE16" s="37"/>
      <c r="GF16" s="38"/>
      <c r="GG16" s="38"/>
      <c r="GH16" s="37"/>
      <c r="GI16" s="37"/>
      <c r="GJ16" s="38"/>
      <c r="GK16" s="37"/>
      <c r="GL16" s="48"/>
      <c r="GM16" s="48">
        <v>0</v>
      </c>
      <c r="GN16" s="48">
        <v>0</v>
      </c>
      <c r="GO16" s="48"/>
      <c r="GP16" s="48"/>
      <c r="GQ16" s="48"/>
      <c r="GR16" s="48"/>
      <c r="GS16" s="48"/>
      <c r="GT16" s="48"/>
      <c r="GU16" s="48"/>
      <c r="GV16" s="48"/>
      <c r="GW16" s="48"/>
      <c r="GX16" s="48">
        <v>0</v>
      </c>
      <c r="GY16" s="48"/>
      <c r="GZ16" s="48"/>
      <c r="HA16" s="48"/>
      <c r="HB16" s="48"/>
      <c r="HC16" s="48"/>
      <c r="HD16" s="48"/>
      <c r="HE16" s="48"/>
      <c r="HF16" s="48"/>
      <c r="HG16" s="48"/>
      <c r="HH16" s="48"/>
      <c r="HI16" s="48"/>
      <c r="HJ16" s="38"/>
      <c r="HK16" s="38"/>
      <c r="HL16" s="37"/>
      <c r="HM16" s="37"/>
      <c r="HN16" s="38"/>
      <c r="HO16" s="38"/>
      <c r="HP16" s="37"/>
      <c r="HQ16" s="37"/>
      <c r="HR16" s="38"/>
      <c r="HS16" s="38"/>
      <c r="HT16" s="37"/>
      <c r="HU16" s="37"/>
      <c r="IB16" s="190" t="s">
        <v>1019</v>
      </c>
    </row>
    <row r="17" spans="1:236" ht="187.5" x14ac:dyDescent="0.25">
      <c r="A17" s="17">
        <v>8</v>
      </c>
      <c r="B17" s="18" t="s">
        <v>300</v>
      </c>
      <c r="C17" s="18" t="s">
        <v>1020</v>
      </c>
      <c r="D17" s="19">
        <v>1384890098</v>
      </c>
      <c r="E17" s="18" t="s">
        <v>989</v>
      </c>
      <c r="F17" s="18" t="s">
        <v>1005</v>
      </c>
      <c r="G17" s="16">
        <f t="shared" si="4"/>
        <v>0</v>
      </c>
      <c r="H17" s="16">
        <f t="shared" si="5"/>
        <v>103.24600000000001</v>
      </c>
      <c r="I17" s="36">
        <f t="shared" si="11"/>
        <v>103.24600000000001</v>
      </c>
      <c r="J17" s="37"/>
      <c r="K17" s="38"/>
      <c r="L17" s="38"/>
      <c r="M17" s="37"/>
      <c r="N17" s="37"/>
      <c r="O17" s="38"/>
      <c r="P17" s="38"/>
      <c r="Q17" s="37">
        <v>26.6</v>
      </c>
      <c r="R17" s="37"/>
      <c r="S17" s="38"/>
      <c r="T17" s="37"/>
      <c r="U17" s="38"/>
      <c r="V17" s="38"/>
      <c r="W17" s="37"/>
      <c r="X17" s="37"/>
      <c r="Y17" s="38"/>
      <c r="Z17" s="37">
        <v>0</v>
      </c>
      <c r="AA17" s="38"/>
      <c r="AB17" s="38"/>
      <c r="AC17" s="37">
        <v>0</v>
      </c>
      <c r="AD17" s="37"/>
      <c r="AE17" s="38"/>
      <c r="AF17" s="37"/>
      <c r="AG17" s="38"/>
      <c r="AH17" s="38"/>
      <c r="AI17" s="37">
        <v>0</v>
      </c>
      <c r="AJ17" s="37"/>
      <c r="AK17" s="38"/>
      <c r="AL17" s="38">
        <v>0.02</v>
      </c>
      <c r="AM17" s="37">
        <v>1</v>
      </c>
      <c r="AN17" s="37">
        <v>0</v>
      </c>
      <c r="AO17" s="38"/>
      <c r="AP17" s="37"/>
      <c r="AQ17" s="38"/>
      <c r="AR17" s="38">
        <v>0</v>
      </c>
      <c r="AS17" s="37">
        <v>0</v>
      </c>
      <c r="AT17" s="37">
        <v>0</v>
      </c>
      <c r="AU17" s="38">
        <v>0</v>
      </c>
      <c r="AV17" s="38"/>
      <c r="AW17" s="37">
        <v>0</v>
      </c>
      <c r="AX17" s="37"/>
      <c r="AY17" s="38">
        <v>0</v>
      </c>
      <c r="AZ17" s="37">
        <v>0</v>
      </c>
      <c r="BA17" s="38">
        <v>0</v>
      </c>
      <c r="BB17" s="38"/>
      <c r="BC17" s="37"/>
      <c r="BD17" s="37"/>
      <c r="BE17" s="38"/>
      <c r="BF17" s="38"/>
      <c r="BG17" s="37"/>
      <c r="BH17" s="37"/>
      <c r="BI17" s="38">
        <v>0</v>
      </c>
      <c r="BJ17" s="37">
        <v>0</v>
      </c>
      <c r="BK17" s="38">
        <v>76.646000000000001</v>
      </c>
      <c r="BL17" s="38"/>
      <c r="BM17" s="38"/>
      <c r="BN17" s="37">
        <v>8</v>
      </c>
      <c r="BO17" s="37"/>
      <c r="BP17" s="38"/>
      <c r="BQ17" s="38"/>
      <c r="BR17" s="37"/>
      <c r="BS17" s="37"/>
      <c r="BT17" s="37"/>
      <c r="BU17" s="37"/>
      <c r="BV17" s="37"/>
      <c r="BW17" s="37"/>
      <c r="BX17" s="48"/>
      <c r="BY17" s="48">
        <v>0</v>
      </c>
      <c r="BZ17" s="48"/>
      <c r="CA17" s="48"/>
      <c r="CB17" s="48"/>
      <c r="CC17" s="48"/>
      <c r="CD17" s="38"/>
      <c r="CE17" s="38"/>
      <c r="CF17" s="37"/>
      <c r="CG17" s="37"/>
      <c r="CH17" s="38"/>
      <c r="CI17" s="38"/>
      <c r="CJ17" s="37"/>
      <c r="CK17" s="37"/>
      <c r="CL17" s="38"/>
      <c r="CM17" s="37"/>
      <c r="CN17" s="38"/>
      <c r="CO17" s="38"/>
      <c r="CP17" s="37"/>
      <c r="CQ17" s="37">
        <v>0</v>
      </c>
      <c r="CR17" s="38"/>
      <c r="CS17" s="38"/>
      <c r="CT17" s="37"/>
      <c r="CU17" s="37"/>
      <c r="CV17" s="38"/>
      <c r="CW17" s="37"/>
      <c r="CX17" s="38"/>
      <c r="CY17" s="38">
        <v>0</v>
      </c>
      <c r="CZ17" s="38"/>
      <c r="DA17" s="38"/>
      <c r="DB17" s="38"/>
      <c r="DC17" s="38"/>
      <c r="DD17" s="38"/>
      <c r="DE17" s="38"/>
      <c r="DF17" s="38">
        <v>0</v>
      </c>
      <c r="DG17" s="37">
        <v>0</v>
      </c>
      <c r="DH17" s="38">
        <v>0</v>
      </c>
      <c r="DI17" s="37"/>
      <c r="DJ17" s="48"/>
      <c r="DK17" s="48"/>
      <c r="DL17" s="48">
        <v>0</v>
      </c>
      <c r="DM17" s="38"/>
      <c r="DN17" s="38">
        <v>0</v>
      </c>
      <c r="DO17" s="37"/>
      <c r="DP17" s="37"/>
      <c r="DQ17" s="38"/>
      <c r="DR17" s="38"/>
      <c r="DS17" s="37"/>
      <c r="DT17" s="48"/>
      <c r="DU17" s="48"/>
      <c r="DV17" s="48">
        <v>0</v>
      </c>
      <c r="DW17" s="38"/>
      <c r="DX17" s="37"/>
      <c r="DY17" s="38"/>
      <c r="DZ17" s="38"/>
      <c r="EA17" s="38"/>
      <c r="EB17" s="38"/>
      <c r="EC17" s="37">
        <v>0</v>
      </c>
      <c r="ED17" s="37">
        <v>0</v>
      </c>
      <c r="EE17" s="38">
        <v>0</v>
      </c>
      <c r="EF17" s="38"/>
      <c r="EG17" s="37"/>
      <c r="EH17" s="37"/>
      <c r="EI17" s="38">
        <v>0</v>
      </c>
      <c r="EJ17" s="37">
        <v>0</v>
      </c>
      <c r="EK17" s="38"/>
      <c r="EL17" s="38"/>
      <c r="EM17" s="37"/>
      <c r="EN17" s="37"/>
      <c r="EO17" s="38"/>
      <c r="EP17" s="38"/>
      <c r="EQ17" s="37"/>
      <c r="ER17" s="37"/>
      <c r="ES17" s="38"/>
      <c r="ET17" s="37"/>
      <c r="EU17" s="38"/>
      <c r="EV17" s="38"/>
      <c r="EW17" s="37"/>
      <c r="EX17" s="37"/>
      <c r="EY17" s="38"/>
      <c r="EZ17" s="38"/>
      <c r="FA17" s="37"/>
      <c r="FB17" s="37"/>
      <c r="FC17" s="37"/>
      <c r="FD17" s="38"/>
      <c r="FE17" s="37"/>
      <c r="FF17" s="38"/>
      <c r="FG17" s="38"/>
      <c r="FH17" s="37"/>
      <c r="FI17" s="37"/>
      <c r="FJ17" s="38"/>
      <c r="FK17" s="38"/>
      <c r="FL17" s="37"/>
      <c r="FM17" s="38"/>
      <c r="FN17" s="37"/>
      <c r="FO17" s="38"/>
      <c r="FP17" s="37"/>
      <c r="FQ17" s="38"/>
      <c r="FR17" s="38"/>
      <c r="FS17" s="37"/>
      <c r="FT17" s="37"/>
      <c r="FU17" s="38"/>
      <c r="FV17" s="38"/>
      <c r="FW17" s="37"/>
      <c r="FX17" s="37"/>
      <c r="FY17" s="38"/>
      <c r="FZ17" s="38"/>
      <c r="GA17" s="37"/>
      <c r="GB17" s="38"/>
      <c r="GC17" s="38"/>
      <c r="GD17" s="37"/>
      <c r="GE17" s="37"/>
      <c r="GF17" s="38"/>
      <c r="GG17" s="38"/>
      <c r="GH17" s="37"/>
      <c r="GI17" s="37"/>
      <c r="GJ17" s="38"/>
      <c r="GK17" s="37"/>
      <c r="GL17" s="48"/>
      <c r="GM17" s="48">
        <v>0</v>
      </c>
      <c r="GN17" s="48">
        <v>0</v>
      </c>
      <c r="GO17" s="48"/>
      <c r="GP17" s="48"/>
      <c r="GQ17" s="48"/>
      <c r="GR17" s="48"/>
      <c r="GS17" s="48"/>
      <c r="GT17" s="48"/>
      <c r="GU17" s="48"/>
      <c r="GV17" s="48"/>
      <c r="GW17" s="48"/>
      <c r="GX17" s="48">
        <v>0</v>
      </c>
      <c r="GY17" s="48"/>
      <c r="GZ17" s="48"/>
      <c r="HA17" s="48"/>
      <c r="HB17" s="48"/>
      <c r="HC17" s="48"/>
      <c r="HD17" s="48"/>
      <c r="HE17" s="48"/>
      <c r="HF17" s="48"/>
      <c r="HG17" s="48"/>
      <c r="HH17" s="48"/>
      <c r="HI17" s="48"/>
      <c r="HJ17" s="38"/>
      <c r="HK17" s="38"/>
      <c r="HL17" s="37"/>
      <c r="HM17" s="37"/>
      <c r="HN17" s="38"/>
      <c r="HO17" s="38"/>
      <c r="HP17" s="37"/>
      <c r="HQ17" s="37"/>
      <c r="HR17" s="38"/>
      <c r="HS17" s="38"/>
      <c r="HT17" s="37"/>
      <c r="HU17" s="37"/>
      <c r="IB17" s="190" t="s">
        <v>1021</v>
      </c>
    </row>
    <row r="18" spans="1:236" ht="168.75" x14ac:dyDescent="0.25">
      <c r="A18" s="17">
        <v>9</v>
      </c>
      <c r="B18" s="18" t="s">
        <v>300</v>
      </c>
      <c r="C18" s="18" t="s">
        <v>1022</v>
      </c>
      <c r="D18" s="19">
        <v>1385400438</v>
      </c>
      <c r="E18" s="18" t="s">
        <v>989</v>
      </c>
      <c r="F18" s="18" t="s">
        <v>1005</v>
      </c>
      <c r="G18" s="16">
        <f t="shared" si="4"/>
        <v>0</v>
      </c>
      <c r="H18" s="16">
        <f t="shared" si="5"/>
        <v>85.710000000000008</v>
      </c>
      <c r="I18" s="36">
        <f t="shared" si="11"/>
        <v>85.710000000000008</v>
      </c>
      <c r="J18" s="37"/>
      <c r="K18" s="38"/>
      <c r="L18" s="38"/>
      <c r="M18" s="37"/>
      <c r="N18" s="37"/>
      <c r="O18" s="38"/>
      <c r="P18" s="38"/>
      <c r="Q18" s="37">
        <v>0</v>
      </c>
      <c r="R18" s="37"/>
      <c r="S18" s="38"/>
      <c r="T18" s="37"/>
      <c r="U18" s="38"/>
      <c r="V18" s="38"/>
      <c r="W18" s="37"/>
      <c r="X18" s="37"/>
      <c r="Y18" s="38"/>
      <c r="Z18" s="37">
        <v>0</v>
      </c>
      <c r="AA18" s="38"/>
      <c r="AB18" s="38"/>
      <c r="AC18" s="37">
        <v>0</v>
      </c>
      <c r="AD18" s="37"/>
      <c r="AE18" s="38"/>
      <c r="AF18" s="37"/>
      <c r="AG18" s="38"/>
      <c r="AH18" s="38"/>
      <c r="AI18" s="37">
        <v>0</v>
      </c>
      <c r="AJ18" s="37"/>
      <c r="AK18" s="38"/>
      <c r="AL18" s="38">
        <v>0</v>
      </c>
      <c r="AM18" s="37">
        <v>0</v>
      </c>
      <c r="AN18" s="37">
        <v>0</v>
      </c>
      <c r="AO18" s="38">
        <v>32.200000000000003</v>
      </c>
      <c r="AP18" s="37"/>
      <c r="AQ18" s="38"/>
      <c r="AR18" s="38">
        <v>0</v>
      </c>
      <c r="AS18" s="37">
        <v>0</v>
      </c>
      <c r="AT18" s="37">
        <v>0</v>
      </c>
      <c r="AU18" s="38">
        <v>0</v>
      </c>
      <c r="AV18" s="38"/>
      <c r="AW18" s="37">
        <v>0</v>
      </c>
      <c r="AX18" s="37"/>
      <c r="AY18" s="38">
        <v>1.4999999999999999E-2</v>
      </c>
      <c r="AZ18" s="37">
        <v>2</v>
      </c>
      <c r="BA18" s="38">
        <v>0</v>
      </c>
      <c r="BB18" s="38"/>
      <c r="BC18" s="37"/>
      <c r="BD18" s="37"/>
      <c r="BE18" s="38"/>
      <c r="BF18" s="38"/>
      <c r="BG18" s="37"/>
      <c r="BH18" s="37"/>
      <c r="BI18" s="38">
        <v>0</v>
      </c>
      <c r="BJ18" s="37">
        <v>0</v>
      </c>
      <c r="BK18" s="38">
        <v>53.51</v>
      </c>
      <c r="BL18" s="38"/>
      <c r="BM18" s="38"/>
      <c r="BN18" s="37">
        <v>7</v>
      </c>
      <c r="BO18" s="37"/>
      <c r="BP18" s="38"/>
      <c r="BQ18" s="38"/>
      <c r="BR18" s="37"/>
      <c r="BS18" s="37"/>
      <c r="BT18" s="37"/>
      <c r="BU18" s="37"/>
      <c r="BV18" s="37"/>
      <c r="BW18" s="37"/>
      <c r="BX18" s="48"/>
      <c r="BY18" s="48">
        <v>0</v>
      </c>
      <c r="BZ18" s="48"/>
      <c r="CA18" s="48"/>
      <c r="CB18" s="48"/>
      <c r="CC18" s="48"/>
      <c r="CD18" s="38"/>
      <c r="CE18" s="38"/>
      <c r="CF18" s="37"/>
      <c r="CG18" s="37"/>
      <c r="CH18" s="38"/>
      <c r="CI18" s="38"/>
      <c r="CJ18" s="37"/>
      <c r="CK18" s="37"/>
      <c r="CL18" s="38"/>
      <c r="CM18" s="37"/>
      <c r="CN18" s="38"/>
      <c r="CO18" s="38"/>
      <c r="CP18" s="37"/>
      <c r="CQ18" s="37">
        <v>0</v>
      </c>
      <c r="CR18" s="38"/>
      <c r="CS18" s="38"/>
      <c r="CT18" s="37"/>
      <c r="CU18" s="37"/>
      <c r="CV18" s="38"/>
      <c r="CW18" s="37"/>
      <c r="CX18" s="38"/>
      <c r="CY18" s="38">
        <v>0</v>
      </c>
      <c r="CZ18" s="38"/>
      <c r="DA18" s="38"/>
      <c r="DB18" s="38"/>
      <c r="DC18" s="38"/>
      <c r="DD18" s="38"/>
      <c r="DE18" s="38"/>
      <c r="DF18" s="38">
        <v>0</v>
      </c>
      <c r="DG18" s="37">
        <v>0</v>
      </c>
      <c r="DH18" s="38">
        <v>0</v>
      </c>
      <c r="DI18" s="37"/>
      <c r="DJ18" s="48"/>
      <c r="DK18" s="48"/>
      <c r="DL18" s="48">
        <v>0</v>
      </c>
      <c r="DM18" s="38"/>
      <c r="DN18" s="38">
        <v>0</v>
      </c>
      <c r="DO18" s="37"/>
      <c r="DP18" s="37"/>
      <c r="DQ18" s="38"/>
      <c r="DR18" s="38"/>
      <c r="DS18" s="37"/>
      <c r="DT18" s="48"/>
      <c r="DU18" s="48"/>
      <c r="DV18" s="48">
        <v>0</v>
      </c>
      <c r="DW18" s="38"/>
      <c r="DX18" s="37"/>
      <c r="DY18" s="38"/>
      <c r="DZ18" s="38"/>
      <c r="EA18" s="38"/>
      <c r="EB18" s="38"/>
      <c r="EC18" s="37">
        <v>0</v>
      </c>
      <c r="ED18" s="37">
        <v>0</v>
      </c>
      <c r="EE18" s="38">
        <v>0</v>
      </c>
      <c r="EF18" s="38"/>
      <c r="EG18" s="37"/>
      <c r="EH18" s="37"/>
      <c r="EI18" s="38">
        <v>0</v>
      </c>
      <c r="EJ18" s="37">
        <v>0</v>
      </c>
      <c r="EK18" s="38"/>
      <c r="EL18" s="38"/>
      <c r="EM18" s="37"/>
      <c r="EN18" s="37"/>
      <c r="EO18" s="38"/>
      <c r="EP18" s="38"/>
      <c r="EQ18" s="37"/>
      <c r="ER18" s="37"/>
      <c r="ES18" s="38"/>
      <c r="ET18" s="37"/>
      <c r="EU18" s="38"/>
      <c r="EV18" s="38"/>
      <c r="EW18" s="37"/>
      <c r="EX18" s="37"/>
      <c r="EY18" s="38"/>
      <c r="EZ18" s="38"/>
      <c r="FA18" s="37"/>
      <c r="FB18" s="37"/>
      <c r="FC18" s="37"/>
      <c r="FD18" s="38"/>
      <c r="FE18" s="37"/>
      <c r="FF18" s="38"/>
      <c r="FG18" s="38"/>
      <c r="FH18" s="37"/>
      <c r="FI18" s="37"/>
      <c r="FJ18" s="38"/>
      <c r="FK18" s="38"/>
      <c r="FL18" s="37"/>
      <c r="FM18" s="38"/>
      <c r="FN18" s="37"/>
      <c r="FO18" s="38"/>
      <c r="FP18" s="37"/>
      <c r="FQ18" s="38"/>
      <c r="FR18" s="38"/>
      <c r="FS18" s="37"/>
      <c r="FT18" s="37"/>
      <c r="FU18" s="38"/>
      <c r="FV18" s="38"/>
      <c r="FW18" s="37"/>
      <c r="FX18" s="37"/>
      <c r="FY18" s="38"/>
      <c r="FZ18" s="38"/>
      <c r="GA18" s="37"/>
      <c r="GB18" s="38"/>
      <c r="GC18" s="38"/>
      <c r="GD18" s="37"/>
      <c r="GE18" s="37"/>
      <c r="GF18" s="38"/>
      <c r="GG18" s="38"/>
      <c r="GH18" s="37"/>
      <c r="GI18" s="37"/>
      <c r="GJ18" s="38"/>
      <c r="GK18" s="37"/>
      <c r="GL18" s="48"/>
      <c r="GM18" s="48">
        <v>0</v>
      </c>
      <c r="GN18" s="48">
        <v>0</v>
      </c>
      <c r="GO18" s="48"/>
      <c r="GP18" s="48"/>
      <c r="GQ18" s="48"/>
      <c r="GR18" s="48"/>
      <c r="GS18" s="48"/>
      <c r="GT18" s="48"/>
      <c r="GU18" s="48"/>
      <c r="GV18" s="48"/>
      <c r="GW18" s="48"/>
      <c r="GX18" s="48">
        <v>0</v>
      </c>
      <c r="GY18" s="48"/>
      <c r="GZ18" s="48"/>
      <c r="HA18" s="48"/>
      <c r="HB18" s="48"/>
      <c r="HC18" s="48"/>
      <c r="HD18" s="48"/>
      <c r="HE18" s="48"/>
      <c r="HF18" s="48"/>
      <c r="HG18" s="48"/>
      <c r="HH18" s="48"/>
      <c r="HI18" s="48"/>
      <c r="HJ18" s="38"/>
      <c r="HK18" s="38"/>
      <c r="HL18" s="37"/>
      <c r="HM18" s="37"/>
      <c r="HN18" s="38"/>
      <c r="HO18" s="38"/>
      <c r="HP18" s="37"/>
      <c r="HQ18" s="37"/>
      <c r="HR18" s="38"/>
      <c r="HS18" s="38"/>
      <c r="HT18" s="37"/>
      <c r="HU18" s="37"/>
      <c r="IB18" s="190" t="s">
        <v>1023</v>
      </c>
    </row>
    <row r="19" spans="1:236" ht="150" x14ac:dyDescent="0.25">
      <c r="A19" s="17">
        <v>10</v>
      </c>
      <c r="B19" s="18" t="s">
        <v>300</v>
      </c>
      <c r="C19" s="18" t="s">
        <v>1024</v>
      </c>
      <c r="D19" s="19">
        <v>1384851858</v>
      </c>
      <c r="E19" s="18" t="s">
        <v>989</v>
      </c>
      <c r="F19" s="18" t="s">
        <v>1005</v>
      </c>
      <c r="G19" s="16">
        <f t="shared" si="4"/>
        <v>900</v>
      </c>
      <c r="H19" s="16">
        <f t="shared" si="5"/>
        <v>10124.844000000001</v>
      </c>
      <c r="I19" s="36">
        <f t="shared" si="11"/>
        <v>11024.844000000001</v>
      </c>
      <c r="J19" s="37"/>
      <c r="K19" s="38"/>
      <c r="L19" s="38"/>
      <c r="M19" s="37"/>
      <c r="N19" s="37"/>
      <c r="O19" s="38"/>
      <c r="P19" s="38"/>
      <c r="Q19" s="37">
        <v>0</v>
      </c>
      <c r="R19" s="37"/>
      <c r="S19" s="38"/>
      <c r="T19" s="37"/>
      <c r="U19" s="38"/>
      <c r="V19" s="38"/>
      <c r="W19" s="37"/>
      <c r="X19" s="37"/>
      <c r="Y19" s="38"/>
      <c r="Z19" s="37">
        <v>0</v>
      </c>
      <c r="AA19" s="38"/>
      <c r="AB19" s="38"/>
      <c r="AC19" s="37">
        <v>0</v>
      </c>
      <c r="AD19" s="37"/>
      <c r="AE19" s="38"/>
      <c r="AF19" s="37"/>
      <c r="AG19" s="38"/>
      <c r="AH19" s="38"/>
      <c r="AI19" s="37">
        <v>0</v>
      </c>
      <c r="AJ19" s="37"/>
      <c r="AK19" s="38"/>
      <c r="AL19" s="38">
        <v>0</v>
      </c>
      <c r="AM19" s="37">
        <v>0</v>
      </c>
      <c r="AN19" s="37">
        <v>900</v>
      </c>
      <c r="AO19" s="38">
        <v>151</v>
      </c>
      <c r="AP19" s="37"/>
      <c r="AQ19" s="38"/>
      <c r="AR19" s="38">
        <v>0</v>
      </c>
      <c r="AS19" s="37">
        <v>0</v>
      </c>
      <c r="AT19" s="37">
        <v>272</v>
      </c>
      <c r="AU19" s="38">
        <v>0</v>
      </c>
      <c r="AV19" s="38"/>
      <c r="AW19" s="37">
        <v>0</v>
      </c>
      <c r="AX19" s="37"/>
      <c r="AY19" s="38">
        <v>210.2</v>
      </c>
      <c r="AZ19" s="37">
        <v>5</v>
      </c>
      <c r="BA19" s="38">
        <v>0</v>
      </c>
      <c r="BB19" s="38"/>
      <c r="BC19" s="37"/>
      <c r="BD19" s="37"/>
      <c r="BE19" s="38"/>
      <c r="BF19" s="38"/>
      <c r="BG19" s="37"/>
      <c r="BH19" s="37"/>
      <c r="BI19" s="38">
        <v>0</v>
      </c>
      <c r="BJ19" s="37">
        <v>0</v>
      </c>
      <c r="BK19" s="38">
        <v>970.18439999999998</v>
      </c>
      <c r="BL19" s="38"/>
      <c r="BM19" s="38">
        <v>8731.6596000000009</v>
      </c>
      <c r="BN19" s="37">
        <v>100</v>
      </c>
      <c r="BO19" s="37"/>
      <c r="BP19" s="38"/>
      <c r="BQ19" s="38"/>
      <c r="BR19" s="37"/>
      <c r="BS19" s="37"/>
      <c r="BT19" s="37"/>
      <c r="BU19" s="37"/>
      <c r="BV19" s="37"/>
      <c r="BW19" s="37"/>
      <c r="BX19" s="48"/>
      <c r="BY19" s="48">
        <v>0</v>
      </c>
      <c r="BZ19" s="48"/>
      <c r="CA19" s="48"/>
      <c r="CB19" s="48"/>
      <c r="CC19" s="48"/>
      <c r="CD19" s="38"/>
      <c r="CE19" s="38"/>
      <c r="CF19" s="37"/>
      <c r="CG19" s="37"/>
      <c r="CH19" s="38"/>
      <c r="CI19" s="38"/>
      <c r="CJ19" s="37"/>
      <c r="CK19" s="37"/>
      <c r="CL19" s="38"/>
      <c r="CM19" s="37"/>
      <c r="CN19" s="38"/>
      <c r="CO19" s="38"/>
      <c r="CP19" s="37"/>
      <c r="CQ19" s="37">
        <v>0</v>
      </c>
      <c r="CR19" s="38"/>
      <c r="CS19" s="38"/>
      <c r="CT19" s="37"/>
      <c r="CU19" s="37"/>
      <c r="CV19" s="38"/>
      <c r="CW19" s="37"/>
      <c r="CX19" s="38"/>
      <c r="CY19" s="38">
        <v>0</v>
      </c>
      <c r="CZ19" s="38"/>
      <c r="DA19" s="38"/>
      <c r="DB19" s="38"/>
      <c r="DC19" s="38"/>
      <c r="DD19" s="38"/>
      <c r="DE19" s="38"/>
      <c r="DF19" s="38">
        <v>0</v>
      </c>
      <c r="DG19" s="37">
        <v>0</v>
      </c>
      <c r="DH19" s="38">
        <v>0</v>
      </c>
      <c r="DI19" s="37"/>
      <c r="DJ19" s="48"/>
      <c r="DK19" s="48"/>
      <c r="DL19" s="48">
        <v>0</v>
      </c>
      <c r="DM19" s="38"/>
      <c r="DN19" s="38">
        <v>0</v>
      </c>
      <c r="DO19" s="37"/>
      <c r="DP19" s="37"/>
      <c r="DQ19" s="38"/>
      <c r="DR19" s="38"/>
      <c r="DS19" s="37"/>
      <c r="DT19" s="48"/>
      <c r="DU19" s="48"/>
      <c r="DV19" s="48">
        <v>0</v>
      </c>
      <c r="DW19" s="38"/>
      <c r="DX19" s="37"/>
      <c r="DY19" s="38"/>
      <c r="DZ19" s="38"/>
      <c r="EA19" s="38"/>
      <c r="EB19" s="38"/>
      <c r="EC19" s="37">
        <v>0</v>
      </c>
      <c r="ED19" s="37">
        <v>0</v>
      </c>
      <c r="EE19" s="38">
        <v>0</v>
      </c>
      <c r="EF19" s="38"/>
      <c r="EG19" s="37"/>
      <c r="EH19" s="37"/>
      <c r="EI19" s="38">
        <v>0</v>
      </c>
      <c r="EJ19" s="37">
        <v>0</v>
      </c>
      <c r="EK19" s="38"/>
      <c r="EL19" s="38"/>
      <c r="EM19" s="37"/>
      <c r="EN19" s="37"/>
      <c r="EO19" s="38"/>
      <c r="EP19" s="38"/>
      <c r="EQ19" s="37"/>
      <c r="ER19" s="37"/>
      <c r="ES19" s="38"/>
      <c r="ET19" s="37"/>
      <c r="EU19" s="38"/>
      <c r="EV19" s="38"/>
      <c r="EW19" s="37"/>
      <c r="EX19" s="37"/>
      <c r="EY19" s="38"/>
      <c r="EZ19" s="38"/>
      <c r="FA19" s="37"/>
      <c r="FB19" s="37"/>
      <c r="FC19" s="37"/>
      <c r="FD19" s="38"/>
      <c r="FE19" s="37"/>
      <c r="FF19" s="38"/>
      <c r="FG19" s="38"/>
      <c r="FH19" s="37"/>
      <c r="FI19" s="37"/>
      <c r="FJ19" s="38"/>
      <c r="FK19" s="38"/>
      <c r="FL19" s="37"/>
      <c r="FM19" s="38"/>
      <c r="FN19" s="37"/>
      <c r="FO19" s="38"/>
      <c r="FP19" s="37"/>
      <c r="FQ19" s="38"/>
      <c r="FR19" s="38"/>
      <c r="FS19" s="37"/>
      <c r="FT19" s="37"/>
      <c r="FU19" s="38"/>
      <c r="FV19" s="38"/>
      <c r="FW19" s="37"/>
      <c r="FX19" s="37"/>
      <c r="FY19" s="38"/>
      <c r="FZ19" s="38"/>
      <c r="GA19" s="37"/>
      <c r="GB19" s="38"/>
      <c r="GC19" s="38"/>
      <c r="GD19" s="37"/>
      <c r="GE19" s="37"/>
      <c r="GF19" s="38"/>
      <c r="GG19" s="38"/>
      <c r="GH19" s="37"/>
      <c r="GI19" s="37"/>
      <c r="GJ19" s="38"/>
      <c r="GK19" s="37"/>
      <c r="GL19" s="48"/>
      <c r="GM19" s="48">
        <v>0</v>
      </c>
      <c r="GN19" s="48">
        <v>0</v>
      </c>
      <c r="GO19" s="48"/>
      <c r="GP19" s="48"/>
      <c r="GQ19" s="48"/>
      <c r="GR19" s="48"/>
      <c r="GS19" s="48"/>
      <c r="GT19" s="48"/>
      <c r="GU19" s="48"/>
      <c r="GV19" s="48"/>
      <c r="GW19" s="48"/>
      <c r="GX19" s="48">
        <v>0</v>
      </c>
      <c r="GY19" s="48"/>
      <c r="GZ19" s="48"/>
      <c r="HA19" s="48"/>
      <c r="HB19" s="48"/>
      <c r="HC19" s="48"/>
      <c r="HD19" s="48"/>
      <c r="HE19" s="48"/>
      <c r="HF19" s="48"/>
      <c r="HG19" s="48"/>
      <c r="HH19" s="48"/>
      <c r="HI19" s="48"/>
      <c r="HJ19" s="38"/>
      <c r="HK19" s="38"/>
      <c r="HL19" s="37"/>
      <c r="HM19" s="37"/>
      <c r="HN19" s="38"/>
      <c r="HO19" s="38"/>
      <c r="HP19" s="37"/>
      <c r="HQ19" s="37"/>
      <c r="HR19" s="38"/>
      <c r="HS19" s="38"/>
      <c r="HT19" s="37"/>
      <c r="HU19" s="37"/>
      <c r="IB19" s="190" t="s">
        <v>1025</v>
      </c>
    </row>
    <row r="20" spans="1:236" ht="150" x14ac:dyDescent="0.25">
      <c r="A20" s="17">
        <v>11</v>
      </c>
      <c r="B20" s="18" t="s">
        <v>300</v>
      </c>
      <c r="C20" s="18" t="s">
        <v>1026</v>
      </c>
      <c r="D20" s="19">
        <v>1385464518</v>
      </c>
      <c r="E20" s="18" t="s">
        <v>989</v>
      </c>
      <c r="F20" s="18" t="s">
        <v>1005</v>
      </c>
      <c r="G20" s="16">
        <f t="shared" si="4"/>
        <v>800</v>
      </c>
      <c r="H20" s="16">
        <f t="shared" si="5"/>
        <v>3050.0210000000002</v>
      </c>
      <c r="I20" s="36">
        <f t="shared" si="11"/>
        <v>3850.0210000000002</v>
      </c>
      <c r="J20" s="37"/>
      <c r="K20" s="38"/>
      <c r="L20" s="38"/>
      <c r="M20" s="37"/>
      <c r="N20" s="37">
        <v>800</v>
      </c>
      <c r="O20" s="38"/>
      <c r="P20" s="38"/>
      <c r="Q20" s="37">
        <v>343.1</v>
      </c>
      <c r="R20" s="37"/>
      <c r="S20" s="38"/>
      <c r="T20" s="37"/>
      <c r="U20" s="38"/>
      <c r="V20" s="38"/>
      <c r="W20" s="37"/>
      <c r="X20" s="37"/>
      <c r="Y20" s="38"/>
      <c r="Z20" s="37">
        <v>24.8</v>
      </c>
      <c r="AA20" s="38"/>
      <c r="AB20" s="38"/>
      <c r="AC20" s="37">
        <v>0</v>
      </c>
      <c r="AD20" s="37"/>
      <c r="AE20" s="38"/>
      <c r="AF20" s="37"/>
      <c r="AG20" s="38"/>
      <c r="AH20" s="38"/>
      <c r="AI20" s="37">
        <v>0</v>
      </c>
      <c r="AJ20" s="37"/>
      <c r="AK20" s="38"/>
      <c r="AL20" s="38">
        <v>0.57599999999999996</v>
      </c>
      <c r="AM20" s="37">
        <v>1.6666666666666701</v>
      </c>
      <c r="AN20" s="37">
        <v>0</v>
      </c>
      <c r="AO20" s="38"/>
      <c r="AP20" s="37"/>
      <c r="AQ20" s="38"/>
      <c r="AR20" s="38">
        <v>0</v>
      </c>
      <c r="AS20" s="37">
        <v>0</v>
      </c>
      <c r="AT20" s="37">
        <v>0</v>
      </c>
      <c r="AU20" s="38">
        <v>0</v>
      </c>
      <c r="AV20" s="38"/>
      <c r="AW20" s="37">
        <v>0</v>
      </c>
      <c r="AX20" s="37"/>
      <c r="AY20" s="38">
        <v>0</v>
      </c>
      <c r="AZ20" s="37">
        <v>0</v>
      </c>
      <c r="BA20" s="38">
        <v>0</v>
      </c>
      <c r="BB20" s="38"/>
      <c r="BC20" s="37"/>
      <c r="BD20" s="37"/>
      <c r="BE20" s="38"/>
      <c r="BF20" s="38"/>
      <c r="BG20" s="37"/>
      <c r="BH20" s="37"/>
      <c r="BI20" s="38">
        <v>0</v>
      </c>
      <c r="BJ20" s="37">
        <v>0</v>
      </c>
      <c r="BK20" s="38">
        <v>2682.1210000000001</v>
      </c>
      <c r="BL20" s="38"/>
      <c r="BM20" s="38"/>
      <c r="BN20" s="37">
        <v>24</v>
      </c>
      <c r="BO20" s="37"/>
      <c r="BP20" s="38"/>
      <c r="BQ20" s="38"/>
      <c r="BR20" s="37"/>
      <c r="BS20" s="37"/>
      <c r="BT20" s="37"/>
      <c r="BU20" s="37"/>
      <c r="BV20" s="37"/>
      <c r="BW20" s="37"/>
      <c r="BX20" s="48"/>
      <c r="BY20" s="48">
        <v>0</v>
      </c>
      <c r="BZ20" s="48"/>
      <c r="CA20" s="48"/>
      <c r="CB20" s="48"/>
      <c r="CC20" s="48"/>
      <c r="CD20" s="38"/>
      <c r="CE20" s="38"/>
      <c r="CF20" s="37"/>
      <c r="CG20" s="37"/>
      <c r="CH20" s="38"/>
      <c r="CI20" s="38"/>
      <c r="CJ20" s="37"/>
      <c r="CK20" s="37"/>
      <c r="CL20" s="38"/>
      <c r="CM20" s="37"/>
      <c r="CN20" s="38"/>
      <c r="CO20" s="38"/>
      <c r="CP20" s="37"/>
      <c r="CQ20" s="37">
        <v>0</v>
      </c>
      <c r="CR20" s="38"/>
      <c r="CS20" s="38"/>
      <c r="CT20" s="37"/>
      <c r="CU20" s="37"/>
      <c r="CV20" s="38"/>
      <c r="CW20" s="37"/>
      <c r="CX20" s="38"/>
      <c r="CY20" s="38">
        <v>0</v>
      </c>
      <c r="CZ20" s="38"/>
      <c r="DA20" s="38"/>
      <c r="DB20" s="38"/>
      <c r="DC20" s="38"/>
      <c r="DD20" s="38"/>
      <c r="DE20" s="38"/>
      <c r="DF20" s="38">
        <v>0</v>
      </c>
      <c r="DG20" s="37">
        <v>0</v>
      </c>
      <c r="DH20" s="38">
        <v>0</v>
      </c>
      <c r="DI20" s="37"/>
      <c r="DJ20" s="48"/>
      <c r="DK20" s="48"/>
      <c r="DL20" s="48">
        <v>0</v>
      </c>
      <c r="DM20" s="38"/>
      <c r="DN20" s="38">
        <v>0</v>
      </c>
      <c r="DO20" s="37"/>
      <c r="DP20" s="37"/>
      <c r="DQ20" s="38"/>
      <c r="DR20" s="38"/>
      <c r="DS20" s="37"/>
      <c r="DT20" s="48"/>
      <c r="DU20" s="48"/>
      <c r="DV20" s="48">
        <v>0</v>
      </c>
      <c r="DW20" s="38"/>
      <c r="DX20" s="37"/>
      <c r="DY20" s="38"/>
      <c r="DZ20" s="38"/>
      <c r="EA20" s="38"/>
      <c r="EB20" s="38"/>
      <c r="EC20" s="37">
        <v>0</v>
      </c>
      <c r="ED20" s="37">
        <v>0</v>
      </c>
      <c r="EE20" s="38">
        <v>0</v>
      </c>
      <c r="EF20" s="38"/>
      <c r="EG20" s="37"/>
      <c r="EH20" s="37"/>
      <c r="EI20" s="38">
        <v>0</v>
      </c>
      <c r="EJ20" s="37">
        <v>0</v>
      </c>
      <c r="EK20" s="38"/>
      <c r="EL20" s="38"/>
      <c r="EM20" s="37"/>
      <c r="EN20" s="37"/>
      <c r="EO20" s="38"/>
      <c r="EP20" s="38"/>
      <c r="EQ20" s="37"/>
      <c r="ER20" s="37"/>
      <c r="ES20" s="38"/>
      <c r="ET20" s="37"/>
      <c r="EU20" s="38"/>
      <c r="EV20" s="38"/>
      <c r="EW20" s="37"/>
      <c r="EX20" s="37"/>
      <c r="EY20" s="38"/>
      <c r="EZ20" s="38"/>
      <c r="FA20" s="37"/>
      <c r="FB20" s="37"/>
      <c r="FC20" s="37"/>
      <c r="FD20" s="38"/>
      <c r="FE20" s="37"/>
      <c r="FF20" s="38"/>
      <c r="FG20" s="38"/>
      <c r="FH20" s="37"/>
      <c r="FI20" s="37"/>
      <c r="FJ20" s="38"/>
      <c r="FK20" s="38"/>
      <c r="FL20" s="37"/>
      <c r="FM20" s="38"/>
      <c r="FN20" s="37"/>
      <c r="FO20" s="38"/>
      <c r="FP20" s="37"/>
      <c r="FQ20" s="38"/>
      <c r="FR20" s="38"/>
      <c r="FS20" s="37"/>
      <c r="FT20" s="37"/>
      <c r="FU20" s="38"/>
      <c r="FV20" s="38"/>
      <c r="FW20" s="37"/>
      <c r="FX20" s="37"/>
      <c r="FY20" s="38"/>
      <c r="FZ20" s="38"/>
      <c r="GA20" s="37"/>
      <c r="GB20" s="38"/>
      <c r="GC20" s="38"/>
      <c r="GD20" s="37"/>
      <c r="GE20" s="37"/>
      <c r="GF20" s="38"/>
      <c r="GG20" s="38"/>
      <c r="GH20" s="37"/>
      <c r="GI20" s="37"/>
      <c r="GJ20" s="38"/>
      <c r="GK20" s="37"/>
      <c r="GL20" s="48"/>
      <c r="GM20" s="48">
        <v>0</v>
      </c>
      <c r="GN20" s="48">
        <v>0</v>
      </c>
      <c r="GO20" s="48"/>
      <c r="GP20" s="48"/>
      <c r="GQ20" s="48"/>
      <c r="GR20" s="48"/>
      <c r="GS20" s="48"/>
      <c r="GT20" s="48"/>
      <c r="GU20" s="48"/>
      <c r="GV20" s="48"/>
      <c r="GW20" s="48"/>
      <c r="GX20" s="48">
        <v>0</v>
      </c>
      <c r="GY20" s="48"/>
      <c r="GZ20" s="48"/>
      <c r="HA20" s="48"/>
      <c r="HB20" s="48"/>
      <c r="HC20" s="48"/>
      <c r="HD20" s="48"/>
      <c r="HE20" s="48"/>
      <c r="HF20" s="48"/>
      <c r="HG20" s="48"/>
      <c r="HH20" s="48"/>
      <c r="HI20" s="48"/>
      <c r="HJ20" s="38"/>
      <c r="HK20" s="38"/>
      <c r="HL20" s="37"/>
      <c r="HM20" s="37"/>
      <c r="HN20" s="38"/>
      <c r="HO20" s="38"/>
      <c r="HP20" s="37"/>
      <c r="HQ20" s="37"/>
      <c r="HR20" s="38"/>
      <c r="HS20" s="38"/>
      <c r="HT20" s="37"/>
      <c r="HU20" s="37"/>
    </row>
    <row r="21" spans="1:236" ht="93.75" x14ac:dyDescent="0.25">
      <c r="A21" s="17">
        <v>12</v>
      </c>
      <c r="B21" s="18" t="s">
        <v>300</v>
      </c>
      <c r="C21" s="18" t="s">
        <v>1027</v>
      </c>
      <c r="D21" s="19">
        <v>1388795238</v>
      </c>
      <c r="E21" s="18" t="s">
        <v>989</v>
      </c>
      <c r="F21" s="18" t="s">
        <v>1005</v>
      </c>
      <c r="G21" s="16">
        <f t="shared" si="4"/>
        <v>1100</v>
      </c>
      <c r="H21" s="16">
        <f t="shared" si="5"/>
        <v>1879.9</v>
      </c>
      <c r="I21" s="36">
        <f t="shared" si="11"/>
        <v>2979.9</v>
      </c>
      <c r="J21" s="37"/>
      <c r="K21" s="38"/>
      <c r="L21" s="38"/>
      <c r="M21" s="37"/>
      <c r="N21" s="37"/>
      <c r="O21" s="38"/>
      <c r="P21" s="38"/>
      <c r="Q21" s="37">
        <v>7.2</v>
      </c>
      <c r="R21" s="37"/>
      <c r="S21" s="38"/>
      <c r="T21" s="37"/>
      <c r="U21" s="38"/>
      <c r="V21" s="38"/>
      <c r="W21" s="37"/>
      <c r="X21" s="37"/>
      <c r="Y21" s="38"/>
      <c r="Z21" s="37">
        <v>0</v>
      </c>
      <c r="AA21" s="38"/>
      <c r="AB21" s="38"/>
      <c r="AC21" s="37">
        <v>0</v>
      </c>
      <c r="AD21" s="37"/>
      <c r="AE21" s="38"/>
      <c r="AF21" s="37"/>
      <c r="AG21" s="38"/>
      <c r="AH21" s="38"/>
      <c r="AI21" s="37">
        <v>0</v>
      </c>
      <c r="AJ21" s="37"/>
      <c r="AK21" s="38"/>
      <c r="AL21" s="38">
        <v>5.0000000000000001E-3</v>
      </c>
      <c r="AM21" s="37">
        <v>1.5</v>
      </c>
      <c r="AN21" s="37">
        <v>1100</v>
      </c>
      <c r="AO21" s="38">
        <v>123</v>
      </c>
      <c r="AP21" s="37"/>
      <c r="AQ21" s="38"/>
      <c r="AR21" s="38">
        <v>0</v>
      </c>
      <c r="AS21" s="37">
        <v>0</v>
      </c>
      <c r="AT21" s="37">
        <v>0</v>
      </c>
      <c r="AU21" s="38">
        <v>0</v>
      </c>
      <c r="AV21" s="38"/>
      <c r="AW21" s="37">
        <v>0</v>
      </c>
      <c r="AX21" s="37"/>
      <c r="AY21" s="38">
        <v>611.5</v>
      </c>
      <c r="AZ21" s="37">
        <v>2</v>
      </c>
      <c r="BA21" s="38">
        <v>0</v>
      </c>
      <c r="BB21" s="38"/>
      <c r="BC21" s="37"/>
      <c r="BD21" s="37"/>
      <c r="BE21" s="38"/>
      <c r="BF21" s="38"/>
      <c r="BG21" s="37"/>
      <c r="BH21" s="37"/>
      <c r="BI21" s="38">
        <v>0</v>
      </c>
      <c r="BJ21" s="37">
        <v>0</v>
      </c>
      <c r="BK21" s="38">
        <v>1394</v>
      </c>
      <c r="BL21" s="38"/>
      <c r="BM21" s="38"/>
      <c r="BN21" s="37">
        <v>0</v>
      </c>
      <c r="BO21" s="37"/>
      <c r="BP21" s="38"/>
      <c r="BQ21" s="38"/>
      <c r="BR21" s="37"/>
      <c r="BS21" s="37"/>
      <c r="BT21" s="37"/>
      <c r="BU21" s="37"/>
      <c r="BV21" s="37"/>
      <c r="BW21" s="37"/>
      <c r="BX21" s="48"/>
      <c r="BY21" s="48">
        <v>0</v>
      </c>
      <c r="BZ21" s="48"/>
      <c r="CA21" s="48"/>
      <c r="CB21" s="48"/>
      <c r="CC21" s="48"/>
      <c r="CD21" s="38"/>
      <c r="CE21" s="38"/>
      <c r="CF21" s="37"/>
      <c r="CG21" s="37"/>
      <c r="CH21" s="38"/>
      <c r="CI21" s="38"/>
      <c r="CJ21" s="37"/>
      <c r="CK21" s="37"/>
      <c r="CL21" s="38"/>
      <c r="CM21" s="37"/>
      <c r="CN21" s="38"/>
      <c r="CO21" s="38"/>
      <c r="CP21" s="37"/>
      <c r="CQ21" s="37">
        <v>1</v>
      </c>
      <c r="CR21" s="38"/>
      <c r="CS21" s="38"/>
      <c r="CT21" s="37"/>
      <c r="CU21" s="37"/>
      <c r="CV21" s="38"/>
      <c r="CW21" s="37"/>
      <c r="CX21" s="38"/>
      <c r="CY21" s="38">
        <v>2</v>
      </c>
      <c r="CZ21" s="38"/>
      <c r="DA21" s="38"/>
      <c r="DB21" s="38"/>
      <c r="DC21" s="38"/>
      <c r="DD21" s="38"/>
      <c r="DE21" s="38"/>
      <c r="DF21" s="38">
        <v>355.7</v>
      </c>
      <c r="DG21" s="37">
        <v>0</v>
      </c>
      <c r="DH21" s="38">
        <v>0</v>
      </c>
      <c r="DI21" s="37"/>
      <c r="DJ21" s="48"/>
      <c r="DK21" s="48"/>
      <c r="DL21" s="48">
        <v>0</v>
      </c>
      <c r="DM21" s="38"/>
      <c r="DN21" s="38">
        <v>0</v>
      </c>
      <c r="DO21" s="37"/>
      <c r="DP21" s="37"/>
      <c r="DQ21" s="38"/>
      <c r="DR21" s="38"/>
      <c r="DS21" s="37"/>
      <c r="DT21" s="48"/>
      <c r="DU21" s="48"/>
      <c r="DV21" s="48">
        <v>0</v>
      </c>
      <c r="DW21" s="38"/>
      <c r="DX21" s="37"/>
      <c r="DY21" s="38"/>
      <c r="DZ21" s="38"/>
      <c r="EA21" s="38"/>
      <c r="EB21" s="38"/>
      <c r="EC21" s="37">
        <v>0</v>
      </c>
      <c r="ED21" s="37">
        <v>0</v>
      </c>
      <c r="EE21" s="38">
        <v>0</v>
      </c>
      <c r="EF21" s="38"/>
      <c r="EG21" s="37"/>
      <c r="EH21" s="37"/>
      <c r="EI21" s="38">
        <v>0</v>
      </c>
      <c r="EJ21" s="37">
        <v>0</v>
      </c>
      <c r="EK21" s="38"/>
      <c r="EL21" s="38"/>
      <c r="EM21" s="37"/>
      <c r="EN21" s="37"/>
      <c r="EO21" s="38"/>
      <c r="EP21" s="38"/>
      <c r="EQ21" s="37"/>
      <c r="ER21" s="37"/>
      <c r="ES21" s="38"/>
      <c r="ET21" s="37"/>
      <c r="EU21" s="38"/>
      <c r="EV21" s="38"/>
      <c r="EW21" s="37"/>
      <c r="EX21" s="37"/>
      <c r="EY21" s="38"/>
      <c r="EZ21" s="38"/>
      <c r="FA21" s="37"/>
      <c r="FB21" s="37"/>
      <c r="FC21" s="37"/>
      <c r="FD21" s="38"/>
      <c r="FE21" s="37"/>
      <c r="FF21" s="38"/>
      <c r="FG21" s="38"/>
      <c r="FH21" s="37"/>
      <c r="FI21" s="37"/>
      <c r="FJ21" s="38"/>
      <c r="FK21" s="38"/>
      <c r="FL21" s="37"/>
      <c r="FM21" s="38"/>
      <c r="FN21" s="37"/>
      <c r="FO21" s="38"/>
      <c r="FP21" s="37"/>
      <c r="FQ21" s="38"/>
      <c r="FR21" s="38"/>
      <c r="FS21" s="37"/>
      <c r="FT21" s="37"/>
      <c r="FU21" s="38"/>
      <c r="FV21" s="38"/>
      <c r="FW21" s="37"/>
      <c r="FX21" s="37"/>
      <c r="FY21" s="38"/>
      <c r="FZ21" s="38"/>
      <c r="GA21" s="37"/>
      <c r="GB21" s="38"/>
      <c r="GC21" s="38"/>
      <c r="GD21" s="37"/>
      <c r="GE21" s="37"/>
      <c r="GF21" s="38"/>
      <c r="GG21" s="38"/>
      <c r="GH21" s="37"/>
      <c r="GI21" s="37"/>
      <c r="GJ21" s="38"/>
      <c r="GK21" s="37"/>
      <c r="GL21" s="48"/>
      <c r="GM21" s="48">
        <v>0</v>
      </c>
      <c r="GN21" s="48">
        <v>0</v>
      </c>
      <c r="GO21" s="48"/>
      <c r="GP21" s="48"/>
      <c r="GQ21" s="48"/>
      <c r="GR21" s="48"/>
      <c r="GS21" s="48"/>
      <c r="GT21" s="48"/>
      <c r="GU21" s="48"/>
      <c r="GV21" s="48"/>
      <c r="GW21" s="48"/>
      <c r="GX21" s="48">
        <v>0</v>
      </c>
      <c r="GY21" s="48"/>
      <c r="GZ21" s="48"/>
      <c r="HA21" s="48"/>
      <c r="HB21" s="48"/>
      <c r="HC21" s="48"/>
      <c r="HD21" s="48"/>
      <c r="HE21" s="48"/>
      <c r="HF21" s="48"/>
      <c r="HG21" s="48"/>
      <c r="HH21" s="48"/>
      <c r="HI21" s="48"/>
      <c r="HJ21" s="38"/>
      <c r="HK21" s="38"/>
      <c r="HL21" s="37"/>
      <c r="HM21" s="37"/>
      <c r="HN21" s="38"/>
      <c r="HO21" s="38"/>
      <c r="HP21" s="37"/>
      <c r="HQ21" s="37"/>
      <c r="HR21" s="38"/>
      <c r="HS21" s="38"/>
      <c r="HT21" s="37"/>
      <c r="HU21" s="37"/>
    </row>
    <row r="22" spans="1:236" ht="168.75" x14ac:dyDescent="0.25">
      <c r="A22" s="17">
        <v>13</v>
      </c>
      <c r="B22" s="18" t="s">
        <v>300</v>
      </c>
      <c r="C22" s="18" t="s">
        <v>1028</v>
      </c>
      <c r="D22" s="19">
        <v>1388953138</v>
      </c>
      <c r="E22" s="18" t="s">
        <v>995</v>
      </c>
      <c r="F22" s="18" t="s">
        <v>1005</v>
      </c>
      <c r="G22" s="16">
        <f t="shared" si="4"/>
        <v>700</v>
      </c>
      <c r="H22" s="16">
        <f t="shared" si="5"/>
        <v>971</v>
      </c>
      <c r="I22" s="36">
        <f t="shared" si="11"/>
        <v>1671</v>
      </c>
      <c r="J22" s="37"/>
      <c r="K22" s="38"/>
      <c r="L22" s="38"/>
      <c r="M22" s="37"/>
      <c r="N22" s="37"/>
      <c r="O22" s="38"/>
      <c r="P22" s="38"/>
      <c r="Q22" s="37">
        <v>0</v>
      </c>
      <c r="R22" s="37"/>
      <c r="S22" s="38"/>
      <c r="T22" s="37"/>
      <c r="U22" s="38"/>
      <c r="V22" s="38"/>
      <c r="W22" s="37"/>
      <c r="X22" s="37"/>
      <c r="Y22" s="38"/>
      <c r="Z22" s="37">
        <v>0</v>
      </c>
      <c r="AA22" s="38"/>
      <c r="AB22" s="38"/>
      <c r="AC22" s="37">
        <v>0</v>
      </c>
      <c r="AD22" s="37"/>
      <c r="AE22" s="38"/>
      <c r="AF22" s="37"/>
      <c r="AG22" s="38"/>
      <c r="AH22" s="38"/>
      <c r="AI22" s="37">
        <v>0</v>
      </c>
      <c r="AJ22" s="37"/>
      <c r="AK22" s="38"/>
      <c r="AL22" s="38">
        <v>0</v>
      </c>
      <c r="AM22" s="37">
        <v>0</v>
      </c>
      <c r="AN22" s="37">
        <v>700</v>
      </c>
      <c r="AO22" s="38">
        <v>140</v>
      </c>
      <c r="AP22" s="37"/>
      <c r="AQ22" s="38"/>
      <c r="AR22" s="38">
        <v>0</v>
      </c>
      <c r="AS22" s="37">
        <v>0</v>
      </c>
      <c r="AT22" s="37">
        <v>0</v>
      </c>
      <c r="AU22" s="38">
        <v>0</v>
      </c>
      <c r="AV22" s="38"/>
      <c r="AW22" s="37">
        <v>0</v>
      </c>
      <c r="AX22" s="37"/>
      <c r="AY22" s="38">
        <v>420</v>
      </c>
      <c r="AZ22" s="37">
        <v>2</v>
      </c>
      <c r="BA22" s="38">
        <v>0</v>
      </c>
      <c r="BB22" s="38"/>
      <c r="BC22" s="37"/>
      <c r="BD22" s="37"/>
      <c r="BE22" s="38"/>
      <c r="BF22" s="38"/>
      <c r="BG22" s="37"/>
      <c r="BH22" s="37"/>
      <c r="BI22" s="38">
        <v>0</v>
      </c>
      <c r="BJ22" s="37">
        <v>0</v>
      </c>
      <c r="BK22" s="38">
        <v>831</v>
      </c>
      <c r="BL22" s="38"/>
      <c r="BM22" s="38"/>
      <c r="BN22" s="37">
        <v>0</v>
      </c>
      <c r="BO22" s="37"/>
      <c r="BP22" s="38"/>
      <c r="BQ22" s="38"/>
      <c r="BR22" s="37"/>
      <c r="BS22" s="37"/>
      <c r="BT22" s="37"/>
      <c r="BU22" s="37"/>
      <c r="BV22" s="37"/>
      <c r="BW22" s="37"/>
      <c r="BX22" s="48"/>
      <c r="BY22" s="48">
        <v>0</v>
      </c>
      <c r="BZ22" s="48"/>
      <c r="CA22" s="48"/>
      <c r="CB22" s="48"/>
      <c r="CC22" s="48"/>
      <c r="CD22" s="38"/>
      <c r="CE22" s="38"/>
      <c r="CF22" s="37"/>
      <c r="CG22" s="37"/>
      <c r="CH22" s="38"/>
      <c r="CI22" s="38"/>
      <c r="CJ22" s="37"/>
      <c r="CK22" s="37"/>
      <c r="CL22" s="38"/>
      <c r="CM22" s="37"/>
      <c r="CN22" s="38"/>
      <c r="CO22" s="38"/>
      <c r="CP22" s="37"/>
      <c r="CQ22" s="37">
        <v>0</v>
      </c>
      <c r="CR22" s="38"/>
      <c r="CS22" s="38"/>
      <c r="CT22" s="37"/>
      <c r="CU22" s="37"/>
      <c r="CV22" s="38"/>
      <c r="CW22" s="37"/>
      <c r="CX22" s="38"/>
      <c r="CY22" s="38">
        <v>0</v>
      </c>
      <c r="CZ22" s="38"/>
      <c r="DA22" s="38"/>
      <c r="DB22" s="38"/>
      <c r="DC22" s="38"/>
      <c r="DD22" s="38"/>
      <c r="DE22" s="38"/>
      <c r="DF22" s="38">
        <v>0</v>
      </c>
      <c r="DG22" s="37">
        <v>0</v>
      </c>
      <c r="DH22" s="38">
        <v>0</v>
      </c>
      <c r="DI22" s="37"/>
      <c r="DJ22" s="48"/>
      <c r="DK22" s="48"/>
      <c r="DL22" s="48">
        <v>0</v>
      </c>
      <c r="DM22" s="38"/>
      <c r="DN22" s="38">
        <v>0</v>
      </c>
      <c r="DO22" s="37"/>
      <c r="DP22" s="37"/>
      <c r="DQ22" s="38"/>
      <c r="DR22" s="38"/>
      <c r="DS22" s="37"/>
      <c r="DT22" s="48"/>
      <c r="DU22" s="48"/>
      <c r="DV22" s="48">
        <v>0</v>
      </c>
      <c r="DW22" s="38"/>
      <c r="DX22" s="37"/>
      <c r="DY22" s="38"/>
      <c r="DZ22" s="38"/>
      <c r="EA22" s="38"/>
      <c r="EB22" s="38"/>
      <c r="EC22" s="37">
        <v>0</v>
      </c>
      <c r="ED22" s="37">
        <v>0</v>
      </c>
      <c r="EE22" s="38">
        <v>0</v>
      </c>
      <c r="EF22" s="38"/>
      <c r="EG22" s="37"/>
      <c r="EH22" s="37"/>
      <c r="EI22" s="38">
        <v>0</v>
      </c>
      <c r="EJ22" s="37">
        <v>0</v>
      </c>
      <c r="EK22" s="38"/>
      <c r="EL22" s="38"/>
      <c r="EM22" s="37"/>
      <c r="EN22" s="37"/>
      <c r="EO22" s="38"/>
      <c r="EP22" s="38"/>
      <c r="EQ22" s="37"/>
      <c r="ER22" s="37"/>
      <c r="ES22" s="38"/>
      <c r="ET22" s="37"/>
      <c r="EU22" s="38"/>
      <c r="EV22" s="38"/>
      <c r="EW22" s="37"/>
      <c r="EX22" s="37"/>
      <c r="EY22" s="38"/>
      <c r="EZ22" s="38"/>
      <c r="FA22" s="37"/>
      <c r="FB22" s="37"/>
      <c r="FC22" s="37"/>
      <c r="FD22" s="38"/>
      <c r="FE22" s="37"/>
      <c r="FF22" s="38"/>
      <c r="FG22" s="38"/>
      <c r="FH22" s="37"/>
      <c r="FI22" s="37"/>
      <c r="FJ22" s="38"/>
      <c r="FK22" s="38"/>
      <c r="FL22" s="37"/>
      <c r="FM22" s="38"/>
      <c r="FN22" s="37"/>
      <c r="FO22" s="38"/>
      <c r="FP22" s="37"/>
      <c r="FQ22" s="38"/>
      <c r="FR22" s="38"/>
      <c r="FS22" s="37"/>
      <c r="FT22" s="37"/>
      <c r="FU22" s="38"/>
      <c r="FV22" s="38"/>
      <c r="FW22" s="37"/>
      <c r="FX22" s="37"/>
      <c r="FY22" s="38"/>
      <c r="FZ22" s="38"/>
      <c r="GA22" s="37"/>
      <c r="GB22" s="38"/>
      <c r="GC22" s="38"/>
      <c r="GD22" s="37"/>
      <c r="GE22" s="37"/>
      <c r="GF22" s="38"/>
      <c r="GG22" s="38"/>
      <c r="GH22" s="37"/>
      <c r="GI22" s="37"/>
      <c r="GJ22" s="38"/>
      <c r="GK22" s="37"/>
      <c r="GL22" s="48"/>
      <c r="GM22" s="48">
        <v>0</v>
      </c>
      <c r="GN22" s="48">
        <v>0</v>
      </c>
      <c r="GO22" s="48"/>
      <c r="GP22" s="48"/>
      <c r="GQ22" s="48"/>
      <c r="GR22" s="48"/>
      <c r="GS22" s="48"/>
      <c r="GT22" s="48"/>
      <c r="GU22" s="48"/>
      <c r="GV22" s="48"/>
      <c r="GW22" s="48"/>
      <c r="GX22" s="48">
        <v>0</v>
      </c>
      <c r="GY22" s="48"/>
      <c r="GZ22" s="48"/>
      <c r="HA22" s="48"/>
      <c r="HB22" s="48"/>
      <c r="HC22" s="48"/>
      <c r="HD22" s="48"/>
      <c r="HE22" s="48"/>
      <c r="HF22" s="48"/>
      <c r="HG22" s="48"/>
      <c r="HH22" s="48"/>
      <c r="HI22" s="48"/>
      <c r="HJ22" s="38"/>
      <c r="HK22" s="38"/>
      <c r="HL22" s="37"/>
      <c r="HM22" s="37"/>
      <c r="HN22" s="38"/>
      <c r="HO22" s="38"/>
      <c r="HP22" s="37"/>
      <c r="HQ22" s="37"/>
      <c r="HR22" s="38"/>
      <c r="HS22" s="38"/>
      <c r="HT22" s="37"/>
      <c r="HU22" s="37"/>
    </row>
    <row r="23" spans="1:236" ht="150" x14ac:dyDescent="0.25">
      <c r="A23" s="17">
        <v>14</v>
      </c>
      <c r="B23" s="18" t="s">
        <v>300</v>
      </c>
      <c r="C23" s="18" t="s">
        <v>1029</v>
      </c>
      <c r="D23" s="19">
        <v>1388850798</v>
      </c>
      <c r="E23" s="18" t="s">
        <v>995</v>
      </c>
      <c r="F23" s="18" t="s">
        <v>1005</v>
      </c>
      <c r="G23" s="16">
        <f t="shared" si="4"/>
        <v>300</v>
      </c>
      <c r="H23" s="16">
        <f t="shared" si="5"/>
        <v>618.4</v>
      </c>
      <c r="I23" s="36">
        <f t="shared" si="11"/>
        <v>918.4</v>
      </c>
      <c r="J23" s="37"/>
      <c r="K23" s="38"/>
      <c r="L23" s="38"/>
      <c r="M23" s="37"/>
      <c r="N23" s="37"/>
      <c r="O23" s="38"/>
      <c r="P23" s="38"/>
      <c r="Q23" s="37">
        <v>0</v>
      </c>
      <c r="R23" s="37"/>
      <c r="S23" s="38"/>
      <c r="T23" s="37"/>
      <c r="U23" s="38"/>
      <c r="V23" s="38"/>
      <c r="W23" s="37"/>
      <c r="X23" s="37"/>
      <c r="Y23" s="38"/>
      <c r="Z23" s="37">
        <v>87.4</v>
      </c>
      <c r="AA23" s="38"/>
      <c r="AB23" s="38"/>
      <c r="AC23" s="37">
        <v>0</v>
      </c>
      <c r="AD23" s="37"/>
      <c r="AE23" s="38"/>
      <c r="AF23" s="37"/>
      <c r="AG23" s="38"/>
      <c r="AH23" s="38"/>
      <c r="AI23" s="37">
        <v>0</v>
      </c>
      <c r="AJ23" s="37"/>
      <c r="AK23" s="38"/>
      <c r="AL23" s="38">
        <v>0</v>
      </c>
      <c r="AM23" s="37">
        <v>0</v>
      </c>
      <c r="AN23" s="37">
        <v>300</v>
      </c>
      <c r="AO23" s="38">
        <v>81</v>
      </c>
      <c r="AP23" s="37"/>
      <c r="AQ23" s="38"/>
      <c r="AR23" s="38">
        <v>0</v>
      </c>
      <c r="AS23" s="37">
        <v>0</v>
      </c>
      <c r="AT23" s="37">
        <v>0</v>
      </c>
      <c r="AU23" s="38">
        <v>0</v>
      </c>
      <c r="AV23" s="38"/>
      <c r="AW23" s="37">
        <v>0</v>
      </c>
      <c r="AX23" s="37"/>
      <c r="AY23" s="38">
        <v>23.8125</v>
      </c>
      <c r="AZ23" s="37">
        <v>16</v>
      </c>
      <c r="BA23" s="38">
        <v>0</v>
      </c>
      <c r="BB23" s="38"/>
      <c r="BC23" s="37"/>
      <c r="BD23" s="37"/>
      <c r="BE23" s="38"/>
      <c r="BF23" s="38"/>
      <c r="BG23" s="37"/>
      <c r="BH23" s="37"/>
      <c r="BI23" s="38">
        <v>0</v>
      </c>
      <c r="BJ23" s="37">
        <v>0</v>
      </c>
      <c r="BK23" s="38">
        <v>450</v>
      </c>
      <c r="BL23" s="38"/>
      <c r="BM23" s="38"/>
      <c r="BN23" s="37">
        <v>0</v>
      </c>
      <c r="BO23" s="37"/>
      <c r="BP23" s="38"/>
      <c r="BQ23" s="38"/>
      <c r="BR23" s="37"/>
      <c r="BS23" s="37"/>
      <c r="BT23" s="37"/>
      <c r="BU23" s="37"/>
      <c r="BV23" s="37"/>
      <c r="BW23" s="37"/>
      <c r="BX23" s="48"/>
      <c r="BY23" s="48">
        <v>0</v>
      </c>
      <c r="BZ23" s="48"/>
      <c r="CA23" s="48"/>
      <c r="CB23" s="48"/>
      <c r="CC23" s="48"/>
      <c r="CD23" s="38"/>
      <c r="CE23" s="38"/>
      <c r="CF23" s="37"/>
      <c r="CG23" s="37"/>
      <c r="CH23" s="38"/>
      <c r="CI23" s="38"/>
      <c r="CJ23" s="37"/>
      <c r="CK23" s="37"/>
      <c r="CL23" s="38"/>
      <c r="CM23" s="37"/>
      <c r="CN23" s="38"/>
      <c r="CO23" s="38"/>
      <c r="CP23" s="37"/>
      <c r="CQ23" s="37">
        <v>0</v>
      </c>
      <c r="CR23" s="38"/>
      <c r="CS23" s="38"/>
      <c r="CT23" s="37"/>
      <c r="CU23" s="37"/>
      <c r="CV23" s="38"/>
      <c r="CW23" s="37"/>
      <c r="CX23" s="38"/>
      <c r="CY23" s="38">
        <v>0</v>
      </c>
      <c r="CZ23" s="38"/>
      <c r="DA23" s="38"/>
      <c r="DB23" s="38"/>
      <c r="DC23" s="38"/>
      <c r="DD23" s="38"/>
      <c r="DE23" s="38"/>
      <c r="DF23" s="38">
        <v>0</v>
      </c>
      <c r="DG23" s="37">
        <v>0</v>
      </c>
      <c r="DH23" s="38">
        <v>0</v>
      </c>
      <c r="DI23" s="37"/>
      <c r="DJ23" s="48"/>
      <c r="DK23" s="48"/>
      <c r="DL23" s="48">
        <v>0</v>
      </c>
      <c r="DM23" s="38"/>
      <c r="DN23" s="38">
        <v>0</v>
      </c>
      <c r="DO23" s="37"/>
      <c r="DP23" s="37"/>
      <c r="DQ23" s="38"/>
      <c r="DR23" s="38"/>
      <c r="DS23" s="37"/>
      <c r="DT23" s="48"/>
      <c r="DU23" s="48"/>
      <c r="DV23" s="48">
        <v>0</v>
      </c>
      <c r="DW23" s="38"/>
      <c r="DX23" s="37"/>
      <c r="DY23" s="38"/>
      <c r="DZ23" s="38"/>
      <c r="EA23" s="38"/>
      <c r="EB23" s="38"/>
      <c r="EC23" s="37">
        <v>0</v>
      </c>
      <c r="ED23" s="37">
        <v>0</v>
      </c>
      <c r="EE23" s="38">
        <v>0</v>
      </c>
      <c r="EF23" s="38"/>
      <c r="EG23" s="37"/>
      <c r="EH23" s="37"/>
      <c r="EI23" s="38">
        <v>0</v>
      </c>
      <c r="EJ23" s="37">
        <v>0</v>
      </c>
      <c r="EK23" s="38"/>
      <c r="EL23" s="38"/>
      <c r="EM23" s="37"/>
      <c r="EN23" s="37"/>
      <c r="EO23" s="38"/>
      <c r="EP23" s="38"/>
      <c r="EQ23" s="37"/>
      <c r="ER23" s="37"/>
      <c r="ES23" s="38"/>
      <c r="ET23" s="37"/>
      <c r="EU23" s="38"/>
      <c r="EV23" s="38"/>
      <c r="EW23" s="37"/>
      <c r="EX23" s="37"/>
      <c r="EY23" s="38"/>
      <c r="EZ23" s="38"/>
      <c r="FA23" s="37"/>
      <c r="FB23" s="37"/>
      <c r="FC23" s="37"/>
      <c r="FD23" s="38"/>
      <c r="FE23" s="37"/>
      <c r="FF23" s="38"/>
      <c r="FG23" s="38"/>
      <c r="FH23" s="37"/>
      <c r="FI23" s="37"/>
      <c r="FJ23" s="38"/>
      <c r="FK23" s="38"/>
      <c r="FL23" s="37"/>
      <c r="FM23" s="38"/>
      <c r="FN23" s="37"/>
      <c r="FO23" s="38"/>
      <c r="FP23" s="37"/>
      <c r="FQ23" s="38"/>
      <c r="FR23" s="38"/>
      <c r="FS23" s="37"/>
      <c r="FT23" s="37"/>
      <c r="FU23" s="38"/>
      <c r="FV23" s="38"/>
      <c r="FW23" s="37"/>
      <c r="FX23" s="37"/>
      <c r="FY23" s="38"/>
      <c r="FZ23" s="38"/>
      <c r="GA23" s="37"/>
      <c r="GB23" s="38"/>
      <c r="GC23" s="38"/>
      <c r="GD23" s="37"/>
      <c r="GE23" s="37"/>
      <c r="GF23" s="38"/>
      <c r="GG23" s="38"/>
      <c r="GH23" s="37"/>
      <c r="GI23" s="37"/>
      <c r="GJ23" s="38"/>
      <c r="GK23" s="37"/>
      <c r="GL23" s="48"/>
      <c r="GM23" s="48">
        <v>0</v>
      </c>
      <c r="GN23" s="48">
        <v>0</v>
      </c>
      <c r="GO23" s="48"/>
      <c r="GP23" s="48"/>
      <c r="GQ23" s="48"/>
      <c r="GR23" s="48"/>
      <c r="GS23" s="48"/>
      <c r="GT23" s="48"/>
      <c r="GU23" s="48"/>
      <c r="GV23" s="48"/>
      <c r="GW23" s="48"/>
      <c r="GX23" s="48">
        <v>0</v>
      </c>
      <c r="GY23" s="48"/>
      <c r="GZ23" s="48"/>
      <c r="HA23" s="48"/>
      <c r="HB23" s="48"/>
      <c r="HC23" s="48"/>
      <c r="HD23" s="48"/>
      <c r="HE23" s="48"/>
      <c r="HF23" s="48"/>
      <c r="HG23" s="48"/>
      <c r="HH23" s="48"/>
      <c r="HI23" s="48"/>
      <c r="HJ23" s="38"/>
      <c r="HK23" s="38"/>
      <c r="HL23" s="37"/>
      <c r="HM23" s="37"/>
      <c r="HN23" s="38"/>
      <c r="HO23" s="38"/>
      <c r="HP23" s="37"/>
      <c r="HQ23" s="37"/>
      <c r="HR23" s="38"/>
      <c r="HS23" s="38"/>
      <c r="HT23" s="37"/>
      <c r="HU23" s="37"/>
    </row>
    <row r="24" spans="1:236" ht="112.5" x14ac:dyDescent="0.25">
      <c r="A24" s="17">
        <v>15</v>
      </c>
      <c r="B24" s="18" t="s">
        <v>300</v>
      </c>
      <c r="C24" s="18" t="s">
        <v>1030</v>
      </c>
      <c r="D24" s="19">
        <v>1388961678</v>
      </c>
      <c r="E24" s="18" t="s">
        <v>995</v>
      </c>
      <c r="F24" s="18" t="s">
        <v>1005</v>
      </c>
      <c r="G24" s="16">
        <f t="shared" si="4"/>
        <v>0</v>
      </c>
      <c r="H24" s="16">
        <f t="shared" si="5"/>
        <v>461.08</v>
      </c>
      <c r="I24" s="36">
        <f t="shared" si="11"/>
        <v>461.08</v>
      </c>
      <c r="J24" s="37"/>
      <c r="K24" s="38"/>
      <c r="L24" s="38"/>
      <c r="M24" s="37"/>
      <c r="N24" s="37"/>
      <c r="O24" s="38"/>
      <c r="P24" s="38"/>
      <c r="Q24" s="37">
        <v>38.200000000000003</v>
      </c>
      <c r="R24" s="37"/>
      <c r="S24" s="38"/>
      <c r="T24" s="37"/>
      <c r="U24" s="38"/>
      <c r="V24" s="38"/>
      <c r="W24" s="37"/>
      <c r="X24" s="37"/>
      <c r="Y24" s="38"/>
      <c r="Z24" s="37">
        <v>0</v>
      </c>
      <c r="AA24" s="38"/>
      <c r="AB24" s="38"/>
      <c r="AC24" s="37">
        <v>0</v>
      </c>
      <c r="AD24" s="37"/>
      <c r="AE24" s="38"/>
      <c r="AF24" s="37"/>
      <c r="AG24" s="38"/>
      <c r="AH24" s="38"/>
      <c r="AI24" s="37">
        <v>0</v>
      </c>
      <c r="AJ24" s="37"/>
      <c r="AK24" s="38"/>
      <c r="AL24" s="38">
        <v>0.01</v>
      </c>
      <c r="AM24" s="37">
        <v>4</v>
      </c>
      <c r="AN24" s="37">
        <v>0</v>
      </c>
      <c r="AO24" s="38"/>
      <c r="AP24" s="37"/>
      <c r="AQ24" s="38"/>
      <c r="AR24" s="38">
        <v>0</v>
      </c>
      <c r="AS24" s="37">
        <v>0</v>
      </c>
      <c r="AT24" s="37">
        <v>0</v>
      </c>
      <c r="AU24" s="38">
        <v>0</v>
      </c>
      <c r="AV24" s="38"/>
      <c r="AW24" s="37">
        <v>0</v>
      </c>
      <c r="AX24" s="37"/>
      <c r="AY24" s="38">
        <v>0</v>
      </c>
      <c r="AZ24" s="37">
        <v>0</v>
      </c>
      <c r="BA24" s="38">
        <v>0</v>
      </c>
      <c r="BB24" s="38"/>
      <c r="BC24" s="37"/>
      <c r="BD24" s="37"/>
      <c r="BE24" s="38"/>
      <c r="BF24" s="38"/>
      <c r="BG24" s="37"/>
      <c r="BH24" s="37"/>
      <c r="BI24" s="38">
        <v>0</v>
      </c>
      <c r="BJ24" s="37">
        <v>0</v>
      </c>
      <c r="BK24" s="38">
        <v>422.88</v>
      </c>
      <c r="BL24" s="38"/>
      <c r="BM24" s="38"/>
      <c r="BN24" s="37">
        <v>0</v>
      </c>
      <c r="BO24" s="37"/>
      <c r="BP24" s="38"/>
      <c r="BQ24" s="38"/>
      <c r="BR24" s="37"/>
      <c r="BS24" s="37"/>
      <c r="BT24" s="37"/>
      <c r="BU24" s="37"/>
      <c r="BV24" s="37"/>
      <c r="BW24" s="37"/>
      <c r="BX24" s="48"/>
      <c r="BY24" s="48">
        <v>0</v>
      </c>
      <c r="BZ24" s="48"/>
      <c r="CA24" s="48"/>
      <c r="CB24" s="48"/>
      <c r="CC24" s="48"/>
      <c r="CD24" s="38"/>
      <c r="CE24" s="38"/>
      <c r="CF24" s="37"/>
      <c r="CG24" s="37"/>
      <c r="CH24" s="38"/>
      <c r="CI24" s="38"/>
      <c r="CJ24" s="37"/>
      <c r="CK24" s="37"/>
      <c r="CL24" s="38"/>
      <c r="CM24" s="37"/>
      <c r="CN24" s="38"/>
      <c r="CO24" s="38"/>
      <c r="CP24" s="37"/>
      <c r="CQ24" s="37">
        <v>0</v>
      </c>
      <c r="CR24" s="38"/>
      <c r="CS24" s="38"/>
      <c r="CT24" s="37"/>
      <c r="CU24" s="37"/>
      <c r="CV24" s="38"/>
      <c r="CW24" s="37"/>
      <c r="CX24" s="38"/>
      <c r="CY24" s="38">
        <v>0</v>
      </c>
      <c r="CZ24" s="38"/>
      <c r="DA24" s="38"/>
      <c r="DB24" s="38"/>
      <c r="DC24" s="38"/>
      <c r="DD24" s="38"/>
      <c r="DE24" s="38"/>
      <c r="DF24" s="38">
        <v>0</v>
      </c>
      <c r="DG24" s="37">
        <v>0</v>
      </c>
      <c r="DH24" s="38">
        <v>0</v>
      </c>
      <c r="DI24" s="37"/>
      <c r="DJ24" s="48"/>
      <c r="DK24" s="48"/>
      <c r="DL24" s="48">
        <v>0</v>
      </c>
      <c r="DM24" s="38"/>
      <c r="DN24" s="38">
        <v>0</v>
      </c>
      <c r="DO24" s="37"/>
      <c r="DP24" s="37"/>
      <c r="DQ24" s="38"/>
      <c r="DR24" s="38"/>
      <c r="DS24" s="37"/>
      <c r="DT24" s="48"/>
      <c r="DU24" s="48"/>
      <c r="DV24" s="48">
        <v>0</v>
      </c>
      <c r="DW24" s="38"/>
      <c r="DX24" s="37"/>
      <c r="DY24" s="38"/>
      <c r="DZ24" s="38"/>
      <c r="EA24" s="38"/>
      <c r="EB24" s="38"/>
      <c r="EC24" s="37">
        <v>0</v>
      </c>
      <c r="ED24" s="37">
        <v>0</v>
      </c>
      <c r="EE24" s="38">
        <v>0</v>
      </c>
      <c r="EF24" s="38"/>
      <c r="EG24" s="37"/>
      <c r="EH24" s="37"/>
      <c r="EI24" s="38">
        <v>0</v>
      </c>
      <c r="EJ24" s="37">
        <v>0</v>
      </c>
      <c r="EK24" s="38"/>
      <c r="EL24" s="38"/>
      <c r="EM24" s="37"/>
      <c r="EN24" s="37"/>
      <c r="EO24" s="38"/>
      <c r="EP24" s="38"/>
      <c r="EQ24" s="37"/>
      <c r="ER24" s="37"/>
      <c r="ES24" s="38"/>
      <c r="ET24" s="37"/>
      <c r="EU24" s="38"/>
      <c r="EV24" s="38"/>
      <c r="EW24" s="37"/>
      <c r="EX24" s="37"/>
      <c r="EY24" s="38"/>
      <c r="EZ24" s="38"/>
      <c r="FA24" s="37"/>
      <c r="FB24" s="37"/>
      <c r="FC24" s="37"/>
      <c r="FD24" s="38"/>
      <c r="FE24" s="37"/>
      <c r="FF24" s="38"/>
      <c r="FG24" s="38"/>
      <c r="FH24" s="37"/>
      <c r="FI24" s="37"/>
      <c r="FJ24" s="38"/>
      <c r="FK24" s="38"/>
      <c r="FL24" s="37"/>
      <c r="FM24" s="38"/>
      <c r="FN24" s="37"/>
      <c r="FO24" s="38"/>
      <c r="FP24" s="37"/>
      <c r="FQ24" s="38"/>
      <c r="FR24" s="38"/>
      <c r="FS24" s="37"/>
      <c r="FT24" s="37"/>
      <c r="FU24" s="38"/>
      <c r="FV24" s="38"/>
      <c r="FW24" s="37"/>
      <c r="FX24" s="37"/>
      <c r="FY24" s="38"/>
      <c r="FZ24" s="38"/>
      <c r="GA24" s="37"/>
      <c r="GB24" s="38"/>
      <c r="GC24" s="38"/>
      <c r="GD24" s="37"/>
      <c r="GE24" s="37"/>
      <c r="GF24" s="38"/>
      <c r="GG24" s="38"/>
      <c r="GH24" s="37"/>
      <c r="GI24" s="37"/>
      <c r="GJ24" s="38"/>
      <c r="GK24" s="37"/>
      <c r="GL24" s="48"/>
      <c r="GM24" s="48">
        <v>0</v>
      </c>
      <c r="GN24" s="48">
        <v>0</v>
      </c>
      <c r="GO24" s="48"/>
      <c r="GP24" s="48"/>
      <c r="GQ24" s="48"/>
      <c r="GR24" s="48"/>
      <c r="GS24" s="48"/>
      <c r="GT24" s="48"/>
      <c r="GU24" s="48"/>
      <c r="GV24" s="48"/>
      <c r="GW24" s="48"/>
      <c r="GX24" s="48">
        <v>0</v>
      </c>
      <c r="GY24" s="48"/>
      <c r="GZ24" s="48"/>
      <c r="HA24" s="48"/>
      <c r="HB24" s="48"/>
      <c r="HC24" s="48"/>
      <c r="HD24" s="48"/>
      <c r="HE24" s="48"/>
      <c r="HF24" s="48"/>
      <c r="HG24" s="48"/>
      <c r="HH24" s="48"/>
      <c r="HI24" s="48"/>
      <c r="HJ24" s="38"/>
      <c r="HK24" s="38"/>
      <c r="HL24" s="37"/>
      <c r="HM24" s="37"/>
      <c r="HN24" s="38"/>
      <c r="HO24" s="38"/>
      <c r="HP24" s="37"/>
      <c r="HQ24" s="37"/>
      <c r="HR24" s="38"/>
      <c r="HS24" s="38"/>
      <c r="HT24" s="37"/>
      <c r="HU24" s="37"/>
    </row>
    <row r="25" spans="1:236" ht="75" x14ac:dyDescent="0.25">
      <c r="A25" s="17">
        <v>16</v>
      </c>
      <c r="B25" s="18" t="s">
        <v>300</v>
      </c>
      <c r="C25" s="18" t="s">
        <v>1031</v>
      </c>
      <c r="D25" s="19">
        <v>1388788318</v>
      </c>
      <c r="E25" s="18" t="s">
        <v>995</v>
      </c>
      <c r="F25" s="18" t="s">
        <v>1005</v>
      </c>
      <c r="G25" s="16">
        <f t="shared" si="4"/>
        <v>0</v>
      </c>
      <c r="H25" s="16">
        <f t="shared" si="5"/>
        <v>418.524</v>
      </c>
      <c r="I25" s="36">
        <f t="shared" si="11"/>
        <v>418.524</v>
      </c>
      <c r="J25" s="37"/>
      <c r="K25" s="38"/>
      <c r="L25" s="38"/>
      <c r="M25" s="37"/>
      <c r="N25" s="37"/>
      <c r="O25" s="38"/>
      <c r="P25" s="38"/>
      <c r="Q25" s="37">
        <v>242</v>
      </c>
      <c r="R25" s="37"/>
      <c r="S25" s="38"/>
      <c r="T25" s="37"/>
      <c r="U25" s="38"/>
      <c r="V25" s="38"/>
      <c r="W25" s="37"/>
      <c r="X25" s="37"/>
      <c r="Y25" s="38"/>
      <c r="Z25" s="37">
        <v>0</v>
      </c>
      <c r="AA25" s="38"/>
      <c r="AB25" s="38"/>
      <c r="AC25" s="37">
        <v>0</v>
      </c>
      <c r="AD25" s="37"/>
      <c r="AE25" s="38"/>
      <c r="AF25" s="37"/>
      <c r="AG25" s="38"/>
      <c r="AH25" s="38"/>
      <c r="AI25" s="37">
        <v>0</v>
      </c>
      <c r="AJ25" s="37"/>
      <c r="AK25" s="38"/>
      <c r="AL25" s="38">
        <v>6.4000000000000001E-2</v>
      </c>
      <c r="AM25" s="37">
        <v>4.5</v>
      </c>
      <c r="AN25" s="37">
        <v>0</v>
      </c>
      <c r="AO25" s="38"/>
      <c r="AP25" s="37"/>
      <c r="AQ25" s="38"/>
      <c r="AR25" s="38">
        <v>0</v>
      </c>
      <c r="AS25" s="37">
        <v>0</v>
      </c>
      <c r="AT25" s="37">
        <v>0</v>
      </c>
      <c r="AU25" s="38">
        <v>0</v>
      </c>
      <c r="AV25" s="38"/>
      <c r="AW25" s="37">
        <v>0</v>
      </c>
      <c r="AX25" s="37"/>
      <c r="AY25" s="38">
        <v>0</v>
      </c>
      <c r="AZ25" s="37">
        <v>0</v>
      </c>
      <c r="BA25" s="38">
        <v>0</v>
      </c>
      <c r="BB25" s="38"/>
      <c r="BC25" s="37"/>
      <c r="BD25" s="37"/>
      <c r="BE25" s="38"/>
      <c r="BF25" s="38"/>
      <c r="BG25" s="37"/>
      <c r="BH25" s="37"/>
      <c r="BI25" s="38">
        <v>0</v>
      </c>
      <c r="BJ25" s="37">
        <v>0</v>
      </c>
      <c r="BK25" s="38">
        <v>176.524</v>
      </c>
      <c r="BL25" s="38"/>
      <c r="BM25" s="38"/>
      <c r="BN25" s="37">
        <v>0</v>
      </c>
      <c r="BO25" s="37"/>
      <c r="BP25" s="38"/>
      <c r="BQ25" s="38"/>
      <c r="BR25" s="37"/>
      <c r="BS25" s="37"/>
      <c r="BT25" s="37"/>
      <c r="BU25" s="37"/>
      <c r="BV25" s="37"/>
      <c r="BW25" s="37"/>
      <c r="BX25" s="48"/>
      <c r="BY25" s="48">
        <v>0</v>
      </c>
      <c r="BZ25" s="48"/>
      <c r="CA25" s="48"/>
      <c r="CB25" s="48"/>
      <c r="CC25" s="48"/>
      <c r="CD25" s="38"/>
      <c r="CE25" s="38"/>
      <c r="CF25" s="37"/>
      <c r="CG25" s="37"/>
      <c r="CH25" s="38"/>
      <c r="CI25" s="38"/>
      <c r="CJ25" s="37"/>
      <c r="CK25" s="37"/>
      <c r="CL25" s="38"/>
      <c r="CM25" s="37"/>
      <c r="CN25" s="38"/>
      <c r="CO25" s="38"/>
      <c r="CP25" s="37"/>
      <c r="CQ25" s="37">
        <v>0</v>
      </c>
      <c r="CR25" s="38"/>
      <c r="CS25" s="38"/>
      <c r="CT25" s="37"/>
      <c r="CU25" s="37"/>
      <c r="CV25" s="38"/>
      <c r="CW25" s="37"/>
      <c r="CX25" s="38"/>
      <c r="CY25" s="38">
        <v>0</v>
      </c>
      <c r="CZ25" s="38"/>
      <c r="DA25" s="38"/>
      <c r="DB25" s="38"/>
      <c r="DC25" s="38"/>
      <c r="DD25" s="38"/>
      <c r="DE25" s="38"/>
      <c r="DF25" s="38">
        <v>0</v>
      </c>
      <c r="DG25" s="37">
        <v>0</v>
      </c>
      <c r="DH25" s="38">
        <v>0</v>
      </c>
      <c r="DI25" s="37"/>
      <c r="DJ25" s="48"/>
      <c r="DK25" s="48"/>
      <c r="DL25" s="48">
        <v>0</v>
      </c>
      <c r="DM25" s="38"/>
      <c r="DN25" s="38">
        <v>0</v>
      </c>
      <c r="DO25" s="37"/>
      <c r="DP25" s="37"/>
      <c r="DQ25" s="38"/>
      <c r="DR25" s="38"/>
      <c r="DS25" s="37"/>
      <c r="DT25" s="48"/>
      <c r="DU25" s="48"/>
      <c r="DV25" s="48">
        <v>0</v>
      </c>
      <c r="DW25" s="38"/>
      <c r="DX25" s="37"/>
      <c r="DY25" s="38"/>
      <c r="DZ25" s="38"/>
      <c r="EA25" s="38"/>
      <c r="EB25" s="38"/>
      <c r="EC25" s="37">
        <v>0</v>
      </c>
      <c r="ED25" s="37">
        <v>0</v>
      </c>
      <c r="EE25" s="38">
        <v>0</v>
      </c>
      <c r="EF25" s="38"/>
      <c r="EG25" s="37"/>
      <c r="EH25" s="37"/>
      <c r="EI25" s="38">
        <v>0</v>
      </c>
      <c r="EJ25" s="37">
        <v>0</v>
      </c>
      <c r="EK25" s="38"/>
      <c r="EL25" s="38"/>
      <c r="EM25" s="37"/>
      <c r="EN25" s="37"/>
      <c r="EO25" s="38"/>
      <c r="EP25" s="38"/>
      <c r="EQ25" s="37"/>
      <c r="ER25" s="37"/>
      <c r="ES25" s="38"/>
      <c r="ET25" s="37"/>
      <c r="EU25" s="38"/>
      <c r="EV25" s="38"/>
      <c r="EW25" s="37"/>
      <c r="EX25" s="37"/>
      <c r="EY25" s="38"/>
      <c r="EZ25" s="38"/>
      <c r="FA25" s="37"/>
      <c r="FB25" s="37"/>
      <c r="FC25" s="37"/>
      <c r="FD25" s="38"/>
      <c r="FE25" s="37"/>
      <c r="FF25" s="38"/>
      <c r="FG25" s="38"/>
      <c r="FH25" s="37"/>
      <c r="FI25" s="37"/>
      <c r="FJ25" s="38"/>
      <c r="FK25" s="38"/>
      <c r="FL25" s="37"/>
      <c r="FM25" s="38"/>
      <c r="FN25" s="37"/>
      <c r="FO25" s="38"/>
      <c r="FP25" s="37"/>
      <c r="FQ25" s="38"/>
      <c r="FR25" s="38"/>
      <c r="FS25" s="37"/>
      <c r="FT25" s="37"/>
      <c r="FU25" s="38"/>
      <c r="FV25" s="38"/>
      <c r="FW25" s="37"/>
      <c r="FX25" s="37"/>
      <c r="FY25" s="38"/>
      <c r="FZ25" s="38"/>
      <c r="GA25" s="37"/>
      <c r="GB25" s="38"/>
      <c r="GC25" s="38"/>
      <c r="GD25" s="37"/>
      <c r="GE25" s="37"/>
      <c r="GF25" s="38"/>
      <c r="GG25" s="38"/>
      <c r="GH25" s="37"/>
      <c r="GI25" s="37"/>
      <c r="GJ25" s="38"/>
      <c r="GK25" s="37"/>
      <c r="GL25" s="48"/>
      <c r="GM25" s="48">
        <v>0</v>
      </c>
      <c r="GN25" s="48">
        <v>0</v>
      </c>
      <c r="GO25" s="48"/>
      <c r="GP25" s="48"/>
      <c r="GQ25" s="48"/>
      <c r="GR25" s="48"/>
      <c r="GS25" s="48"/>
      <c r="GT25" s="48"/>
      <c r="GU25" s="48"/>
      <c r="GV25" s="48"/>
      <c r="GW25" s="48"/>
      <c r="GX25" s="48">
        <v>0</v>
      </c>
      <c r="GY25" s="48"/>
      <c r="GZ25" s="48"/>
      <c r="HA25" s="48"/>
      <c r="HB25" s="48"/>
      <c r="HC25" s="48"/>
      <c r="HD25" s="48"/>
      <c r="HE25" s="48"/>
      <c r="HF25" s="48"/>
      <c r="HG25" s="48"/>
      <c r="HH25" s="48"/>
      <c r="HI25" s="48"/>
      <c r="HJ25" s="38"/>
      <c r="HK25" s="38"/>
      <c r="HL25" s="37"/>
      <c r="HM25" s="37"/>
      <c r="HN25" s="38"/>
      <c r="HO25" s="38"/>
      <c r="HP25" s="37"/>
      <c r="HQ25" s="37"/>
      <c r="HR25" s="38"/>
      <c r="HS25" s="38"/>
      <c r="HT25" s="37"/>
      <c r="HU25" s="37"/>
    </row>
    <row r="26" spans="1:236" ht="93.75" x14ac:dyDescent="0.25">
      <c r="A26" s="17">
        <v>17</v>
      </c>
      <c r="B26" s="21" t="s">
        <v>300</v>
      </c>
      <c r="C26" s="22" t="s">
        <v>1032</v>
      </c>
      <c r="D26" s="23">
        <v>1389351498</v>
      </c>
      <c r="E26" s="22" t="s">
        <v>989</v>
      </c>
      <c r="F26" s="22" t="s">
        <v>1005</v>
      </c>
      <c r="G26" s="16">
        <f t="shared" si="4"/>
        <v>900</v>
      </c>
      <c r="H26" s="16">
        <f t="shared" si="5"/>
        <v>3359</v>
      </c>
      <c r="I26" s="36">
        <f t="shared" si="11"/>
        <v>4259</v>
      </c>
      <c r="J26" s="37"/>
      <c r="K26" s="38"/>
      <c r="L26" s="38"/>
      <c r="M26" s="37"/>
      <c r="N26" s="37"/>
      <c r="O26" s="38"/>
      <c r="P26" s="38"/>
      <c r="Q26" s="37">
        <v>0</v>
      </c>
      <c r="R26" s="37"/>
      <c r="S26" s="38"/>
      <c r="T26" s="37"/>
      <c r="U26" s="38"/>
      <c r="V26" s="38"/>
      <c r="W26" s="37"/>
      <c r="X26" s="37"/>
      <c r="Y26" s="38"/>
      <c r="Z26" s="37">
        <v>0</v>
      </c>
      <c r="AA26" s="38"/>
      <c r="AB26" s="38"/>
      <c r="AC26" s="37">
        <v>0</v>
      </c>
      <c r="AD26" s="37"/>
      <c r="AE26" s="38"/>
      <c r="AF26" s="37"/>
      <c r="AG26" s="38"/>
      <c r="AH26" s="38"/>
      <c r="AI26" s="37">
        <v>0</v>
      </c>
      <c r="AJ26" s="37"/>
      <c r="AK26" s="38"/>
      <c r="AL26" s="38">
        <v>0</v>
      </c>
      <c r="AM26" s="37">
        <v>0</v>
      </c>
      <c r="AN26" s="37">
        <v>900</v>
      </c>
      <c r="AO26" s="38">
        <v>123</v>
      </c>
      <c r="AP26" s="37"/>
      <c r="AQ26" s="38"/>
      <c r="AR26" s="38">
        <v>0</v>
      </c>
      <c r="AS26" s="37">
        <v>0</v>
      </c>
      <c r="AT26" s="37">
        <v>0</v>
      </c>
      <c r="AU26" s="38">
        <v>0</v>
      </c>
      <c r="AV26" s="38"/>
      <c r="AW26" s="37">
        <v>0</v>
      </c>
      <c r="AX26" s="37"/>
      <c r="AY26" s="38">
        <v>511.5</v>
      </c>
      <c r="AZ26" s="37">
        <v>2</v>
      </c>
      <c r="BA26" s="38">
        <v>0</v>
      </c>
      <c r="BB26" s="38"/>
      <c r="BC26" s="37"/>
      <c r="BD26" s="37"/>
      <c r="BE26" s="38"/>
      <c r="BF26" s="38"/>
      <c r="BG26" s="37"/>
      <c r="BH26" s="37"/>
      <c r="BI26" s="38">
        <v>0</v>
      </c>
      <c r="BJ26" s="37">
        <v>0</v>
      </c>
      <c r="BK26" s="191">
        <v>3236</v>
      </c>
      <c r="BL26" s="192"/>
      <c r="BM26" s="192"/>
      <c r="BN26" s="186">
        <v>0</v>
      </c>
      <c r="BO26" s="37"/>
      <c r="BP26" s="38"/>
      <c r="BQ26" s="38"/>
      <c r="BR26" s="37"/>
      <c r="BS26" s="37"/>
      <c r="BT26" s="37"/>
      <c r="BU26" s="37"/>
      <c r="BV26" s="37"/>
      <c r="BW26" s="37"/>
      <c r="BX26" s="48"/>
      <c r="BY26" s="48">
        <v>0</v>
      </c>
      <c r="BZ26" s="48"/>
      <c r="CA26" s="48"/>
      <c r="CB26" s="48"/>
      <c r="CC26" s="48"/>
      <c r="CD26" s="38"/>
      <c r="CE26" s="38"/>
      <c r="CF26" s="37"/>
      <c r="CG26" s="37"/>
      <c r="CH26" s="38"/>
      <c r="CI26" s="38"/>
      <c r="CJ26" s="37"/>
      <c r="CK26" s="37"/>
      <c r="CL26" s="38"/>
      <c r="CM26" s="37"/>
      <c r="CN26" s="38"/>
      <c r="CO26" s="38"/>
      <c r="CP26" s="37"/>
      <c r="CQ26" s="37">
        <v>0</v>
      </c>
      <c r="CR26" s="38"/>
      <c r="CS26" s="38"/>
      <c r="CT26" s="37"/>
      <c r="CU26" s="37"/>
      <c r="CV26" s="38"/>
      <c r="CW26" s="37"/>
      <c r="CX26" s="38"/>
      <c r="CY26" s="38">
        <v>0</v>
      </c>
      <c r="CZ26" s="38"/>
      <c r="DA26" s="38"/>
      <c r="DB26" s="38"/>
      <c r="DC26" s="38"/>
      <c r="DD26" s="38"/>
      <c r="DE26" s="38"/>
      <c r="DF26" s="38">
        <v>0</v>
      </c>
      <c r="DG26" s="37">
        <v>0</v>
      </c>
      <c r="DH26" s="38">
        <v>0</v>
      </c>
      <c r="DI26" s="37"/>
      <c r="DJ26" s="48"/>
      <c r="DK26" s="48"/>
      <c r="DL26" s="48">
        <v>0</v>
      </c>
      <c r="DM26" s="38"/>
      <c r="DN26" s="38">
        <v>0</v>
      </c>
      <c r="DO26" s="37"/>
      <c r="DP26" s="37"/>
      <c r="DQ26" s="38"/>
      <c r="DR26" s="38"/>
      <c r="DS26" s="37"/>
      <c r="DT26" s="48"/>
      <c r="DU26" s="48"/>
      <c r="DV26" s="48">
        <v>0</v>
      </c>
      <c r="DW26" s="38"/>
      <c r="DX26" s="37"/>
      <c r="DY26" s="38"/>
      <c r="DZ26" s="38"/>
      <c r="EA26" s="38"/>
      <c r="EB26" s="38"/>
      <c r="EC26" s="37">
        <v>0</v>
      </c>
      <c r="ED26" s="37">
        <v>0</v>
      </c>
      <c r="EE26" s="38">
        <v>0</v>
      </c>
      <c r="EF26" s="38"/>
      <c r="EG26" s="37"/>
      <c r="EH26" s="37"/>
      <c r="EI26" s="38">
        <v>0</v>
      </c>
      <c r="EJ26" s="37">
        <v>0</v>
      </c>
      <c r="EK26" s="38"/>
      <c r="EL26" s="38"/>
      <c r="EM26" s="37"/>
      <c r="EN26" s="37"/>
      <c r="EO26" s="38"/>
      <c r="EP26" s="38"/>
      <c r="EQ26" s="37"/>
      <c r="ER26" s="37"/>
      <c r="ES26" s="38"/>
      <c r="ET26" s="37"/>
      <c r="EU26" s="38"/>
      <c r="EV26" s="38"/>
      <c r="EW26" s="37"/>
      <c r="EX26" s="37"/>
      <c r="EY26" s="38"/>
      <c r="EZ26" s="38"/>
      <c r="FA26" s="37"/>
      <c r="FB26" s="37"/>
      <c r="FC26" s="37"/>
      <c r="FD26" s="38"/>
      <c r="FE26" s="37"/>
      <c r="FF26" s="38"/>
      <c r="FG26" s="38"/>
      <c r="FH26" s="37"/>
      <c r="FI26" s="37"/>
      <c r="FJ26" s="38"/>
      <c r="FK26" s="38"/>
      <c r="FL26" s="37"/>
      <c r="FM26" s="38"/>
      <c r="FN26" s="37"/>
      <c r="FO26" s="38"/>
      <c r="FP26" s="37"/>
      <c r="FQ26" s="38"/>
      <c r="FR26" s="38"/>
      <c r="FS26" s="37"/>
      <c r="FT26" s="37"/>
      <c r="FU26" s="38"/>
      <c r="FV26" s="38"/>
      <c r="FW26" s="37"/>
      <c r="FX26" s="37"/>
      <c r="FY26" s="38"/>
      <c r="FZ26" s="38"/>
      <c r="GA26" s="37"/>
      <c r="GB26" s="38"/>
      <c r="GC26" s="38"/>
      <c r="GD26" s="37"/>
      <c r="GE26" s="37"/>
      <c r="GF26" s="38"/>
      <c r="GG26" s="38"/>
      <c r="GH26" s="37"/>
      <c r="GI26" s="37"/>
      <c r="GJ26" s="38"/>
      <c r="GK26" s="37"/>
      <c r="GL26" s="48"/>
      <c r="GM26" s="48">
        <v>0</v>
      </c>
      <c r="GN26" s="48">
        <v>0</v>
      </c>
      <c r="GO26" s="48"/>
      <c r="GP26" s="48"/>
      <c r="GQ26" s="48"/>
      <c r="GR26" s="48"/>
      <c r="GS26" s="48"/>
      <c r="GT26" s="48"/>
      <c r="GU26" s="48"/>
      <c r="GV26" s="48"/>
      <c r="GW26" s="48"/>
      <c r="GX26" s="48">
        <v>0</v>
      </c>
      <c r="GY26" s="48"/>
      <c r="GZ26" s="48"/>
      <c r="HA26" s="48"/>
      <c r="HB26" s="48"/>
      <c r="HC26" s="48"/>
      <c r="HD26" s="48"/>
      <c r="HE26" s="48"/>
      <c r="HF26" s="48"/>
      <c r="HG26" s="48"/>
      <c r="HH26" s="48"/>
      <c r="HI26" s="48"/>
      <c r="HJ26" s="38"/>
      <c r="HK26" s="38"/>
      <c r="HL26" s="37"/>
      <c r="HM26" s="37"/>
      <c r="HN26" s="38"/>
      <c r="HO26" s="38"/>
      <c r="HP26" s="37"/>
      <c r="HQ26" s="37"/>
      <c r="HR26" s="38"/>
      <c r="HS26" s="38"/>
      <c r="HT26" s="37"/>
      <c r="HU26" s="37"/>
    </row>
    <row r="27" spans="1:236" ht="112.5" x14ac:dyDescent="0.25">
      <c r="A27" s="17">
        <v>18</v>
      </c>
      <c r="B27" s="18" t="s">
        <v>300</v>
      </c>
      <c r="C27" s="18" t="s">
        <v>1033</v>
      </c>
      <c r="D27" s="19">
        <v>1389105938</v>
      </c>
      <c r="E27" s="18" t="s">
        <v>935</v>
      </c>
      <c r="F27" s="18" t="s">
        <v>1005</v>
      </c>
      <c r="G27" s="16">
        <f t="shared" si="4"/>
        <v>0</v>
      </c>
      <c r="H27" s="16">
        <f t="shared" si="5"/>
        <v>181</v>
      </c>
      <c r="I27" s="36">
        <f t="shared" si="11"/>
        <v>181</v>
      </c>
      <c r="J27" s="37"/>
      <c r="K27" s="38"/>
      <c r="L27" s="38"/>
      <c r="M27" s="37"/>
      <c r="N27" s="37"/>
      <c r="O27" s="38"/>
      <c r="P27" s="38"/>
      <c r="Q27" s="37">
        <v>0</v>
      </c>
      <c r="R27" s="37"/>
      <c r="S27" s="38"/>
      <c r="T27" s="37"/>
      <c r="U27" s="38"/>
      <c r="V27" s="38"/>
      <c r="W27" s="37"/>
      <c r="X27" s="37"/>
      <c r="Y27" s="38"/>
      <c r="Z27" s="37">
        <v>0</v>
      </c>
      <c r="AA27" s="38"/>
      <c r="AB27" s="38"/>
      <c r="AC27" s="37">
        <v>0</v>
      </c>
      <c r="AD27" s="37"/>
      <c r="AE27" s="38"/>
      <c r="AF27" s="37"/>
      <c r="AG27" s="38"/>
      <c r="AH27" s="38"/>
      <c r="AI27" s="37">
        <v>0</v>
      </c>
      <c r="AJ27" s="37"/>
      <c r="AK27" s="38"/>
      <c r="AL27" s="38">
        <v>0</v>
      </c>
      <c r="AM27" s="37">
        <v>0</v>
      </c>
      <c r="AN27" s="37">
        <v>0</v>
      </c>
      <c r="AO27" s="38">
        <v>116</v>
      </c>
      <c r="AP27" s="37"/>
      <c r="AQ27" s="38"/>
      <c r="AR27" s="38">
        <v>0</v>
      </c>
      <c r="AS27" s="37">
        <v>0</v>
      </c>
      <c r="AT27" s="37">
        <v>0</v>
      </c>
      <c r="AU27" s="38">
        <v>0</v>
      </c>
      <c r="AV27" s="38"/>
      <c r="AW27" s="37">
        <v>0</v>
      </c>
      <c r="AX27" s="37"/>
      <c r="AY27" s="38">
        <v>2.1999999999999999E-2</v>
      </c>
      <c r="AZ27" s="37">
        <v>1.5</v>
      </c>
      <c r="BA27" s="38">
        <v>0</v>
      </c>
      <c r="BB27" s="38"/>
      <c r="BC27" s="37"/>
      <c r="BD27" s="37"/>
      <c r="BE27" s="38"/>
      <c r="BF27" s="38"/>
      <c r="BG27" s="37"/>
      <c r="BH27" s="37"/>
      <c r="BI27" s="38">
        <v>0</v>
      </c>
      <c r="BJ27" s="37">
        <v>0</v>
      </c>
      <c r="BK27" s="38">
        <v>65</v>
      </c>
      <c r="BL27" s="38"/>
      <c r="BM27" s="38"/>
      <c r="BN27" s="37">
        <v>0</v>
      </c>
      <c r="BO27" s="37"/>
      <c r="BP27" s="38"/>
      <c r="BQ27" s="38"/>
      <c r="BR27" s="37"/>
      <c r="BS27" s="37"/>
      <c r="BT27" s="37"/>
      <c r="BU27" s="37"/>
      <c r="BV27" s="37"/>
      <c r="BW27" s="37"/>
      <c r="BX27" s="48"/>
      <c r="BY27" s="48">
        <v>0</v>
      </c>
      <c r="BZ27" s="48"/>
      <c r="CA27" s="48"/>
      <c r="CB27" s="48"/>
      <c r="CC27" s="48"/>
      <c r="CD27" s="38"/>
      <c r="CE27" s="38"/>
      <c r="CF27" s="37"/>
      <c r="CG27" s="37"/>
      <c r="CH27" s="38"/>
      <c r="CI27" s="38"/>
      <c r="CJ27" s="37"/>
      <c r="CK27" s="37"/>
      <c r="CL27" s="38"/>
      <c r="CM27" s="37"/>
      <c r="CN27" s="38"/>
      <c r="CO27" s="38"/>
      <c r="CP27" s="37"/>
      <c r="CQ27" s="37">
        <v>0</v>
      </c>
      <c r="CR27" s="38"/>
      <c r="CS27" s="38"/>
      <c r="CT27" s="37"/>
      <c r="CU27" s="37"/>
      <c r="CV27" s="38"/>
      <c r="CW27" s="37"/>
      <c r="CX27" s="38"/>
      <c r="CY27" s="38">
        <v>0</v>
      </c>
      <c r="CZ27" s="38"/>
      <c r="DA27" s="38"/>
      <c r="DB27" s="38"/>
      <c r="DC27" s="38"/>
      <c r="DD27" s="38"/>
      <c r="DE27" s="38"/>
      <c r="DF27" s="38">
        <v>0</v>
      </c>
      <c r="DG27" s="37">
        <v>0</v>
      </c>
      <c r="DH27" s="38">
        <v>0</v>
      </c>
      <c r="DI27" s="37"/>
      <c r="DJ27" s="48"/>
      <c r="DK27" s="48"/>
      <c r="DL27" s="48">
        <v>0</v>
      </c>
      <c r="DM27" s="38"/>
      <c r="DN27" s="38">
        <v>0</v>
      </c>
      <c r="DO27" s="37"/>
      <c r="DP27" s="37"/>
      <c r="DQ27" s="38"/>
      <c r="DR27" s="38"/>
      <c r="DS27" s="37"/>
      <c r="DT27" s="48"/>
      <c r="DU27" s="48"/>
      <c r="DV27" s="48">
        <v>0</v>
      </c>
      <c r="DW27" s="38"/>
      <c r="DX27" s="37"/>
      <c r="DY27" s="38"/>
      <c r="DZ27" s="38"/>
      <c r="EA27" s="38"/>
      <c r="EB27" s="38"/>
      <c r="EC27" s="37">
        <v>0</v>
      </c>
      <c r="ED27" s="37">
        <v>0</v>
      </c>
      <c r="EE27" s="38">
        <v>0</v>
      </c>
      <c r="EF27" s="38"/>
      <c r="EG27" s="37"/>
      <c r="EH27" s="37"/>
      <c r="EI27" s="38">
        <v>0</v>
      </c>
      <c r="EJ27" s="37">
        <v>0</v>
      </c>
      <c r="EK27" s="38"/>
      <c r="EL27" s="38"/>
      <c r="EM27" s="37"/>
      <c r="EN27" s="37"/>
      <c r="EO27" s="38"/>
      <c r="EP27" s="38"/>
      <c r="EQ27" s="37"/>
      <c r="ER27" s="37"/>
      <c r="ES27" s="38"/>
      <c r="ET27" s="37"/>
      <c r="EU27" s="38"/>
      <c r="EV27" s="38"/>
      <c r="EW27" s="37"/>
      <c r="EX27" s="37"/>
      <c r="EY27" s="38"/>
      <c r="EZ27" s="38"/>
      <c r="FA27" s="37"/>
      <c r="FB27" s="37"/>
      <c r="FC27" s="37"/>
      <c r="FD27" s="38"/>
      <c r="FE27" s="37"/>
      <c r="FF27" s="38"/>
      <c r="FG27" s="38"/>
      <c r="FH27" s="37"/>
      <c r="FI27" s="37"/>
      <c r="FJ27" s="38"/>
      <c r="FK27" s="38"/>
      <c r="FL27" s="37"/>
      <c r="FM27" s="38"/>
      <c r="FN27" s="37"/>
      <c r="FO27" s="38"/>
      <c r="FP27" s="37"/>
      <c r="FQ27" s="38"/>
      <c r="FR27" s="38"/>
      <c r="FS27" s="37"/>
      <c r="FT27" s="37"/>
      <c r="FU27" s="38"/>
      <c r="FV27" s="38"/>
      <c r="FW27" s="37"/>
      <c r="FX27" s="37"/>
      <c r="FY27" s="38"/>
      <c r="FZ27" s="38"/>
      <c r="GA27" s="37"/>
      <c r="GB27" s="38"/>
      <c r="GC27" s="38"/>
      <c r="GD27" s="37"/>
      <c r="GE27" s="37"/>
      <c r="GF27" s="38"/>
      <c r="GG27" s="38"/>
      <c r="GH27" s="37"/>
      <c r="GI27" s="37"/>
      <c r="GJ27" s="38"/>
      <c r="GK27" s="37"/>
      <c r="GL27" s="48"/>
      <c r="GM27" s="48">
        <v>0</v>
      </c>
      <c r="GN27" s="48">
        <v>0</v>
      </c>
      <c r="GO27" s="48"/>
      <c r="GP27" s="48"/>
      <c r="GQ27" s="48"/>
      <c r="GR27" s="48"/>
      <c r="GS27" s="48"/>
      <c r="GT27" s="48"/>
      <c r="GU27" s="48"/>
      <c r="GV27" s="48"/>
      <c r="GW27" s="48"/>
      <c r="GX27" s="48">
        <v>0</v>
      </c>
      <c r="GY27" s="48"/>
      <c r="GZ27" s="48"/>
      <c r="HA27" s="48"/>
      <c r="HB27" s="48"/>
      <c r="HC27" s="48"/>
      <c r="HD27" s="48"/>
      <c r="HE27" s="48"/>
      <c r="HF27" s="48"/>
      <c r="HG27" s="48"/>
      <c r="HH27" s="48"/>
      <c r="HI27" s="48"/>
      <c r="HJ27" s="38"/>
      <c r="HK27" s="38"/>
      <c r="HL27" s="37"/>
      <c r="HM27" s="37"/>
      <c r="HN27" s="38"/>
      <c r="HO27" s="38"/>
      <c r="HP27" s="37"/>
      <c r="HQ27" s="37"/>
      <c r="HR27" s="38"/>
      <c r="HS27" s="38"/>
      <c r="HT27" s="37"/>
      <c r="HU27" s="37"/>
    </row>
    <row r="28" spans="1:236" ht="93.75" x14ac:dyDescent="0.25">
      <c r="A28" s="17">
        <v>19</v>
      </c>
      <c r="B28" s="18" t="s">
        <v>300</v>
      </c>
      <c r="C28" s="18" t="s">
        <v>1034</v>
      </c>
      <c r="D28" s="19">
        <v>1389131118</v>
      </c>
      <c r="E28" s="18" t="s">
        <v>989</v>
      </c>
      <c r="F28" s="18" t="s">
        <v>1005</v>
      </c>
      <c r="G28" s="16">
        <f t="shared" si="4"/>
        <v>0</v>
      </c>
      <c r="H28" s="16">
        <f t="shared" si="5"/>
        <v>1860.3989999999999</v>
      </c>
      <c r="I28" s="36">
        <f t="shared" si="11"/>
        <v>1860.3989999999999</v>
      </c>
      <c r="J28" s="37"/>
      <c r="K28" s="38"/>
      <c r="L28" s="38"/>
      <c r="M28" s="37"/>
      <c r="N28" s="37"/>
      <c r="O28" s="38"/>
      <c r="P28" s="38"/>
      <c r="Q28" s="37">
        <v>670</v>
      </c>
      <c r="R28" s="37"/>
      <c r="S28" s="38"/>
      <c r="T28" s="37"/>
      <c r="U28" s="38"/>
      <c r="V28" s="38"/>
      <c r="W28" s="37"/>
      <c r="X28" s="37"/>
      <c r="Y28" s="38"/>
      <c r="Z28" s="37">
        <v>0</v>
      </c>
      <c r="AA28" s="38"/>
      <c r="AB28" s="38"/>
      <c r="AC28" s="37">
        <v>0</v>
      </c>
      <c r="AD28" s="37"/>
      <c r="AE28" s="38"/>
      <c r="AF28" s="37"/>
      <c r="AG28" s="38"/>
      <c r="AH28" s="38"/>
      <c r="AI28" s="37">
        <v>0</v>
      </c>
      <c r="AJ28" s="37"/>
      <c r="AK28" s="38"/>
      <c r="AL28" s="38">
        <v>0.3</v>
      </c>
      <c r="AM28" s="37">
        <v>2</v>
      </c>
      <c r="AN28" s="37">
        <v>0</v>
      </c>
      <c r="AO28" s="38"/>
      <c r="AP28" s="37"/>
      <c r="AQ28" s="38"/>
      <c r="AR28" s="38">
        <v>0</v>
      </c>
      <c r="AS28" s="37">
        <v>0</v>
      </c>
      <c r="AT28" s="37">
        <v>0</v>
      </c>
      <c r="AU28" s="38">
        <v>0</v>
      </c>
      <c r="AV28" s="38"/>
      <c r="AW28" s="37">
        <v>0</v>
      </c>
      <c r="AX28" s="37"/>
      <c r="AY28" s="38">
        <v>0</v>
      </c>
      <c r="AZ28" s="37">
        <v>0</v>
      </c>
      <c r="BA28" s="38">
        <v>0</v>
      </c>
      <c r="BB28" s="38"/>
      <c r="BC28" s="37"/>
      <c r="BD28" s="37"/>
      <c r="BE28" s="38"/>
      <c r="BF28" s="38"/>
      <c r="BG28" s="37"/>
      <c r="BH28" s="37"/>
      <c r="BI28" s="38">
        <v>0</v>
      </c>
      <c r="BJ28" s="37">
        <v>0</v>
      </c>
      <c r="BK28" s="38">
        <v>1190.3989999999999</v>
      </c>
      <c r="BL28" s="38"/>
      <c r="BM28" s="38"/>
      <c r="BN28" s="37">
        <v>5</v>
      </c>
      <c r="BO28" s="37"/>
      <c r="BP28" s="38"/>
      <c r="BQ28" s="38"/>
      <c r="BR28" s="37"/>
      <c r="BS28" s="37"/>
      <c r="BT28" s="37"/>
      <c r="BU28" s="37"/>
      <c r="BV28" s="37"/>
      <c r="BW28" s="37"/>
      <c r="BX28" s="48"/>
      <c r="BY28" s="48">
        <v>0</v>
      </c>
      <c r="BZ28" s="48"/>
      <c r="CA28" s="48"/>
      <c r="CB28" s="48"/>
      <c r="CC28" s="48"/>
      <c r="CD28" s="38"/>
      <c r="CE28" s="38"/>
      <c r="CF28" s="37"/>
      <c r="CG28" s="37"/>
      <c r="CH28" s="38"/>
      <c r="CI28" s="38"/>
      <c r="CJ28" s="37"/>
      <c r="CK28" s="37"/>
      <c r="CL28" s="38"/>
      <c r="CM28" s="37"/>
      <c r="CN28" s="38"/>
      <c r="CO28" s="38"/>
      <c r="CP28" s="37"/>
      <c r="CQ28" s="37">
        <v>0</v>
      </c>
      <c r="CR28" s="38"/>
      <c r="CS28" s="38"/>
      <c r="CT28" s="37"/>
      <c r="CU28" s="37"/>
      <c r="CV28" s="38"/>
      <c r="CW28" s="37"/>
      <c r="CX28" s="38"/>
      <c r="CY28" s="38">
        <v>0</v>
      </c>
      <c r="CZ28" s="38"/>
      <c r="DA28" s="38"/>
      <c r="DB28" s="38"/>
      <c r="DC28" s="38"/>
      <c r="DD28" s="38"/>
      <c r="DE28" s="38"/>
      <c r="DF28" s="38">
        <v>0</v>
      </c>
      <c r="DG28" s="37">
        <v>0</v>
      </c>
      <c r="DH28" s="38">
        <v>0</v>
      </c>
      <c r="DI28" s="37"/>
      <c r="DJ28" s="48"/>
      <c r="DK28" s="48"/>
      <c r="DL28" s="48">
        <v>0</v>
      </c>
      <c r="DM28" s="38"/>
      <c r="DN28" s="38">
        <v>0</v>
      </c>
      <c r="DO28" s="37"/>
      <c r="DP28" s="37"/>
      <c r="DQ28" s="38"/>
      <c r="DR28" s="38"/>
      <c r="DS28" s="37"/>
      <c r="DT28" s="48"/>
      <c r="DU28" s="48"/>
      <c r="DV28" s="48">
        <v>0</v>
      </c>
      <c r="DW28" s="38"/>
      <c r="DX28" s="37"/>
      <c r="DY28" s="38"/>
      <c r="DZ28" s="38"/>
      <c r="EA28" s="38"/>
      <c r="EB28" s="38"/>
      <c r="EC28" s="37">
        <v>0</v>
      </c>
      <c r="ED28" s="37">
        <v>0</v>
      </c>
      <c r="EE28" s="38">
        <v>0</v>
      </c>
      <c r="EF28" s="38"/>
      <c r="EG28" s="37"/>
      <c r="EH28" s="37"/>
      <c r="EI28" s="38">
        <v>0</v>
      </c>
      <c r="EJ28" s="37">
        <v>0</v>
      </c>
      <c r="EK28" s="38"/>
      <c r="EL28" s="38"/>
      <c r="EM28" s="37"/>
      <c r="EN28" s="37"/>
      <c r="EO28" s="38"/>
      <c r="EP28" s="38"/>
      <c r="EQ28" s="37"/>
      <c r="ER28" s="37"/>
      <c r="ES28" s="38"/>
      <c r="ET28" s="37"/>
      <c r="EU28" s="38"/>
      <c r="EV28" s="38"/>
      <c r="EW28" s="37"/>
      <c r="EX28" s="37"/>
      <c r="EY28" s="38"/>
      <c r="EZ28" s="38"/>
      <c r="FA28" s="37"/>
      <c r="FB28" s="37"/>
      <c r="FC28" s="37"/>
      <c r="FD28" s="38"/>
      <c r="FE28" s="37"/>
      <c r="FF28" s="38"/>
      <c r="FG28" s="38"/>
      <c r="FH28" s="37"/>
      <c r="FI28" s="37"/>
      <c r="FJ28" s="38"/>
      <c r="FK28" s="38"/>
      <c r="FL28" s="37"/>
      <c r="FM28" s="38"/>
      <c r="FN28" s="37"/>
      <c r="FO28" s="38"/>
      <c r="FP28" s="37"/>
      <c r="FQ28" s="38"/>
      <c r="FR28" s="38"/>
      <c r="FS28" s="37"/>
      <c r="FT28" s="37"/>
      <c r="FU28" s="38"/>
      <c r="FV28" s="38"/>
      <c r="FW28" s="37"/>
      <c r="FX28" s="37"/>
      <c r="FY28" s="38"/>
      <c r="FZ28" s="38"/>
      <c r="GA28" s="37"/>
      <c r="GB28" s="38"/>
      <c r="GC28" s="38"/>
      <c r="GD28" s="37"/>
      <c r="GE28" s="37"/>
      <c r="GF28" s="38"/>
      <c r="GG28" s="38"/>
      <c r="GH28" s="37"/>
      <c r="GI28" s="37"/>
      <c r="GJ28" s="38"/>
      <c r="GK28" s="37"/>
      <c r="GL28" s="48"/>
      <c r="GM28" s="48">
        <v>0</v>
      </c>
      <c r="GN28" s="48">
        <v>0</v>
      </c>
      <c r="GO28" s="48"/>
      <c r="GP28" s="48"/>
      <c r="GQ28" s="48"/>
      <c r="GR28" s="48"/>
      <c r="GS28" s="48"/>
      <c r="GT28" s="48"/>
      <c r="GU28" s="48"/>
      <c r="GV28" s="48"/>
      <c r="GW28" s="48"/>
      <c r="GX28" s="48">
        <v>0</v>
      </c>
      <c r="GY28" s="48"/>
      <c r="GZ28" s="48"/>
      <c r="HA28" s="48"/>
      <c r="HB28" s="48"/>
      <c r="HC28" s="48"/>
      <c r="HD28" s="48"/>
      <c r="HE28" s="48"/>
      <c r="HF28" s="48"/>
      <c r="HG28" s="48"/>
      <c r="HH28" s="48"/>
      <c r="HI28" s="48"/>
      <c r="HJ28" s="38"/>
      <c r="HK28" s="38"/>
      <c r="HL28" s="37"/>
      <c r="HM28" s="37"/>
      <c r="HN28" s="38"/>
      <c r="HO28" s="38"/>
      <c r="HP28" s="37"/>
      <c r="HQ28" s="37"/>
      <c r="HR28" s="38"/>
      <c r="HS28" s="38"/>
      <c r="HT28" s="37"/>
      <c r="HU28" s="37"/>
    </row>
    <row r="29" spans="1:236" ht="300" x14ac:dyDescent="0.25">
      <c r="A29" s="17">
        <v>20</v>
      </c>
      <c r="B29" s="18" t="s">
        <v>300</v>
      </c>
      <c r="C29" s="18" t="s">
        <v>1035</v>
      </c>
      <c r="D29" s="19">
        <v>1411727818</v>
      </c>
      <c r="E29" s="18" t="s">
        <v>1006</v>
      </c>
      <c r="F29" s="18" t="s">
        <v>1005</v>
      </c>
      <c r="G29" s="16">
        <f t="shared" si="4"/>
        <v>13417</v>
      </c>
      <c r="H29" s="16">
        <f t="shared" si="5"/>
        <v>8029.1350000000002</v>
      </c>
      <c r="I29" s="36">
        <f t="shared" si="11"/>
        <v>21446.135000000002</v>
      </c>
      <c r="J29" s="37"/>
      <c r="K29" s="38"/>
      <c r="L29" s="38"/>
      <c r="M29" s="37"/>
      <c r="N29" s="37"/>
      <c r="O29" s="38"/>
      <c r="P29" s="38"/>
      <c r="Q29" s="37">
        <v>0</v>
      </c>
      <c r="R29" s="37"/>
      <c r="S29" s="38"/>
      <c r="T29" s="37"/>
      <c r="U29" s="38"/>
      <c r="V29" s="38"/>
      <c r="W29" s="37"/>
      <c r="X29" s="37"/>
      <c r="Y29" s="38"/>
      <c r="Z29" s="37">
        <v>0</v>
      </c>
      <c r="AA29" s="38"/>
      <c r="AB29" s="38"/>
      <c r="AC29" s="37">
        <v>0</v>
      </c>
      <c r="AD29" s="37"/>
      <c r="AE29" s="38"/>
      <c r="AF29" s="37"/>
      <c r="AG29" s="38"/>
      <c r="AH29" s="38"/>
      <c r="AI29" s="37">
        <v>0</v>
      </c>
      <c r="AJ29" s="37"/>
      <c r="AK29" s="38"/>
      <c r="AL29" s="38">
        <v>0</v>
      </c>
      <c r="AM29" s="37">
        <v>0</v>
      </c>
      <c r="AN29" s="37">
        <v>10000</v>
      </c>
      <c r="AO29" s="38">
        <v>1075</v>
      </c>
      <c r="AP29" s="37"/>
      <c r="AQ29" s="38"/>
      <c r="AR29" s="38">
        <v>0</v>
      </c>
      <c r="AS29" s="37">
        <v>0</v>
      </c>
      <c r="AT29" s="37">
        <v>0</v>
      </c>
      <c r="AU29" s="38">
        <v>0</v>
      </c>
      <c r="AV29" s="38"/>
      <c r="AW29" s="37">
        <v>0</v>
      </c>
      <c r="AX29" s="37"/>
      <c r="AY29" s="38">
        <v>2215</v>
      </c>
      <c r="AZ29" s="37">
        <v>5</v>
      </c>
      <c r="BA29" s="38">
        <v>2100</v>
      </c>
      <c r="BB29" s="38">
        <v>265</v>
      </c>
      <c r="BC29" s="37"/>
      <c r="BD29" s="37"/>
      <c r="BE29" s="38"/>
      <c r="BF29" s="38"/>
      <c r="BG29" s="37"/>
      <c r="BH29" s="37"/>
      <c r="BI29" s="38">
        <v>200</v>
      </c>
      <c r="BJ29" s="37">
        <v>6.5</v>
      </c>
      <c r="BK29" s="38">
        <v>668.9135</v>
      </c>
      <c r="BL29" s="38"/>
      <c r="BM29" s="38">
        <v>6020.2214999999997</v>
      </c>
      <c r="BN29" s="37">
        <v>0</v>
      </c>
      <c r="BO29" s="37"/>
      <c r="BP29" s="38"/>
      <c r="BQ29" s="38"/>
      <c r="BR29" s="37"/>
      <c r="BS29" s="37"/>
      <c r="BT29" s="37"/>
      <c r="BU29" s="37"/>
      <c r="BV29" s="37"/>
      <c r="BW29" s="37"/>
      <c r="BX29" s="48"/>
      <c r="BY29" s="48">
        <v>0</v>
      </c>
      <c r="BZ29" s="48"/>
      <c r="CA29" s="48"/>
      <c r="CB29" s="48"/>
      <c r="CC29" s="48"/>
      <c r="CD29" s="38"/>
      <c r="CE29" s="38"/>
      <c r="CF29" s="37"/>
      <c r="CG29" s="37"/>
      <c r="CH29" s="38"/>
      <c r="CI29" s="38"/>
      <c r="CJ29" s="37"/>
      <c r="CK29" s="37"/>
      <c r="CL29" s="38"/>
      <c r="CM29" s="37"/>
      <c r="CN29" s="38"/>
      <c r="CO29" s="38"/>
      <c r="CP29" s="37"/>
      <c r="CQ29" s="37">
        <v>0</v>
      </c>
      <c r="CR29" s="38"/>
      <c r="CS29" s="38"/>
      <c r="CT29" s="37"/>
      <c r="CU29" s="37"/>
      <c r="CV29" s="38"/>
      <c r="CW29" s="37"/>
      <c r="CX29" s="38"/>
      <c r="CY29" s="38">
        <v>0</v>
      </c>
      <c r="CZ29" s="38"/>
      <c r="DA29" s="38"/>
      <c r="DB29" s="38"/>
      <c r="DC29" s="38"/>
      <c r="DD29" s="38"/>
      <c r="DE29" s="38"/>
      <c r="DF29" s="38">
        <v>0</v>
      </c>
      <c r="DG29" s="37">
        <v>0</v>
      </c>
      <c r="DH29" s="38">
        <v>0</v>
      </c>
      <c r="DI29" s="37"/>
      <c r="DJ29" s="48"/>
      <c r="DK29" s="48"/>
      <c r="DL29" s="48">
        <v>0</v>
      </c>
      <c r="DM29" s="38"/>
      <c r="DN29" s="38">
        <v>0</v>
      </c>
      <c r="DO29" s="37"/>
      <c r="DP29" s="37"/>
      <c r="DQ29" s="38"/>
      <c r="DR29" s="38"/>
      <c r="DS29" s="37"/>
      <c r="DT29" s="48"/>
      <c r="DU29" s="48"/>
      <c r="DV29" s="48">
        <v>0</v>
      </c>
      <c r="DW29" s="38"/>
      <c r="DX29" s="37"/>
      <c r="DY29" s="38"/>
      <c r="DZ29" s="38"/>
      <c r="EA29" s="38"/>
      <c r="EB29" s="38"/>
      <c r="EC29" s="37">
        <v>0</v>
      </c>
      <c r="ED29" s="37">
        <v>0</v>
      </c>
      <c r="EE29" s="38">
        <v>0</v>
      </c>
      <c r="EF29" s="38"/>
      <c r="EG29" s="37"/>
      <c r="EH29" s="37"/>
      <c r="EI29" s="38">
        <v>4</v>
      </c>
      <c r="EJ29" s="37">
        <v>1317</v>
      </c>
      <c r="EK29" s="38"/>
      <c r="EL29" s="38"/>
      <c r="EM29" s="37"/>
      <c r="EN29" s="37"/>
      <c r="EO29" s="38"/>
      <c r="EP29" s="38"/>
      <c r="EQ29" s="37"/>
      <c r="ER29" s="37"/>
      <c r="ES29" s="38"/>
      <c r="ET29" s="37"/>
      <c r="EU29" s="38"/>
      <c r="EV29" s="38"/>
      <c r="EW29" s="37"/>
      <c r="EX29" s="37"/>
      <c r="EY29" s="38"/>
      <c r="EZ29" s="38"/>
      <c r="FA29" s="37"/>
      <c r="FB29" s="37"/>
      <c r="FC29" s="37"/>
      <c r="FD29" s="38"/>
      <c r="FE29" s="37"/>
      <c r="FF29" s="38"/>
      <c r="FG29" s="38"/>
      <c r="FH29" s="37"/>
      <c r="FI29" s="37"/>
      <c r="FJ29" s="38"/>
      <c r="FK29" s="38"/>
      <c r="FL29" s="37"/>
      <c r="FM29" s="38"/>
      <c r="FN29" s="37"/>
      <c r="FO29" s="38"/>
      <c r="FP29" s="37"/>
      <c r="FQ29" s="38"/>
      <c r="FR29" s="38"/>
      <c r="FS29" s="37"/>
      <c r="FT29" s="37"/>
      <c r="FU29" s="38"/>
      <c r="FV29" s="38"/>
      <c r="FW29" s="37"/>
      <c r="FX29" s="37"/>
      <c r="FY29" s="38"/>
      <c r="FZ29" s="38"/>
      <c r="GA29" s="37"/>
      <c r="GB29" s="38"/>
      <c r="GC29" s="38"/>
      <c r="GD29" s="37"/>
      <c r="GE29" s="37"/>
      <c r="GF29" s="38"/>
      <c r="GG29" s="38"/>
      <c r="GH29" s="37"/>
      <c r="GI29" s="37"/>
      <c r="GJ29" s="38"/>
      <c r="GK29" s="37"/>
      <c r="GL29" s="48"/>
      <c r="GM29" s="48">
        <v>0</v>
      </c>
      <c r="GN29" s="48">
        <v>0</v>
      </c>
      <c r="GO29" s="48"/>
      <c r="GP29" s="48"/>
      <c r="GQ29" s="48"/>
      <c r="GR29" s="48"/>
      <c r="GS29" s="48"/>
      <c r="GT29" s="48"/>
      <c r="GU29" s="48"/>
      <c r="GV29" s="48"/>
      <c r="GW29" s="48"/>
      <c r="GX29" s="48">
        <v>0</v>
      </c>
      <c r="GY29" s="48"/>
      <c r="GZ29" s="48"/>
      <c r="HA29" s="48"/>
      <c r="HB29" s="48"/>
      <c r="HC29" s="48"/>
      <c r="HD29" s="48"/>
      <c r="HE29" s="48"/>
      <c r="HF29" s="48"/>
      <c r="HG29" s="48"/>
      <c r="HH29" s="48"/>
      <c r="HI29" s="48"/>
      <c r="HJ29" s="38"/>
      <c r="HK29" s="38"/>
      <c r="HL29" s="37"/>
      <c r="HM29" s="37"/>
      <c r="HN29" s="38"/>
      <c r="HO29" s="38"/>
      <c r="HP29" s="37"/>
      <c r="HQ29" s="37"/>
      <c r="HR29" s="38"/>
      <c r="HS29" s="38"/>
      <c r="HT29" s="37"/>
      <c r="HU29" s="37"/>
    </row>
    <row r="30" spans="1:236" ht="131.25" x14ac:dyDescent="0.25">
      <c r="A30" s="17">
        <v>21</v>
      </c>
      <c r="B30" s="21" t="s">
        <v>300</v>
      </c>
      <c r="C30" s="22" t="s">
        <v>1036</v>
      </c>
      <c r="D30" s="23">
        <v>1384188438</v>
      </c>
      <c r="E30" s="22" t="s">
        <v>935</v>
      </c>
      <c r="F30" s="22" t="s">
        <v>1005</v>
      </c>
      <c r="G30" s="16">
        <f t="shared" si="4"/>
        <v>1130</v>
      </c>
      <c r="H30" s="16">
        <f t="shared" si="5"/>
        <v>2521.5279999999998</v>
      </c>
      <c r="I30" s="36">
        <f t="shared" si="11"/>
        <v>3651.5279999999998</v>
      </c>
      <c r="J30" s="37"/>
      <c r="K30" s="38"/>
      <c r="L30" s="38"/>
      <c r="M30" s="37"/>
      <c r="N30" s="37">
        <v>1000</v>
      </c>
      <c r="O30" s="38"/>
      <c r="P30" s="38"/>
      <c r="Q30" s="37">
        <v>293</v>
      </c>
      <c r="R30" s="37"/>
      <c r="S30" s="38"/>
      <c r="T30" s="37"/>
      <c r="U30" s="38"/>
      <c r="V30" s="38"/>
      <c r="W30" s="37"/>
      <c r="X30" s="37"/>
      <c r="Y30" s="38"/>
      <c r="Z30" s="37">
        <v>0</v>
      </c>
      <c r="AA30" s="38"/>
      <c r="AB30" s="38"/>
      <c r="AC30" s="37">
        <v>0</v>
      </c>
      <c r="AD30" s="37"/>
      <c r="AE30" s="38"/>
      <c r="AF30" s="37"/>
      <c r="AG30" s="38"/>
      <c r="AH30" s="38"/>
      <c r="AI30" s="37">
        <v>0</v>
      </c>
      <c r="AJ30" s="37"/>
      <c r="AK30" s="38"/>
      <c r="AL30" s="38">
        <v>0.64600000000000002</v>
      </c>
      <c r="AM30" s="37">
        <v>2</v>
      </c>
      <c r="AN30" s="37">
        <v>0</v>
      </c>
      <c r="AO30" s="38"/>
      <c r="AP30" s="37"/>
      <c r="AQ30" s="191"/>
      <c r="AR30" s="38">
        <v>0</v>
      </c>
      <c r="AS30" s="37">
        <v>0</v>
      </c>
      <c r="AT30" s="37">
        <v>0</v>
      </c>
      <c r="AU30" s="38">
        <v>0</v>
      </c>
      <c r="AV30" s="38"/>
      <c r="AW30" s="37">
        <v>0</v>
      </c>
      <c r="AX30" s="37"/>
      <c r="AY30" s="191">
        <v>0</v>
      </c>
      <c r="AZ30" s="186">
        <v>0</v>
      </c>
      <c r="BA30" s="38">
        <v>130</v>
      </c>
      <c r="BB30" s="38">
        <v>28</v>
      </c>
      <c r="BC30" s="37"/>
      <c r="BD30" s="37"/>
      <c r="BE30" s="38"/>
      <c r="BF30" s="38"/>
      <c r="BG30" s="37"/>
      <c r="BH30" s="37"/>
      <c r="BI30" s="38">
        <v>39.5</v>
      </c>
      <c r="BJ30" s="37">
        <v>4</v>
      </c>
      <c r="BK30" s="192">
        <v>2200.5279999999998</v>
      </c>
      <c r="BL30" s="192"/>
      <c r="BM30" s="192"/>
      <c r="BN30" s="186">
        <v>6</v>
      </c>
      <c r="BO30" s="37"/>
      <c r="BP30" s="38"/>
      <c r="BQ30" s="38"/>
      <c r="BR30" s="37"/>
      <c r="BS30" s="37"/>
      <c r="BT30" s="37"/>
      <c r="BU30" s="37"/>
      <c r="BV30" s="37"/>
      <c r="BW30" s="37"/>
      <c r="BX30" s="48"/>
      <c r="BY30" s="48">
        <v>0</v>
      </c>
      <c r="BZ30" s="48"/>
      <c r="CA30" s="48"/>
      <c r="CB30" s="48"/>
      <c r="CC30" s="48"/>
      <c r="CD30" s="38"/>
      <c r="CE30" s="38"/>
      <c r="CF30" s="37"/>
      <c r="CG30" s="37"/>
      <c r="CH30" s="38"/>
      <c r="CI30" s="38"/>
      <c r="CJ30" s="37"/>
      <c r="CK30" s="37"/>
      <c r="CL30" s="38"/>
      <c r="CM30" s="37"/>
      <c r="CN30" s="38"/>
      <c r="CO30" s="38"/>
      <c r="CP30" s="37"/>
      <c r="CQ30" s="37">
        <v>0</v>
      </c>
      <c r="CR30" s="38"/>
      <c r="CS30" s="38"/>
      <c r="CT30" s="37"/>
      <c r="CU30" s="37"/>
      <c r="CV30" s="38"/>
      <c r="CW30" s="37"/>
      <c r="CX30" s="38"/>
      <c r="CY30" s="38">
        <v>0</v>
      </c>
      <c r="CZ30" s="38"/>
      <c r="DA30" s="38"/>
      <c r="DB30" s="38"/>
      <c r="DC30" s="38"/>
      <c r="DD30" s="38"/>
      <c r="DE30" s="38"/>
      <c r="DF30" s="38">
        <v>0</v>
      </c>
      <c r="DG30" s="37">
        <v>0</v>
      </c>
      <c r="DH30" s="38">
        <v>0</v>
      </c>
      <c r="DI30" s="37"/>
      <c r="DJ30" s="48"/>
      <c r="DK30" s="48"/>
      <c r="DL30" s="48">
        <v>0</v>
      </c>
      <c r="DM30" s="38"/>
      <c r="DN30" s="38">
        <v>0</v>
      </c>
      <c r="DO30" s="37"/>
      <c r="DP30" s="37"/>
      <c r="DQ30" s="38"/>
      <c r="DR30" s="38"/>
      <c r="DS30" s="37"/>
      <c r="DT30" s="48"/>
      <c r="DU30" s="48"/>
      <c r="DV30" s="48">
        <v>0</v>
      </c>
      <c r="DW30" s="38"/>
      <c r="DX30" s="37"/>
      <c r="DY30" s="38"/>
      <c r="DZ30" s="38"/>
      <c r="EA30" s="38"/>
      <c r="EB30" s="38"/>
      <c r="EC30" s="37">
        <v>0</v>
      </c>
      <c r="ED30" s="37">
        <v>0</v>
      </c>
      <c r="EE30" s="38">
        <v>0</v>
      </c>
      <c r="EF30" s="38"/>
      <c r="EG30" s="37"/>
      <c r="EH30" s="37"/>
      <c r="EI30" s="38">
        <v>0</v>
      </c>
      <c r="EJ30" s="37">
        <v>0</v>
      </c>
      <c r="EK30" s="38"/>
      <c r="EL30" s="38"/>
      <c r="EM30" s="37"/>
      <c r="EN30" s="37"/>
      <c r="EO30" s="38"/>
      <c r="EP30" s="38"/>
      <c r="EQ30" s="37"/>
      <c r="ER30" s="37"/>
      <c r="ES30" s="38"/>
      <c r="ET30" s="37"/>
      <c r="EU30" s="38"/>
      <c r="EV30" s="38"/>
      <c r="EW30" s="37"/>
      <c r="EX30" s="37"/>
      <c r="EY30" s="38"/>
      <c r="EZ30" s="38"/>
      <c r="FA30" s="37"/>
      <c r="FB30" s="37"/>
      <c r="FC30" s="37"/>
      <c r="FD30" s="38"/>
      <c r="FE30" s="37"/>
      <c r="FF30" s="38"/>
      <c r="FG30" s="38"/>
      <c r="FH30" s="37"/>
      <c r="FI30" s="37"/>
      <c r="FJ30" s="38"/>
      <c r="FK30" s="38"/>
      <c r="FL30" s="37"/>
      <c r="FM30" s="38"/>
      <c r="FN30" s="37"/>
      <c r="FO30" s="38"/>
      <c r="FP30" s="37"/>
      <c r="FQ30" s="38"/>
      <c r="FR30" s="38"/>
      <c r="FS30" s="37"/>
      <c r="FT30" s="37"/>
      <c r="FU30" s="38"/>
      <c r="FV30" s="38"/>
      <c r="FW30" s="37"/>
      <c r="FX30" s="37"/>
      <c r="FY30" s="38"/>
      <c r="FZ30" s="38"/>
      <c r="GA30" s="37"/>
      <c r="GB30" s="38"/>
      <c r="GC30" s="38"/>
      <c r="GD30" s="37"/>
      <c r="GE30" s="37"/>
      <c r="GF30" s="38"/>
      <c r="GG30" s="38"/>
      <c r="GH30" s="37"/>
      <c r="GI30" s="37"/>
      <c r="GJ30" s="38"/>
      <c r="GK30" s="37"/>
      <c r="GL30" s="48"/>
      <c r="GM30" s="48">
        <v>0</v>
      </c>
      <c r="GN30" s="48">
        <v>0</v>
      </c>
      <c r="GO30" s="48"/>
      <c r="GP30" s="48"/>
      <c r="GQ30" s="48"/>
      <c r="GR30" s="48"/>
      <c r="GS30" s="48"/>
      <c r="GT30" s="48"/>
      <c r="GU30" s="48"/>
      <c r="GV30" s="48"/>
      <c r="GW30" s="48"/>
      <c r="GX30" s="48">
        <v>0</v>
      </c>
      <c r="GY30" s="48"/>
      <c r="GZ30" s="48"/>
      <c r="HA30" s="48"/>
      <c r="HB30" s="48"/>
      <c r="HC30" s="48"/>
      <c r="HD30" s="48"/>
      <c r="HE30" s="48"/>
      <c r="HF30" s="48"/>
      <c r="HG30" s="48"/>
      <c r="HH30" s="48"/>
      <c r="HI30" s="48"/>
      <c r="HJ30" s="38"/>
      <c r="HK30" s="38"/>
      <c r="HL30" s="37"/>
      <c r="HM30" s="37"/>
      <c r="HN30" s="38"/>
      <c r="HO30" s="38"/>
      <c r="HP30" s="37"/>
      <c r="HQ30" s="37"/>
      <c r="HR30" s="38"/>
      <c r="HS30" s="38"/>
      <c r="HT30" s="37"/>
      <c r="HU30" s="37"/>
    </row>
    <row r="31" spans="1:236" ht="93.75" x14ac:dyDescent="0.25">
      <c r="A31" s="17">
        <v>22</v>
      </c>
      <c r="B31" s="24" t="s">
        <v>300</v>
      </c>
      <c r="C31" s="25" t="s">
        <v>1037</v>
      </c>
      <c r="D31" s="26">
        <v>1401452658</v>
      </c>
      <c r="E31" s="25" t="s">
        <v>989</v>
      </c>
      <c r="F31" s="25" t="s">
        <v>1005</v>
      </c>
      <c r="G31" s="16">
        <f t="shared" si="4"/>
        <v>300</v>
      </c>
      <c r="H31" s="16">
        <f t="shared" si="5"/>
        <v>1551</v>
      </c>
      <c r="I31" s="36">
        <f t="shared" si="11"/>
        <v>1851</v>
      </c>
      <c r="J31" s="37"/>
      <c r="K31" s="38"/>
      <c r="L31" s="38"/>
      <c r="M31" s="37"/>
      <c r="N31" s="37"/>
      <c r="O31" s="38"/>
      <c r="P31" s="38"/>
      <c r="Q31" s="37">
        <v>0</v>
      </c>
      <c r="R31" s="37"/>
      <c r="S31" s="38"/>
      <c r="T31" s="37"/>
      <c r="U31" s="38"/>
      <c r="V31" s="38"/>
      <c r="W31" s="37"/>
      <c r="X31" s="37"/>
      <c r="Y31" s="38"/>
      <c r="Z31" s="37">
        <v>0</v>
      </c>
      <c r="AA31" s="38"/>
      <c r="AB31" s="38"/>
      <c r="AC31" s="37">
        <v>0</v>
      </c>
      <c r="AD31" s="37"/>
      <c r="AE31" s="38"/>
      <c r="AF31" s="37"/>
      <c r="AG31" s="38"/>
      <c r="AH31" s="38"/>
      <c r="AI31" s="37">
        <v>0</v>
      </c>
      <c r="AJ31" s="37"/>
      <c r="AK31" s="38"/>
      <c r="AL31" s="38">
        <v>0</v>
      </c>
      <c r="AM31" s="37">
        <v>0</v>
      </c>
      <c r="AN31" s="37">
        <v>300</v>
      </c>
      <c r="AO31" s="38">
        <v>69</v>
      </c>
      <c r="AP31" s="37"/>
      <c r="AQ31" s="191"/>
      <c r="AR31" s="38">
        <v>0</v>
      </c>
      <c r="AS31" s="37">
        <v>0</v>
      </c>
      <c r="AT31" s="37">
        <v>0</v>
      </c>
      <c r="AU31" s="38">
        <v>0</v>
      </c>
      <c r="AV31" s="38"/>
      <c r="AW31" s="37">
        <v>0</v>
      </c>
      <c r="AX31" s="37"/>
      <c r="AY31" s="38">
        <v>184.5</v>
      </c>
      <c r="AZ31" s="184">
        <v>2</v>
      </c>
      <c r="BA31" s="38">
        <v>0</v>
      </c>
      <c r="BB31" s="38"/>
      <c r="BC31" s="37"/>
      <c r="BD31" s="37"/>
      <c r="BE31" s="38"/>
      <c r="BF31" s="38"/>
      <c r="BG31" s="37"/>
      <c r="BH31" s="37"/>
      <c r="BI31" s="38">
        <v>0</v>
      </c>
      <c r="BJ31" s="37">
        <v>0</v>
      </c>
      <c r="BK31" s="191">
        <v>1482</v>
      </c>
      <c r="BL31" s="192"/>
      <c r="BM31" s="192"/>
      <c r="BN31" s="184">
        <v>0</v>
      </c>
      <c r="BO31" s="37"/>
      <c r="BP31" s="38"/>
      <c r="BQ31" s="38"/>
      <c r="BR31" s="37"/>
      <c r="BS31" s="37"/>
      <c r="BT31" s="37"/>
      <c r="BU31" s="37"/>
      <c r="BV31" s="37"/>
      <c r="BW31" s="37"/>
      <c r="BX31" s="48"/>
      <c r="BY31" s="48">
        <v>0</v>
      </c>
      <c r="BZ31" s="48"/>
      <c r="CA31" s="48"/>
      <c r="CB31" s="48"/>
      <c r="CC31" s="48"/>
      <c r="CD31" s="38"/>
      <c r="CE31" s="38"/>
      <c r="CF31" s="37"/>
      <c r="CG31" s="37"/>
      <c r="CH31" s="38"/>
      <c r="CI31" s="38"/>
      <c r="CJ31" s="37"/>
      <c r="CK31" s="37"/>
      <c r="CL31" s="38"/>
      <c r="CM31" s="37"/>
      <c r="CN31" s="38"/>
      <c r="CO31" s="38"/>
      <c r="CP31" s="37"/>
      <c r="CQ31" s="37">
        <v>0</v>
      </c>
      <c r="CR31" s="38"/>
      <c r="CS31" s="38"/>
      <c r="CT31" s="37"/>
      <c r="CU31" s="37"/>
      <c r="CV31" s="38"/>
      <c r="CW31" s="37"/>
      <c r="CX31" s="38"/>
      <c r="CY31" s="38">
        <v>0</v>
      </c>
      <c r="CZ31" s="38"/>
      <c r="DA31" s="38"/>
      <c r="DB31" s="38"/>
      <c r="DC31" s="38"/>
      <c r="DD31" s="38"/>
      <c r="DE31" s="38"/>
      <c r="DF31" s="38">
        <v>0</v>
      </c>
      <c r="DG31" s="37">
        <v>0</v>
      </c>
      <c r="DH31" s="38">
        <v>0</v>
      </c>
      <c r="DI31" s="37"/>
      <c r="DJ31" s="48"/>
      <c r="DK31" s="48"/>
      <c r="DL31" s="48">
        <v>0</v>
      </c>
      <c r="DM31" s="38"/>
      <c r="DN31" s="38">
        <v>0</v>
      </c>
      <c r="DO31" s="37"/>
      <c r="DP31" s="37"/>
      <c r="DQ31" s="38"/>
      <c r="DR31" s="38"/>
      <c r="DS31" s="37"/>
      <c r="DT31" s="48"/>
      <c r="DU31" s="48"/>
      <c r="DV31" s="48">
        <v>0</v>
      </c>
      <c r="DW31" s="38"/>
      <c r="DX31" s="37"/>
      <c r="DY31" s="38"/>
      <c r="DZ31" s="38"/>
      <c r="EA31" s="38"/>
      <c r="EB31" s="38"/>
      <c r="EC31" s="37">
        <v>0</v>
      </c>
      <c r="ED31" s="37">
        <v>0</v>
      </c>
      <c r="EE31" s="38">
        <v>0</v>
      </c>
      <c r="EF31" s="38"/>
      <c r="EG31" s="37"/>
      <c r="EH31" s="37"/>
      <c r="EI31" s="38">
        <v>0</v>
      </c>
      <c r="EJ31" s="37">
        <v>0</v>
      </c>
      <c r="EK31" s="38"/>
      <c r="EL31" s="38"/>
      <c r="EM31" s="37"/>
      <c r="EN31" s="37"/>
      <c r="EO31" s="38"/>
      <c r="EP31" s="38"/>
      <c r="EQ31" s="37"/>
      <c r="ER31" s="37"/>
      <c r="ES31" s="38"/>
      <c r="ET31" s="37"/>
      <c r="EU31" s="38"/>
      <c r="EV31" s="38"/>
      <c r="EW31" s="37"/>
      <c r="EX31" s="37"/>
      <c r="EY31" s="38"/>
      <c r="EZ31" s="38"/>
      <c r="FA31" s="37"/>
      <c r="FB31" s="37"/>
      <c r="FC31" s="37"/>
      <c r="FD31" s="38"/>
      <c r="FE31" s="37"/>
      <c r="FF31" s="38"/>
      <c r="FG31" s="38"/>
      <c r="FH31" s="37"/>
      <c r="FI31" s="37"/>
      <c r="FJ31" s="38"/>
      <c r="FK31" s="38"/>
      <c r="FL31" s="37"/>
      <c r="FM31" s="38"/>
      <c r="FN31" s="37"/>
      <c r="FO31" s="38"/>
      <c r="FP31" s="37"/>
      <c r="FQ31" s="38"/>
      <c r="FR31" s="38"/>
      <c r="FS31" s="37"/>
      <c r="FT31" s="37"/>
      <c r="FU31" s="38"/>
      <c r="FV31" s="38"/>
      <c r="FW31" s="37"/>
      <c r="FX31" s="37"/>
      <c r="FY31" s="38"/>
      <c r="FZ31" s="38"/>
      <c r="GA31" s="37"/>
      <c r="GB31" s="38"/>
      <c r="GC31" s="38"/>
      <c r="GD31" s="37"/>
      <c r="GE31" s="37"/>
      <c r="GF31" s="38"/>
      <c r="GG31" s="38"/>
      <c r="GH31" s="37"/>
      <c r="GI31" s="37"/>
      <c r="GJ31" s="38"/>
      <c r="GK31" s="37"/>
      <c r="GL31" s="48"/>
      <c r="GM31" s="48">
        <v>0</v>
      </c>
      <c r="GN31" s="48">
        <v>0</v>
      </c>
      <c r="GO31" s="48"/>
      <c r="GP31" s="48"/>
      <c r="GQ31" s="48"/>
      <c r="GR31" s="48"/>
      <c r="GS31" s="48"/>
      <c r="GT31" s="48"/>
      <c r="GU31" s="48"/>
      <c r="GV31" s="48"/>
      <c r="GW31" s="48"/>
      <c r="GX31" s="48">
        <v>0</v>
      </c>
      <c r="GY31" s="48"/>
      <c r="GZ31" s="48"/>
      <c r="HA31" s="48"/>
      <c r="HB31" s="48"/>
      <c r="HC31" s="48"/>
      <c r="HD31" s="48"/>
      <c r="HE31" s="48"/>
      <c r="HF31" s="48"/>
      <c r="HG31" s="48"/>
      <c r="HH31" s="48"/>
      <c r="HI31" s="48"/>
      <c r="HJ31" s="38"/>
      <c r="HK31" s="38"/>
      <c r="HL31" s="37"/>
      <c r="HM31" s="37"/>
      <c r="HN31" s="38"/>
      <c r="HO31" s="38"/>
      <c r="HP31" s="37"/>
      <c r="HQ31" s="37"/>
      <c r="HR31" s="38"/>
      <c r="HS31" s="38"/>
      <c r="HT31" s="37"/>
      <c r="HU31" s="37"/>
    </row>
    <row r="32" spans="1:236" ht="93.75" x14ac:dyDescent="0.25">
      <c r="A32" s="17">
        <v>23</v>
      </c>
      <c r="B32" s="18" t="s">
        <v>300</v>
      </c>
      <c r="C32" s="21" t="s">
        <v>1038</v>
      </c>
      <c r="D32" s="23">
        <v>1411767718</v>
      </c>
      <c r="E32" s="18" t="s">
        <v>1006</v>
      </c>
      <c r="F32" s="18" t="s">
        <v>1005</v>
      </c>
      <c r="G32" s="16">
        <f t="shared" si="4"/>
        <v>1490</v>
      </c>
      <c r="H32" s="16">
        <f t="shared" si="5"/>
        <v>279</v>
      </c>
      <c r="I32" s="36">
        <f t="shared" si="11"/>
        <v>1769</v>
      </c>
      <c r="J32" s="37"/>
      <c r="K32" s="38"/>
      <c r="L32" s="38"/>
      <c r="M32" s="37"/>
      <c r="N32" s="37">
        <v>1400</v>
      </c>
      <c r="O32" s="38"/>
      <c r="P32" s="38"/>
      <c r="Q32" s="37">
        <v>130</v>
      </c>
      <c r="R32" s="37"/>
      <c r="S32" s="38"/>
      <c r="T32" s="37"/>
      <c r="U32" s="38"/>
      <c r="V32" s="38"/>
      <c r="W32" s="37"/>
      <c r="X32" s="37"/>
      <c r="Y32" s="38"/>
      <c r="Z32" s="37">
        <v>0</v>
      </c>
      <c r="AA32" s="38"/>
      <c r="AB32" s="38"/>
      <c r="AC32" s="37">
        <v>0</v>
      </c>
      <c r="AD32" s="37"/>
      <c r="AE32" s="38"/>
      <c r="AF32" s="37"/>
      <c r="AG32" s="38"/>
      <c r="AH32" s="38"/>
      <c r="AI32" s="37">
        <v>0</v>
      </c>
      <c r="AJ32" s="37"/>
      <c r="AK32" s="38"/>
      <c r="AL32" s="38">
        <v>0.21</v>
      </c>
      <c r="AM32" s="37">
        <v>6.8</v>
      </c>
      <c r="AN32" s="37">
        <v>90</v>
      </c>
      <c r="AO32" s="38">
        <v>16</v>
      </c>
      <c r="AP32" s="37"/>
      <c r="AQ32" s="191"/>
      <c r="AR32" s="38">
        <v>0</v>
      </c>
      <c r="AS32" s="37">
        <v>0</v>
      </c>
      <c r="AT32" s="37">
        <v>0</v>
      </c>
      <c r="AU32" s="38">
        <v>0</v>
      </c>
      <c r="AV32" s="38"/>
      <c r="AW32" s="37">
        <v>0</v>
      </c>
      <c r="AX32" s="37"/>
      <c r="AY32" s="38">
        <v>21.2</v>
      </c>
      <c r="AZ32" s="186">
        <v>5</v>
      </c>
      <c r="BA32" s="38">
        <v>0</v>
      </c>
      <c r="BB32" s="38"/>
      <c r="BC32" s="37"/>
      <c r="BD32" s="37"/>
      <c r="BE32" s="38"/>
      <c r="BF32" s="38"/>
      <c r="BG32" s="37"/>
      <c r="BH32" s="37"/>
      <c r="BI32" s="38">
        <v>0</v>
      </c>
      <c r="BJ32" s="37">
        <v>0</v>
      </c>
      <c r="BK32" s="191">
        <v>133</v>
      </c>
      <c r="BL32" s="192"/>
      <c r="BM32" s="192"/>
      <c r="BN32" s="186">
        <v>0</v>
      </c>
      <c r="BO32" s="37"/>
      <c r="BP32" s="38"/>
      <c r="BQ32" s="191"/>
      <c r="BR32" s="186"/>
      <c r="BS32" s="186"/>
      <c r="BT32" s="37"/>
      <c r="BU32" s="37"/>
      <c r="BV32" s="37"/>
      <c r="BW32" s="37"/>
      <c r="BX32" s="184"/>
      <c r="BY32" s="184">
        <v>0</v>
      </c>
      <c r="BZ32" s="184"/>
      <c r="CA32" s="184"/>
      <c r="CB32" s="184"/>
      <c r="CC32" s="184"/>
      <c r="CD32" s="38"/>
      <c r="CE32" s="38"/>
      <c r="CF32" s="37"/>
      <c r="CG32" s="37"/>
      <c r="CH32" s="191"/>
      <c r="CI32" s="38"/>
      <c r="CJ32" s="37"/>
      <c r="CK32" s="37"/>
      <c r="CL32" s="191"/>
      <c r="CM32" s="37"/>
      <c r="CN32" s="38"/>
      <c r="CO32" s="38"/>
      <c r="CP32" s="37"/>
      <c r="CQ32" s="37">
        <v>0</v>
      </c>
      <c r="CR32" s="38"/>
      <c r="CS32" s="38"/>
      <c r="CT32" s="37"/>
      <c r="CU32" s="37"/>
      <c r="CV32" s="38"/>
      <c r="CW32" s="37"/>
      <c r="CX32" s="38"/>
      <c r="CY32" s="38">
        <v>0</v>
      </c>
      <c r="CZ32" s="38"/>
      <c r="DA32" s="38"/>
      <c r="DB32" s="38"/>
      <c r="DC32" s="38"/>
      <c r="DD32" s="38"/>
      <c r="DE32" s="38"/>
      <c r="DF32" s="38">
        <v>0</v>
      </c>
      <c r="DG32" s="37">
        <v>0</v>
      </c>
      <c r="DH32" s="38">
        <v>0</v>
      </c>
      <c r="DI32" s="37"/>
      <c r="DJ32" s="48"/>
      <c r="DK32" s="48"/>
      <c r="DL32" s="48">
        <v>0</v>
      </c>
      <c r="DM32" s="38"/>
      <c r="DN32" s="38">
        <v>0</v>
      </c>
      <c r="DO32" s="37"/>
      <c r="DP32" s="37"/>
      <c r="DQ32" s="38"/>
      <c r="DR32" s="38"/>
      <c r="DS32" s="37"/>
      <c r="DT32" s="48"/>
      <c r="DU32" s="48"/>
      <c r="DV32" s="48">
        <v>0</v>
      </c>
      <c r="DW32" s="38"/>
      <c r="DX32" s="37"/>
      <c r="DY32" s="38"/>
      <c r="DZ32" s="38"/>
      <c r="EA32" s="38"/>
      <c r="EB32" s="38"/>
      <c r="EC32" s="37">
        <v>0</v>
      </c>
      <c r="ED32" s="37">
        <v>0</v>
      </c>
      <c r="EE32" s="38">
        <v>0</v>
      </c>
      <c r="EF32" s="38"/>
      <c r="EG32" s="37"/>
      <c r="EH32" s="37"/>
      <c r="EI32" s="38">
        <v>0</v>
      </c>
      <c r="EJ32" s="37">
        <v>0</v>
      </c>
      <c r="EK32" s="38"/>
      <c r="EL32" s="38"/>
      <c r="EM32" s="37"/>
      <c r="EN32" s="37"/>
      <c r="EO32" s="38"/>
      <c r="EP32" s="38"/>
      <c r="EQ32" s="37"/>
      <c r="ER32" s="37"/>
      <c r="ES32" s="38"/>
      <c r="ET32" s="37"/>
      <c r="EU32" s="38"/>
      <c r="EV32" s="38"/>
      <c r="EW32" s="37"/>
      <c r="EX32" s="37"/>
      <c r="EY32" s="38"/>
      <c r="EZ32" s="38"/>
      <c r="FA32" s="37"/>
      <c r="FB32" s="37"/>
      <c r="FC32" s="37"/>
      <c r="FD32" s="38"/>
      <c r="FE32" s="37"/>
      <c r="FF32" s="38"/>
      <c r="FG32" s="38"/>
      <c r="FH32" s="37"/>
      <c r="FI32" s="37"/>
      <c r="FJ32" s="38"/>
      <c r="FK32" s="38"/>
      <c r="FL32" s="37"/>
      <c r="FM32" s="38"/>
      <c r="FN32" s="37"/>
      <c r="FO32" s="38"/>
      <c r="FP32" s="37"/>
      <c r="FQ32" s="38"/>
      <c r="FR32" s="38"/>
      <c r="FS32" s="37"/>
      <c r="FT32" s="37"/>
      <c r="FU32" s="38"/>
      <c r="FV32" s="38"/>
      <c r="FW32" s="37"/>
      <c r="FX32" s="37"/>
      <c r="FY32" s="38"/>
      <c r="FZ32" s="38"/>
      <c r="GA32" s="37"/>
      <c r="GB32" s="38"/>
      <c r="GC32" s="38"/>
      <c r="GD32" s="37"/>
      <c r="GE32" s="37"/>
      <c r="GF32" s="38"/>
      <c r="GG32" s="38"/>
      <c r="GH32" s="37"/>
      <c r="GI32" s="37"/>
      <c r="GJ32" s="38"/>
      <c r="GK32" s="37"/>
      <c r="GL32" s="48"/>
      <c r="GM32" s="48">
        <v>0</v>
      </c>
      <c r="GN32" s="48">
        <v>0</v>
      </c>
      <c r="GO32" s="48"/>
      <c r="GP32" s="48"/>
      <c r="GQ32" s="48"/>
      <c r="GR32" s="48"/>
      <c r="GS32" s="48"/>
      <c r="GT32" s="48"/>
      <c r="GU32" s="48"/>
      <c r="GV32" s="48"/>
      <c r="GW32" s="48"/>
      <c r="GX32" s="48">
        <v>0</v>
      </c>
      <c r="GY32" s="48"/>
      <c r="GZ32" s="48"/>
      <c r="HA32" s="48"/>
      <c r="HB32" s="48"/>
      <c r="HC32" s="48"/>
      <c r="HD32" s="48"/>
      <c r="HE32" s="48"/>
      <c r="HF32" s="48"/>
      <c r="HG32" s="48"/>
      <c r="HH32" s="48"/>
      <c r="HI32" s="48"/>
      <c r="HJ32" s="38"/>
      <c r="HK32" s="38"/>
      <c r="HL32" s="37"/>
      <c r="HM32" s="37"/>
      <c r="HN32" s="38"/>
      <c r="HO32" s="38"/>
      <c r="HP32" s="37"/>
      <c r="HQ32" s="37"/>
      <c r="HR32" s="38"/>
      <c r="HS32" s="38"/>
      <c r="HT32" s="37"/>
      <c r="HU32" s="37"/>
    </row>
    <row r="33" spans="1:229" ht="131.25" x14ac:dyDescent="0.25">
      <c r="A33" s="17">
        <v>24</v>
      </c>
      <c r="B33" s="18" t="s">
        <v>300</v>
      </c>
      <c r="C33" s="24" t="s">
        <v>1039</v>
      </c>
      <c r="D33" s="26">
        <v>1411867118</v>
      </c>
      <c r="E33" s="18" t="s">
        <v>989</v>
      </c>
      <c r="F33" s="18" t="s">
        <v>1005</v>
      </c>
      <c r="G33" s="16">
        <f t="shared" si="4"/>
        <v>0</v>
      </c>
      <c r="H33" s="16">
        <f t="shared" si="5"/>
        <v>108.46599999999999</v>
      </c>
      <c r="I33" s="36">
        <f t="shared" si="11"/>
        <v>108.46599999999999</v>
      </c>
      <c r="J33" s="37"/>
      <c r="K33" s="38"/>
      <c r="L33" s="38"/>
      <c r="M33" s="37"/>
      <c r="N33" s="37"/>
      <c r="O33" s="38"/>
      <c r="P33" s="38"/>
      <c r="Q33" s="37">
        <v>24.1</v>
      </c>
      <c r="R33" s="37"/>
      <c r="S33" s="38"/>
      <c r="T33" s="37"/>
      <c r="U33" s="38"/>
      <c r="V33" s="38"/>
      <c r="W33" s="37"/>
      <c r="X33" s="37"/>
      <c r="Y33" s="38"/>
      <c r="Z33" s="37">
        <v>67.099999999999994</v>
      </c>
      <c r="AA33" s="38"/>
      <c r="AB33" s="38"/>
      <c r="AC33" s="37">
        <v>0</v>
      </c>
      <c r="AD33" s="37"/>
      <c r="AE33" s="38"/>
      <c r="AF33" s="37"/>
      <c r="AG33" s="38"/>
      <c r="AH33" s="38"/>
      <c r="AI33" s="37">
        <v>0</v>
      </c>
      <c r="AJ33" s="37"/>
      <c r="AK33" s="38"/>
      <c r="AL33" s="38">
        <v>0.02</v>
      </c>
      <c r="AM33" s="37">
        <v>1.5</v>
      </c>
      <c r="AN33" s="37">
        <v>0</v>
      </c>
      <c r="AO33" s="38"/>
      <c r="AP33" s="37"/>
      <c r="AQ33" s="191"/>
      <c r="AR33" s="38">
        <v>0</v>
      </c>
      <c r="AS33" s="37">
        <v>0</v>
      </c>
      <c r="AT33" s="37">
        <v>0</v>
      </c>
      <c r="AU33" s="38">
        <v>0</v>
      </c>
      <c r="AV33" s="38"/>
      <c r="AW33" s="37">
        <v>0</v>
      </c>
      <c r="AX33" s="37"/>
      <c r="AY33" s="191">
        <v>0</v>
      </c>
      <c r="AZ33" s="184">
        <v>0</v>
      </c>
      <c r="BA33" s="38">
        <v>0</v>
      </c>
      <c r="BB33" s="38"/>
      <c r="BC33" s="37"/>
      <c r="BD33" s="37"/>
      <c r="BE33" s="38"/>
      <c r="BF33" s="38"/>
      <c r="BG33" s="37"/>
      <c r="BH33" s="37"/>
      <c r="BI33" s="38">
        <v>0</v>
      </c>
      <c r="BJ33" s="37">
        <v>0</v>
      </c>
      <c r="BK33" s="192">
        <v>17.265999999999998</v>
      </c>
      <c r="BL33" s="192"/>
      <c r="BM33" s="192"/>
      <c r="BN33" s="184">
        <v>0</v>
      </c>
      <c r="BO33" s="37"/>
      <c r="BP33" s="38"/>
      <c r="BQ33" s="191"/>
      <c r="BR33" s="184"/>
      <c r="BS33" s="184"/>
      <c r="BT33" s="37"/>
      <c r="BU33" s="37"/>
      <c r="BV33" s="37"/>
      <c r="BW33" s="37"/>
      <c r="BX33" s="184"/>
      <c r="BY33" s="184">
        <v>0</v>
      </c>
      <c r="BZ33" s="184"/>
      <c r="CA33" s="184"/>
      <c r="CB33" s="184"/>
      <c r="CC33" s="184"/>
      <c r="CD33" s="38"/>
      <c r="CE33" s="38"/>
      <c r="CF33" s="37"/>
      <c r="CG33" s="37"/>
      <c r="CH33" s="191"/>
      <c r="CI33" s="38"/>
      <c r="CJ33" s="37"/>
      <c r="CK33" s="37"/>
      <c r="CL33" s="191"/>
      <c r="CM33" s="37"/>
      <c r="CN33" s="38"/>
      <c r="CO33" s="38"/>
      <c r="CP33" s="37"/>
      <c r="CQ33" s="37">
        <v>0</v>
      </c>
      <c r="CR33" s="38"/>
      <c r="CS33" s="38"/>
      <c r="CT33" s="37"/>
      <c r="CU33" s="37"/>
      <c r="CV33" s="38"/>
      <c r="CW33" s="37"/>
      <c r="CX33" s="38"/>
      <c r="CY33" s="38">
        <v>0</v>
      </c>
      <c r="CZ33" s="38"/>
      <c r="DA33" s="38"/>
      <c r="DB33" s="38"/>
      <c r="DC33" s="38"/>
      <c r="DD33" s="38"/>
      <c r="DE33" s="38"/>
      <c r="DF33" s="38">
        <v>0</v>
      </c>
      <c r="DG33" s="37">
        <v>0</v>
      </c>
      <c r="DH33" s="38">
        <v>0</v>
      </c>
      <c r="DI33" s="37"/>
      <c r="DJ33" s="48"/>
      <c r="DK33" s="48"/>
      <c r="DL33" s="48">
        <v>0</v>
      </c>
      <c r="DM33" s="38"/>
      <c r="DN33" s="38">
        <v>0</v>
      </c>
      <c r="DO33" s="37"/>
      <c r="DP33" s="37"/>
      <c r="DQ33" s="38"/>
      <c r="DR33" s="38"/>
      <c r="DS33" s="37"/>
      <c r="DT33" s="48"/>
      <c r="DU33" s="48"/>
      <c r="DV33" s="48">
        <v>0</v>
      </c>
      <c r="DW33" s="38"/>
      <c r="DX33" s="37"/>
      <c r="DY33" s="38"/>
      <c r="DZ33" s="38"/>
      <c r="EA33" s="38"/>
      <c r="EB33" s="38"/>
      <c r="EC33" s="37">
        <v>0</v>
      </c>
      <c r="ED33" s="37">
        <v>0</v>
      </c>
      <c r="EE33" s="38">
        <v>0</v>
      </c>
      <c r="EF33" s="38"/>
      <c r="EG33" s="37"/>
      <c r="EH33" s="37"/>
      <c r="EI33" s="38">
        <v>0</v>
      </c>
      <c r="EJ33" s="37">
        <v>0</v>
      </c>
      <c r="EK33" s="38"/>
      <c r="EL33" s="38"/>
      <c r="EM33" s="37"/>
      <c r="EN33" s="37"/>
      <c r="EO33" s="38"/>
      <c r="EP33" s="38"/>
      <c r="EQ33" s="37"/>
      <c r="ER33" s="37"/>
      <c r="ES33" s="38"/>
      <c r="ET33" s="37"/>
      <c r="EU33" s="38"/>
      <c r="EV33" s="38"/>
      <c r="EW33" s="37"/>
      <c r="EX33" s="37"/>
      <c r="EY33" s="38"/>
      <c r="EZ33" s="38"/>
      <c r="FA33" s="37"/>
      <c r="FB33" s="37"/>
      <c r="FC33" s="37"/>
      <c r="FD33" s="38"/>
      <c r="FE33" s="37"/>
      <c r="FF33" s="38"/>
      <c r="FG33" s="38"/>
      <c r="FH33" s="37"/>
      <c r="FI33" s="37"/>
      <c r="FJ33" s="38"/>
      <c r="FK33" s="38"/>
      <c r="FL33" s="37"/>
      <c r="FM33" s="38"/>
      <c r="FN33" s="37"/>
      <c r="FO33" s="38"/>
      <c r="FP33" s="37"/>
      <c r="FQ33" s="38"/>
      <c r="FR33" s="38"/>
      <c r="FS33" s="37"/>
      <c r="FT33" s="37"/>
      <c r="FU33" s="38"/>
      <c r="FV33" s="38"/>
      <c r="FW33" s="37"/>
      <c r="FX33" s="37"/>
      <c r="FY33" s="38"/>
      <c r="FZ33" s="38"/>
      <c r="GA33" s="37"/>
      <c r="GB33" s="38"/>
      <c r="GC33" s="38"/>
      <c r="GD33" s="37"/>
      <c r="GE33" s="37"/>
      <c r="GF33" s="38"/>
      <c r="GG33" s="38"/>
      <c r="GH33" s="37"/>
      <c r="GI33" s="37"/>
      <c r="GJ33" s="38"/>
      <c r="GK33" s="37"/>
      <c r="GL33" s="48"/>
      <c r="GM33" s="48">
        <v>0</v>
      </c>
      <c r="GN33" s="48">
        <v>0</v>
      </c>
      <c r="GO33" s="48"/>
      <c r="GP33" s="48"/>
      <c r="GQ33" s="48"/>
      <c r="GR33" s="48"/>
      <c r="GS33" s="48"/>
      <c r="GT33" s="48"/>
      <c r="GU33" s="48"/>
      <c r="GV33" s="48"/>
      <c r="GW33" s="48"/>
      <c r="GX33" s="48">
        <v>0</v>
      </c>
      <c r="GY33" s="48"/>
      <c r="GZ33" s="48"/>
      <c r="HA33" s="48"/>
      <c r="HB33" s="48"/>
      <c r="HC33" s="48"/>
      <c r="HD33" s="48"/>
      <c r="HE33" s="48"/>
      <c r="HF33" s="48"/>
      <c r="HG33" s="48"/>
      <c r="HH33" s="48"/>
      <c r="HI33" s="48"/>
      <c r="HJ33" s="38"/>
      <c r="HK33" s="38"/>
      <c r="HL33" s="37"/>
      <c r="HM33" s="37"/>
      <c r="HN33" s="38"/>
      <c r="HO33" s="38"/>
      <c r="HP33" s="37"/>
      <c r="HQ33" s="37"/>
      <c r="HR33" s="38"/>
      <c r="HS33" s="38"/>
      <c r="HT33" s="37"/>
      <c r="HU33" s="37"/>
    </row>
    <row r="34" spans="1:229" ht="131.25" x14ac:dyDescent="0.25">
      <c r="A34" s="17">
        <v>25</v>
      </c>
      <c r="B34" s="18" t="s">
        <v>300</v>
      </c>
      <c r="C34" s="24" t="s">
        <v>1040</v>
      </c>
      <c r="D34" s="26">
        <v>1411860638</v>
      </c>
      <c r="E34" s="27" t="s">
        <v>1006</v>
      </c>
      <c r="F34" s="27" t="s">
        <v>1005</v>
      </c>
      <c r="G34" s="16">
        <f t="shared" si="4"/>
        <v>3535</v>
      </c>
      <c r="H34" s="16">
        <f t="shared" si="5"/>
        <v>3126</v>
      </c>
      <c r="I34" s="36">
        <f t="shared" si="11"/>
        <v>6661</v>
      </c>
      <c r="J34" s="37"/>
      <c r="K34" s="38"/>
      <c r="L34" s="38"/>
      <c r="M34" s="37"/>
      <c r="N34" s="37">
        <v>1635</v>
      </c>
      <c r="O34" s="38"/>
      <c r="P34" s="38"/>
      <c r="Q34" s="37">
        <v>200</v>
      </c>
      <c r="R34" s="37"/>
      <c r="S34" s="38"/>
      <c r="T34" s="37"/>
      <c r="U34" s="38"/>
      <c r="V34" s="38"/>
      <c r="W34" s="37"/>
      <c r="X34" s="37"/>
      <c r="Y34" s="38"/>
      <c r="Z34" s="37">
        <v>0</v>
      </c>
      <c r="AA34" s="38"/>
      <c r="AB34" s="38"/>
      <c r="AC34" s="37">
        <v>0</v>
      </c>
      <c r="AD34" s="37"/>
      <c r="AE34" s="38"/>
      <c r="AF34" s="37"/>
      <c r="AG34" s="38"/>
      <c r="AH34" s="38"/>
      <c r="AI34" s="37">
        <v>0</v>
      </c>
      <c r="AJ34" s="37"/>
      <c r="AK34" s="38"/>
      <c r="AL34" s="38">
        <v>0.01</v>
      </c>
      <c r="AM34" s="37">
        <v>10</v>
      </c>
      <c r="AN34" s="37">
        <v>1900</v>
      </c>
      <c r="AO34" s="38">
        <v>180</v>
      </c>
      <c r="AP34" s="37"/>
      <c r="AQ34" s="191"/>
      <c r="AR34" s="38">
        <v>0</v>
      </c>
      <c r="AS34" s="37">
        <v>0</v>
      </c>
      <c r="AT34" s="37">
        <v>0</v>
      </c>
      <c r="AU34" s="38">
        <v>0</v>
      </c>
      <c r="AV34" s="38"/>
      <c r="AW34" s="37">
        <v>0</v>
      </c>
      <c r="AX34" s="37"/>
      <c r="AY34" s="38">
        <v>1386.6666666666699</v>
      </c>
      <c r="AZ34" s="184">
        <v>1.5</v>
      </c>
      <c r="BA34" s="38">
        <v>0</v>
      </c>
      <c r="BB34" s="38"/>
      <c r="BC34" s="37"/>
      <c r="BD34" s="37"/>
      <c r="BE34" s="38"/>
      <c r="BF34" s="38"/>
      <c r="BG34" s="37"/>
      <c r="BH34" s="37"/>
      <c r="BI34" s="38">
        <v>0</v>
      </c>
      <c r="BJ34" s="37">
        <v>0</v>
      </c>
      <c r="BK34" s="191">
        <v>2746</v>
      </c>
      <c r="BL34" s="192"/>
      <c r="BM34" s="192"/>
      <c r="BN34" s="184">
        <v>0</v>
      </c>
      <c r="BO34" s="37"/>
      <c r="BP34" s="38"/>
      <c r="BQ34" s="191"/>
      <c r="BR34" s="184"/>
      <c r="BS34" s="184"/>
      <c r="BT34" s="37"/>
      <c r="BU34" s="37"/>
      <c r="BV34" s="37"/>
      <c r="BW34" s="37"/>
      <c r="BX34" s="184"/>
      <c r="BY34" s="184">
        <v>0</v>
      </c>
      <c r="BZ34" s="184"/>
      <c r="CA34" s="184"/>
      <c r="CB34" s="184"/>
      <c r="CC34" s="184"/>
      <c r="CD34" s="38"/>
      <c r="CE34" s="38"/>
      <c r="CF34" s="37"/>
      <c r="CG34" s="37"/>
      <c r="CH34" s="191"/>
      <c r="CI34" s="38"/>
      <c r="CJ34" s="37"/>
      <c r="CK34" s="37"/>
      <c r="CL34" s="191"/>
      <c r="CM34" s="37"/>
      <c r="CN34" s="38"/>
      <c r="CO34" s="38"/>
      <c r="CP34" s="37"/>
      <c r="CQ34" s="37">
        <v>0</v>
      </c>
      <c r="CR34" s="38"/>
      <c r="CS34" s="38"/>
      <c r="CT34" s="37"/>
      <c r="CU34" s="37"/>
      <c r="CV34" s="38"/>
      <c r="CW34" s="37"/>
      <c r="CX34" s="38"/>
      <c r="CY34" s="38">
        <v>0</v>
      </c>
      <c r="CZ34" s="38"/>
      <c r="DA34" s="38"/>
      <c r="DB34" s="38"/>
      <c r="DC34" s="38"/>
      <c r="DD34" s="38"/>
      <c r="DE34" s="38"/>
      <c r="DF34" s="38">
        <v>0</v>
      </c>
      <c r="DG34" s="37">
        <v>0</v>
      </c>
      <c r="DH34" s="38">
        <v>0</v>
      </c>
      <c r="DI34" s="37"/>
      <c r="DJ34" s="48"/>
      <c r="DK34" s="48"/>
      <c r="DL34" s="48">
        <v>0</v>
      </c>
      <c r="DM34" s="38"/>
      <c r="DN34" s="38">
        <v>0</v>
      </c>
      <c r="DO34" s="37"/>
      <c r="DP34" s="37"/>
      <c r="DQ34" s="38"/>
      <c r="DR34" s="38"/>
      <c r="DS34" s="37"/>
      <c r="DT34" s="48"/>
      <c r="DU34" s="48"/>
      <c r="DV34" s="48">
        <v>0</v>
      </c>
      <c r="DW34" s="38"/>
      <c r="DX34" s="37"/>
      <c r="DY34" s="38"/>
      <c r="DZ34" s="38"/>
      <c r="EA34" s="38"/>
      <c r="EB34" s="38"/>
      <c r="EC34" s="37">
        <v>0</v>
      </c>
      <c r="ED34" s="37">
        <v>0</v>
      </c>
      <c r="EE34" s="38">
        <v>0</v>
      </c>
      <c r="EF34" s="38"/>
      <c r="EG34" s="37"/>
      <c r="EH34" s="37"/>
      <c r="EI34" s="38">
        <v>0</v>
      </c>
      <c r="EJ34" s="37">
        <v>0</v>
      </c>
      <c r="EK34" s="38"/>
      <c r="EL34" s="38"/>
      <c r="EM34" s="37"/>
      <c r="EN34" s="37"/>
      <c r="EO34" s="38"/>
      <c r="EP34" s="38"/>
      <c r="EQ34" s="37"/>
      <c r="ER34" s="37"/>
      <c r="ES34" s="38"/>
      <c r="ET34" s="37"/>
      <c r="EU34" s="38"/>
      <c r="EV34" s="38"/>
      <c r="EW34" s="37"/>
      <c r="EX34" s="37"/>
      <c r="EY34" s="38"/>
      <c r="EZ34" s="38"/>
      <c r="FA34" s="37"/>
      <c r="FB34" s="37"/>
      <c r="FC34" s="37"/>
      <c r="FD34" s="38"/>
      <c r="FE34" s="37"/>
      <c r="FF34" s="38"/>
      <c r="FG34" s="38"/>
      <c r="FH34" s="37"/>
      <c r="FI34" s="37"/>
      <c r="FJ34" s="38"/>
      <c r="FK34" s="38"/>
      <c r="FL34" s="37"/>
      <c r="FM34" s="38"/>
      <c r="FN34" s="37"/>
      <c r="FO34" s="38"/>
      <c r="FP34" s="37"/>
      <c r="FQ34" s="38"/>
      <c r="FR34" s="38"/>
      <c r="FS34" s="37"/>
      <c r="FT34" s="37"/>
      <c r="FU34" s="38"/>
      <c r="FV34" s="38"/>
      <c r="FW34" s="37"/>
      <c r="FX34" s="37"/>
      <c r="FY34" s="38"/>
      <c r="FZ34" s="38"/>
      <c r="GA34" s="37"/>
      <c r="GB34" s="38"/>
      <c r="GC34" s="38"/>
      <c r="GD34" s="37"/>
      <c r="GE34" s="37"/>
      <c r="GF34" s="38"/>
      <c r="GG34" s="38"/>
      <c r="GH34" s="37"/>
      <c r="GI34" s="37"/>
      <c r="GJ34" s="38"/>
      <c r="GK34" s="37"/>
      <c r="GL34" s="48"/>
      <c r="GM34" s="48">
        <v>0</v>
      </c>
      <c r="GN34" s="48">
        <v>0</v>
      </c>
      <c r="GO34" s="48"/>
      <c r="GP34" s="48"/>
      <c r="GQ34" s="48"/>
      <c r="GR34" s="48"/>
      <c r="GS34" s="48"/>
      <c r="GT34" s="48"/>
      <c r="GU34" s="48"/>
      <c r="GV34" s="48"/>
      <c r="GW34" s="48"/>
      <c r="GX34" s="48">
        <v>0</v>
      </c>
      <c r="GY34" s="48"/>
      <c r="GZ34" s="48"/>
      <c r="HA34" s="48"/>
      <c r="HB34" s="48"/>
      <c r="HC34" s="48"/>
      <c r="HD34" s="48"/>
      <c r="HE34" s="48"/>
      <c r="HF34" s="48"/>
      <c r="HG34" s="48"/>
      <c r="HH34" s="48"/>
      <c r="HI34" s="48"/>
      <c r="HJ34" s="38"/>
      <c r="HK34" s="38"/>
      <c r="HL34" s="37"/>
      <c r="HM34" s="37"/>
      <c r="HN34" s="38"/>
      <c r="HO34" s="38"/>
      <c r="HP34" s="37"/>
      <c r="HQ34" s="37"/>
      <c r="HR34" s="38"/>
      <c r="HS34" s="38"/>
      <c r="HT34" s="37"/>
      <c r="HU34" s="37"/>
    </row>
    <row r="35" spans="1:229" ht="93.75" x14ac:dyDescent="0.25">
      <c r="A35" s="17">
        <v>26</v>
      </c>
      <c r="B35" s="27" t="s">
        <v>300</v>
      </c>
      <c r="C35" s="24" t="s">
        <v>1041</v>
      </c>
      <c r="D35" s="26">
        <v>1412128558</v>
      </c>
      <c r="E35" s="27" t="s">
        <v>935</v>
      </c>
      <c r="F35" s="27" t="s">
        <v>1005</v>
      </c>
      <c r="G35" s="16">
        <f t="shared" si="4"/>
        <v>59.6</v>
      </c>
      <c r="H35" s="16">
        <f t="shared" si="5"/>
        <v>10485.152</v>
      </c>
      <c r="I35" s="36">
        <f t="shared" si="11"/>
        <v>10544.752</v>
      </c>
      <c r="J35" s="37"/>
      <c r="K35" s="38"/>
      <c r="L35" s="38"/>
      <c r="M35" s="37"/>
      <c r="N35" s="37"/>
      <c r="O35" s="38"/>
      <c r="P35" s="38"/>
      <c r="Q35" s="37">
        <v>264</v>
      </c>
      <c r="R35" s="37"/>
      <c r="S35" s="38"/>
      <c r="T35" s="37"/>
      <c r="U35" s="38"/>
      <c r="V35" s="38"/>
      <c r="W35" s="37"/>
      <c r="X35" s="37"/>
      <c r="Y35" s="38"/>
      <c r="Z35" s="37">
        <v>0</v>
      </c>
      <c r="AA35" s="38"/>
      <c r="AB35" s="38"/>
      <c r="AC35" s="37">
        <v>0</v>
      </c>
      <c r="AD35" s="37"/>
      <c r="AE35" s="38"/>
      <c r="AF35" s="37"/>
      <c r="AG35" s="38"/>
      <c r="AH35" s="38"/>
      <c r="AI35" s="37">
        <v>0</v>
      </c>
      <c r="AJ35" s="37"/>
      <c r="AK35" s="38"/>
      <c r="AL35" s="38">
        <v>0.13200000000000001</v>
      </c>
      <c r="AM35" s="37">
        <v>2</v>
      </c>
      <c r="AN35" s="37">
        <v>0</v>
      </c>
      <c r="AO35" s="38"/>
      <c r="AP35" s="37"/>
      <c r="AQ35" s="191"/>
      <c r="AR35" s="38">
        <v>0</v>
      </c>
      <c r="AS35" s="37">
        <v>0</v>
      </c>
      <c r="AT35" s="37">
        <v>0</v>
      </c>
      <c r="AU35" s="38">
        <v>0</v>
      </c>
      <c r="AV35" s="38"/>
      <c r="AW35" s="37">
        <v>0</v>
      </c>
      <c r="AX35" s="37"/>
      <c r="AY35" s="191">
        <v>0</v>
      </c>
      <c r="AZ35" s="184">
        <v>0</v>
      </c>
      <c r="BA35" s="38">
        <v>0</v>
      </c>
      <c r="BB35" s="38"/>
      <c r="BC35" s="37"/>
      <c r="BD35" s="37"/>
      <c r="BE35" s="38"/>
      <c r="BF35" s="38"/>
      <c r="BG35" s="37"/>
      <c r="BH35" s="37"/>
      <c r="BI35" s="38">
        <v>0</v>
      </c>
      <c r="BJ35" s="37">
        <v>0</v>
      </c>
      <c r="BK35" s="191">
        <v>2000</v>
      </c>
      <c r="BL35" s="192"/>
      <c r="BM35" s="192">
        <v>7654.152</v>
      </c>
      <c r="BN35" s="184">
        <v>0</v>
      </c>
      <c r="BO35" s="37"/>
      <c r="BP35" s="38"/>
      <c r="BQ35" s="191"/>
      <c r="BR35" s="184"/>
      <c r="BS35" s="184"/>
      <c r="BT35" s="37"/>
      <c r="BU35" s="37"/>
      <c r="BV35" s="37"/>
      <c r="BW35" s="37"/>
      <c r="BX35" s="184"/>
      <c r="BY35" s="184">
        <v>0</v>
      </c>
      <c r="BZ35" s="184"/>
      <c r="CA35" s="184"/>
      <c r="CB35" s="184"/>
      <c r="CC35" s="184"/>
      <c r="CD35" s="38"/>
      <c r="CE35" s="38"/>
      <c r="CF35" s="37"/>
      <c r="CG35" s="37"/>
      <c r="CH35" s="191"/>
      <c r="CI35" s="38"/>
      <c r="CJ35" s="37"/>
      <c r="CK35" s="37"/>
      <c r="CL35" s="191"/>
      <c r="CM35" s="37"/>
      <c r="CN35" s="38"/>
      <c r="CO35" s="38"/>
      <c r="CP35" s="37"/>
      <c r="CQ35" s="37">
        <v>1</v>
      </c>
      <c r="CR35" s="38"/>
      <c r="CS35" s="38"/>
      <c r="CT35" s="37"/>
      <c r="CU35" s="37"/>
      <c r="CV35" s="38"/>
      <c r="CW35" s="37"/>
      <c r="CX35" s="38"/>
      <c r="CY35" s="38">
        <v>2</v>
      </c>
      <c r="CZ35" s="38"/>
      <c r="DA35" s="38"/>
      <c r="DB35" s="38"/>
      <c r="DC35" s="38"/>
      <c r="DD35" s="38"/>
      <c r="DE35" s="38"/>
      <c r="DF35" s="38">
        <v>482</v>
      </c>
      <c r="DG35" s="37">
        <v>85</v>
      </c>
      <c r="DH35" s="38">
        <v>0</v>
      </c>
      <c r="DI35" s="37"/>
      <c r="DJ35" s="48"/>
      <c r="DK35" s="48"/>
      <c r="DL35" s="48">
        <v>0</v>
      </c>
      <c r="DM35" s="38"/>
      <c r="DN35" s="38">
        <v>0</v>
      </c>
      <c r="DO35" s="37"/>
      <c r="DP35" s="37"/>
      <c r="DQ35" s="38"/>
      <c r="DR35" s="38"/>
      <c r="DS35" s="37"/>
      <c r="DT35" s="48"/>
      <c r="DU35" s="48"/>
      <c r="DV35" s="48">
        <v>0</v>
      </c>
      <c r="DW35" s="38"/>
      <c r="DX35" s="37"/>
      <c r="DY35" s="38"/>
      <c r="DZ35" s="38"/>
      <c r="EA35" s="38"/>
      <c r="EB35" s="38"/>
      <c r="EC35" s="37">
        <v>0</v>
      </c>
      <c r="ED35" s="37">
        <v>0</v>
      </c>
      <c r="EE35" s="38">
        <v>0</v>
      </c>
      <c r="EF35" s="38"/>
      <c r="EG35" s="37"/>
      <c r="EH35" s="37"/>
      <c r="EI35" s="38">
        <v>1</v>
      </c>
      <c r="EJ35" s="37">
        <v>59.6</v>
      </c>
      <c r="EK35" s="38"/>
      <c r="EL35" s="38"/>
      <c r="EM35" s="37"/>
      <c r="EN35" s="37"/>
      <c r="EO35" s="38"/>
      <c r="EP35" s="38"/>
      <c r="EQ35" s="37"/>
      <c r="ER35" s="37"/>
      <c r="ES35" s="38"/>
      <c r="ET35" s="37"/>
      <c r="EU35" s="38"/>
      <c r="EV35" s="38"/>
      <c r="EW35" s="37"/>
      <c r="EX35" s="37"/>
      <c r="EY35" s="38"/>
      <c r="EZ35" s="38"/>
      <c r="FA35" s="37"/>
      <c r="FB35" s="37"/>
      <c r="FC35" s="37"/>
      <c r="FD35" s="38"/>
      <c r="FE35" s="37"/>
      <c r="FF35" s="38"/>
      <c r="FG35" s="38"/>
      <c r="FH35" s="37"/>
      <c r="FI35" s="37"/>
      <c r="FJ35" s="38"/>
      <c r="FK35" s="38"/>
      <c r="FL35" s="37"/>
      <c r="FM35" s="38"/>
      <c r="FN35" s="37"/>
      <c r="FO35" s="38"/>
      <c r="FP35" s="37"/>
      <c r="FQ35" s="38"/>
      <c r="FR35" s="38"/>
      <c r="FS35" s="37"/>
      <c r="FT35" s="37"/>
      <c r="FU35" s="38"/>
      <c r="FV35" s="38"/>
      <c r="FW35" s="37"/>
      <c r="FX35" s="37"/>
      <c r="FY35" s="38"/>
      <c r="FZ35" s="38"/>
      <c r="GA35" s="37"/>
      <c r="GB35" s="38"/>
      <c r="GC35" s="38"/>
      <c r="GD35" s="37"/>
      <c r="GE35" s="37"/>
      <c r="GF35" s="38"/>
      <c r="GG35" s="38"/>
      <c r="GH35" s="37"/>
      <c r="GI35" s="37"/>
      <c r="GJ35" s="38"/>
      <c r="GK35" s="37"/>
      <c r="GL35" s="48"/>
      <c r="GM35" s="48">
        <v>0</v>
      </c>
      <c r="GN35" s="48">
        <v>0</v>
      </c>
      <c r="GO35" s="48"/>
      <c r="GP35" s="48"/>
      <c r="GQ35" s="48"/>
      <c r="GR35" s="48"/>
      <c r="GS35" s="48"/>
      <c r="GT35" s="48"/>
      <c r="GU35" s="48"/>
      <c r="GV35" s="48"/>
      <c r="GW35" s="48"/>
      <c r="GX35" s="48">
        <v>0</v>
      </c>
      <c r="GY35" s="48"/>
      <c r="GZ35" s="48"/>
      <c r="HA35" s="48"/>
      <c r="HB35" s="48"/>
      <c r="HC35" s="48"/>
      <c r="HD35" s="48"/>
      <c r="HE35" s="48"/>
      <c r="HF35" s="48"/>
      <c r="HG35" s="48"/>
      <c r="HH35" s="48"/>
      <c r="HI35" s="48"/>
      <c r="HJ35" s="38"/>
      <c r="HK35" s="38"/>
      <c r="HL35" s="37"/>
      <c r="HM35" s="37"/>
      <c r="HN35" s="38"/>
      <c r="HO35" s="38"/>
      <c r="HP35" s="37"/>
      <c r="HQ35" s="37"/>
      <c r="HR35" s="38"/>
      <c r="HS35" s="38"/>
      <c r="HT35" s="37"/>
      <c r="HU35" s="37"/>
    </row>
    <row r="36" spans="1:229" ht="93.75" x14ac:dyDescent="0.25">
      <c r="A36" s="17">
        <v>27</v>
      </c>
      <c r="B36" s="18" t="s">
        <v>300</v>
      </c>
      <c r="C36" s="24" t="s">
        <v>1042</v>
      </c>
      <c r="D36" s="26">
        <v>1392962778</v>
      </c>
      <c r="E36" s="18" t="s">
        <v>935</v>
      </c>
      <c r="F36" s="18" t="s">
        <v>1005</v>
      </c>
      <c r="G36" s="16">
        <f t="shared" si="4"/>
        <v>450</v>
      </c>
      <c r="H36" s="16">
        <f t="shared" si="5"/>
        <v>2883</v>
      </c>
      <c r="I36" s="36">
        <f t="shared" si="11"/>
        <v>3333</v>
      </c>
      <c r="J36" s="37"/>
      <c r="K36" s="38"/>
      <c r="L36" s="38"/>
      <c r="M36" s="37"/>
      <c r="N36" s="37"/>
      <c r="O36" s="38"/>
      <c r="P36" s="38"/>
      <c r="Q36" s="37">
        <v>0</v>
      </c>
      <c r="R36" s="37"/>
      <c r="S36" s="38"/>
      <c r="T36" s="37"/>
      <c r="U36" s="38"/>
      <c r="V36" s="38"/>
      <c r="W36" s="37"/>
      <c r="X36" s="37"/>
      <c r="Y36" s="38"/>
      <c r="Z36" s="37">
        <v>425</v>
      </c>
      <c r="AA36" s="38"/>
      <c r="AB36" s="38"/>
      <c r="AC36" s="37">
        <v>0</v>
      </c>
      <c r="AD36" s="37"/>
      <c r="AE36" s="38"/>
      <c r="AF36" s="37"/>
      <c r="AG36" s="38"/>
      <c r="AH36" s="38"/>
      <c r="AI36" s="37">
        <v>0</v>
      </c>
      <c r="AJ36" s="37"/>
      <c r="AK36" s="38"/>
      <c r="AL36" s="38">
        <v>0</v>
      </c>
      <c r="AM36" s="37">
        <v>0</v>
      </c>
      <c r="AN36" s="37">
        <v>450</v>
      </c>
      <c r="AO36" s="38">
        <v>64</v>
      </c>
      <c r="AP36" s="37"/>
      <c r="AQ36" s="191"/>
      <c r="AR36" s="38">
        <v>0</v>
      </c>
      <c r="AS36" s="37">
        <v>0</v>
      </c>
      <c r="AT36" s="37">
        <v>0</v>
      </c>
      <c r="AU36" s="38">
        <v>0</v>
      </c>
      <c r="AV36" s="38"/>
      <c r="AW36" s="37">
        <v>0</v>
      </c>
      <c r="AX36" s="37"/>
      <c r="AY36" s="38">
        <v>257</v>
      </c>
      <c r="AZ36" s="184">
        <v>2</v>
      </c>
      <c r="BA36" s="38">
        <v>0</v>
      </c>
      <c r="BB36" s="38"/>
      <c r="BC36" s="37"/>
      <c r="BD36" s="37"/>
      <c r="BE36" s="38"/>
      <c r="BF36" s="38"/>
      <c r="BG36" s="37"/>
      <c r="BH36" s="37"/>
      <c r="BI36" s="38">
        <v>0</v>
      </c>
      <c r="BJ36" s="37">
        <v>0</v>
      </c>
      <c r="BK36" s="191">
        <v>1975</v>
      </c>
      <c r="BL36" s="192"/>
      <c r="BM36" s="192"/>
      <c r="BN36" s="184">
        <v>0</v>
      </c>
      <c r="BO36" s="37"/>
      <c r="BP36" s="38"/>
      <c r="BQ36" s="191"/>
      <c r="BR36" s="184"/>
      <c r="BS36" s="184"/>
      <c r="BT36" s="37"/>
      <c r="BU36" s="37"/>
      <c r="BV36" s="37"/>
      <c r="BW36" s="37"/>
      <c r="BX36" s="184"/>
      <c r="BY36" s="184">
        <v>0</v>
      </c>
      <c r="BZ36" s="184"/>
      <c r="CA36" s="184"/>
      <c r="CB36" s="184"/>
      <c r="CC36" s="184"/>
      <c r="CD36" s="38"/>
      <c r="CE36" s="38"/>
      <c r="CF36" s="37"/>
      <c r="CG36" s="37"/>
      <c r="CH36" s="191"/>
      <c r="CI36" s="38"/>
      <c r="CJ36" s="37"/>
      <c r="CK36" s="37"/>
      <c r="CL36" s="191"/>
      <c r="CM36" s="37"/>
      <c r="CN36" s="38"/>
      <c r="CO36" s="38"/>
      <c r="CP36" s="37"/>
      <c r="CQ36" s="37">
        <v>1</v>
      </c>
      <c r="CR36" s="38"/>
      <c r="CS36" s="38"/>
      <c r="CT36" s="37"/>
      <c r="CU36" s="37"/>
      <c r="CV36" s="38"/>
      <c r="CW36" s="37"/>
      <c r="CX36" s="38"/>
      <c r="CY36" s="38">
        <v>1</v>
      </c>
      <c r="CZ36" s="38"/>
      <c r="DA36" s="38"/>
      <c r="DB36" s="38"/>
      <c r="DC36" s="38"/>
      <c r="DD36" s="38"/>
      <c r="DE36" s="38"/>
      <c r="DF36" s="38">
        <v>0</v>
      </c>
      <c r="DG36" s="37">
        <v>419</v>
      </c>
      <c r="DH36" s="38">
        <v>0</v>
      </c>
      <c r="DI36" s="37"/>
      <c r="DJ36" s="48"/>
      <c r="DK36" s="48"/>
      <c r="DL36" s="48">
        <v>4</v>
      </c>
      <c r="DM36" s="38"/>
      <c r="DN36" s="38">
        <v>0</v>
      </c>
      <c r="DO36" s="37"/>
      <c r="DP36" s="37"/>
      <c r="DQ36" s="38"/>
      <c r="DR36" s="38"/>
      <c r="DS36" s="37"/>
      <c r="DT36" s="48"/>
      <c r="DU36" s="48"/>
      <c r="DV36" s="48">
        <v>0</v>
      </c>
      <c r="DW36" s="38"/>
      <c r="DX36" s="37"/>
      <c r="DY36" s="38"/>
      <c r="DZ36" s="38"/>
      <c r="EA36" s="38"/>
      <c r="EB36" s="38"/>
      <c r="EC36" s="37">
        <v>0</v>
      </c>
      <c r="ED36" s="37">
        <v>0</v>
      </c>
      <c r="EE36" s="38">
        <v>0</v>
      </c>
      <c r="EF36" s="38"/>
      <c r="EG36" s="37"/>
      <c r="EH36" s="37"/>
      <c r="EI36" s="38">
        <v>0</v>
      </c>
      <c r="EJ36" s="37">
        <v>0</v>
      </c>
      <c r="EK36" s="38"/>
      <c r="EL36" s="38"/>
      <c r="EM36" s="37"/>
      <c r="EN36" s="37"/>
      <c r="EO36" s="38"/>
      <c r="EP36" s="38"/>
      <c r="EQ36" s="37"/>
      <c r="ER36" s="37"/>
      <c r="ES36" s="38"/>
      <c r="ET36" s="37"/>
      <c r="EU36" s="38"/>
      <c r="EV36" s="38"/>
      <c r="EW36" s="37"/>
      <c r="EX36" s="37"/>
      <c r="EY36" s="38"/>
      <c r="EZ36" s="38"/>
      <c r="FA36" s="37"/>
      <c r="FB36" s="37"/>
      <c r="FC36" s="37"/>
      <c r="FD36" s="38"/>
      <c r="FE36" s="37"/>
      <c r="FF36" s="38"/>
      <c r="FG36" s="38"/>
      <c r="FH36" s="37"/>
      <c r="FI36" s="37"/>
      <c r="FJ36" s="38"/>
      <c r="FK36" s="38"/>
      <c r="FL36" s="37"/>
      <c r="FM36" s="38"/>
      <c r="FN36" s="37"/>
      <c r="FO36" s="38"/>
      <c r="FP36" s="37"/>
      <c r="FQ36" s="38"/>
      <c r="FR36" s="38"/>
      <c r="FS36" s="37"/>
      <c r="FT36" s="37"/>
      <c r="FU36" s="38"/>
      <c r="FV36" s="38"/>
      <c r="FW36" s="37"/>
      <c r="FX36" s="37"/>
      <c r="FY36" s="38"/>
      <c r="FZ36" s="38"/>
      <c r="GA36" s="37"/>
      <c r="GB36" s="38"/>
      <c r="GC36" s="38"/>
      <c r="GD36" s="37"/>
      <c r="GE36" s="37"/>
      <c r="GF36" s="38"/>
      <c r="GG36" s="38"/>
      <c r="GH36" s="37"/>
      <c r="GI36" s="37"/>
      <c r="GJ36" s="38"/>
      <c r="GK36" s="37"/>
      <c r="GL36" s="48"/>
      <c r="GM36" s="48">
        <v>0</v>
      </c>
      <c r="GN36" s="48">
        <v>0</v>
      </c>
      <c r="GO36" s="48"/>
      <c r="GP36" s="48"/>
      <c r="GQ36" s="48"/>
      <c r="GR36" s="48"/>
      <c r="GS36" s="48"/>
      <c r="GT36" s="48"/>
      <c r="GU36" s="48"/>
      <c r="GV36" s="48"/>
      <c r="GW36" s="48"/>
      <c r="GX36" s="48">
        <v>0</v>
      </c>
      <c r="GY36" s="48"/>
      <c r="GZ36" s="48"/>
      <c r="HA36" s="48"/>
      <c r="HB36" s="48"/>
      <c r="HC36" s="48"/>
      <c r="HD36" s="48"/>
      <c r="HE36" s="48"/>
      <c r="HF36" s="48"/>
      <c r="HG36" s="48"/>
      <c r="HH36" s="48"/>
      <c r="HI36" s="48"/>
      <c r="HJ36" s="38"/>
      <c r="HK36" s="38"/>
      <c r="HL36" s="37"/>
      <c r="HM36" s="37"/>
      <c r="HN36" s="38"/>
      <c r="HO36" s="38"/>
      <c r="HP36" s="37"/>
      <c r="HQ36" s="37"/>
      <c r="HR36" s="38"/>
      <c r="HS36" s="38"/>
      <c r="HT36" s="37"/>
      <c r="HU36" s="37"/>
    </row>
    <row r="37" spans="1:229" ht="112.5" x14ac:dyDescent="0.25">
      <c r="A37" s="17">
        <v>28</v>
      </c>
      <c r="B37" s="21" t="s">
        <v>300</v>
      </c>
      <c r="C37" s="22" t="s">
        <v>1043</v>
      </c>
      <c r="D37" s="23">
        <v>1393508658</v>
      </c>
      <c r="E37" s="22" t="s">
        <v>989</v>
      </c>
      <c r="F37" s="22" t="s">
        <v>1005</v>
      </c>
      <c r="G37" s="16">
        <f t="shared" si="4"/>
        <v>0</v>
      </c>
      <c r="H37" s="16">
        <f t="shared" si="5"/>
        <v>9029.2000000000007</v>
      </c>
      <c r="I37" s="36">
        <f t="shared" si="11"/>
        <v>9029.2000000000007</v>
      </c>
      <c r="J37" s="37"/>
      <c r="K37" s="38"/>
      <c r="L37" s="38"/>
      <c r="M37" s="37"/>
      <c r="N37" s="37"/>
      <c r="O37" s="38"/>
      <c r="P37" s="38"/>
      <c r="Q37" s="37">
        <v>2310.1999999999998</v>
      </c>
      <c r="R37" s="37"/>
      <c r="S37" s="38"/>
      <c r="T37" s="37"/>
      <c r="U37" s="38"/>
      <c r="V37" s="38"/>
      <c r="W37" s="37"/>
      <c r="X37" s="37"/>
      <c r="Y37" s="38"/>
      <c r="Z37" s="37">
        <v>0</v>
      </c>
      <c r="AA37" s="38"/>
      <c r="AB37" s="38"/>
      <c r="AC37" s="37">
        <v>0</v>
      </c>
      <c r="AD37" s="37"/>
      <c r="AE37" s="38"/>
      <c r="AF37" s="37"/>
      <c r="AG37" s="38"/>
      <c r="AH37" s="38"/>
      <c r="AI37" s="37">
        <v>0</v>
      </c>
      <c r="AJ37" s="37"/>
      <c r="AK37" s="38"/>
      <c r="AL37" s="38">
        <v>1.3009999999999999</v>
      </c>
      <c r="AM37" s="37">
        <v>1.92307692307692</v>
      </c>
      <c r="AN37" s="37">
        <v>0</v>
      </c>
      <c r="AO37" s="38"/>
      <c r="AP37" s="185"/>
      <c r="AQ37" s="186"/>
      <c r="AR37" s="38">
        <v>0</v>
      </c>
      <c r="AS37" s="37">
        <v>0</v>
      </c>
      <c r="AT37" s="37">
        <v>0</v>
      </c>
      <c r="AU37" s="38">
        <v>0</v>
      </c>
      <c r="AV37" s="38"/>
      <c r="AW37" s="37">
        <v>0</v>
      </c>
      <c r="AX37" s="37"/>
      <c r="AY37" s="185">
        <v>0</v>
      </c>
      <c r="AZ37" s="186">
        <v>0</v>
      </c>
      <c r="BA37" s="38">
        <v>0</v>
      </c>
      <c r="BB37" s="38"/>
      <c r="BC37" s="37"/>
      <c r="BD37" s="37"/>
      <c r="BE37" s="38"/>
      <c r="BF37" s="38"/>
      <c r="BG37" s="37"/>
      <c r="BH37" s="37"/>
      <c r="BI37" s="38">
        <v>0</v>
      </c>
      <c r="BJ37" s="37">
        <v>0</v>
      </c>
      <c r="BK37" s="185">
        <v>5930</v>
      </c>
      <c r="BL37" s="192"/>
      <c r="BM37" s="192"/>
      <c r="BN37" s="184">
        <v>0</v>
      </c>
      <c r="BO37" s="37"/>
      <c r="BP37" s="38"/>
      <c r="BQ37" s="38"/>
      <c r="BR37" s="37"/>
      <c r="BS37" s="37"/>
      <c r="BT37" s="37"/>
      <c r="BU37" s="37"/>
      <c r="BV37" s="37"/>
      <c r="BW37" s="37"/>
      <c r="BX37" s="48"/>
      <c r="BY37" s="48">
        <v>0</v>
      </c>
      <c r="BZ37" s="48"/>
      <c r="CA37" s="48"/>
      <c r="CB37" s="48"/>
      <c r="CC37" s="48"/>
      <c r="CD37" s="38"/>
      <c r="CE37" s="38"/>
      <c r="CF37" s="37"/>
      <c r="CG37" s="37"/>
      <c r="CH37" s="38"/>
      <c r="CI37" s="38"/>
      <c r="CJ37" s="37"/>
      <c r="CK37" s="37"/>
      <c r="CL37" s="38"/>
      <c r="CM37" s="37"/>
      <c r="CN37" s="38"/>
      <c r="CO37" s="38"/>
      <c r="CP37" s="37"/>
      <c r="CQ37" s="37">
        <v>1</v>
      </c>
      <c r="CR37" s="38"/>
      <c r="CS37" s="38"/>
      <c r="CT37" s="37"/>
      <c r="CU37" s="37"/>
      <c r="CV37" s="38"/>
      <c r="CW37" s="37"/>
      <c r="CX37" s="38"/>
      <c r="CY37" s="38">
        <v>1</v>
      </c>
      <c r="CZ37" s="38"/>
      <c r="DA37" s="38"/>
      <c r="DB37" s="38"/>
      <c r="DC37" s="38"/>
      <c r="DD37" s="38"/>
      <c r="DE37" s="38"/>
      <c r="DF37" s="38">
        <v>218</v>
      </c>
      <c r="DG37" s="37">
        <v>0</v>
      </c>
      <c r="DH37" s="38">
        <v>0</v>
      </c>
      <c r="DI37" s="37"/>
      <c r="DJ37" s="48"/>
      <c r="DK37" s="48"/>
      <c r="DL37" s="48">
        <v>4</v>
      </c>
      <c r="DM37" s="38"/>
      <c r="DN37" s="38">
        <v>2</v>
      </c>
      <c r="DO37" s="37"/>
      <c r="DP37" s="37"/>
      <c r="DQ37" s="38"/>
      <c r="DR37" s="38"/>
      <c r="DS37" s="37"/>
      <c r="DT37" s="48"/>
      <c r="DU37" s="48"/>
      <c r="DV37" s="48">
        <v>571</v>
      </c>
      <c r="DW37" s="38"/>
      <c r="DX37" s="37"/>
      <c r="DY37" s="38"/>
      <c r="DZ37" s="38"/>
      <c r="EA37" s="38"/>
      <c r="EB37" s="38"/>
      <c r="EC37" s="37">
        <v>0</v>
      </c>
      <c r="ED37" s="37">
        <v>0</v>
      </c>
      <c r="EE37" s="38">
        <v>0</v>
      </c>
      <c r="EF37" s="38"/>
      <c r="EG37" s="37"/>
      <c r="EH37" s="37"/>
      <c r="EI37" s="38">
        <v>0</v>
      </c>
      <c r="EJ37" s="37">
        <v>0</v>
      </c>
      <c r="EK37" s="38"/>
      <c r="EL37" s="38"/>
      <c r="EM37" s="37"/>
      <c r="EN37" s="37"/>
      <c r="EO37" s="38"/>
      <c r="EP37" s="38"/>
      <c r="EQ37" s="37"/>
      <c r="ER37" s="37"/>
      <c r="ES37" s="38"/>
      <c r="ET37" s="37"/>
      <c r="EU37" s="38"/>
      <c r="EV37" s="38"/>
      <c r="EW37" s="37"/>
      <c r="EX37" s="37"/>
      <c r="EY37" s="38"/>
      <c r="EZ37" s="38"/>
      <c r="FA37" s="37"/>
      <c r="FB37" s="37"/>
      <c r="FC37" s="37"/>
      <c r="FD37" s="38"/>
      <c r="FE37" s="37"/>
      <c r="FF37" s="38"/>
      <c r="FG37" s="38"/>
      <c r="FH37" s="37"/>
      <c r="FI37" s="37"/>
      <c r="FJ37" s="38"/>
      <c r="FK37" s="38"/>
      <c r="FL37" s="37"/>
      <c r="FM37" s="38"/>
      <c r="FN37" s="37"/>
      <c r="FO37" s="38"/>
      <c r="FP37" s="37"/>
      <c r="FQ37" s="38"/>
      <c r="FR37" s="38"/>
      <c r="FS37" s="37"/>
      <c r="FT37" s="37"/>
      <c r="FU37" s="38"/>
      <c r="FV37" s="38"/>
      <c r="FW37" s="37"/>
      <c r="FX37" s="37"/>
      <c r="FY37" s="38"/>
      <c r="FZ37" s="38"/>
      <c r="GA37" s="37"/>
      <c r="GB37" s="38"/>
      <c r="GC37" s="38"/>
      <c r="GD37" s="37"/>
      <c r="GE37" s="37"/>
      <c r="GF37" s="38"/>
      <c r="GG37" s="38"/>
      <c r="GH37" s="37"/>
      <c r="GI37" s="37"/>
      <c r="GJ37" s="38"/>
      <c r="GK37" s="37"/>
      <c r="GL37" s="48"/>
      <c r="GM37" s="48">
        <v>0</v>
      </c>
      <c r="GN37" s="48">
        <v>0</v>
      </c>
      <c r="GO37" s="48"/>
      <c r="GP37" s="48"/>
      <c r="GQ37" s="48"/>
      <c r="GR37" s="48"/>
      <c r="GS37" s="48"/>
      <c r="GT37" s="48"/>
      <c r="GU37" s="48"/>
      <c r="GV37" s="48"/>
      <c r="GW37" s="48"/>
      <c r="GX37" s="48">
        <v>0</v>
      </c>
      <c r="GY37" s="48"/>
      <c r="GZ37" s="48"/>
      <c r="HA37" s="48"/>
      <c r="HB37" s="48"/>
      <c r="HC37" s="48"/>
      <c r="HD37" s="48"/>
      <c r="HE37" s="48"/>
      <c r="HF37" s="48"/>
      <c r="HG37" s="48"/>
      <c r="HH37" s="48"/>
      <c r="HI37" s="48"/>
      <c r="HJ37" s="38"/>
      <c r="HK37" s="38"/>
      <c r="HL37" s="37"/>
      <c r="HM37" s="37"/>
      <c r="HN37" s="38"/>
      <c r="HO37" s="38"/>
      <c r="HP37" s="37"/>
      <c r="HQ37" s="37"/>
      <c r="HR37" s="38"/>
      <c r="HS37" s="38"/>
      <c r="HT37" s="37"/>
      <c r="HU37" s="37"/>
    </row>
    <row r="38" spans="1:229" ht="112.5" x14ac:dyDescent="0.25">
      <c r="A38" s="17">
        <v>29</v>
      </c>
      <c r="B38" s="18" t="s">
        <v>300</v>
      </c>
      <c r="C38" s="18" t="s">
        <v>1044</v>
      </c>
      <c r="D38" s="19">
        <v>1392965578</v>
      </c>
      <c r="E38" s="18" t="s">
        <v>935</v>
      </c>
      <c r="F38" s="18" t="s">
        <v>1005</v>
      </c>
      <c r="G38" s="16">
        <f t="shared" si="4"/>
        <v>0</v>
      </c>
      <c r="H38" s="16">
        <f t="shared" si="5"/>
        <v>3965.9</v>
      </c>
      <c r="I38" s="36">
        <f t="shared" si="11"/>
        <v>3965.9</v>
      </c>
      <c r="J38" s="37"/>
      <c r="K38" s="38"/>
      <c r="L38" s="38"/>
      <c r="M38" s="37"/>
      <c r="N38" s="37"/>
      <c r="O38" s="38"/>
      <c r="P38" s="38"/>
      <c r="Q38" s="37">
        <v>0</v>
      </c>
      <c r="R38" s="37"/>
      <c r="S38" s="38"/>
      <c r="T38" s="37"/>
      <c r="U38" s="38"/>
      <c r="V38" s="38"/>
      <c r="W38" s="37"/>
      <c r="X38" s="37"/>
      <c r="Y38" s="38"/>
      <c r="Z38" s="37">
        <v>97.5</v>
      </c>
      <c r="AA38" s="38"/>
      <c r="AB38" s="38"/>
      <c r="AC38" s="37">
        <v>0</v>
      </c>
      <c r="AD38" s="37"/>
      <c r="AE38" s="38"/>
      <c r="AF38" s="37"/>
      <c r="AG38" s="38"/>
      <c r="AH38" s="38"/>
      <c r="AI38" s="37">
        <v>0</v>
      </c>
      <c r="AJ38" s="37"/>
      <c r="AK38" s="38"/>
      <c r="AL38" s="38">
        <v>0</v>
      </c>
      <c r="AM38" s="37">
        <v>0</v>
      </c>
      <c r="AN38" s="37">
        <v>0</v>
      </c>
      <c r="AO38" s="38">
        <v>14.4</v>
      </c>
      <c r="AP38" s="37"/>
      <c r="AQ38" s="38"/>
      <c r="AR38" s="38">
        <v>0</v>
      </c>
      <c r="AS38" s="37">
        <v>0</v>
      </c>
      <c r="AT38" s="37">
        <v>0</v>
      </c>
      <c r="AU38" s="38">
        <v>0</v>
      </c>
      <c r="AV38" s="38"/>
      <c r="AW38" s="37">
        <v>0</v>
      </c>
      <c r="AX38" s="37"/>
      <c r="AY38" s="38">
        <v>0.01</v>
      </c>
      <c r="AZ38" s="37">
        <v>1.5</v>
      </c>
      <c r="BA38" s="38">
        <v>0</v>
      </c>
      <c r="BB38" s="38"/>
      <c r="BC38" s="37"/>
      <c r="BD38" s="37"/>
      <c r="BE38" s="38"/>
      <c r="BF38" s="38"/>
      <c r="BG38" s="37"/>
      <c r="BH38" s="37"/>
      <c r="BI38" s="38">
        <v>0</v>
      </c>
      <c r="BJ38" s="37">
        <v>0</v>
      </c>
      <c r="BK38" s="191">
        <v>3404</v>
      </c>
      <c r="BL38" s="192"/>
      <c r="BM38" s="192"/>
      <c r="BN38" s="184">
        <v>20</v>
      </c>
      <c r="BO38" s="37"/>
      <c r="BP38" s="38"/>
      <c r="BQ38" s="38"/>
      <c r="BR38" s="37"/>
      <c r="BS38" s="37"/>
      <c r="BT38" s="37"/>
      <c r="BU38" s="37"/>
      <c r="BV38" s="37"/>
      <c r="BW38" s="37"/>
      <c r="BX38" s="48"/>
      <c r="BY38" s="48">
        <v>0</v>
      </c>
      <c r="BZ38" s="48"/>
      <c r="CA38" s="48"/>
      <c r="CB38" s="48"/>
      <c r="CC38" s="48"/>
      <c r="CD38" s="38"/>
      <c r="CE38" s="38"/>
      <c r="CF38" s="37"/>
      <c r="CG38" s="37"/>
      <c r="CH38" s="38"/>
      <c r="CI38" s="38"/>
      <c r="CJ38" s="37"/>
      <c r="CK38" s="37"/>
      <c r="CL38" s="38"/>
      <c r="CM38" s="37"/>
      <c r="CN38" s="38"/>
      <c r="CO38" s="38"/>
      <c r="CP38" s="37"/>
      <c r="CQ38" s="37">
        <v>0</v>
      </c>
      <c r="CR38" s="38"/>
      <c r="CS38" s="38"/>
      <c r="CT38" s="37"/>
      <c r="CU38" s="37"/>
      <c r="CV38" s="38"/>
      <c r="CW38" s="37"/>
      <c r="CX38" s="38"/>
      <c r="CY38" s="38">
        <v>0</v>
      </c>
      <c r="CZ38" s="38"/>
      <c r="DA38" s="38"/>
      <c r="DB38" s="38"/>
      <c r="DC38" s="38"/>
      <c r="DD38" s="38"/>
      <c r="DE38" s="38"/>
      <c r="DF38" s="38">
        <v>0</v>
      </c>
      <c r="DG38" s="37">
        <v>0</v>
      </c>
      <c r="DH38" s="38">
        <v>0</v>
      </c>
      <c r="DI38" s="37"/>
      <c r="DJ38" s="48"/>
      <c r="DK38" s="48"/>
      <c r="DL38" s="48">
        <v>0</v>
      </c>
      <c r="DM38" s="38"/>
      <c r="DN38" s="38">
        <v>1</v>
      </c>
      <c r="DO38" s="37"/>
      <c r="DP38" s="37"/>
      <c r="DQ38" s="38"/>
      <c r="DR38" s="38"/>
      <c r="DS38" s="37"/>
      <c r="DT38" s="48"/>
      <c r="DU38" s="48"/>
      <c r="DV38" s="48">
        <v>450</v>
      </c>
      <c r="DW38" s="38"/>
      <c r="DX38" s="37"/>
      <c r="DY38" s="38"/>
      <c r="DZ38" s="38"/>
      <c r="EA38" s="38"/>
      <c r="EB38" s="38"/>
      <c r="EC38" s="37">
        <v>0</v>
      </c>
      <c r="ED38" s="37">
        <v>0</v>
      </c>
      <c r="EE38" s="38">
        <v>0</v>
      </c>
      <c r="EF38" s="38"/>
      <c r="EG38" s="37"/>
      <c r="EH38" s="37"/>
      <c r="EI38" s="38">
        <v>0</v>
      </c>
      <c r="EJ38" s="37">
        <v>0</v>
      </c>
      <c r="EK38" s="38"/>
      <c r="EL38" s="38"/>
      <c r="EM38" s="37"/>
      <c r="EN38" s="37"/>
      <c r="EO38" s="38"/>
      <c r="EP38" s="38"/>
      <c r="EQ38" s="37"/>
      <c r="ER38" s="37"/>
      <c r="ES38" s="38"/>
      <c r="ET38" s="37"/>
      <c r="EU38" s="38"/>
      <c r="EV38" s="38"/>
      <c r="EW38" s="37"/>
      <c r="EX38" s="37"/>
      <c r="EY38" s="38"/>
      <c r="EZ38" s="38"/>
      <c r="FA38" s="37"/>
      <c r="FB38" s="37"/>
      <c r="FC38" s="37"/>
      <c r="FD38" s="38"/>
      <c r="FE38" s="37"/>
      <c r="FF38" s="38"/>
      <c r="FG38" s="38"/>
      <c r="FH38" s="37"/>
      <c r="FI38" s="37"/>
      <c r="FJ38" s="38"/>
      <c r="FK38" s="38"/>
      <c r="FL38" s="37"/>
      <c r="FM38" s="38"/>
      <c r="FN38" s="37"/>
      <c r="FO38" s="38"/>
      <c r="FP38" s="37"/>
      <c r="FQ38" s="38"/>
      <c r="FR38" s="38"/>
      <c r="FS38" s="37"/>
      <c r="FT38" s="37"/>
      <c r="FU38" s="38"/>
      <c r="FV38" s="38"/>
      <c r="FW38" s="37"/>
      <c r="FX38" s="37"/>
      <c r="FY38" s="38"/>
      <c r="FZ38" s="38"/>
      <c r="GA38" s="37"/>
      <c r="GB38" s="38"/>
      <c r="GC38" s="38"/>
      <c r="GD38" s="37"/>
      <c r="GE38" s="37"/>
      <c r="GF38" s="38"/>
      <c r="GG38" s="38"/>
      <c r="GH38" s="37"/>
      <c r="GI38" s="37"/>
      <c r="GJ38" s="38"/>
      <c r="GK38" s="37"/>
      <c r="GL38" s="48"/>
      <c r="GM38" s="48">
        <v>0</v>
      </c>
      <c r="GN38" s="48">
        <v>0</v>
      </c>
      <c r="GO38" s="48"/>
      <c r="GP38" s="48"/>
      <c r="GQ38" s="48"/>
      <c r="GR38" s="48"/>
      <c r="GS38" s="48"/>
      <c r="GT38" s="48"/>
      <c r="GU38" s="48"/>
      <c r="GV38" s="48"/>
      <c r="GW38" s="48"/>
      <c r="GX38" s="48">
        <v>0</v>
      </c>
      <c r="GY38" s="48"/>
      <c r="GZ38" s="48"/>
      <c r="HA38" s="48"/>
      <c r="HB38" s="48"/>
      <c r="HC38" s="48"/>
      <c r="HD38" s="48"/>
      <c r="HE38" s="48"/>
      <c r="HF38" s="48"/>
      <c r="HG38" s="48"/>
      <c r="HH38" s="48"/>
      <c r="HI38" s="48"/>
      <c r="HJ38" s="38"/>
      <c r="HK38" s="38"/>
      <c r="HL38" s="37"/>
      <c r="HM38" s="37"/>
      <c r="HN38" s="38"/>
      <c r="HO38" s="38"/>
      <c r="HP38" s="37"/>
      <c r="HQ38" s="37"/>
      <c r="HR38" s="38"/>
      <c r="HS38" s="38"/>
      <c r="HT38" s="37"/>
      <c r="HU38" s="37"/>
    </row>
    <row r="39" spans="1:229" ht="112.5" x14ac:dyDescent="0.25">
      <c r="A39" s="17">
        <v>30</v>
      </c>
      <c r="B39" s="18" t="s">
        <v>300</v>
      </c>
      <c r="C39" s="18" t="s">
        <v>1045</v>
      </c>
      <c r="D39" s="19">
        <v>1393368018</v>
      </c>
      <c r="E39" s="18" t="s">
        <v>935</v>
      </c>
      <c r="F39" s="18" t="s">
        <v>1005</v>
      </c>
      <c r="G39" s="16">
        <f t="shared" si="4"/>
        <v>0</v>
      </c>
      <c r="H39" s="16">
        <f t="shared" si="5"/>
        <v>3684</v>
      </c>
      <c r="I39" s="36">
        <f t="shared" si="11"/>
        <v>3684</v>
      </c>
      <c r="J39" s="37"/>
      <c r="K39" s="38"/>
      <c r="L39" s="38"/>
      <c r="M39" s="37"/>
      <c r="N39" s="37"/>
      <c r="O39" s="38"/>
      <c r="P39" s="38"/>
      <c r="Q39" s="37">
        <v>0</v>
      </c>
      <c r="R39" s="37"/>
      <c r="S39" s="38"/>
      <c r="T39" s="37"/>
      <c r="U39" s="38"/>
      <c r="V39" s="38"/>
      <c r="W39" s="37"/>
      <c r="X39" s="37"/>
      <c r="Y39" s="38"/>
      <c r="Z39" s="37">
        <v>0</v>
      </c>
      <c r="AA39" s="38"/>
      <c r="AB39" s="38"/>
      <c r="AC39" s="37">
        <v>0</v>
      </c>
      <c r="AD39" s="37"/>
      <c r="AE39" s="38"/>
      <c r="AF39" s="37"/>
      <c r="AG39" s="38"/>
      <c r="AH39" s="38"/>
      <c r="AI39" s="37">
        <v>0</v>
      </c>
      <c r="AJ39" s="37"/>
      <c r="AK39" s="38"/>
      <c r="AL39" s="38">
        <v>0</v>
      </c>
      <c r="AM39" s="37">
        <v>0</v>
      </c>
      <c r="AN39" s="37">
        <v>0</v>
      </c>
      <c r="AO39" s="38"/>
      <c r="AP39" s="37"/>
      <c r="AQ39" s="38"/>
      <c r="AR39" s="38">
        <v>0</v>
      </c>
      <c r="AS39" s="37">
        <v>0</v>
      </c>
      <c r="AT39" s="37">
        <v>107</v>
      </c>
      <c r="AU39" s="38">
        <v>0</v>
      </c>
      <c r="AV39" s="38"/>
      <c r="AW39" s="37">
        <v>0</v>
      </c>
      <c r="AX39" s="37"/>
      <c r="AY39" s="38">
        <v>0</v>
      </c>
      <c r="AZ39" s="37">
        <v>0</v>
      </c>
      <c r="BA39" s="38">
        <v>0</v>
      </c>
      <c r="BB39" s="38"/>
      <c r="BC39" s="37"/>
      <c r="BD39" s="37"/>
      <c r="BE39" s="38"/>
      <c r="BF39" s="38"/>
      <c r="BG39" s="37"/>
      <c r="BH39" s="37"/>
      <c r="BI39" s="38">
        <v>0</v>
      </c>
      <c r="BJ39" s="37">
        <v>0</v>
      </c>
      <c r="BK39" s="38">
        <v>3577</v>
      </c>
      <c r="BL39" s="38"/>
      <c r="BM39" s="38"/>
      <c r="BN39" s="37">
        <v>10</v>
      </c>
      <c r="BO39" s="37"/>
      <c r="BP39" s="38"/>
      <c r="BQ39" s="38"/>
      <c r="BR39" s="37"/>
      <c r="BS39" s="37"/>
      <c r="BT39" s="37"/>
      <c r="BU39" s="37"/>
      <c r="BV39" s="37"/>
      <c r="BW39" s="37"/>
      <c r="BX39" s="48"/>
      <c r="BY39" s="48">
        <v>0</v>
      </c>
      <c r="BZ39" s="48"/>
      <c r="CA39" s="48"/>
      <c r="CB39" s="48"/>
      <c r="CC39" s="48"/>
      <c r="CD39" s="38"/>
      <c r="CE39" s="38"/>
      <c r="CF39" s="37"/>
      <c r="CG39" s="37"/>
      <c r="CH39" s="38"/>
      <c r="CI39" s="38"/>
      <c r="CJ39" s="37"/>
      <c r="CK39" s="37"/>
      <c r="CL39" s="38"/>
      <c r="CM39" s="37"/>
      <c r="CN39" s="38"/>
      <c r="CO39" s="38"/>
      <c r="CP39" s="37"/>
      <c r="CQ39" s="37">
        <v>0</v>
      </c>
      <c r="CR39" s="38"/>
      <c r="CS39" s="38"/>
      <c r="CT39" s="37"/>
      <c r="CU39" s="37"/>
      <c r="CV39" s="38"/>
      <c r="CW39" s="37"/>
      <c r="CX39" s="38"/>
      <c r="CY39" s="38">
        <v>0</v>
      </c>
      <c r="CZ39" s="38"/>
      <c r="DA39" s="38"/>
      <c r="DB39" s="38"/>
      <c r="DC39" s="38"/>
      <c r="DD39" s="38"/>
      <c r="DE39" s="38"/>
      <c r="DF39" s="38">
        <v>0</v>
      </c>
      <c r="DG39" s="37">
        <v>0</v>
      </c>
      <c r="DH39" s="38">
        <v>0</v>
      </c>
      <c r="DI39" s="37"/>
      <c r="DJ39" s="48"/>
      <c r="DK39" s="48"/>
      <c r="DL39" s="48">
        <v>0</v>
      </c>
      <c r="DM39" s="38"/>
      <c r="DN39" s="38">
        <v>0</v>
      </c>
      <c r="DO39" s="37"/>
      <c r="DP39" s="37"/>
      <c r="DQ39" s="38"/>
      <c r="DR39" s="38"/>
      <c r="DS39" s="37"/>
      <c r="DT39" s="48"/>
      <c r="DU39" s="48"/>
      <c r="DV39" s="48">
        <v>0</v>
      </c>
      <c r="DW39" s="38"/>
      <c r="DX39" s="37"/>
      <c r="DY39" s="38"/>
      <c r="DZ39" s="38"/>
      <c r="EA39" s="38"/>
      <c r="EB39" s="38"/>
      <c r="EC39" s="37">
        <v>0</v>
      </c>
      <c r="ED39" s="37">
        <v>0</v>
      </c>
      <c r="EE39" s="38">
        <v>0</v>
      </c>
      <c r="EF39" s="38"/>
      <c r="EG39" s="37"/>
      <c r="EH39" s="37"/>
      <c r="EI39" s="38">
        <v>0</v>
      </c>
      <c r="EJ39" s="37">
        <v>0</v>
      </c>
      <c r="EK39" s="38"/>
      <c r="EL39" s="38"/>
      <c r="EM39" s="37"/>
      <c r="EN39" s="37"/>
      <c r="EO39" s="38"/>
      <c r="EP39" s="38"/>
      <c r="EQ39" s="37"/>
      <c r="ER39" s="37"/>
      <c r="ES39" s="38"/>
      <c r="ET39" s="37"/>
      <c r="EU39" s="38"/>
      <c r="EV39" s="38"/>
      <c r="EW39" s="37"/>
      <c r="EX39" s="37"/>
      <c r="EY39" s="38"/>
      <c r="EZ39" s="38"/>
      <c r="FA39" s="37"/>
      <c r="FB39" s="37"/>
      <c r="FC39" s="37"/>
      <c r="FD39" s="38"/>
      <c r="FE39" s="37"/>
      <c r="FF39" s="38"/>
      <c r="FG39" s="38"/>
      <c r="FH39" s="37"/>
      <c r="FI39" s="37"/>
      <c r="FJ39" s="38"/>
      <c r="FK39" s="38"/>
      <c r="FL39" s="37"/>
      <c r="FM39" s="38"/>
      <c r="FN39" s="37"/>
      <c r="FO39" s="38"/>
      <c r="FP39" s="37"/>
      <c r="FQ39" s="38"/>
      <c r="FR39" s="38"/>
      <c r="FS39" s="37"/>
      <c r="FT39" s="37"/>
      <c r="FU39" s="38"/>
      <c r="FV39" s="38"/>
      <c r="FW39" s="37"/>
      <c r="FX39" s="37"/>
      <c r="FY39" s="38"/>
      <c r="FZ39" s="38"/>
      <c r="GA39" s="37"/>
      <c r="GB39" s="38"/>
      <c r="GC39" s="38"/>
      <c r="GD39" s="37"/>
      <c r="GE39" s="37"/>
      <c r="GF39" s="38"/>
      <c r="GG39" s="38"/>
      <c r="GH39" s="37"/>
      <c r="GI39" s="37"/>
      <c r="GJ39" s="38"/>
      <c r="GK39" s="37"/>
      <c r="GL39" s="48"/>
      <c r="GM39" s="48">
        <v>0</v>
      </c>
      <c r="GN39" s="48">
        <v>0</v>
      </c>
      <c r="GO39" s="48"/>
      <c r="GP39" s="48"/>
      <c r="GQ39" s="48"/>
      <c r="GR39" s="48"/>
      <c r="GS39" s="48"/>
      <c r="GT39" s="48"/>
      <c r="GU39" s="48"/>
      <c r="GV39" s="48"/>
      <c r="GW39" s="48"/>
      <c r="GX39" s="48">
        <v>0</v>
      </c>
      <c r="GY39" s="48"/>
      <c r="GZ39" s="48"/>
      <c r="HA39" s="48"/>
      <c r="HB39" s="48"/>
      <c r="HC39" s="48"/>
      <c r="HD39" s="48"/>
      <c r="HE39" s="48"/>
      <c r="HF39" s="48"/>
      <c r="HG39" s="48"/>
      <c r="HH39" s="48"/>
      <c r="HI39" s="48"/>
      <c r="HJ39" s="38"/>
      <c r="HK39" s="38"/>
      <c r="HL39" s="37"/>
      <c r="HM39" s="37"/>
      <c r="HN39" s="38"/>
      <c r="HO39" s="38"/>
      <c r="HP39" s="37"/>
      <c r="HQ39" s="37"/>
      <c r="HR39" s="38"/>
      <c r="HS39" s="38"/>
      <c r="HT39" s="37"/>
      <c r="HU39" s="37"/>
    </row>
    <row r="40" spans="1:229" ht="112.5" x14ac:dyDescent="0.25">
      <c r="A40" s="17">
        <v>31</v>
      </c>
      <c r="B40" s="18" t="s">
        <v>300</v>
      </c>
      <c r="C40" s="18" t="s">
        <v>1046</v>
      </c>
      <c r="D40" s="19">
        <v>1392877958</v>
      </c>
      <c r="E40" s="18" t="s">
        <v>989</v>
      </c>
      <c r="F40" s="18" t="s">
        <v>1005</v>
      </c>
      <c r="G40" s="16">
        <f t="shared" si="4"/>
        <v>0</v>
      </c>
      <c r="H40" s="16">
        <f t="shared" si="5"/>
        <v>1178.5509999999999</v>
      </c>
      <c r="I40" s="36">
        <f t="shared" si="11"/>
        <v>1178.5509999999999</v>
      </c>
      <c r="J40" s="37"/>
      <c r="K40" s="38"/>
      <c r="L40" s="38"/>
      <c r="M40" s="37"/>
      <c r="N40" s="37"/>
      <c r="O40" s="38"/>
      <c r="P40" s="38"/>
      <c r="Q40" s="37">
        <v>525</v>
      </c>
      <c r="R40" s="37"/>
      <c r="S40" s="38"/>
      <c r="T40" s="37"/>
      <c r="U40" s="38"/>
      <c r="V40" s="38"/>
      <c r="W40" s="37"/>
      <c r="X40" s="37"/>
      <c r="Y40" s="38"/>
      <c r="Z40" s="37">
        <v>0</v>
      </c>
      <c r="AA40" s="38"/>
      <c r="AB40" s="38"/>
      <c r="AC40" s="37">
        <v>0</v>
      </c>
      <c r="AD40" s="37"/>
      <c r="AE40" s="38"/>
      <c r="AF40" s="37"/>
      <c r="AG40" s="38"/>
      <c r="AH40" s="38"/>
      <c r="AI40" s="37">
        <v>0</v>
      </c>
      <c r="AJ40" s="37"/>
      <c r="AK40" s="38"/>
      <c r="AL40" s="38">
        <v>0.15</v>
      </c>
      <c r="AM40" s="37">
        <v>3</v>
      </c>
      <c r="AN40" s="37">
        <v>0</v>
      </c>
      <c r="AO40" s="38"/>
      <c r="AP40" s="37"/>
      <c r="AQ40" s="38"/>
      <c r="AR40" s="38">
        <v>0</v>
      </c>
      <c r="AS40" s="37">
        <v>0</v>
      </c>
      <c r="AT40" s="37">
        <v>0</v>
      </c>
      <c r="AU40" s="38">
        <v>0</v>
      </c>
      <c r="AV40" s="38"/>
      <c r="AW40" s="37">
        <v>0</v>
      </c>
      <c r="AX40" s="37"/>
      <c r="AY40" s="38">
        <v>0</v>
      </c>
      <c r="AZ40" s="37">
        <v>0</v>
      </c>
      <c r="BA40" s="38">
        <v>0</v>
      </c>
      <c r="BB40" s="38"/>
      <c r="BC40" s="37"/>
      <c r="BD40" s="37"/>
      <c r="BE40" s="38"/>
      <c r="BF40" s="38"/>
      <c r="BG40" s="37"/>
      <c r="BH40" s="37"/>
      <c r="BI40" s="38">
        <v>0</v>
      </c>
      <c r="BJ40" s="37">
        <v>0</v>
      </c>
      <c r="BK40" s="38">
        <v>653.55100000000004</v>
      </c>
      <c r="BL40" s="38"/>
      <c r="BM40" s="38"/>
      <c r="BN40" s="37">
        <v>0</v>
      </c>
      <c r="BO40" s="37"/>
      <c r="BP40" s="38"/>
      <c r="BQ40" s="38"/>
      <c r="BR40" s="37"/>
      <c r="BS40" s="37"/>
      <c r="BT40" s="37"/>
      <c r="BU40" s="37"/>
      <c r="BV40" s="37"/>
      <c r="BW40" s="37"/>
      <c r="BX40" s="48"/>
      <c r="BY40" s="48">
        <v>0</v>
      </c>
      <c r="BZ40" s="48"/>
      <c r="CA40" s="48"/>
      <c r="CB40" s="48"/>
      <c r="CC40" s="48"/>
      <c r="CD40" s="38"/>
      <c r="CE40" s="38"/>
      <c r="CF40" s="37"/>
      <c r="CG40" s="37"/>
      <c r="CH40" s="38"/>
      <c r="CI40" s="38"/>
      <c r="CJ40" s="37"/>
      <c r="CK40" s="37"/>
      <c r="CL40" s="38"/>
      <c r="CM40" s="37"/>
      <c r="CN40" s="38"/>
      <c r="CO40" s="38"/>
      <c r="CP40" s="37"/>
      <c r="CQ40" s="37">
        <v>0</v>
      </c>
      <c r="CR40" s="38"/>
      <c r="CS40" s="38"/>
      <c r="CT40" s="37"/>
      <c r="CU40" s="37"/>
      <c r="CV40" s="38"/>
      <c r="CW40" s="37"/>
      <c r="CX40" s="38"/>
      <c r="CY40" s="38">
        <v>0</v>
      </c>
      <c r="CZ40" s="38"/>
      <c r="DA40" s="38"/>
      <c r="DB40" s="38"/>
      <c r="DC40" s="38"/>
      <c r="DD40" s="38"/>
      <c r="DE40" s="38"/>
      <c r="DF40" s="38">
        <v>0</v>
      </c>
      <c r="DG40" s="37">
        <v>0</v>
      </c>
      <c r="DH40" s="38">
        <v>0</v>
      </c>
      <c r="DI40" s="37"/>
      <c r="DJ40" s="48"/>
      <c r="DK40" s="48"/>
      <c r="DL40" s="48">
        <v>0</v>
      </c>
      <c r="DM40" s="38"/>
      <c r="DN40" s="38">
        <v>0</v>
      </c>
      <c r="DO40" s="37"/>
      <c r="DP40" s="37"/>
      <c r="DQ40" s="38"/>
      <c r="DR40" s="38"/>
      <c r="DS40" s="37"/>
      <c r="DT40" s="48"/>
      <c r="DU40" s="48"/>
      <c r="DV40" s="48">
        <v>0</v>
      </c>
      <c r="DW40" s="38"/>
      <c r="DX40" s="37"/>
      <c r="DY40" s="38"/>
      <c r="DZ40" s="38"/>
      <c r="EA40" s="38"/>
      <c r="EB40" s="38"/>
      <c r="EC40" s="37">
        <v>0</v>
      </c>
      <c r="ED40" s="37">
        <v>0</v>
      </c>
      <c r="EE40" s="38">
        <v>0</v>
      </c>
      <c r="EF40" s="38"/>
      <c r="EG40" s="37"/>
      <c r="EH40" s="37"/>
      <c r="EI40" s="38">
        <v>0</v>
      </c>
      <c r="EJ40" s="37">
        <v>0</v>
      </c>
      <c r="EK40" s="38"/>
      <c r="EL40" s="38"/>
      <c r="EM40" s="37"/>
      <c r="EN40" s="37"/>
      <c r="EO40" s="38"/>
      <c r="EP40" s="38"/>
      <c r="EQ40" s="37"/>
      <c r="ER40" s="37"/>
      <c r="ES40" s="38"/>
      <c r="ET40" s="37"/>
      <c r="EU40" s="38"/>
      <c r="EV40" s="38"/>
      <c r="EW40" s="37"/>
      <c r="EX40" s="37"/>
      <c r="EY40" s="38"/>
      <c r="EZ40" s="38"/>
      <c r="FA40" s="37"/>
      <c r="FB40" s="37"/>
      <c r="FC40" s="37"/>
      <c r="FD40" s="38"/>
      <c r="FE40" s="37"/>
      <c r="FF40" s="38"/>
      <c r="FG40" s="38"/>
      <c r="FH40" s="37"/>
      <c r="FI40" s="37"/>
      <c r="FJ40" s="38"/>
      <c r="FK40" s="38"/>
      <c r="FL40" s="37"/>
      <c r="FM40" s="38"/>
      <c r="FN40" s="37"/>
      <c r="FO40" s="38"/>
      <c r="FP40" s="37"/>
      <c r="FQ40" s="38"/>
      <c r="FR40" s="38"/>
      <c r="FS40" s="37"/>
      <c r="FT40" s="37"/>
      <c r="FU40" s="38"/>
      <c r="FV40" s="38"/>
      <c r="FW40" s="37"/>
      <c r="FX40" s="37"/>
      <c r="FY40" s="38"/>
      <c r="FZ40" s="38"/>
      <c r="GA40" s="37"/>
      <c r="GB40" s="38"/>
      <c r="GC40" s="38"/>
      <c r="GD40" s="37"/>
      <c r="GE40" s="37"/>
      <c r="GF40" s="38"/>
      <c r="GG40" s="38"/>
      <c r="GH40" s="37"/>
      <c r="GI40" s="37"/>
      <c r="GJ40" s="38"/>
      <c r="GK40" s="37"/>
      <c r="GL40" s="48"/>
      <c r="GM40" s="48">
        <v>0</v>
      </c>
      <c r="GN40" s="48">
        <v>0</v>
      </c>
      <c r="GO40" s="48"/>
      <c r="GP40" s="48"/>
      <c r="GQ40" s="48"/>
      <c r="GR40" s="48"/>
      <c r="GS40" s="48"/>
      <c r="GT40" s="48"/>
      <c r="GU40" s="48"/>
      <c r="GV40" s="48"/>
      <c r="GW40" s="48"/>
      <c r="GX40" s="48">
        <v>0</v>
      </c>
      <c r="GY40" s="48"/>
      <c r="GZ40" s="48"/>
      <c r="HA40" s="48"/>
      <c r="HB40" s="48"/>
      <c r="HC40" s="48"/>
      <c r="HD40" s="48"/>
      <c r="HE40" s="48"/>
      <c r="HF40" s="48"/>
      <c r="HG40" s="48"/>
      <c r="HH40" s="48"/>
      <c r="HI40" s="48"/>
      <c r="HJ40" s="38"/>
      <c r="HK40" s="38"/>
      <c r="HL40" s="37"/>
      <c r="HM40" s="37"/>
      <c r="HN40" s="38"/>
      <c r="HO40" s="38"/>
      <c r="HP40" s="37"/>
      <c r="HQ40" s="37"/>
      <c r="HR40" s="38"/>
      <c r="HS40" s="38"/>
      <c r="HT40" s="37"/>
      <c r="HU40" s="37"/>
    </row>
    <row r="41" spans="1:229" ht="112.5" x14ac:dyDescent="0.25">
      <c r="A41" s="17">
        <v>32</v>
      </c>
      <c r="B41" s="18" t="s">
        <v>300</v>
      </c>
      <c r="C41" s="18" t="s">
        <v>1047</v>
      </c>
      <c r="D41" s="19">
        <v>1393515058</v>
      </c>
      <c r="E41" s="18" t="s">
        <v>989</v>
      </c>
      <c r="F41" s="18" t="s">
        <v>1005</v>
      </c>
      <c r="G41" s="16">
        <f t="shared" ref="G41:G72" si="12">J41+L41+N41+O41+P41+T41+U41+V41+AN41+AP41+BA41+BC41+DP41+DR41+EE41+EG41+EJ41+EL41+ES41+EU41+FE41+FG41+FP41+GA41+GC41+HJ41+HL41+CZ41+DB41+FR41+GP41+HE41+BW41</f>
        <v>120</v>
      </c>
      <c r="H41" s="16">
        <f t="shared" ref="H41:H72" si="13">SUM(K41,M41,Q41,R41,S41,W41,X41,Y41,AO41,AQ41,AR41,AS41,AU41,AX41,BB41,BD41,BK41,BL41,BM41,BQ41,BR41,BT41,DG41,DH41,DI41,DQ41,DS41,DW41,DX41,DY41,,EF41,EH41,EK41,EM41,ET41,EV41,EW41,EX41,EY41,FW41,GB41,GD41,GE41,GF41,GG41,GH41,GI41,GK41,HK41,HM41,HN41,HO41,HP41,HQ41,HR41,HU41,FF41,FH41,FI41,FJ41,FK41,FN41,FQ41,FS41,FT41,FU41,FV41,FX41,AT41,AV41,AW41,BE41,BF41,BG41,BH41,GJ41,FL41,DZ41,EN41,EO41,EP41,EQ41,EZ41,FA41,FC41,FB41,FM41,FY41,Z41,AA41,AB41,AC41,AD41,AE41,AF41,AG41,AH41,AI41,AJ41,AK41,HS41,HT41,BY41,DA41,DC41,DD41,DE41,DF41,DT41,DU41,DV41,GR41,GV41,GY41,GZ41,HA41,HC41,HG41,GT41)</f>
        <v>660</v>
      </c>
      <c r="I41" s="36">
        <f t="shared" si="11"/>
        <v>780</v>
      </c>
      <c r="J41" s="37"/>
      <c r="K41" s="38"/>
      <c r="L41" s="38"/>
      <c r="M41" s="37"/>
      <c r="N41" s="37"/>
      <c r="O41" s="38"/>
      <c r="P41" s="38"/>
      <c r="Q41" s="37">
        <v>0</v>
      </c>
      <c r="R41" s="37"/>
      <c r="S41" s="38"/>
      <c r="T41" s="37"/>
      <c r="U41" s="38"/>
      <c r="V41" s="38"/>
      <c r="W41" s="37"/>
      <c r="X41" s="37"/>
      <c r="Y41" s="38"/>
      <c r="Z41" s="37">
        <v>0</v>
      </c>
      <c r="AA41" s="38"/>
      <c r="AB41" s="38"/>
      <c r="AC41" s="37">
        <v>0</v>
      </c>
      <c r="AD41" s="37"/>
      <c r="AE41" s="38"/>
      <c r="AF41" s="37"/>
      <c r="AG41" s="38"/>
      <c r="AH41" s="38"/>
      <c r="AI41" s="37">
        <v>0</v>
      </c>
      <c r="AJ41" s="37"/>
      <c r="AK41" s="38"/>
      <c r="AL41" s="38">
        <v>0</v>
      </c>
      <c r="AM41" s="37">
        <v>0</v>
      </c>
      <c r="AN41" s="37">
        <v>120</v>
      </c>
      <c r="AO41" s="38">
        <v>28</v>
      </c>
      <c r="AP41" s="37"/>
      <c r="AQ41" s="38"/>
      <c r="AR41" s="38">
        <v>0</v>
      </c>
      <c r="AS41" s="37">
        <v>0</v>
      </c>
      <c r="AT41" s="37">
        <v>0</v>
      </c>
      <c r="AU41" s="38">
        <v>0</v>
      </c>
      <c r="AV41" s="38"/>
      <c r="AW41" s="37">
        <v>0</v>
      </c>
      <c r="AX41" s="37"/>
      <c r="AY41" s="38">
        <v>49.3333333333333</v>
      </c>
      <c r="AZ41" s="37">
        <v>3</v>
      </c>
      <c r="BA41" s="38">
        <v>0</v>
      </c>
      <c r="BB41" s="38"/>
      <c r="BC41" s="37"/>
      <c r="BD41" s="37"/>
      <c r="BE41" s="38"/>
      <c r="BF41" s="38"/>
      <c r="BG41" s="37"/>
      <c r="BH41" s="37"/>
      <c r="BI41" s="38">
        <v>0</v>
      </c>
      <c r="BJ41" s="37">
        <v>0</v>
      </c>
      <c r="BK41" s="38">
        <v>632</v>
      </c>
      <c r="BL41" s="38"/>
      <c r="BM41" s="38"/>
      <c r="BN41" s="37">
        <v>0</v>
      </c>
      <c r="BO41" s="37"/>
      <c r="BP41" s="38"/>
      <c r="BQ41" s="38"/>
      <c r="BR41" s="37"/>
      <c r="BS41" s="37"/>
      <c r="BT41" s="37"/>
      <c r="BU41" s="37"/>
      <c r="BV41" s="37"/>
      <c r="BW41" s="37"/>
      <c r="BX41" s="48"/>
      <c r="BY41" s="48">
        <v>0</v>
      </c>
      <c r="BZ41" s="48"/>
      <c r="CA41" s="48"/>
      <c r="CB41" s="48"/>
      <c r="CC41" s="48"/>
      <c r="CD41" s="38"/>
      <c r="CE41" s="38"/>
      <c r="CF41" s="37"/>
      <c r="CG41" s="37"/>
      <c r="CH41" s="38"/>
      <c r="CI41" s="38"/>
      <c r="CJ41" s="37"/>
      <c r="CK41" s="37"/>
      <c r="CL41" s="38"/>
      <c r="CM41" s="37"/>
      <c r="CN41" s="38"/>
      <c r="CO41" s="38"/>
      <c r="CP41" s="37"/>
      <c r="CQ41" s="37">
        <v>0</v>
      </c>
      <c r="CR41" s="38"/>
      <c r="CS41" s="38"/>
      <c r="CT41" s="37"/>
      <c r="CU41" s="37"/>
      <c r="CV41" s="38"/>
      <c r="CW41" s="37"/>
      <c r="CX41" s="38"/>
      <c r="CY41" s="38">
        <v>0</v>
      </c>
      <c r="CZ41" s="38"/>
      <c r="DA41" s="38"/>
      <c r="DB41" s="38"/>
      <c r="DC41" s="38"/>
      <c r="DD41" s="38"/>
      <c r="DE41" s="38"/>
      <c r="DF41" s="38">
        <v>0</v>
      </c>
      <c r="DG41" s="37">
        <v>0</v>
      </c>
      <c r="DH41" s="38">
        <v>0</v>
      </c>
      <c r="DI41" s="37"/>
      <c r="DJ41" s="48"/>
      <c r="DK41" s="48"/>
      <c r="DL41" s="48">
        <v>0</v>
      </c>
      <c r="DM41" s="38"/>
      <c r="DN41" s="38">
        <v>0</v>
      </c>
      <c r="DO41" s="37"/>
      <c r="DP41" s="37"/>
      <c r="DQ41" s="38"/>
      <c r="DR41" s="38"/>
      <c r="DS41" s="37"/>
      <c r="DT41" s="48"/>
      <c r="DU41" s="48"/>
      <c r="DV41" s="48">
        <v>0</v>
      </c>
      <c r="DW41" s="38"/>
      <c r="DX41" s="37"/>
      <c r="DY41" s="38"/>
      <c r="DZ41" s="38"/>
      <c r="EA41" s="38"/>
      <c r="EB41" s="38"/>
      <c r="EC41" s="37">
        <v>0</v>
      </c>
      <c r="ED41" s="37">
        <v>0</v>
      </c>
      <c r="EE41" s="38">
        <v>0</v>
      </c>
      <c r="EF41" s="38"/>
      <c r="EG41" s="37"/>
      <c r="EH41" s="37"/>
      <c r="EI41" s="38">
        <v>0</v>
      </c>
      <c r="EJ41" s="37">
        <v>0</v>
      </c>
      <c r="EK41" s="38"/>
      <c r="EL41" s="38"/>
      <c r="EM41" s="37"/>
      <c r="EN41" s="37"/>
      <c r="EO41" s="38"/>
      <c r="EP41" s="38"/>
      <c r="EQ41" s="37"/>
      <c r="ER41" s="37"/>
      <c r="ES41" s="38"/>
      <c r="ET41" s="37"/>
      <c r="EU41" s="38"/>
      <c r="EV41" s="38"/>
      <c r="EW41" s="37"/>
      <c r="EX41" s="37"/>
      <c r="EY41" s="38"/>
      <c r="EZ41" s="38"/>
      <c r="FA41" s="37"/>
      <c r="FB41" s="37"/>
      <c r="FC41" s="37"/>
      <c r="FD41" s="38"/>
      <c r="FE41" s="37"/>
      <c r="FF41" s="38"/>
      <c r="FG41" s="38"/>
      <c r="FH41" s="37"/>
      <c r="FI41" s="37"/>
      <c r="FJ41" s="38"/>
      <c r="FK41" s="38"/>
      <c r="FL41" s="37"/>
      <c r="FM41" s="38"/>
      <c r="FN41" s="37"/>
      <c r="FO41" s="38"/>
      <c r="FP41" s="37"/>
      <c r="FQ41" s="38"/>
      <c r="FR41" s="38"/>
      <c r="FS41" s="37"/>
      <c r="FT41" s="37"/>
      <c r="FU41" s="38"/>
      <c r="FV41" s="38"/>
      <c r="FW41" s="37"/>
      <c r="FX41" s="37"/>
      <c r="FY41" s="38"/>
      <c r="FZ41" s="38"/>
      <c r="GA41" s="37"/>
      <c r="GB41" s="38"/>
      <c r="GC41" s="38"/>
      <c r="GD41" s="37"/>
      <c r="GE41" s="37"/>
      <c r="GF41" s="38"/>
      <c r="GG41" s="38"/>
      <c r="GH41" s="37"/>
      <c r="GI41" s="37"/>
      <c r="GJ41" s="38"/>
      <c r="GK41" s="37"/>
      <c r="GL41" s="48"/>
      <c r="GM41" s="48">
        <v>0</v>
      </c>
      <c r="GN41" s="48">
        <v>0</v>
      </c>
      <c r="GO41" s="48"/>
      <c r="GP41" s="48"/>
      <c r="GQ41" s="48"/>
      <c r="GR41" s="48"/>
      <c r="GS41" s="48"/>
      <c r="GT41" s="48"/>
      <c r="GU41" s="48"/>
      <c r="GV41" s="48"/>
      <c r="GW41" s="48"/>
      <c r="GX41" s="48">
        <v>0</v>
      </c>
      <c r="GY41" s="48"/>
      <c r="GZ41" s="48"/>
      <c r="HA41" s="48"/>
      <c r="HB41" s="48"/>
      <c r="HC41" s="48"/>
      <c r="HD41" s="48"/>
      <c r="HE41" s="48"/>
      <c r="HF41" s="48"/>
      <c r="HG41" s="48"/>
      <c r="HH41" s="48"/>
      <c r="HI41" s="48"/>
      <c r="HJ41" s="38"/>
      <c r="HK41" s="38"/>
      <c r="HL41" s="37"/>
      <c r="HM41" s="37"/>
      <c r="HN41" s="38"/>
      <c r="HO41" s="38"/>
      <c r="HP41" s="37"/>
      <c r="HQ41" s="37"/>
      <c r="HR41" s="38"/>
      <c r="HS41" s="38"/>
      <c r="HT41" s="37"/>
      <c r="HU41" s="37"/>
    </row>
    <row r="42" spans="1:229" ht="93.75" x14ac:dyDescent="0.25">
      <c r="A42" s="17">
        <v>33</v>
      </c>
      <c r="B42" s="18" t="s">
        <v>300</v>
      </c>
      <c r="C42" s="18" t="s">
        <v>1048</v>
      </c>
      <c r="D42" s="19">
        <v>1412028038</v>
      </c>
      <c r="E42" s="18" t="s">
        <v>995</v>
      </c>
      <c r="F42" s="18" t="s">
        <v>1005</v>
      </c>
      <c r="G42" s="16">
        <f t="shared" si="12"/>
        <v>484</v>
      </c>
      <c r="H42" s="16">
        <f t="shared" si="13"/>
        <v>1936.635</v>
      </c>
      <c r="I42" s="36">
        <f t="shared" si="11"/>
        <v>2420.6350000000002</v>
      </c>
      <c r="J42" s="37"/>
      <c r="K42" s="38"/>
      <c r="L42" s="38"/>
      <c r="M42" s="37"/>
      <c r="N42" s="37"/>
      <c r="O42" s="38"/>
      <c r="P42" s="38"/>
      <c r="Q42" s="37">
        <v>8.1999999999999993</v>
      </c>
      <c r="R42" s="37"/>
      <c r="S42" s="38"/>
      <c r="T42" s="37"/>
      <c r="U42" s="38"/>
      <c r="V42" s="38"/>
      <c r="W42" s="37"/>
      <c r="X42" s="37"/>
      <c r="Y42" s="38"/>
      <c r="Z42" s="37">
        <v>0</v>
      </c>
      <c r="AA42" s="38"/>
      <c r="AB42" s="38"/>
      <c r="AC42" s="37">
        <v>0</v>
      </c>
      <c r="AD42" s="37"/>
      <c r="AE42" s="38"/>
      <c r="AF42" s="37"/>
      <c r="AG42" s="38"/>
      <c r="AH42" s="38"/>
      <c r="AI42" s="37">
        <v>0</v>
      </c>
      <c r="AJ42" s="37"/>
      <c r="AK42" s="38"/>
      <c r="AL42" s="38">
        <v>2E-3</v>
      </c>
      <c r="AM42" s="37">
        <v>3</v>
      </c>
      <c r="AN42" s="37">
        <v>0</v>
      </c>
      <c r="AO42" s="38"/>
      <c r="AP42" s="37"/>
      <c r="AQ42" s="38"/>
      <c r="AR42" s="38">
        <v>0</v>
      </c>
      <c r="AS42" s="37">
        <v>0</v>
      </c>
      <c r="AT42" s="37">
        <v>0</v>
      </c>
      <c r="AU42" s="38">
        <v>0</v>
      </c>
      <c r="AV42" s="38"/>
      <c r="AW42" s="37">
        <v>0</v>
      </c>
      <c r="AX42" s="37"/>
      <c r="AY42" s="38">
        <v>0</v>
      </c>
      <c r="AZ42" s="37">
        <v>0</v>
      </c>
      <c r="BA42" s="38">
        <v>125</v>
      </c>
      <c r="BB42" s="38">
        <v>20</v>
      </c>
      <c r="BC42" s="37"/>
      <c r="BD42" s="37"/>
      <c r="BE42" s="38"/>
      <c r="BF42" s="38"/>
      <c r="BG42" s="37"/>
      <c r="BH42" s="37"/>
      <c r="BI42" s="38">
        <v>41.42</v>
      </c>
      <c r="BJ42" s="37">
        <v>3.5</v>
      </c>
      <c r="BK42" s="38">
        <v>1908.4349999999999</v>
      </c>
      <c r="BL42" s="38"/>
      <c r="BM42" s="38"/>
      <c r="BN42" s="37">
        <v>6</v>
      </c>
      <c r="BO42" s="37"/>
      <c r="BP42" s="38"/>
      <c r="BQ42" s="38"/>
      <c r="BR42" s="37"/>
      <c r="BS42" s="37"/>
      <c r="BT42" s="37"/>
      <c r="BU42" s="37"/>
      <c r="BV42" s="37"/>
      <c r="BW42" s="37"/>
      <c r="BX42" s="48"/>
      <c r="BY42" s="48">
        <v>0</v>
      </c>
      <c r="BZ42" s="48"/>
      <c r="CA42" s="48"/>
      <c r="CB42" s="48"/>
      <c r="CC42" s="48"/>
      <c r="CD42" s="38"/>
      <c r="CE42" s="38"/>
      <c r="CF42" s="37"/>
      <c r="CG42" s="37"/>
      <c r="CH42" s="38"/>
      <c r="CI42" s="38"/>
      <c r="CJ42" s="37"/>
      <c r="CK42" s="37"/>
      <c r="CL42" s="38"/>
      <c r="CM42" s="37"/>
      <c r="CN42" s="38"/>
      <c r="CO42" s="38"/>
      <c r="CP42" s="37"/>
      <c r="CQ42" s="37">
        <v>0</v>
      </c>
      <c r="CR42" s="38"/>
      <c r="CS42" s="38"/>
      <c r="CT42" s="37"/>
      <c r="CU42" s="37"/>
      <c r="CV42" s="38"/>
      <c r="CW42" s="37"/>
      <c r="CX42" s="38"/>
      <c r="CY42" s="38">
        <v>0</v>
      </c>
      <c r="CZ42" s="38"/>
      <c r="DA42" s="38"/>
      <c r="DB42" s="38"/>
      <c r="DC42" s="38"/>
      <c r="DD42" s="38"/>
      <c r="DE42" s="38"/>
      <c r="DF42" s="38">
        <v>0</v>
      </c>
      <c r="DG42" s="37">
        <v>0</v>
      </c>
      <c r="DH42" s="38">
        <v>0</v>
      </c>
      <c r="DI42" s="37"/>
      <c r="DJ42" s="48"/>
      <c r="DK42" s="48"/>
      <c r="DL42" s="48">
        <v>0</v>
      </c>
      <c r="DM42" s="38"/>
      <c r="DN42" s="38">
        <v>0</v>
      </c>
      <c r="DO42" s="37"/>
      <c r="DP42" s="37"/>
      <c r="DQ42" s="38"/>
      <c r="DR42" s="38"/>
      <c r="DS42" s="37"/>
      <c r="DT42" s="48"/>
      <c r="DU42" s="48"/>
      <c r="DV42" s="48">
        <v>0</v>
      </c>
      <c r="DW42" s="38"/>
      <c r="DX42" s="37"/>
      <c r="DY42" s="38"/>
      <c r="DZ42" s="38"/>
      <c r="EA42" s="38"/>
      <c r="EB42" s="38"/>
      <c r="EC42" s="37">
        <v>0</v>
      </c>
      <c r="ED42" s="37">
        <v>0</v>
      </c>
      <c r="EE42" s="38">
        <v>0</v>
      </c>
      <c r="EF42" s="38"/>
      <c r="EG42" s="37"/>
      <c r="EH42" s="37"/>
      <c r="EI42" s="38">
        <v>2</v>
      </c>
      <c r="EJ42" s="37">
        <v>359</v>
      </c>
      <c r="EK42" s="38"/>
      <c r="EL42" s="38"/>
      <c r="EM42" s="37"/>
      <c r="EN42" s="37"/>
      <c r="EO42" s="38"/>
      <c r="EP42" s="38"/>
      <c r="EQ42" s="37"/>
      <c r="ER42" s="37"/>
      <c r="ES42" s="38"/>
      <c r="ET42" s="37"/>
      <c r="EU42" s="38"/>
      <c r="EV42" s="38"/>
      <c r="EW42" s="37"/>
      <c r="EX42" s="37"/>
      <c r="EY42" s="38"/>
      <c r="EZ42" s="38"/>
      <c r="FA42" s="37"/>
      <c r="FB42" s="37"/>
      <c r="FC42" s="37"/>
      <c r="FD42" s="38"/>
      <c r="FE42" s="37"/>
      <c r="FF42" s="38"/>
      <c r="FG42" s="38"/>
      <c r="FH42" s="37"/>
      <c r="FI42" s="37"/>
      <c r="FJ42" s="38"/>
      <c r="FK42" s="38"/>
      <c r="FL42" s="37"/>
      <c r="FM42" s="38"/>
      <c r="FN42" s="37"/>
      <c r="FO42" s="38"/>
      <c r="FP42" s="37"/>
      <c r="FQ42" s="38"/>
      <c r="FR42" s="38"/>
      <c r="FS42" s="37"/>
      <c r="FT42" s="37"/>
      <c r="FU42" s="38"/>
      <c r="FV42" s="38"/>
      <c r="FW42" s="37"/>
      <c r="FX42" s="37"/>
      <c r="FY42" s="38"/>
      <c r="FZ42" s="38"/>
      <c r="GA42" s="37"/>
      <c r="GB42" s="38"/>
      <c r="GC42" s="38"/>
      <c r="GD42" s="37"/>
      <c r="GE42" s="37"/>
      <c r="GF42" s="38"/>
      <c r="GG42" s="38"/>
      <c r="GH42" s="37"/>
      <c r="GI42" s="37"/>
      <c r="GJ42" s="38"/>
      <c r="GK42" s="37"/>
      <c r="GL42" s="48"/>
      <c r="GM42" s="48">
        <v>0</v>
      </c>
      <c r="GN42" s="48">
        <v>0</v>
      </c>
      <c r="GO42" s="48"/>
      <c r="GP42" s="48"/>
      <c r="GQ42" s="48"/>
      <c r="GR42" s="48"/>
      <c r="GS42" s="48"/>
      <c r="GT42" s="48"/>
      <c r="GU42" s="48"/>
      <c r="GV42" s="48"/>
      <c r="GW42" s="48"/>
      <c r="GX42" s="48">
        <v>0</v>
      </c>
      <c r="GY42" s="48"/>
      <c r="GZ42" s="48"/>
      <c r="HA42" s="48"/>
      <c r="HB42" s="48"/>
      <c r="HC42" s="48"/>
      <c r="HD42" s="48"/>
      <c r="HE42" s="48"/>
      <c r="HF42" s="48"/>
      <c r="HG42" s="48"/>
      <c r="HH42" s="48"/>
      <c r="HI42" s="48"/>
      <c r="HJ42" s="38"/>
      <c r="HK42" s="38"/>
      <c r="HL42" s="37"/>
      <c r="HM42" s="37"/>
      <c r="HN42" s="38"/>
      <c r="HO42" s="38"/>
      <c r="HP42" s="37"/>
      <c r="HQ42" s="37"/>
      <c r="HR42" s="38"/>
      <c r="HS42" s="38"/>
      <c r="HT42" s="37"/>
      <c r="HU42" s="37"/>
    </row>
    <row r="43" spans="1:229" ht="93.75" x14ac:dyDescent="0.25">
      <c r="A43" s="17">
        <v>34</v>
      </c>
      <c r="B43" s="18" t="s">
        <v>300</v>
      </c>
      <c r="C43" s="18" t="s">
        <v>1049</v>
      </c>
      <c r="D43" s="19">
        <v>1393357198</v>
      </c>
      <c r="E43" s="18" t="s">
        <v>935</v>
      </c>
      <c r="F43" s="18" t="s">
        <v>1005</v>
      </c>
      <c r="G43" s="16">
        <f t="shared" si="12"/>
        <v>0</v>
      </c>
      <c r="H43" s="16">
        <f t="shared" si="13"/>
        <v>8038.6790000000001</v>
      </c>
      <c r="I43" s="36">
        <f t="shared" si="11"/>
        <v>8038.6790000000001</v>
      </c>
      <c r="J43" s="37"/>
      <c r="K43" s="38"/>
      <c r="L43" s="38"/>
      <c r="M43" s="37"/>
      <c r="N43" s="37"/>
      <c r="O43" s="38"/>
      <c r="P43" s="38"/>
      <c r="Q43" s="37">
        <v>0</v>
      </c>
      <c r="R43" s="37"/>
      <c r="S43" s="38"/>
      <c r="T43" s="37"/>
      <c r="U43" s="38"/>
      <c r="V43" s="38"/>
      <c r="W43" s="37"/>
      <c r="X43" s="37"/>
      <c r="Y43" s="38"/>
      <c r="Z43" s="37">
        <v>0</v>
      </c>
      <c r="AA43" s="38"/>
      <c r="AB43" s="38"/>
      <c r="AC43" s="37">
        <v>0</v>
      </c>
      <c r="AD43" s="37"/>
      <c r="AE43" s="38"/>
      <c r="AF43" s="37"/>
      <c r="AG43" s="38"/>
      <c r="AH43" s="38"/>
      <c r="AI43" s="37">
        <v>0</v>
      </c>
      <c r="AJ43" s="37"/>
      <c r="AK43" s="38"/>
      <c r="AL43" s="38">
        <v>0</v>
      </c>
      <c r="AM43" s="37">
        <v>0</v>
      </c>
      <c r="AN43" s="37">
        <v>0</v>
      </c>
      <c r="AO43" s="38"/>
      <c r="AP43" s="37"/>
      <c r="AQ43" s="38"/>
      <c r="AR43" s="38">
        <v>0</v>
      </c>
      <c r="AS43" s="37">
        <v>0</v>
      </c>
      <c r="AT43" s="37">
        <v>794</v>
      </c>
      <c r="AU43" s="38">
        <v>0</v>
      </c>
      <c r="AV43" s="38"/>
      <c r="AW43" s="37">
        <v>0</v>
      </c>
      <c r="AX43" s="37"/>
      <c r="AY43" s="38">
        <v>0</v>
      </c>
      <c r="AZ43" s="37">
        <v>0</v>
      </c>
      <c r="BA43" s="38">
        <v>0</v>
      </c>
      <c r="BB43" s="38"/>
      <c r="BC43" s="37"/>
      <c r="BD43" s="37"/>
      <c r="BE43" s="38"/>
      <c r="BF43" s="38"/>
      <c r="BG43" s="37"/>
      <c r="BH43" s="37"/>
      <c r="BI43" s="38">
        <v>0</v>
      </c>
      <c r="BJ43" s="37">
        <v>0</v>
      </c>
      <c r="BK43" s="38">
        <v>7244.6790000000001</v>
      </c>
      <c r="BL43" s="38"/>
      <c r="BM43" s="38"/>
      <c r="BN43" s="37">
        <v>0</v>
      </c>
      <c r="BO43" s="37"/>
      <c r="BP43" s="38"/>
      <c r="BQ43" s="38"/>
      <c r="BR43" s="37"/>
      <c r="BS43" s="37"/>
      <c r="BT43" s="37"/>
      <c r="BU43" s="37"/>
      <c r="BV43" s="37"/>
      <c r="BW43" s="37"/>
      <c r="BX43" s="48"/>
      <c r="BY43" s="48">
        <v>0</v>
      </c>
      <c r="BZ43" s="48"/>
      <c r="CA43" s="48"/>
      <c r="CB43" s="48"/>
      <c r="CC43" s="48"/>
      <c r="CD43" s="38"/>
      <c r="CE43" s="38"/>
      <c r="CF43" s="37"/>
      <c r="CG43" s="37"/>
      <c r="CH43" s="38"/>
      <c r="CI43" s="38"/>
      <c r="CJ43" s="37"/>
      <c r="CK43" s="37"/>
      <c r="CL43" s="38"/>
      <c r="CM43" s="37"/>
      <c r="CN43" s="38"/>
      <c r="CO43" s="38"/>
      <c r="CP43" s="37"/>
      <c r="CQ43" s="37">
        <v>0</v>
      </c>
      <c r="CR43" s="38"/>
      <c r="CS43" s="38"/>
      <c r="CT43" s="37"/>
      <c r="CU43" s="37"/>
      <c r="CV43" s="38"/>
      <c r="CW43" s="37"/>
      <c r="CX43" s="38"/>
      <c r="CY43" s="38">
        <v>0</v>
      </c>
      <c r="CZ43" s="38"/>
      <c r="DA43" s="38"/>
      <c r="DB43" s="38"/>
      <c r="DC43" s="38"/>
      <c r="DD43" s="38"/>
      <c r="DE43" s="38"/>
      <c r="DF43" s="38">
        <v>0</v>
      </c>
      <c r="DG43" s="37">
        <v>0</v>
      </c>
      <c r="DH43" s="38">
        <v>0</v>
      </c>
      <c r="DI43" s="37"/>
      <c r="DJ43" s="48"/>
      <c r="DK43" s="48"/>
      <c r="DL43" s="48">
        <v>0</v>
      </c>
      <c r="DM43" s="38"/>
      <c r="DN43" s="38">
        <v>0</v>
      </c>
      <c r="DO43" s="37"/>
      <c r="DP43" s="37"/>
      <c r="DQ43" s="38"/>
      <c r="DR43" s="38"/>
      <c r="DS43" s="37"/>
      <c r="DT43" s="48"/>
      <c r="DU43" s="48"/>
      <c r="DV43" s="48">
        <v>0</v>
      </c>
      <c r="DW43" s="38"/>
      <c r="DX43" s="37"/>
      <c r="DY43" s="38"/>
      <c r="DZ43" s="38"/>
      <c r="EA43" s="38"/>
      <c r="EB43" s="38"/>
      <c r="EC43" s="37">
        <v>0</v>
      </c>
      <c r="ED43" s="37">
        <v>0</v>
      </c>
      <c r="EE43" s="38">
        <v>0</v>
      </c>
      <c r="EF43" s="38"/>
      <c r="EG43" s="37"/>
      <c r="EH43" s="37"/>
      <c r="EI43" s="38">
        <v>0</v>
      </c>
      <c r="EJ43" s="37">
        <v>0</v>
      </c>
      <c r="EK43" s="38"/>
      <c r="EL43" s="38"/>
      <c r="EM43" s="37"/>
      <c r="EN43" s="37"/>
      <c r="EO43" s="38"/>
      <c r="EP43" s="38"/>
      <c r="EQ43" s="37"/>
      <c r="ER43" s="37"/>
      <c r="ES43" s="38"/>
      <c r="ET43" s="37"/>
      <c r="EU43" s="38"/>
      <c r="EV43" s="38"/>
      <c r="EW43" s="37"/>
      <c r="EX43" s="37"/>
      <c r="EY43" s="38"/>
      <c r="EZ43" s="38"/>
      <c r="FA43" s="37"/>
      <c r="FB43" s="37"/>
      <c r="FC43" s="37"/>
      <c r="FD43" s="38"/>
      <c r="FE43" s="37"/>
      <c r="FF43" s="38"/>
      <c r="FG43" s="38"/>
      <c r="FH43" s="37"/>
      <c r="FI43" s="37"/>
      <c r="FJ43" s="38"/>
      <c r="FK43" s="38"/>
      <c r="FL43" s="37"/>
      <c r="FM43" s="38"/>
      <c r="FN43" s="37"/>
      <c r="FO43" s="38"/>
      <c r="FP43" s="37"/>
      <c r="FQ43" s="38"/>
      <c r="FR43" s="38"/>
      <c r="FS43" s="37"/>
      <c r="FT43" s="37"/>
      <c r="FU43" s="38"/>
      <c r="FV43" s="38"/>
      <c r="FW43" s="37"/>
      <c r="FX43" s="37"/>
      <c r="FY43" s="38"/>
      <c r="FZ43" s="38"/>
      <c r="GA43" s="37"/>
      <c r="GB43" s="38"/>
      <c r="GC43" s="38"/>
      <c r="GD43" s="37"/>
      <c r="GE43" s="37"/>
      <c r="GF43" s="38"/>
      <c r="GG43" s="38"/>
      <c r="GH43" s="37"/>
      <c r="GI43" s="37"/>
      <c r="GJ43" s="38"/>
      <c r="GK43" s="37"/>
      <c r="GL43" s="48"/>
      <c r="GM43" s="48">
        <v>0</v>
      </c>
      <c r="GN43" s="48">
        <v>0</v>
      </c>
      <c r="GO43" s="48"/>
      <c r="GP43" s="48"/>
      <c r="GQ43" s="48"/>
      <c r="GR43" s="48"/>
      <c r="GS43" s="48"/>
      <c r="GT43" s="48"/>
      <c r="GU43" s="48"/>
      <c r="GV43" s="48"/>
      <c r="GW43" s="48"/>
      <c r="GX43" s="48">
        <v>0</v>
      </c>
      <c r="GY43" s="48"/>
      <c r="GZ43" s="48"/>
      <c r="HA43" s="48"/>
      <c r="HB43" s="48"/>
      <c r="HC43" s="48"/>
      <c r="HD43" s="48"/>
      <c r="HE43" s="48"/>
      <c r="HF43" s="48"/>
      <c r="HG43" s="48"/>
      <c r="HH43" s="48"/>
      <c r="HI43" s="48"/>
      <c r="HJ43" s="38"/>
      <c r="HK43" s="38"/>
      <c r="HL43" s="37"/>
      <c r="HM43" s="37"/>
      <c r="HN43" s="38"/>
      <c r="HO43" s="38"/>
      <c r="HP43" s="37"/>
      <c r="HQ43" s="37"/>
      <c r="HR43" s="38"/>
      <c r="HS43" s="38"/>
      <c r="HT43" s="37"/>
      <c r="HU43" s="37"/>
    </row>
    <row r="44" spans="1:229" ht="93.75" x14ac:dyDescent="0.25">
      <c r="A44" s="17">
        <v>35</v>
      </c>
      <c r="B44" s="18" t="s">
        <v>300</v>
      </c>
      <c r="C44" s="18" t="s">
        <v>1050</v>
      </c>
      <c r="D44" s="19">
        <v>1392871078</v>
      </c>
      <c r="E44" s="18" t="s">
        <v>935</v>
      </c>
      <c r="F44" s="18" t="s">
        <v>1005</v>
      </c>
      <c r="G44" s="16">
        <f t="shared" si="12"/>
        <v>0</v>
      </c>
      <c r="H44" s="16">
        <f t="shared" si="13"/>
        <v>4460.3720000000003</v>
      </c>
      <c r="I44" s="36">
        <f t="shared" si="11"/>
        <v>4460.3720000000003</v>
      </c>
      <c r="J44" s="37"/>
      <c r="K44" s="38"/>
      <c r="L44" s="38"/>
      <c r="M44" s="37"/>
      <c r="N44" s="37"/>
      <c r="O44" s="38"/>
      <c r="P44" s="38"/>
      <c r="Q44" s="37">
        <v>0</v>
      </c>
      <c r="R44" s="37"/>
      <c r="S44" s="38"/>
      <c r="T44" s="37"/>
      <c r="U44" s="38"/>
      <c r="V44" s="38"/>
      <c r="W44" s="37"/>
      <c r="X44" s="37"/>
      <c r="Y44" s="38"/>
      <c r="Z44" s="37">
        <v>0</v>
      </c>
      <c r="AA44" s="38"/>
      <c r="AB44" s="38"/>
      <c r="AC44" s="37">
        <v>0</v>
      </c>
      <c r="AD44" s="37"/>
      <c r="AE44" s="38"/>
      <c r="AF44" s="37"/>
      <c r="AG44" s="38"/>
      <c r="AH44" s="38"/>
      <c r="AI44" s="37">
        <v>0</v>
      </c>
      <c r="AJ44" s="37"/>
      <c r="AK44" s="38"/>
      <c r="AL44" s="38">
        <v>0</v>
      </c>
      <c r="AM44" s="37">
        <v>0</v>
      </c>
      <c r="AN44" s="37">
        <v>0</v>
      </c>
      <c r="AO44" s="38"/>
      <c r="AP44" s="37"/>
      <c r="AQ44" s="38"/>
      <c r="AR44" s="38">
        <v>0</v>
      </c>
      <c r="AS44" s="37">
        <v>0</v>
      </c>
      <c r="AT44" s="37">
        <v>63</v>
      </c>
      <c r="AU44" s="38">
        <v>0</v>
      </c>
      <c r="AV44" s="38"/>
      <c r="AW44" s="37">
        <v>0</v>
      </c>
      <c r="AX44" s="37"/>
      <c r="AY44" s="38">
        <v>0</v>
      </c>
      <c r="AZ44" s="37">
        <v>0</v>
      </c>
      <c r="BA44" s="38">
        <v>0</v>
      </c>
      <c r="BB44" s="38"/>
      <c r="BC44" s="37"/>
      <c r="BD44" s="37"/>
      <c r="BE44" s="38"/>
      <c r="BF44" s="38"/>
      <c r="BG44" s="37"/>
      <c r="BH44" s="37"/>
      <c r="BI44" s="38">
        <v>0</v>
      </c>
      <c r="BJ44" s="37">
        <v>0</v>
      </c>
      <c r="BK44" s="38">
        <v>4397.3720000000003</v>
      </c>
      <c r="BL44" s="38"/>
      <c r="BM44" s="38"/>
      <c r="BN44" s="37">
        <v>118</v>
      </c>
      <c r="BO44" s="37"/>
      <c r="BP44" s="38"/>
      <c r="BQ44" s="38"/>
      <c r="BR44" s="37"/>
      <c r="BS44" s="37"/>
      <c r="BT44" s="37"/>
      <c r="BU44" s="37"/>
      <c r="BV44" s="37"/>
      <c r="BW44" s="37"/>
      <c r="BX44" s="48"/>
      <c r="BY44" s="48">
        <v>0</v>
      </c>
      <c r="BZ44" s="48"/>
      <c r="CA44" s="48"/>
      <c r="CB44" s="48"/>
      <c r="CC44" s="48"/>
      <c r="CD44" s="38"/>
      <c r="CE44" s="38"/>
      <c r="CF44" s="37"/>
      <c r="CG44" s="37"/>
      <c r="CH44" s="38"/>
      <c r="CI44" s="38"/>
      <c r="CJ44" s="37"/>
      <c r="CK44" s="37"/>
      <c r="CL44" s="38"/>
      <c r="CM44" s="37"/>
      <c r="CN44" s="38"/>
      <c r="CO44" s="38"/>
      <c r="CP44" s="37"/>
      <c r="CQ44" s="37">
        <v>0</v>
      </c>
      <c r="CR44" s="38"/>
      <c r="CS44" s="38"/>
      <c r="CT44" s="37"/>
      <c r="CU44" s="37"/>
      <c r="CV44" s="38"/>
      <c r="CW44" s="37"/>
      <c r="CX44" s="38"/>
      <c r="CY44" s="38">
        <v>0</v>
      </c>
      <c r="CZ44" s="38"/>
      <c r="DA44" s="38"/>
      <c r="DB44" s="38"/>
      <c r="DC44" s="38"/>
      <c r="DD44" s="38"/>
      <c r="DE44" s="38"/>
      <c r="DF44" s="38">
        <v>0</v>
      </c>
      <c r="DG44" s="37">
        <v>0</v>
      </c>
      <c r="DH44" s="38">
        <v>0</v>
      </c>
      <c r="DI44" s="37"/>
      <c r="DJ44" s="48"/>
      <c r="DK44" s="48"/>
      <c r="DL44" s="48">
        <v>0</v>
      </c>
      <c r="DM44" s="38"/>
      <c r="DN44" s="38">
        <v>0</v>
      </c>
      <c r="DO44" s="37"/>
      <c r="DP44" s="37"/>
      <c r="DQ44" s="38"/>
      <c r="DR44" s="38"/>
      <c r="DS44" s="37"/>
      <c r="DT44" s="48"/>
      <c r="DU44" s="48"/>
      <c r="DV44" s="48">
        <v>0</v>
      </c>
      <c r="DW44" s="38"/>
      <c r="DX44" s="37"/>
      <c r="DY44" s="38"/>
      <c r="DZ44" s="38"/>
      <c r="EA44" s="38"/>
      <c r="EB44" s="38"/>
      <c r="EC44" s="37">
        <v>0</v>
      </c>
      <c r="ED44" s="37">
        <v>0</v>
      </c>
      <c r="EE44" s="38">
        <v>0</v>
      </c>
      <c r="EF44" s="38"/>
      <c r="EG44" s="37"/>
      <c r="EH44" s="37"/>
      <c r="EI44" s="38">
        <v>0</v>
      </c>
      <c r="EJ44" s="37">
        <v>0</v>
      </c>
      <c r="EK44" s="38"/>
      <c r="EL44" s="38"/>
      <c r="EM44" s="37"/>
      <c r="EN44" s="37"/>
      <c r="EO44" s="38"/>
      <c r="EP44" s="38"/>
      <c r="EQ44" s="37"/>
      <c r="ER44" s="37"/>
      <c r="ES44" s="38"/>
      <c r="ET44" s="37"/>
      <c r="EU44" s="38"/>
      <c r="EV44" s="38"/>
      <c r="EW44" s="37"/>
      <c r="EX44" s="37"/>
      <c r="EY44" s="38"/>
      <c r="EZ44" s="38"/>
      <c r="FA44" s="37"/>
      <c r="FB44" s="37"/>
      <c r="FC44" s="37"/>
      <c r="FD44" s="38"/>
      <c r="FE44" s="37"/>
      <c r="FF44" s="38"/>
      <c r="FG44" s="38"/>
      <c r="FH44" s="37"/>
      <c r="FI44" s="37"/>
      <c r="FJ44" s="38"/>
      <c r="FK44" s="38"/>
      <c r="FL44" s="37"/>
      <c r="FM44" s="38"/>
      <c r="FN44" s="37"/>
      <c r="FO44" s="38"/>
      <c r="FP44" s="37"/>
      <c r="FQ44" s="38"/>
      <c r="FR44" s="38"/>
      <c r="FS44" s="37"/>
      <c r="FT44" s="37"/>
      <c r="FU44" s="38"/>
      <c r="FV44" s="38"/>
      <c r="FW44" s="37"/>
      <c r="FX44" s="37"/>
      <c r="FY44" s="38"/>
      <c r="FZ44" s="38"/>
      <c r="GA44" s="37"/>
      <c r="GB44" s="38"/>
      <c r="GC44" s="38"/>
      <c r="GD44" s="37"/>
      <c r="GE44" s="37"/>
      <c r="GF44" s="38"/>
      <c r="GG44" s="38"/>
      <c r="GH44" s="37"/>
      <c r="GI44" s="37"/>
      <c r="GJ44" s="38"/>
      <c r="GK44" s="37"/>
      <c r="GL44" s="48"/>
      <c r="GM44" s="48">
        <v>0</v>
      </c>
      <c r="GN44" s="48">
        <v>0</v>
      </c>
      <c r="GO44" s="48"/>
      <c r="GP44" s="48"/>
      <c r="GQ44" s="48"/>
      <c r="GR44" s="48"/>
      <c r="GS44" s="48"/>
      <c r="GT44" s="48"/>
      <c r="GU44" s="48"/>
      <c r="GV44" s="48"/>
      <c r="GW44" s="48"/>
      <c r="GX44" s="48">
        <v>0</v>
      </c>
      <c r="GY44" s="48"/>
      <c r="GZ44" s="48"/>
      <c r="HA44" s="48"/>
      <c r="HB44" s="48"/>
      <c r="HC44" s="48"/>
      <c r="HD44" s="48"/>
      <c r="HE44" s="48"/>
      <c r="HF44" s="48"/>
      <c r="HG44" s="48"/>
      <c r="HH44" s="48"/>
      <c r="HI44" s="48"/>
      <c r="HJ44" s="38"/>
      <c r="HK44" s="38"/>
      <c r="HL44" s="37"/>
      <c r="HM44" s="37"/>
      <c r="HN44" s="38"/>
      <c r="HO44" s="38"/>
      <c r="HP44" s="37"/>
      <c r="HQ44" s="37"/>
      <c r="HR44" s="38"/>
      <c r="HS44" s="38"/>
      <c r="HT44" s="37"/>
      <c r="HU44" s="37"/>
    </row>
    <row r="45" spans="1:229" ht="75" x14ac:dyDescent="0.25">
      <c r="A45" s="17">
        <v>36</v>
      </c>
      <c r="B45" s="18" t="s">
        <v>300</v>
      </c>
      <c r="C45" s="18" t="s">
        <v>1051</v>
      </c>
      <c r="D45" s="19">
        <v>1392659458</v>
      </c>
      <c r="E45" s="18" t="s">
        <v>935</v>
      </c>
      <c r="F45" s="18" t="s">
        <v>1005</v>
      </c>
      <c r="G45" s="16">
        <f t="shared" si="12"/>
        <v>1400</v>
      </c>
      <c r="H45" s="16">
        <f t="shared" si="13"/>
        <v>11235.755000000001</v>
      </c>
      <c r="I45" s="36">
        <f t="shared" si="11"/>
        <v>12635.755000000001</v>
      </c>
      <c r="J45" s="38"/>
      <c r="K45" s="38"/>
      <c r="L45" s="193"/>
      <c r="M45" s="193"/>
      <c r="N45" s="193"/>
      <c r="O45" s="193"/>
      <c r="P45" s="193"/>
      <c r="Q45" s="193">
        <v>507.5</v>
      </c>
      <c r="R45" s="193"/>
      <c r="S45" s="193"/>
      <c r="T45" s="37"/>
      <c r="U45" s="37"/>
      <c r="V45" s="37"/>
      <c r="W45" s="37"/>
      <c r="X45" s="37"/>
      <c r="Y45" s="37"/>
      <c r="Z45" s="37">
        <v>0</v>
      </c>
      <c r="AA45" s="37"/>
      <c r="AB45" s="37"/>
      <c r="AC45" s="37">
        <v>0</v>
      </c>
      <c r="AD45" s="37"/>
      <c r="AE45" s="37"/>
      <c r="AF45" s="37"/>
      <c r="AG45" s="37"/>
      <c r="AH45" s="37"/>
      <c r="AI45" s="37">
        <v>0</v>
      </c>
      <c r="AJ45" s="37"/>
      <c r="AK45" s="37"/>
      <c r="AL45" s="37">
        <v>0.20899999999999999</v>
      </c>
      <c r="AM45" s="37">
        <v>4</v>
      </c>
      <c r="AN45" s="37">
        <v>1400</v>
      </c>
      <c r="AO45" s="37">
        <v>154</v>
      </c>
      <c r="AP45" s="37"/>
      <c r="AQ45" s="37"/>
      <c r="AR45" s="37">
        <v>0</v>
      </c>
      <c r="AS45" s="37">
        <v>0</v>
      </c>
      <c r="AT45" s="37">
        <v>0</v>
      </c>
      <c r="AU45" s="37">
        <v>0</v>
      </c>
      <c r="AV45" s="37"/>
      <c r="AW45" s="37">
        <v>0</v>
      </c>
      <c r="AX45" s="37"/>
      <c r="AY45" s="38">
        <v>388.5</v>
      </c>
      <c r="AZ45" s="37">
        <v>4</v>
      </c>
      <c r="BA45" s="37">
        <v>0</v>
      </c>
      <c r="BB45" s="37"/>
      <c r="BC45" s="37"/>
      <c r="BD45" s="37"/>
      <c r="BE45" s="37"/>
      <c r="BF45" s="37"/>
      <c r="BG45" s="37"/>
      <c r="BH45" s="37"/>
      <c r="BI45" s="37">
        <v>0</v>
      </c>
      <c r="BJ45" s="37">
        <v>0</v>
      </c>
      <c r="BK45" s="37">
        <v>850.82550000000003</v>
      </c>
      <c r="BL45" s="38"/>
      <c r="BM45" s="38">
        <v>7657.4295000000002</v>
      </c>
      <c r="BN45" s="37">
        <v>0</v>
      </c>
      <c r="BO45" s="37"/>
      <c r="BP45" s="37"/>
      <c r="BQ45" s="37"/>
      <c r="BR45" s="37"/>
      <c r="BS45" s="37"/>
      <c r="BT45" s="37"/>
      <c r="BU45" s="37"/>
      <c r="BV45" s="37"/>
      <c r="BW45" s="37"/>
      <c r="BX45" s="37"/>
      <c r="BY45" s="37">
        <v>0</v>
      </c>
      <c r="BZ45" s="37"/>
      <c r="CA45" s="37"/>
      <c r="CB45" s="37"/>
      <c r="CC45" s="37"/>
      <c r="CD45" s="37"/>
      <c r="CE45" s="37"/>
      <c r="CF45" s="37"/>
      <c r="CG45" s="37"/>
      <c r="CH45" s="37"/>
      <c r="CI45" s="37"/>
      <c r="CJ45" s="37"/>
      <c r="CK45" s="37"/>
      <c r="CL45" s="37"/>
      <c r="CM45" s="37"/>
      <c r="CN45" s="37"/>
      <c r="CO45" s="37"/>
      <c r="CP45" s="37"/>
      <c r="CQ45" s="37">
        <v>1</v>
      </c>
      <c r="CR45" s="37"/>
      <c r="CS45" s="37"/>
      <c r="CT45" s="37"/>
      <c r="CU45" s="37"/>
      <c r="CV45" s="37"/>
      <c r="CW45" s="37"/>
      <c r="CX45" s="37"/>
      <c r="CY45" s="37">
        <v>7</v>
      </c>
      <c r="CZ45" s="37"/>
      <c r="DA45" s="37"/>
      <c r="DB45" s="37"/>
      <c r="DC45" s="37"/>
      <c r="DD45" s="37"/>
      <c r="DE45" s="37"/>
      <c r="DF45" s="37">
        <v>1342</v>
      </c>
      <c r="DG45" s="37">
        <v>8</v>
      </c>
      <c r="DH45" s="37">
        <v>58</v>
      </c>
      <c r="DI45" s="37"/>
      <c r="DJ45" s="37"/>
      <c r="DK45" s="37"/>
      <c r="DL45" s="37">
        <v>0</v>
      </c>
      <c r="DM45" s="37"/>
      <c r="DN45" s="37">
        <v>2</v>
      </c>
      <c r="DO45" s="37"/>
      <c r="DP45" s="37"/>
      <c r="DQ45" s="37"/>
      <c r="DR45" s="37"/>
      <c r="DS45" s="37"/>
      <c r="DT45" s="37"/>
      <c r="DU45" s="37"/>
      <c r="DV45" s="37">
        <v>658</v>
      </c>
      <c r="DW45" s="37"/>
      <c r="DX45" s="37"/>
      <c r="DY45" s="37"/>
      <c r="DZ45" s="37"/>
      <c r="EA45" s="37"/>
      <c r="EB45" s="37"/>
      <c r="EC45" s="37">
        <v>0</v>
      </c>
      <c r="ED45" s="37">
        <v>0</v>
      </c>
      <c r="EE45" s="37">
        <v>0</v>
      </c>
      <c r="EF45" s="37"/>
      <c r="EG45" s="37"/>
      <c r="EH45" s="37"/>
      <c r="EI45" s="37">
        <v>0</v>
      </c>
      <c r="EJ45" s="37">
        <v>0</v>
      </c>
      <c r="EK45" s="37"/>
      <c r="EL45" s="37"/>
      <c r="EM45" s="37"/>
      <c r="EN45" s="37"/>
      <c r="EO45" s="37"/>
      <c r="EP45" s="37"/>
      <c r="EQ45" s="37"/>
      <c r="ER45" s="37"/>
      <c r="ES45" s="37"/>
      <c r="ET45" s="37"/>
      <c r="EU45" s="37"/>
      <c r="EV45" s="37"/>
      <c r="EW45" s="37"/>
      <c r="EX45" s="37"/>
      <c r="EY45" s="37"/>
      <c r="EZ45" s="37"/>
      <c r="FA45" s="37"/>
      <c r="FB45" s="37"/>
      <c r="FC45" s="37"/>
      <c r="FD45" s="37"/>
      <c r="FE45" s="37"/>
      <c r="FF45" s="37"/>
      <c r="FG45" s="37"/>
      <c r="FH45" s="37"/>
      <c r="FI45" s="37"/>
      <c r="FJ45" s="37"/>
      <c r="FK45" s="37"/>
      <c r="FL45" s="37"/>
      <c r="FM45" s="37"/>
      <c r="FN45" s="37"/>
      <c r="FO45" s="37"/>
      <c r="FP45" s="37"/>
      <c r="FQ45" s="37"/>
      <c r="FR45" s="37"/>
      <c r="FS45" s="37"/>
      <c r="FT45" s="37"/>
      <c r="FU45" s="37"/>
      <c r="FV45" s="37"/>
      <c r="FW45" s="37"/>
      <c r="FX45" s="37"/>
      <c r="FY45" s="37"/>
      <c r="FZ45" s="37"/>
      <c r="GA45" s="194"/>
      <c r="GB45" s="194"/>
      <c r="GC45" s="194"/>
      <c r="GD45" s="194"/>
      <c r="GE45" s="194"/>
      <c r="GF45" s="194"/>
      <c r="GG45" s="194"/>
      <c r="GH45" s="194"/>
      <c r="GI45" s="194"/>
      <c r="GJ45" s="194"/>
      <c r="GK45" s="194"/>
      <c r="GL45" s="194"/>
      <c r="GM45" s="194">
        <v>0</v>
      </c>
      <c r="GN45" s="194">
        <v>0</v>
      </c>
      <c r="GO45" s="194"/>
      <c r="GP45" s="194"/>
      <c r="GQ45" s="194"/>
      <c r="GR45" s="194"/>
      <c r="GS45" s="194"/>
      <c r="GT45" s="194"/>
      <c r="GU45" s="194"/>
      <c r="GV45" s="194"/>
      <c r="GW45" s="194"/>
      <c r="GX45" s="194">
        <v>0</v>
      </c>
      <c r="GY45" s="194"/>
      <c r="GZ45" s="194"/>
      <c r="HA45" s="194"/>
      <c r="HB45" s="194"/>
      <c r="HC45" s="194"/>
      <c r="HD45" s="194"/>
      <c r="HE45" s="194"/>
      <c r="HF45" s="194"/>
      <c r="HG45" s="194"/>
      <c r="HH45" s="194"/>
      <c r="HI45" s="194"/>
      <c r="HJ45" s="194"/>
      <c r="HK45" s="194"/>
      <c r="HL45" s="194"/>
      <c r="HM45" s="194"/>
      <c r="HN45" s="194"/>
      <c r="HO45" s="194"/>
      <c r="HP45" s="194"/>
      <c r="HQ45" s="194"/>
      <c r="HR45" s="194"/>
      <c r="HS45" s="194"/>
      <c r="HT45" s="194"/>
      <c r="HU45" s="194"/>
    </row>
    <row r="46" spans="1:229" ht="56.25" x14ac:dyDescent="0.25">
      <c r="A46" s="17">
        <v>37</v>
      </c>
      <c r="B46" s="18" t="s">
        <v>300</v>
      </c>
      <c r="C46" s="18" t="s">
        <v>1052</v>
      </c>
      <c r="D46" s="19">
        <v>5419403982</v>
      </c>
      <c r="E46" s="18" t="s">
        <v>1006</v>
      </c>
      <c r="F46" s="18" t="s">
        <v>1005</v>
      </c>
      <c r="G46" s="16">
        <f t="shared" si="12"/>
        <v>0</v>
      </c>
      <c r="H46" s="16">
        <f t="shared" si="13"/>
        <v>4328.4340000000002</v>
      </c>
      <c r="I46" s="36">
        <f t="shared" si="11"/>
        <v>4328.4340000000002</v>
      </c>
      <c r="J46" s="38"/>
      <c r="K46" s="38"/>
      <c r="L46" s="193"/>
      <c r="M46" s="193"/>
      <c r="N46" s="193"/>
      <c r="O46" s="193"/>
      <c r="P46" s="193"/>
      <c r="Q46" s="193">
        <v>508</v>
      </c>
      <c r="R46" s="193"/>
      <c r="S46" s="193"/>
      <c r="T46" s="37"/>
      <c r="U46" s="37"/>
      <c r="V46" s="37"/>
      <c r="W46" s="37"/>
      <c r="X46" s="37"/>
      <c r="Y46" s="37"/>
      <c r="Z46" s="37">
        <v>0</v>
      </c>
      <c r="AA46" s="37"/>
      <c r="AB46" s="37"/>
      <c r="AC46" s="37">
        <v>0</v>
      </c>
      <c r="AD46" s="37"/>
      <c r="AE46" s="37"/>
      <c r="AF46" s="37"/>
      <c r="AG46" s="37"/>
      <c r="AH46" s="37"/>
      <c r="AI46" s="37">
        <v>0</v>
      </c>
      <c r="AJ46" s="37"/>
      <c r="AK46" s="37"/>
      <c r="AL46" s="37">
        <v>0.33700000000000002</v>
      </c>
      <c r="AM46" s="37">
        <v>2</v>
      </c>
      <c r="AN46" s="37">
        <v>0</v>
      </c>
      <c r="AO46" s="37"/>
      <c r="AP46" s="37"/>
      <c r="AQ46" s="37"/>
      <c r="AR46" s="37">
        <v>0</v>
      </c>
      <c r="AS46" s="37">
        <v>0</v>
      </c>
      <c r="AT46" s="37">
        <v>0</v>
      </c>
      <c r="AU46" s="37">
        <v>0</v>
      </c>
      <c r="AV46" s="37"/>
      <c r="AW46" s="37">
        <v>0</v>
      </c>
      <c r="AX46" s="37"/>
      <c r="AY46" s="37">
        <v>0</v>
      </c>
      <c r="AZ46" s="37">
        <v>0</v>
      </c>
      <c r="BA46" s="37">
        <v>0</v>
      </c>
      <c r="BB46" s="37"/>
      <c r="BC46" s="37"/>
      <c r="BD46" s="37"/>
      <c r="BE46" s="37"/>
      <c r="BF46" s="37"/>
      <c r="BG46" s="37"/>
      <c r="BH46" s="37"/>
      <c r="BI46" s="37">
        <v>0</v>
      </c>
      <c r="BJ46" s="37">
        <v>0</v>
      </c>
      <c r="BK46" s="38">
        <v>3820.4340000000002</v>
      </c>
      <c r="BL46" s="38"/>
      <c r="BM46" s="38"/>
      <c r="BN46" s="37">
        <v>0</v>
      </c>
      <c r="BO46" s="37"/>
      <c r="BP46" s="37"/>
      <c r="BQ46" s="37"/>
      <c r="BR46" s="37"/>
      <c r="BS46" s="37"/>
      <c r="BT46" s="37"/>
      <c r="BU46" s="37"/>
      <c r="BV46" s="37"/>
      <c r="BW46" s="37"/>
      <c r="BX46" s="37"/>
      <c r="BY46" s="37">
        <v>0</v>
      </c>
      <c r="BZ46" s="37"/>
      <c r="CA46" s="37"/>
      <c r="CB46" s="37"/>
      <c r="CC46" s="37"/>
      <c r="CD46" s="37"/>
      <c r="CE46" s="37"/>
      <c r="CF46" s="37"/>
      <c r="CG46" s="37"/>
      <c r="CH46" s="37"/>
      <c r="CI46" s="37"/>
      <c r="CJ46" s="37"/>
      <c r="CK46" s="37"/>
      <c r="CL46" s="37"/>
      <c r="CM46" s="37"/>
      <c r="CN46" s="37"/>
      <c r="CO46" s="37"/>
      <c r="CP46" s="37"/>
      <c r="CQ46" s="37">
        <v>0</v>
      </c>
      <c r="CR46" s="37"/>
      <c r="CS46" s="37"/>
      <c r="CT46" s="37"/>
      <c r="CU46" s="37"/>
      <c r="CV46" s="37"/>
      <c r="CW46" s="37"/>
      <c r="CX46" s="37"/>
      <c r="CY46" s="37">
        <v>0</v>
      </c>
      <c r="CZ46" s="37"/>
      <c r="DA46" s="37"/>
      <c r="DB46" s="37"/>
      <c r="DC46" s="37"/>
      <c r="DD46" s="37"/>
      <c r="DE46" s="37"/>
      <c r="DF46" s="37">
        <v>0</v>
      </c>
      <c r="DG46" s="37">
        <v>0</v>
      </c>
      <c r="DH46" s="37">
        <v>0</v>
      </c>
      <c r="DI46" s="37"/>
      <c r="DJ46" s="37"/>
      <c r="DK46" s="37"/>
      <c r="DL46" s="37">
        <v>0</v>
      </c>
      <c r="DM46" s="37"/>
      <c r="DN46" s="37">
        <v>0</v>
      </c>
      <c r="DO46" s="37"/>
      <c r="DP46" s="37"/>
      <c r="DQ46" s="37"/>
      <c r="DR46" s="37"/>
      <c r="DS46" s="37"/>
      <c r="DT46" s="37"/>
      <c r="DU46" s="37"/>
      <c r="DV46" s="37">
        <v>0</v>
      </c>
      <c r="DW46" s="37"/>
      <c r="DX46" s="37"/>
      <c r="DY46" s="37"/>
      <c r="DZ46" s="37"/>
      <c r="EA46" s="37"/>
      <c r="EB46" s="37"/>
      <c r="EC46" s="37">
        <v>0</v>
      </c>
      <c r="ED46" s="37">
        <v>0</v>
      </c>
      <c r="EE46" s="37">
        <v>0</v>
      </c>
      <c r="EF46" s="37"/>
      <c r="EG46" s="37"/>
      <c r="EH46" s="37"/>
      <c r="EI46" s="37">
        <v>0</v>
      </c>
      <c r="EJ46" s="37">
        <v>0</v>
      </c>
      <c r="EK46" s="37"/>
      <c r="EL46" s="37"/>
      <c r="EM46" s="37"/>
      <c r="EN46" s="37"/>
      <c r="EO46" s="37"/>
      <c r="EP46" s="37"/>
      <c r="EQ46" s="37"/>
      <c r="ER46" s="37"/>
      <c r="ES46" s="37"/>
      <c r="ET46" s="37"/>
      <c r="EU46" s="37"/>
      <c r="EV46" s="37"/>
      <c r="EW46" s="37"/>
      <c r="EX46" s="37"/>
      <c r="EY46" s="37"/>
      <c r="EZ46" s="37"/>
      <c r="FA46" s="37"/>
      <c r="FB46" s="37"/>
      <c r="FC46" s="37"/>
      <c r="FD46" s="37"/>
      <c r="FE46" s="37"/>
      <c r="FF46" s="37"/>
      <c r="FG46" s="37"/>
      <c r="FH46" s="37"/>
      <c r="FI46" s="37"/>
      <c r="FJ46" s="37"/>
      <c r="FK46" s="37"/>
      <c r="FL46" s="37"/>
      <c r="FM46" s="37"/>
      <c r="FN46" s="37"/>
      <c r="FO46" s="37"/>
      <c r="FP46" s="37"/>
      <c r="FQ46" s="37"/>
      <c r="FR46" s="37"/>
      <c r="FS46" s="37"/>
      <c r="FT46" s="37"/>
      <c r="FU46" s="37"/>
      <c r="FV46" s="37"/>
      <c r="FW46" s="37"/>
      <c r="FX46" s="37"/>
      <c r="FY46" s="37"/>
      <c r="FZ46" s="37"/>
      <c r="GA46" s="194"/>
      <c r="GB46" s="194"/>
      <c r="GC46" s="194"/>
      <c r="GD46" s="194"/>
      <c r="GE46" s="194"/>
      <c r="GF46" s="194"/>
      <c r="GG46" s="194"/>
      <c r="GH46" s="194"/>
      <c r="GI46" s="194"/>
      <c r="GJ46" s="194"/>
      <c r="GK46" s="194"/>
      <c r="GL46" s="194"/>
      <c r="GM46" s="194">
        <v>0</v>
      </c>
      <c r="GN46" s="194">
        <v>0</v>
      </c>
      <c r="GO46" s="194"/>
      <c r="GP46" s="194"/>
      <c r="GQ46" s="194"/>
      <c r="GR46" s="194"/>
      <c r="GS46" s="194"/>
      <c r="GT46" s="194"/>
      <c r="GU46" s="194"/>
      <c r="GV46" s="194"/>
      <c r="GW46" s="194"/>
      <c r="GX46" s="194">
        <v>0</v>
      </c>
      <c r="GY46" s="194"/>
      <c r="GZ46" s="194"/>
      <c r="HA46" s="194"/>
      <c r="HB46" s="194"/>
      <c r="HC46" s="194"/>
      <c r="HD46" s="194"/>
      <c r="HE46" s="194"/>
      <c r="HF46" s="194"/>
      <c r="HG46" s="194"/>
      <c r="HH46" s="194"/>
      <c r="HI46" s="194"/>
      <c r="HJ46" s="194"/>
      <c r="HK46" s="194"/>
      <c r="HL46" s="194"/>
      <c r="HM46" s="194"/>
      <c r="HN46" s="194"/>
      <c r="HO46" s="194"/>
      <c r="HP46" s="194"/>
      <c r="HQ46" s="194"/>
      <c r="HR46" s="194"/>
      <c r="HS46" s="194"/>
      <c r="HT46" s="194"/>
      <c r="HU46" s="194"/>
    </row>
    <row r="47" spans="1:229" ht="56.25" x14ac:dyDescent="0.25">
      <c r="A47" s="17">
        <v>38</v>
      </c>
      <c r="B47" s="18" t="s">
        <v>300</v>
      </c>
      <c r="C47" s="18" t="s">
        <v>1053</v>
      </c>
      <c r="D47" s="19">
        <v>5419669862</v>
      </c>
      <c r="E47" s="18" t="s">
        <v>1006</v>
      </c>
      <c r="F47" s="18" t="s">
        <v>1005</v>
      </c>
      <c r="G47" s="16">
        <f t="shared" si="12"/>
        <v>0</v>
      </c>
      <c r="H47" s="16">
        <f t="shared" si="13"/>
        <v>2339.288</v>
      </c>
      <c r="I47" s="36">
        <f t="shared" si="11"/>
        <v>2339.288</v>
      </c>
      <c r="J47" s="38"/>
      <c r="K47" s="38"/>
      <c r="L47" s="193"/>
      <c r="M47" s="193"/>
      <c r="N47" s="193"/>
      <c r="O47" s="193"/>
      <c r="P47" s="193"/>
      <c r="Q47" s="193">
        <v>487</v>
      </c>
      <c r="R47" s="193"/>
      <c r="S47" s="193"/>
      <c r="T47" s="37"/>
      <c r="U47" s="37"/>
      <c r="V47" s="37"/>
      <c r="W47" s="37"/>
      <c r="X47" s="37"/>
      <c r="Y47" s="37"/>
      <c r="Z47" s="37">
        <v>0</v>
      </c>
      <c r="AA47" s="37"/>
      <c r="AB47" s="37"/>
      <c r="AC47" s="37">
        <v>0</v>
      </c>
      <c r="AD47" s="37"/>
      <c r="AE47" s="37"/>
      <c r="AF47" s="37"/>
      <c r="AG47" s="37"/>
      <c r="AH47" s="37"/>
      <c r="AI47" s="37">
        <v>0</v>
      </c>
      <c r="AJ47" s="37"/>
      <c r="AK47" s="37"/>
      <c r="AL47" s="37">
        <v>1E-3</v>
      </c>
      <c r="AM47" s="37">
        <v>2</v>
      </c>
      <c r="AN47" s="37">
        <v>0</v>
      </c>
      <c r="AO47" s="37"/>
      <c r="AP47" s="37"/>
      <c r="AQ47" s="37"/>
      <c r="AR47" s="37">
        <v>0</v>
      </c>
      <c r="AS47" s="37">
        <v>0</v>
      </c>
      <c r="AT47" s="37">
        <v>0</v>
      </c>
      <c r="AU47" s="37">
        <v>0</v>
      </c>
      <c r="AV47" s="37"/>
      <c r="AW47" s="37">
        <v>0</v>
      </c>
      <c r="AX47" s="37"/>
      <c r="AY47" s="37">
        <v>0</v>
      </c>
      <c r="AZ47" s="37">
        <v>0</v>
      </c>
      <c r="BA47" s="37">
        <v>0</v>
      </c>
      <c r="BB47" s="37"/>
      <c r="BC47" s="37"/>
      <c r="BD47" s="37"/>
      <c r="BE47" s="37"/>
      <c r="BF47" s="37"/>
      <c r="BG47" s="37"/>
      <c r="BH47" s="37"/>
      <c r="BI47" s="37">
        <v>0</v>
      </c>
      <c r="BJ47" s="37">
        <v>0</v>
      </c>
      <c r="BK47" s="38">
        <v>1852.288</v>
      </c>
      <c r="BL47" s="38"/>
      <c r="BM47" s="38"/>
      <c r="BN47" s="37">
        <v>0</v>
      </c>
      <c r="BO47" s="37"/>
      <c r="BP47" s="37"/>
      <c r="BQ47" s="37"/>
      <c r="BR47" s="37"/>
      <c r="BS47" s="37"/>
      <c r="BT47" s="37"/>
      <c r="BU47" s="37"/>
      <c r="BV47" s="37"/>
      <c r="BW47" s="37"/>
      <c r="BX47" s="37"/>
      <c r="BY47" s="37">
        <v>0</v>
      </c>
      <c r="BZ47" s="37"/>
      <c r="CA47" s="37"/>
      <c r="CB47" s="37"/>
      <c r="CC47" s="37"/>
      <c r="CD47" s="37"/>
      <c r="CE47" s="37"/>
      <c r="CF47" s="37"/>
      <c r="CG47" s="37"/>
      <c r="CH47" s="37"/>
      <c r="CI47" s="37"/>
      <c r="CJ47" s="37"/>
      <c r="CK47" s="37"/>
      <c r="CL47" s="37"/>
      <c r="CM47" s="37"/>
      <c r="CN47" s="37"/>
      <c r="CO47" s="37"/>
      <c r="CP47" s="37"/>
      <c r="CQ47" s="37">
        <v>0</v>
      </c>
      <c r="CR47" s="37"/>
      <c r="CS47" s="37"/>
      <c r="CT47" s="37"/>
      <c r="CU47" s="37"/>
      <c r="CV47" s="37"/>
      <c r="CW47" s="37"/>
      <c r="CX47" s="37"/>
      <c r="CY47" s="37">
        <v>0</v>
      </c>
      <c r="CZ47" s="37"/>
      <c r="DA47" s="37"/>
      <c r="DB47" s="37"/>
      <c r="DC47" s="37"/>
      <c r="DD47" s="37"/>
      <c r="DE47" s="37"/>
      <c r="DF47" s="37">
        <v>0</v>
      </c>
      <c r="DG47" s="37">
        <v>0</v>
      </c>
      <c r="DH47" s="37">
        <v>0</v>
      </c>
      <c r="DI47" s="37"/>
      <c r="DJ47" s="37"/>
      <c r="DK47" s="37"/>
      <c r="DL47" s="37">
        <v>0</v>
      </c>
      <c r="DM47" s="37"/>
      <c r="DN47" s="37">
        <v>0</v>
      </c>
      <c r="DO47" s="37"/>
      <c r="DP47" s="37"/>
      <c r="DQ47" s="37"/>
      <c r="DR47" s="37"/>
      <c r="DS47" s="37"/>
      <c r="DT47" s="37"/>
      <c r="DU47" s="37"/>
      <c r="DV47" s="37">
        <v>0</v>
      </c>
      <c r="DW47" s="37"/>
      <c r="DX47" s="37"/>
      <c r="DY47" s="37"/>
      <c r="DZ47" s="37"/>
      <c r="EA47" s="37"/>
      <c r="EB47" s="37"/>
      <c r="EC47" s="37">
        <v>0</v>
      </c>
      <c r="ED47" s="37">
        <v>0</v>
      </c>
      <c r="EE47" s="37">
        <v>0</v>
      </c>
      <c r="EF47" s="37"/>
      <c r="EG47" s="37"/>
      <c r="EH47" s="37"/>
      <c r="EI47" s="37">
        <v>0</v>
      </c>
      <c r="EJ47" s="37">
        <v>0</v>
      </c>
      <c r="EK47" s="37"/>
      <c r="EL47" s="37"/>
      <c r="EM47" s="37"/>
      <c r="EN47" s="37"/>
      <c r="EO47" s="37"/>
      <c r="EP47" s="37"/>
      <c r="EQ47" s="37"/>
      <c r="ER47" s="37"/>
      <c r="ES47" s="37"/>
      <c r="ET47" s="37"/>
      <c r="EU47" s="37"/>
      <c r="EV47" s="37"/>
      <c r="EW47" s="37"/>
      <c r="EX47" s="37"/>
      <c r="EY47" s="37"/>
      <c r="EZ47" s="37"/>
      <c r="FA47" s="37"/>
      <c r="FB47" s="37"/>
      <c r="FC47" s="37"/>
      <c r="FD47" s="37"/>
      <c r="FE47" s="37"/>
      <c r="FF47" s="37"/>
      <c r="FG47" s="37"/>
      <c r="FH47" s="37"/>
      <c r="FI47" s="37"/>
      <c r="FJ47" s="37"/>
      <c r="FK47" s="37"/>
      <c r="FL47" s="37"/>
      <c r="FM47" s="37"/>
      <c r="FN47" s="37"/>
      <c r="FO47" s="37"/>
      <c r="FP47" s="37"/>
      <c r="FQ47" s="37"/>
      <c r="FR47" s="37"/>
      <c r="FS47" s="37"/>
      <c r="FT47" s="37"/>
      <c r="FU47" s="37"/>
      <c r="FV47" s="37"/>
      <c r="FW47" s="37"/>
      <c r="FX47" s="37"/>
      <c r="FY47" s="37"/>
      <c r="FZ47" s="37"/>
      <c r="GA47" s="194"/>
      <c r="GB47" s="194"/>
      <c r="GC47" s="194"/>
      <c r="GD47" s="194"/>
      <c r="GE47" s="194"/>
      <c r="GF47" s="194"/>
      <c r="GG47" s="194"/>
      <c r="GH47" s="194"/>
      <c r="GI47" s="194"/>
      <c r="GJ47" s="194"/>
      <c r="GK47" s="194"/>
      <c r="GL47" s="194"/>
      <c r="GM47" s="194">
        <v>0</v>
      </c>
      <c r="GN47" s="194">
        <v>0</v>
      </c>
      <c r="GO47" s="194"/>
      <c r="GP47" s="194"/>
      <c r="GQ47" s="194"/>
      <c r="GR47" s="194"/>
      <c r="GS47" s="194"/>
      <c r="GT47" s="194"/>
      <c r="GU47" s="194"/>
      <c r="GV47" s="194"/>
      <c r="GW47" s="194"/>
      <c r="GX47" s="194">
        <v>0</v>
      </c>
      <c r="GY47" s="194"/>
      <c r="GZ47" s="194"/>
      <c r="HA47" s="194"/>
      <c r="HB47" s="194"/>
      <c r="HC47" s="194"/>
      <c r="HD47" s="194"/>
      <c r="HE47" s="194"/>
      <c r="HF47" s="194"/>
      <c r="HG47" s="194"/>
      <c r="HH47" s="194"/>
      <c r="HI47" s="194"/>
      <c r="HJ47" s="194"/>
      <c r="HK47" s="194"/>
      <c r="HL47" s="194"/>
      <c r="HM47" s="194"/>
      <c r="HN47" s="194"/>
      <c r="HO47" s="194"/>
      <c r="HP47" s="194"/>
      <c r="HQ47" s="194"/>
      <c r="HR47" s="194"/>
      <c r="HS47" s="194"/>
      <c r="HT47" s="194"/>
      <c r="HU47" s="194"/>
    </row>
    <row r="48" spans="1:229" ht="56.25" x14ac:dyDescent="0.25">
      <c r="A48" s="17">
        <v>39</v>
      </c>
      <c r="B48" s="18" t="s">
        <v>300</v>
      </c>
      <c r="C48" s="18" t="s">
        <v>1054</v>
      </c>
      <c r="D48" s="19">
        <v>5419706742</v>
      </c>
      <c r="E48" s="18" t="s">
        <v>989</v>
      </c>
      <c r="F48" s="18" t="s">
        <v>1005</v>
      </c>
      <c r="G48" s="16">
        <f t="shared" si="12"/>
        <v>0</v>
      </c>
      <c r="H48" s="16">
        <f t="shared" si="13"/>
        <v>5500.8760000000002</v>
      </c>
      <c r="I48" s="36">
        <f t="shared" si="11"/>
        <v>5500.8760000000002</v>
      </c>
      <c r="J48" s="38"/>
      <c r="K48" s="38"/>
      <c r="L48" s="193"/>
      <c r="M48" s="193"/>
      <c r="N48" s="193"/>
      <c r="O48" s="193"/>
      <c r="P48" s="193"/>
      <c r="Q48" s="193">
        <v>1095</v>
      </c>
      <c r="R48" s="193"/>
      <c r="S48" s="193"/>
      <c r="T48" s="37"/>
      <c r="U48" s="37"/>
      <c r="V48" s="37"/>
      <c r="W48" s="37"/>
      <c r="X48" s="37"/>
      <c r="Y48" s="37"/>
      <c r="Z48" s="37">
        <v>0</v>
      </c>
      <c r="AA48" s="37"/>
      <c r="AB48" s="37"/>
      <c r="AC48" s="37">
        <v>0</v>
      </c>
      <c r="AD48" s="37"/>
      <c r="AE48" s="37"/>
      <c r="AF48" s="37"/>
      <c r="AG48" s="37"/>
      <c r="AH48" s="37"/>
      <c r="AI48" s="37">
        <v>0</v>
      </c>
      <c r="AJ48" s="37"/>
      <c r="AK48" s="37"/>
      <c r="AL48" s="37">
        <v>0.56299999999999994</v>
      </c>
      <c r="AM48" s="37">
        <v>2</v>
      </c>
      <c r="AN48" s="37">
        <v>0</v>
      </c>
      <c r="AO48" s="37"/>
      <c r="AP48" s="37"/>
      <c r="AQ48" s="37"/>
      <c r="AR48" s="37">
        <v>0</v>
      </c>
      <c r="AS48" s="37">
        <v>0</v>
      </c>
      <c r="AT48" s="37">
        <v>0</v>
      </c>
      <c r="AU48" s="37">
        <v>0</v>
      </c>
      <c r="AV48" s="37"/>
      <c r="AW48" s="37">
        <v>0</v>
      </c>
      <c r="AX48" s="37"/>
      <c r="AY48" s="37">
        <v>0</v>
      </c>
      <c r="AZ48" s="37">
        <v>0</v>
      </c>
      <c r="BA48" s="37">
        <v>0</v>
      </c>
      <c r="BB48" s="37"/>
      <c r="BC48" s="37"/>
      <c r="BD48" s="37"/>
      <c r="BE48" s="37"/>
      <c r="BF48" s="37"/>
      <c r="BG48" s="37"/>
      <c r="BH48" s="37"/>
      <c r="BI48" s="37">
        <v>0</v>
      </c>
      <c r="BJ48" s="37">
        <v>0</v>
      </c>
      <c r="BK48" s="38">
        <v>4306.2759999999998</v>
      </c>
      <c r="BL48" s="38"/>
      <c r="BM48" s="38"/>
      <c r="BN48" s="37">
        <v>0</v>
      </c>
      <c r="BO48" s="37"/>
      <c r="BP48" s="37"/>
      <c r="BQ48" s="37"/>
      <c r="BR48" s="37"/>
      <c r="BS48" s="37"/>
      <c r="BT48" s="37"/>
      <c r="BU48" s="37"/>
      <c r="BV48" s="37"/>
      <c r="BW48" s="37"/>
      <c r="BX48" s="37"/>
      <c r="BY48" s="37">
        <v>0</v>
      </c>
      <c r="BZ48" s="37"/>
      <c r="CA48" s="37"/>
      <c r="CB48" s="37"/>
      <c r="CC48" s="37"/>
      <c r="CD48" s="37"/>
      <c r="CE48" s="37"/>
      <c r="CF48" s="37"/>
      <c r="CG48" s="37"/>
      <c r="CH48" s="37"/>
      <c r="CI48" s="37"/>
      <c r="CJ48" s="37"/>
      <c r="CK48" s="37"/>
      <c r="CL48" s="37"/>
      <c r="CM48" s="37"/>
      <c r="CN48" s="37"/>
      <c r="CO48" s="37"/>
      <c r="CP48" s="37"/>
      <c r="CQ48" s="37">
        <v>1</v>
      </c>
      <c r="CR48" s="37"/>
      <c r="CS48" s="37"/>
      <c r="CT48" s="37"/>
      <c r="CU48" s="37"/>
      <c r="CV48" s="37"/>
      <c r="CW48" s="37"/>
      <c r="CX48" s="37"/>
      <c r="CY48" s="37">
        <v>2</v>
      </c>
      <c r="CZ48" s="37"/>
      <c r="DA48" s="37"/>
      <c r="DB48" s="37"/>
      <c r="DC48" s="37"/>
      <c r="DD48" s="37"/>
      <c r="DE48" s="37"/>
      <c r="DF48" s="37">
        <v>0</v>
      </c>
      <c r="DG48" s="37">
        <v>0</v>
      </c>
      <c r="DH48" s="37">
        <v>99.6</v>
      </c>
      <c r="DI48" s="37"/>
      <c r="DJ48" s="37"/>
      <c r="DK48" s="37"/>
      <c r="DL48" s="37">
        <v>0</v>
      </c>
      <c r="DM48" s="37"/>
      <c r="DN48" s="37">
        <v>2</v>
      </c>
      <c r="DO48" s="37"/>
      <c r="DP48" s="37"/>
      <c r="DQ48" s="37"/>
      <c r="DR48" s="37"/>
      <c r="DS48" s="37"/>
      <c r="DT48" s="37"/>
      <c r="DU48" s="37"/>
      <c r="DV48" s="37">
        <v>0</v>
      </c>
      <c r="DW48" s="37"/>
      <c r="DX48" s="37"/>
      <c r="DY48" s="37"/>
      <c r="DZ48" s="37"/>
      <c r="EA48" s="37"/>
      <c r="EB48" s="37"/>
      <c r="EC48" s="37">
        <v>0</v>
      </c>
      <c r="ED48" s="37">
        <v>0</v>
      </c>
      <c r="EE48" s="37">
        <v>0</v>
      </c>
      <c r="EF48" s="37"/>
      <c r="EG48" s="37"/>
      <c r="EH48" s="37"/>
      <c r="EI48" s="37">
        <v>0</v>
      </c>
      <c r="EJ48" s="37">
        <v>0</v>
      </c>
      <c r="EK48" s="37"/>
      <c r="EL48" s="37"/>
      <c r="EM48" s="37"/>
      <c r="EN48" s="37"/>
      <c r="EO48" s="37"/>
      <c r="EP48" s="37"/>
      <c r="EQ48" s="37"/>
      <c r="ER48" s="37"/>
      <c r="ES48" s="37"/>
      <c r="ET48" s="37"/>
      <c r="EU48" s="37"/>
      <c r="EV48" s="37"/>
      <c r="EW48" s="37"/>
      <c r="EX48" s="37"/>
      <c r="EY48" s="37"/>
      <c r="EZ48" s="37"/>
      <c r="FA48" s="37"/>
      <c r="FB48" s="37"/>
      <c r="FC48" s="37"/>
      <c r="FD48" s="37"/>
      <c r="FE48" s="37"/>
      <c r="FF48" s="37"/>
      <c r="FG48" s="37"/>
      <c r="FH48" s="37"/>
      <c r="FI48" s="37"/>
      <c r="FJ48" s="37"/>
      <c r="FK48" s="37"/>
      <c r="FL48" s="37"/>
      <c r="FM48" s="37"/>
      <c r="FN48" s="37"/>
      <c r="FO48" s="37"/>
      <c r="FP48" s="37"/>
      <c r="FQ48" s="37"/>
      <c r="FR48" s="37"/>
      <c r="FS48" s="37"/>
      <c r="FT48" s="37"/>
      <c r="FU48" s="37"/>
      <c r="FV48" s="37"/>
      <c r="FW48" s="37"/>
      <c r="FX48" s="37"/>
      <c r="FY48" s="37"/>
      <c r="FZ48" s="37"/>
      <c r="GA48" s="194"/>
      <c r="GB48" s="194"/>
      <c r="GC48" s="194"/>
      <c r="GD48" s="194"/>
      <c r="GE48" s="194"/>
      <c r="GF48" s="194"/>
      <c r="GG48" s="194"/>
      <c r="GH48" s="194"/>
      <c r="GI48" s="194"/>
      <c r="GJ48" s="194"/>
      <c r="GK48" s="194"/>
      <c r="GL48" s="194"/>
      <c r="GM48" s="194">
        <v>0</v>
      </c>
      <c r="GN48" s="194">
        <v>0</v>
      </c>
      <c r="GO48" s="194"/>
      <c r="GP48" s="194"/>
      <c r="GQ48" s="194"/>
      <c r="GR48" s="194"/>
      <c r="GS48" s="194"/>
      <c r="GT48" s="194"/>
      <c r="GU48" s="194"/>
      <c r="GV48" s="194"/>
      <c r="GW48" s="194"/>
      <c r="GX48" s="194">
        <v>0</v>
      </c>
      <c r="GY48" s="194"/>
      <c r="GZ48" s="194"/>
      <c r="HA48" s="194"/>
      <c r="HB48" s="194"/>
      <c r="HC48" s="194"/>
      <c r="HD48" s="194"/>
      <c r="HE48" s="194"/>
      <c r="HF48" s="194"/>
      <c r="HG48" s="194"/>
      <c r="HH48" s="194"/>
      <c r="HI48" s="194"/>
      <c r="HJ48" s="194"/>
      <c r="HK48" s="194"/>
      <c r="HL48" s="194"/>
      <c r="HM48" s="194"/>
      <c r="HN48" s="194"/>
      <c r="HO48" s="194"/>
      <c r="HP48" s="194"/>
      <c r="HQ48" s="194"/>
      <c r="HR48" s="194"/>
      <c r="HS48" s="194"/>
      <c r="HT48" s="194"/>
      <c r="HU48" s="194"/>
    </row>
    <row r="49" spans="1:229" ht="112.5" x14ac:dyDescent="0.25">
      <c r="A49" s="17">
        <v>40</v>
      </c>
      <c r="B49" s="18" t="s">
        <v>300</v>
      </c>
      <c r="C49" s="18" t="s">
        <v>1055</v>
      </c>
      <c r="D49" s="19">
        <v>5420122682</v>
      </c>
      <c r="E49" s="18" t="s">
        <v>1006</v>
      </c>
      <c r="F49" s="18" t="s">
        <v>1005</v>
      </c>
      <c r="G49" s="16">
        <f t="shared" si="12"/>
        <v>0</v>
      </c>
      <c r="H49" s="16">
        <f t="shared" si="13"/>
        <v>3144.8739999999998</v>
      </c>
      <c r="I49" s="36">
        <f t="shared" si="11"/>
        <v>3144.8739999999998</v>
      </c>
      <c r="J49" s="38"/>
      <c r="K49" s="38"/>
      <c r="L49" s="193"/>
      <c r="M49" s="193"/>
      <c r="N49" s="193"/>
      <c r="O49" s="193"/>
      <c r="P49" s="193"/>
      <c r="Q49" s="193">
        <v>0</v>
      </c>
      <c r="R49" s="193"/>
      <c r="S49" s="193"/>
      <c r="T49" s="37"/>
      <c r="U49" s="37"/>
      <c r="V49" s="37"/>
      <c r="W49" s="37"/>
      <c r="X49" s="37"/>
      <c r="Y49" s="37"/>
      <c r="Z49" s="37">
        <v>0</v>
      </c>
      <c r="AA49" s="37"/>
      <c r="AB49" s="37"/>
      <c r="AC49" s="37">
        <v>0</v>
      </c>
      <c r="AD49" s="37"/>
      <c r="AE49" s="37"/>
      <c r="AF49" s="37"/>
      <c r="AG49" s="37"/>
      <c r="AH49" s="37"/>
      <c r="AI49" s="37">
        <v>0</v>
      </c>
      <c r="AJ49" s="37"/>
      <c r="AK49" s="37"/>
      <c r="AL49" s="37">
        <v>0</v>
      </c>
      <c r="AM49" s="37">
        <v>0</v>
      </c>
      <c r="AN49" s="37">
        <v>0</v>
      </c>
      <c r="AO49" s="37"/>
      <c r="AP49" s="37"/>
      <c r="AQ49" s="37"/>
      <c r="AR49" s="37">
        <v>0</v>
      </c>
      <c r="AS49" s="37">
        <v>0</v>
      </c>
      <c r="AT49" s="37">
        <v>0</v>
      </c>
      <c r="AU49" s="37">
        <v>0</v>
      </c>
      <c r="AV49" s="37"/>
      <c r="AW49" s="37">
        <v>0</v>
      </c>
      <c r="AX49" s="37"/>
      <c r="AY49" s="37">
        <v>0</v>
      </c>
      <c r="AZ49" s="37">
        <v>0</v>
      </c>
      <c r="BA49" s="37">
        <v>0</v>
      </c>
      <c r="BB49" s="37"/>
      <c r="BC49" s="37"/>
      <c r="BD49" s="37"/>
      <c r="BE49" s="37"/>
      <c r="BF49" s="37"/>
      <c r="BG49" s="37"/>
      <c r="BH49" s="37"/>
      <c r="BI49" s="37">
        <v>0</v>
      </c>
      <c r="BJ49" s="37">
        <v>0</v>
      </c>
      <c r="BK49" s="38">
        <v>3144.8739999999998</v>
      </c>
      <c r="BL49" s="38"/>
      <c r="BM49" s="38"/>
      <c r="BN49" s="37">
        <v>0</v>
      </c>
      <c r="BO49" s="37"/>
      <c r="BP49" s="37"/>
      <c r="BQ49" s="37"/>
      <c r="BR49" s="37"/>
      <c r="BS49" s="37"/>
      <c r="BT49" s="37"/>
      <c r="BU49" s="37"/>
      <c r="BV49" s="37"/>
      <c r="BW49" s="37"/>
      <c r="BX49" s="37"/>
      <c r="BY49" s="37">
        <v>0</v>
      </c>
      <c r="BZ49" s="37"/>
      <c r="CA49" s="37"/>
      <c r="CB49" s="37"/>
      <c r="CC49" s="37"/>
      <c r="CD49" s="37"/>
      <c r="CE49" s="37"/>
      <c r="CF49" s="37"/>
      <c r="CG49" s="37"/>
      <c r="CH49" s="37"/>
      <c r="CI49" s="37"/>
      <c r="CJ49" s="37"/>
      <c r="CK49" s="37"/>
      <c r="CL49" s="37"/>
      <c r="CM49" s="37"/>
      <c r="CN49" s="37"/>
      <c r="CO49" s="37"/>
      <c r="CP49" s="37"/>
      <c r="CQ49" s="37">
        <v>0</v>
      </c>
      <c r="CR49" s="37"/>
      <c r="CS49" s="37"/>
      <c r="CT49" s="37"/>
      <c r="CU49" s="37"/>
      <c r="CV49" s="37"/>
      <c r="CW49" s="37"/>
      <c r="CX49" s="37"/>
      <c r="CY49" s="37">
        <v>0</v>
      </c>
      <c r="CZ49" s="37"/>
      <c r="DA49" s="37"/>
      <c r="DB49" s="37"/>
      <c r="DC49" s="37"/>
      <c r="DD49" s="37"/>
      <c r="DE49" s="37"/>
      <c r="DF49" s="37">
        <v>0</v>
      </c>
      <c r="DG49" s="37">
        <v>0</v>
      </c>
      <c r="DH49" s="37">
        <v>0</v>
      </c>
      <c r="DI49" s="37"/>
      <c r="DJ49" s="37"/>
      <c r="DK49" s="37"/>
      <c r="DL49" s="37">
        <v>0</v>
      </c>
      <c r="DM49" s="37"/>
      <c r="DN49" s="37">
        <v>0</v>
      </c>
      <c r="DO49" s="37"/>
      <c r="DP49" s="37"/>
      <c r="DQ49" s="37"/>
      <c r="DR49" s="37"/>
      <c r="DS49" s="37"/>
      <c r="DT49" s="37"/>
      <c r="DU49" s="37"/>
      <c r="DV49" s="37">
        <v>0</v>
      </c>
      <c r="DW49" s="37"/>
      <c r="DX49" s="37"/>
      <c r="DY49" s="37"/>
      <c r="DZ49" s="37"/>
      <c r="EA49" s="37"/>
      <c r="EB49" s="37"/>
      <c r="EC49" s="37">
        <v>0</v>
      </c>
      <c r="ED49" s="37">
        <v>0</v>
      </c>
      <c r="EE49" s="37">
        <v>0</v>
      </c>
      <c r="EF49" s="37"/>
      <c r="EG49" s="37"/>
      <c r="EH49" s="37"/>
      <c r="EI49" s="37">
        <v>0</v>
      </c>
      <c r="EJ49" s="37">
        <v>0</v>
      </c>
      <c r="EK49" s="37"/>
      <c r="EL49" s="37"/>
      <c r="EM49" s="37"/>
      <c r="EN49" s="37"/>
      <c r="EO49" s="37"/>
      <c r="EP49" s="37"/>
      <c r="EQ49" s="37"/>
      <c r="ER49" s="37"/>
      <c r="ES49" s="37"/>
      <c r="ET49" s="37"/>
      <c r="EU49" s="37"/>
      <c r="EV49" s="37"/>
      <c r="EW49" s="37"/>
      <c r="EX49" s="37"/>
      <c r="EY49" s="37"/>
      <c r="EZ49" s="37"/>
      <c r="FA49" s="37"/>
      <c r="FB49" s="37"/>
      <c r="FC49" s="37"/>
      <c r="FD49" s="37"/>
      <c r="FE49" s="37"/>
      <c r="FF49" s="37"/>
      <c r="FG49" s="37"/>
      <c r="FH49" s="37"/>
      <c r="FI49" s="37"/>
      <c r="FJ49" s="37"/>
      <c r="FK49" s="37"/>
      <c r="FL49" s="37"/>
      <c r="FM49" s="37"/>
      <c r="FN49" s="37"/>
      <c r="FO49" s="37"/>
      <c r="FP49" s="37"/>
      <c r="FQ49" s="37"/>
      <c r="FR49" s="37"/>
      <c r="FS49" s="37"/>
      <c r="FT49" s="37"/>
      <c r="FU49" s="37"/>
      <c r="FV49" s="37"/>
      <c r="FW49" s="37"/>
      <c r="FX49" s="37"/>
      <c r="FY49" s="37"/>
      <c r="FZ49" s="37"/>
      <c r="GA49" s="194"/>
      <c r="GB49" s="194"/>
      <c r="GC49" s="194"/>
      <c r="GD49" s="194"/>
      <c r="GE49" s="194"/>
      <c r="GF49" s="194"/>
      <c r="GG49" s="194"/>
      <c r="GH49" s="194"/>
      <c r="GI49" s="194"/>
      <c r="GJ49" s="194"/>
      <c r="GK49" s="194"/>
      <c r="GL49" s="194"/>
      <c r="GM49" s="194">
        <v>0</v>
      </c>
      <c r="GN49" s="194">
        <v>0</v>
      </c>
      <c r="GO49" s="194"/>
      <c r="GP49" s="194"/>
      <c r="GQ49" s="194"/>
      <c r="GR49" s="194"/>
      <c r="GS49" s="194"/>
      <c r="GT49" s="194"/>
      <c r="GU49" s="194"/>
      <c r="GV49" s="194"/>
      <c r="GW49" s="194"/>
      <c r="GX49" s="194">
        <v>0</v>
      </c>
      <c r="GY49" s="194"/>
      <c r="GZ49" s="194"/>
      <c r="HA49" s="194"/>
      <c r="HB49" s="194"/>
      <c r="HC49" s="194"/>
      <c r="HD49" s="194"/>
      <c r="HE49" s="194"/>
      <c r="HF49" s="194"/>
      <c r="HG49" s="194"/>
      <c r="HH49" s="194"/>
      <c r="HI49" s="194"/>
      <c r="HJ49" s="194"/>
      <c r="HK49" s="194"/>
      <c r="HL49" s="194"/>
      <c r="HM49" s="194"/>
      <c r="HN49" s="194"/>
      <c r="HO49" s="194"/>
      <c r="HP49" s="194"/>
      <c r="HQ49" s="194"/>
      <c r="HR49" s="194"/>
      <c r="HS49" s="194"/>
      <c r="HT49" s="194"/>
      <c r="HU49" s="194"/>
    </row>
    <row r="50" spans="1:229" ht="56.25" x14ac:dyDescent="0.25">
      <c r="A50" s="17">
        <v>41</v>
      </c>
      <c r="B50" s="18" t="s">
        <v>300</v>
      </c>
      <c r="C50" s="18" t="s">
        <v>1056</v>
      </c>
      <c r="D50" s="19">
        <v>5420356942</v>
      </c>
      <c r="E50" s="18" t="s">
        <v>1006</v>
      </c>
      <c r="F50" s="18" t="s">
        <v>1005</v>
      </c>
      <c r="G50" s="16">
        <f t="shared" si="12"/>
        <v>0</v>
      </c>
      <c r="H50" s="16">
        <f t="shared" si="13"/>
        <v>644.58899999999994</v>
      </c>
      <c r="I50" s="36">
        <f t="shared" si="11"/>
        <v>644.58899999999994</v>
      </c>
      <c r="J50" s="38"/>
      <c r="K50" s="38"/>
      <c r="L50" s="193"/>
      <c r="M50" s="193"/>
      <c r="N50" s="193"/>
      <c r="O50" s="193"/>
      <c r="P50" s="193"/>
      <c r="Q50" s="193">
        <v>211</v>
      </c>
      <c r="R50" s="193"/>
      <c r="S50" s="193"/>
      <c r="T50" s="37"/>
      <c r="U50" s="37"/>
      <c r="V50" s="37"/>
      <c r="W50" s="37"/>
      <c r="X50" s="37"/>
      <c r="Y50" s="37"/>
      <c r="Z50" s="37">
        <v>0</v>
      </c>
      <c r="AA50" s="37"/>
      <c r="AB50" s="37"/>
      <c r="AC50" s="37">
        <v>0</v>
      </c>
      <c r="AD50" s="37"/>
      <c r="AE50" s="37"/>
      <c r="AF50" s="37"/>
      <c r="AG50" s="37"/>
      <c r="AH50" s="37"/>
      <c r="AI50" s="37">
        <v>0</v>
      </c>
      <c r="AJ50" s="37"/>
      <c r="AK50" s="37"/>
      <c r="AL50" s="37">
        <v>0.14000000000000001</v>
      </c>
      <c r="AM50" s="37">
        <v>1.5</v>
      </c>
      <c r="AN50" s="37">
        <v>0</v>
      </c>
      <c r="AO50" s="37"/>
      <c r="AP50" s="37"/>
      <c r="AQ50" s="37"/>
      <c r="AR50" s="37">
        <v>0</v>
      </c>
      <c r="AS50" s="37">
        <v>0</v>
      </c>
      <c r="AT50" s="37">
        <v>0</v>
      </c>
      <c r="AU50" s="37">
        <v>0</v>
      </c>
      <c r="AV50" s="37"/>
      <c r="AW50" s="37">
        <v>0</v>
      </c>
      <c r="AX50" s="37"/>
      <c r="AY50" s="37">
        <v>0</v>
      </c>
      <c r="AZ50" s="37">
        <v>0</v>
      </c>
      <c r="BA50" s="37">
        <v>0</v>
      </c>
      <c r="BB50" s="37"/>
      <c r="BC50" s="37"/>
      <c r="BD50" s="37"/>
      <c r="BE50" s="37"/>
      <c r="BF50" s="37"/>
      <c r="BG50" s="37"/>
      <c r="BH50" s="37"/>
      <c r="BI50" s="37">
        <v>0</v>
      </c>
      <c r="BJ50" s="37">
        <v>0</v>
      </c>
      <c r="BK50" s="38">
        <v>433.589</v>
      </c>
      <c r="BL50" s="38"/>
      <c r="BM50" s="38"/>
      <c r="BN50" s="37">
        <v>0</v>
      </c>
      <c r="BO50" s="37"/>
      <c r="BP50" s="37"/>
      <c r="BQ50" s="37"/>
      <c r="BR50" s="37"/>
      <c r="BS50" s="37"/>
      <c r="BT50" s="37"/>
      <c r="BU50" s="37"/>
      <c r="BV50" s="37"/>
      <c r="BW50" s="37"/>
      <c r="BX50" s="37"/>
      <c r="BY50" s="37">
        <v>0</v>
      </c>
      <c r="BZ50" s="37"/>
      <c r="CA50" s="37"/>
      <c r="CB50" s="37"/>
      <c r="CC50" s="37"/>
      <c r="CD50" s="37"/>
      <c r="CE50" s="37"/>
      <c r="CF50" s="37"/>
      <c r="CG50" s="37"/>
      <c r="CH50" s="37"/>
      <c r="CI50" s="37"/>
      <c r="CJ50" s="37"/>
      <c r="CK50" s="37"/>
      <c r="CL50" s="37"/>
      <c r="CM50" s="37"/>
      <c r="CN50" s="37"/>
      <c r="CO50" s="37"/>
      <c r="CP50" s="37"/>
      <c r="CQ50" s="37">
        <v>0</v>
      </c>
      <c r="CR50" s="37"/>
      <c r="CS50" s="37"/>
      <c r="CT50" s="37"/>
      <c r="CU50" s="37"/>
      <c r="CV50" s="37"/>
      <c r="CW50" s="37"/>
      <c r="CX50" s="37"/>
      <c r="CY50" s="37">
        <v>0</v>
      </c>
      <c r="CZ50" s="37"/>
      <c r="DA50" s="37"/>
      <c r="DB50" s="37"/>
      <c r="DC50" s="37"/>
      <c r="DD50" s="37"/>
      <c r="DE50" s="37"/>
      <c r="DF50" s="37">
        <v>0</v>
      </c>
      <c r="DG50" s="37">
        <v>0</v>
      </c>
      <c r="DH50" s="37">
        <v>0</v>
      </c>
      <c r="DI50" s="37"/>
      <c r="DJ50" s="37"/>
      <c r="DK50" s="37"/>
      <c r="DL50" s="37">
        <v>0</v>
      </c>
      <c r="DM50" s="37"/>
      <c r="DN50" s="37">
        <v>0</v>
      </c>
      <c r="DO50" s="37"/>
      <c r="DP50" s="37"/>
      <c r="DQ50" s="37"/>
      <c r="DR50" s="37"/>
      <c r="DS50" s="37"/>
      <c r="DT50" s="37"/>
      <c r="DU50" s="37"/>
      <c r="DV50" s="37">
        <v>0</v>
      </c>
      <c r="DW50" s="37"/>
      <c r="DX50" s="37"/>
      <c r="DY50" s="37"/>
      <c r="DZ50" s="37"/>
      <c r="EA50" s="37"/>
      <c r="EB50" s="37"/>
      <c r="EC50" s="37">
        <v>0</v>
      </c>
      <c r="ED50" s="37">
        <v>0</v>
      </c>
      <c r="EE50" s="37">
        <v>0</v>
      </c>
      <c r="EF50" s="37"/>
      <c r="EG50" s="37"/>
      <c r="EH50" s="37"/>
      <c r="EI50" s="37">
        <v>0</v>
      </c>
      <c r="EJ50" s="37">
        <v>0</v>
      </c>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194"/>
      <c r="GB50" s="194"/>
      <c r="GC50" s="194"/>
      <c r="GD50" s="194"/>
      <c r="GE50" s="194"/>
      <c r="GF50" s="194"/>
      <c r="GG50" s="194"/>
      <c r="GH50" s="194"/>
      <c r="GI50" s="194"/>
      <c r="GJ50" s="194"/>
      <c r="GK50" s="194"/>
      <c r="GL50" s="194"/>
      <c r="GM50" s="194">
        <v>0</v>
      </c>
      <c r="GN50" s="194">
        <v>0</v>
      </c>
      <c r="GO50" s="194"/>
      <c r="GP50" s="194"/>
      <c r="GQ50" s="194"/>
      <c r="GR50" s="194"/>
      <c r="GS50" s="194"/>
      <c r="GT50" s="194"/>
      <c r="GU50" s="194"/>
      <c r="GV50" s="194"/>
      <c r="GW50" s="194"/>
      <c r="GX50" s="194">
        <v>0</v>
      </c>
      <c r="GY50" s="194"/>
      <c r="GZ50" s="194"/>
      <c r="HA50" s="194"/>
      <c r="HB50" s="194"/>
      <c r="HC50" s="194"/>
      <c r="HD50" s="194"/>
      <c r="HE50" s="194"/>
      <c r="HF50" s="194"/>
      <c r="HG50" s="194"/>
      <c r="HH50" s="194"/>
      <c r="HI50" s="194"/>
      <c r="HJ50" s="194"/>
      <c r="HK50" s="194"/>
      <c r="HL50" s="194"/>
      <c r="HM50" s="194"/>
      <c r="HN50" s="194"/>
      <c r="HO50" s="194"/>
      <c r="HP50" s="194"/>
      <c r="HQ50" s="194"/>
      <c r="HR50" s="194"/>
      <c r="HS50" s="194"/>
      <c r="HT50" s="194"/>
      <c r="HU50" s="194"/>
    </row>
    <row r="51" spans="1:229" ht="112.5" x14ac:dyDescent="0.25">
      <c r="A51" s="17">
        <v>42</v>
      </c>
      <c r="B51" s="18" t="s">
        <v>300</v>
      </c>
      <c r="C51" s="18" t="s">
        <v>1057</v>
      </c>
      <c r="D51" s="19">
        <v>5421156462</v>
      </c>
      <c r="E51" s="18" t="s">
        <v>1006</v>
      </c>
      <c r="F51" s="18" t="s">
        <v>1005</v>
      </c>
      <c r="G51" s="16">
        <f t="shared" si="12"/>
        <v>0</v>
      </c>
      <c r="H51" s="16">
        <f t="shared" si="13"/>
        <v>435</v>
      </c>
      <c r="I51" s="36">
        <f t="shared" si="11"/>
        <v>435</v>
      </c>
      <c r="J51" s="38"/>
      <c r="K51" s="38"/>
      <c r="L51" s="193"/>
      <c r="M51" s="193"/>
      <c r="N51" s="193"/>
      <c r="O51" s="193"/>
      <c r="P51" s="193"/>
      <c r="Q51" s="193">
        <v>435</v>
      </c>
      <c r="R51" s="193"/>
      <c r="S51" s="193"/>
      <c r="T51" s="37"/>
      <c r="U51" s="37"/>
      <c r="V51" s="37"/>
      <c r="W51" s="37"/>
      <c r="X51" s="37"/>
      <c r="Y51" s="37"/>
      <c r="Z51" s="37">
        <v>0</v>
      </c>
      <c r="AA51" s="37"/>
      <c r="AB51" s="37"/>
      <c r="AC51" s="37">
        <v>0</v>
      </c>
      <c r="AD51" s="37"/>
      <c r="AE51" s="37"/>
      <c r="AF51" s="37"/>
      <c r="AG51" s="37"/>
      <c r="AH51" s="37"/>
      <c r="AI51" s="37">
        <v>0</v>
      </c>
      <c r="AJ51" s="37"/>
      <c r="AK51" s="37"/>
      <c r="AL51" s="37">
        <v>0.08</v>
      </c>
      <c r="AM51" s="37">
        <v>5.5</v>
      </c>
      <c r="AN51" s="37">
        <v>0</v>
      </c>
      <c r="AO51" s="37"/>
      <c r="AP51" s="37"/>
      <c r="AQ51" s="37"/>
      <c r="AR51" s="37">
        <v>0</v>
      </c>
      <c r="AS51" s="37">
        <v>0</v>
      </c>
      <c r="AT51" s="37">
        <v>0</v>
      </c>
      <c r="AU51" s="37">
        <v>0</v>
      </c>
      <c r="AV51" s="37"/>
      <c r="AW51" s="37">
        <v>0</v>
      </c>
      <c r="AX51" s="37"/>
      <c r="AY51" s="37">
        <v>0</v>
      </c>
      <c r="AZ51" s="37">
        <v>0</v>
      </c>
      <c r="BA51" s="37">
        <v>0</v>
      </c>
      <c r="BB51" s="37"/>
      <c r="BC51" s="37"/>
      <c r="BD51" s="37"/>
      <c r="BE51" s="37"/>
      <c r="BF51" s="37"/>
      <c r="BG51" s="37"/>
      <c r="BH51" s="37"/>
      <c r="BI51" s="37">
        <v>0</v>
      </c>
      <c r="BJ51" s="37">
        <v>0</v>
      </c>
      <c r="BK51" s="37"/>
      <c r="BL51" s="38"/>
      <c r="BM51" s="38">
        <v>0</v>
      </c>
      <c r="BN51" s="37">
        <v>0</v>
      </c>
      <c r="BO51" s="37"/>
      <c r="BP51" s="37"/>
      <c r="BQ51" s="37"/>
      <c r="BR51" s="37"/>
      <c r="BS51" s="37"/>
      <c r="BT51" s="37"/>
      <c r="BU51" s="37"/>
      <c r="BV51" s="37"/>
      <c r="BW51" s="37"/>
      <c r="BX51" s="37"/>
      <c r="BY51" s="37">
        <v>0</v>
      </c>
      <c r="BZ51" s="37"/>
      <c r="CA51" s="37"/>
      <c r="CB51" s="37"/>
      <c r="CC51" s="37"/>
      <c r="CD51" s="37"/>
      <c r="CE51" s="37"/>
      <c r="CF51" s="37"/>
      <c r="CG51" s="37"/>
      <c r="CH51" s="37"/>
      <c r="CI51" s="37"/>
      <c r="CJ51" s="37"/>
      <c r="CK51" s="37"/>
      <c r="CL51" s="37"/>
      <c r="CM51" s="37"/>
      <c r="CN51" s="37"/>
      <c r="CO51" s="37"/>
      <c r="CP51" s="37"/>
      <c r="CQ51" s="37">
        <v>0</v>
      </c>
      <c r="CR51" s="37"/>
      <c r="CS51" s="37"/>
      <c r="CT51" s="37"/>
      <c r="CU51" s="37"/>
      <c r="CV51" s="37"/>
      <c r="CW51" s="37"/>
      <c r="CX51" s="37"/>
      <c r="CY51" s="37">
        <v>0</v>
      </c>
      <c r="CZ51" s="37"/>
      <c r="DA51" s="37"/>
      <c r="DB51" s="37"/>
      <c r="DC51" s="37"/>
      <c r="DD51" s="37"/>
      <c r="DE51" s="37"/>
      <c r="DF51" s="37">
        <v>0</v>
      </c>
      <c r="DG51" s="37">
        <v>0</v>
      </c>
      <c r="DH51" s="37">
        <v>0</v>
      </c>
      <c r="DI51" s="37"/>
      <c r="DJ51" s="37"/>
      <c r="DK51" s="37"/>
      <c r="DL51" s="37">
        <v>0</v>
      </c>
      <c r="DM51" s="37"/>
      <c r="DN51" s="37">
        <v>0</v>
      </c>
      <c r="DO51" s="37"/>
      <c r="DP51" s="37"/>
      <c r="DQ51" s="37"/>
      <c r="DR51" s="37"/>
      <c r="DS51" s="37"/>
      <c r="DT51" s="37"/>
      <c r="DU51" s="37"/>
      <c r="DV51" s="37">
        <v>0</v>
      </c>
      <c r="DW51" s="37"/>
      <c r="DX51" s="37"/>
      <c r="DY51" s="37"/>
      <c r="DZ51" s="37"/>
      <c r="EA51" s="37"/>
      <c r="EB51" s="37"/>
      <c r="EC51" s="37">
        <v>0</v>
      </c>
      <c r="ED51" s="37">
        <v>0</v>
      </c>
      <c r="EE51" s="37">
        <v>0</v>
      </c>
      <c r="EF51" s="37"/>
      <c r="EG51" s="37"/>
      <c r="EH51" s="37"/>
      <c r="EI51" s="37">
        <v>0</v>
      </c>
      <c r="EJ51" s="37">
        <v>0</v>
      </c>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194"/>
      <c r="GB51" s="194"/>
      <c r="GC51" s="194"/>
      <c r="GD51" s="194"/>
      <c r="GE51" s="194"/>
      <c r="GF51" s="194"/>
      <c r="GG51" s="194"/>
      <c r="GH51" s="194"/>
      <c r="GI51" s="194"/>
      <c r="GJ51" s="194"/>
      <c r="GK51" s="194"/>
      <c r="GL51" s="194"/>
      <c r="GM51" s="194">
        <v>0</v>
      </c>
      <c r="GN51" s="194">
        <v>0</v>
      </c>
      <c r="GO51" s="194"/>
      <c r="GP51" s="194"/>
      <c r="GQ51" s="194"/>
      <c r="GR51" s="194"/>
      <c r="GS51" s="194"/>
      <c r="GT51" s="194"/>
      <c r="GU51" s="194"/>
      <c r="GV51" s="194"/>
      <c r="GW51" s="194"/>
      <c r="GX51" s="194">
        <v>0</v>
      </c>
      <c r="GY51" s="194"/>
      <c r="GZ51" s="194"/>
      <c r="HA51" s="194"/>
      <c r="HB51" s="194"/>
      <c r="HC51" s="194"/>
      <c r="HD51" s="194"/>
      <c r="HE51" s="194"/>
      <c r="HF51" s="194"/>
      <c r="HG51" s="194"/>
      <c r="HH51" s="194"/>
      <c r="HI51" s="194"/>
      <c r="HJ51" s="194"/>
      <c r="HK51" s="194"/>
      <c r="HL51" s="194"/>
      <c r="HM51" s="194"/>
      <c r="HN51" s="194"/>
      <c r="HO51" s="194"/>
      <c r="HP51" s="194"/>
      <c r="HQ51" s="194"/>
      <c r="HR51" s="194"/>
      <c r="HS51" s="194"/>
      <c r="HT51" s="194"/>
      <c r="HU51" s="194"/>
    </row>
    <row r="52" spans="1:229" ht="262.5" x14ac:dyDescent="0.25">
      <c r="A52" s="17">
        <v>43</v>
      </c>
      <c r="B52" s="18" t="s">
        <v>300</v>
      </c>
      <c r="C52" s="18" t="s">
        <v>1058</v>
      </c>
      <c r="D52" s="19">
        <v>5421270562</v>
      </c>
      <c r="E52" s="18" t="s">
        <v>995</v>
      </c>
      <c r="F52" s="18" t="s">
        <v>1005</v>
      </c>
      <c r="G52" s="16">
        <f t="shared" si="12"/>
        <v>0</v>
      </c>
      <c r="H52" s="16">
        <f t="shared" si="13"/>
        <v>50</v>
      </c>
      <c r="I52" s="36">
        <f t="shared" si="11"/>
        <v>50</v>
      </c>
      <c r="J52" s="38"/>
      <c r="K52" s="38"/>
      <c r="L52" s="193"/>
      <c r="M52" s="193"/>
      <c r="N52" s="193"/>
      <c r="O52" s="193"/>
      <c r="P52" s="193"/>
      <c r="Q52" s="193">
        <v>50</v>
      </c>
      <c r="R52" s="193"/>
      <c r="S52" s="193"/>
      <c r="T52" s="37"/>
      <c r="U52" s="37"/>
      <c r="V52" s="37"/>
      <c r="W52" s="37"/>
      <c r="X52" s="37"/>
      <c r="Y52" s="37"/>
      <c r="Z52" s="37">
        <v>0</v>
      </c>
      <c r="AA52" s="37"/>
      <c r="AB52" s="37"/>
      <c r="AC52" s="37">
        <v>0</v>
      </c>
      <c r="AD52" s="37"/>
      <c r="AE52" s="37"/>
      <c r="AF52" s="37"/>
      <c r="AG52" s="37"/>
      <c r="AH52" s="37"/>
      <c r="AI52" s="37">
        <v>0</v>
      </c>
      <c r="AJ52" s="37"/>
      <c r="AK52" s="37"/>
      <c r="AL52" s="37">
        <v>7.0000000000000001E-3</v>
      </c>
      <c r="AM52" s="37">
        <v>7</v>
      </c>
      <c r="AN52" s="37">
        <v>0</v>
      </c>
      <c r="AO52" s="37"/>
      <c r="AP52" s="37"/>
      <c r="AQ52" s="37"/>
      <c r="AR52" s="37">
        <v>0</v>
      </c>
      <c r="AS52" s="37">
        <v>0</v>
      </c>
      <c r="AT52" s="37">
        <v>0</v>
      </c>
      <c r="AU52" s="37">
        <v>0</v>
      </c>
      <c r="AV52" s="37"/>
      <c r="AW52" s="37">
        <v>0</v>
      </c>
      <c r="AX52" s="37"/>
      <c r="AY52" s="37">
        <v>0</v>
      </c>
      <c r="AZ52" s="37">
        <v>0</v>
      </c>
      <c r="BA52" s="37">
        <v>0</v>
      </c>
      <c r="BB52" s="37"/>
      <c r="BC52" s="37"/>
      <c r="BD52" s="37"/>
      <c r="BE52" s="37"/>
      <c r="BF52" s="37"/>
      <c r="BG52" s="37"/>
      <c r="BH52" s="37"/>
      <c r="BI52" s="37">
        <v>0</v>
      </c>
      <c r="BJ52" s="37">
        <v>0</v>
      </c>
      <c r="BK52" s="37"/>
      <c r="BL52" s="38"/>
      <c r="BM52" s="38">
        <v>0</v>
      </c>
      <c r="BN52" s="37">
        <v>0</v>
      </c>
      <c r="BO52" s="37"/>
      <c r="BP52" s="37"/>
      <c r="BQ52" s="37"/>
      <c r="BR52" s="37"/>
      <c r="BS52" s="37"/>
      <c r="BT52" s="37"/>
      <c r="BU52" s="37"/>
      <c r="BV52" s="37"/>
      <c r="BW52" s="37"/>
      <c r="BX52" s="37"/>
      <c r="BY52" s="37">
        <v>0</v>
      </c>
      <c r="BZ52" s="37"/>
      <c r="CA52" s="37"/>
      <c r="CB52" s="37"/>
      <c r="CC52" s="37"/>
      <c r="CD52" s="37"/>
      <c r="CE52" s="37"/>
      <c r="CF52" s="37"/>
      <c r="CG52" s="37"/>
      <c r="CH52" s="37"/>
      <c r="CI52" s="37"/>
      <c r="CJ52" s="37"/>
      <c r="CK52" s="37"/>
      <c r="CL52" s="37"/>
      <c r="CM52" s="37"/>
      <c r="CN52" s="37"/>
      <c r="CO52" s="37"/>
      <c r="CP52" s="37"/>
      <c r="CQ52" s="37">
        <v>0</v>
      </c>
      <c r="CR52" s="37"/>
      <c r="CS52" s="37"/>
      <c r="CT52" s="37"/>
      <c r="CU52" s="37"/>
      <c r="CV52" s="37"/>
      <c r="CW52" s="37"/>
      <c r="CX52" s="37"/>
      <c r="CY52" s="37">
        <v>0</v>
      </c>
      <c r="CZ52" s="37"/>
      <c r="DA52" s="37"/>
      <c r="DB52" s="37"/>
      <c r="DC52" s="37"/>
      <c r="DD52" s="37"/>
      <c r="DE52" s="37"/>
      <c r="DF52" s="37">
        <v>0</v>
      </c>
      <c r="DG52" s="37">
        <v>0</v>
      </c>
      <c r="DH52" s="37">
        <v>0</v>
      </c>
      <c r="DI52" s="37"/>
      <c r="DJ52" s="37"/>
      <c r="DK52" s="37"/>
      <c r="DL52" s="37">
        <v>0</v>
      </c>
      <c r="DM52" s="37"/>
      <c r="DN52" s="37">
        <v>0</v>
      </c>
      <c r="DO52" s="37"/>
      <c r="DP52" s="37"/>
      <c r="DQ52" s="37"/>
      <c r="DR52" s="37"/>
      <c r="DS52" s="37"/>
      <c r="DT52" s="37"/>
      <c r="DU52" s="37"/>
      <c r="DV52" s="37">
        <v>0</v>
      </c>
      <c r="DW52" s="37"/>
      <c r="DX52" s="37"/>
      <c r="DY52" s="37"/>
      <c r="DZ52" s="37"/>
      <c r="EA52" s="37"/>
      <c r="EB52" s="37"/>
      <c r="EC52" s="37">
        <v>0</v>
      </c>
      <c r="ED52" s="37">
        <v>0</v>
      </c>
      <c r="EE52" s="37">
        <v>0</v>
      </c>
      <c r="EF52" s="37"/>
      <c r="EG52" s="37"/>
      <c r="EH52" s="37"/>
      <c r="EI52" s="37">
        <v>0</v>
      </c>
      <c r="EJ52" s="37">
        <v>0</v>
      </c>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194"/>
      <c r="GB52" s="194"/>
      <c r="GC52" s="194"/>
      <c r="GD52" s="194"/>
      <c r="GE52" s="194"/>
      <c r="GF52" s="194"/>
      <c r="GG52" s="194"/>
      <c r="GH52" s="194"/>
      <c r="GI52" s="194"/>
      <c r="GJ52" s="194"/>
      <c r="GK52" s="194"/>
      <c r="GL52" s="194"/>
      <c r="GM52" s="194">
        <v>0</v>
      </c>
      <c r="GN52" s="194">
        <v>0</v>
      </c>
      <c r="GO52" s="194"/>
      <c r="GP52" s="194"/>
      <c r="GQ52" s="194"/>
      <c r="GR52" s="194"/>
      <c r="GS52" s="194"/>
      <c r="GT52" s="194"/>
      <c r="GU52" s="194"/>
      <c r="GV52" s="194"/>
      <c r="GW52" s="194"/>
      <c r="GX52" s="194">
        <v>0</v>
      </c>
      <c r="GY52" s="194"/>
      <c r="GZ52" s="194"/>
      <c r="HA52" s="194"/>
      <c r="HB52" s="194"/>
      <c r="HC52" s="194"/>
      <c r="HD52" s="194"/>
      <c r="HE52" s="194"/>
      <c r="HF52" s="194"/>
      <c r="HG52" s="194"/>
      <c r="HH52" s="194"/>
      <c r="HI52" s="194"/>
      <c r="HJ52" s="194"/>
      <c r="HK52" s="194"/>
      <c r="HL52" s="194"/>
      <c r="HM52" s="194"/>
      <c r="HN52" s="194"/>
      <c r="HO52" s="194"/>
      <c r="HP52" s="194"/>
      <c r="HQ52" s="194"/>
      <c r="HR52" s="194"/>
      <c r="HS52" s="194"/>
      <c r="HT52" s="194"/>
      <c r="HU52" s="194"/>
    </row>
    <row r="53" spans="1:229" ht="206.25" x14ac:dyDescent="0.25">
      <c r="A53" s="17">
        <v>44</v>
      </c>
      <c r="B53" s="18" t="s">
        <v>300</v>
      </c>
      <c r="C53" s="18" t="s">
        <v>1059</v>
      </c>
      <c r="D53" s="19">
        <v>5421718142</v>
      </c>
      <c r="E53" s="18" t="s">
        <v>995</v>
      </c>
      <c r="F53" s="18" t="s">
        <v>1005</v>
      </c>
      <c r="G53" s="16">
        <f t="shared" si="12"/>
        <v>0</v>
      </c>
      <c r="H53" s="16">
        <f t="shared" si="13"/>
        <v>171.095</v>
      </c>
      <c r="I53" s="36">
        <f t="shared" si="11"/>
        <v>171.095</v>
      </c>
      <c r="J53" s="38"/>
      <c r="K53" s="38"/>
      <c r="L53" s="193"/>
      <c r="M53" s="193"/>
      <c r="N53" s="193"/>
      <c r="O53" s="193"/>
      <c r="P53" s="193"/>
      <c r="Q53" s="193">
        <v>78.2</v>
      </c>
      <c r="R53" s="193"/>
      <c r="S53" s="193"/>
      <c r="T53" s="37"/>
      <c r="U53" s="37"/>
      <c r="V53" s="37"/>
      <c r="W53" s="37"/>
      <c r="X53" s="37"/>
      <c r="Y53" s="37"/>
      <c r="Z53" s="37">
        <v>0</v>
      </c>
      <c r="AA53" s="37"/>
      <c r="AB53" s="37"/>
      <c r="AC53" s="37">
        <v>0</v>
      </c>
      <c r="AD53" s="37"/>
      <c r="AE53" s="37"/>
      <c r="AF53" s="37"/>
      <c r="AG53" s="37"/>
      <c r="AH53" s="37"/>
      <c r="AI53" s="37">
        <v>0</v>
      </c>
      <c r="AJ53" s="37"/>
      <c r="AK53" s="37"/>
      <c r="AL53" s="37">
        <v>1.2999999999999999E-2</v>
      </c>
      <c r="AM53" s="37">
        <v>5</v>
      </c>
      <c r="AN53" s="37">
        <v>0</v>
      </c>
      <c r="AO53" s="37"/>
      <c r="AP53" s="37"/>
      <c r="AQ53" s="37"/>
      <c r="AR53" s="37">
        <v>0</v>
      </c>
      <c r="AS53" s="37">
        <v>0</v>
      </c>
      <c r="AT53" s="37">
        <v>0</v>
      </c>
      <c r="AU53" s="37">
        <v>0</v>
      </c>
      <c r="AV53" s="37"/>
      <c r="AW53" s="37">
        <v>0</v>
      </c>
      <c r="AX53" s="37"/>
      <c r="AY53" s="37">
        <v>0</v>
      </c>
      <c r="AZ53" s="37">
        <v>0</v>
      </c>
      <c r="BA53" s="37">
        <v>0</v>
      </c>
      <c r="BB53" s="37"/>
      <c r="BC53" s="37"/>
      <c r="BD53" s="37"/>
      <c r="BE53" s="37"/>
      <c r="BF53" s="37"/>
      <c r="BG53" s="37"/>
      <c r="BH53" s="37"/>
      <c r="BI53" s="37">
        <v>0</v>
      </c>
      <c r="BJ53" s="37">
        <v>0</v>
      </c>
      <c r="BK53" s="38">
        <v>92.894999999999996</v>
      </c>
      <c r="BL53" s="38"/>
      <c r="BM53" s="38"/>
      <c r="BN53" s="37">
        <v>0</v>
      </c>
      <c r="BO53" s="37"/>
      <c r="BP53" s="37"/>
      <c r="BQ53" s="37"/>
      <c r="BR53" s="37"/>
      <c r="BS53" s="37"/>
      <c r="BT53" s="37"/>
      <c r="BU53" s="37"/>
      <c r="BV53" s="37"/>
      <c r="BW53" s="37"/>
      <c r="BX53" s="37"/>
      <c r="BY53" s="37">
        <v>0</v>
      </c>
      <c r="BZ53" s="37"/>
      <c r="CA53" s="37"/>
      <c r="CB53" s="37"/>
      <c r="CC53" s="37"/>
      <c r="CD53" s="37"/>
      <c r="CE53" s="37"/>
      <c r="CF53" s="37"/>
      <c r="CG53" s="37"/>
      <c r="CH53" s="37"/>
      <c r="CI53" s="37"/>
      <c r="CJ53" s="37"/>
      <c r="CK53" s="37"/>
      <c r="CL53" s="37"/>
      <c r="CM53" s="37"/>
      <c r="CN53" s="37"/>
      <c r="CO53" s="37"/>
      <c r="CP53" s="37"/>
      <c r="CQ53" s="37">
        <v>0</v>
      </c>
      <c r="CR53" s="37"/>
      <c r="CS53" s="37"/>
      <c r="CT53" s="37"/>
      <c r="CU53" s="37"/>
      <c r="CV53" s="37"/>
      <c r="CW53" s="37"/>
      <c r="CX53" s="37"/>
      <c r="CY53" s="37">
        <v>0</v>
      </c>
      <c r="CZ53" s="37"/>
      <c r="DA53" s="37"/>
      <c r="DB53" s="37"/>
      <c r="DC53" s="37"/>
      <c r="DD53" s="37"/>
      <c r="DE53" s="37"/>
      <c r="DF53" s="37">
        <v>0</v>
      </c>
      <c r="DG53" s="37">
        <v>0</v>
      </c>
      <c r="DH53" s="37">
        <v>0</v>
      </c>
      <c r="DI53" s="37"/>
      <c r="DJ53" s="37"/>
      <c r="DK53" s="37"/>
      <c r="DL53" s="37">
        <v>0</v>
      </c>
      <c r="DM53" s="37"/>
      <c r="DN53" s="37">
        <v>0</v>
      </c>
      <c r="DO53" s="37"/>
      <c r="DP53" s="37"/>
      <c r="DQ53" s="37"/>
      <c r="DR53" s="37"/>
      <c r="DS53" s="37"/>
      <c r="DT53" s="37"/>
      <c r="DU53" s="37"/>
      <c r="DV53" s="37">
        <v>0</v>
      </c>
      <c r="DW53" s="37"/>
      <c r="DX53" s="37"/>
      <c r="DY53" s="37"/>
      <c r="DZ53" s="37"/>
      <c r="EA53" s="37"/>
      <c r="EB53" s="37"/>
      <c r="EC53" s="37">
        <v>0</v>
      </c>
      <c r="ED53" s="37">
        <v>0</v>
      </c>
      <c r="EE53" s="37">
        <v>0</v>
      </c>
      <c r="EF53" s="37"/>
      <c r="EG53" s="37"/>
      <c r="EH53" s="37"/>
      <c r="EI53" s="37">
        <v>0</v>
      </c>
      <c r="EJ53" s="37">
        <v>0</v>
      </c>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194"/>
      <c r="GB53" s="194"/>
      <c r="GC53" s="194"/>
      <c r="GD53" s="194"/>
      <c r="GE53" s="194"/>
      <c r="GF53" s="194"/>
      <c r="GG53" s="194"/>
      <c r="GH53" s="194"/>
      <c r="GI53" s="194"/>
      <c r="GJ53" s="194"/>
      <c r="GK53" s="194"/>
      <c r="GL53" s="194"/>
      <c r="GM53" s="194">
        <v>0</v>
      </c>
      <c r="GN53" s="194">
        <v>0</v>
      </c>
      <c r="GO53" s="194"/>
      <c r="GP53" s="194"/>
      <c r="GQ53" s="194"/>
      <c r="GR53" s="194"/>
      <c r="GS53" s="194"/>
      <c r="GT53" s="194"/>
      <c r="GU53" s="194"/>
      <c r="GV53" s="194"/>
      <c r="GW53" s="194"/>
      <c r="GX53" s="194">
        <v>0</v>
      </c>
      <c r="GY53" s="194"/>
      <c r="GZ53" s="194"/>
      <c r="HA53" s="194"/>
      <c r="HB53" s="194"/>
      <c r="HC53" s="194"/>
      <c r="HD53" s="194"/>
      <c r="HE53" s="194"/>
      <c r="HF53" s="194"/>
      <c r="HG53" s="194"/>
      <c r="HH53" s="194"/>
      <c r="HI53" s="194"/>
      <c r="HJ53" s="194"/>
      <c r="HK53" s="194"/>
      <c r="HL53" s="194"/>
      <c r="HM53" s="194"/>
      <c r="HN53" s="194"/>
      <c r="HO53" s="194"/>
      <c r="HP53" s="194"/>
      <c r="HQ53" s="194"/>
      <c r="HR53" s="194"/>
      <c r="HS53" s="194"/>
      <c r="HT53" s="194"/>
      <c r="HU53" s="194"/>
    </row>
    <row r="54" spans="1:229" ht="75" x14ac:dyDescent="0.25">
      <c r="A54" s="17">
        <v>45</v>
      </c>
      <c r="B54" s="18" t="s">
        <v>300</v>
      </c>
      <c r="C54" s="18" t="s">
        <v>1060</v>
      </c>
      <c r="D54" s="19">
        <v>5422189122</v>
      </c>
      <c r="E54" s="18" t="s">
        <v>1006</v>
      </c>
      <c r="F54" s="18" t="s">
        <v>1005</v>
      </c>
      <c r="G54" s="16">
        <f t="shared" si="12"/>
        <v>0</v>
      </c>
      <c r="H54" s="16">
        <f t="shared" si="13"/>
        <v>3006.8339999999998</v>
      </c>
      <c r="I54" s="36">
        <f t="shared" si="11"/>
        <v>3006.8339999999998</v>
      </c>
      <c r="J54" s="38"/>
      <c r="K54" s="38"/>
      <c r="L54" s="193"/>
      <c r="M54" s="193"/>
      <c r="N54" s="193"/>
      <c r="O54" s="193"/>
      <c r="P54" s="193"/>
      <c r="Q54" s="193">
        <v>632</v>
      </c>
      <c r="R54" s="193"/>
      <c r="S54" s="193"/>
      <c r="T54" s="37"/>
      <c r="U54" s="37"/>
      <c r="V54" s="37"/>
      <c r="W54" s="37"/>
      <c r="X54" s="37"/>
      <c r="Y54" s="37"/>
      <c r="Z54" s="37">
        <v>0</v>
      </c>
      <c r="AA54" s="37"/>
      <c r="AB54" s="37"/>
      <c r="AC54" s="37">
        <v>0</v>
      </c>
      <c r="AD54" s="37"/>
      <c r="AE54" s="37"/>
      <c r="AF54" s="37"/>
      <c r="AG54" s="37"/>
      <c r="AH54" s="37"/>
      <c r="AI54" s="37">
        <v>0</v>
      </c>
      <c r="AJ54" s="37"/>
      <c r="AK54" s="37"/>
      <c r="AL54" s="37">
        <v>0.313</v>
      </c>
      <c r="AM54" s="37">
        <v>2.5</v>
      </c>
      <c r="AN54" s="37">
        <v>0</v>
      </c>
      <c r="AO54" s="37"/>
      <c r="AP54" s="37"/>
      <c r="AQ54" s="37"/>
      <c r="AR54" s="37">
        <v>0</v>
      </c>
      <c r="AS54" s="37">
        <v>0</v>
      </c>
      <c r="AT54" s="37">
        <v>0</v>
      </c>
      <c r="AU54" s="37">
        <v>0</v>
      </c>
      <c r="AV54" s="37"/>
      <c r="AW54" s="37">
        <v>0</v>
      </c>
      <c r="AX54" s="37"/>
      <c r="AY54" s="37">
        <v>0</v>
      </c>
      <c r="AZ54" s="37">
        <v>0</v>
      </c>
      <c r="BA54" s="37">
        <v>0</v>
      </c>
      <c r="BB54" s="37"/>
      <c r="BC54" s="37"/>
      <c r="BD54" s="37"/>
      <c r="BE54" s="37"/>
      <c r="BF54" s="37"/>
      <c r="BG54" s="37"/>
      <c r="BH54" s="37"/>
      <c r="BI54" s="37">
        <v>0</v>
      </c>
      <c r="BJ54" s="37">
        <v>0</v>
      </c>
      <c r="BK54" s="38">
        <v>2374.8339999999998</v>
      </c>
      <c r="BL54" s="38"/>
      <c r="BM54" s="38"/>
      <c r="BN54" s="37">
        <v>0</v>
      </c>
      <c r="BO54" s="37"/>
      <c r="BP54" s="37"/>
      <c r="BQ54" s="37"/>
      <c r="BR54" s="37"/>
      <c r="BS54" s="37"/>
      <c r="BT54" s="37"/>
      <c r="BU54" s="37"/>
      <c r="BV54" s="37"/>
      <c r="BW54" s="37"/>
      <c r="BX54" s="37"/>
      <c r="BY54" s="37">
        <v>0</v>
      </c>
      <c r="BZ54" s="37"/>
      <c r="CA54" s="37"/>
      <c r="CB54" s="37"/>
      <c r="CC54" s="37"/>
      <c r="CD54" s="37"/>
      <c r="CE54" s="37"/>
      <c r="CF54" s="37"/>
      <c r="CG54" s="37"/>
      <c r="CH54" s="37"/>
      <c r="CI54" s="37"/>
      <c r="CJ54" s="37"/>
      <c r="CK54" s="37"/>
      <c r="CL54" s="37"/>
      <c r="CM54" s="37"/>
      <c r="CN54" s="37"/>
      <c r="CO54" s="37"/>
      <c r="CP54" s="37"/>
      <c r="CQ54" s="37">
        <v>0</v>
      </c>
      <c r="CR54" s="37"/>
      <c r="CS54" s="37"/>
      <c r="CT54" s="37"/>
      <c r="CU54" s="37"/>
      <c r="CV54" s="37"/>
      <c r="CW54" s="37"/>
      <c r="CX54" s="37"/>
      <c r="CY54" s="37">
        <v>0</v>
      </c>
      <c r="CZ54" s="37"/>
      <c r="DA54" s="37"/>
      <c r="DB54" s="37"/>
      <c r="DC54" s="37"/>
      <c r="DD54" s="37"/>
      <c r="DE54" s="37"/>
      <c r="DF54" s="37">
        <v>0</v>
      </c>
      <c r="DG54" s="37">
        <v>0</v>
      </c>
      <c r="DH54" s="37">
        <v>0</v>
      </c>
      <c r="DI54" s="37"/>
      <c r="DJ54" s="37"/>
      <c r="DK54" s="37"/>
      <c r="DL54" s="37">
        <v>0</v>
      </c>
      <c r="DM54" s="37"/>
      <c r="DN54" s="37">
        <v>0</v>
      </c>
      <c r="DO54" s="37"/>
      <c r="DP54" s="37"/>
      <c r="DQ54" s="37"/>
      <c r="DR54" s="37"/>
      <c r="DS54" s="37"/>
      <c r="DT54" s="37"/>
      <c r="DU54" s="37"/>
      <c r="DV54" s="37">
        <v>0</v>
      </c>
      <c r="DW54" s="37"/>
      <c r="DX54" s="37"/>
      <c r="DY54" s="37"/>
      <c r="DZ54" s="37"/>
      <c r="EA54" s="37"/>
      <c r="EB54" s="37"/>
      <c r="EC54" s="37">
        <v>0</v>
      </c>
      <c r="ED54" s="37">
        <v>0</v>
      </c>
      <c r="EE54" s="37">
        <v>0</v>
      </c>
      <c r="EF54" s="37"/>
      <c r="EG54" s="37"/>
      <c r="EH54" s="37"/>
      <c r="EI54" s="37">
        <v>0</v>
      </c>
      <c r="EJ54" s="37">
        <v>0</v>
      </c>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194"/>
      <c r="GB54" s="194"/>
      <c r="GC54" s="194"/>
      <c r="GD54" s="194"/>
      <c r="GE54" s="194"/>
      <c r="GF54" s="194"/>
      <c r="GG54" s="194"/>
      <c r="GH54" s="194"/>
      <c r="GI54" s="194"/>
      <c r="GJ54" s="194"/>
      <c r="GK54" s="194"/>
      <c r="GL54" s="194"/>
      <c r="GM54" s="194">
        <v>0</v>
      </c>
      <c r="GN54" s="194">
        <v>0</v>
      </c>
      <c r="GO54" s="194"/>
      <c r="GP54" s="194"/>
      <c r="GQ54" s="194"/>
      <c r="GR54" s="194"/>
      <c r="GS54" s="194"/>
      <c r="GT54" s="194"/>
      <c r="GU54" s="194"/>
      <c r="GV54" s="194"/>
      <c r="GW54" s="194"/>
      <c r="GX54" s="194">
        <v>0</v>
      </c>
      <c r="GY54" s="194"/>
      <c r="GZ54" s="194"/>
      <c r="HA54" s="194"/>
      <c r="HB54" s="194"/>
      <c r="HC54" s="194"/>
      <c r="HD54" s="194"/>
      <c r="HE54" s="194"/>
      <c r="HF54" s="194"/>
      <c r="HG54" s="194"/>
      <c r="HH54" s="194"/>
      <c r="HI54" s="194"/>
      <c r="HJ54" s="194"/>
      <c r="HK54" s="194"/>
      <c r="HL54" s="194"/>
      <c r="HM54" s="194"/>
      <c r="HN54" s="194"/>
      <c r="HO54" s="194"/>
      <c r="HP54" s="194"/>
      <c r="HQ54" s="194"/>
      <c r="HR54" s="194"/>
      <c r="HS54" s="194"/>
      <c r="HT54" s="194"/>
      <c r="HU54" s="194"/>
    </row>
    <row r="55" spans="1:229" ht="75" x14ac:dyDescent="0.25">
      <c r="A55" s="17">
        <v>46</v>
      </c>
      <c r="B55" s="18" t="s">
        <v>300</v>
      </c>
      <c r="C55" s="18" t="s">
        <v>1061</v>
      </c>
      <c r="D55" s="19">
        <v>5422316322</v>
      </c>
      <c r="E55" s="18" t="s">
        <v>1006</v>
      </c>
      <c r="F55" s="18" t="s">
        <v>1005</v>
      </c>
      <c r="G55" s="16">
        <f t="shared" si="12"/>
        <v>0</v>
      </c>
      <c r="H55" s="16">
        <f t="shared" si="13"/>
        <v>4074.3890000000001</v>
      </c>
      <c r="I55" s="36">
        <f t="shared" si="11"/>
        <v>4074.3890000000001</v>
      </c>
      <c r="J55" s="38"/>
      <c r="K55" s="38"/>
      <c r="L55" s="193"/>
      <c r="M55" s="193"/>
      <c r="N55" s="193"/>
      <c r="O55" s="193"/>
      <c r="P55" s="193"/>
      <c r="Q55" s="193">
        <v>411</v>
      </c>
      <c r="R55" s="193"/>
      <c r="S55" s="193"/>
      <c r="T55" s="37"/>
      <c r="U55" s="37"/>
      <c r="V55" s="37"/>
      <c r="W55" s="37"/>
      <c r="X55" s="37"/>
      <c r="Y55" s="37"/>
      <c r="Z55" s="37">
        <v>0</v>
      </c>
      <c r="AA55" s="37"/>
      <c r="AB55" s="37"/>
      <c r="AC55" s="37">
        <v>0</v>
      </c>
      <c r="AD55" s="37"/>
      <c r="AE55" s="37"/>
      <c r="AF55" s="37"/>
      <c r="AG55" s="37"/>
      <c r="AH55" s="37"/>
      <c r="AI55" s="37">
        <v>0</v>
      </c>
      <c r="AJ55" s="37"/>
      <c r="AK55" s="37"/>
      <c r="AL55" s="37">
        <v>0.13700000000000001</v>
      </c>
      <c r="AM55" s="37">
        <v>3</v>
      </c>
      <c r="AN55" s="37">
        <v>0</v>
      </c>
      <c r="AO55" s="37"/>
      <c r="AP55" s="37"/>
      <c r="AQ55" s="37"/>
      <c r="AR55" s="37">
        <v>0</v>
      </c>
      <c r="AS55" s="37">
        <v>0</v>
      </c>
      <c r="AT55" s="37">
        <v>0</v>
      </c>
      <c r="AU55" s="37">
        <v>0</v>
      </c>
      <c r="AV55" s="37"/>
      <c r="AW55" s="37">
        <v>0</v>
      </c>
      <c r="AX55" s="37"/>
      <c r="AY55" s="37">
        <v>0</v>
      </c>
      <c r="AZ55" s="37">
        <v>0</v>
      </c>
      <c r="BA55" s="37">
        <v>0</v>
      </c>
      <c r="BB55" s="37"/>
      <c r="BC55" s="37"/>
      <c r="BD55" s="37"/>
      <c r="BE55" s="37"/>
      <c r="BF55" s="37"/>
      <c r="BG55" s="37"/>
      <c r="BH55" s="37"/>
      <c r="BI55" s="37">
        <v>0</v>
      </c>
      <c r="BJ55" s="37">
        <v>0</v>
      </c>
      <c r="BK55" s="38">
        <v>3663.3890000000001</v>
      </c>
      <c r="BL55" s="38"/>
      <c r="BM55" s="38"/>
      <c r="BN55" s="37">
        <v>0</v>
      </c>
      <c r="BO55" s="37"/>
      <c r="BP55" s="37"/>
      <c r="BQ55" s="37"/>
      <c r="BR55" s="37"/>
      <c r="BS55" s="37"/>
      <c r="BT55" s="37"/>
      <c r="BU55" s="37"/>
      <c r="BV55" s="37"/>
      <c r="BW55" s="37"/>
      <c r="BX55" s="37"/>
      <c r="BY55" s="37">
        <v>0</v>
      </c>
      <c r="BZ55" s="37"/>
      <c r="CA55" s="37"/>
      <c r="CB55" s="37"/>
      <c r="CC55" s="37"/>
      <c r="CD55" s="37"/>
      <c r="CE55" s="37"/>
      <c r="CF55" s="37"/>
      <c r="CG55" s="37"/>
      <c r="CH55" s="37"/>
      <c r="CI55" s="37"/>
      <c r="CJ55" s="37"/>
      <c r="CK55" s="37"/>
      <c r="CL55" s="37"/>
      <c r="CM55" s="37"/>
      <c r="CN55" s="37"/>
      <c r="CO55" s="37"/>
      <c r="CP55" s="37"/>
      <c r="CQ55" s="37">
        <v>0</v>
      </c>
      <c r="CR55" s="37"/>
      <c r="CS55" s="37"/>
      <c r="CT55" s="37"/>
      <c r="CU55" s="37"/>
      <c r="CV55" s="37"/>
      <c r="CW55" s="37"/>
      <c r="CX55" s="37"/>
      <c r="CY55" s="37">
        <v>0</v>
      </c>
      <c r="CZ55" s="37"/>
      <c r="DA55" s="37"/>
      <c r="DB55" s="37"/>
      <c r="DC55" s="37"/>
      <c r="DD55" s="37"/>
      <c r="DE55" s="37"/>
      <c r="DF55" s="37">
        <v>0</v>
      </c>
      <c r="DG55" s="37">
        <v>0</v>
      </c>
      <c r="DH55" s="37">
        <v>0</v>
      </c>
      <c r="DI55" s="37"/>
      <c r="DJ55" s="37"/>
      <c r="DK55" s="37"/>
      <c r="DL55" s="37">
        <v>0</v>
      </c>
      <c r="DM55" s="37"/>
      <c r="DN55" s="37">
        <v>0</v>
      </c>
      <c r="DO55" s="37"/>
      <c r="DP55" s="37"/>
      <c r="DQ55" s="37"/>
      <c r="DR55" s="37"/>
      <c r="DS55" s="37"/>
      <c r="DT55" s="37"/>
      <c r="DU55" s="37"/>
      <c r="DV55" s="37">
        <v>0</v>
      </c>
      <c r="DW55" s="37"/>
      <c r="DX55" s="37"/>
      <c r="DY55" s="37"/>
      <c r="DZ55" s="37"/>
      <c r="EA55" s="37"/>
      <c r="EB55" s="37"/>
      <c r="EC55" s="37">
        <v>0</v>
      </c>
      <c r="ED55" s="37">
        <v>0</v>
      </c>
      <c r="EE55" s="37">
        <v>0</v>
      </c>
      <c r="EF55" s="37"/>
      <c r="EG55" s="37"/>
      <c r="EH55" s="37"/>
      <c r="EI55" s="37">
        <v>0</v>
      </c>
      <c r="EJ55" s="37">
        <v>0</v>
      </c>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194"/>
      <c r="GB55" s="194"/>
      <c r="GC55" s="194"/>
      <c r="GD55" s="194"/>
      <c r="GE55" s="194"/>
      <c r="GF55" s="194"/>
      <c r="GG55" s="194"/>
      <c r="GH55" s="194"/>
      <c r="GI55" s="194"/>
      <c r="GJ55" s="194"/>
      <c r="GK55" s="194"/>
      <c r="GL55" s="194"/>
      <c r="GM55" s="194">
        <v>0</v>
      </c>
      <c r="GN55" s="194">
        <v>0</v>
      </c>
      <c r="GO55" s="194"/>
      <c r="GP55" s="194"/>
      <c r="GQ55" s="194"/>
      <c r="GR55" s="194"/>
      <c r="GS55" s="194"/>
      <c r="GT55" s="194"/>
      <c r="GU55" s="194"/>
      <c r="GV55" s="194"/>
      <c r="GW55" s="194"/>
      <c r="GX55" s="194">
        <v>0</v>
      </c>
      <c r="GY55" s="194"/>
      <c r="GZ55" s="194"/>
      <c r="HA55" s="194"/>
      <c r="HB55" s="194"/>
      <c r="HC55" s="194"/>
      <c r="HD55" s="194"/>
      <c r="HE55" s="194"/>
      <c r="HF55" s="194"/>
      <c r="HG55" s="194"/>
      <c r="HH55" s="194"/>
      <c r="HI55" s="194"/>
      <c r="HJ55" s="194"/>
      <c r="HK55" s="194"/>
      <c r="HL55" s="194"/>
      <c r="HM55" s="194"/>
      <c r="HN55" s="194"/>
      <c r="HO55" s="194"/>
      <c r="HP55" s="194"/>
      <c r="HQ55" s="194"/>
      <c r="HR55" s="194"/>
      <c r="HS55" s="194"/>
      <c r="HT55" s="194"/>
      <c r="HU55" s="194"/>
    </row>
    <row r="56" spans="1:229" ht="112.5" x14ac:dyDescent="0.25">
      <c r="A56" s="17">
        <v>47</v>
      </c>
      <c r="B56" s="18" t="s">
        <v>300</v>
      </c>
      <c r="C56" s="18" t="s">
        <v>1062</v>
      </c>
      <c r="D56" s="19">
        <v>5422442022</v>
      </c>
      <c r="E56" s="18" t="s">
        <v>1006</v>
      </c>
      <c r="F56" s="18" t="s">
        <v>1005</v>
      </c>
      <c r="G56" s="16">
        <f t="shared" si="12"/>
        <v>0</v>
      </c>
      <c r="H56" s="16">
        <f t="shared" si="13"/>
        <v>509</v>
      </c>
      <c r="I56" s="36">
        <f t="shared" si="11"/>
        <v>509</v>
      </c>
      <c r="J56" s="38"/>
      <c r="K56" s="38"/>
      <c r="L56" s="193"/>
      <c r="M56" s="193"/>
      <c r="N56" s="193"/>
      <c r="O56" s="193"/>
      <c r="P56" s="193"/>
      <c r="Q56" s="193">
        <v>0</v>
      </c>
      <c r="R56" s="193"/>
      <c r="S56" s="193"/>
      <c r="T56" s="37"/>
      <c r="U56" s="37"/>
      <c r="V56" s="37"/>
      <c r="W56" s="37"/>
      <c r="X56" s="37"/>
      <c r="Y56" s="37"/>
      <c r="Z56" s="37">
        <v>509</v>
      </c>
      <c r="AA56" s="37"/>
      <c r="AB56" s="37"/>
      <c r="AC56" s="37">
        <v>0</v>
      </c>
      <c r="AD56" s="37"/>
      <c r="AE56" s="37"/>
      <c r="AF56" s="37"/>
      <c r="AG56" s="37"/>
      <c r="AH56" s="37"/>
      <c r="AI56" s="37">
        <v>0</v>
      </c>
      <c r="AJ56" s="37"/>
      <c r="AK56" s="37"/>
      <c r="AL56" s="37">
        <v>0</v>
      </c>
      <c r="AM56" s="37">
        <v>0</v>
      </c>
      <c r="AN56" s="37">
        <v>0</v>
      </c>
      <c r="AO56" s="37"/>
      <c r="AP56" s="37"/>
      <c r="AQ56" s="37"/>
      <c r="AR56" s="37">
        <v>0</v>
      </c>
      <c r="AS56" s="37">
        <v>0</v>
      </c>
      <c r="AT56" s="37">
        <v>0</v>
      </c>
      <c r="AU56" s="37">
        <v>0</v>
      </c>
      <c r="AV56" s="37"/>
      <c r="AW56" s="37">
        <v>0</v>
      </c>
      <c r="AX56" s="37"/>
      <c r="AY56" s="37">
        <v>0</v>
      </c>
      <c r="AZ56" s="37">
        <v>0</v>
      </c>
      <c r="BA56" s="37">
        <v>0</v>
      </c>
      <c r="BB56" s="37"/>
      <c r="BC56" s="37"/>
      <c r="BD56" s="37"/>
      <c r="BE56" s="37"/>
      <c r="BF56" s="37"/>
      <c r="BG56" s="37"/>
      <c r="BH56" s="37"/>
      <c r="BI56" s="37">
        <v>0</v>
      </c>
      <c r="BJ56" s="37">
        <v>0</v>
      </c>
      <c r="BK56" s="37"/>
      <c r="BL56" s="38"/>
      <c r="BM56" s="38">
        <v>0</v>
      </c>
      <c r="BN56" s="37">
        <v>0</v>
      </c>
      <c r="BO56" s="37"/>
      <c r="BP56" s="37"/>
      <c r="BQ56" s="37"/>
      <c r="BR56" s="37"/>
      <c r="BS56" s="37"/>
      <c r="BT56" s="37"/>
      <c r="BU56" s="37"/>
      <c r="BV56" s="37"/>
      <c r="BW56" s="37"/>
      <c r="BX56" s="37"/>
      <c r="BY56" s="37">
        <v>0</v>
      </c>
      <c r="BZ56" s="37"/>
      <c r="CA56" s="37"/>
      <c r="CB56" s="37"/>
      <c r="CC56" s="37"/>
      <c r="CD56" s="37"/>
      <c r="CE56" s="37"/>
      <c r="CF56" s="37"/>
      <c r="CG56" s="37"/>
      <c r="CH56" s="37"/>
      <c r="CI56" s="37"/>
      <c r="CJ56" s="37"/>
      <c r="CK56" s="37"/>
      <c r="CL56" s="37"/>
      <c r="CM56" s="37"/>
      <c r="CN56" s="37"/>
      <c r="CO56" s="37"/>
      <c r="CP56" s="37"/>
      <c r="CQ56" s="37">
        <v>0</v>
      </c>
      <c r="CR56" s="37"/>
      <c r="CS56" s="37"/>
      <c r="CT56" s="37"/>
      <c r="CU56" s="37"/>
      <c r="CV56" s="37"/>
      <c r="CW56" s="37"/>
      <c r="CX56" s="37"/>
      <c r="CY56" s="37">
        <v>0</v>
      </c>
      <c r="CZ56" s="37"/>
      <c r="DA56" s="37"/>
      <c r="DB56" s="37"/>
      <c r="DC56" s="37"/>
      <c r="DD56" s="37"/>
      <c r="DE56" s="37"/>
      <c r="DF56" s="37">
        <v>0</v>
      </c>
      <c r="DG56" s="37">
        <v>0</v>
      </c>
      <c r="DH56" s="37">
        <v>0</v>
      </c>
      <c r="DI56" s="37"/>
      <c r="DJ56" s="37"/>
      <c r="DK56" s="37"/>
      <c r="DL56" s="37">
        <v>0</v>
      </c>
      <c r="DM56" s="37"/>
      <c r="DN56" s="37">
        <v>0</v>
      </c>
      <c r="DO56" s="37"/>
      <c r="DP56" s="37"/>
      <c r="DQ56" s="37"/>
      <c r="DR56" s="37"/>
      <c r="DS56" s="37"/>
      <c r="DT56" s="37"/>
      <c r="DU56" s="37"/>
      <c r="DV56" s="37">
        <v>0</v>
      </c>
      <c r="DW56" s="37"/>
      <c r="DX56" s="37"/>
      <c r="DY56" s="37"/>
      <c r="DZ56" s="37"/>
      <c r="EA56" s="37"/>
      <c r="EB56" s="37"/>
      <c r="EC56" s="37">
        <v>0</v>
      </c>
      <c r="ED56" s="37">
        <v>0</v>
      </c>
      <c r="EE56" s="37">
        <v>0</v>
      </c>
      <c r="EF56" s="37"/>
      <c r="EG56" s="37"/>
      <c r="EH56" s="37"/>
      <c r="EI56" s="37">
        <v>0</v>
      </c>
      <c r="EJ56" s="37">
        <v>0</v>
      </c>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194"/>
      <c r="GB56" s="194"/>
      <c r="GC56" s="194"/>
      <c r="GD56" s="194"/>
      <c r="GE56" s="194"/>
      <c r="GF56" s="194"/>
      <c r="GG56" s="194"/>
      <c r="GH56" s="194"/>
      <c r="GI56" s="194"/>
      <c r="GJ56" s="194"/>
      <c r="GK56" s="194"/>
      <c r="GL56" s="194"/>
      <c r="GM56" s="194">
        <v>0</v>
      </c>
      <c r="GN56" s="194">
        <v>0</v>
      </c>
      <c r="GO56" s="194"/>
      <c r="GP56" s="194"/>
      <c r="GQ56" s="194"/>
      <c r="GR56" s="194"/>
      <c r="GS56" s="194"/>
      <c r="GT56" s="194"/>
      <c r="GU56" s="194"/>
      <c r="GV56" s="194"/>
      <c r="GW56" s="194"/>
      <c r="GX56" s="194">
        <v>0</v>
      </c>
      <c r="GY56" s="194"/>
      <c r="GZ56" s="194"/>
      <c r="HA56" s="194"/>
      <c r="HB56" s="194"/>
      <c r="HC56" s="194"/>
      <c r="HD56" s="194"/>
      <c r="HE56" s="194"/>
      <c r="HF56" s="194"/>
      <c r="HG56" s="194"/>
      <c r="HH56" s="194"/>
      <c r="HI56" s="194"/>
      <c r="HJ56" s="194"/>
      <c r="HK56" s="194"/>
      <c r="HL56" s="194"/>
      <c r="HM56" s="194"/>
      <c r="HN56" s="194"/>
      <c r="HO56" s="194"/>
      <c r="HP56" s="194"/>
      <c r="HQ56" s="194"/>
      <c r="HR56" s="194"/>
      <c r="HS56" s="194"/>
      <c r="HT56" s="194"/>
      <c r="HU56" s="194"/>
    </row>
    <row r="57" spans="1:229" ht="112.5" x14ac:dyDescent="0.25">
      <c r="A57" s="17">
        <v>48</v>
      </c>
      <c r="B57" s="18" t="s">
        <v>300</v>
      </c>
      <c r="C57" s="18" t="s">
        <v>1063</v>
      </c>
      <c r="D57" s="19">
        <v>5422491062</v>
      </c>
      <c r="E57" s="18" t="s">
        <v>1006</v>
      </c>
      <c r="F57" s="18" t="s">
        <v>1005</v>
      </c>
      <c r="G57" s="16">
        <f t="shared" si="12"/>
        <v>0</v>
      </c>
      <c r="H57" s="16">
        <f t="shared" si="13"/>
        <v>338</v>
      </c>
      <c r="I57" s="36">
        <f t="shared" si="11"/>
        <v>338</v>
      </c>
      <c r="J57" s="38"/>
      <c r="K57" s="38"/>
      <c r="L57" s="37"/>
      <c r="M57" s="37"/>
      <c r="N57" s="37"/>
      <c r="O57" s="37"/>
      <c r="P57" s="37"/>
      <c r="Q57" s="37">
        <v>338</v>
      </c>
      <c r="R57" s="37"/>
      <c r="S57" s="37"/>
      <c r="T57" s="37"/>
      <c r="U57" s="37"/>
      <c r="V57" s="37"/>
      <c r="W57" s="37"/>
      <c r="X57" s="37"/>
      <c r="Y57" s="37"/>
      <c r="Z57" s="37">
        <v>0</v>
      </c>
      <c r="AA57" s="37"/>
      <c r="AB57" s="37"/>
      <c r="AC57" s="37">
        <v>0</v>
      </c>
      <c r="AD57" s="37"/>
      <c r="AE57" s="37"/>
      <c r="AF57" s="37"/>
      <c r="AG57" s="37"/>
      <c r="AH57" s="37"/>
      <c r="AI57" s="37">
        <v>0</v>
      </c>
      <c r="AJ57" s="37"/>
      <c r="AK57" s="37"/>
      <c r="AL57" s="37">
        <v>0.17</v>
      </c>
      <c r="AM57" s="37">
        <v>2</v>
      </c>
      <c r="AN57" s="37">
        <v>0</v>
      </c>
      <c r="AO57" s="37"/>
      <c r="AP57" s="37"/>
      <c r="AQ57" s="37"/>
      <c r="AR57" s="37">
        <v>0</v>
      </c>
      <c r="AS57" s="37">
        <v>0</v>
      </c>
      <c r="AT57" s="37">
        <v>0</v>
      </c>
      <c r="AU57" s="37">
        <v>0</v>
      </c>
      <c r="AV57" s="37"/>
      <c r="AW57" s="37">
        <v>0</v>
      </c>
      <c r="AX57" s="37"/>
      <c r="AY57" s="37">
        <v>0</v>
      </c>
      <c r="AZ57" s="37">
        <v>0</v>
      </c>
      <c r="BA57" s="37">
        <v>0</v>
      </c>
      <c r="BB57" s="37"/>
      <c r="BC57" s="37"/>
      <c r="BD57" s="37"/>
      <c r="BE57" s="37"/>
      <c r="BF57" s="37"/>
      <c r="BG57" s="37"/>
      <c r="BH57" s="37"/>
      <c r="BI57" s="37">
        <v>0</v>
      </c>
      <c r="BJ57" s="37">
        <v>0</v>
      </c>
      <c r="BK57" s="37"/>
      <c r="BL57" s="38"/>
      <c r="BM57" s="38">
        <v>0</v>
      </c>
      <c r="BN57" s="37">
        <v>0</v>
      </c>
      <c r="BO57" s="37"/>
      <c r="BP57" s="37"/>
      <c r="BQ57" s="37"/>
      <c r="BR57" s="37"/>
      <c r="BS57" s="37"/>
      <c r="BT57" s="37"/>
      <c r="BU57" s="37"/>
      <c r="BV57" s="37"/>
      <c r="BW57" s="37"/>
      <c r="BX57" s="37"/>
      <c r="BY57" s="37">
        <v>0</v>
      </c>
      <c r="BZ57" s="37"/>
      <c r="CA57" s="37"/>
      <c r="CB57" s="37"/>
      <c r="CC57" s="37"/>
      <c r="CD57" s="37"/>
      <c r="CE57" s="37"/>
      <c r="CF57" s="37"/>
      <c r="CG57" s="37"/>
      <c r="CH57" s="37"/>
      <c r="CI57" s="37"/>
      <c r="CJ57" s="37"/>
      <c r="CK57" s="37"/>
      <c r="CL57" s="37"/>
      <c r="CM57" s="37"/>
      <c r="CN57" s="37"/>
      <c r="CO57" s="37"/>
      <c r="CP57" s="37"/>
      <c r="CQ57" s="37">
        <v>0</v>
      </c>
      <c r="CR57" s="37"/>
      <c r="CS57" s="37"/>
      <c r="CT57" s="37"/>
      <c r="CU57" s="37"/>
      <c r="CV57" s="37"/>
      <c r="CW57" s="37"/>
      <c r="CX57" s="37"/>
      <c r="CY57" s="37">
        <v>0</v>
      </c>
      <c r="CZ57" s="37"/>
      <c r="DA57" s="37"/>
      <c r="DB57" s="37"/>
      <c r="DC57" s="37"/>
      <c r="DD57" s="37"/>
      <c r="DE57" s="37"/>
      <c r="DF57" s="37">
        <v>0</v>
      </c>
      <c r="DG57" s="37">
        <v>0</v>
      </c>
      <c r="DH57" s="37">
        <v>0</v>
      </c>
      <c r="DI57" s="37"/>
      <c r="DJ57" s="37"/>
      <c r="DK57" s="37"/>
      <c r="DL57" s="37">
        <v>0</v>
      </c>
      <c r="DM57" s="37"/>
      <c r="DN57" s="37">
        <v>0</v>
      </c>
      <c r="DO57" s="37"/>
      <c r="DP57" s="37"/>
      <c r="DQ57" s="37"/>
      <c r="DR57" s="37"/>
      <c r="DS57" s="37"/>
      <c r="DT57" s="37"/>
      <c r="DU57" s="37"/>
      <c r="DV57" s="37">
        <v>0</v>
      </c>
      <c r="DW57" s="37"/>
      <c r="DX57" s="37"/>
      <c r="DY57" s="37"/>
      <c r="DZ57" s="37"/>
      <c r="EA57" s="37"/>
      <c r="EB57" s="37"/>
      <c r="EC57" s="37">
        <v>0</v>
      </c>
      <c r="ED57" s="37">
        <v>0</v>
      </c>
      <c r="EE57" s="37">
        <v>0</v>
      </c>
      <c r="EF57" s="37"/>
      <c r="EG57" s="37"/>
      <c r="EH57" s="37"/>
      <c r="EI57" s="37">
        <v>0</v>
      </c>
      <c r="EJ57" s="37">
        <v>0</v>
      </c>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194"/>
      <c r="GB57" s="194"/>
      <c r="GC57" s="194"/>
      <c r="GD57" s="194"/>
      <c r="GE57" s="194"/>
      <c r="GF57" s="194"/>
      <c r="GG57" s="194"/>
      <c r="GH57" s="194"/>
      <c r="GI57" s="194"/>
      <c r="GJ57" s="194"/>
      <c r="GK57" s="194"/>
      <c r="GL57" s="194"/>
      <c r="GM57" s="194">
        <v>0</v>
      </c>
      <c r="GN57" s="194">
        <v>0</v>
      </c>
      <c r="GO57" s="194"/>
      <c r="GP57" s="194"/>
      <c r="GQ57" s="194"/>
      <c r="GR57" s="194"/>
      <c r="GS57" s="194"/>
      <c r="GT57" s="194"/>
      <c r="GU57" s="194"/>
      <c r="GV57" s="194"/>
      <c r="GW57" s="194"/>
      <c r="GX57" s="194">
        <v>0</v>
      </c>
      <c r="GY57" s="194"/>
      <c r="GZ57" s="194"/>
      <c r="HA57" s="194"/>
      <c r="HB57" s="194"/>
      <c r="HC57" s="194"/>
      <c r="HD57" s="194"/>
      <c r="HE57" s="194"/>
      <c r="HF57" s="194"/>
      <c r="HG57" s="194"/>
      <c r="HH57" s="194"/>
      <c r="HI57" s="194"/>
      <c r="HJ57" s="194"/>
      <c r="HK57" s="194"/>
      <c r="HL57" s="194"/>
      <c r="HM57" s="194"/>
      <c r="HN57" s="194"/>
      <c r="HO57" s="194"/>
      <c r="HP57" s="194"/>
      <c r="HQ57" s="194"/>
      <c r="HR57" s="194"/>
      <c r="HS57" s="194"/>
      <c r="HT57" s="194"/>
      <c r="HU57" s="194"/>
    </row>
    <row r="58" spans="1:229" ht="56.25" x14ac:dyDescent="0.25">
      <c r="A58" s="17">
        <v>49</v>
      </c>
      <c r="B58" s="18" t="s">
        <v>300</v>
      </c>
      <c r="C58" s="18" t="s">
        <v>1064</v>
      </c>
      <c r="D58" s="19">
        <v>5422518962</v>
      </c>
      <c r="E58" s="18" t="s">
        <v>1006</v>
      </c>
      <c r="F58" s="18" t="s">
        <v>1005</v>
      </c>
      <c r="G58" s="16">
        <f t="shared" si="12"/>
        <v>0</v>
      </c>
      <c r="H58" s="16">
        <f t="shared" si="13"/>
        <v>591.56700000000001</v>
      </c>
      <c r="I58" s="36">
        <f t="shared" si="11"/>
        <v>591.56700000000001</v>
      </c>
      <c r="J58" s="38"/>
      <c r="K58" s="38"/>
      <c r="L58" s="37"/>
      <c r="M58" s="37"/>
      <c r="N58" s="37"/>
      <c r="O58" s="37"/>
      <c r="P58" s="37"/>
      <c r="Q58" s="37">
        <v>250.4</v>
      </c>
      <c r="R58" s="37"/>
      <c r="S58" s="37"/>
      <c r="T58" s="37"/>
      <c r="U58" s="37"/>
      <c r="V58" s="37"/>
      <c r="W58" s="37"/>
      <c r="X58" s="37"/>
      <c r="Y58" s="37"/>
      <c r="Z58" s="37">
        <v>0</v>
      </c>
      <c r="AA58" s="37"/>
      <c r="AB58" s="37"/>
      <c r="AC58" s="37">
        <v>0</v>
      </c>
      <c r="AD58" s="37"/>
      <c r="AE58" s="37"/>
      <c r="AF58" s="37"/>
      <c r="AG58" s="37"/>
      <c r="AH58" s="37"/>
      <c r="AI58" s="37">
        <v>0</v>
      </c>
      <c r="AJ58" s="37"/>
      <c r="AK58" s="37"/>
      <c r="AL58" s="37">
        <v>0.21099999999999999</v>
      </c>
      <c r="AM58" s="37">
        <v>1.5</v>
      </c>
      <c r="AN58" s="37">
        <v>0</v>
      </c>
      <c r="AO58" s="37"/>
      <c r="AP58" s="37"/>
      <c r="AQ58" s="37"/>
      <c r="AR58" s="37">
        <v>0</v>
      </c>
      <c r="AS58" s="37">
        <v>0</v>
      </c>
      <c r="AT58" s="37">
        <v>0</v>
      </c>
      <c r="AU58" s="37">
        <v>0</v>
      </c>
      <c r="AV58" s="37"/>
      <c r="AW58" s="37">
        <v>0</v>
      </c>
      <c r="AX58" s="37"/>
      <c r="AY58" s="37">
        <v>0</v>
      </c>
      <c r="AZ58" s="37">
        <v>0</v>
      </c>
      <c r="BA58" s="37">
        <v>0</v>
      </c>
      <c r="BB58" s="37"/>
      <c r="BC58" s="37"/>
      <c r="BD58" s="37"/>
      <c r="BE58" s="37"/>
      <c r="BF58" s="37"/>
      <c r="BG58" s="37"/>
      <c r="BH58" s="37"/>
      <c r="BI58" s="37">
        <v>0</v>
      </c>
      <c r="BJ58" s="37">
        <v>0</v>
      </c>
      <c r="BK58" s="38">
        <v>341.16699999999997</v>
      </c>
      <c r="BL58" s="38"/>
      <c r="BM58" s="38"/>
      <c r="BN58" s="37">
        <v>0</v>
      </c>
      <c r="BO58" s="37"/>
      <c r="BP58" s="37"/>
      <c r="BQ58" s="37"/>
      <c r="BR58" s="37"/>
      <c r="BS58" s="37"/>
      <c r="BT58" s="37"/>
      <c r="BU58" s="37"/>
      <c r="BV58" s="37"/>
      <c r="BW58" s="37"/>
      <c r="BX58" s="37"/>
      <c r="BY58" s="37">
        <v>0</v>
      </c>
      <c r="BZ58" s="37"/>
      <c r="CA58" s="37"/>
      <c r="CB58" s="37"/>
      <c r="CC58" s="37"/>
      <c r="CD58" s="37"/>
      <c r="CE58" s="37"/>
      <c r="CF58" s="37"/>
      <c r="CG58" s="37"/>
      <c r="CH58" s="37"/>
      <c r="CI58" s="37"/>
      <c r="CJ58" s="37"/>
      <c r="CK58" s="37"/>
      <c r="CL58" s="37"/>
      <c r="CM58" s="37"/>
      <c r="CN58" s="37"/>
      <c r="CO58" s="37"/>
      <c r="CP58" s="37"/>
      <c r="CQ58" s="37">
        <v>0</v>
      </c>
      <c r="CR58" s="37"/>
      <c r="CS58" s="37"/>
      <c r="CT58" s="37"/>
      <c r="CU58" s="37"/>
      <c r="CV58" s="37"/>
      <c r="CW58" s="37"/>
      <c r="CX58" s="37"/>
      <c r="CY58" s="37">
        <v>0</v>
      </c>
      <c r="CZ58" s="37"/>
      <c r="DA58" s="37"/>
      <c r="DB58" s="37"/>
      <c r="DC58" s="37"/>
      <c r="DD58" s="37"/>
      <c r="DE58" s="37"/>
      <c r="DF58" s="37">
        <v>0</v>
      </c>
      <c r="DG58" s="37">
        <v>0</v>
      </c>
      <c r="DH58" s="37">
        <v>0</v>
      </c>
      <c r="DI58" s="37"/>
      <c r="DJ58" s="37"/>
      <c r="DK58" s="37"/>
      <c r="DL58" s="37">
        <v>0</v>
      </c>
      <c r="DM58" s="37"/>
      <c r="DN58" s="37">
        <v>0</v>
      </c>
      <c r="DO58" s="37"/>
      <c r="DP58" s="37"/>
      <c r="DQ58" s="37"/>
      <c r="DR58" s="37"/>
      <c r="DS58" s="37"/>
      <c r="DT58" s="37"/>
      <c r="DU58" s="37"/>
      <c r="DV58" s="37">
        <v>0</v>
      </c>
      <c r="DW58" s="37"/>
      <c r="DX58" s="37"/>
      <c r="DY58" s="37"/>
      <c r="DZ58" s="37"/>
      <c r="EA58" s="37"/>
      <c r="EB58" s="37"/>
      <c r="EC58" s="37">
        <v>0</v>
      </c>
      <c r="ED58" s="37">
        <v>0</v>
      </c>
      <c r="EE58" s="37">
        <v>0</v>
      </c>
      <c r="EF58" s="37"/>
      <c r="EG58" s="37"/>
      <c r="EH58" s="37"/>
      <c r="EI58" s="37">
        <v>0</v>
      </c>
      <c r="EJ58" s="37">
        <v>0</v>
      </c>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194"/>
      <c r="GB58" s="194"/>
      <c r="GC58" s="194"/>
      <c r="GD58" s="194"/>
      <c r="GE58" s="194"/>
      <c r="GF58" s="194"/>
      <c r="GG58" s="194"/>
      <c r="GH58" s="194"/>
      <c r="GI58" s="194"/>
      <c r="GJ58" s="194"/>
      <c r="GK58" s="194"/>
      <c r="GL58" s="194"/>
      <c r="GM58" s="194">
        <v>0</v>
      </c>
      <c r="GN58" s="194">
        <v>0</v>
      </c>
      <c r="GO58" s="194"/>
      <c r="GP58" s="194"/>
      <c r="GQ58" s="194"/>
      <c r="GR58" s="194"/>
      <c r="GS58" s="194"/>
      <c r="GT58" s="194"/>
      <c r="GU58" s="194"/>
      <c r="GV58" s="194"/>
      <c r="GW58" s="194"/>
      <c r="GX58" s="194">
        <v>0</v>
      </c>
      <c r="GY58" s="194"/>
      <c r="GZ58" s="194"/>
      <c r="HA58" s="194"/>
      <c r="HB58" s="194"/>
      <c r="HC58" s="194"/>
      <c r="HD58" s="194"/>
      <c r="HE58" s="194"/>
      <c r="HF58" s="194"/>
      <c r="HG58" s="194"/>
      <c r="HH58" s="194"/>
      <c r="HI58" s="194"/>
      <c r="HJ58" s="194"/>
      <c r="HK58" s="194"/>
      <c r="HL58" s="194"/>
      <c r="HM58" s="194"/>
      <c r="HN58" s="194"/>
      <c r="HO58" s="194"/>
      <c r="HP58" s="194"/>
      <c r="HQ58" s="194"/>
      <c r="HR58" s="194"/>
      <c r="HS58" s="194"/>
      <c r="HT58" s="194"/>
      <c r="HU58" s="194"/>
    </row>
    <row r="59" spans="1:229" ht="112.5" x14ac:dyDescent="0.25">
      <c r="A59" s="17">
        <v>50</v>
      </c>
      <c r="B59" s="18" t="s">
        <v>300</v>
      </c>
      <c r="C59" s="18" t="s">
        <v>1065</v>
      </c>
      <c r="D59" s="19">
        <v>5422549282</v>
      </c>
      <c r="E59" s="18" t="s">
        <v>1006</v>
      </c>
      <c r="F59" s="18" t="s">
        <v>1005</v>
      </c>
      <c r="G59" s="16">
        <f t="shared" si="12"/>
        <v>409</v>
      </c>
      <c r="H59" s="16">
        <f t="shared" si="13"/>
        <v>248</v>
      </c>
      <c r="I59" s="36">
        <f t="shared" si="11"/>
        <v>657</v>
      </c>
      <c r="J59" s="38"/>
      <c r="K59" s="38"/>
      <c r="L59" s="37"/>
      <c r="M59" s="37"/>
      <c r="N59" s="37"/>
      <c r="O59" s="37"/>
      <c r="P59" s="37"/>
      <c r="Q59" s="37">
        <v>238</v>
      </c>
      <c r="R59" s="37"/>
      <c r="S59" s="37"/>
      <c r="T59" s="37"/>
      <c r="U59" s="37"/>
      <c r="V59" s="37"/>
      <c r="W59" s="37"/>
      <c r="X59" s="37"/>
      <c r="Y59" s="37"/>
      <c r="Z59" s="37">
        <v>0</v>
      </c>
      <c r="AA59" s="37"/>
      <c r="AB59" s="37"/>
      <c r="AC59" s="37">
        <v>0</v>
      </c>
      <c r="AD59" s="37"/>
      <c r="AE59" s="37"/>
      <c r="AF59" s="37"/>
      <c r="AG59" s="37"/>
      <c r="AH59" s="37"/>
      <c r="AI59" s="37">
        <v>0</v>
      </c>
      <c r="AJ59" s="37"/>
      <c r="AK59" s="37"/>
      <c r="AL59" s="37">
        <v>0.08</v>
      </c>
      <c r="AM59" s="37">
        <v>3</v>
      </c>
      <c r="AN59" s="37">
        <v>0</v>
      </c>
      <c r="AO59" s="37"/>
      <c r="AP59" s="37"/>
      <c r="AQ59" s="37"/>
      <c r="AR59" s="37">
        <v>0</v>
      </c>
      <c r="AS59" s="37">
        <v>0</v>
      </c>
      <c r="AT59" s="37">
        <v>0</v>
      </c>
      <c r="AU59" s="37">
        <v>0</v>
      </c>
      <c r="AV59" s="37"/>
      <c r="AW59" s="37">
        <v>0</v>
      </c>
      <c r="AX59" s="37"/>
      <c r="AY59" s="37">
        <v>0</v>
      </c>
      <c r="AZ59" s="37">
        <v>0</v>
      </c>
      <c r="BA59" s="37">
        <v>0</v>
      </c>
      <c r="BB59" s="37"/>
      <c r="BC59" s="37"/>
      <c r="BD59" s="37"/>
      <c r="BE59" s="37"/>
      <c r="BF59" s="37"/>
      <c r="BG59" s="37"/>
      <c r="BH59" s="37"/>
      <c r="BI59" s="37">
        <v>0</v>
      </c>
      <c r="BJ59" s="37">
        <v>0</v>
      </c>
      <c r="BK59" s="37">
        <v>10</v>
      </c>
      <c r="BL59" s="38"/>
      <c r="BM59" s="38"/>
      <c r="BN59" s="37">
        <v>0</v>
      </c>
      <c r="BO59" s="37"/>
      <c r="BP59" s="37"/>
      <c r="BQ59" s="37"/>
      <c r="BR59" s="37"/>
      <c r="BS59" s="37"/>
      <c r="BT59" s="37"/>
      <c r="BU59" s="37"/>
      <c r="BV59" s="37"/>
      <c r="BW59" s="37"/>
      <c r="BX59" s="37"/>
      <c r="BY59" s="37">
        <v>0</v>
      </c>
      <c r="BZ59" s="37"/>
      <c r="CA59" s="37"/>
      <c r="CB59" s="37"/>
      <c r="CC59" s="37"/>
      <c r="CD59" s="37"/>
      <c r="CE59" s="37"/>
      <c r="CF59" s="37"/>
      <c r="CG59" s="37"/>
      <c r="CH59" s="37"/>
      <c r="CI59" s="37"/>
      <c r="CJ59" s="37"/>
      <c r="CK59" s="37"/>
      <c r="CL59" s="37"/>
      <c r="CM59" s="37"/>
      <c r="CN59" s="37"/>
      <c r="CO59" s="37"/>
      <c r="CP59" s="37"/>
      <c r="CQ59" s="37">
        <v>0</v>
      </c>
      <c r="CR59" s="37"/>
      <c r="CS59" s="37"/>
      <c r="CT59" s="37"/>
      <c r="CU59" s="37"/>
      <c r="CV59" s="37"/>
      <c r="CW59" s="37"/>
      <c r="CX59" s="37"/>
      <c r="CY59" s="37">
        <v>0</v>
      </c>
      <c r="CZ59" s="37"/>
      <c r="DA59" s="37"/>
      <c r="DB59" s="37"/>
      <c r="DC59" s="37"/>
      <c r="DD59" s="37"/>
      <c r="DE59" s="37"/>
      <c r="DF59" s="37">
        <v>0</v>
      </c>
      <c r="DG59" s="37">
        <v>0</v>
      </c>
      <c r="DH59" s="37">
        <v>0</v>
      </c>
      <c r="DI59" s="37"/>
      <c r="DJ59" s="37"/>
      <c r="DK59" s="37"/>
      <c r="DL59" s="37">
        <v>0</v>
      </c>
      <c r="DM59" s="37"/>
      <c r="DN59" s="37">
        <v>0</v>
      </c>
      <c r="DO59" s="37"/>
      <c r="DP59" s="37"/>
      <c r="DQ59" s="37"/>
      <c r="DR59" s="37"/>
      <c r="DS59" s="37"/>
      <c r="DT59" s="37"/>
      <c r="DU59" s="37"/>
      <c r="DV59" s="37">
        <v>0</v>
      </c>
      <c r="DW59" s="37"/>
      <c r="DX59" s="37"/>
      <c r="DY59" s="37"/>
      <c r="DZ59" s="37"/>
      <c r="EA59" s="37"/>
      <c r="EB59" s="37"/>
      <c r="EC59" s="37">
        <v>0</v>
      </c>
      <c r="ED59" s="37">
        <v>0</v>
      </c>
      <c r="EE59" s="37">
        <v>0</v>
      </c>
      <c r="EF59" s="37"/>
      <c r="EG59" s="37"/>
      <c r="EH59" s="37"/>
      <c r="EI59" s="37">
        <v>1</v>
      </c>
      <c r="EJ59" s="37">
        <v>409</v>
      </c>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194"/>
      <c r="GB59" s="194"/>
      <c r="GC59" s="194"/>
      <c r="GD59" s="194"/>
      <c r="GE59" s="194"/>
      <c r="GF59" s="194"/>
      <c r="GG59" s="194"/>
      <c r="GH59" s="194"/>
      <c r="GI59" s="194"/>
      <c r="GJ59" s="194"/>
      <c r="GK59" s="194"/>
      <c r="GL59" s="194"/>
      <c r="GM59" s="194">
        <v>0</v>
      </c>
      <c r="GN59" s="194">
        <v>0</v>
      </c>
      <c r="GO59" s="194"/>
      <c r="GP59" s="194"/>
      <c r="GQ59" s="194"/>
      <c r="GR59" s="194"/>
      <c r="GS59" s="194"/>
      <c r="GT59" s="194"/>
      <c r="GU59" s="194"/>
      <c r="GV59" s="194"/>
      <c r="GW59" s="194"/>
      <c r="GX59" s="194">
        <v>0</v>
      </c>
      <c r="GY59" s="194"/>
      <c r="GZ59" s="194"/>
      <c r="HA59" s="194"/>
      <c r="HB59" s="194"/>
      <c r="HC59" s="194"/>
      <c r="HD59" s="194"/>
      <c r="HE59" s="194"/>
      <c r="HF59" s="194"/>
      <c r="HG59" s="194"/>
      <c r="HH59" s="194"/>
      <c r="HI59" s="194"/>
      <c r="HJ59" s="194"/>
      <c r="HK59" s="194"/>
      <c r="HL59" s="194"/>
      <c r="HM59" s="194"/>
      <c r="HN59" s="194"/>
      <c r="HO59" s="194"/>
      <c r="HP59" s="194"/>
      <c r="HQ59" s="194"/>
      <c r="HR59" s="194"/>
      <c r="HS59" s="194"/>
      <c r="HT59" s="194"/>
      <c r="HU59" s="194"/>
    </row>
    <row r="60" spans="1:229" ht="93.75" x14ac:dyDescent="0.25">
      <c r="A60" s="17">
        <v>51</v>
      </c>
      <c r="B60" s="18" t="s">
        <v>300</v>
      </c>
      <c r="C60" s="18" t="s">
        <v>1066</v>
      </c>
      <c r="D60" s="19">
        <v>5422604982</v>
      </c>
      <c r="E60" s="18" t="s">
        <v>1006</v>
      </c>
      <c r="F60" s="18" t="s">
        <v>1005</v>
      </c>
      <c r="G60" s="16">
        <f t="shared" si="12"/>
        <v>0</v>
      </c>
      <c r="H60" s="16">
        <f t="shared" si="13"/>
        <v>1028</v>
      </c>
      <c r="I60" s="36">
        <f t="shared" si="11"/>
        <v>1028</v>
      </c>
      <c r="J60" s="38"/>
      <c r="K60" s="38"/>
      <c r="L60" s="37"/>
      <c r="M60" s="37"/>
      <c r="N60" s="37"/>
      <c r="O60" s="37"/>
      <c r="P60" s="37"/>
      <c r="Q60" s="37">
        <v>1028</v>
      </c>
      <c r="R60" s="37"/>
      <c r="S60" s="37"/>
      <c r="T60" s="37"/>
      <c r="U60" s="37"/>
      <c r="V60" s="37"/>
      <c r="W60" s="37"/>
      <c r="X60" s="37"/>
      <c r="Y60" s="37"/>
      <c r="Z60" s="37">
        <v>0</v>
      </c>
      <c r="AA60" s="37"/>
      <c r="AB60" s="37"/>
      <c r="AC60" s="37">
        <v>0</v>
      </c>
      <c r="AD60" s="37"/>
      <c r="AE60" s="37"/>
      <c r="AF60" s="37"/>
      <c r="AG60" s="37"/>
      <c r="AH60" s="37"/>
      <c r="AI60" s="37">
        <v>0</v>
      </c>
      <c r="AJ60" s="37"/>
      <c r="AK60" s="37"/>
      <c r="AL60" s="37">
        <v>0.40200000000000002</v>
      </c>
      <c r="AM60" s="37">
        <v>2.5</v>
      </c>
      <c r="AN60" s="37">
        <v>0</v>
      </c>
      <c r="AO60" s="37"/>
      <c r="AP60" s="37"/>
      <c r="AQ60" s="37"/>
      <c r="AR60" s="37">
        <v>0</v>
      </c>
      <c r="AS60" s="37">
        <v>0</v>
      </c>
      <c r="AT60" s="37">
        <v>0</v>
      </c>
      <c r="AU60" s="37">
        <v>0</v>
      </c>
      <c r="AV60" s="37"/>
      <c r="AW60" s="37">
        <v>0</v>
      </c>
      <c r="AX60" s="37"/>
      <c r="AY60" s="37">
        <v>0</v>
      </c>
      <c r="AZ60" s="37">
        <v>0</v>
      </c>
      <c r="BA60" s="37">
        <v>0</v>
      </c>
      <c r="BB60" s="37"/>
      <c r="BC60" s="37"/>
      <c r="BD60" s="37"/>
      <c r="BE60" s="37"/>
      <c r="BF60" s="37"/>
      <c r="BG60" s="37"/>
      <c r="BH60" s="37"/>
      <c r="BI60" s="37">
        <v>0</v>
      </c>
      <c r="BJ60" s="37">
        <v>0</v>
      </c>
      <c r="BK60" s="37"/>
      <c r="BL60" s="38"/>
      <c r="BM60" s="38">
        <v>0</v>
      </c>
      <c r="BN60" s="37">
        <v>0</v>
      </c>
      <c r="BO60" s="37"/>
      <c r="BP60" s="37"/>
      <c r="BQ60" s="37"/>
      <c r="BR60" s="37"/>
      <c r="BS60" s="37"/>
      <c r="BT60" s="37"/>
      <c r="BU60" s="37"/>
      <c r="BV60" s="37"/>
      <c r="BW60" s="37"/>
      <c r="BX60" s="37"/>
      <c r="BY60" s="37">
        <v>0</v>
      </c>
      <c r="BZ60" s="37"/>
      <c r="CA60" s="37"/>
      <c r="CB60" s="37"/>
      <c r="CC60" s="37"/>
      <c r="CD60" s="37"/>
      <c r="CE60" s="37"/>
      <c r="CF60" s="37"/>
      <c r="CG60" s="37"/>
      <c r="CH60" s="37"/>
      <c r="CI60" s="37"/>
      <c r="CJ60" s="37"/>
      <c r="CK60" s="37"/>
      <c r="CL60" s="37"/>
      <c r="CM60" s="37"/>
      <c r="CN60" s="37"/>
      <c r="CO60" s="37"/>
      <c r="CP60" s="37"/>
      <c r="CQ60" s="37">
        <v>0</v>
      </c>
      <c r="CR60" s="37"/>
      <c r="CS60" s="37"/>
      <c r="CT60" s="37"/>
      <c r="CU60" s="37"/>
      <c r="CV60" s="37"/>
      <c r="CW60" s="37"/>
      <c r="CX60" s="37"/>
      <c r="CY60" s="37">
        <v>0</v>
      </c>
      <c r="CZ60" s="37"/>
      <c r="DA60" s="37"/>
      <c r="DB60" s="37"/>
      <c r="DC60" s="37"/>
      <c r="DD60" s="37"/>
      <c r="DE60" s="37"/>
      <c r="DF60" s="37">
        <v>0</v>
      </c>
      <c r="DG60" s="37">
        <v>0</v>
      </c>
      <c r="DH60" s="37">
        <v>0</v>
      </c>
      <c r="DI60" s="37"/>
      <c r="DJ60" s="37"/>
      <c r="DK60" s="37"/>
      <c r="DL60" s="37">
        <v>0</v>
      </c>
      <c r="DM60" s="37"/>
      <c r="DN60" s="37">
        <v>0</v>
      </c>
      <c r="DO60" s="37"/>
      <c r="DP60" s="37"/>
      <c r="DQ60" s="37"/>
      <c r="DR60" s="37"/>
      <c r="DS60" s="37"/>
      <c r="DT60" s="37"/>
      <c r="DU60" s="37"/>
      <c r="DV60" s="37">
        <v>0</v>
      </c>
      <c r="DW60" s="37"/>
      <c r="DX60" s="37"/>
      <c r="DY60" s="37"/>
      <c r="DZ60" s="37"/>
      <c r="EA60" s="37"/>
      <c r="EB60" s="37"/>
      <c r="EC60" s="37">
        <v>0</v>
      </c>
      <c r="ED60" s="37">
        <v>0</v>
      </c>
      <c r="EE60" s="37">
        <v>0</v>
      </c>
      <c r="EF60" s="37"/>
      <c r="EG60" s="37"/>
      <c r="EH60" s="37"/>
      <c r="EI60" s="37">
        <v>0</v>
      </c>
      <c r="EJ60" s="37">
        <v>0</v>
      </c>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194"/>
      <c r="GB60" s="194"/>
      <c r="GC60" s="194"/>
      <c r="GD60" s="194"/>
      <c r="GE60" s="194"/>
      <c r="GF60" s="194"/>
      <c r="GG60" s="194"/>
      <c r="GH60" s="194"/>
      <c r="GI60" s="194"/>
      <c r="GJ60" s="194"/>
      <c r="GK60" s="194"/>
      <c r="GL60" s="194"/>
      <c r="GM60" s="194">
        <v>0</v>
      </c>
      <c r="GN60" s="194">
        <v>0</v>
      </c>
      <c r="GO60" s="194"/>
      <c r="GP60" s="194"/>
      <c r="GQ60" s="194"/>
      <c r="GR60" s="194"/>
      <c r="GS60" s="194"/>
      <c r="GT60" s="194"/>
      <c r="GU60" s="194"/>
      <c r="GV60" s="194"/>
      <c r="GW60" s="194"/>
      <c r="GX60" s="194">
        <v>0</v>
      </c>
      <c r="GY60" s="194"/>
      <c r="GZ60" s="194"/>
      <c r="HA60" s="194"/>
      <c r="HB60" s="194"/>
      <c r="HC60" s="194"/>
      <c r="HD60" s="194"/>
      <c r="HE60" s="194"/>
      <c r="HF60" s="194"/>
      <c r="HG60" s="194"/>
      <c r="HH60" s="194"/>
      <c r="HI60" s="194"/>
      <c r="HJ60" s="194"/>
      <c r="HK60" s="194"/>
      <c r="HL60" s="194"/>
      <c r="HM60" s="194"/>
      <c r="HN60" s="194"/>
      <c r="HO60" s="194"/>
      <c r="HP60" s="194"/>
      <c r="HQ60" s="194"/>
      <c r="HR60" s="194"/>
      <c r="HS60" s="194"/>
      <c r="HT60" s="194"/>
      <c r="HU60" s="194"/>
    </row>
    <row r="61" spans="1:229" ht="150" x14ac:dyDescent="0.25">
      <c r="A61" s="17">
        <v>52</v>
      </c>
      <c r="B61" s="18" t="s">
        <v>300</v>
      </c>
      <c r="C61" s="18" t="s">
        <v>1067</v>
      </c>
      <c r="D61" s="19">
        <v>5422712962</v>
      </c>
      <c r="E61" s="18" t="s">
        <v>1006</v>
      </c>
      <c r="F61" s="18" t="s">
        <v>1005</v>
      </c>
      <c r="G61" s="16">
        <f t="shared" si="12"/>
        <v>0</v>
      </c>
      <c r="H61" s="16">
        <f t="shared" si="13"/>
        <v>1028.0999999999999</v>
      </c>
      <c r="I61" s="36">
        <f t="shared" si="11"/>
        <v>1028.0999999999999</v>
      </c>
      <c r="J61" s="38"/>
      <c r="K61" s="38"/>
      <c r="L61" s="37"/>
      <c r="M61" s="37"/>
      <c r="N61" s="37"/>
      <c r="O61" s="37"/>
      <c r="P61" s="37"/>
      <c r="Q61" s="37">
        <v>1028.0999999999999</v>
      </c>
      <c r="R61" s="37"/>
      <c r="S61" s="37"/>
      <c r="T61" s="37"/>
      <c r="U61" s="37"/>
      <c r="V61" s="37"/>
      <c r="W61" s="37"/>
      <c r="X61" s="37"/>
      <c r="Y61" s="37"/>
      <c r="Z61" s="37">
        <v>0</v>
      </c>
      <c r="AA61" s="37"/>
      <c r="AB61" s="37"/>
      <c r="AC61" s="37">
        <v>0</v>
      </c>
      <c r="AD61" s="37"/>
      <c r="AE61" s="37"/>
      <c r="AF61" s="37"/>
      <c r="AG61" s="37"/>
      <c r="AH61" s="37"/>
      <c r="AI61" s="37">
        <v>0</v>
      </c>
      <c r="AJ61" s="37"/>
      <c r="AK61" s="37"/>
      <c r="AL61" s="37">
        <v>0.69</v>
      </c>
      <c r="AM61" s="37">
        <v>1.5</v>
      </c>
      <c r="AN61" s="37">
        <v>0</v>
      </c>
      <c r="AO61" s="37"/>
      <c r="AP61" s="37"/>
      <c r="AQ61" s="37"/>
      <c r="AR61" s="37">
        <v>0</v>
      </c>
      <c r="AS61" s="37">
        <v>0</v>
      </c>
      <c r="AT61" s="37">
        <v>0</v>
      </c>
      <c r="AU61" s="37">
        <v>0</v>
      </c>
      <c r="AV61" s="37"/>
      <c r="AW61" s="37">
        <v>0</v>
      </c>
      <c r="AX61" s="37"/>
      <c r="AY61" s="37">
        <v>0</v>
      </c>
      <c r="AZ61" s="37">
        <v>0</v>
      </c>
      <c r="BA61" s="37">
        <v>0</v>
      </c>
      <c r="BB61" s="37"/>
      <c r="BC61" s="37"/>
      <c r="BD61" s="37"/>
      <c r="BE61" s="37"/>
      <c r="BF61" s="37"/>
      <c r="BG61" s="37"/>
      <c r="BH61" s="37"/>
      <c r="BI61" s="37">
        <v>0</v>
      </c>
      <c r="BJ61" s="37">
        <v>0</v>
      </c>
      <c r="BK61" s="37"/>
      <c r="BL61" s="38"/>
      <c r="BM61" s="38">
        <v>0</v>
      </c>
      <c r="BN61" s="37">
        <v>0</v>
      </c>
      <c r="BO61" s="37"/>
      <c r="BP61" s="37"/>
      <c r="BQ61" s="37"/>
      <c r="BR61" s="37"/>
      <c r="BS61" s="37"/>
      <c r="BT61" s="37"/>
      <c r="BU61" s="37"/>
      <c r="BV61" s="37"/>
      <c r="BW61" s="37"/>
      <c r="BX61" s="37"/>
      <c r="BY61" s="37">
        <v>0</v>
      </c>
      <c r="BZ61" s="37"/>
      <c r="CA61" s="37"/>
      <c r="CB61" s="37"/>
      <c r="CC61" s="37"/>
      <c r="CD61" s="37"/>
      <c r="CE61" s="37"/>
      <c r="CF61" s="37"/>
      <c r="CG61" s="37"/>
      <c r="CH61" s="37"/>
      <c r="CI61" s="37"/>
      <c r="CJ61" s="37"/>
      <c r="CK61" s="37"/>
      <c r="CL61" s="37"/>
      <c r="CM61" s="37"/>
      <c r="CN61" s="37"/>
      <c r="CO61" s="37"/>
      <c r="CP61" s="37"/>
      <c r="CQ61" s="37">
        <v>0</v>
      </c>
      <c r="CR61" s="37"/>
      <c r="CS61" s="37"/>
      <c r="CT61" s="37"/>
      <c r="CU61" s="37"/>
      <c r="CV61" s="37"/>
      <c r="CW61" s="37"/>
      <c r="CX61" s="37"/>
      <c r="CY61" s="37">
        <v>0</v>
      </c>
      <c r="CZ61" s="37"/>
      <c r="DA61" s="37"/>
      <c r="DB61" s="37"/>
      <c r="DC61" s="37"/>
      <c r="DD61" s="37"/>
      <c r="DE61" s="37"/>
      <c r="DF61" s="37">
        <v>0</v>
      </c>
      <c r="DG61" s="37">
        <v>0</v>
      </c>
      <c r="DH61" s="37">
        <v>0</v>
      </c>
      <c r="DI61" s="37"/>
      <c r="DJ61" s="37"/>
      <c r="DK61" s="37"/>
      <c r="DL61" s="37">
        <v>0</v>
      </c>
      <c r="DM61" s="37"/>
      <c r="DN61" s="37">
        <v>0</v>
      </c>
      <c r="DO61" s="37"/>
      <c r="DP61" s="37"/>
      <c r="DQ61" s="37"/>
      <c r="DR61" s="37"/>
      <c r="DS61" s="37"/>
      <c r="DT61" s="37"/>
      <c r="DU61" s="37"/>
      <c r="DV61" s="37">
        <v>0</v>
      </c>
      <c r="DW61" s="37"/>
      <c r="DX61" s="37"/>
      <c r="DY61" s="37"/>
      <c r="DZ61" s="37"/>
      <c r="EA61" s="37"/>
      <c r="EB61" s="37"/>
      <c r="EC61" s="37">
        <v>0</v>
      </c>
      <c r="ED61" s="37">
        <v>0</v>
      </c>
      <c r="EE61" s="37">
        <v>0</v>
      </c>
      <c r="EF61" s="37"/>
      <c r="EG61" s="37"/>
      <c r="EH61" s="37"/>
      <c r="EI61" s="37">
        <v>0</v>
      </c>
      <c r="EJ61" s="37">
        <v>0</v>
      </c>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194"/>
      <c r="GB61" s="194"/>
      <c r="GC61" s="194"/>
      <c r="GD61" s="194"/>
      <c r="GE61" s="194"/>
      <c r="GF61" s="194"/>
      <c r="GG61" s="194"/>
      <c r="GH61" s="194"/>
      <c r="GI61" s="194"/>
      <c r="GJ61" s="194"/>
      <c r="GK61" s="194"/>
      <c r="GL61" s="194"/>
      <c r="GM61" s="194">
        <v>0</v>
      </c>
      <c r="GN61" s="194">
        <v>0</v>
      </c>
      <c r="GO61" s="194"/>
      <c r="GP61" s="194"/>
      <c r="GQ61" s="194"/>
      <c r="GR61" s="194"/>
      <c r="GS61" s="194"/>
      <c r="GT61" s="194"/>
      <c r="GU61" s="194"/>
      <c r="GV61" s="194"/>
      <c r="GW61" s="194"/>
      <c r="GX61" s="194">
        <v>0</v>
      </c>
      <c r="GY61" s="194"/>
      <c r="GZ61" s="194"/>
      <c r="HA61" s="194"/>
      <c r="HB61" s="194"/>
      <c r="HC61" s="194"/>
      <c r="HD61" s="194"/>
      <c r="HE61" s="194"/>
      <c r="HF61" s="194"/>
      <c r="HG61" s="194"/>
      <c r="HH61" s="194"/>
      <c r="HI61" s="194"/>
      <c r="HJ61" s="194"/>
      <c r="HK61" s="194"/>
      <c r="HL61" s="194"/>
      <c r="HM61" s="194"/>
      <c r="HN61" s="194"/>
      <c r="HO61" s="194"/>
      <c r="HP61" s="194"/>
      <c r="HQ61" s="194"/>
      <c r="HR61" s="194"/>
      <c r="HS61" s="194"/>
      <c r="HT61" s="194"/>
      <c r="HU61" s="194"/>
    </row>
    <row r="62" spans="1:229" ht="56.25" x14ac:dyDescent="0.25">
      <c r="A62" s="17">
        <v>53</v>
      </c>
      <c r="B62" s="18" t="s">
        <v>300</v>
      </c>
      <c r="C62" s="18" t="s">
        <v>1068</v>
      </c>
      <c r="D62" s="19">
        <v>5422731582</v>
      </c>
      <c r="E62" s="18" t="s">
        <v>1006</v>
      </c>
      <c r="F62" s="18" t="s">
        <v>1005</v>
      </c>
      <c r="G62" s="16">
        <f t="shared" si="12"/>
        <v>0</v>
      </c>
      <c r="H62" s="16">
        <f t="shared" si="13"/>
        <v>562</v>
      </c>
      <c r="I62" s="36">
        <f t="shared" si="11"/>
        <v>562</v>
      </c>
      <c r="J62" s="38"/>
      <c r="K62" s="38"/>
      <c r="L62" s="37"/>
      <c r="M62" s="37"/>
      <c r="N62" s="37"/>
      <c r="O62" s="37"/>
      <c r="P62" s="37"/>
      <c r="Q62" s="37">
        <v>562</v>
      </c>
      <c r="R62" s="37"/>
      <c r="S62" s="37"/>
      <c r="T62" s="37"/>
      <c r="U62" s="37"/>
      <c r="V62" s="37"/>
      <c r="W62" s="37"/>
      <c r="X62" s="37"/>
      <c r="Y62" s="37"/>
      <c r="Z62" s="37">
        <v>0</v>
      </c>
      <c r="AA62" s="37"/>
      <c r="AB62" s="37"/>
      <c r="AC62" s="37">
        <v>0</v>
      </c>
      <c r="AD62" s="37"/>
      <c r="AE62" s="37"/>
      <c r="AF62" s="37"/>
      <c r="AG62" s="37"/>
      <c r="AH62" s="37"/>
      <c r="AI62" s="37">
        <v>0</v>
      </c>
      <c r="AJ62" s="37"/>
      <c r="AK62" s="37"/>
      <c r="AL62" s="37">
        <v>0.28000000000000003</v>
      </c>
      <c r="AM62" s="37">
        <v>2</v>
      </c>
      <c r="AN62" s="37">
        <v>0</v>
      </c>
      <c r="AO62" s="37"/>
      <c r="AP62" s="37"/>
      <c r="AQ62" s="37"/>
      <c r="AR62" s="37">
        <v>0</v>
      </c>
      <c r="AS62" s="37">
        <v>0</v>
      </c>
      <c r="AT62" s="37">
        <v>0</v>
      </c>
      <c r="AU62" s="37">
        <v>0</v>
      </c>
      <c r="AV62" s="37"/>
      <c r="AW62" s="37">
        <v>0</v>
      </c>
      <c r="AX62" s="37"/>
      <c r="AY62" s="37">
        <v>0</v>
      </c>
      <c r="AZ62" s="37">
        <v>0</v>
      </c>
      <c r="BA62" s="37">
        <v>0</v>
      </c>
      <c r="BB62" s="37"/>
      <c r="BC62" s="37"/>
      <c r="BD62" s="37"/>
      <c r="BE62" s="37"/>
      <c r="BF62" s="37"/>
      <c r="BG62" s="37"/>
      <c r="BH62" s="37"/>
      <c r="BI62" s="37">
        <v>0</v>
      </c>
      <c r="BJ62" s="37">
        <v>0</v>
      </c>
      <c r="BK62" s="37"/>
      <c r="BL62" s="38"/>
      <c r="BM62" s="38">
        <v>0</v>
      </c>
      <c r="BN62" s="37">
        <v>0</v>
      </c>
      <c r="BO62" s="37"/>
      <c r="BP62" s="37"/>
      <c r="BQ62" s="37"/>
      <c r="BR62" s="37"/>
      <c r="BS62" s="37"/>
      <c r="BT62" s="37"/>
      <c r="BU62" s="37"/>
      <c r="BV62" s="37"/>
      <c r="BW62" s="37"/>
      <c r="BX62" s="37"/>
      <c r="BY62" s="37">
        <v>0</v>
      </c>
      <c r="BZ62" s="37"/>
      <c r="CA62" s="37"/>
      <c r="CB62" s="37"/>
      <c r="CC62" s="37"/>
      <c r="CD62" s="37"/>
      <c r="CE62" s="37"/>
      <c r="CF62" s="37"/>
      <c r="CG62" s="37"/>
      <c r="CH62" s="37"/>
      <c r="CI62" s="37"/>
      <c r="CJ62" s="37"/>
      <c r="CK62" s="37"/>
      <c r="CL62" s="37"/>
      <c r="CM62" s="37"/>
      <c r="CN62" s="37"/>
      <c r="CO62" s="37"/>
      <c r="CP62" s="37"/>
      <c r="CQ62" s="37">
        <v>0</v>
      </c>
      <c r="CR62" s="37"/>
      <c r="CS62" s="37"/>
      <c r="CT62" s="37"/>
      <c r="CU62" s="37"/>
      <c r="CV62" s="37"/>
      <c r="CW62" s="37"/>
      <c r="CX62" s="37"/>
      <c r="CY62" s="37">
        <v>0</v>
      </c>
      <c r="CZ62" s="37"/>
      <c r="DA62" s="37"/>
      <c r="DB62" s="37"/>
      <c r="DC62" s="37"/>
      <c r="DD62" s="37"/>
      <c r="DE62" s="37"/>
      <c r="DF62" s="37">
        <v>0</v>
      </c>
      <c r="DG62" s="37">
        <v>0</v>
      </c>
      <c r="DH62" s="37">
        <v>0</v>
      </c>
      <c r="DI62" s="37"/>
      <c r="DJ62" s="37"/>
      <c r="DK62" s="37"/>
      <c r="DL62" s="37">
        <v>0</v>
      </c>
      <c r="DM62" s="37"/>
      <c r="DN62" s="37">
        <v>0</v>
      </c>
      <c r="DO62" s="37"/>
      <c r="DP62" s="37"/>
      <c r="DQ62" s="37"/>
      <c r="DR62" s="37"/>
      <c r="DS62" s="37"/>
      <c r="DT62" s="37"/>
      <c r="DU62" s="37"/>
      <c r="DV62" s="37">
        <v>0</v>
      </c>
      <c r="DW62" s="37"/>
      <c r="DX62" s="37"/>
      <c r="DY62" s="37"/>
      <c r="DZ62" s="37"/>
      <c r="EA62" s="37"/>
      <c r="EB62" s="37"/>
      <c r="EC62" s="37">
        <v>0</v>
      </c>
      <c r="ED62" s="37">
        <v>0</v>
      </c>
      <c r="EE62" s="37">
        <v>0</v>
      </c>
      <c r="EF62" s="37"/>
      <c r="EG62" s="37"/>
      <c r="EH62" s="37"/>
      <c r="EI62" s="37">
        <v>0</v>
      </c>
      <c r="EJ62" s="37">
        <v>0</v>
      </c>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194"/>
      <c r="GB62" s="194"/>
      <c r="GC62" s="194"/>
      <c r="GD62" s="194"/>
      <c r="GE62" s="194"/>
      <c r="GF62" s="194"/>
      <c r="GG62" s="194"/>
      <c r="GH62" s="194"/>
      <c r="GI62" s="194"/>
      <c r="GJ62" s="194"/>
      <c r="GK62" s="194"/>
      <c r="GL62" s="194"/>
      <c r="GM62" s="194">
        <v>0</v>
      </c>
      <c r="GN62" s="194">
        <v>0</v>
      </c>
      <c r="GO62" s="194"/>
      <c r="GP62" s="194"/>
      <c r="GQ62" s="194"/>
      <c r="GR62" s="194"/>
      <c r="GS62" s="194"/>
      <c r="GT62" s="194"/>
      <c r="GU62" s="194"/>
      <c r="GV62" s="194"/>
      <c r="GW62" s="194"/>
      <c r="GX62" s="194">
        <v>0</v>
      </c>
      <c r="GY62" s="194"/>
      <c r="GZ62" s="194"/>
      <c r="HA62" s="194"/>
      <c r="HB62" s="194"/>
      <c r="HC62" s="194"/>
      <c r="HD62" s="194"/>
      <c r="HE62" s="194"/>
      <c r="HF62" s="194"/>
      <c r="HG62" s="194"/>
      <c r="HH62" s="194"/>
      <c r="HI62" s="194"/>
      <c r="HJ62" s="194"/>
      <c r="HK62" s="194"/>
      <c r="HL62" s="194"/>
      <c r="HM62" s="194"/>
      <c r="HN62" s="194"/>
      <c r="HO62" s="194"/>
      <c r="HP62" s="194"/>
      <c r="HQ62" s="194"/>
      <c r="HR62" s="194"/>
      <c r="HS62" s="194"/>
      <c r="HT62" s="194"/>
      <c r="HU62" s="194"/>
    </row>
    <row r="63" spans="1:229" ht="75" x14ac:dyDescent="0.25">
      <c r="A63" s="17">
        <v>54</v>
      </c>
      <c r="B63" s="18" t="s">
        <v>300</v>
      </c>
      <c r="C63" s="18" t="s">
        <v>1069</v>
      </c>
      <c r="D63" s="19">
        <v>1411878838</v>
      </c>
      <c r="E63" s="18" t="s">
        <v>939</v>
      </c>
      <c r="F63" s="18" t="s">
        <v>1005</v>
      </c>
      <c r="G63" s="16">
        <f t="shared" si="12"/>
        <v>0</v>
      </c>
      <c r="H63" s="16">
        <f t="shared" si="13"/>
        <v>21567.828999999998</v>
      </c>
      <c r="I63" s="36">
        <f t="shared" si="11"/>
        <v>21567.828999999998</v>
      </c>
      <c r="J63" s="38"/>
      <c r="K63" s="38"/>
      <c r="L63" s="37"/>
      <c r="M63" s="37"/>
      <c r="N63" s="37"/>
      <c r="O63" s="37"/>
      <c r="P63" s="37"/>
      <c r="Q63" s="37">
        <v>0</v>
      </c>
      <c r="R63" s="37"/>
      <c r="S63" s="37"/>
      <c r="T63" s="37"/>
      <c r="U63" s="37"/>
      <c r="V63" s="37"/>
      <c r="W63" s="37"/>
      <c r="X63" s="37"/>
      <c r="Y63" s="37"/>
      <c r="Z63" s="37">
        <v>837</v>
      </c>
      <c r="AA63" s="37"/>
      <c r="AB63" s="37"/>
      <c r="AC63" s="37">
        <v>0</v>
      </c>
      <c r="AD63" s="37"/>
      <c r="AE63" s="37"/>
      <c r="AF63" s="37"/>
      <c r="AG63" s="37"/>
      <c r="AH63" s="37"/>
      <c r="AI63" s="37">
        <v>0</v>
      </c>
      <c r="AJ63" s="37"/>
      <c r="AK63" s="37"/>
      <c r="AL63" s="37">
        <v>0</v>
      </c>
      <c r="AM63" s="37">
        <v>0</v>
      </c>
      <c r="AN63" s="37">
        <v>0</v>
      </c>
      <c r="AO63" s="37"/>
      <c r="AP63" s="37"/>
      <c r="AQ63" s="37"/>
      <c r="AR63" s="37">
        <v>0</v>
      </c>
      <c r="AS63" s="37">
        <v>0</v>
      </c>
      <c r="AT63" s="37">
        <v>0</v>
      </c>
      <c r="AU63" s="37">
        <v>0</v>
      </c>
      <c r="AV63" s="37"/>
      <c r="AW63" s="37">
        <v>0</v>
      </c>
      <c r="AX63" s="37"/>
      <c r="AY63" s="37">
        <v>0</v>
      </c>
      <c r="AZ63" s="37">
        <v>0</v>
      </c>
      <c r="BA63" s="37">
        <v>0</v>
      </c>
      <c r="BB63" s="37"/>
      <c r="BC63" s="37"/>
      <c r="BD63" s="37"/>
      <c r="BE63" s="37"/>
      <c r="BF63" s="37"/>
      <c r="BG63" s="37"/>
      <c r="BH63" s="37"/>
      <c r="BI63" s="37">
        <v>0</v>
      </c>
      <c r="BJ63" s="37">
        <v>0</v>
      </c>
      <c r="BK63" s="37">
        <v>5000</v>
      </c>
      <c r="BL63" s="38"/>
      <c r="BM63" s="38">
        <v>15730.829</v>
      </c>
      <c r="BN63" s="37">
        <v>100</v>
      </c>
      <c r="BO63" s="37"/>
      <c r="BP63" s="37"/>
      <c r="BQ63" s="37"/>
      <c r="BR63" s="37"/>
      <c r="BS63" s="37"/>
      <c r="BT63" s="37"/>
      <c r="BU63" s="37"/>
      <c r="BV63" s="37"/>
      <c r="BW63" s="37"/>
      <c r="BX63" s="37"/>
      <c r="BY63" s="37">
        <v>0</v>
      </c>
      <c r="BZ63" s="37"/>
      <c r="CA63" s="37"/>
      <c r="CB63" s="37"/>
      <c r="CC63" s="37"/>
      <c r="CD63" s="37"/>
      <c r="CE63" s="37"/>
      <c r="CF63" s="37"/>
      <c r="CG63" s="37"/>
      <c r="CH63" s="37"/>
      <c r="CI63" s="37"/>
      <c r="CJ63" s="37"/>
      <c r="CK63" s="37"/>
      <c r="CL63" s="37"/>
      <c r="CM63" s="37"/>
      <c r="CN63" s="37"/>
      <c r="CO63" s="37"/>
      <c r="CP63" s="37"/>
      <c r="CQ63" s="37">
        <v>0</v>
      </c>
      <c r="CR63" s="37"/>
      <c r="CS63" s="37"/>
      <c r="CT63" s="37"/>
      <c r="CU63" s="37"/>
      <c r="CV63" s="37"/>
      <c r="CW63" s="37"/>
      <c r="CX63" s="37"/>
      <c r="CY63" s="37">
        <v>0</v>
      </c>
      <c r="CZ63" s="37"/>
      <c r="DA63" s="37"/>
      <c r="DB63" s="37"/>
      <c r="DC63" s="37"/>
      <c r="DD63" s="37"/>
      <c r="DE63" s="37"/>
      <c r="DF63" s="37">
        <v>0</v>
      </c>
      <c r="DG63" s="37">
        <v>0</v>
      </c>
      <c r="DH63" s="37">
        <v>0</v>
      </c>
      <c r="DI63" s="37"/>
      <c r="DJ63" s="37"/>
      <c r="DK63" s="37"/>
      <c r="DL63" s="37">
        <v>0</v>
      </c>
      <c r="DM63" s="37"/>
      <c r="DN63" s="37">
        <v>0</v>
      </c>
      <c r="DO63" s="37"/>
      <c r="DP63" s="37"/>
      <c r="DQ63" s="37"/>
      <c r="DR63" s="37"/>
      <c r="DS63" s="37"/>
      <c r="DT63" s="37"/>
      <c r="DU63" s="37"/>
      <c r="DV63" s="37">
        <v>0</v>
      </c>
      <c r="DW63" s="37"/>
      <c r="DX63" s="37"/>
      <c r="DY63" s="37"/>
      <c r="DZ63" s="37"/>
      <c r="EA63" s="37"/>
      <c r="EB63" s="37"/>
      <c r="EC63" s="37">
        <v>0</v>
      </c>
      <c r="ED63" s="37">
        <v>0</v>
      </c>
      <c r="EE63" s="37">
        <v>0</v>
      </c>
      <c r="EF63" s="37"/>
      <c r="EG63" s="37"/>
      <c r="EH63" s="37"/>
      <c r="EI63" s="37">
        <v>0</v>
      </c>
      <c r="EJ63" s="37">
        <v>0</v>
      </c>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194"/>
      <c r="GB63" s="194"/>
      <c r="GC63" s="194"/>
      <c r="GD63" s="194"/>
      <c r="GE63" s="194"/>
      <c r="GF63" s="194"/>
      <c r="GG63" s="194"/>
      <c r="GH63" s="194"/>
      <c r="GI63" s="194"/>
      <c r="GJ63" s="194"/>
      <c r="GK63" s="194"/>
      <c r="GL63" s="194"/>
      <c r="GM63" s="194">
        <v>0</v>
      </c>
      <c r="GN63" s="194">
        <v>0</v>
      </c>
      <c r="GO63" s="194"/>
      <c r="GP63" s="194"/>
      <c r="GQ63" s="194"/>
      <c r="GR63" s="194"/>
      <c r="GS63" s="194"/>
      <c r="GT63" s="194"/>
      <c r="GU63" s="194"/>
      <c r="GV63" s="194"/>
      <c r="GW63" s="194"/>
      <c r="GX63" s="194">
        <v>0</v>
      </c>
      <c r="GY63" s="194"/>
      <c r="GZ63" s="194"/>
      <c r="HA63" s="194"/>
      <c r="HB63" s="194"/>
      <c r="HC63" s="194"/>
      <c r="HD63" s="194"/>
      <c r="HE63" s="194"/>
      <c r="HF63" s="194"/>
      <c r="HG63" s="194"/>
      <c r="HH63" s="194"/>
      <c r="HI63" s="194"/>
      <c r="HJ63" s="194"/>
      <c r="HK63" s="194"/>
      <c r="HL63" s="194"/>
      <c r="HM63" s="194"/>
      <c r="HN63" s="194"/>
      <c r="HO63" s="194"/>
      <c r="HP63" s="194"/>
      <c r="HQ63" s="194"/>
      <c r="HR63" s="194"/>
      <c r="HS63" s="194"/>
      <c r="HT63" s="194"/>
      <c r="HU63" s="194"/>
    </row>
    <row r="64" spans="1:229" ht="75" x14ac:dyDescent="0.25">
      <c r="A64" s="17">
        <v>55</v>
      </c>
      <c r="B64" s="18" t="s">
        <v>300</v>
      </c>
      <c r="C64" s="18" t="s">
        <v>1070</v>
      </c>
      <c r="D64" s="19">
        <v>5422769802</v>
      </c>
      <c r="E64" s="18" t="s">
        <v>1006</v>
      </c>
      <c r="F64" s="18" t="s">
        <v>1005</v>
      </c>
      <c r="G64" s="16">
        <f t="shared" si="12"/>
        <v>0</v>
      </c>
      <c r="H64" s="16">
        <f t="shared" si="13"/>
        <v>711</v>
      </c>
      <c r="I64" s="36">
        <f t="shared" si="11"/>
        <v>711</v>
      </c>
      <c r="J64" s="38"/>
      <c r="K64" s="38"/>
      <c r="L64" s="37"/>
      <c r="M64" s="37"/>
      <c r="N64" s="37"/>
      <c r="O64" s="37"/>
      <c r="P64" s="37"/>
      <c r="Q64" s="37">
        <v>711</v>
      </c>
      <c r="R64" s="37"/>
      <c r="S64" s="37"/>
      <c r="T64" s="37"/>
      <c r="U64" s="37"/>
      <c r="V64" s="37"/>
      <c r="W64" s="37"/>
      <c r="X64" s="37"/>
      <c r="Y64" s="37"/>
      <c r="Z64" s="37">
        <v>0</v>
      </c>
      <c r="AA64" s="37"/>
      <c r="AB64" s="37"/>
      <c r="AC64" s="37">
        <v>0</v>
      </c>
      <c r="AD64" s="37"/>
      <c r="AE64" s="37"/>
      <c r="AF64" s="37"/>
      <c r="AG64" s="37"/>
      <c r="AH64" s="37"/>
      <c r="AI64" s="37">
        <v>0</v>
      </c>
      <c r="AJ64" s="37"/>
      <c r="AK64" s="37"/>
      <c r="AL64" s="37">
        <v>0.4</v>
      </c>
      <c r="AM64" s="37">
        <v>2</v>
      </c>
      <c r="AN64" s="37">
        <v>0</v>
      </c>
      <c r="AO64" s="37"/>
      <c r="AP64" s="37"/>
      <c r="AQ64" s="37"/>
      <c r="AR64" s="37">
        <v>0</v>
      </c>
      <c r="AS64" s="37">
        <v>0</v>
      </c>
      <c r="AT64" s="37">
        <v>0</v>
      </c>
      <c r="AU64" s="37">
        <v>0</v>
      </c>
      <c r="AV64" s="37"/>
      <c r="AW64" s="37">
        <v>0</v>
      </c>
      <c r="AX64" s="37"/>
      <c r="AY64" s="37">
        <v>0</v>
      </c>
      <c r="AZ64" s="37">
        <v>0</v>
      </c>
      <c r="BA64" s="37">
        <v>0</v>
      </c>
      <c r="BB64" s="37"/>
      <c r="BC64" s="37"/>
      <c r="BD64" s="37"/>
      <c r="BE64" s="37"/>
      <c r="BF64" s="37"/>
      <c r="BG64" s="37"/>
      <c r="BH64" s="37"/>
      <c r="BI64" s="37">
        <v>0</v>
      </c>
      <c r="BJ64" s="37">
        <v>0</v>
      </c>
      <c r="BK64" s="37"/>
      <c r="BL64" s="38"/>
      <c r="BM64" s="38">
        <v>0</v>
      </c>
      <c r="BN64" s="37">
        <v>0</v>
      </c>
      <c r="BO64" s="37"/>
      <c r="BP64" s="37"/>
      <c r="BQ64" s="37"/>
      <c r="BR64" s="37"/>
      <c r="BS64" s="37"/>
      <c r="BT64" s="37"/>
      <c r="BU64" s="37"/>
      <c r="BV64" s="37"/>
      <c r="BW64" s="37"/>
      <c r="BX64" s="37"/>
      <c r="BY64" s="37">
        <v>0</v>
      </c>
      <c r="BZ64" s="37"/>
      <c r="CA64" s="37"/>
      <c r="CB64" s="37"/>
      <c r="CC64" s="37"/>
      <c r="CD64" s="37"/>
      <c r="CE64" s="37"/>
      <c r="CF64" s="37"/>
      <c r="CG64" s="37"/>
      <c r="CH64" s="37"/>
      <c r="CI64" s="37"/>
      <c r="CJ64" s="37"/>
      <c r="CK64" s="37"/>
      <c r="CL64" s="37"/>
      <c r="CM64" s="37"/>
      <c r="CN64" s="37"/>
      <c r="CO64" s="37"/>
      <c r="CP64" s="37"/>
      <c r="CQ64" s="37">
        <v>0</v>
      </c>
      <c r="CR64" s="37"/>
      <c r="CS64" s="37"/>
      <c r="CT64" s="37"/>
      <c r="CU64" s="37"/>
      <c r="CV64" s="37"/>
      <c r="CW64" s="37"/>
      <c r="CX64" s="37"/>
      <c r="CY64" s="37">
        <v>0</v>
      </c>
      <c r="CZ64" s="37"/>
      <c r="DA64" s="37"/>
      <c r="DB64" s="37"/>
      <c r="DC64" s="37"/>
      <c r="DD64" s="37"/>
      <c r="DE64" s="37"/>
      <c r="DF64" s="37">
        <v>0</v>
      </c>
      <c r="DG64" s="37">
        <v>0</v>
      </c>
      <c r="DH64" s="37">
        <v>0</v>
      </c>
      <c r="DI64" s="37"/>
      <c r="DJ64" s="37"/>
      <c r="DK64" s="37"/>
      <c r="DL64" s="37">
        <v>0</v>
      </c>
      <c r="DM64" s="37"/>
      <c r="DN64" s="37">
        <v>0</v>
      </c>
      <c r="DO64" s="37"/>
      <c r="DP64" s="37"/>
      <c r="DQ64" s="37"/>
      <c r="DR64" s="37"/>
      <c r="DS64" s="37"/>
      <c r="DT64" s="37"/>
      <c r="DU64" s="37"/>
      <c r="DV64" s="37">
        <v>0</v>
      </c>
      <c r="DW64" s="37"/>
      <c r="DX64" s="37"/>
      <c r="DY64" s="37"/>
      <c r="DZ64" s="37"/>
      <c r="EA64" s="37"/>
      <c r="EB64" s="37"/>
      <c r="EC64" s="37">
        <v>0</v>
      </c>
      <c r="ED64" s="37">
        <v>0</v>
      </c>
      <c r="EE64" s="37">
        <v>0</v>
      </c>
      <c r="EF64" s="37"/>
      <c r="EG64" s="37"/>
      <c r="EH64" s="37"/>
      <c r="EI64" s="37">
        <v>0</v>
      </c>
      <c r="EJ64" s="37">
        <v>0</v>
      </c>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194"/>
      <c r="GB64" s="194"/>
      <c r="GC64" s="194"/>
      <c r="GD64" s="194"/>
      <c r="GE64" s="194"/>
      <c r="GF64" s="194"/>
      <c r="GG64" s="194"/>
      <c r="GH64" s="194"/>
      <c r="GI64" s="194"/>
      <c r="GJ64" s="194"/>
      <c r="GK64" s="194"/>
      <c r="GL64" s="194"/>
      <c r="GM64" s="194">
        <v>0</v>
      </c>
      <c r="GN64" s="194">
        <v>0</v>
      </c>
      <c r="GO64" s="194"/>
      <c r="GP64" s="194"/>
      <c r="GQ64" s="194"/>
      <c r="GR64" s="194"/>
      <c r="GS64" s="194"/>
      <c r="GT64" s="194"/>
      <c r="GU64" s="194"/>
      <c r="GV64" s="194"/>
      <c r="GW64" s="194"/>
      <c r="GX64" s="194">
        <v>0</v>
      </c>
      <c r="GY64" s="194"/>
      <c r="GZ64" s="194"/>
      <c r="HA64" s="194"/>
      <c r="HB64" s="194"/>
      <c r="HC64" s="194"/>
      <c r="HD64" s="194"/>
      <c r="HE64" s="194"/>
      <c r="HF64" s="194"/>
      <c r="HG64" s="194"/>
      <c r="HH64" s="194"/>
      <c r="HI64" s="194"/>
      <c r="HJ64" s="194"/>
      <c r="HK64" s="194"/>
      <c r="HL64" s="194"/>
      <c r="HM64" s="194"/>
      <c r="HN64" s="194"/>
      <c r="HO64" s="194"/>
      <c r="HP64" s="194"/>
      <c r="HQ64" s="194"/>
      <c r="HR64" s="194"/>
      <c r="HS64" s="194"/>
      <c r="HT64" s="194"/>
      <c r="HU64" s="194"/>
    </row>
    <row r="65" spans="1:229" ht="75" x14ac:dyDescent="0.25">
      <c r="A65" s="17">
        <v>56</v>
      </c>
      <c r="B65" s="18" t="s">
        <v>300</v>
      </c>
      <c r="C65" s="18" t="s">
        <v>1071</v>
      </c>
      <c r="D65" s="19">
        <v>5422790882</v>
      </c>
      <c r="E65" s="18" t="s">
        <v>1006</v>
      </c>
      <c r="F65" s="18" t="s">
        <v>1005</v>
      </c>
      <c r="G65" s="16">
        <f t="shared" si="12"/>
        <v>0</v>
      </c>
      <c r="H65" s="16">
        <f t="shared" si="13"/>
        <v>975</v>
      </c>
      <c r="I65" s="36">
        <f t="shared" si="11"/>
        <v>975</v>
      </c>
      <c r="J65" s="38"/>
      <c r="K65" s="38"/>
      <c r="L65" s="37"/>
      <c r="M65" s="37"/>
      <c r="N65" s="37"/>
      <c r="O65" s="37"/>
      <c r="P65" s="37"/>
      <c r="Q65" s="37">
        <v>975</v>
      </c>
      <c r="R65" s="37"/>
      <c r="S65" s="37"/>
      <c r="T65" s="37"/>
      <c r="U65" s="37"/>
      <c r="V65" s="37"/>
      <c r="W65" s="37"/>
      <c r="X65" s="37"/>
      <c r="Y65" s="37"/>
      <c r="Z65" s="37">
        <v>0</v>
      </c>
      <c r="AA65" s="37"/>
      <c r="AB65" s="37"/>
      <c r="AC65" s="37">
        <v>0</v>
      </c>
      <c r="AD65" s="37"/>
      <c r="AE65" s="37"/>
      <c r="AF65" s="37"/>
      <c r="AG65" s="37"/>
      <c r="AH65" s="37"/>
      <c r="AI65" s="37">
        <v>0</v>
      </c>
      <c r="AJ65" s="37"/>
      <c r="AK65" s="37"/>
      <c r="AL65" s="37">
        <v>0.4</v>
      </c>
      <c r="AM65" s="37">
        <v>2</v>
      </c>
      <c r="AN65" s="37">
        <v>0</v>
      </c>
      <c r="AO65" s="37"/>
      <c r="AP65" s="37"/>
      <c r="AQ65" s="37"/>
      <c r="AR65" s="37">
        <v>0</v>
      </c>
      <c r="AS65" s="37">
        <v>0</v>
      </c>
      <c r="AT65" s="37">
        <v>0</v>
      </c>
      <c r="AU65" s="37">
        <v>0</v>
      </c>
      <c r="AV65" s="37"/>
      <c r="AW65" s="37">
        <v>0</v>
      </c>
      <c r="AX65" s="37"/>
      <c r="AY65" s="37">
        <v>0</v>
      </c>
      <c r="AZ65" s="37">
        <v>0</v>
      </c>
      <c r="BA65" s="37">
        <v>0</v>
      </c>
      <c r="BB65" s="37"/>
      <c r="BC65" s="37"/>
      <c r="BD65" s="37"/>
      <c r="BE65" s="37"/>
      <c r="BF65" s="37"/>
      <c r="BG65" s="37"/>
      <c r="BH65" s="37"/>
      <c r="BI65" s="37">
        <v>0</v>
      </c>
      <c r="BJ65" s="37">
        <v>0</v>
      </c>
      <c r="BK65" s="37"/>
      <c r="BL65" s="38"/>
      <c r="BM65" s="38">
        <v>0</v>
      </c>
      <c r="BN65" s="37">
        <v>0</v>
      </c>
      <c r="BO65" s="37"/>
      <c r="BP65" s="37"/>
      <c r="BQ65" s="37"/>
      <c r="BR65" s="37"/>
      <c r="BS65" s="37"/>
      <c r="BT65" s="37"/>
      <c r="BU65" s="37"/>
      <c r="BV65" s="37"/>
      <c r="BW65" s="37"/>
      <c r="BX65" s="37"/>
      <c r="BY65" s="37">
        <v>0</v>
      </c>
      <c r="BZ65" s="37"/>
      <c r="CA65" s="37"/>
      <c r="CB65" s="37"/>
      <c r="CC65" s="37"/>
      <c r="CD65" s="37"/>
      <c r="CE65" s="37"/>
      <c r="CF65" s="37"/>
      <c r="CG65" s="37"/>
      <c r="CH65" s="37"/>
      <c r="CI65" s="37"/>
      <c r="CJ65" s="37"/>
      <c r="CK65" s="37"/>
      <c r="CL65" s="37"/>
      <c r="CM65" s="37"/>
      <c r="CN65" s="37"/>
      <c r="CO65" s="37"/>
      <c r="CP65" s="37"/>
      <c r="CQ65" s="37">
        <v>0</v>
      </c>
      <c r="CR65" s="37"/>
      <c r="CS65" s="37"/>
      <c r="CT65" s="37"/>
      <c r="CU65" s="37"/>
      <c r="CV65" s="37"/>
      <c r="CW65" s="37"/>
      <c r="CX65" s="37"/>
      <c r="CY65" s="37">
        <v>0</v>
      </c>
      <c r="CZ65" s="37"/>
      <c r="DA65" s="37"/>
      <c r="DB65" s="37"/>
      <c r="DC65" s="37"/>
      <c r="DD65" s="37"/>
      <c r="DE65" s="37"/>
      <c r="DF65" s="37">
        <v>0</v>
      </c>
      <c r="DG65" s="37">
        <v>0</v>
      </c>
      <c r="DH65" s="37">
        <v>0</v>
      </c>
      <c r="DI65" s="37"/>
      <c r="DJ65" s="37"/>
      <c r="DK65" s="37"/>
      <c r="DL65" s="37">
        <v>0</v>
      </c>
      <c r="DM65" s="37"/>
      <c r="DN65" s="37">
        <v>0</v>
      </c>
      <c r="DO65" s="37"/>
      <c r="DP65" s="37"/>
      <c r="DQ65" s="37"/>
      <c r="DR65" s="37"/>
      <c r="DS65" s="37"/>
      <c r="DT65" s="37"/>
      <c r="DU65" s="37"/>
      <c r="DV65" s="37">
        <v>0</v>
      </c>
      <c r="DW65" s="37"/>
      <c r="DX65" s="37"/>
      <c r="DY65" s="37"/>
      <c r="DZ65" s="37"/>
      <c r="EA65" s="37"/>
      <c r="EB65" s="37"/>
      <c r="EC65" s="37">
        <v>0</v>
      </c>
      <c r="ED65" s="37">
        <v>0</v>
      </c>
      <c r="EE65" s="37">
        <v>0</v>
      </c>
      <c r="EF65" s="37"/>
      <c r="EG65" s="37"/>
      <c r="EH65" s="37"/>
      <c r="EI65" s="37">
        <v>0</v>
      </c>
      <c r="EJ65" s="37">
        <v>0</v>
      </c>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194"/>
      <c r="GB65" s="194"/>
      <c r="GC65" s="194"/>
      <c r="GD65" s="194"/>
      <c r="GE65" s="194"/>
      <c r="GF65" s="194"/>
      <c r="GG65" s="194"/>
      <c r="GH65" s="194"/>
      <c r="GI65" s="194"/>
      <c r="GJ65" s="194"/>
      <c r="GK65" s="194"/>
      <c r="GL65" s="194"/>
      <c r="GM65" s="194">
        <v>0</v>
      </c>
      <c r="GN65" s="194">
        <v>0</v>
      </c>
      <c r="GO65" s="194"/>
      <c r="GP65" s="194"/>
      <c r="GQ65" s="194"/>
      <c r="GR65" s="194"/>
      <c r="GS65" s="194"/>
      <c r="GT65" s="194"/>
      <c r="GU65" s="194"/>
      <c r="GV65" s="194"/>
      <c r="GW65" s="194"/>
      <c r="GX65" s="194">
        <v>0</v>
      </c>
      <c r="GY65" s="194"/>
      <c r="GZ65" s="194"/>
      <c r="HA65" s="194"/>
      <c r="HB65" s="194"/>
      <c r="HC65" s="194"/>
      <c r="HD65" s="194"/>
      <c r="HE65" s="194"/>
      <c r="HF65" s="194"/>
      <c r="HG65" s="194"/>
      <c r="HH65" s="194"/>
      <c r="HI65" s="194"/>
      <c r="HJ65" s="194"/>
      <c r="HK65" s="194"/>
      <c r="HL65" s="194"/>
      <c r="HM65" s="194"/>
      <c r="HN65" s="194"/>
      <c r="HO65" s="194"/>
      <c r="HP65" s="194"/>
      <c r="HQ65" s="194"/>
      <c r="HR65" s="194"/>
      <c r="HS65" s="194"/>
      <c r="HT65" s="194"/>
      <c r="HU65" s="194"/>
    </row>
    <row r="66" spans="1:229" ht="56.25" x14ac:dyDescent="0.25">
      <c r="A66" s="17">
        <v>57</v>
      </c>
      <c r="B66" s="18" t="s">
        <v>300</v>
      </c>
      <c r="C66" s="18" t="s">
        <v>1072</v>
      </c>
      <c r="D66" s="19">
        <v>5423051782</v>
      </c>
      <c r="E66" s="18" t="s">
        <v>989</v>
      </c>
      <c r="F66" s="18" t="s">
        <v>1005</v>
      </c>
      <c r="G66" s="16">
        <f t="shared" si="12"/>
        <v>0</v>
      </c>
      <c r="H66" s="16">
        <f t="shared" si="13"/>
        <v>2695.8819999999996</v>
      </c>
      <c r="I66" s="36">
        <f t="shared" si="11"/>
        <v>2695.8819999999996</v>
      </c>
      <c r="J66" s="38"/>
      <c r="K66" s="38"/>
      <c r="L66" s="37"/>
      <c r="M66" s="37"/>
      <c r="N66" s="37"/>
      <c r="O66" s="37"/>
      <c r="P66" s="37"/>
      <c r="Q66" s="37">
        <v>56.2</v>
      </c>
      <c r="R66" s="37"/>
      <c r="S66" s="37"/>
      <c r="T66" s="37"/>
      <c r="U66" s="37"/>
      <c r="V66" s="37"/>
      <c r="W66" s="37"/>
      <c r="X66" s="37"/>
      <c r="Y66" s="37"/>
      <c r="Z66" s="37">
        <v>0</v>
      </c>
      <c r="AA66" s="37"/>
      <c r="AB66" s="37"/>
      <c r="AC66" s="37">
        <v>0</v>
      </c>
      <c r="AD66" s="37"/>
      <c r="AE66" s="37"/>
      <c r="AF66" s="37"/>
      <c r="AG66" s="37"/>
      <c r="AH66" s="37"/>
      <c r="AI66" s="37">
        <v>0</v>
      </c>
      <c r="AJ66" s="37"/>
      <c r="AK66" s="37"/>
      <c r="AL66" s="37">
        <v>2.7E-2</v>
      </c>
      <c r="AM66" s="37">
        <v>2.1666666666666701</v>
      </c>
      <c r="AN66" s="37">
        <v>0</v>
      </c>
      <c r="AO66" s="37"/>
      <c r="AP66" s="37"/>
      <c r="AQ66" s="37"/>
      <c r="AR66" s="37">
        <v>0</v>
      </c>
      <c r="AS66" s="37">
        <v>0</v>
      </c>
      <c r="AT66" s="37">
        <v>0</v>
      </c>
      <c r="AU66" s="37">
        <v>0</v>
      </c>
      <c r="AV66" s="37"/>
      <c r="AW66" s="37">
        <v>0</v>
      </c>
      <c r="AX66" s="37"/>
      <c r="AY66" s="37">
        <v>0</v>
      </c>
      <c r="AZ66" s="37">
        <v>0</v>
      </c>
      <c r="BA66" s="37">
        <v>0</v>
      </c>
      <c r="BB66" s="37"/>
      <c r="BC66" s="37"/>
      <c r="BD66" s="37"/>
      <c r="BE66" s="37"/>
      <c r="BF66" s="37"/>
      <c r="BG66" s="37"/>
      <c r="BH66" s="37"/>
      <c r="BI66" s="37">
        <v>0</v>
      </c>
      <c r="BJ66" s="37">
        <v>0</v>
      </c>
      <c r="BK66" s="38">
        <v>2639.6819999999998</v>
      </c>
      <c r="BL66" s="38"/>
      <c r="BM66" s="38"/>
      <c r="BN66" s="37">
        <v>0</v>
      </c>
      <c r="BO66" s="37"/>
      <c r="BP66" s="37"/>
      <c r="BQ66" s="37"/>
      <c r="BR66" s="37"/>
      <c r="BS66" s="37"/>
      <c r="BT66" s="37"/>
      <c r="BU66" s="37"/>
      <c r="BV66" s="37"/>
      <c r="BW66" s="37"/>
      <c r="BX66" s="37"/>
      <c r="BY66" s="37">
        <v>0</v>
      </c>
      <c r="BZ66" s="37"/>
      <c r="CA66" s="37"/>
      <c r="CB66" s="37"/>
      <c r="CC66" s="37"/>
      <c r="CD66" s="37"/>
      <c r="CE66" s="37"/>
      <c r="CF66" s="37"/>
      <c r="CG66" s="37"/>
      <c r="CH66" s="37"/>
      <c r="CI66" s="37"/>
      <c r="CJ66" s="37"/>
      <c r="CK66" s="37"/>
      <c r="CL66" s="37"/>
      <c r="CM66" s="37"/>
      <c r="CN66" s="37"/>
      <c r="CO66" s="37"/>
      <c r="CP66" s="37"/>
      <c r="CQ66" s="37">
        <v>0</v>
      </c>
      <c r="CR66" s="37"/>
      <c r="CS66" s="37"/>
      <c r="CT66" s="37"/>
      <c r="CU66" s="37"/>
      <c r="CV66" s="37"/>
      <c r="CW66" s="37"/>
      <c r="CX66" s="37"/>
      <c r="CY66" s="37">
        <v>0</v>
      </c>
      <c r="CZ66" s="37"/>
      <c r="DA66" s="37"/>
      <c r="DB66" s="37"/>
      <c r="DC66" s="37"/>
      <c r="DD66" s="37"/>
      <c r="DE66" s="37"/>
      <c r="DF66" s="37">
        <v>0</v>
      </c>
      <c r="DG66" s="37">
        <v>0</v>
      </c>
      <c r="DH66" s="37">
        <v>0</v>
      </c>
      <c r="DI66" s="37"/>
      <c r="DJ66" s="37"/>
      <c r="DK66" s="37"/>
      <c r="DL66" s="37">
        <v>0</v>
      </c>
      <c r="DM66" s="37"/>
      <c r="DN66" s="37">
        <v>0</v>
      </c>
      <c r="DO66" s="37"/>
      <c r="DP66" s="37"/>
      <c r="DQ66" s="37"/>
      <c r="DR66" s="37"/>
      <c r="DS66" s="37"/>
      <c r="DT66" s="37"/>
      <c r="DU66" s="37"/>
      <c r="DV66" s="37">
        <v>0</v>
      </c>
      <c r="DW66" s="37"/>
      <c r="DX66" s="37"/>
      <c r="DY66" s="37"/>
      <c r="DZ66" s="37"/>
      <c r="EA66" s="37"/>
      <c r="EB66" s="37"/>
      <c r="EC66" s="37">
        <v>0</v>
      </c>
      <c r="ED66" s="37">
        <v>0</v>
      </c>
      <c r="EE66" s="37">
        <v>0</v>
      </c>
      <c r="EF66" s="37"/>
      <c r="EG66" s="37"/>
      <c r="EH66" s="37"/>
      <c r="EI66" s="37">
        <v>0</v>
      </c>
      <c r="EJ66" s="37">
        <v>0</v>
      </c>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194"/>
      <c r="GB66" s="194"/>
      <c r="GC66" s="194"/>
      <c r="GD66" s="194"/>
      <c r="GE66" s="194"/>
      <c r="GF66" s="194"/>
      <c r="GG66" s="194"/>
      <c r="GH66" s="194"/>
      <c r="GI66" s="194"/>
      <c r="GJ66" s="194"/>
      <c r="GK66" s="194"/>
      <c r="GL66" s="194"/>
      <c r="GM66" s="194">
        <v>0</v>
      </c>
      <c r="GN66" s="194">
        <v>0</v>
      </c>
      <c r="GO66" s="194"/>
      <c r="GP66" s="194"/>
      <c r="GQ66" s="194"/>
      <c r="GR66" s="194"/>
      <c r="GS66" s="194"/>
      <c r="GT66" s="194"/>
      <c r="GU66" s="194"/>
      <c r="GV66" s="194"/>
      <c r="GW66" s="194"/>
      <c r="GX66" s="194">
        <v>0</v>
      </c>
      <c r="GY66" s="194"/>
      <c r="GZ66" s="194"/>
      <c r="HA66" s="194"/>
      <c r="HB66" s="194"/>
      <c r="HC66" s="194"/>
      <c r="HD66" s="194"/>
      <c r="HE66" s="194"/>
      <c r="HF66" s="194"/>
      <c r="HG66" s="194"/>
      <c r="HH66" s="194"/>
      <c r="HI66" s="194"/>
      <c r="HJ66" s="194"/>
      <c r="HK66" s="194"/>
      <c r="HL66" s="194"/>
      <c r="HM66" s="194"/>
      <c r="HN66" s="194"/>
      <c r="HO66" s="194"/>
      <c r="HP66" s="194"/>
      <c r="HQ66" s="194"/>
      <c r="HR66" s="194"/>
      <c r="HS66" s="194"/>
      <c r="HT66" s="194"/>
      <c r="HU66" s="194"/>
    </row>
    <row r="67" spans="1:229" ht="75" x14ac:dyDescent="0.25">
      <c r="A67" s="17">
        <v>58</v>
      </c>
      <c r="B67" s="18" t="s">
        <v>300</v>
      </c>
      <c r="C67" s="18" t="s">
        <v>1073</v>
      </c>
      <c r="D67" s="19">
        <v>5423086302</v>
      </c>
      <c r="E67" s="18" t="s">
        <v>935</v>
      </c>
      <c r="F67" s="18" t="s">
        <v>1005</v>
      </c>
      <c r="G67" s="16">
        <f t="shared" si="12"/>
        <v>0</v>
      </c>
      <c r="H67" s="16">
        <f t="shared" si="13"/>
        <v>1463.319</v>
      </c>
      <c r="I67" s="36">
        <f t="shared" si="11"/>
        <v>1463.319</v>
      </c>
      <c r="J67" s="38"/>
      <c r="K67" s="38"/>
      <c r="L67" s="37"/>
      <c r="M67" s="37"/>
      <c r="N67" s="37"/>
      <c r="O67" s="37"/>
      <c r="P67" s="37"/>
      <c r="Q67" s="37">
        <v>0</v>
      </c>
      <c r="R67" s="37"/>
      <c r="S67" s="37"/>
      <c r="T67" s="37"/>
      <c r="U67" s="37"/>
      <c r="V67" s="37"/>
      <c r="W67" s="37"/>
      <c r="X67" s="37"/>
      <c r="Y67" s="37"/>
      <c r="Z67" s="37">
        <v>18.100000000000001</v>
      </c>
      <c r="AA67" s="37"/>
      <c r="AB67" s="37"/>
      <c r="AC67" s="37">
        <v>0</v>
      </c>
      <c r="AD67" s="37"/>
      <c r="AE67" s="37"/>
      <c r="AF67" s="37"/>
      <c r="AG67" s="37"/>
      <c r="AH67" s="37"/>
      <c r="AI67" s="37">
        <v>0</v>
      </c>
      <c r="AJ67" s="37"/>
      <c r="AK67" s="37"/>
      <c r="AL67" s="37">
        <v>0</v>
      </c>
      <c r="AM67" s="37">
        <v>0</v>
      </c>
      <c r="AN67" s="37">
        <v>0</v>
      </c>
      <c r="AO67" s="37"/>
      <c r="AP67" s="37"/>
      <c r="AQ67" s="37"/>
      <c r="AR67" s="37">
        <v>0</v>
      </c>
      <c r="AS67" s="37">
        <v>0</v>
      </c>
      <c r="AT67" s="37">
        <v>0</v>
      </c>
      <c r="AU67" s="37">
        <v>0</v>
      </c>
      <c r="AV67" s="37"/>
      <c r="AW67" s="37">
        <v>0</v>
      </c>
      <c r="AX67" s="37"/>
      <c r="AY67" s="37">
        <v>0</v>
      </c>
      <c r="AZ67" s="37">
        <v>0</v>
      </c>
      <c r="BA67" s="37">
        <v>0</v>
      </c>
      <c r="BB67" s="37"/>
      <c r="BC67" s="37"/>
      <c r="BD67" s="37"/>
      <c r="BE67" s="37"/>
      <c r="BF67" s="37"/>
      <c r="BG67" s="37"/>
      <c r="BH67" s="37"/>
      <c r="BI67" s="37">
        <v>0</v>
      </c>
      <c r="BJ67" s="37">
        <v>0</v>
      </c>
      <c r="BK67" s="38">
        <v>1148.2190000000001</v>
      </c>
      <c r="BL67" s="38"/>
      <c r="BM67" s="38"/>
      <c r="BN67" s="37">
        <v>10</v>
      </c>
      <c r="BO67" s="37"/>
      <c r="BP67" s="37"/>
      <c r="BQ67" s="37"/>
      <c r="BR67" s="37"/>
      <c r="BS67" s="37"/>
      <c r="BT67" s="37"/>
      <c r="BU67" s="37"/>
      <c r="BV67" s="37"/>
      <c r="BW67" s="37"/>
      <c r="BX67" s="37"/>
      <c r="BY67" s="37">
        <v>0</v>
      </c>
      <c r="BZ67" s="37"/>
      <c r="CA67" s="37"/>
      <c r="CB67" s="37"/>
      <c r="CC67" s="37"/>
      <c r="CD67" s="37"/>
      <c r="CE67" s="37"/>
      <c r="CF67" s="37"/>
      <c r="CG67" s="37"/>
      <c r="CH67" s="37"/>
      <c r="CI67" s="37"/>
      <c r="CJ67" s="37"/>
      <c r="CK67" s="37"/>
      <c r="CL67" s="37"/>
      <c r="CM67" s="37"/>
      <c r="CN67" s="37"/>
      <c r="CO67" s="37"/>
      <c r="CP67" s="37"/>
      <c r="CQ67" s="37">
        <v>1</v>
      </c>
      <c r="CR67" s="37"/>
      <c r="CS67" s="37"/>
      <c r="CT67" s="37"/>
      <c r="CU67" s="37"/>
      <c r="CV67" s="37"/>
      <c r="CW67" s="37"/>
      <c r="CX67" s="37"/>
      <c r="CY67" s="37">
        <v>1</v>
      </c>
      <c r="CZ67" s="37"/>
      <c r="DA67" s="37"/>
      <c r="DB67" s="37"/>
      <c r="DC67" s="37"/>
      <c r="DD67" s="37"/>
      <c r="DE67" s="37"/>
      <c r="DF67" s="37">
        <v>0</v>
      </c>
      <c r="DG67" s="37">
        <v>0</v>
      </c>
      <c r="DH67" s="37">
        <v>297</v>
      </c>
      <c r="DI67" s="37"/>
      <c r="DJ67" s="37"/>
      <c r="DK67" s="37"/>
      <c r="DL67" s="37">
        <v>0</v>
      </c>
      <c r="DM67" s="37"/>
      <c r="DN67" s="37">
        <v>0</v>
      </c>
      <c r="DO67" s="37"/>
      <c r="DP67" s="37"/>
      <c r="DQ67" s="37"/>
      <c r="DR67" s="37"/>
      <c r="DS67" s="37"/>
      <c r="DT67" s="37"/>
      <c r="DU67" s="37"/>
      <c r="DV67" s="37">
        <v>0</v>
      </c>
      <c r="DW67" s="37"/>
      <c r="DX67" s="37"/>
      <c r="DY67" s="37"/>
      <c r="DZ67" s="37"/>
      <c r="EA67" s="37"/>
      <c r="EB67" s="37"/>
      <c r="EC67" s="37">
        <v>0</v>
      </c>
      <c r="ED67" s="37">
        <v>0</v>
      </c>
      <c r="EE67" s="37">
        <v>0</v>
      </c>
      <c r="EF67" s="37"/>
      <c r="EG67" s="37"/>
      <c r="EH67" s="37"/>
      <c r="EI67" s="37">
        <v>0</v>
      </c>
      <c r="EJ67" s="37">
        <v>0</v>
      </c>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194"/>
      <c r="GB67" s="194"/>
      <c r="GC67" s="194"/>
      <c r="GD67" s="194"/>
      <c r="GE67" s="194"/>
      <c r="GF67" s="194"/>
      <c r="GG67" s="194"/>
      <c r="GH67" s="194"/>
      <c r="GI67" s="194"/>
      <c r="GJ67" s="194"/>
      <c r="GK67" s="194"/>
      <c r="GL67" s="194"/>
      <c r="GM67" s="194">
        <v>0</v>
      </c>
      <c r="GN67" s="194">
        <v>0</v>
      </c>
      <c r="GO67" s="194"/>
      <c r="GP67" s="194"/>
      <c r="GQ67" s="194"/>
      <c r="GR67" s="194"/>
      <c r="GS67" s="194"/>
      <c r="GT67" s="194"/>
      <c r="GU67" s="194"/>
      <c r="GV67" s="194"/>
      <c r="GW67" s="194"/>
      <c r="GX67" s="194">
        <v>0</v>
      </c>
      <c r="GY67" s="194"/>
      <c r="GZ67" s="194"/>
      <c r="HA67" s="194"/>
      <c r="HB67" s="194"/>
      <c r="HC67" s="194"/>
      <c r="HD67" s="194"/>
      <c r="HE67" s="194"/>
      <c r="HF67" s="194"/>
      <c r="HG67" s="194"/>
      <c r="HH67" s="194"/>
      <c r="HI67" s="194"/>
      <c r="HJ67" s="194"/>
      <c r="HK67" s="194"/>
      <c r="HL67" s="194"/>
      <c r="HM67" s="194"/>
      <c r="HN67" s="194"/>
      <c r="HO67" s="194"/>
      <c r="HP67" s="194"/>
      <c r="HQ67" s="194"/>
      <c r="HR67" s="194"/>
      <c r="HS67" s="194"/>
      <c r="HT67" s="194"/>
      <c r="HU67" s="194"/>
    </row>
    <row r="68" spans="1:229" ht="131.25" x14ac:dyDescent="0.25">
      <c r="A68" s="17">
        <v>59</v>
      </c>
      <c r="B68" s="18" t="s">
        <v>300</v>
      </c>
      <c r="C68" s="18" t="s">
        <v>1074</v>
      </c>
      <c r="D68" s="19">
        <v>5423101702</v>
      </c>
      <c r="E68" s="18" t="s">
        <v>1006</v>
      </c>
      <c r="F68" s="18" t="s">
        <v>1005</v>
      </c>
      <c r="G68" s="16">
        <f t="shared" si="12"/>
        <v>0</v>
      </c>
      <c r="H68" s="16">
        <f t="shared" si="13"/>
        <v>2317.4049999999997</v>
      </c>
      <c r="I68" s="36">
        <f t="shared" si="11"/>
        <v>2317.4049999999997</v>
      </c>
      <c r="J68" s="38"/>
      <c r="K68" s="38"/>
      <c r="L68" s="37"/>
      <c r="M68" s="37"/>
      <c r="N68" s="37"/>
      <c r="O68" s="37"/>
      <c r="P68" s="37"/>
      <c r="Q68" s="37">
        <v>878</v>
      </c>
      <c r="R68" s="37"/>
      <c r="S68" s="37"/>
      <c r="T68" s="37"/>
      <c r="U68" s="37"/>
      <c r="V68" s="37"/>
      <c r="W68" s="37"/>
      <c r="X68" s="37"/>
      <c r="Y68" s="37"/>
      <c r="Z68" s="37">
        <v>0</v>
      </c>
      <c r="AA68" s="37"/>
      <c r="AB68" s="37"/>
      <c r="AC68" s="37">
        <v>0</v>
      </c>
      <c r="AD68" s="37"/>
      <c r="AE68" s="37"/>
      <c r="AF68" s="37"/>
      <c r="AG68" s="37"/>
      <c r="AH68" s="37"/>
      <c r="AI68" s="37">
        <v>0</v>
      </c>
      <c r="AJ68" s="37"/>
      <c r="AK68" s="37"/>
      <c r="AL68" s="37">
        <v>0.44</v>
      </c>
      <c r="AM68" s="37">
        <v>2</v>
      </c>
      <c r="AN68" s="37">
        <v>0</v>
      </c>
      <c r="AO68" s="37"/>
      <c r="AP68" s="37"/>
      <c r="AQ68" s="37"/>
      <c r="AR68" s="37">
        <v>0</v>
      </c>
      <c r="AS68" s="37">
        <v>0</v>
      </c>
      <c r="AT68" s="37">
        <v>0</v>
      </c>
      <c r="AU68" s="37">
        <v>0</v>
      </c>
      <c r="AV68" s="37"/>
      <c r="AW68" s="37">
        <v>0</v>
      </c>
      <c r="AX68" s="37"/>
      <c r="AY68" s="37">
        <v>0</v>
      </c>
      <c r="AZ68" s="37">
        <v>0</v>
      </c>
      <c r="BA68" s="37">
        <v>0</v>
      </c>
      <c r="BB68" s="37"/>
      <c r="BC68" s="37"/>
      <c r="BD68" s="37"/>
      <c r="BE68" s="37"/>
      <c r="BF68" s="37"/>
      <c r="BG68" s="37"/>
      <c r="BH68" s="37"/>
      <c r="BI68" s="37">
        <v>0</v>
      </c>
      <c r="BJ68" s="37">
        <v>0</v>
      </c>
      <c r="BK68" s="38">
        <v>1439.405</v>
      </c>
      <c r="BL68" s="38"/>
      <c r="BM68" s="38"/>
      <c r="BN68" s="37">
        <v>0</v>
      </c>
      <c r="BO68" s="37"/>
      <c r="BP68" s="37"/>
      <c r="BQ68" s="37"/>
      <c r="BR68" s="37"/>
      <c r="BS68" s="37"/>
      <c r="BT68" s="37"/>
      <c r="BU68" s="37"/>
      <c r="BV68" s="37"/>
      <c r="BW68" s="37"/>
      <c r="BX68" s="37"/>
      <c r="BY68" s="37">
        <v>0</v>
      </c>
      <c r="BZ68" s="37"/>
      <c r="CA68" s="37"/>
      <c r="CB68" s="37"/>
      <c r="CC68" s="37"/>
      <c r="CD68" s="37"/>
      <c r="CE68" s="37"/>
      <c r="CF68" s="37"/>
      <c r="CG68" s="37"/>
      <c r="CH68" s="37"/>
      <c r="CI68" s="37"/>
      <c r="CJ68" s="37"/>
      <c r="CK68" s="37"/>
      <c r="CL68" s="37"/>
      <c r="CM68" s="37"/>
      <c r="CN68" s="37"/>
      <c r="CO68" s="37"/>
      <c r="CP68" s="37"/>
      <c r="CQ68" s="37">
        <v>0</v>
      </c>
      <c r="CR68" s="37"/>
      <c r="CS68" s="37"/>
      <c r="CT68" s="37"/>
      <c r="CU68" s="37"/>
      <c r="CV68" s="37"/>
      <c r="CW68" s="37"/>
      <c r="CX68" s="37"/>
      <c r="CY68" s="37">
        <v>0</v>
      </c>
      <c r="CZ68" s="37"/>
      <c r="DA68" s="37"/>
      <c r="DB68" s="37"/>
      <c r="DC68" s="37"/>
      <c r="DD68" s="37"/>
      <c r="DE68" s="37"/>
      <c r="DF68" s="37">
        <v>0</v>
      </c>
      <c r="DG68" s="37">
        <v>0</v>
      </c>
      <c r="DH68" s="37">
        <v>0</v>
      </c>
      <c r="DI68" s="37"/>
      <c r="DJ68" s="37"/>
      <c r="DK68" s="37"/>
      <c r="DL68" s="37">
        <v>0</v>
      </c>
      <c r="DM68" s="37"/>
      <c r="DN68" s="37">
        <v>0</v>
      </c>
      <c r="DO68" s="37"/>
      <c r="DP68" s="37"/>
      <c r="DQ68" s="37"/>
      <c r="DR68" s="37"/>
      <c r="DS68" s="37"/>
      <c r="DT68" s="37"/>
      <c r="DU68" s="37"/>
      <c r="DV68" s="37">
        <v>0</v>
      </c>
      <c r="DW68" s="37"/>
      <c r="DX68" s="37"/>
      <c r="DY68" s="37"/>
      <c r="DZ68" s="37"/>
      <c r="EA68" s="37"/>
      <c r="EB68" s="37"/>
      <c r="EC68" s="37">
        <v>0</v>
      </c>
      <c r="ED68" s="37">
        <v>0</v>
      </c>
      <c r="EE68" s="37">
        <v>0</v>
      </c>
      <c r="EF68" s="37"/>
      <c r="EG68" s="37"/>
      <c r="EH68" s="37"/>
      <c r="EI68" s="37">
        <v>0</v>
      </c>
      <c r="EJ68" s="37">
        <v>0</v>
      </c>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194"/>
      <c r="GB68" s="194"/>
      <c r="GC68" s="194"/>
      <c r="GD68" s="194"/>
      <c r="GE68" s="194"/>
      <c r="GF68" s="194"/>
      <c r="GG68" s="194"/>
      <c r="GH68" s="194"/>
      <c r="GI68" s="194"/>
      <c r="GJ68" s="194"/>
      <c r="GK68" s="194"/>
      <c r="GL68" s="194"/>
      <c r="GM68" s="194">
        <v>0</v>
      </c>
      <c r="GN68" s="194">
        <v>0</v>
      </c>
      <c r="GO68" s="194"/>
      <c r="GP68" s="194"/>
      <c r="GQ68" s="194"/>
      <c r="GR68" s="194"/>
      <c r="GS68" s="194"/>
      <c r="GT68" s="194"/>
      <c r="GU68" s="194"/>
      <c r="GV68" s="194"/>
      <c r="GW68" s="194"/>
      <c r="GX68" s="194">
        <v>0</v>
      </c>
      <c r="GY68" s="194"/>
      <c r="GZ68" s="194"/>
      <c r="HA68" s="194"/>
      <c r="HB68" s="194"/>
      <c r="HC68" s="194"/>
      <c r="HD68" s="194"/>
      <c r="HE68" s="194"/>
      <c r="HF68" s="194"/>
      <c r="HG68" s="194"/>
      <c r="HH68" s="194"/>
      <c r="HI68" s="194"/>
      <c r="HJ68" s="194"/>
      <c r="HK68" s="194"/>
      <c r="HL68" s="194"/>
      <c r="HM68" s="194"/>
      <c r="HN68" s="194"/>
      <c r="HO68" s="194"/>
      <c r="HP68" s="194"/>
      <c r="HQ68" s="194"/>
      <c r="HR68" s="194"/>
      <c r="HS68" s="194"/>
      <c r="HT68" s="194"/>
      <c r="HU68" s="194"/>
    </row>
    <row r="69" spans="1:229" ht="187.5" x14ac:dyDescent="0.25">
      <c r="A69" s="17">
        <v>60</v>
      </c>
      <c r="B69" s="18" t="s">
        <v>300</v>
      </c>
      <c r="C69" s="18" t="s">
        <v>1075</v>
      </c>
      <c r="D69" s="19">
        <v>5423117982</v>
      </c>
      <c r="E69" s="18" t="s">
        <v>995</v>
      </c>
      <c r="F69" s="18" t="s">
        <v>1005</v>
      </c>
      <c r="G69" s="16">
        <f t="shared" si="12"/>
        <v>0</v>
      </c>
      <c r="H69" s="16">
        <f t="shared" si="13"/>
        <v>154.71100000000001</v>
      </c>
      <c r="I69" s="36">
        <f t="shared" si="11"/>
        <v>154.71100000000001</v>
      </c>
      <c r="J69" s="38"/>
      <c r="K69" s="38"/>
      <c r="L69" s="37"/>
      <c r="M69" s="37"/>
      <c r="N69" s="37"/>
      <c r="O69" s="37"/>
      <c r="P69" s="37"/>
      <c r="Q69" s="37">
        <v>43.8</v>
      </c>
      <c r="R69" s="37"/>
      <c r="S69" s="37"/>
      <c r="T69" s="37"/>
      <c r="U69" s="37"/>
      <c r="V69" s="37"/>
      <c r="W69" s="37"/>
      <c r="X69" s="37"/>
      <c r="Y69" s="37"/>
      <c r="Z69" s="37">
        <v>0</v>
      </c>
      <c r="AA69" s="37"/>
      <c r="AB69" s="37"/>
      <c r="AC69" s="37">
        <v>0</v>
      </c>
      <c r="AD69" s="37"/>
      <c r="AE69" s="37"/>
      <c r="AF69" s="37"/>
      <c r="AG69" s="37"/>
      <c r="AH69" s="37"/>
      <c r="AI69" s="37">
        <v>0</v>
      </c>
      <c r="AJ69" s="37"/>
      <c r="AK69" s="37"/>
      <c r="AL69" s="37">
        <v>8.9999999999999993E-3</v>
      </c>
      <c r="AM69" s="37">
        <v>5</v>
      </c>
      <c r="AN69" s="37">
        <v>0</v>
      </c>
      <c r="AO69" s="37"/>
      <c r="AP69" s="37"/>
      <c r="AQ69" s="37"/>
      <c r="AR69" s="37">
        <v>0</v>
      </c>
      <c r="AS69" s="37">
        <v>0</v>
      </c>
      <c r="AT69" s="37">
        <v>0</v>
      </c>
      <c r="AU69" s="37">
        <v>0</v>
      </c>
      <c r="AV69" s="37"/>
      <c r="AW69" s="37">
        <v>0</v>
      </c>
      <c r="AX69" s="37"/>
      <c r="AY69" s="37">
        <v>0</v>
      </c>
      <c r="AZ69" s="37">
        <v>0</v>
      </c>
      <c r="BA69" s="37">
        <v>0</v>
      </c>
      <c r="BB69" s="37"/>
      <c r="BC69" s="37"/>
      <c r="BD69" s="37"/>
      <c r="BE69" s="37"/>
      <c r="BF69" s="37"/>
      <c r="BG69" s="37"/>
      <c r="BH69" s="37"/>
      <c r="BI69" s="37">
        <v>0</v>
      </c>
      <c r="BJ69" s="37">
        <v>0</v>
      </c>
      <c r="BK69" s="38">
        <v>110.911</v>
      </c>
      <c r="BL69" s="38"/>
      <c r="BM69" s="38"/>
      <c r="BN69" s="37">
        <v>0</v>
      </c>
      <c r="BO69" s="37"/>
      <c r="BP69" s="37"/>
      <c r="BQ69" s="37"/>
      <c r="BR69" s="37"/>
      <c r="BS69" s="37"/>
      <c r="BT69" s="37"/>
      <c r="BU69" s="37"/>
      <c r="BV69" s="37"/>
      <c r="BW69" s="37"/>
      <c r="BX69" s="37"/>
      <c r="BY69" s="37">
        <v>0</v>
      </c>
      <c r="BZ69" s="37"/>
      <c r="CA69" s="37"/>
      <c r="CB69" s="37"/>
      <c r="CC69" s="37"/>
      <c r="CD69" s="37"/>
      <c r="CE69" s="37"/>
      <c r="CF69" s="37"/>
      <c r="CG69" s="37"/>
      <c r="CH69" s="37"/>
      <c r="CI69" s="37"/>
      <c r="CJ69" s="37"/>
      <c r="CK69" s="37"/>
      <c r="CL69" s="37"/>
      <c r="CM69" s="37"/>
      <c r="CN69" s="37"/>
      <c r="CO69" s="37"/>
      <c r="CP69" s="37"/>
      <c r="CQ69" s="37">
        <v>0</v>
      </c>
      <c r="CR69" s="37"/>
      <c r="CS69" s="37"/>
      <c r="CT69" s="37"/>
      <c r="CU69" s="37"/>
      <c r="CV69" s="37"/>
      <c r="CW69" s="37"/>
      <c r="CX69" s="37"/>
      <c r="CY69" s="37">
        <v>0</v>
      </c>
      <c r="CZ69" s="37"/>
      <c r="DA69" s="37"/>
      <c r="DB69" s="37"/>
      <c r="DC69" s="37"/>
      <c r="DD69" s="37"/>
      <c r="DE69" s="37"/>
      <c r="DF69" s="37">
        <v>0</v>
      </c>
      <c r="DG69" s="37">
        <v>0</v>
      </c>
      <c r="DH69" s="37">
        <v>0</v>
      </c>
      <c r="DI69" s="37"/>
      <c r="DJ69" s="37"/>
      <c r="DK69" s="37"/>
      <c r="DL69" s="37">
        <v>0</v>
      </c>
      <c r="DM69" s="37"/>
      <c r="DN69" s="37">
        <v>0</v>
      </c>
      <c r="DO69" s="37"/>
      <c r="DP69" s="37"/>
      <c r="DQ69" s="37"/>
      <c r="DR69" s="37"/>
      <c r="DS69" s="37"/>
      <c r="DT69" s="37"/>
      <c r="DU69" s="37"/>
      <c r="DV69" s="37">
        <v>0</v>
      </c>
      <c r="DW69" s="37"/>
      <c r="DX69" s="37"/>
      <c r="DY69" s="37"/>
      <c r="DZ69" s="37"/>
      <c r="EA69" s="37"/>
      <c r="EB69" s="37"/>
      <c r="EC69" s="37">
        <v>0</v>
      </c>
      <c r="ED69" s="37">
        <v>0</v>
      </c>
      <c r="EE69" s="37">
        <v>0</v>
      </c>
      <c r="EF69" s="37"/>
      <c r="EG69" s="37"/>
      <c r="EH69" s="37"/>
      <c r="EI69" s="37">
        <v>0</v>
      </c>
      <c r="EJ69" s="37">
        <v>0</v>
      </c>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194"/>
      <c r="GB69" s="194"/>
      <c r="GC69" s="194"/>
      <c r="GD69" s="194"/>
      <c r="GE69" s="194"/>
      <c r="GF69" s="194"/>
      <c r="GG69" s="194"/>
      <c r="GH69" s="194"/>
      <c r="GI69" s="194"/>
      <c r="GJ69" s="194"/>
      <c r="GK69" s="194"/>
      <c r="GL69" s="194"/>
      <c r="GM69" s="194">
        <v>0</v>
      </c>
      <c r="GN69" s="194">
        <v>0</v>
      </c>
      <c r="GO69" s="194"/>
      <c r="GP69" s="194"/>
      <c r="GQ69" s="194"/>
      <c r="GR69" s="194"/>
      <c r="GS69" s="194"/>
      <c r="GT69" s="194"/>
      <c r="GU69" s="194"/>
      <c r="GV69" s="194"/>
      <c r="GW69" s="194"/>
      <c r="GX69" s="194">
        <v>0</v>
      </c>
      <c r="GY69" s="194"/>
      <c r="GZ69" s="194"/>
      <c r="HA69" s="194"/>
      <c r="HB69" s="194"/>
      <c r="HC69" s="194"/>
      <c r="HD69" s="194"/>
      <c r="HE69" s="194"/>
      <c r="HF69" s="194"/>
      <c r="HG69" s="194"/>
      <c r="HH69" s="194"/>
      <c r="HI69" s="194"/>
      <c r="HJ69" s="194"/>
      <c r="HK69" s="194"/>
      <c r="HL69" s="194"/>
      <c r="HM69" s="194"/>
      <c r="HN69" s="194"/>
      <c r="HO69" s="194"/>
      <c r="HP69" s="194"/>
      <c r="HQ69" s="194"/>
      <c r="HR69" s="194"/>
      <c r="HS69" s="194"/>
      <c r="HT69" s="194"/>
      <c r="HU69" s="194"/>
    </row>
    <row r="70" spans="1:229" ht="75" x14ac:dyDescent="0.25">
      <c r="A70" s="17">
        <v>61</v>
      </c>
      <c r="B70" s="18" t="s">
        <v>300</v>
      </c>
      <c r="C70" s="18" t="s">
        <v>1076</v>
      </c>
      <c r="D70" s="19">
        <v>1392666778</v>
      </c>
      <c r="E70" s="18" t="s">
        <v>935</v>
      </c>
      <c r="F70" s="18" t="s">
        <v>1005</v>
      </c>
      <c r="G70" s="16">
        <f t="shared" si="12"/>
        <v>0</v>
      </c>
      <c r="H70" s="16">
        <f t="shared" si="13"/>
        <v>4948.4930000000004</v>
      </c>
      <c r="I70" s="36">
        <f t="shared" si="11"/>
        <v>4948.4930000000004</v>
      </c>
      <c r="J70" s="38"/>
      <c r="K70" s="38"/>
      <c r="L70" s="37"/>
      <c r="M70" s="37"/>
      <c r="N70" s="37"/>
      <c r="O70" s="37"/>
      <c r="P70" s="37"/>
      <c r="Q70" s="37">
        <v>0</v>
      </c>
      <c r="R70" s="37"/>
      <c r="S70" s="37"/>
      <c r="T70" s="37"/>
      <c r="U70" s="37"/>
      <c r="V70" s="37"/>
      <c r="W70" s="37"/>
      <c r="X70" s="37"/>
      <c r="Y70" s="37"/>
      <c r="Z70" s="37">
        <v>0</v>
      </c>
      <c r="AA70" s="37"/>
      <c r="AB70" s="37"/>
      <c r="AC70" s="37">
        <v>0</v>
      </c>
      <c r="AD70" s="37"/>
      <c r="AE70" s="37"/>
      <c r="AF70" s="37"/>
      <c r="AG70" s="37"/>
      <c r="AH70" s="37"/>
      <c r="AI70" s="37">
        <v>0</v>
      </c>
      <c r="AJ70" s="37"/>
      <c r="AK70" s="37"/>
      <c r="AL70" s="37">
        <v>0</v>
      </c>
      <c r="AM70" s="37">
        <v>0</v>
      </c>
      <c r="AN70" s="37">
        <v>0</v>
      </c>
      <c r="AO70" s="37"/>
      <c r="AP70" s="37"/>
      <c r="AQ70" s="37"/>
      <c r="AR70" s="37">
        <v>0</v>
      </c>
      <c r="AS70" s="37">
        <v>0</v>
      </c>
      <c r="AT70" s="37">
        <v>0</v>
      </c>
      <c r="AU70" s="37">
        <v>0</v>
      </c>
      <c r="AV70" s="37"/>
      <c r="AW70" s="37">
        <v>0</v>
      </c>
      <c r="AX70" s="37"/>
      <c r="AY70" s="37">
        <v>0</v>
      </c>
      <c r="AZ70" s="37">
        <v>0</v>
      </c>
      <c r="BA70" s="37">
        <v>0</v>
      </c>
      <c r="BB70" s="37"/>
      <c r="BC70" s="37"/>
      <c r="BD70" s="37"/>
      <c r="BE70" s="37"/>
      <c r="BF70" s="37"/>
      <c r="BG70" s="37"/>
      <c r="BH70" s="37"/>
      <c r="BI70" s="37">
        <v>0</v>
      </c>
      <c r="BJ70" s="37">
        <v>0</v>
      </c>
      <c r="BK70" s="38">
        <v>4948.4930000000004</v>
      </c>
      <c r="BL70" s="38"/>
      <c r="BM70" s="38"/>
      <c r="BN70" s="37">
        <v>118</v>
      </c>
      <c r="BO70" s="37"/>
      <c r="BP70" s="37"/>
      <c r="BQ70" s="37"/>
      <c r="BR70" s="37"/>
      <c r="BS70" s="37"/>
      <c r="BT70" s="37"/>
      <c r="BU70" s="37"/>
      <c r="BV70" s="37"/>
      <c r="BW70" s="37"/>
      <c r="BX70" s="37"/>
      <c r="BY70" s="37">
        <v>0</v>
      </c>
      <c r="BZ70" s="37"/>
      <c r="CA70" s="37"/>
      <c r="CB70" s="37"/>
      <c r="CC70" s="37"/>
      <c r="CD70" s="37"/>
      <c r="CE70" s="37"/>
      <c r="CF70" s="37"/>
      <c r="CG70" s="37"/>
      <c r="CH70" s="37"/>
      <c r="CI70" s="37"/>
      <c r="CJ70" s="37"/>
      <c r="CK70" s="37"/>
      <c r="CL70" s="37"/>
      <c r="CM70" s="37"/>
      <c r="CN70" s="37"/>
      <c r="CO70" s="37"/>
      <c r="CP70" s="37"/>
      <c r="CQ70" s="37">
        <v>0</v>
      </c>
      <c r="CR70" s="37"/>
      <c r="CS70" s="37"/>
      <c r="CT70" s="37"/>
      <c r="CU70" s="37"/>
      <c r="CV70" s="37"/>
      <c r="CW70" s="37"/>
      <c r="CX70" s="37"/>
      <c r="CY70" s="37">
        <v>0</v>
      </c>
      <c r="CZ70" s="37"/>
      <c r="DA70" s="37"/>
      <c r="DB70" s="37"/>
      <c r="DC70" s="37"/>
      <c r="DD70" s="37"/>
      <c r="DE70" s="37"/>
      <c r="DF70" s="37">
        <v>0</v>
      </c>
      <c r="DG70" s="37">
        <v>0</v>
      </c>
      <c r="DH70" s="37">
        <v>0</v>
      </c>
      <c r="DI70" s="37"/>
      <c r="DJ70" s="37"/>
      <c r="DK70" s="37"/>
      <c r="DL70" s="37">
        <v>0</v>
      </c>
      <c r="DM70" s="37"/>
      <c r="DN70" s="37">
        <v>0</v>
      </c>
      <c r="DO70" s="37"/>
      <c r="DP70" s="37"/>
      <c r="DQ70" s="37"/>
      <c r="DR70" s="37"/>
      <c r="DS70" s="37"/>
      <c r="DT70" s="37"/>
      <c r="DU70" s="37"/>
      <c r="DV70" s="37">
        <v>0</v>
      </c>
      <c r="DW70" s="37"/>
      <c r="DX70" s="37"/>
      <c r="DY70" s="37"/>
      <c r="DZ70" s="37"/>
      <c r="EA70" s="37"/>
      <c r="EB70" s="37"/>
      <c r="EC70" s="37">
        <v>0</v>
      </c>
      <c r="ED70" s="37">
        <v>0</v>
      </c>
      <c r="EE70" s="37">
        <v>0</v>
      </c>
      <c r="EF70" s="37"/>
      <c r="EG70" s="37"/>
      <c r="EH70" s="37"/>
      <c r="EI70" s="37">
        <v>0</v>
      </c>
      <c r="EJ70" s="37">
        <v>0</v>
      </c>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194"/>
      <c r="GB70" s="194"/>
      <c r="GC70" s="194"/>
      <c r="GD70" s="194"/>
      <c r="GE70" s="194"/>
      <c r="GF70" s="194"/>
      <c r="GG70" s="194"/>
      <c r="GH70" s="194"/>
      <c r="GI70" s="194"/>
      <c r="GJ70" s="194"/>
      <c r="GK70" s="194"/>
      <c r="GL70" s="194"/>
      <c r="GM70" s="194">
        <v>0</v>
      </c>
      <c r="GN70" s="194">
        <v>0</v>
      </c>
      <c r="GO70" s="194"/>
      <c r="GP70" s="194"/>
      <c r="GQ70" s="194"/>
      <c r="GR70" s="194"/>
      <c r="GS70" s="194"/>
      <c r="GT70" s="194"/>
      <c r="GU70" s="194"/>
      <c r="GV70" s="194"/>
      <c r="GW70" s="194"/>
      <c r="GX70" s="194">
        <v>0</v>
      </c>
      <c r="GY70" s="194"/>
      <c r="GZ70" s="194"/>
      <c r="HA70" s="194"/>
      <c r="HB70" s="194"/>
      <c r="HC70" s="194"/>
      <c r="HD70" s="194"/>
      <c r="HE70" s="194"/>
      <c r="HF70" s="194"/>
      <c r="HG70" s="194"/>
      <c r="HH70" s="194"/>
      <c r="HI70" s="194"/>
      <c r="HJ70" s="194"/>
      <c r="HK70" s="194"/>
      <c r="HL70" s="194"/>
      <c r="HM70" s="194"/>
      <c r="HN70" s="194"/>
      <c r="HO70" s="194"/>
      <c r="HP70" s="194"/>
      <c r="HQ70" s="194"/>
      <c r="HR70" s="194"/>
      <c r="HS70" s="194"/>
      <c r="HT70" s="194"/>
      <c r="HU70" s="194"/>
    </row>
    <row r="71" spans="1:229" ht="93.75" x14ac:dyDescent="0.25">
      <c r="A71" s="17">
        <v>62</v>
      </c>
      <c r="B71" s="18" t="s">
        <v>300</v>
      </c>
      <c r="C71" s="18" t="s">
        <v>1077</v>
      </c>
      <c r="D71" s="19">
        <v>1389164658</v>
      </c>
      <c r="E71" s="18" t="s">
        <v>989</v>
      </c>
      <c r="F71" s="18" t="s">
        <v>1005</v>
      </c>
      <c r="G71" s="16">
        <f t="shared" si="12"/>
        <v>2500</v>
      </c>
      <c r="H71" s="16">
        <f t="shared" si="13"/>
        <v>5834.268</v>
      </c>
      <c r="I71" s="36">
        <f t="shared" ref="I71:I132" si="14">G71+H71</f>
        <v>8334.268</v>
      </c>
      <c r="J71" s="38"/>
      <c r="K71" s="38"/>
      <c r="L71" s="37"/>
      <c r="M71" s="37"/>
      <c r="N71" s="37">
        <v>2500</v>
      </c>
      <c r="O71" s="37"/>
      <c r="P71" s="37"/>
      <c r="Q71" s="37">
        <v>872</v>
      </c>
      <c r="R71" s="37"/>
      <c r="S71" s="37"/>
      <c r="T71" s="37"/>
      <c r="U71" s="37"/>
      <c r="V71" s="37"/>
      <c r="W71" s="37"/>
      <c r="X71" s="37"/>
      <c r="Y71" s="37"/>
      <c r="Z71" s="37">
        <v>178</v>
      </c>
      <c r="AA71" s="37"/>
      <c r="AB71" s="37"/>
      <c r="AC71" s="37">
        <v>0</v>
      </c>
      <c r="AD71" s="37"/>
      <c r="AE71" s="37"/>
      <c r="AF71" s="37"/>
      <c r="AG71" s="37"/>
      <c r="AH71" s="37"/>
      <c r="AI71" s="37">
        <v>0</v>
      </c>
      <c r="AJ71" s="37"/>
      <c r="AK71" s="37"/>
      <c r="AL71" s="37">
        <v>1.095</v>
      </c>
      <c r="AM71" s="37">
        <v>3.1666666666666701</v>
      </c>
      <c r="AN71" s="37">
        <v>0</v>
      </c>
      <c r="AO71" s="37"/>
      <c r="AP71" s="37"/>
      <c r="AQ71" s="37"/>
      <c r="AR71" s="37">
        <v>0</v>
      </c>
      <c r="AS71" s="37">
        <v>0</v>
      </c>
      <c r="AT71" s="37">
        <v>0</v>
      </c>
      <c r="AU71" s="37">
        <v>0</v>
      </c>
      <c r="AV71" s="37"/>
      <c r="AW71" s="37">
        <v>0</v>
      </c>
      <c r="AX71" s="37"/>
      <c r="AY71" s="37">
        <v>0</v>
      </c>
      <c r="AZ71" s="37">
        <v>0</v>
      </c>
      <c r="BA71" s="37">
        <v>0</v>
      </c>
      <c r="BB71" s="37"/>
      <c r="BC71" s="37"/>
      <c r="BD71" s="37"/>
      <c r="BE71" s="37"/>
      <c r="BF71" s="37"/>
      <c r="BG71" s="37"/>
      <c r="BH71" s="37"/>
      <c r="BI71" s="37">
        <v>0</v>
      </c>
      <c r="BJ71" s="37">
        <v>0</v>
      </c>
      <c r="BK71" s="38">
        <v>4784.268</v>
      </c>
      <c r="BL71" s="38"/>
      <c r="BM71" s="38"/>
      <c r="BN71" s="37">
        <v>0</v>
      </c>
      <c r="BO71" s="37"/>
      <c r="BP71" s="37"/>
      <c r="BQ71" s="37"/>
      <c r="BR71" s="37"/>
      <c r="BS71" s="37"/>
      <c r="BT71" s="37"/>
      <c r="BU71" s="37"/>
      <c r="BV71" s="37"/>
      <c r="BW71" s="37"/>
      <c r="BX71" s="37"/>
      <c r="BY71" s="37">
        <v>0</v>
      </c>
      <c r="BZ71" s="37"/>
      <c r="CA71" s="37"/>
      <c r="CB71" s="37"/>
      <c r="CC71" s="37"/>
      <c r="CD71" s="37"/>
      <c r="CE71" s="37"/>
      <c r="CF71" s="37"/>
      <c r="CG71" s="37"/>
      <c r="CH71" s="37"/>
      <c r="CI71" s="37"/>
      <c r="CJ71" s="37"/>
      <c r="CK71" s="37"/>
      <c r="CL71" s="37"/>
      <c r="CM71" s="37"/>
      <c r="CN71" s="37"/>
      <c r="CO71" s="37"/>
      <c r="CP71" s="37"/>
      <c r="CQ71" s="37">
        <v>0</v>
      </c>
      <c r="CR71" s="37"/>
      <c r="CS71" s="37"/>
      <c r="CT71" s="37"/>
      <c r="CU71" s="37"/>
      <c r="CV71" s="37"/>
      <c r="CW71" s="37"/>
      <c r="CX71" s="37"/>
      <c r="CY71" s="37">
        <v>0</v>
      </c>
      <c r="CZ71" s="37"/>
      <c r="DA71" s="37"/>
      <c r="DB71" s="37"/>
      <c r="DC71" s="37"/>
      <c r="DD71" s="37"/>
      <c r="DE71" s="37"/>
      <c r="DF71" s="37">
        <v>0</v>
      </c>
      <c r="DG71" s="37">
        <v>0</v>
      </c>
      <c r="DH71" s="37">
        <v>0</v>
      </c>
      <c r="DI71" s="37"/>
      <c r="DJ71" s="37"/>
      <c r="DK71" s="37"/>
      <c r="DL71" s="37">
        <v>0</v>
      </c>
      <c r="DM71" s="37"/>
      <c r="DN71" s="37">
        <v>0</v>
      </c>
      <c r="DO71" s="37"/>
      <c r="DP71" s="37"/>
      <c r="DQ71" s="37"/>
      <c r="DR71" s="37"/>
      <c r="DS71" s="37"/>
      <c r="DT71" s="37"/>
      <c r="DU71" s="37"/>
      <c r="DV71" s="37">
        <v>0</v>
      </c>
      <c r="DW71" s="37"/>
      <c r="DX71" s="37"/>
      <c r="DY71" s="37"/>
      <c r="DZ71" s="37"/>
      <c r="EA71" s="37"/>
      <c r="EB71" s="37"/>
      <c r="EC71" s="37">
        <v>0</v>
      </c>
      <c r="ED71" s="37">
        <v>0</v>
      </c>
      <c r="EE71" s="37">
        <v>0</v>
      </c>
      <c r="EF71" s="37"/>
      <c r="EG71" s="37"/>
      <c r="EH71" s="37"/>
      <c r="EI71" s="37">
        <v>0</v>
      </c>
      <c r="EJ71" s="37">
        <v>0</v>
      </c>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194"/>
      <c r="GB71" s="194"/>
      <c r="GC71" s="194"/>
      <c r="GD71" s="194"/>
      <c r="GE71" s="194"/>
      <c r="GF71" s="194"/>
      <c r="GG71" s="194"/>
      <c r="GH71" s="194"/>
      <c r="GI71" s="194"/>
      <c r="GJ71" s="194"/>
      <c r="GK71" s="194"/>
      <c r="GL71" s="194"/>
      <c r="GM71" s="194">
        <v>0</v>
      </c>
      <c r="GN71" s="194">
        <v>0</v>
      </c>
      <c r="GO71" s="194"/>
      <c r="GP71" s="194"/>
      <c r="GQ71" s="194"/>
      <c r="GR71" s="194"/>
      <c r="GS71" s="194"/>
      <c r="GT71" s="194"/>
      <c r="GU71" s="194"/>
      <c r="GV71" s="194"/>
      <c r="GW71" s="194"/>
      <c r="GX71" s="194">
        <v>0</v>
      </c>
      <c r="GY71" s="194"/>
      <c r="GZ71" s="194"/>
      <c r="HA71" s="194"/>
      <c r="HB71" s="194"/>
      <c r="HC71" s="194"/>
      <c r="HD71" s="194"/>
      <c r="HE71" s="194"/>
      <c r="HF71" s="194"/>
      <c r="HG71" s="194"/>
      <c r="HH71" s="194"/>
      <c r="HI71" s="194"/>
      <c r="HJ71" s="194"/>
      <c r="HK71" s="194"/>
      <c r="HL71" s="194"/>
      <c r="HM71" s="194"/>
      <c r="HN71" s="194"/>
      <c r="HO71" s="194"/>
      <c r="HP71" s="194"/>
      <c r="HQ71" s="194"/>
      <c r="HR71" s="194"/>
      <c r="HS71" s="194"/>
      <c r="HT71" s="194"/>
      <c r="HU71" s="194"/>
    </row>
    <row r="72" spans="1:229" ht="56.25" x14ac:dyDescent="0.25">
      <c r="A72" s="17">
        <v>63</v>
      </c>
      <c r="B72" s="18" t="s">
        <v>300</v>
      </c>
      <c r="C72" s="18" t="s">
        <v>1078</v>
      </c>
      <c r="D72" s="19">
        <v>8428817038</v>
      </c>
      <c r="E72" s="18" t="s">
        <v>989</v>
      </c>
      <c r="F72" s="18" t="s">
        <v>1005</v>
      </c>
      <c r="G72" s="16">
        <f t="shared" si="12"/>
        <v>1200</v>
      </c>
      <c r="H72" s="16">
        <f t="shared" si="13"/>
        <v>3248.25</v>
      </c>
      <c r="I72" s="36">
        <f t="shared" si="14"/>
        <v>4448.25</v>
      </c>
      <c r="J72" s="38"/>
      <c r="K72" s="38"/>
      <c r="L72" s="37"/>
      <c r="M72" s="37"/>
      <c r="N72" s="37">
        <v>1200</v>
      </c>
      <c r="O72" s="37"/>
      <c r="P72" s="37"/>
      <c r="Q72" s="37">
        <v>325</v>
      </c>
      <c r="R72" s="37"/>
      <c r="S72" s="37"/>
      <c r="T72" s="37"/>
      <c r="U72" s="37"/>
      <c r="V72" s="37"/>
      <c r="W72" s="37"/>
      <c r="X72" s="37"/>
      <c r="Y72" s="37"/>
      <c r="Z72" s="37">
        <v>0</v>
      </c>
      <c r="AA72" s="37"/>
      <c r="AB72" s="37"/>
      <c r="AC72" s="37">
        <v>0</v>
      </c>
      <c r="AD72" s="37"/>
      <c r="AE72" s="37"/>
      <c r="AF72" s="37"/>
      <c r="AG72" s="37"/>
      <c r="AH72" s="37"/>
      <c r="AI72" s="37">
        <v>0</v>
      </c>
      <c r="AJ72" s="37"/>
      <c r="AK72" s="37"/>
      <c r="AL72" s="37">
        <v>0.5</v>
      </c>
      <c r="AM72" s="37">
        <v>3</v>
      </c>
      <c r="AN72" s="37">
        <v>0</v>
      </c>
      <c r="AO72" s="37"/>
      <c r="AP72" s="37"/>
      <c r="AQ72" s="37"/>
      <c r="AR72" s="37">
        <v>0</v>
      </c>
      <c r="AS72" s="37">
        <v>0</v>
      </c>
      <c r="AT72" s="37">
        <v>0</v>
      </c>
      <c r="AU72" s="37">
        <v>0</v>
      </c>
      <c r="AV72" s="37"/>
      <c r="AW72" s="37">
        <v>0</v>
      </c>
      <c r="AX72" s="37"/>
      <c r="AY72" s="37">
        <v>0</v>
      </c>
      <c r="AZ72" s="37">
        <v>0</v>
      </c>
      <c r="BA72" s="37">
        <v>0</v>
      </c>
      <c r="BB72" s="37"/>
      <c r="BC72" s="37"/>
      <c r="BD72" s="37"/>
      <c r="BE72" s="37"/>
      <c r="BF72" s="37"/>
      <c r="BG72" s="37"/>
      <c r="BH72" s="37"/>
      <c r="BI72" s="37">
        <v>0</v>
      </c>
      <c r="BJ72" s="37">
        <v>0</v>
      </c>
      <c r="BK72" s="38">
        <v>2923.25</v>
      </c>
      <c r="BL72" s="38"/>
      <c r="BM72" s="38"/>
      <c r="BN72" s="37">
        <v>50</v>
      </c>
      <c r="BO72" s="37"/>
      <c r="BP72" s="37"/>
      <c r="BQ72" s="37"/>
      <c r="BR72" s="37"/>
      <c r="BS72" s="37"/>
      <c r="BT72" s="37"/>
      <c r="BU72" s="37"/>
      <c r="BV72" s="37"/>
      <c r="BW72" s="37"/>
      <c r="BX72" s="37"/>
      <c r="BY72" s="37">
        <v>0</v>
      </c>
      <c r="BZ72" s="37"/>
      <c r="CA72" s="37"/>
      <c r="CB72" s="37"/>
      <c r="CC72" s="37"/>
      <c r="CD72" s="37"/>
      <c r="CE72" s="37"/>
      <c r="CF72" s="37"/>
      <c r="CG72" s="37"/>
      <c r="CH72" s="37"/>
      <c r="CI72" s="37"/>
      <c r="CJ72" s="37"/>
      <c r="CK72" s="37"/>
      <c r="CL72" s="37"/>
      <c r="CM72" s="37"/>
      <c r="CN72" s="37"/>
      <c r="CO72" s="37"/>
      <c r="CP72" s="37"/>
      <c r="CQ72" s="37">
        <v>0</v>
      </c>
      <c r="CR72" s="37"/>
      <c r="CS72" s="37"/>
      <c r="CT72" s="37"/>
      <c r="CU72" s="37"/>
      <c r="CV72" s="37"/>
      <c r="CW72" s="37"/>
      <c r="CX72" s="37"/>
      <c r="CY72" s="37">
        <v>0</v>
      </c>
      <c r="CZ72" s="37"/>
      <c r="DA72" s="37"/>
      <c r="DB72" s="37"/>
      <c r="DC72" s="37"/>
      <c r="DD72" s="37"/>
      <c r="DE72" s="37"/>
      <c r="DF72" s="37">
        <v>0</v>
      </c>
      <c r="DG72" s="37">
        <v>0</v>
      </c>
      <c r="DH72" s="37">
        <v>0</v>
      </c>
      <c r="DI72" s="37"/>
      <c r="DJ72" s="37"/>
      <c r="DK72" s="37"/>
      <c r="DL72" s="37">
        <v>0</v>
      </c>
      <c r="DM72" s="37"/>
      <c r="DN72" s="37">
        <v>0</v>
      </c>
      <c r="DO72" s="37"/>
      <c r="DP72" s="37"/>
      <c r="DQ72" s="37"/>
      <c r="DR72" s="37"/>
      <c r="DS72" s="37"/>
      <c r="DT72" s="37"/>
      <c r="DU72" s="37"/>
      <c r="DV72" s="37">
        <v>0</v>
      </c>
      <c r="DW72" s="37"/>
      <c r="DX72" s="37"/>
      <c r="DY72" s="37"/>
      <c r="DZ72" s="37"/>
      <c r="EA72" s="37"/>
      <c r="EB72" s="37"/>
      <c r="EC72" s="37">
        <v>0</v>
      </c>
      <c r="ED72" s="37">
        <v>0</v>
      </c>
      <c r="EE72" s="37">
        <v>0</v>
      </c>
      <c r="EF72" s="37"/>
      <c r="EG72" s="37"/>
      <c r="EH72" s="37"/>
      <c r="EI72" s="37">
        <v>0</v>
      </c>
      <c r="EJ72" s="37">
        <v>0</v>
      </c>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194"/>
      <c r="GB72" s="194"/>
      <c r="GC72" s="194"/>
      <c r="GD72" s="194"/>
      <c r="GE72" s="194"/>
      <c r="GF72" s="194"/>
      <c r="GG72" s="194"/>
      <c r="GH72" s="194"/>
      <c r="GI72" s="194"/>
      <c r="GJ72" s="194"/>
      <c r="GK72" s="194"/>
      <c r="GL72" s="194"/>
      <c r="GM72" s="194">
        <v>0</v>
      </c>
      <c r="GN72" s="194">
        <v>0</v>
      </c>
      <c r="GO72" s="194"/>
      <c r="GP72" s="194"/>
      <c r="GQ72" s="194"/>
      <c r="GR72" s="194"/>
      <c r="GS72" s="194"/>
      <c r="GT72" s="194"/>
      <c r="GU72" s="194"/>
      <c r="GV72" s="194"/>
      <c r="GW72" s="194"/>
      <c r="GX72" s="194">
        <v>0</v>
      </c>
      <c r="GY72" s="194"/>
      <c r="GZ72" s="194"/>
      <c r="HA72" s="194"/>
      <c r="HB72" s="194"/>
      <c r="HC72" s="194"/>
      <c r="HD72" s="194"/>
      <c r="HE72" s="194"/>
      <c r="HF72" s="194"/>
      <c r="HG72" s="194"/>
      <c r="HH72" s="194"/>
      <c r="HI72" s="194"/>
      <c r="HJ72" s="194"/>
      <c r="HK72" s="194"/>
      <c r="HL72" s="194"/>
      <c r="HM72" s="194"/>
      <c r="HN72" s="194"/>
      <c r="HO72" s="194"/>
      <c r="HP72" s="194"/>
      <c r="HQ72" s="194"/>
      <c r="HR72" s="194"/>
      <c r="HS72" s="194"/>
      <c r="HT72" s="194"/>
      <c r="HU72" s="194"/>
    </row>
    <row r="73" spans="1:229" ht="75" x14ac:dyDescent="0.25">
      <c r="A73" s="17">
        <v>64</v>
      </c>
      <c r="B73" s="18" t="s">
        <v>300</v>
      </c>
      <c r="C73" s="18" t="s">
        <v>1079</v>
      </c>
      <c r="D73" s="19">
        <v>8770071798</v>
      </c>
      <c r="E73" s="18" t="s">
        <v>935</v>
      </c>
      <c r="F73" s="18" t="s">
        <v>1005</v>
      </c>
      <c r="G73" s="16">
        <f t="shared" ref="G73:G104" si="15">J73+L73+N73+O73+P73+T73+U73+V73+AN73+AP73+BA73+BC73+DP73+DR73+EE73+EG73+EJ73+EL73+ES73+EU73+FE73+FG73+FP73+GA73+GC73+HJ73+HL73+CZ73+DB73+FR73+GP73+HE73+BW73</f>
        <v>0</v>
      </c>
      <c r="H73" s="16">
        <f t="shared" ref="H73:H104" si="16">SUM(K73,M73,Q73,R73,S73,W73,X73,Y73,AO73,AQ73,AR73,AS73,AU73,AX73,BB73,BD73,BK73,BL73,BM73,BQ73,BR73,BT73,DG73,DH73,DI73,DQ73,DS73,DW73,DX73,DY73,,EF73,EH73,EK73,EM73,ET73,EV73,EW73,EX73,EY73,FW73,GB73,GD73,GE73,GF73,GG73,GH73,GI73,GK73,HK73,HM73,HN73,HO73,HP73,HQ73,HR73,HU73,FF73,FH73,FI73,FJ73,FK73,FN73,FQ73,FS73,FT73,FU73,FV73,FX73,AT73,AV73,AW73,BE73,BF73,BG73,BH73,GJ73,FL73,DZ73,EN73,EO73,EP73,EQ73,EZ73,FA73,FC73,FB73,FM73,FY73,Z73,AA73,AB73,AC73,AD73,AE73,AF73,AG73,AH73,AI73,AJ73,AK73,HS73,HT73,BY73,DA73,DC73,DD73,DE73,DF73,DT73,DU73,DV73,GR73,GV73,GY73,GZ73,HA73,HC73,HG73,GT73)</f>
        <v>1611.23</v>
      </c>
      <c r="I73" s="36">
        <f t="shared" si="14"/>
        <v>1611.23</v>
      </c>
      <c r="J73" s="38"/>
      <c r="K73" s="38"/>
      <c r="L73" s="37"/>
      <c r="M73" s="37"/>
      <c r="N73" s="37"/>
      <c r="O73" s="37"/>
      <c r="P73" s="37"/>
      <c r="Q73" s="37">
        <v>298</v>
      </c>
      <c r="R73" s="37"/>
      <c r="S73" s="37"/>
      <c r="T73" s="37"/>
      <c r="U73" s="37"/>
      <c r="V73" s="37"/>
      <c r="W73" s="37"/>
      <c r="X73" s="37"/>
      <c r="Y73" s="37"/>
      <c r="Z73" s="37">
        <v>0</v>
      </c>
      <c r="AA73" s="37"/>
      <c r="AB73" s="37"/>
      <c r="AC73" s="37">
        <v>0</v>
      </c>
      <c r="AD73" s="37"/>
      <c r="AE73" s="37"/>
      <c r="AF73" s="37"/>
      <c r="AG73" s="37"/>
      <c r="AH73" s="37"/>
      <c r="AI73" s="37">
        <v>0</v>
      </c>
      <c r="AJ73" s="37"/>
      <c r="AK73" s="37"/>
      <c r="AL73" s="37">
        <v>0.1</v>
      </c>
      <c r="AM73" s="37">
        <v>2</v>
      </c>
      <c r="AN73" s="37">
        <v>0</v>
      </c>
      <c r="AO73" s="37"/>
      <c r="AP73" s="37"/>
      <c r="AQ73" s="37"/>
      <c r="AR73" s="37">
        <v>0</v>
      </c>
      <c r="AS73" s="37">
        <v>0</v>
      </c>
      <c r="AT73" s="37">
        <v>0</v>
      </c>
      <c r="AU73" s="37">
        <v>0</v>
      </c>
      <c r="AV73" s="37"/>
      <c r="AW73" s="37">
        <v>0</v>
      </c>
      <c r="AX73" s="37"/>
      <c r="AY73" s="37">
        <v>0</v>
      </c>
      <c r="AZ73" s="37">
        <v>0</v>
      </c>
      <c r="BA73" s="37">
        <v>0</v>
      </c>
      <c r="BB73" s="37"/>
      <c r="BC73" s="37"/>
      <c r="BD73" s="37"/>
      <c r="BE73" s="37"/>
      <c r="BF73" s="37"/>
      <c r="BG73" s="37"/>
      <c r="BH73" s="37"/>
      <c r="BI73" s="37">
        <v>0</v>
      </c>
      <c r="BJ73" s="37">
        <v>0</v>
      </c>
      <c r="BK73" s="38">
        <v>1313.23</v>
      </c>
      <c r="BL73" s="38"/>
      <c r="BM73" s="38"/>
      <c r="BN73" s="37">
        <v>0</v>
      </c>
      <c r="BO73" s="37"/>
      <c r="BP73" s="37"/>
      <c r="BQ73" s="37"/>
      <c r="BR73" s="37"/>
      <c r="BS73" s="37"/>
      <c r="BT73" s="37"/>
      <c r="BU73" s="37"/>
      <c r="BV73" s="37"/>
      <c r="BW73" s="37"/>
      <c r="BX73" s="37"/>
      <c r="BY73" s="37">
        <v>0</v>
      </c>
      <c r="BZ73" s="37"/>
      <c r="CA73" s="37"/>
      <c r="CB73" s="37"/>
      <c r="CC73" s="37"/>
      <c r="CD73" s="37"/>
      <c r="CE73" s="37"/>
      <c r="CF73" s="37"/>
      <c r="CG73" s="37"/>
      <c r="CH73" s="37"/>
      <c r="CI73" s="37"/>
      <c r="CJ73" s="37"/>
      <c r="CK73" s="37"/>
      <c r="CL73" s="37"/>
      <c r="CM73" s="37"/>
      <c r="CN73" s="37"/>
      <c r="CO73" s="37"/>
      <c r="CP73" s="37"/>
      <c r="CQ73" s="37">
        <v>0</v>
      </c>
      <c r="CR73" s="37"/>
      <c r="CS73" s="37"/>
      <c r="CT73" s="37"/>
      <c r="CU73" s="37"/>
      <c r="CV73" s="37"/>
      <c r="CW73" s="37"/>
      <c r="CX73" s="37"/>
      <c r="CY73" s="37">
        <v>0</v>
      </c>
      <c r="CZ73" s="37"/>
      <c r="DA73" s="37"/>
      <c r="DB73" s="37"/>
      <c r="DC73" s="37"/>
      <c r="DD73" s="37"/>
      <c r="DE73" s="37"/>
      <c r="DF73" s="37">
        <v>0</v>
      </c>
      <c r="DG73" s="37">
        <v>0</v>
      </c>
      <c r="DH73" s="37">
        <v>0</v>
      </c>
      <c r="DI73" s="37"/>
      <c r="DJ73" s="37"/>
      <c r="DK73" s="37"/>
      <c r="DL73" s="37">
        <v>0</v>
      </c>
      <c r="DM73" s="37"/>
      <c r="DN73" s="37">
        <v>0</v>
      </c>
      <c r="DO73" s="37"/>
      <c r="DP73" s="37"/>
      <c r="DQ73" s="37"/>
      <c r="DR73" s="37"/>
      <c r="DS73" s="37"/>
      <c r="DT73" s="37"/>
      <c r="DU73" s="37"/>
      <c r="DV73" s="37">
        <v>0</v>
      </c>
      <c r="DW73" s="37"/>
      <c r="DX73" s="37"/>
      <c r="DY73" s="37"/>
      <c r="DZ73" s="37"/>
      <c r="EA73" s="37"/>
      <c r="EB73" s="37"/>
      <c r="EC73" s="37">
        <v>0</v>
      </c>
      <c r="ED73" s="37">
        <v>0</v>
      </c>
      <c r="EE73" s="37">
        <v>0</v>
      </c>
      <c r="EF73" s="37"/>
      <c r="EG73" s="37"/>
      <c r="EH73" s="37"/>
      <c r="EI73" s="37">
        <v>0</v>
      </c>
      <c r="EJ73" s="37">
        <v>0</v>
      </c>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194"/>
      <c r="GB73" s="194"/>
      <c r="GC73" s="194"/>
      <c r="GD73" s="194"/>
      <c r="GE73" s="194"/>
      <c r="GF73" s="194"/>
      <c r="GG73" s="194"/>
      <c r="GH73" s="194"/>
      <c r="GI73" s="194"/>
      <c r="GJ73" s="194"/>
      <c r="GK73" s="194"/>
      <c r="GL73" s="194"/>
      <c r="GM73" s="194">
        <v>0</v>
      </c>
      <c r="GN73" s="194">
        <v>0</v>
      </c>
      <c r="GO73" s="194"/>
      <c r="GP73" s="194"/>
      <c r="GQ73" s="194"/>
      <c r="GR73" s="194"/>
      <c r="GS73" s="194"/>
      <c r="GT73" s="194"/>
      <c r="GU73" s="194"/>
      <c r="GV73" s="194"/>
      <c r="GW73" s="194"/>
      <c r="GX73" s="194">
        <v>0</v>
      </c>
      <c r="GY73" s="194"/>
      <c r="GZ73" s="194"/>
      <c r="HA73" s="194"/>
      <c r="HB73" s="194"/>
      <c r="HC73" s="194"/>
      <c r="HD73" s="194"/>
      <c r="HE73" s="194"/>
      <c r="HF73" s="194"/>
      <c r="HG73" s="194"/>
      <c r="HH73" s="194"/>
      <c r="HI73" s="194"/>
      <c r="HJ73" s="194"/>
      <c r="HK73" s="194"/>
      <c r="HL73" s="194"/>
      <c r="HM73" s="194"/>
      <c r="HN73" s="194"/>
      <c r="HO73" s="194"/>
      <c r="HP73" s="194"/>
      <c r="HQ73" s="194"/>
      <c r="HR73" s="194"/>
      <c r="HS73" s="194"/>
      <c r="HT73" s="194"/>
      <c r="HU73" s="194"/>
    </row>
    <row r="74" spans="1:229" ht="75" x14ac:dyDescent="0.25">
      <c r="A74" s="17">
        <v>65</v>
      </c>
      <c r="B74" s="18" t="s">
        <v>300</v>
      </c>
      <c r="C74" s="18" t="s">
        <v>1080</v>
      </c>
      <c r="D74" s="19">
        <v>8429295838</v>
      </c>
      <c r="E74" s="18" t="s">
        <v>935</v>
      </c>
      <c r="F74" s="18" t="s">
        <v>1005</v>
      </c>
      <c r="G74" s="16">
        <f t="shared" si="15"/>
        <v>2700</v>
      </c>
      <c r="H74" s="16">
        <f t="shared" si="16"/>
        <v>3636.4029999999998</v>
      </c>
      <c r="I74" s="36">
        <f t="shared" si="14"/>
        <v>6336.4030000000002</v>
      </c>
      <c r="J74" s="38"/>
      <c r="K74" s="38"/>
      <c r="L74" s="37"/>
      <c r="M74" s="37"/>
      <c r="N74" s="37">
        <v>1200</v>
      </c>
      <c r="O74" s="37"/>
      <c r="P74" s="37"/>
      <c r="Q74" s="37">
        <v>319</v>
      </c>
      <c r="R74" s="37"/>
      <c r="S74" s="37"/>
      <c r="T74" s="37"/>
      <c r="U74" s="37"/>
      <c r="V74" s="37"/>
      <c r="W74" s="37"/>
      <c r="X74" s="37"/>
      <c r="Y74" s="37"/>
      <c r="Z74" s="37">
        <v>0</v>
      </c>
      <c r="AA74" s="37"/>
      <c r="AB74" s="37"/>
      <c r="AC74" s="37">
        <v>0</v>
      </c>
      <c r="AD74" s="37"/>
      <c r="AE74" s="37"/>
      <c r="AF74" s="37"/>
      <c r="AG74" s="37"/>
      <c r="AH74" s="37"/>
      <c r="AI74" s="37">
        <v>0</v>
      </c>
      <c r="AJ74" s="37"/>
      <c r="AK74" s="37"/>
      <c r="AL74" s="37">
        <v>0.08</v>
      </c>
      <c r="AM74" s="37">
        <v>2</v>
      </c>
      <c r="AN74" s="37">
        <v>0</v>
      </c>
      <c r="AO74" s="37"/>
      <c r="AP74" s="37"/>
      <c r="AQ74" s="37"/>
      <c r="AR74" s="37">
        <v>0</v>
      </c>
      <c r="AS74" s="37">
        <v>0</v>
      </c>
      <c r="AT74" s="37">
        <v>0</v>
      </c>
      <c r="AU74" s="37">
        <v>0</v>
      </c>
      <c r="AV74" s="37"/>
      <c r="AW74" s="37">
        <v>0</v>
      </c>
      <c r="AX74" s="37"/>
      <c r="AY74" s="37">
        <v>0</v>
      </c>
      <c r="AZ74" s="37">
        <v>0</v>
      </c>
      <c r="BA74" s="37">
        <v>1500</v>
      </c>
      <c r="BB74" s="37">
        <v>130</v>
      </c>
      <c r="BC74" s="37"/>
      <c r="BD74" s="37"/>
      <c r="BE74" s="37"/>
      <c r="BF74" s="37"/>
      <c r="BG74" s="37"/>
      <c r="BH74" s="37"/>
      <c r="BI74" s="37">
        <v>815</v>
      </c>
      <c r="BJ74" s="37">
        <v>2</v>
      </c>
      <c r="BK74" s="38">
        <v>3187.4029999999998</v>
      </c>
      <c r="BL74" s="38"/>
      <c r="BM74" s="38"/>
      <c r="BN74" s="37">
        <v>50</v>
      </c>
      <c r="BO74" s="37"/>
      <c r="BP74" s="37"/>
      <c r="BQ74" s="37"/>
      <c r="BR74" s="37"/>
      <c r="BS74" s="37"/>
      <c r="BT74" s="37"/>
      <c r="BU74" s="37"/>
      <c r="BV74" s="37"/>
      <c r="BW74" s="37"/>
      <c r="BX74" s="37"/>
      <c r="BY74" s="37">
        <v>0</v>
      </c>
      <c r="BZ74" s="37"/>
      <c r="CA74" s="37"/>
      <c r="CB74" s="37"/>
      <c r="CC74" s="37"/>
      <c r="CD74" s="37"/>
      <c r="CE74" s="37"/>
      <c r="CF74" s="37"/>
      <c r="CG74" s="37"/>
      <c r="CH74" s="37"/>
      <c r="CI74" s="37"/>
      <c r="CJ74" s="37"/>
      <c r="CK74" s="37"/>
      <c r="CL74" s="37"/>
      <c r="CM74" s="37"/>
      <c r="CN74" s="37"/>
      <c r="CO74" s="37"/>
      <c r="CP74" s="37"/>
      <c r="CQ74" s="37">
        <v>0</v>
      </c>
      <c r="CR74" s="37"/>
      <c r="CS74" s="37"/>
      <c r="CT74" s="37"/>
      <c r="CU74" s="37"/>
      <c r="CV74" s="37"/>
      <c r="CW74" s="37"/>
      <c r="CX74" s="37"/>
      <c r="CY74" s="37">
        <v>0</v>
      </c>
      <c r="CZ74" s="37"/>
      <c r="DA74" s="37"/>
      <c r="DB74" s="37"/>
      <c r="DC74" s="37"/>
      <c r="DD74" s="37"/>
      <c r="DE74" s="37"/>
      <c r="DF74" s="37">
        <v>0</v>
      </c>
      <c r="DG74" s="37">
        <v>0</v>
      </c>
      <c r="DH74" s="37">
        <v>0</v>
      </c>
      <c r="DI74" s="37"/>
      <c r="DJ74" s="37"/>
      <c r="DK74" s="37"/>
      <c r="DL74" s="37">
        <v>0</v>
      </c>
      <c r="DM74" s="37"/>
      <c r="DN74" s="37">
        <v>0</v>
      </c>
      <c r="DO74" s="37"/>
      <c r="DP74" s="37"/>
      <c r="DQ74" s="37"/>
      <c r="DR74" s="37"/>
      <c r="DS74" s="37"/>
      <c r="DT74" s="37"/>
      <c r="DU74" s="37"/>
      <c r="DV74" s="37">
        <v>0</v>
      </c>
      <c r="DW74" s="37"/>
      <c r="DX74" s="37"/>
      <c r="DY74" s="37"/>
      <c r="DZ74" s="37"/>
      <c r="EA74" s="37"/>
      <c r="EB74" s="37"/>
      <c r="EC74" s="37">
        <v>0</v>
      </c>
      <c r="ED74" s="37">
        <v>0</v>
      </c>
      <c r="EE74" s="37">
        <v>0</v>
      </c>
      <c r="EF74" s="37"/>
      <c r="EG74" s="37"/>
      <c r="EH74" s="37"/>
      <c r="EI74" s="37">
        <v>0</v>
      </c>
      <c r="EJ74" s="37">
        <v>0</v>
      </c>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194"/>
      <c r="GB74" s="194"/>
      <c r="GC74" s="194"/>
      <c r="GD74" s="194"/>
      <c r="GE74" s="194"/>
      <c r="GF74" s="194"/>
      <c r="GG74" s="194"/>
      <c r="GH74" s="194"/>
      <c r="GI74" s="194"/>
      <c r="GJ74" s="194"/>
      <c r="GK74" s="194"/>
      <c r="GL74" s="194"/>
      <c r="GM74" s="194">
        <v>0</v>
      </c>
      <c r="GN74" s="194">
        <v>0</v>
      </c>
      <c r="GO74" s="194"/>
      <c r="GP74" s="194"/>
      <c r="GQ74" s="194"/>
      <c r="GR74" s="194"/>
      <c r="GS74" s="194"/>
      <c r="GT74" s="194"/>
      <c r="GU74" s="194"/>
      <c r="GV74" s="194"/>
      <c r="GW74" s="194"/>
      <c r="GX74" s="194">
        <v>0</v>
      </c>
      <c r="GY74" s="194"/>
      <c r="GZ74" s="194"/>
      <c r="HA74" s="194"/>
      <c r="HB74" s="194"/>
      <c r="HC74" s="194"/>
      <c r="HD74" s="194"/>
      <c r="HE74" s="194"/>
      <c r="HF74" s="194"/>
      <c r="HG74" s="194"/>
      <c r="HH74" s="194"/>
      <c r="HI74" s="194"/>
      <c r="HJ74" s="194"/>
      <c r="HK74" s="194"/>
      <c r="HL74" s="194"/>
      <c r="HM74" s="194"/>
      <c r="HN74" s="194"/>
      <c r="HO74" s="194"/>
      <c r="HP74" s="194"/>
      <c r="HQ74" s="194"/>
      <c r="HR74" s="194"/>
      <c r="HS74" s="194"/>
      <c r="HT74" s="194"/>
      <c r="HU74" s="194"/>
    </row>
    <row r="75" spans="1:229" ht="150" x14ac:dyDescent="0.25">
      <c r="A75" s="17">
        <v>66</v>
      </c>
      <c r="B75" s="18" t="s">
        <v>300</v>
      </c>
      <c r="C75" s="18" t="s">
        <v>1081</v>
      </c>
      <c r="D75" s="19">
        <v>5416446182</v>
      </c>
      <c r="E75" s="18" t="s">
        <v>1006</v>
      </c>
      <c r="F75" s="18" t="s">
        <v>1005</v>
      </c>
      <c r="G75" s="16">
        <f t="shared" si="15"/>
        <v>0</v>
      </c>
      <c r="H75" s="16">
        <f t="shared" si="16"/>
        <v>1340.184</v>
      </c>
      <c r="I75" s="36">
        <f t="shared" si="14"/>
        <v>1340.184</v>
      </c>
      <c r="J75" s="38"/>
      <c r="K75" s="38"/>
      <c r="L75" s="37"/>
      <c r="M75" s="37"/>
      <c r="N75" s="37"/>
      <c r="O75" s="37"/>
      <c r="P75" s="37"/>
      <c r="Q75" s="37">
        <v>837</v>
      </c>
      <c r="R75" s="37"/>
      <c r="S75" s="37"/>
      <c r="T75" s="37"/>
      <c r="U75" s="37"/>
      <c r="V75" s="37"/>
      <c r="W75" s="37"/>
      <c r="X75" s="37"/>
      <c r="Y75" s="37"/>
      <c r="Z75" s="37">
        <v>0</v>
      </c>
      <c r="AA75" s="37"/>
      <c r="AB75" s="37"/>
      <c r="AC75" s="37">
        <v>0</v>
      </c>
      <c r="AD75" s="37"/>
      <c r="AE75" s="37"/>
      <c r="AF75" s="37"/>
      <c r="AG75" s="37"/>
      <c r="AH75" s="37"/>
      <c r="AI75" s="37">
        <v>0</v>
      </c>
      <c r="AJ75" s="37"/>
      <c r="AK75" s="37"/>
      <c r="AL75" s="37">
        <v>0.35</v>
      </c>
      <c r="AM75" s="37">
        <v>2.5</v>
      </c>
      <c r="AN75" s="37">
        <v>0</v>
      </c>
      <c r="AO75" s="37"/>
      <c r="AP75" s="37"/>
      <c r="AQ75" s="37"/>
      <c r="AR75" s="37">
        <v>0</v>
      </c>
      <c r="AS75" s="37">
        <v>0</v>
      </c>
      <c r="AT75" s="37">
        <v>0</v>
      </c>
      <c r="AU75" s="37">
        <v>0</v>
      </c>
      <c r="AV75" s="37"/>
      <c r="AW75" s="37">
        <v>0</v>
      </c>
      <c r="AX75" s="37"/>
      <c r="AY75" s="37">
        <v>0</v>
      </c>
      <c r="AZ75" s="37">
        <v>0</v>
      </c>
      <c r="BA75" s="37">
        <v>0</v>
      </c>
      <c r="BB75" s="37"/>
      <c r="BC75" s="37"/>
      <c r="BD75" s="37"/>
      <c r="BE75" s="37"/>
      <c r="BF75" s="37"/>
      <c r="BG75" s="37"/>
      <c r="BH75" s="37"/>
      <c r="BI75" s="37">
        <v>0</v>
      </c>
      <c r="BJ75" s="37">
        <v>0</v>
      </c>
      <c r="BK75" s="38">
        <v>503.18400000000003</v>
      </c>
      <c r="BL75" s="38"/>
      <c r="BM75" s="38"/>
      <c r="BN75" s="37">
        <v>0</v>
      </c>
      <c r="BO75" s="37"/>
      <c r="BP75" s="37"/>
      <c r="BQ75" s="37"/>
      <c r="BR75" s="37"/>
      <c r="BS75" s="37"/>
      <c r="BT75" s="37"/>
      <c r="BU75" s="37"/>
      <c r="BV75" s="37"/>
      <c r="BW75" s="37"/>
      <c r="BX75" s="37"/>
      <c r="BY75" s="37">
        <v>0</v>
      </c>
      <c r="BZ75" s="37"/>
      <c r="CA75" s="37"/>
      <c r="CB75" s="37"/>
      <c r="CC75" s="37"/>
      <c r="CD75" s="37"/>
      <c r="CE75" s="37"/>
      <c r="CF75" s="37"/>
      <c r="CG75" s="37"/>
      <c r="CH75" s="37"/>
      <c r="CI75" s="37"/>
      <c r="CJ75" s="37"/>
      <c r="CK75" s="37"/>
      <c r="CL75" s="37"/>
      <c r="CM75" s="37"/>
      <c r="CN75" s="37"/>
      <c r="CO75" s="37"/>
      <c r="CP75" s="37"/>
      <c r="CQ75" s="37">
        <v>0</v>
      </c>
      <c r="CR75" s="37"/>
      <c r="CS75" s="37"/>
      <c r="CT75" s="37"/>
      <c r="CU75" s="37"/>
      <c r="CV75" s="37"/>
      <c r="CW75" s="37"/>
      <c r="CX75" s="37"/>
      <c r="CY75" s="37">
        <v>0</v>
      </c>
      <c r="CZ75" s="37"/>
      <c r="DA75" s="37"/>
      <c r="DB75" s="37"/>
      <c r="DC75" s="37"/>
      <c r="DD75" s="37"/>
      <c r="DE75" s="37"/>
      <c r="DF75" s="37">
        <v>0</v>
      </c>
      <c r="DG75" s="37">
        <v>0</v>
      </c>
      <c r="DH75" s="37">
        <v>0</v>
      </c>
      <c r="DI75" s="37"/>
      <c r="DJ75" s="37"/>
      <c r="DK75" s="37"/>
      <c r="DL75" s="37">
        <v>0</v>
      </c>
      <c r="DM75" s="37"/>
      <c r="DN75" s="37">
        <v>0</v>
      </c>
      <c r="DO75" s="37"/>
      <c r="DP75" s="37"/>
      <c r="DQ75" s="37"/>
      <c r="DR75" s="37"/>
      <c r="DS75" s="37"/>
      <c r="DT75" s="37"/>
      <c r="DU75" s="37"/>
      <c r="DV75" s="37">
        <v>0</v>
      </c>
      <c r="DW75" s="37"/>
      <c r="DX75" s="37"/>
      <c r="DY75" s="37"/>
      <c r="DZ75" s="37"/>
      <c r="EA75" s="37"/>
      <c r="EB75" s="37"/>
      <c r="EC75" s="37">
        <v>0</v>
      </c>
      <c r="ED75" s="37">
        <v>0</v>
      </c>
      <c r="EE75" s="37">
        <v>0</v>
      </c>
      <c r="EF75" s="37"/>
      <c r="EG75" s="37"/>
      <c r="EH75" s="37"/>
      <c r="EI75" s="37">
        <v>0</v>
      </c>
      <c r="EJ75" s="37">
        <v>0</v>
      </c>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194"/>
      <c r="GB75" s="194"/>
      <c r="GC75" s="194"/>
      <c r="GD75" s="194"/>
      <c r="GE75" s="194"/>
      <c r="GF75" s="194"/>
      <c r="GG75" s="194"/>
      <c r="GH75" s="194"/>
      <c r="GI75" s="194"/>
      <c r="GJ75" s="194"/>
      <c r="GK75" s="194"/>
      <c r="GL75" s="194"/>
      <c r="GM75" s="194">
        <v>0</v>
      </c>
      <c r="GN75" s="194">
        <v>0</v>
      </c>
      <c r="GO75" s="194"/>
      <c r="GP75" s="194"/>
      <c r="GQ75" s="194"/>
      <c r="GR75" s="194"/>
      <c r="GS75" s="194"/>
      <c r="GT75" s="194"/>
      <c r="GU75" s="194"/>
      <c r="GV75" s="194"/>
      <c r="GW75" s="194"/>
      <c r="GX75" s="194">
        <v>0</v>
      </c>
      <c r="GY75" s="194"/>
      <c r="GZ75" s="194"/>
      <c r="HA75" s="194"/>
      <c r="HB75" s="194"/>
      <c r="HC75" s="194"/>
      <c r="HD75" s="194"/>
      <c r="HE75" s="194"/>
      <c r="HF75" s="194"/>
      <c r="HG75" s="194"/>
      <c r="HH75" s="194"/>
      <c r="HI75" s="194"/>
      <c r="HJ75" s="194"/>
      <c r="HK75" s="194"/>
      <c r="HL75" s="194"/>
      <c r="HM75" s="194"/>
      <c r="HN75" s="194"/>
      <c r="HO75" s="194"/>
      <c r="HP75" s="194"/>
      <c r="HQ75" s="194"/>
      <c r="HR75" s="194"/>
      <c r="HS75" s="194"/>
      <c r="HT75" s="194"/>
      <c r="HU75" s="194"/>
    </row>
    <row r="76" spans="1:229" ht="93.75" x14ac:dyDescent="0.25">
      <c r="A76" s="17">
        <v>67</v>
      </c>
      <c r="B76" s="18" t="s">
        <v>300</v>
      </c>
      <c r="C76" s="18" t="s">
        <v>1082</v>
      </c>
      <c r="D76" s="19">
        <v>1389400878</v>
      </c>
      <c r="E76" s="18" t="s">
        <v>989</v>
      </c>
      <c r="F76" s="18" t="s">
        <v>1005</v>
      </c>
      <c r="G76" s="16">
        <f t="shared" si="15"/>
        <v>0</v>
      </c>
      <c r="H76" s="16">
        <f t="shared" si="16"/>
        <v>835.976</v>
      </c>
      <c r="I76" s="36">
        <f t="shared" si="14"/>
        <v>835.976</v>
      </c>
      <c r="J76" s="38"/>
      <c r="K76" s="38"/>
      <c r="L76" s="37"/>
      <c r="M76" s="37"/>
      <c r="N76" s="37"/>
      <c r="O76" s="37"/>
      <c r="P76" s="37"/>
      <c r="Q76" s="37">
        <v>76.599999999999994</v>
      </c>
      <c r="R76" s="37"/>
      <c r="S76" s="37"/>
      <c r="T76" s="37"/>
      <c r="U76" s="37"/>
      <c r="V76" s="37"/>
      <c r="W76" s="37"/>
      <c r="X76" s="37"/>
      <c r="Y76" s="37"/>
      <c r="Z76" s="37">
        <v>0</v>
      </c>
      <c r="AA76" s="37"/>
      <c r="AB76" s="37"/>
      <c r="AC76" s="37">
        <v>0</v>
      </c>
      <c r="AD76" s="37"/>
      <c r="AE76" s="37"/>
      <c r="AF76" s="37"/>
      <c r="AG76" s="37"/>
      <c r="AH76" s="37"/>
      <c r="AI76" s="37">
        <v>0</v>
      </c>
      <c r="AJ76" s="37"/>
      <c r="AK76" s="37"/>
      <c r="AL76" s="37">
        <v>5.0999999999999997E-2</v>
      </c>
      <c r="AM76" s="37">
        <v>1</v>
      </c>
      <c r="AN76" s="37">
        <v>0</v>
      </c>
      <c r="AO76" s="37"/>
      <c r="AP76" s="37"/>
      <c r="AQ76" s="37"/>
      <c r="AR76" s="37">
        <v>0</v>
      </c>
      <c r="AS76" s="37">
        <v>0</v>
      </c>
      <c r="AT76" s="37">
        <v>0</v>
      </c>
      <c r="AU76" s="37">
        <v>0</v>
      </c>
      <c r="AV76" s="37"/>
      <c r="AW76" s="37">
        <v>0</v>
      </c>
      <c r="AX76" s="37"/>
      <c r="AY76" s="37">
        <v>0</v>
      </c>
      <c r="AZ76" s="37">
        <v>0</v>
      </c>
      <c r="BA76" s="37">
        <v>0</v>
      </c>
      <c r="BB76" s="37"/>
      <c r="BC76" s="37"/>
      <c r="BD76" s="37"/>
      <c r="BE76" s="37"/>
      <c r="BF76" s="37"/>
      <c r="BG76" s="37"/>
      <c r="BH76" s="37"/>
      <c r="BI76" s="37">
        <v>0</v>
      </c>
      <c r="BJ76" s="37">
        <v>0</v>
      </c>
      <c r="BK76" s="38">
        <v>759.37599999999998</v>
      </c>
      <c r="BL76" s="38"/>
      <c r="BM76" s="38"/>
      <c r="BN76" s="37">
        <v>0</v>
      </c>
      <c r="BO76" s="37"/>
      <c r="BP76" s="37"/>
      <c r="BQ76" s="37"/>
      <c r="BR76" s="37"/>
      <c r="BS76" s="37"/>
      <c r="BT76" s="37"/>
      <c r="BU76" s="37"/>
      <c r="BV76" s="37"/>
      <c r="BW76" s="37"/>
      <c r="BX76" s="37"/>
      <c r="BY76" s="37">
        <v>0</v>
      </c>
      <c r="BZ76" s="37"/>
      <c r="CA76" s="37"/>
      <c r="CB76" s="37"/>
      <c r="CC76" s="37"/>
      <c r="CD76" s="37"/>
      <c r="CE76" s="37"/>
      <c r="CF76" s="37"/>
      <c r="CG76" s="37"/>
      <c r="CH76" s="37"/>
      <c r="CI76" s="37"/>
      <c r="CJ76" s="37"/>
      <c r="CK76" s="37"/>
      <c r="CL76" s="37"/>
      <c r="CM76" s="37"/>
      <c r="CN76" s="37"/>
      <c r="CO76" s="37"/>
      <c r="CP76" s="37"/>
      <c r="CQ76" s="37">
        <v>0</v>
      </c>
      <c r="CR76" s="37"/>
      <c r="CS76" s="37"/>
      <c r="CT76" s="37"/>
      <c r="CU76" s="37"/>
      <c r="CV76" s="37"/>
      <c r="CW76" s="37"/>
      <c r="CX76" s="37"/>
      <c r="CY76" s="37">
        <v>0</v>
      </c>
      <c r="CZ76" s="37"/>
      <c r="DA76" s="37"/>
      <c r="DB76" s="37"/>
      <c r="DC76" s="37"/>
      <c r="DD76" s="37"/>
      <c r="DE76" s="37"/>
      <c r="DF76" s="37">
        <v>0</v>
      </c>
      <c r="DG76" s="37">
        <v>0</v>
      </c>
      <c r="DH76" s="37">
        <v>0</v>
      </c>
      <c r="DI76" s="37"/>
      <c r="DJ76" s="37"/>
      <c r="DK76" s="37"/>
      <c r="DL76" s="37">
        <v>0</v>
      </c>
      <c r="DM76" s="37"/>
      <c r="DN76" s="37">
        <v>0</v>
      </c>
      <c r="DO76" s="37"/>
      <c r="DP76" s="37"/>
      <c r="DQ76" s="37"/>
      <c r="DR76" s="37"/>
      <c r="DS76" s="37"/>
      <c r="DT76" s="37"/>
      <c r="DU76" s="37"/>
      <c r="DV76" s="37">
        <v>0</v>
      </c>
      <c r="DW76" s="37"/>
      <c r="DX76" s="37"/>
      <c r="DY76" s="37"/>
      <c r="DZ76" s="37"/>
      <c r="EA76" s="37"/>
      <c r="EB76" s="37"/>
      <c r="EC76" s="37">
        <v>0</v>
      </c>
      <c r="ED76" s="37">
        <v>0</v>
      </c>
      <c r="EE76" s="37">
        <v>0</v>
      </c>
      <c r="EF76" s="37"/>
      <c r="EG76" s="37"/>
      <c r="EH76" s="37"/>
      <c r="EI76" s="37">
        <v>0</v>
      </c>
      <c r="EJ76" s="37">
        <v>0</v>
      </c>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194"/>
      <c r="GB76" s="194"/>
      <c r="GC76" s="194"/>
      <c r="GD76" s="194"/>
      <c r="GE76" s="194"/>
      <c r="GF76" s="194"/>
      <c r="GG76" s="194"/>
      <c r="GH76" s="194"/>
      <c r="GI76" s="194"/>
      <c r="GJ76" s="194"/>
      <c r="GK76" s="194"/>
      <c r="GL76" s="194"/>
      <c r="GM76" s="194">
        <v>0</v>
      </c>
      <c r="GN76" s="194">
        <v>0</v>
      </c>
      <c r="GO76" s="194"/>
      <c r="GP76" s="194"/>
      <c r="GQ76" s="194"/>
      <c r="GR76" s="194"/>
      <c r="GS76" s="194"/>
      <c r="GT76" s="194"/>
      <c r="GU76" s="194"/>
      <c r="GV76" s="194"/>
      <c r="GW76" s="194"/>
      <c r="GX76" s="194">
        <v>0</v>
      </c>
      <c r="GY76" s="194"/>
      <c r="GZ76" s="194"/>
      <c r="HA76" s="194"/>
      <c r="HB76" s="194"/>
      <c r="HC76" s="194"/>
      <c r="HD76" s="194"/>
      <c r="HE76" s="194"/>
      <c r="HF76" s="194"/>
      <c r="HG76" s="194"/>
      <c r="HH76" s="194"/>
      <c r="HI76" s="194"/>
      <c r="HJ76" s="194"/>
      <c r="HK76" s="194"/>
      <c r="HL76" s="194"/>
      <c r="HM76" s="194"/>
      <c r="HN76" s="194"/>
      <c r="HO76" s="194"/>
      <c r="HP76" s="194"/>
      <c r="HQ76" s="194"/>
      <c r="HR76" s="194"/>
      <c r="HS76" s="194"/>
      <c r="HT76" s="194"/>
      <c r="HU76" s="194"/>
    </row>
    <row r="77" spans="1:229" ht="112.5" x14ac:dyDescent="0.25">
      <c r="A77" s="17">
        <v>68</v>
      </c>
      <c r="B77" s="18" t="s">
        <v>300</v>
      </c>
      <c r="C77" s="18" t="s">
        <v>1083</v>
      </c>
      <c r="D77" s="19">
        <v>9438677102</v>
      </c>
      <c r="E77" s="18" t="s">
        <v>1006</v>
      </c>
      <c r="F77" s="18" t="s">
        <v>1005</v>
      </c>
      <c r="G77" s="16">
        <f t="shared" si="15"/>
        <v>0</v>
      </c>
      <c r="H77" s="16">
        <f t="shared" si="16"/>
        <v>3448.4569999999999</v>
      </c>
      <c r="I77" s="36">
        <f t="shared" si="14"/>
        <v>3448.4569999999999</v>
      </c>
      <c r="J77" s="38"/>
      <c r="K77" s="38"/>
      <c r="L77" s="37"/>
      <c r="M77" s="37"/>
      <c r="N77" s="37"/>
      <c r="O77" s="37"/>
      <c r="P77" s="37"/>
      <c r="Q77" s="37">
        <v>227</v>
      </c>
      <c r="R77" s="37"/>
      <c r="S77" s="37"/>
      <c r="T77" s="37"/>
      <c r="U77" s="37"/>
      <c r="V77" s="37"/>
      <c r="W77" s="37"/>
      <c r="X77" s="37"/>
      <c r="Y77" s="37"/>
      <c r="Z77" s="37">
        <v>0</v>
      </c>
      <c r="AA77" s="37"/>
      <c r="AB77" s="37"/>
      <c r="AC77" s="37">
        <v>0</v>
      </c>
      <c r="AD77" s="37"/>
      <c r="AE77" s="37"/>
      <c r="AF77" s="37"/>
      <c r="AG77" s="37"/>
      <c r="AH77" s="37"/>
      <c r="AI77" s="37">
        <v>0</v>
      </c>
      <c r="AJ77" s="37"/>
      <c r="AK77" s="37"/>
      <c r="AL77" s="37">
        <v>0.113</v>
      </c>
      <c r="AM77" s="37">
        <v>2</v>
      </c>
      <c r="AN77" s="37">
        <v>0</v>
      </c>
      <c r="AO77" s="37"/>
      <c r="AP77" s="37"/>
      <c r="AQ77" s="37"/>
      <c r="AR77" s="37">
        <v>0</v>
      </c>
      <c r="AS77" s="37">
        <v>0</v>
      </c>
      <c r="AT77" s="37">
        <v>0</v>
      </c>
      <c r="AU77" s="37">
        <v>0</v>
      </c>
      <c r="AV77" s="37"/>
      <c r="AW77" s="37">
        <v>0</v>
      </c>
      <c r="AX77" s="37"/>
      <c r="AY77" s="37">
        <v>0</v>
      </c>
      <c r="AZ77" s="37">
        <v>0</v>
      </c>
      <c r="BA77" s="37">
        <v>0</v>
      </c>
      <c r="BB77" s="37"/>
      <c r="BC77" s="37"/>
      <c r="BD77" s="37"/>
      <c r="BE77" s="37"/>
      <c r="BF77" s="37"/>
      <c r="BG77" s="37"/>
      <c r="BH77" s="37"/>
      <c r="BI77" s="37">
        <v>0</v>
      </c>
      <c r="BJ77" s="37">
        <v>0</v>
      </c>
      <c r="BK77" s="38">
        <v>3221.4569999999999</v>
      </c>
      <c r="BL77" s="38"/>
      <c r="BM77" s="38"/>
      <c r="BN77" s="37">
        <v>0</v>
      </c>
      <c r="BO77" s="37"/>
      <c r="BP77" s="37"/>
      <c r="BQ77" s="37"/>
      <c r="BR77" s="37"/>
      <c r="BS77" s="37"/>
      <c r="BT77" s="37"/>
      <c r="BU77" s="37"/>
      <c r="BV77" s="37"/>
      <c r="BW77" s="37"/>
      <c r="BX77" s="37"/>
      <c r="BY77" s="37">
        <v>0</v>
      </c>
      <c r="BZ77" s="37"/>
      <c r="CA77" s="37"/>
      <c r="CB77" s="37"/>
      <c r="CC77" s="37"/>
      <c r="CD77" s="37"/>
      <c r="CE77" s="37"/>
      <c r="CF77" s="37"/>
      <c r="CG77" s="37"/>
      <c r="CH77" s="37"/>
      <c r="CI77" s="37"/>
      <c r="CJ77" s="37"/>
      <c r="CK77" s="37"/>
      <c r="CL77" s="37"/>
      <c r="CM77" s="37"/>
      <c r="CN77" s="37"/>
      <c r="CO77" s="37"/>
      <c r="CP77" s="37"/>
      <c r="CQ77" s="37">
        <v>0</v>
      </c>
      <c r="CR77" s="37"/>
      <c r="CS77" s="37"/>
      <c r="CT77" s="37"/>
      <c r="CU77" s="37"/>
      <c r="CV77" s="37"/>
      <c r="CW77" s="37"/>
      <c r="CX77" s="37"/>
      <c r="CY77" s="37">
        <v>0</v>
      </c>
      <c r="CZ77" s="37"/>
      <c r="DA77" s="37"/>
      <c r="DB77" s="37"/>
      <c r="DC77" s="37"/>
      <c r="DD77" s="37"/>
      <c r="DE77" s="37"/>
      <c r="DF77" s="37">
        <v>0</v>
      </c>
      <c r="DG77" s="37">
        <v>0</v>
      </c>
      <c r="DH77" s="37">
        <v>0</v>
      </c>
      <c r="DI77" s="37"/>
      <c r="DJ77" s="37"/>
      <c r="DK77" s="37"/>
      <c r="DL77" s="37">
        <v>0</v>
      </c>
      <c r="DM77" s="37"/>
      <c r="DN77" s="37">
        <v>0</v>
      </c>
      <c r="DO77" s="37"/>
      <c r="DP77" s="37"/>
      <c r="DQ77" s="37"/>
      <c r="DR77" s="37"/>
      <c r="DS77" s="37"/>
      <c r="DT77" s="37"/>
      <c r="DU77" s="37"/>
      <c r="DV77" s="37">
        <v>0</v>
      </c>
      <c r="DW77" s="37"/>
      <c r="DX77" s="37"/>
      <c r="DY77" s="37"/>
      <c r="DZ77" s="37"/>
      <c r="EA77" s="37"/>
      <c r="EB77" s="37"/>
      <c r="EC77" s="37">
        <v>0</v>
      </c>
      <c r="ED77" s="37">
        <v>0</v>
      </c>
      <c r="EE77" s="37">
        <v>0</v>
      </c>
      <c r="EF77" s="37"/>
      <c r="EG77" s="37"/>
      <c r="EH77" s="37"/>
      <c r="EI77" s="37">
        <v>0</v>
      </c>
      <c r="EJ77" s="37">
        <v>0</v>
      </c>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194"/>
      <c r="GB77" s="194"/>
      <c r="GC77" s="194"/>
      <c r="GD77" s="194"/>
      <c r="GE77" s="194"/>
      <c r="GF77" s="194"/>
      <c r="GG77" s="194"/>
      <c r="GH77" s="194"/>
      <c r="GI77" s="194"/>
      <c r="GJ77" s="194"/>
      <c r="GK77" s="194"/>
      <c r="GL77" s="194"/>
      <c r="GM77" s="194">
        <v>0</v>
      </c>
      <c r="GN77" s="194">
        <v>0</v>
      </c>
      <c r="GO77" s="194"/>
      <c r="GP77" s="194"/>
      <c r="GQ77" s="194"/>
      <c r="GR77" s="194"/>
      <c r="GS77" s="194"/>
      <c r="GT77" s="194"/>
      <c r="GU77" s="194"/>
      <c r="GV77" s="194"/>
      <c r="GW77" s="194"/>
      <c r="GX77" s="194">
        <v>0</v>
      </c>
      <c r="GY77" s="194"/>
      <c r="GZ77" s="194"/>
      <c r="HA77" s="194"/>
      <c r="HB77" s="194"/>
      <c r="HC77" s="194"/>
      <c r="HD77" s="194"/>
      <c r="HE77" s="194"/>
      <c r="HF77" s="194"/>
      <c r="HG77" s="194"/>
      <c r="HH77" s="194"/>
      <c r="HI77" s="194"/>
      <c r="HJ77" s="194"/>
      <c r="HK77" s="194"/>
      <c r="HL77" s="194"/>
      <c r="HM77" s="194"/>
      <c r="HN77" s="194"/>
      <c r="HO77" s="194"/>
      <c r="HP77" s="194"/>
      <c r="HQ77" s="194"/>
      <c r="HR77" s="194"/>
      <c r="HS77" s="194"/>
      <c r="HT77" s="194"/>
      <c r="HU77" s="194"/>
    </row>
    <row r="78" spans="1:229" ht="131.25" x14ac:dyDescent="0.25">
      <c r="A78" s="17">
        <v>69</v>
      </c>
      <c r="B78" s="18" t="s">
        <v>300</v>
      </c>
      <c r="C78" s="18" t="s">
        <v>1084</v>
      </c>
      <c r="D78" s="19">
        <v>9438855362</v>
      </c>
      <c r="E78" s="18" t="s">
        <v>1006</v>
      </c>
      <c r="F78" s="18" t="s">
        <v>1005</v>
      </c>
      <c r="G78" s="16">
        <f t="shared" si="15"/>
        <v>1514</v>
      </c>
      <c r="H78" s="16">
        <f t="shared" si="16"/>
        <v>1758.6010000000001</v>
      </c>
      <c r="I78" s="36">
        <f t="shared" si="14"/>
        <v>3272.6010000000001</v>
      </c>
      <c r="J78" s="38"/>
      <c r="K78" s="38"/>
      <c r="L78" s="37"/>
      <c r="M78" s="37"/>
      <c r="N78" s="37">
        <v>1514</v>
      </c>
      <c r="O78" s="37"/>
      <c r="P78" s="37"/>
      <c r="Q78" s="37">
        <v>0</v>
      </c>
      <c r="R78" s="37"/>
      <c r="S78" s="37"/>
      <c r="T78" s="37"/>
      <c r="U78" s="37"/>
      <c r="V78" s="37"/>
      <c r="W78" s="37"/>
      <c r="X78" s="37"/>
      <c r="Y78" s="37"/>
      <c r="Z78" s="37">
        <v>0</v>
      </c>
      <c r="AA78" s="37"/>
      <c r="AB78" s="37"/>
      <c r="AC78" s="37">
        <v>0</v>
      </c>
      <c r="AD78" s="37"/>
      <c r="AE78" s="37"/>
      <c r="AF78" s="37"/>
      <c r="AG78" s="37"/>
      <c r="AH78" s="37"/>
      <c r="AI78" s="37">
        <v>0</v>
      </c>
      <c r="AJ78" s="37"/>
      <c r="AK78" s="37"/>
      <c r="AL78" s="37">
        <v>0.504</v>
      </c>
      <c r="AM78" s="37">
        <v>3</v>
      </c>
      <c r="AN78" s="37">
        <v>0</v>
      </c>
      <c r="AO78" s="37"/>
      <c r="AP78" s="37"/>
      <c r="AQ78" s="37"/>
      <c r="AR78" s="37">
        <v>0</v>
      </c>
      <c r="AS78" s="37">
        <v>0</v>
      </c>
      <c r="AT78" s="37">
        <v>0</v>
      </c>
      <c r="AU78" s="37">
        <v>0</v>
      </c>
      <c r="AV78" s="37"/>
      <c r="AW78" s="37">
        <v>0</v>
      </c>
      <c r="AX78" s="37"/>
      <c r="AY78" s="37">
        <v>0</v>
      </c>
      <c r="AZ78" s="37">
        <v>0</v>
      </c>
      <c r="BA78" s="37">
        <v>0</v>
      </c>
      <c r="BB78" s="37"/>
      <c r="BC78" s="37"/>
      <c r="BD78" s="37"/>
      <c r="BE78" s="37"/>
      <c r="BF78" s="37"/>
      <c r="BG78" s="37"/>
      <c r="BH78" s="37"/>
      <c r="BI78" s="37">
        <v>0</v>
      </c>
      <c r="BJ78" s="37">
        <v>0</v>
      </c>
      <c r="BK78" s="38">
        <v>1758.6010000000001</v>
      </c>
      <c r="BL78" s="38"/>
      <c r="BM78" s="38"/>
      <c r="BN78" s="37">
        <v>0</v>
      </c>
      <c r="BO78" s="37"/>
      <c r="BP78" s="37"/>
      <c r="BQ78" s="37"/>
      <c r="BR78" s="37"/>
      <c r="BS78" s="37"/>
      <c r="BT78" s="37"/>
      <c r="BU78" s="37"/>
      <c r="BV78" s="37"/>
      <c r="BW78" s="37"/>
      <c r="BX78" s="37"/>
      <c r="BY78" s="37">
        <v>0</v>
      </c>
      <c r="BZ78" s="37"/>
      <c r="CA78" s="37"/>
      <c r="CB78" s="37"/>
      <c r="CC78" s="37"/>
      <c r="CD78" s="37"/>
      <c r="CE78" s="37"/>
      <c r="CF78" s="37"/>
      <c r="CG78" s="37"/>
      <c r="CH78" s="37"/>
      <c r="CI78" s="37"/>
      <c r="CJ78" s="37"/>
      <c r="CK78" s="37"/>
      <c r="CL78" s="37"/>
      <c r="CM78" s="37"/>
      <c r="CN78" s="37"/>
      <c r="CO78" s="37"/>
      <c r="CP78" s="37"/>
      <c r="CQ78" s="37">
        <v>0</v>
      </c>
      <c r="CR78" s="37"/>
      <c r="CS78" s="37"/>
      <c r="CT78" s="37"/>
      <c r="CU78" s="37"/>
      <c r="CV78" s="37"/>
      <c r="CW78" s="37"/>
      <c r="CX78" s="37"/>
      <c r="CY78" s="37">
        <v>0</v>
      </c>
      <c r="CZ78" s="37"/>
      <c r="DA78" s="37"/>
      <c r="DB78" s="37"/>
      <c r="DC78" s="37"/>
      <c r="DD78" s="37"/>
      <c r="DE78" s="37"/>
      <c r="DF78" s="37">
        <v>0</v>
      </c>
      <c r="DG78" s="37">
        <v>0</v>
      </c>
      <c r="DH78" s="37">
        <v>0</v>
      </c>
      <c r="DI78" s="37"/>
      <c r="DJ78" s="37"/>
      <c r="DK78" s="37"/>
      <c r="DL78" s="37">
        <v>0</v>
      </c>
      <c r="DM78" s="37"/>
      <c r="DN78" s="37">
        <v>0</v>
      </c>
      <c r="DO78" s="37"/>
      <c r="DP78" s="37"/>
      <c r="DQ78" s="37"/>
      <c r="DR78" s="37"/>
      <c r="DS78" s="37"/>
      <c r="DT78" s="37"/>
      <c r="DU78" s="37"/>
      <c r="DV78" s="37">
        <v>0</v>
      </c>
      <c r="DW78" s="37"/>
      <c r="DX78" s="37"/>
      <c r="DY78" s="37"/>
      <c r="DZ78" s="37"/>
      <c r="EA78" s="37"/>
      <c r="EB78" s="37"/>
      <c r="EC78" s="37">
        <v>0</v>
      </c>
      <c r="ED78" s="37">
        <v>0</v>
      </c>
      <c r="EE78" s="37">
        <v>0</v>
      </c>
      <c r="EF78" s="37"/>
      <c r="EG78" s="37"/>
      <c r="EH78" s="37"/>
      <c r="EI78" s="37">
        <v>0</v>
      </c>
      <c r="EJ78" s="37">
        <v>0</v>
      </c>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194"/>
      <c r="GB78" s="194"/>
      <c r="GC78" s="194"/>
      <c r="GD78" s="194"/>
      <c r="GE78" s="194"/>
      <c r="GF78" s="194"/>
      <c r="GG78" s="194"/>
      <c r="GH78" s="194"/>
      <c r="GI78" s="194"/>
      <c r="GJ78" s="194"/>
      <c r="GK78" s="194"/>
      <c r="GL78" s="194"/>
      <c r="GM78" s="194">
        <v>0</v>
      </c>
      <c r="GN78" s="194">
        <v>0</v>
      </c>
      <c r="GO78" s="194"/>
      <c r="GP78" s="194"/>
      <c r="GQ78" s="194"/>
      <c r="GR78" s="194"/>
      <c r="GS78" s="194"/>
      <c r="GT78" s="194"/>
      <c r="GU78" s="194"/>
      <c r="GV78" s="194"/>
      <c r="GW78" s="194"/>
      <c r="GX78" s="194">
        <v>0</v>
      </c>
      <c r="GY78" s="194"/>
      <c r="GZ78" s="194"/>
      <c r="HA78" s="194"/>
      <c r="HB78" s="194"/>
      <c r="HC78" s="194"/>
      <c r="HD78" s="194"/>
      <c r="HE78" s="194"/>
      <c r="HF78" s="194"/>
      <c r="HG78" s="194"/>
      <c r="HH78" s="194"/>
      <c r="HI78" s="194"/>
      <c r="HJ78" s="194"/>
      <c r="HK78" s="194"/>
      <c r="HL78" s="194"/>
      <c r="HM78" s="194"/>
      <c r="HN78" s="194"/>
      <c r="HO78" s="194"/>
      <c r="HP78" s="194"/>
      <c r="HQ78" s="194"/>
      <c r="HR78" s="194"/>
      <c r="HS78" s="194"/>
      <c r="HT78" s="194"/>
      <c r="HU78" s="194"/>
    </row>
    <row r="79" spans="1:229" ht="112.5" x14ac:dyDescent="0.25">
      <c r="A79" s="17">
        <v>70</v>
      </c>
      <c r="B79" s="18" t="s">
        <v>300</v>
      </c>
      <c r="C79" s="18" t="s">
        <v>1085</v>
      </c>
      <c r="D79" s="19">
        <v>9439197022</v>
      </c>
      <c r="E79" s="18" t="s">
        <v>1006</v>
      </c>
      <c r="F79" s="18" t="s">
        <v>1005</v>
      </c>
      <c r="G79" s="16">
        <f t="shared" si="15"/>
        <v>0</v>
      </c>
      <c r="H79" s="16">
        <f t="shared" si="16"/>
        <v>352</v>
      </c>
      <c r="I79" s="36">
        <f t="shared" si="14"/>
        <v>352</v>
      </c>
      <c r="J79" s="38"/>
      <c r="K79" s="38"/>
      <c r="L79" s="37"/>
      <c r="M79" s="37"/>
      <c r="N79" s="37"/>
      <c r="O79" s="37"/>
      <c r="P79" s="37"/>
      <c r="Q79" s="37">
        <v>0</v>
      </c>
      <c r="R79" s="37"/>
      <c r="S79" s="37"/>
      <c r="T79" s="37"/>
      <c r="U79" s="37"/>
      <c r="V79" s="37"/>
      <c r="W79" s="37"/>
      <c r="X79" s="37"/>
      <c r="Y79" s="37"/>
      <c r="Z79" s="37">
        <v>352</v>
      </c>
      <c r="AA79" s="37"/>
      <c r="AB79" s="37"/>
      <c r="AC79" s="37">
        <v>0</v>
      </c>
      <c r="AD79" s="37"/>
      <c r="AE79" s="37"/>
      <c r="AF79" s="37"/>
      <c r="AG79" s="37"/>
      <c r="AH79" s="37"/>
      <c r="AI79" s="37">
        <v>0</v>
      </c>
      <c r="AJ79" s="37"/>
      <c r="AK79" s="37"/>
      <c r="AL79" s="37">
        <v>0</v>
      </c>
      <c r="AM79" s="37">
        <v>0</v>
      </c>
      <c r="AN79" s="37">
        <v>0</v>
      </c>
      <c r="AO79" s="37"/>
      <c r="AP79" s="37"/>
      <c r="AQ79" s="37"/>
      <c r="AR79" s="37">
        <v>0</v>
      </c>
      <c r="AS79" s="37">
        <v>0</v>
      </c>
      <c r="AT79" s="37">
        <v>0</v>
      </c>
      <c r="AU79" s="37">
        <v>0</v>
      </c>
      <c r="AV79" s="37"/>
      <c r="AW79" s="37">
        <v>0</v>
      </c>
      <c r="AX79" s="37"/>
      <c r="AY79" s="37">
        <v>0</v>
      </c>
      <c r="AZ79" s="37">
        <v>0</v>
      </c>
      <c r="BA79" s="37">
        <v>0</v>
      </c>
      <c r="BB79" s="37"/>
      <c r="BC79" s="37"/>
      <c r="BD79" s="37"/>
      <c r="BE79" s="37"/>
      <c r="BF79" s="37"/>
      <c r="BG79" s="37"/>
      <c r="BH79" s="37"/>
      <c r="BI79" s="37">
        <v>0</v>
      </c>
      <c r="BJ79" s="37">
        <v>0</v>
      </c>
      <c r="BK79" s="37"/>
      <c r="BL79" s="38"/>
      <c r="BM79" s="38">
        <v>0</v>
      </c>
      <c r="BN79" s="37">
        <v>0</v>
      </c>
      <c r="BO79" s="37"/>
      <c r="BP79" s="37"/>
      <c r="BQ79" s="37"/>
      <c r="BR79" s="37"/>
      <c r="BS79" s="37"/>
      <c r="BT79" s="37"/>
      <c r="BU79" s="37"/>
      <c r="BV79" s="37"/>
      <c r="BW79" s="37"/>
      <c r="BX79" s="37"/>
      <c r="BY79" s="37">
        <v>0</v>
      </c>
      <c r="BZ79" s="37"/>
      <c r="CA79" s="37"/>
      <c r="CB79" s="37"/>
      <c r="CC79" s="37"/>
      <c r="CD79" s="37"/>
      <c r="CE79" s="37"/>
      <c r="CF79" s="37"/>
      <c r="CG79" s="37"/>
      <c r="CH79" s="37"/>
      <c r="CI79" s="37"/>
      <c r="CJ79" s="37"/>
      <c r="CK79" s="37"/>
      <c r="CL79" s="37"/>
      <c r="CM79" s="37"/>
      <c r="CN79" s="37"/>
      <c r="CO79" s="37"/>
      <c r="CP79" s="37"/>
      <c r="CQ79" s="37">
        <v>0</v>
      </c>
      <c r="CR79" s="37"/>
      <c r="CS79" s="37"/>
      <c r="CT79" s="37"/>
      <c r="CU79" s="37"/>
      <c r="CV79" s="37"/>
      <c r="CW79" s="37"/>
      <c r="CX79" s="37"/>
      <c r="CY79" s="37">
        <v>0</v>
      </c>
      <c r="CZ79" s="37"/>
      <c r="DA79" s="37"/>
      <c r="DB79" s="37"/>
      <c r="DC79" s="37"/>
      <c r="DD79" s="37"/>
      <c r="DE79" s="37"/>
      <c r="DF79" s="37">
        <v>0</v>
      </c>
      <c r="DG79" s="37">
        <v>0</v>
      </c>
      <c r="DH79" s="37">
        <v>0</v>
      </c>
      <c r="DI79" s="37"/>
      <c r="DJ79" s="37"/>
      <c r="DK79" s="37"/>
      <c r="DL79" s="37">
        <v>0</v>
      </c>
      <c r="DM79" s="37"/>
      <c r="DN79" s="37">
        <v>0</v>
      </c>
      <c r="DO79" s="37"/>
      <c r="DP79" s="37"/>
      <c r="DQ79" s="37"/>
      <c r="DR79" s="37"/>
      <c r="DS79" s="37"/>
      <c r="DT79" s="37"/>
      <c r="DU79" s="37"/>
      <c r="DV79" s="37">
        <v>0</v>
      </c>
      <c r="DW79" s="37"/>
      <c r="DX79" s="37"/>
      <c r="DY79" s="37"/>
      <c r="DZ79" s="37"/>
      <c r="EA79" s="37"/>
      <c r="EB79" s="37"/>
      <c r="EC79" s="37">
        <v>0</v>
      </c>
      <c r="ED79" s="37">
        <v>0</v>
      </c>
      <c r="EE79" s="37">
        <v>0</v>
      </c>
      <c r="EF79" s="37"/>
      <c r="EG79" s="37"/>
      <c r="EH79" s="37"/>
      <c r="EI79" s="37">
        <v>0</v>
      </c>
      <c r="EJ79" s="37">
        <v>0</v>
      </c>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194"/>
      <c r="GB79" s="194"/>
      <c r="GC79" s="194"/>
      <c r="GD79" s="194"/>
      <c r="GE79" s="194"/>
      <c r="GF79" s="194"/>
      <c r="GG79" s="194"/>
      <c r="GH79" s="194"/>
      <c r="GI79" s="194"/>
      <c r="GJ79" s="194"/>
      <c r="GK79" s="194"/>
      <c r="GL79" s="194"/>
      <c r="GM79" s="194">
        <v>0</v>
      </c>
      <c r="GN79" s="194">
        <v>0</v>
      </c>
      <c r="GO79" s="194"/>
      <c r="GP79" s="194"/>
      <c r="GQ79" s="194"/>
      <c r="GR79" s="194"/>
      <c r="GS79" s="194"/>
      <c r="GT79" s="194"/>
      <c r="GU79" s="194"/>
      <c r="GV79" s="194"/>
      <c r="GW79" s="194"/>
      <c r="GX79" s="194">
        <v>0</v>
      </c>
      <c r="GY79" s="194"/>
      <c r="GZ79" s="194"/>
      <c r="HA79" s="194"/>
      <c r="HB79" s="194"/>
      <c r="HC79" s="194"/>
      <c r="HD79" s="194"/>
      <c r="HE79" s="194"/>
      <c r="HF79" s="194"/>
      <c r="HG79" s="194"/>
      <c r="HH79" s="194"/>
      <c r="HI79" s="194"/>
      <c r="HJ79" s="194"/>
      <c r="HK79" s="194"/>
      <c r="HL79" s="194"/>
      <c r="HM79" s="194"/>
      <c r="HN79" s="194"/>
      <c r="HO79" s="194"/>
      <c r="HP79" s="194"/>
      <c r="HQ79" s="194"/>
      <c r="HR79" s="194"/>
      <c r="HS79" s="194"/>
      <c r="HT79" s="194"/>
      <c r="HU79" s="194"/>
    </row>
    <row r="80" spans="1:229" ht="131.25" x14ac:dyDescent="0.25">
      <c r="A80" s="17">
        <v>71</v>
      </c>
      <c r="B80" s="18" t="s">
        <v>300</v>
      </c>
      <c r="C80" s="18" t="s">
        <v>1086</v>
      </c>
      <c r="D80" s="19">
        <v>9442839222</v>
      </c>
      <c r="E80" s="18" t="s">
        <v>1006</v>
      </c>
      <c r="F80" s="18" t="s">
        <v>1005</v>
      </c>
      <c r="G80" s="16">
        <f t="shared" si="15"/>
        <v>534</v>
      </c>
      <c r="H80" s="16">
        <f t="shared" si="16"/>
        <v>268.79699999999997</v>
      </c>
      <c r="I80" s="36">
        <f t="shared" si="14"/>
        <v>802.79700000000003</v>
      </c>
      <c r="J80" s="38"/>
      <c r="K80" s="38"/>
      <c r="L80" s="37"/>
      <c r="M80" s="37"/>
      <c r="N80" s="37"/>
      <c r="O80" s="37"/>
      <c r="P80" s="37"/>
      <c r="Q80" s="37">
        <v>39.700000000000003</v>
      </c>
      <c r="R80" s="37"/>
      <c r="S80" s="37"/>
      <c r="T80" s="37"/>
      <c r="U80" s="37"/>
      <c r="V80" s="37"/>
      <c r="W80" s="37"/>
      <c r="X80" s="37"/>
      <c r="Y80" s="37"/>
      <c r="Z80" s="37">
        <v>0</v>
      </c>
      <c r="AA80" s="37"/>
      <c r="AB80" s="37"/>
      <c r="AC80" s="37">
        <v>0</v>
      </c>
      <c r="AD80" s="37"/>
      <c r="AE80" s="37"/>
      <c r="AF80" s="37"/>
      <c r="AG80" s="37"/>
      <c r="AH80" s="37"/>
      <c r="AI80" s="37">
        <v>0</v>
      </c>
      <c r="AJ80" s="37"/>
      <c r="AK80" s="37"/>
      <c r="AL80" s="37">
        <v>2E-3</v>
      </c>
      <c r="AM80" s="37">
        <v>4</v>
      </c>
      <c r="AN80" s="37">
        <v>0</v>
      </c>
      <c r="AO80" s="37"/>
      <c r="AP80" s="37"/>
      <c r="AQ80" s="37"/>
      <c r="AR80" s="37">
        <v>0</v>
      </c>
      <c r="AS80" s="37">
        <v>0</v>
      </c>
      <c r="AT80" s="37">
        <v>0</v>
      </c>
      <c r="AU80" s="37">
        <v>0</v>
      </c>
      <c r="AV80" s="37"/>
      <c r="AW80" s="37">
        <v>0</v>
      </c>
      <c r="AX80" s="37"/>
      <c r="AY80" s="37">
        <v>0</v>
      </c>
      <c r="AZ80" s="37">
        <v>0</v>
      </c>
      <c r="BA80" s="37"/>
      <c r="BB80" s="37">
        <v>103</v>
      </c>
      <c r="BC80" s="37"/>
      <c r="BD80" s="37"/>
      <c r="BE80" s="37"/>
      <c r="BF80" s="37"/>
      <c r="BG80" s="37"/>
      <c r="BH80" s="37"/>
      <c r="BI80" s="37">
        <v>52</v>
      </c>
      <c r="BJ80" s="37">
        <v>2</v>
      </c>
      <c r="BK80" s="38">
        <v>126.09699999999999</v>
      </c>
      <c r="BL80" s="38"/>
      <c r="BM80" s="38"/>
      <c r="BN80" s="37">
        <v>0</v>
      </c>
      <c r="BO80" s="37"/>
      <c r="BP80" s="37"/>
      <c r="BQ80" s="37"/>
      <c r="BR80" s="37"/>
      <c r="BS80" s="37"/>
      <c r="BT80" s="37"/>
      <c r="BU80" s="37"/>
      <c r="BV80" s="37"/>
      <c r="BW80" s="37"/>
      <c r="BX80" s="37"/>
      <c r="BY80" s="37">
        <v>0</v>
      </c>
      <c r="BZ80" s="37"/>
      <c r="CA80" s="37"/>
      <c r="CB80" s="37"/>
      <c r="CC80" s="37"/>
      <c r="CD80" s="37"/>
      <c r="CE80" s="37"/>
      <c r="CF80" s="37"/>
      <c r="CG80" s="37"/>
      <c r="CH80" s="37"/>
      <c r="CI80" s="37"/>
      <c r="CJ80" s="37"/>
      <c r="CK80" s="37"/>
      <c r="CL80" s="37"/>
      <c r="CM80" s="37"/>
      <c r="CN80" s="37"/>
      <c r="CO80" s="37"/>
      <c r="CP80" s="37"/>
      <c r="CQ80" s="37">
        <v>0</v>
      </c>
      <c r="CR80" s="37"/>
      <c r="CS80" s="37"/>
      <c r="CT80" s="37"/>
      <c r="CU80" s="37"/>
      <c r="CV80" s="37"/>
      <c r="CW80" s="37"/>
      <c r="CX80" s="37"/>
      <c r="CY80" s="37">
        <v>0</v>
      </c>
      <c r="CZ80" s="37"/>
      <c r="DA80" s="37"/>
      <c r="DB80" s="37"/>
      <c r="DC80" s="37"/>
      <c r="DD80" s="37"/>
      <c r="DE80" s="37"/>
      <c r="DF80" s="37">
        <v>0</v>
      </c>
      <c r="DG80" s="37">
        <v>0</v>
      </c>
      <c r="DH80" s="37">
        <v>0</v>
      </c>
      <c r="DI80" s="37"/>
      <c r="DJ80" s="37"/>
      <c r="DK80" s="37"/>
      <c r="DL80" s="37">
        <v>0</v>
      </c>
      <c r="DM80" s="37"/>
      <c r="DN80" s="37">
        <v>0</v>
      </c>
      <c r="DO80" s="37"/>
      <c r="DP80" s="37"/>
      <c r="DQ80" s="37"/>
      <c r="DR80" s="37"/>
      <c r="DS80" s="37"/>
      <c r="DT80" s="37"/>
      <c r="DU80" s="37"/>
      <c r="DV80" s="37">
        <v>0</v>
      </c>
      <c r="DW80" s="37"/>
      <c r="DX80" s="37"/>
      <c r="DY80" s="37"/>
      <c r="DZ80" s="37"/>
      <c r="EA80" s="37"/>
      <c r="EB80" s="37"/>
      <c r="EC80" s="37">
        <v>0</v>
      </c>
      <c r="ED80" s="37">
        <v>0</v>
      </c>
      <c r="EE80" s="37">
        <v>0</v>
      </c>
      <c r="EF80" s="37"/>
      <c r="EG80" s="37"/>
      <c r="EH80" s="37"/>
      <c r="EI80" s="37">
        <v>1</v>
      </c>
      <c r="EJ80" s="37">
        <v>534</v>
      </c>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194"/>
      <c r="GB80" s="194"/>
      <c r="GC80" s="194"/>
      <c r="GD80" s="194"/>
      <c r="GE80" s="194"/>
      <c r="GF80" s="194"/>
      <c r="GG80" s="194"/>
      <c r="GH80" s="194"/>
      <c r="GI80" s="194"/>
      <c r="GJ80" s="194"/>
      <c r="GK80" s="194"/>
      <c r="GL80" s="194"/>
      <c r="GM80" s="194">
        <v>0</v>
      </c>
      <c r="GN80" s="194">
        <v>0</v>
      </c>
      <c r="GO80" s="194"/>
      <c r="GP80" s="194"/>
      <c r="GQ80" s="194"/>
      <c r="GR80" s="194"/>
      <c r="GS80" s="194"/>
      <c r="GT80" s="194"/>
      <c r="GU80" s="194"/>
      <c r="GV80" s="194"/>
      <c r="GW80" s="194"/>
      <c r="GX80" s="194">
        <v>0</v>
      </c>
      <c r="GY80" s="194"/>
      <c r="GZ80" s="194"/>
      <c r="HA80" s="194"/>
      <c r="HB80" s="194"/>
      <c r="HC80" s="194"/>
      <c r="HD80" s="194"/>
      <c r="HE80" s="194"/>
      <c r="HF80" s="194"/>
      <c r="HG80" s="194"/>
      <c r="HH80" s="194"/>
      <c r="HI80" s="194"/>
      <c r="HJ80" s="194"/>
      <c r="HK80" s="194"/>
      <c r="HL80" s="194"/>
      <c r="HM80" s="194"/>
      <c r="HN80" s="194"/>
      <c r="HO80" s="194"/>
      <c r="HP80" s="194"/>
      <c r="HQ80" s="194"/>
      <c r="HR80" s="194"/>
      <c r="HS80" s="194"/>
      <c r="HT80" s="194"/>
      <c r="HU80" s="194"/>
    </row>
    <row r="81" spans="1:229" ht="131.25" x14ac:dyDescent="0.25">
      <c r="A81" s="17">
        <v>72</v>
      </c>
      <c r="B81" s="18" t="s">
        <v>300</v>
      </c>
      <c r="C81" s="18" t="s">
        <v>1087</v>
      </c>
      <c r="D81" s="19">
        <v>9442964302</v>
      </c>
      <c r="E81" s="18" t="s">
        <v>1006</v>
      </c>
      <c r="F81" s="18" t="s">
        <v>1005</v>
      </c>
      <c r="G81" s="16">
        <f t="shared" si="15"/>
        <v>0</v>
      </c>
      <c r="H81" s="16">
        <f t="shared" si="16"/>
        <v>284</v>
      </c>
      <c r="I81" s="36">
        <f t="shared" si="14"/>
        <v>284</v>
      </c>
      <c r="J81" s="38"/>
      <c r="K81" s="38"/>
      <c r="L81" s="37"/>
      <c r="M81" s="37"/>
      <c r="N81" s="37"/>
      <c r="O81" s="37"/>
      <c r="P81" s="37"/>
      <c r="Q81" s="37">
        <v>284</v>
      </c>
      <c r="R81" s="37"/>
      <c r="S81" s="37"/>
      <c r="T81" s="37"/>
      <c r="U81" s="37"/>
      <c r="V81" s="37"/>
      <c r="W81" s="37"/>
      <c r="X81" s="37"/>
      <c r="Y81" s="37"/>
      <c r="Z81" s="37">
        <v>0</v>
      </c>
      <c r="AA81" s="37"/>
      <c r="AB81" s="37"/>
      <c r="AC81" s="37">
        <v>0</v>
      </c>
      <c r="AD81" s="37"/>
      <c r="AE81" s="37"/>
      <c r="AF81" s="37"/>
      <c r="AG81" s="37"/>
      <c r="AH81" s="37"/>
      <c r="AI81" s="37">
        <v>0</v>
      </c>
      <c r="AJ81" s="37"/>
      <c r="AK81" s="37"/>
      <c r="AL81" s="37">
        <v>2E-3</v>
      </c>
      <c r="AM81" s="37">
        <v>4</v>
      </c>
      <c r="AN81" s="37">
        <v>0</v>
      </c>
      <c r="AO81" s="37"/>
      <c r="AP81" s="37"/>
      <c r="AQ81" s="37"/>
      <c r="AR81" s="37">
        <v>0</v>
      </c>
      <c r="AS81" s="37">
        <v>0</v>
      </c>
      <c r="AT81" s="37">
        <v>0</v>
      </c>
      <c r="AU81" s="37">
        <v>0</v>
      </c>
      <c r="AV81" s="37"/>
      <c r="AW81" s="37">
        <v>0</v>
      </c>
      <c r="AX81" s="37"/>
      <c r="AY81" s="37">
        <v>0</v>
      </c>
      <c r="AZ81" s="37">
        <v>0</v>
      </c>
      <c r="BA81" s="37">
        <v>0</v>
      </c>
      <c r="BB81" s="37"/>
      <c r="BC81" s="37"/>
      <c r="BD81" s="37"/>
      <c r="BE81" s="37"/>
      <c r="BF81" s="37"/>
      <c r="BG81" s="37"/>
      <c r="BH81" s="37"/>
      <c r="BI81" s="37">
        <v>0</v>
      </c>
      <c r="BJ81" s="37">
        <v>0</v>
      </c>
      <c r="BK81" s="37"/>
      <c r="BL81" s="38"/>
      <c r="BM81" s="38">
        <v>0</v>
      </c>
      <c r="BN81" s="37">
        <v>0</v>
      </c>
      <c r="BO81" s="37"/>
      <c r="BP81" s="37"/>
      <c r="BQ81" s="37"/>
      <c r="BR81" s="37"/>
      <c r="BS81" s="37"/>
      <c r="BT81" s="37"/>
      <c r="BU81" s="37"/>
      <c r="BV81" s="37"/>
      <c r="BW81" s="37"/>
      <c r="BX81" s="37"/>
      <c r="BY81" s="37">
        <v>0</v>
      </c>
      <c r="BZ81" s="37"/>
      <c r="CA81" s="37"/>
      <c r="CB81" s="37"/>
      <c r="CC81" s="37"/>
      <c r="CD81" s="37"/>
      <c r="CE81" s="37"/>
      <c r="CF81" s="37"/>
      <c r="CG81" s="37"/>
      <c r="CH81" s="37"/>
      <c r="CI81" s="37"/>
      <c r="CJ81" s="37"/>
      <c r="CK81" s="37"/>
      <c r="CL81" s="37"/>
      <c r="CM81" s="37"/>
      <c r="CN81" s="37"/>
      <c r="CO81" s="37"/>
      <c r="CP81" s="37"/>
      <c r="CQ81" s="37">
        <v>0</v>
      </c>
      <c r="CR81" s="37"/>
      <c r="CS81" s="37"/>
      <c r="CT81" s="37"/>
      <c r="CU81" s="37"/>
      <c r="CV81" s="37"/>
      <c r="CW81" s="37"/>
      <c r="CX81" s="37"/>
      <c r="CY81" s="37">
        <v>0</v>
      </c>
      <c r="CZ81" s="37"/>
      <c r="DA81" s="37"/>
      <c r="DB81" s="37"/>
      <c r="DC81" s="37"/>
      <c r="DD81" s="37"/>
      <c r="DE81" s="37"/>
      <c r="DF81" s="37">
        <v>0</v>
      </c>
      <c r="DG81" s="37">
        <v>0</v>
      </c>
      <c r="DH81" s="37">
        <v>0</v>
      </c>
      <c r="DI81" s="37"/>
      <c r="DJ81" s="37"/>
      <c r="DK81" s="37"/>
      <c r="DL81" s="37">
        <v>0</v>
      </c>
      <c r="DM81" s="37"/>
      <c r="DN81" s="37">
        <v>0</v>
      </c>
      <c r="DO81" s="37"/>
      <c r="DP81" s="37"/>
      <c r="DQ81" s="37"/>
      <c r="DR81" s="37"/>
      <c r="DS81" s="37"/>
      <c r="DT81" s="37"/>
      <c r="DU81" s="37"/>
      <c r="DV81" s="37">
        <v>0</v>
      </c>
      <c r="DW81" s="37"/>
      <c r="DX81" s="37"/>
      <c r="DY81" s="37"/>
      <c r="DZ81" s="37"/>
      <c r="EA81" s="37"/>
      <c r="EB81" s="37"/>
      <c r="EC81" s="37">
        <v>0</v>
      </c>
      <c r="ED81" s="37">
        <v>0</v>
      </c>
      <c r="EE81" s="37">
        <v>0</v>
      </c>
      <c r="EF81" s="37"/>
      <c r="EG81" s="37"/>
      <c r="EH81" s="37"/>
      <c r="EI81" s="37">
        <v>0</v>
      </c>
      <c r="EJ81" s="37">
        <v>0</v>
      </c>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194"/>
      <c r="GB81" s="194"/>
      <c r="GC81" s="194"/>
      <c r="GD81" s="194"/>
      <c r="GE81" s="194"/>
      <c r="GF81" s="194"/>
      <c r="GG81" s="194"/>
      <c r="GH81" s="194"/>
      <c r="GI81" s="194"/>
      <c r="GJ81" s="194"/>
      <c r="GK81" s="194"/>
      <c r="GL81" s="194"/>
      <c r="GM81" s="194">
        <v>0</v>
      </c>
      <c r="GN81" s="194">
        <v>0</v>
      </c>
      <c r="GO81" s="194"/>
      <c r="GP81" s="194"/>
      <c r="GQ81" s="194"/>
      <c r="GR81" s="194"/>
      <c r="GS81" s="194"/>
      <c r="GT81" s="194"/>
      <c r="GU81" s="194"/>
      <c r="GV81" s="194"/>
      <c r="GW81" s="194"/>
      <c r="GX81" s="194">
        <v>0</v>
      </c>
      <c r="GY81" s="194"/>
      <c r="GZ81" s="194"/>
      <c r="HA81" s="194"/>
      <c r="HB81" s="194"/>
      <c r="HC81" s="194"/>
      <c r="HD81" s="194"/>
      <c r="HE81" s="194"/>
      <c r="HF81" s="194"/>
      <c r="HG81" s="194"/>
      <c r="HH81" s="194"/>
      <c r="HI81" s="194"/>
      <c r="HJ81" s="194"/>
      <c r="HK81" s="194"/>
      <c r="HL81" s="194"/>
      <c r="HM81" s="194"/>
      <c r="HN81" s="194"/>
      <c r="HO81" s="194"/>
      <c r="HP81" s="194"/>
      <c r="HQ81" s="194"/>
      <c r="HR81" s="194"/>
      <c r="HS81" s="194"/>
      <c r="HT81" s="194"/>
      <c r="HU81" s="194"/>
    </row>
    <row r="82" spans="1:229" ht="75" x14ac:dyDescent="0.25">
      <c r="A82" s="17">
        <v>73</v>
      </c>
      <c r="B82" s="18" t="s">
        <v>300</v>
      </c>
      <c r="C82" s="18" t="s">
        <v>1088</v>
      </c>
      <c r="D82" s="19">
        <v>5421295082</v>
      </c>
      <c r="E82" s="18" t="s">
        <v>1006</v>
      </c>
      <c r="F82" s="18" t="s">
        <v>1005</v>
      </c>
      <c r="G82" s="16">
        <f t="shared" si="15"/>
        <v>1100</v>
      </c>
      <c r="H82" s="16">
        <f t="shared" si="16"/>
        <v>329</v>
      </c>
      <c r="I82" s="36">
        <f t="shared" si="14"/>
        <v>1429</v>
      </c>
      <c r="J82" s="38">
        <v>0</v>
      </c>
      <c r="K82" s="38">
        <v>0</v>
      </c>
      <c r="L82" s="37">
        <v>0</v>
      </c>
      <c r="M82" s="37">
        <v>0</v>
      </c>
      <c r="N82" s="37">
        <v>1100</v>
      </c>
      <c r="O82" s="37">
        <v>0</v>
      </c>
      <c r="P82" s="37">
        <v>0</v>
      </c>
      <c r="Q82" s="37">
        <v>209</v>
      </c>
      <c r="R82" s="37">
        <v>0</v>
      </c>
      <c r="S82" s="37"/>
      <c r="T82" s="37">
        <v>0</v>
      </c>
      <c r="U82" s="37">
        <v>0</v>
      </c>
      <c r="V82" s="37"/>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654.5</v>
      </c>
      <c r="AM82" s="37">
        <v>2</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c r="BD82" s="37">
        <v>0</v>
      </c>
      <c r="BE82" s="37">
        <v>0</v>
      </c>
      <c r="BF82" s="37">
        <v>0</v>
      </c>
      <c r="BG82" s="37">
        <v>0</v>
      </c>
      <c r="BH82" s="37">
        <v>0</v>
      </c>
      <c r="BI82" s="37">
        <v>0</v>
      </c>
      <c r="BJ82" s="37">
        <v>0</v>
      </c>
      <c r="BK82" s="37">
        <v>120</v>
      </c>
      <c r="BL82" s="38"/>
      <c r="BM82" s="38"/>
      <c r="BN82" s="37">
        <v>0</v>
      </c>
      <c r="BO82" s="37">
        <v>0</v>
      </c>
      <c r="BP82" s="37">
        <v>0</v>
      </c>
      <c r="BQ82" s="37">
        <v>0</v>
      </c>
      <c r="BR82" s="37">
        <v>0</v>
      </c>
      <c r="BS82" s="37">
        <v>0</v>
      </c>
      <c r="BT82" s="37"/>
      <c r="BU82" s="37"/>
      <c r="BV82" s="37"/>
      <c r="BW82" s="37"/>
      <c r="BX82" s="37"/>
      <c r="BY82" s="37">
        <v>0</v>
      </c>
      <c r="BZ82" s="37"/>
      <c r="CA82" s="37"/>
      <c r="CB82" s="37"/>
      <c r="CC82" s="37"/>
      <c r="CD82" s="37">
        <v>0</v>
      </c>
      <c r="CE82" s="37">
        <v>0</v>
      </c>
      <c r="CF82" s="37">
        <v>90</v>
      </c>
      <c r="CG82" s="37">
        <v>38</v>
      </c>
      <c r="CH82" s="37">
        <v>8</v>
      </c>
      <c r="CI82" s="37">
        <v>1</v>
      </c>
      <c r="CJ82" s="37">
        <v>0</v>
      </c>
      <c r="CK82" s="37">
        <v>0</v>
      </c>
      <c r="CL82" s="37">
        <v>4</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D82" s="37"/>
      <c r="DE82" s="37">
        <v>0</v>
      </c>
      <c r="DF82" s="37"/>
      <c r="DG82" s="37">
        <v>0</v>
      </c>
      <c r="DH82" s="37">
        <v>0</v>
      </c>
      <c r="DI82" s="37">
        <v>0</v>
      </c>
      <c r="DJ82" s="37"/>
      <c r="DK82" s="37">
        <v>0</v>
      </c>
      <c r="DL82" s="37"/>
      <c r="DM82" s="37"/>
      <c r="DN82" s="37">
        <v>0</v>
      </c>
      <c r="DO82" s="37">
        <v>0</v>
      </c>
      <c r="DP82" s="37">
        <v>0</v>
      </c>
      <c r="DQ82" s="37">
        <v>0</v>
      </c>
      <c r="DR82" s="37">
        <v>0</v>
      </c>
      <c r="DS82" s="37">
        <v>0</v>
      </c>
      <c r="DT82" s="37"/>
      <c r="DU82" s="37"/>
      <c r="DV82" s="37">
        <v>0</v>
      </c>
      <c r="DW82" s="37">
        <v>0</v>
      </c>
      <c r="DX82" s="37">
        <v>0</v>
      </c>
      <c r="DY82" s="37">
        <v>0</v>
      </c>
      <c r="DZ82" s="37">
        <v>0</v>
      </c>
      <c r="EA82" s="37"/>
      <c r="EB82" s="37"/>
      <c r="EC82" s="37">
        <v>0</v>
      </c>
      <c r="ED82" s="37">
        <v>0</v>
      </c>
      <c r="EE82" s="37">
        <v>0</v>
      </c>
      <c r="EF82" s="37">
        <v>0</v>
      </c>
      <c r="EG82" s="37">
        <v>0</v>
      </c>
      <c r="EH82" s="37">
        <v>0</v>
      </c>
      <c r="EI82" s="37">
        <v>0</v>
      </c>
      <c r="EJ82" s="37"/>
      <c r="EK82" s="37">
        <v>0</v>
      </c>
      <c r="EL82" s="37"/>
      <c r="EM82" s="37">
        <v>0</v>
      </c>
      <c r="EN82" s="37">
        <v>0</v>
      </c>
      <c r="EO82" s="37">
        <v>0</v>
      </c>
      <c r="EP82" s="37">
        <v>0</v>
      </c>
      <c r="EQ82" s="37">
        <v>0</v>
      </c>
      <c r="ER82" s="37">
        <v>0</v>
      </c>
      <c r="ES82" s="37">
        <v>0</v>
      </c>
      <c r="ET82" s="37">
        <v>0</v>
      </c>
      <c r="EU82" s="37">
        <v>0</v>
      </c>
      <c r="EV82" s="37">
        <v>0</v>
      </c>
      <c r="EW82" s="37">
        <v>0</v>
      </c>
      <c r="EX82" s="37">
        <v>0</v>
      </c>
      <c r="EY82" s="37">
        <v>0</v>
      </c>
      <c r="EZ82" s="37">
        <v>0</v>
      </c>
      <c r="FA82" s="37">
        <v>0</v>
      </c>
      <c r="FB82" s="37">
        <v>0</v>
      </c>
      <c r="FC82" s="37">
        <v>0</v>
      </c>
      <c r="FD82" s="37">
        <v>0</v>
      </c>
      <c r="FE82" s="37">
        <v>0</v>
      </c>
      <c r="FF82" s="37">
        <v>0</v>
      </c>
      <c r="FG82" s="37">
        <v>0</v>
      </c>
      <c r="FH82" s="37">
        <v>0</v>
      </c>
      <c r="FI82" s="37">
        <v>0</v>
      </c>
      <c r="FJ82" s="37">
        <v>0</v>
      </c>
      <c r="FK82" s="37">
        <v>0</v>
      </c>
      <c r="FL82" s="37">
        <v>0</v>
      </c>
      <c r="FM82" s="37">
        <v>0</v>
      </c>
      <c r="FN82" s="37">
        <v>0</v>
      </c>
      <c r="FO82" s="37">
        <v>0</v>
      </c>
      <c r="FP82" s="37">
        <v>0</v>
      </c>
      <c r="FQ82" s="37">
        <v>0</v>
      </c>
      <c r="FR82" s="37">
        <v>0</v>
      </c>
      <c r="FS82" s="37">
        <v>0</v>
      </c>
      <c r="FT82" s="37">
        <v>0</v>
      </c>
      <c r="FU82" s="37">
        <v>0</v>
      </c>
      <c r="FV82" s="37">
        <v>0</v>
      </c>
      <c r="FW82" s="37">
        <v>0</v>
      </c>
      <c r="FX82" s="37">
        <v>0</v>
      </c>
      <c r="FY82" s="37">
        <v>0</v>
      </c>
      <c r="FZ82" s="37">
        <v>0</v>
      </c>
      <c r="GA82" s="194">
        <v>0</v>
      </c>
      <c r="GB82" s="194">
        <v>0</v>
      </c>
      <c r="GC82" s="194">
        <v>0</v>
      </c>
      <c r="GD82" s="194">
        <v>0</v>
      </c>
      <c r="GE82" s="194">
        <v>0</v>
      </c>
      <c r="GF82" s="194">
        <v>0</v>
      </c>
      <c r="GG82" s="194">
        <v>0</v>
      </c>
      <c r="GH82" s="194">
        <v>0</v>
      </c>
      <c r="GI82" s="194">
        <v>0</v>
      </c>
      <c r="GJ82" s="194">
        <v>0</v>
      </c>
      <c r="GK82" s="194">
        <v>0</v>
      </c>
      <c r="GL82" s="194"/>
      <c r="GM82" s="194">
        <v>0</v>
      </c>
      <c r="GN82" s="194">
        <v>0</v>
      </c>
      <c r="GO82" s="194"/>
      <c r="GP82" s="194"/>
      <c r="GQ82" s="194"/>
      <c r="GR82" s="194"/>
      <c r="GS82" s="194"/>
      <c r="GT82" s="194"/>
      <c r="GU82" s="194"/>
      <c r="GV82" s="194"/>
      <c r="GW82" s="194"/>
      <c r="GX82" s="194">
        <v>0</v>
      </c>
      <c r="GY82" s="194"/>
      <c r="GZ82" s="194"/>
      <c r="HA82" s="194"/>
      <c r="HB82" s="194"/>
      <c r="HC82" s="194"/>
      <c r="HD82" s="194"/>
      <c r="HE82" s="194"/>
      <c r="HF82" s="194"/>
      <c r="HG82" s="194"/>
      <c r="HH82" s="194"/>
      <c r="HI82" s="194"/>
      <c r="HJ82" s="194"/>
      <c r="HK82" s="194"/>
      <c r="HL82" s="194"/>
      <c r="HM82" s="194"/>
      <c r="HN82" s="194"/>
      <c r="HO82" s="194"/>
      <c r="HP82" s="194"/>
      <c r="HQ82" s="194"/>
      <c r="HR82" s="194"/>
      <c r="HS82" s="194"/>
      <c r="HT82" s="194"/>
      <c r="HU82" s="194"/>
    </row>
    <row r="83" spans="1:229" ht="56.25" x14ac:dyDescent="0.25">
      <c r="A83" s="17">
        <v>74</v>
      </c>
      <c r="B83" s="18" t="s">
        <v>300</v>
      </c>
      <c r="C83" s="18" t="s">
        <v>1089</v>
      </c>
      <c r="D83" s="19">
        <v>5422513702</v>
      </c>
      <c r="E83" s="18" t="s">
        <v>1006</v>
      </c>
      <c r="F83" s="18" t="s">
        <v>1005</v>
      </c>
      <c r="G83" s="16">
        <f t="shared" si="15"/>
        <v>600</v>
      </c>
      <c r="H83" s="16">
        <f t="shared" si="16"/>
        <v>1530.374</v>
      </c>
      <c r="I83" s="36">
        <f t="shared" si="14"/>
        <v>2130.3739999999998</v>
      </c>
      <c r="J83" s="38"/>
      <c r="K83" s="38"/>
      <c r="L83" s="37"/>
      <c r="M83" s="37"/>
      <c r="N83" s="37">
        <v>600</v>
      </c>
      <c r="O83" s="37"/>
      <c r="P83" s="37"/>
      <c r="Q83" s="37">
        <v>513</v>
      </c>
      <c r="R83" s="37"/>
      <c r="S83" s="37"/>
      <c r="T83" s="37"/>
      <c r="U83" s="37"/>
      <c r="V83" s="37"/>
      <c r="W83" s="37"/>
      <c r="X83" s="37"/>
      <c r="Y83" s="37"/>
      <c r="Z83" s="37">
        <v>0</v>
      </c>
      <c r="AA83" s="37"/>
      <c r="AB83" s="37"/>
      <c r="AC83" s="37">
        <v>0</v>
      </c>
      <c r="AD83" s="37"/>
      <c r="AE83" s="37"/>
      <c r="AF83" s="37"/>
      <c r="AG83" s="37"/>
      <c r="AH83" s="37"/>
      <c r="AI83" s="37">
        <v>0</v>
      </c>
      <c r="AJ83" s="37"/>
      <c r="AK83" s="37"/>
      <c r="AL83" s="37">
        <v>0.747</v>
      </c>
      <c r="AM83" s="37">
        <v>1.5</v>
      </c>
      <c r="AN83" s="37">
        <v>0</v>
      </c>
      <c r="AO83" s="37"/>
      <c r="AP83" s="37"/>
      <c r="AQ83" s="37"/>
      <c r="AR83" s="37">
        <v>0</v>
      </c>
      <c r="AS83" s="37">
        <v>0</v>
      </c>
      <c r="AT83" s="37">
        <v>0</v>
      </c>
      <c r="AU83" s="37">
        <v>0</v>
      </c>
      <c r="AV83" s="37"/>
      <c r="AW83" s="37">
        <v>0</v>
      </c>
      <c r="AX83" s="37"/>
      <c r="AY83" s="37">
        <v>0</v>
      </c>
      <c r="AZ83" s="37">
        <v>0</v>
      </c>
      <c r="BA83" s="37">
        <v>0</v>
      </c>
      <c r="BB83" s="37"/>
      <c r="BC83" s="37"/>
      <c r="BD83" s="37"/>
      <c r="BE83" s="37"/>
      <c r="BF83" s="37"/>
      <c r="BG83" s="37"/>
      <c r="BH83" s="37"/>
      <c r="BI83" s="37">
        <v>0</v>
      </c>
      <c r="BJ83" s="37">
        <v>0</v>
      </c>
      <c r="BK83" s="38">
        <v>1017.374</v>
      </c>
      <c r="BL83" s="38"/>
      <c r="BM83" s="38"/>
      <c r="BN83" s="37">
        <v>0</v>
      </c>
      <c r="BO83" s="37"/>
      <c r="BP83" s="37"/>
      <c r="BQ83" s="37"/>
      <c r="BR83" s="37"/>
      <c r="BS83" s="37"/>
      <c r="BT83" s="37"/>
      <c r="BU83" s="37"/>
      <c r="BV83" s="37"/>
      <c r="BW83" s="37"/>
      <c r="BX83" s="37"/>
      <c r="BY83" s="37">
        <v>0</v>
      </c>
      <c r="BZ83" s="37"/>
      <c r="CA83" s="37"/>
      <c r="CB83" s="37"/>
      <c r="CC83" s="37"/>
      <c r="CD83" s="37"/>
      <c r="CE83" s="37"/>
      <c r="CF83" s="37"/>
      <c r="CG83" s="37"/>
      <c r="CH83" s="37"/>
      <c r="CI83" s="37"/>
      <c r="CJ83" s="37"/>
      <c r="CK83" s="37"/>
      <c r="CL83" s="37"/>
      <c r="CM83" s="37"/>
      <c r="CN83" s="37"/>
      <c r="CO83" s="37"/>
      <c r="CP83" s="37"/>
      <c r="CQ83" s="37">
        <v>0</v>
      </c>
      <c r="CR83" s="37"/>
      <c r="CS83" s="37"/>
      <c r="CT83" s="37"/>
      <c r="CU83" s="37"/>
      <c r="CV83" s="37"/>
      <c r="CW83" s="37"/>
      <c r="CX83" s="37"/>
      <c r="CY83" s="37">
        <v>0</v>
      </c>
      <c r="CZ83" s="37"/>
      <c r="DA83" s="37"/>
      <c r="DB83" s="37"/>
      <c r="DC83" s="37"/>
      <c r="DD83" s="37"/>
      <c r="DE83" s="37"/>
      <c r="DF83" s="37">
        <v>0</v>
      </c>
      <c r="DG83" s="37">
        <v>0</v>
      </c>
      <c r="DH83" s="37">
        <v>0</v>
      </c>
      <c r="DI83" s="37"/>
      <c r="DJ83" s="37"/>
      <c r="DK83" s="37"/>
      <c r="DL83" s="37">
        <v>0</v>
      </c>
      <c r="DM83" s="37"/>
      <c r="DN83" s="37">
        <v>0</v>
      </c>
      <c r="DO83" s="37"/>
      <c r="DP83" s="37"/>
      <c r="DQ83" s="37"/>
      <c r="DR83" s="37"/>
      <c r="DS83" s="37"/>
      <c r="DT83" s="37"/>
      <c r="DU83" s="37"/>
      <c r="DV83" s="37">
        <v>0</v>
      </c>
      <c r="DW83" s="37"/>
      <c r="DX83" s="37"/>
      <c r="DY83" s="37"/>
      <c r="DZ83" s="37"/>
      <c r="EA83" s="37"/>
      <c r="EB83" s="37"/>
      <c r="EC83" s="37">
        <v>0</v>
      </c>
      <c r="ED83" s="37">
        <v>1</v>
      </c>
      <c r="EE83" s="37">
        <v>0</v>
      </c>
      <c r="EF83" s="37"/>
      <c r="EG83" s="37"/>
      <c r="EH83" s="37"/>
      <c r="EI83" s="37">
        <v>0</v>
      </c>
      <c r="EJ83" s="37">
        <v>0</v>
      </c>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194"/>
      <c r="GB83" s="194"/>
      <c r="GC83" s="194"/>
      <c r="GD83" s="194"/>
      <c r="GE83" s="194"/>
      <c r="GF83" s="194"/>
      <c r="GG83" s="194"/>
      <c r="GH83" s="194"/>
      <c r="GI83" s="194"/>
      <c r="GJ83" s="194"/>
      <c r="GK83" s="194"/>
      <c r="GL83" s="194"/>
      <c r="GM83" s="194">
        <v>0</v>
      </c>
      <c r="GN83" s="194">
        <v>0</v>
      </c>
      <c r="GO83" s="194"/>
      <c r="GP83" s="194"/>
      <c r="GQ83" s="194"/>
      <c r="GR83" s="194"/>
      <c r="GS83" s="194"/>
      <c r="GT83" s="194"/>
      <c r="GU83" s="194"/>
      <c r="GV83" s="194"/>
      <c r="GW83" s="194"/>
      <c r="GX83" s="194">
        <v>0</v>
      </c>
      <c r="GY83" s="194"/>
      <c r="GZ83" s="194"/>
      <c r="HA83" s="194"/>
      <c r="HB83" s="194"/>
      <c r="HC83" s="194"/>
      <c r="HD83" s="194"/>
      <c r="HE83" s="194"/>
      <c r="HF83" s="194"/>
      <c r="HG83" s="194"/>
      <c r="HH83" s="194"/>
      <c r="HI83" s="194"/>
      <c r="HJ83" s="194"/>
      <c r="HK83" s="194"/>
      <c r="HL83" s="194"/>
      <c r="HM83" s="194"/>
      <c r="HN83" s="194"/>
      <c r="HO83" s="194"/>
      <c r="HP83" s="194"/>
      <c r="HQ83" s="194"/>
      <c r="HR83" s="194"/>
      <c r="HS83" s="194"/>
      <c r="HT83" s="194"/>
      <c r="HU83" s="194"/>
    </row>
    <row r="84" spans="1:229" ht="56.25" x14ac:dyDescent="0.25">
      <c r="A84" s="17">
        <v>75</v>
      </c>
      <c r="B84" s="18" t="s">
        <v>300</v>
      </c>
      <c r="C84" s="18" t="s">
        <v>1090</v>
      </c>
      <c r="D84" s="19">
        <v>5422570222</v>
      </c>
      <c r="E84" s="18" t="s">
        <v>1006</v>
      </c>
      <c r="F84" s="18" t="s">
        <v>1005</v>
      </c>
      <c r="G84" s="16">
        <f t="shared" si="15"/>
        <v>0</v>
      </c>
      <c r="H84" s="16">
        <f t="shared" si="16"/>
        <v>490.36</v>
      </c>
      <c r="I84" s="36">
        <f t="shared" si="14"/>
        <v>490.36</v>
      </c>
      <c r="J84" s="38"/>
      <c r="K84" s="38"/>
      <c r="L84" s="37"/>
      <c r="M84" s="37"/>
      <c r="N84" s="37"/>
      <c r="O84" s="37"/>
      <c r="P84" s="37"/>
      <c r="Q84" s="37">
        <v>259</v>
      </c>
      <c r="R84" s="37"/>
      <c r="S84" s="37"/>
      <c r="T84" s="37"/>
      <c r="U84" s="37"/>
      <c r="V84" s="37"/>
      <c r="W84" s="37"/>
      <c r="X84" s="37"/>
      <c r="Y84" s="37"/>
      <c r="Z84" s="37">
        <v>0</v>
      </c>
      <c r="AA84" s="37"/>
      <c r="AB84" s="37"/>
      <c r="AC84" s="37">
        <v>0</v>
      </c>
      <c r="AD84" s="37"/>
      <c r="AE84" s="37"/>
      <c r="AF84" s="37"/>
      <c r="AG84" s="37"/>
      <c r="AH84" s="37"/>
      <c r="AI84" s="37">
        <v>0</v>
      </c>
      <c r="AJ84" s="37"/>
      <c r="AK84" s="37"/>
      <c r="AL84" s="37">
        <v>0.129</v>
      </c>
      <c r="AM84" s="37">
        <v>2</v>
      </c>
      <c r="AN84" s="37">
        <v>0</v>
      </c>
      <c r="AO84" s="37"/>
      <c r="AP84" s="37"/>
      <c r="AQ84" s="37"/>
      <c r="AR84" s="37">
        <v>0</v>
      </c>
      <c r="AS84" s="37">
        <v>0</v>
      </c>
      <c r="AT84" s="37">
        <v>0</v>
      </c>
      <c r="AU84" s="37">
        <v>0</v>
      </c>
      <c r="AV84" s="37"/>
      <c r="AW84" s="37">
        <v>0</v>
      </c>
      <c r="AX84" s="37"/>
      <c r="AY84" s="37">
        <v>0</v>
      </c>
      <c r="AZ84" s="37">
        <v>0</v>
      </c>
      <c r="BA84" s="37">
        <v>0</v>
      </c>
      <c r="BB84" s="37"/>
      <c r="BC84" s="37"/>
      <c r="BD84" s="37"/>
      <c r="BE84" s="37"/>
      <c r="BF84" s="37"/>
      <c r="BG84" s="37"/>
      <c r="BH84" s="37"/>
      <c r="BI84" s="37">
        <v>0</v>
      </c>
      <c r="BJ84" s="37">
        <v>0</v>
      </c>
      <c r="BK84" s="38">
        <v>231.36</v>
      </c>
      <c r="BL84" s="38"/>
      <c r="BM84" s="38"/>
      <c r="BN84" s="37">
        <v>4</v>
      </c>
      <c r="BO84" s="37"/>
      <c r="BP84" s="37"/>
      <c r="BQ84" s="37"/>
      <c r="BR84" s="37"/>
      <c r="BS84" s="37"/>
      <c r="BT84" s="37"/>
      <c r="BU84" s="37"/>
      <c r="BV84" s="37"/>
      <c r="BW84" s="37"/>
      <c r="BX84" s="37"/>
      <c r="BY84" s="37">
        <v>0</v>
      </c>
      <c r="BZ84" s="37"/>
      <c r="CA84" s="37"/>
      <c r="CB84" s="37"/>
      <c r="CC84" s="37"/>
      <c r="CD84" s="37"/>
      <c r="CE84" s="37"/>
      <c r="CF84" s="37"/>
      <c r="CG84" s="37"/>
      <c r="CH84" s="37"/>
      <c r="CI84" s="37"/>
      <c r="CJ84" s="37"/>
      <c r="CK84" s="37"/>
      <c r="CL84" s="37"/>
      <c r="CM84" s="37"/>
      <c r="CN84" s="37"/>
      <c r="CO84" s="37"/>
      <c r="CP84" s="37"/>
      <c r="CQ84" s="37">
        <v>0</v>
      </c>
      <c r="CR84" s="37"/>
      <c r="CS84" s="37"/>
      <c r="CT84" s="37"/>
      <c r="CU84" s="37"/>
      <c r="CV84" s="37"/>
      <c r="CW84" s="37"/>
      <c r="CX84" s="37"/>
      <c r="CY84" s="37">
        <v>0</v>
      </c>
      <c r="CZ84" s="37"/>
      <c r="DA84" s="37"/>
      <c r="DB84" s="37"/>
      <c r="DC84" s="37"/>
      <c r="DD84" s="37"/>
      <c r="DE84" s="37"/>
      <c r="DF84" s="37">
        <v>0</v>
      </c>
      <c r="DG84" s="37">
        <v>0</v>
      </c>
      <c r="DH84" s="37">
        <v>0</v>
      </c>
      <c r="DI84" s="37"/>
      <c r="DJ84" s="37"/>
      <c r="DK84" s="37"/>
      <c r="DL84" s="37">
        <v>0</v>
      </c>
      <c r="DM84" s="37"/>
      <c r="DN84" s="37">
        <v>0</v>
      </c>
      <c r="DO84" s="37"/>
      <c r="DP84" s="37"/>
      <c r="DQ84" s="37"/>
      <c r="DR84" s="37"/>
      <c r="DS84" s="37"/>
      <c r="DT84" s="37"/>
      <c r="DU84" s="37"/>
      <c r="DV84" s="37">
        <v>0</v>
      </c>
      <c r="DW84" s="37"/>
      <c r="DX84" s="37"/>
      <c r="DY84" s="37"/>
      <c r="DZ84" s="37"/>
      <c r="EA84" s="37"/>
      <c r="EB84" s="37"/>
      <c r="EC84" s="37">
        <v>0</v>
      </c>
      <c r="ED84" s="37">
        <v>0</v>
      </c>
      <c r="EE84" s="37">
        <v>0</v>
      </c>
      <c r="EF84" s="37"/>
      <c r="EG84" s="37"/>
      <c r="EH84" s="37"/>
      <c r="EI84" s="37">
        <v>0</v>
      </c>
      <c r="EJ84" s="37">
        <v>0</v>
      </c>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194"/>
      <c r="GB84" s="194"/>
      <c r="GC84" s="194"/>
      <c r="GD84" s="194"/>
      <c r="GE84" s="194"/>
      <c r="GF84" s="194"/>
      <c r="GG84" s="194"/>
      <c r="GH84" s="194"/>
      <c r="GI84" s="194"/>
      <c r="GJ84" s="194"/>
      <c r="GK84" s="194"/>
      <c r="GL84" s="194"/>
      <c r="GM84" s="194">
        <v>0</v>
      </c>
      <c r="GN84" s="194">
        <v>0</v>
      </c>
      <c r="GO84" s="194"/>
      <c r="GP84" s="194"/>
      <c r="GQ84" s="194"/>
      <c r="GR84" s="194"/>
      <c r="GS84" s="194"/>
      <c r="GT84" s="194"/>
      <c r="GU84" s="194"/>
      <c r="GV84" s="194"/>
      <c r="GW84" s="194"/>
      <c r="GX84" s="194">
        <v>0</v>
      </c>
      <c r="GY84" s="194"/>
      <c r="GZ84" s="194"/>
      <c r="HA84" s="194"/>
      <c r="HB84" s="194"/>
      <c r="HC84" s="194"/>
      <c r="HD84" s="194"/>
      <c r="HE84" s="194"/>
      <c r="HF84" s="194"/>
      <c r="HG84" s="194"/>
      <c r="HH84" s="194"/>
      <c r="HI84" s="194"/>
      <c r="HJ84" s="194"/>
      <c r="HK84" s="194"/>
      <c r="HL84" s="194"/>
      <c r="HM84" s="194"/>
      <c r="HN84" s="194"/>
      <c r="HO84" s="194"/>
      <c r="HP84" s="194"/>
      <c r="HQ84" s="194"/>
      <c r="HR84" s="194"/>
      <c r="HS84" s="194"/>
      <c r="HT84" s="194"/>
      <c r="HU84" s="194"/>
    </row>
    <row r="85" spans="1:229" ht="56.25" x14ac:dyDescent="0.25">
      <c r="A85" s="17">
        <v>76</v>
      </c>
      <c r="B85" s="18" t="s">
        <v>300</v>
      </c>
      <c r="C85" s="18" t="s">
        <v>1091</v>
      </c>
      <c r="D85" s="19">
        <v>5422587242</v>
      </c>
      <c r="E85" s="18" t="s">
        <v>1006</v>
      </c>
      <c r="F85" s="18" t="s">
        <v>1005</v>
      </c>
      <c r="G85" s="16">
        <f t="shared" si="15"/>
        <v>0</v>
      </c>
      <c r="H85" s="16">
        <f t="shared" si="16"/>
        <v>353</v>
      </c>
      <c r="I85" s="36">
        <f t="shared" si="14"/>
        <v>353</v>
      </c>
      <c r="J85" s="38">
        <v>0</v>
      </c>
      <c r="K85" s="38">
        <v>0</v>
      </c>
      <c r="L85" s="37">
        <v>0</v>
      </c>
      <c r="M85" s="37">
        <v>0</v>
      </c>
      <c r="N85" s="37">
        <v>0</v>
      </c>
      <c r="O85" s="37">
        <v>0</v>
      </c>
      <c r="P85" s="37"/>
      <c r="Q85" s="37">
        <v>0</v>
      </c>
      <c r="R85" s="37">
        <v>0</v>
      </c>
      <c r="S85" s="37"/>
      <c r="T85" s="37">
        <v>0</v>
      </c>
      <c r="U85" s="37">
        <v>0</v>
      </c>
      <c r="V85" s="37"/>
      <c r="W85" s="37">
        <v>0</v>
      </c>
      <c r="X85" s="37">
        <v>0</v>
      </c>
      <c r="Y85" s="37">
        <v>0</v>
      </c>
      <c r="Z85" s="37">
        <v>250</v>
      </c>
      <c r="AA85" s="37">
        <v>0</v>
      </c>
      <c r="AB85" s="37">
        <v>0</v>
      </c>
      <c r="AC85" s="37">
        <v>0</v>
      </c>
      <c r="AD85" s="37">
        <v>0</v>
      </c>
      <c r="AE85" s="37">
        <v>0</v>
      </c>
      <c r="AF85" s="37">
        <v>0</v>
      </c>
      <c r="AG85" s="37">
        <v>0</v>
      </c>
      <c r="AH85" s="37">
        <v>0</v>
      </c>
      <c r="AI85" s="37">
        <v>0</v>
      </c>
      <c r="AJ85" s="37">
        <v>0</v>
      </c>
      <c r="AK85" s="37">
        <v>0</v>
      </c>
      <c r="AL85" s="37">
        <v>125</v>
      </c>
      <c r="AM85" s="37">
        <v>2</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c r="BD85" s="37">
        <v>0</v>
      </c>
      <c r="BE85" s="37">
        <v>0</v>
      </c>
      <c r="BF85" s="37">
        <v>0</v>
      </c>
      <c r="BG85" s="37">
        <v>0</v>
      </c>
      <c r="BH85" s="37">
        <v>0</v>
      </c>
      <c r="BI85" s="37">
        <v>0</v>
      </c>
      <c r="BJ85" s="37">
        <v>0</v>
      </c>
      <c r="BK85" s="37">
        <v>103</v>
      </c>
      <c r="BL85" s="38"/>
      <c r="BM85" s="38">
        <v>0</v>
      </c>
      <c r="BN85" s="37">
        <v>0</v>
      </c>
      <c r="BO85" s="37">
        <v>0</v>
      </c>
      <c r="BP85" s="37">
        <v>0</v>
      </c>
      <c r="BQ85" s="37">
        <v>0</v>
      </c>
      <c r="BR85" s="37">
        <v>0</v>
      </c>
      <c r="BS85" s="37">
        <v>0</v>
      </c>
      <c r="BT85" s="37"/>
      <c r="BU85" s="37"/>
      <c r="BV85" s="37"/>
      <c r="BW85" s="37"/>
      <c r="BX85" s="37"/>
      <c r="BY85" s="37">
        <v>0</v>
      </c>
      <c r="BZ85" s="37"/>
      <c r="CA85" s="37"/>
      <c r="CB85" s="37"/>
      <c r="CC85" s="37"/>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D85" s="37"/>
      <c r="DE85" s="37">
        <v>0</v>
      </c>
      <c r="DF85" s="37"/>
      <c r="DG85" s="37">
        <v>0</v>
      </c>
      <c r="DH85" s="37">
        <v>0</v>
      </c>
      <c r="DI85" s="37">
        <v>0</v>
      </c>
      <c r="DJ85" s="37"/>
      <c r="DK85" s="37">
        <v>0</v>
      </c>
      <c r="DL85" s="37"/>
      <c r="DM85" s="37"/>
      <c r="DN85" s="37">
        <v>0</v>
      </c>
      <c r="DO85" s="37">
        <v>0</v>
      </c>
      <c r="DP85" s="37">
        <v>0</v>
      </c>
      <c r="DQ85" s="37">
        <v>0</v>
      </c>
      <c r="DR85" s="37">
        <v>0</v>
      </c>
      <c r="DS85" s="37">
        <v>0</v>
      </c>
      <c r="DT85" s="37"/>
      <c r="DU85" s="37"/>
      <c r="DV85" s="37">
        <v>0</v>
      </c>
      <c r="DW85" s="37">
        <v>0</v>
      </c>
      <c r="DX85" s="37">
        <v>0</v>
      </c>
      <c r="DY85" s="37">
        <v>0</v>
      </c>
      <c r="DZ85" s="37">
        <v>0</v>
      </c>
      <c r="EA85" s="37"/>
      <c r="EB85" s="37"/>
      <c r="EC85" s="37">
        <v>0</v>
      </c>
      <c r="ED85" s="37">
        <v>0</v>
      </c>
      <c r="EE85" s="37">
        <v>0</v>
      </c>
      <c r="EF85" s="37">
        <v>0</v>
      </c>
      <c r="EG85" s="37">
        <v>0</v>
      </c>
      <c r="EH85" s="37">
        <v>0</v>
      </c>
      <c r="EI85" s="37">
        <v>0</v>
      </c>
      <c r="EJ85" s="37"/>
      <c r="EK85" s="37">
        <v>0</v>
      </c>
      <c r="EL85" s="37"/>
      <c r="EM85" s="37">
        <v>0</v>
      </c>
      <c r="EN85" s="37">
        <v>0</v>
      </c>
      <c r="EO85" s="37">
        <v>0</v>
      </c>
      <c r="EP85" s="37">
        <v>0</v>
      </c>
      <c r="EQ85" s="37">
        <v>0</v>
      </c>
      <c r="ER85" s="37">
        <v>0</v>
      </c>
      <c r="ES85" s="37">
        <v>0</v>
      </c>
      <c r="ET85" s="37">
        <v>0</v>
      </c>
      <c r="EU85" s="37">
        <v>0</v>
      </c>
      <c r="EV85" s="37">
        <v>0</v>
      </c>
      <c r="EW85" s="37">
        <v>0</v>
      </c>
      <c r="EX85" s="37">
        <v>0</v>
      </c>
      <c r="EY85" s="37">
        <v>0</v>
      </c>
      <c r="EZ85" s="37">
        <v>0</v>
      </c>
      <c r="FA85" s="37">
        <v>0</v>
      </c>
      <c r="FB85" s="37">
        <v>0</v>
      </c>
      <c r="FC85" s="37">
        <v>0</v>
      </c>
      <c r="FD85" s="37">
        <v>0</v>
      </c>
      <c r="FE85" s="37">
        <v>0</v>
      </c>
      <c r="FF85" s="37">
        <v>0</v>
      </c>
      <c r="FG85" s="37">
        <v>0</v>
      </c>
      <c r="FH85" s="37">
        <v>0</v>
      </c>
      <c r="FI85" s="37">
        <v>0</v>
      </c>
      <c r="FJ85" s="37">
        <v>0</v>
      </c>
      <c r="FK85" s="37">
        <v>0</v>
      </c>
      <c r="FL85" s="37">
        <v>0</v>
      </c>
      <c r="FM85" s="37">
        <v>0</v>
      </c>
      <c r="FN85" s="37">
        <v>0</v>
      </c>
      <c r="FO85" s="37">
        <v>0</v>
      </c>
      <c r="FP85" s="37">
        <v>0</v>
      </c>
      <c r="FQ85" s="37">
        <v>0</v>
      </c>
      <c r="FR85" s="37">
        <v>0</v>
      </c>
      <c r="FS85" s="37">
        <v>0</v>
      </c>
      <c r="FT85" s="37">
        <v>0</v>
      </c>
      <c r="FU85" s="37">
        <v>0</v>
      </c>
      <c r="FV85" s="37">
        <v>0</v>
      </c>
      <c r="FW85" s="37">
        <v>0</v>
      </c>
      <c r="FX85" s="37">
        <v>0</v>
      </c>
      <c r="FY85" s="37">
        <v>0</v>
      </c>
      <c r="FZ85" s="37">
        <v>0</v>
      </c>
      <c r="GA85" s="194">
        <v>0</v>
      </c>
      <c r="GB85" s="194">
        <v>0</v>
      </c>
      <c r="GC85" s="194">
        <v>0</v>
      </c>
      <c r="GD85" s="194">
        <v>0</v>
      </c>
      <c r="GE85" s="194">
        <v>0</v>
      </c>
      <c r="GF85" s="194">
        <v>0</v>
      </c>
      <c r="GG85" s="194">
        <v>0</v>
      </c>
      <c r="GH85" s="194">
        <v>0</v>
      </c>
      <c r="GI85" s="194">
        <v>0</v>
      </c>
      <c r="GJ85" s="194">
        <v>0</v>
      </c>
      <c r="GK85" s="194">
        <v>0</v>
      </c>
      <c r="GL85" s="194"/>
      <c r="GM85" s="194">
        <v>0</v>
      </c>
      <c r="GN85" s="194">
        <v>0</v>
      </c>
      <c r="GO85" s="194"/>
      <c r="GP85" s="194"/>
      <c r="GQ85" s="194"/>
      <c r="GR85" s="194"/>
      <c r="GS85" s="194"/>
      <c r="GT85" s="194"/>
      <c r="GU85" s="194"/>
      <c r="GV85" s="194"/>
      <c r="GW85" s="194"/>
      <c r="GX85" s="194">
        <v>0</v>
      </c>
      <c r="GY85" s="194"/>
      <c r="GZ85" s="194"/>
      <c r="HA85" s="194"/>
      <c r="HB85" s="194"/>
      <c r="HC85" s="194"/>
      <c r="HD85" s="194"/>
      <c r="HE85" s="194"/>
      <c r="HF85" s="194"/>
      <c r="HG85" s="194"/>
      <c r="HH85" s="194"/>
      <c r="HI85" s="194"/>
      <c r="HJ85" s="194"/>
      <c r="HK85" s="194"/>
      <c r="HL85" s="194"/>
      <c r="HM85" s="194"/>
      <c r="HN85" s="194"/>
      <c r="HO85" s="194"/>
      <c r="HP85" s="194"/>
      <c r="HQ85" s="194"/>
      <c r="HR85" s="194"/>
      <c r="HS85" s="194"/>
      <c r="HT85" s="194"/>
      <c r="HU85" s="194"/>
    </row>
    <row r="86" spans="1:229" ht="56.25" x14ac:dyDescent="0.25">
      <c r="A86" s="17">
        <v>77</v>
      </c>
      <c r="B86" s="18" t="s">
        <v>300</v>
      </c>
      <c r="C86" s="18" t="s">
        <v>1092</v>
      </c>
      <c r="D86" s="19">
        <v>5422690782</v>
      </c>
      <c r="E86" s="18" t="s">
        <v>1006</v>
      </c>
      <c r="F86" s="18" t="s">
        <v>1005</v>
      </c>
      <c r="G86" s="16">
        <f t="shared" si="15"/>
        <v>1685.84742163335</v>
      </c>
      <c r="H86" s="16">
        <f t="shared" si="16"/>
        <v>945.15257836665</v>
      </c>
      <c r="I86" s="36">
        <f t="shared" si="14"/>
        <v>2631</v>
      </c>
      <c r="J86" s="38">
        <v>0</v>
      </c>
      <c r="K86" s="38">
        <v>0</v>
      </c>
      <c r="L86" s="37">
        <v>0</v>
      </c>
      <c r="M86" s="37">
        <v>0</v>
      </c>
      <c r="N86" s="37">
        <v>1685.84742163335</v>
      </c>
      <c r="O86" s="37">
        <v>0</v>
      </c>
      <c r="P86" s="37"/>
      <c r="Q86" s="37">
        <v>945.15257836665</v>
      </c>
      <c r="R86" s="37">
        <v>0</v>
      </c>
      <c r="S86" s="37"/>
      <c r="T86" s="37">
        <v>0</v>
      </c>
      <c r="U86" s="37">
        <v>0</v>
      </c>
      <c r="V86" s="37"/>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1315.5</v>
      </c>
      <c r="AM86" s="37">
        <v>2</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c r="BD86" s="37">
        <v>0</v>
      </c>
      <c r="BE86" s="37">
        <v>0</v>
      </c>
      <c r="BF86" s="37">
        <v>0</v>
      </c>
      <c r="BG86" s="37">
        <v>0</v>
      </c>
      <c r="BH86" s="37">
        <v>0</v>
      </c>
      <c r="BI86" s="37">
        <v>0</v>
      </c>
      <c r="BJ86" s="37">
        <v>0</v>
      </c>
      <c r="BK86" s="37">
        <v>0</v>
      </c>
      <c r="BL86" s="38"/>
      <c r="BM86" s="38">
        <v>0</v>
      </c>
      <c r="BN86" s="37">
        <v>0</v>
      </c>
      <c r="BO86" s="37">
        <v>0</v>
      </c>
      <c r="BP86" s="37">
        <v>0</v>
      </c>
      <c r="BQ86" s="37">
        <v>0</v>
      </c>
      <c r="BR86" s="37">
        <v>0</v>
      </c>
      <c r="BS86" s="37">
        <v>0</v>
      </c>
      <c r="BT86" s="37"/>
      <c r="BU86" s="37"/>
      <c r="BV86" s="37"/>
      <c r="BW86" s="37"/>
      <c r="BX86" s="37"/>
      <c r="BY86" s="37">
        <v>0</v>
      </c>
      <c r="BZ86" s="37"/>
      <c r="CA86" s="37"/>
      <c r="CB86" s="37"/>
      <c r="CC86" s="37"/>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D86" s="37"/>
      <c r="DE86" s="37">
        <v>0</v>
      </c>
      <c r="DF86" s="37"/>
      <c r="DG86" s="37">
        <v>0</v>
      </c>
      <c r="DH86" s="37">
        <v>0</v>
      </c>
      <c r="DI86" s="37">
        <v>0</v>
      </c>
      <c r="DJ86" s="37"/>
      <c r="DK86" s="37">
        <v>0</v>
      </c>
      <c r="DL86" s="37"/>
      <c r="DM86" s="37"/>
      <c r="DN86" s="37">
        <v>0</v>
      </c>
      <c r="DO86" s="37">
        <v>0</v>
      </c>
      <c r="DP86" s="37">
        <v>0</v>
      </c>
      <c r="DQ86" s="37">
        <v>0</v>
      </c>
      <c r="DR86" s="37">
        <v>0</v>
      </c>
      <c r="DS86" s="37">
        <v>0</v>
      </c>
      <c r="DT86" s="37"/>
      <c r="DU86" s="37"/>
      <c r="DV86" s="37">
        <v>0</v>
      </c>
      <c r="DW86" s="37">
        <v>0</v>
      </c>
      <c r="DX86" s="37">
        <v>0</v>
      </c>
      <c r="DY86" s="37">
        <v>0</v>
      </c>
      <c r="DZ86" s="37">
        <v>0</v>
      </c>
      <c r="EA86" s="37"/>
      <c r="EB86" s="37"/>
      <c r="EC86" s="37">
        <v>0</v>
      </c>
      <c r="ED86" s="37">
        <v>0</v>
      </c>
      <c r="EE86" s="37">
        <v>0</v>
      </c>
      <c r="EF86" s="37">
        <v>0</v>
      </c>
      <c r="EG86" s="37">
        <v>0</v>
      </c>
      <c r="EH86" s="37">
        <v>0</v>
      </c>
      <c r="EI86" s="37">
        <v>0</v>
      </c>
      <c r="EJ86" s="37"/>
      <c r="EK86" s="37">
        <v>0</v>
      </c>
      <c r="EL86" s="37"/>
      <c r="EM86" s="37">
        <v>0</v>
      </c>
      <c r="EN86" s="37">
        <v>0</v>
      </c>
      <c r="EO86" s="37">
        <v>0</v>
      </c>
      <c r="EP86" s="37">
        <v>0</v>
      </c>
      <c r="EQ86" s="37">
        <v>0</v>
      </c>
      <c r="ER86" s="37">
        <v>0</v>
      </c>
      <c r="ES86" s="37">
        <v>0</v>
      </c>
      <c r="ET86" s="37">
        <v>0</v>
      </c>
      <c r="EU86" s="37">
        <v>0</v>
      </c>
      <c r="EV86" s="37">
        <v>0</v>
      </c>
      <c r="EW86" s="37">
        <v>0</v>
      </c>
      <c r="EX86" s="37">
        <v>0</v>
      </c>
      <c r="EY86" s="37">
        <v>0</v>
      </c>
      <c r="EZ86" s="37">
        <v>0</v>
      </c>
      <c r="FA86" s="37">
        <v>0</v>
      </c>
      <c r="FB86" s="37">
        <v>0</v>
      </c>
      <c r="FC86" s="37">
        <v>0</v>
      </c>
      <c r="FD86" s="37">
        <v>0</v>
      </c>
      <c r="FE86" s="37">
        <v>0</v>
      </c>
      <c r="FF86" s="37">
        <v>0</v>
      </c>
      <c r="FG86" s="37">
        <v>0</v>
      </c>
      <c r="FH86" s="37">
        <v>0</v>
      </c>
      <c r="FI86" s="37">
        <v>0</v>
      </c>
      <c r="FJ86" s="37">
        <v>0</v>
      </c>
      <c r="FK86" s="37">
        <v>0</v>
      </c>
      <c r="FL86" s="37">
        <v>0</v>
      </c>
      <c r="FM86" s="37">
        <v>0</v>
      </c>
      <c r="FN86" s="37">
        <v>0</v>
      </c>
      <c r="FO86" s="37">
        <v>0</v>
      </c>
      <c r="FP86" s="37">
        <v>0</v>
      </c>
      <c r="FQ86" s="37">
        <v>0</v>
      </c>
      <c r="FR86" s="37">
        <v>0</v>
      </c>
      <c r="FS86" s="37">
        <v>0</v>
      </c>
      <c r="FT86" s="37">
        <v>0</v>
      </c>
      <c r="FU86" s="37">
        <v>0</v>
      </c>
      <c r="FV86" s="37">
        <v>0</v>
      </c>
      <c r="FW86" s="37">
        <v>0</v>
      </c>
      <c r="FX86" s="37">
        <v>0</v>
      </c>
      <c r="FY86" s="37">
        <v>0</v>
      </c>
      <c r="FZ86" s="37">
        <v>0</v>
      </c>
      <c r="GA86" s="194">
        <v>0</v>
      </c>
      <c r="GB86" s="194">
        <v>0</v>
      </c>
      <c r="GC86" s="194">
        <v>0</v>
      </c>
      <c r="GD86" s="194">
        <v>0</v>
      </c>
      <c r="GE86" s="194">
        <v>0</v>
      </c>
      <c r="GF86" s="194">
        <v>0</v>
      </c>
      <c r="GG86" s="194">
        <v>0</v>
      </c>
      <c r="GH86" s="194">
        <v>0</v>
      </c>
      <c r="GI86" s="194">
        <v>0</v>
      </c>
      <c r="GJ86" s="194">
        <v>0</v>
      </c>
      <c r="GK86" s="194">
        <v>0</v>
      </c>
      <c r="GL86" s="194"/>
      <c r="GM86" s="194">
        <v>0</v>
      </c>
      <c r="GN86" s="194">
        <v>0</v>
      </c>
      <c r="GO86" s="194"/>
      <c r="GP86" s="194"/>
      <c r="GQ86" s="194"/>
      <c r="GR86" s="194"/>
      <c r="GS86" s="194"/>
      <c r="GT86" s="194"/>
      <c r="GU86" s="194"/>
      <c r="GV86" s="194"/>
      <c r="GW86" s="194"/>
      <c r="GX86" s="194">
        <v>0</v>
      </c>
      <c r="GY86" s="194"/>
      <c r="GZ86" s="194"/>
      <c r="HA86" s="194"/>
      <c r="HB86" s="194"/>
      <c r="HC86" s="194"/>
      <c r="HD86" s="194"/>
      <c r="HE86" s="194"/>
      <c r="HF86" s="194"/>
      <c r="HG86" s="194"/>
      <c r="HH86" s="194"/>
      <c r="HI86" s="194"/>
      <c r="HJ86" s="194"/>
      <c r="HK86" s="194"/>
      <c r="HL86" s="194"/>
      <c r="HM86" s="194"/>
      <c r="HN86" s="194"/>
      <c r="HO86" s="194"/>
      <c r="HP86" s="194"/>
      <c r="HQ86" s="194"/>
      <c r="HR86" s="194"/>
      <c r="HS86" s="194"/>
      <c r="HT86" s="194"/>
      <c r="HU86" s="194"/>
    </row>
    <row r="87" spans="1:229" ht="75" x14ac:dyDescent="0.25">
      <c r="A87" s="17">
        <v>78</v>
      </c>
      <c r="B87" s="18" t="s">
        <v>300</v>
      </c>
      <c r="C87" s="18" t="s">
        <v>1093</v>
      </c>
      <c r="D87" s="19">
        <v>5422735042</v>
      </c>
      <c r="E87" s="18" t="s">
        <v>1006</v>
      </c>
      <c r="F87" s="18" t="s">
        <v>1005</v>
      </c>
      <c r="G87" s="16">
        <f t="shared" si="15"/>
        <v>1217</v>
      </c>
      <c r="H87" s="16">
        <f t="shared" si="16"/>
        <v>400</v>
      </c>
      <c r="I87" s="36">
        <f t="shared" si="14"/>
        <v>1617</v>
      </c>
      <c r="J87" s="38">
        <v>0</v>
      </c>
      <c r="K87" s="38">
        <v>0</v>
      </c>
      <c r="L87" s="37">
        <v>0</v>
      </c>
      <c r="M87" s="37">
        <v>0</v>
      </c>
      <c r="N87" s="37">
        <v>1217</v>
      </c>
      <c r="O87" s="37">
        <v>0</v>
      </c>
      <c r="P87" s="37"/>
      <c r="Q87" s="37">
        <v>400</v>
      </c>
      <c r="R87" s="37">
        <v>0</v>
      </c>
      <c r="S87" s="37"/>
      <c r="T87" s="37">
        <v>0</v>
      </c>
      <c r="U87" s="37">
        <v>0</v>
      </c>
      <c r="V87" s="37"/>
      <c r="W87" s="37">
        <v>0</v>
      </c>
      <c r="X87" s="37">
        <v>0</v>
      </c>
      <c r="Y87" s="37">
        <v>0</v>
      </c>
      <c r="Z87" s="37">
        <v>0</v>
      </c>
      <c r="AA87" s="37">
        <v>0</v>
      </c>
      <c r="AB87" s="37">
        <v>0</v>
      </c>
      <c r="AC87" s="37">
        <v>0</v>
      </c>
      <c r="AD87" s="37">
        <v>0</v>
      </c>
      <c r="AE87" s="37">
        <v>0</v>
      </c>
      <c r="AF87" s="37">
        <v>0</v>
      </c>
      <c r="AG87" s="37">
        <v>0</v>
      </c>
      <c r="AH87" s="37">
        <v>0</v>
      </c>
      <c r="AI87" s="37">
        <v>0</v>
      </c>
      <c r="AJ87" s="37">
        <v>0</v>
      </c>
      <c r="AK87" s="37">
        <v>0</v>
      </c>
      <c r="AL87" s="37">
        <v>808.5</v>
      </c>
      <c r="AM87" s="37">
        <v>2</v>
      </c>
      <c r="AN87" s="37">
        <v>0</v>
      </c>
      <c r="AO87" s="37">
        <v>0</v>
      </c>
      <c r="AP87" s="37">
        <v>0</v>
      </c>
      <c r="AQ87" s="37">
        <v>0</v>
      </c>
      <c r="AR87" s="37">
        <v>0</v>
      </c>
      <c r="AS87" s="37">
        <v>0</v>
      </c>
      <c r="AT87" s="37">
        <v>0</v>
      </c>
      <c r="AU87" s="37">
        <v>0</v>
      </c>
      <c r="AV87" s="37">
        <v>0</v>
      </c>
      <c r="AW87" s="37">
        <v>0</v>
      </c>
      <c r="AX87" s="37">
        <v>0</v>
      </c>
      <c r="AY87" s="37">
        <v>0</v>
      </c>
      <c r="AZ87" s="37">
        <v>0</v>
      </c>
      <c r="BA87" s="37">
        <v>0</v>
      </c>
      <c r="BB87" s="37">
        <v>0</v>
      </c>
      <c r="BC87" s="37"/>
      <c r="BD87" s="37">
        <v>0</v>
      </c>
      <c r="BE87" s="37">
        <v>0</v>
      </c>
      <c r="BF87" s="37">
        <v>0</v>
      </c>
      <c r="BG87" s="37">
        <v>0</v>
      </c>
      <c r="BH87" s="37">
        <v>0</v>
      </c>
      <c r="BI87" s="37">
        <v>0</v>
      </c>
      <c r="BJ87" s="37">
        <v>0</v>
      </c>
      <c r="BK87" s="37">
        <v>0</v>
      </c>
      <c r="BL87" s="38"/>
      <c r="BM87" s="38">
        <v>0</v>
      </c>
      <c r="BN87" s="37">
        <v>0</v>
      </c>
      <c r="BO87" s="37">
        <v>0</v>
      </c>
      <c r="BP87" s="37">
        <v>0</v>
      </c>
      <c r="BQ87" s="37">
        <v>0</v>
      </c>
      <c r="BR87" s="37">
        <v>0</v>
      </c>
      <c r="BS87" s="37">
        <v>0</v>
      </c>
      <c r="BT87" s="37"/>
      <c r="BU87" s="37"/>
      <c r="BV87" s="37"/>
      <c r="BW87" s="37"/>
      <c r="BX87" s="37"/>
      <c r="BY87" s="37">
        <v>0</v>
      </c>
      <c r="BZ87" s="37"/>
      <c r="CA87" s="37"/>
      <c r="CB87" s="37"/>
      <c r="CC87" s="37"/>
      <c r="CD87" s="37">
        <v>0</v>
      </c>
      <c r="CE87" s="37">
        <v>0</v>
      </c>
      <c r="CF87" s="37">
        <v>0</v>
      </c>
      <c r="CG87" s="37">
        <v>0</v>
      </c>
      <c r="CH87" s="37">
        <v>0</v>
      </c>
      <c r="CI87" s="37">
        <v>0</v>
      </c>
      <c r="CJ87" s="37">
        <v>0</v>
      </c>
      <c r="CK87" s="37">
        <v>0</v>
      </c>
      <c r="CL87" s="37">
        <v>0</v>
      </c>
      <c r="CM87" s="37">
        <v>0</v>
      </c>
      <c r="CN87" s="37">
        <v>0</v>
      </c>
      <c r="CO87" s="37">
        <v>0</v>
      </c>
      <c r="CP87" s="37">
        <v>0</v>
      </c>
      <c r="CQ87" s="37">
        <v>0</v>
      </c>
      <c r="CR87" s="37">
        <v>0</v>
      </c>
      <c r="CS87" s="37">
        <v>0</v>
      </c>
      <c r="CT87" s="37">
        <v>0</v>
      </c>
      <c r="CU87" s="37">
        <v>0</v>
      </c>
      <c r="CV87" s="37">
        <v>0</v>
      </c>
      <c r="CW87" s="37">
        <v>0</v>
      </c>
      <c r="CX87" s="37">
        <v>0</v>
      </c>
      <c r="CY87" s="37">
        <v>0</v>
      </c>
      <c r="CZ87" s="37">
        <v>0</v>
      </c>
      <c r="DA87" s="37">
        <v>0</v>
      </c>
      <c r="DB87" s="37">
        <v>0</v>
      </c>
      <c r="DC87" s="37">
        <v>0</v>
      </c>
      <c r="DD87" s="37"/>
      <c r="DE87" s="37">
        <v>0</v>
      </c>
      <c r="DF87" s="37"/>
      <c r="DG87" s="37">
        <v>0</v>
      </c>
      <c r="DH87" s="37">
        <v>0</v>
      </c>
      <c r="DI87" s="37">
        <v>0</v>
      </c>
      <c r="DJ87" s="37"/>
      <c r="DK87" s="37">
        <v>0</v>
      </c>
      <c r="DL87" s="37"/>
      <c r="DM87" s="37"/>
      <c r="DN87" s="37">
        <v>0</v>
      </c>
      <c r="DO87" s="37">
        <v>0</v>
      </c>
      <c r="DP87" s="37">
        <v>0</v>
      </c>
      <c r="DQ87" s="37">
        <v>0</v>
      </c>
      <c r="DR87" s="37">
        <v>0</v>
      </c>
      <c r="DS87" s="37">
        <v>0</v>
      </c>
      <c r="DT87" s="37"/>
      <c r="DU87" s="37"/>
      <c r="DV87" s="37">
        <v>0</v>
      </c>
      <c r="DW87" s="37">
        <v>0</v>
      </c>
      <c r="DX87" s="37">
        <v>0</v>
      </c>
      <c r="DY87" s="37">
        <v>0</v>
      </c>
      <c r="DZ87" s="37">
        <v>0</v>
      </c>
      <c r="EA87" s="37"/>
      <c r="EB87" s="37"/>
      <c r="EC87" s="37">
        <v>0</v>
      </c>
      <c r="ED87" s="37">
        <v>0</v>
      </c>
      <c r="EE87" s="37">
        <v>0</v>
      </c>
      <c r="EF87" s="37">
        <v>0</v>
      </c>
      <c r="EG87" s="37">
        <v>0</v>
      </c>
      <c r="EH87" s="37">
        <v>0</v>
      </c>
      <c r="EI87" s="37">
        <v>0</v>
      </c>
      <c r="EJ87" s="37"/>
      <c r="EK87" s="37">
        <v>0</v>
      </c>
      <c r="EL87" s="37"/>
      <c r="EM87" s="37">
        <v>0</v>
      </c>
      <c r="EN87" s="37">
        <v>0</v>
      </c>
      <c r="EO87" s="37">
        <v>0</v>
      </c>
      <c r="EP87" s="37">
        <v>0</v>
      </c>
      <c r="EQ87" s="37">
        <v>0</v>
      </c>
      <c r="ER87" s="37">
        <v>0</v>
      </c>
      <c r="ES87" s="37">
        <v>0</v>
      </c>
      <c r="ET87" s="37">
        <v>0</v>
      </c>
      <c r="EU87" s="37">
        <v>0</v>
      </c>
      <c r="EV87" s="37">
        <v>0</v>
      </c>
      <c r="EW87" s="37">
        <v>0</v>
      </c>
      <c r="EX87" s="37">
        <v>0</v>
      </c>
      <c r="EY87" s="37">
        <v>0</v>
      </c>
      <c r="EZ87" s="37">
        <v>0</v>
      </c>
      <c r="FA87" s="37">
        <v>0</v>
      </c>
      <c r="FB87" s="37">
        <v>0</v>
      </c>
      <c r="FC87" s="37">
        <v>0</v>
      </c>
      <c r="FD87" s="37">
        <v>0</v>
      </c>
      <c r="FE87" s="37">
        <v>0</v>
      </c>
      <c r="FF87" s="37">
        <v>0</v>
      </c>
      <c r="FG87" s="37">
        <v>0</v>
      </c>
      <c r="FH87" s="37">
        <v>0</v>
      </c>
      <c r="FI87" s="37">
        <v>0</v>
      </c>
      <c r="FJ87" s="37">
        <v>0</v>
      </c>
      <c r="FK87" s="37">
        <v>0</v>
      </c>
      <c r="FL87" s="37">
        <v>0</v>
      </c>
      <c r="FM87" s="37">
        <v>0</v>
      </c>
      <c r="FN87" s="37">
        <v>0</v>
      </c>
      <c r="FO87" s="37">
        <v>0</v>
      </c>
      <c r="FP87" s="37">
        <v>0</v>
      </c>
      <c r="FQ87" s="37">
        <v>0</v>
      </c>
      <c r="FR87" s="37">
        <v>0</v>
      </c>
      <c r="FS87" s="37">
        <v>0</v>
      </c>
      <c r="FT87" s="37">
        <v>0</v>
      </c>
      <c r="FU87" s="37">
        <v>0</v>
      </c>
      <c r="FV87" s="37">
        <v>0</v>
      </c>
      <c r="FW87" s="37">
        <v>0</v>
      </c>
      <c r="FX87" s="37">
        <v>0</v>
      </c>
      <c r="FY87" s="37">
        <v>0</v>
      </c>
      <c r="FZ87" s="37">
        <v>0</v>
      </c>
      <c r="GA87" s="194">
        <v>0</v>
      </c>
      <c r="GB87" s="194">
        <v>0</v>
      </c>
      <c r="GC87" s="194">
        <v>0</v>
      </c>
      <c r="GD87" s="194">
        <v>0</v>
      </c>
      <c r="GE87" s="194">
        <v>0</v>
      </c>
      <c r="GF87" s="194">
        <v>0</v>
      </c>
      <c r="GG87" s="194">
        <v>0</v>
      </c>
      <c r="GH87" s="194">
        <v>0</v>
      </c>
      <c r="GI87" s="194">
        <v>0</v>
      </c>
      <c r="GJ87" s="194">
        <v>0</v>
      </c>
      <c r="GK87" s="194">
        <v>0</v>
      </c>
      <c r="GL87" s="194"/>
      <c r="GM87" s="194">
        <v>0</v>
      </c>
      <c r="GN87" s="194">
        <v>0</v>
      </c>
      <c r="GO87" s="194"/>
      <c r="GP87" s="194"/>
      <c r="GQ87" s="194"/>
      <c r="GR87" s="194"/>
      <c r="GS87" s="194"/>
      <c r="GT87" s="194"/>
      <c r="GU87" s="194"/>
      <c r="GV87" s="194"/>
      <c r="GW87" s="194"/>
      <c r="GX87" s="194">
        <v>0</v>
      </c>
      <c r="GY87" s="194"/>
      <c r="GZ87" s="194"/>
      <c r="HA87" s="194"/>
      <c r="HB87" s="194"/>
      <c r="HC87" s="194"/>
      <c r="HD87" s="194"/>
      <c r="HE87" s="194"/>
      <c r="HF87" s="194"/>
      <c r="HG87" s="194"/>
      <c r="HH87" s="194"/>
      <c r="HI87" s="194"/>
      <c r="HJ87" s="194"/>
      <c r="HK87" s="194"/>
      <c r="HL87" s="194"/>
      <c r="HM87" s="194"/>
      <c r="HN87" s="194"/>
      <c r="HO87" s="194"/>
      <c r="HP87" s="194"/>
      <c r="HQ87" s="194"/>
      <c r="HR87" s="194"/>
      <c r="HS87" s="194"/>
      <c r="HT87" s="194"/>
      <c r="HU87" s="194"/>
    </row>
    <row r="88" spans="1:229" ht="56.25" x14ac:dyDescent="0.25">
      <c r="A88" s="17">
        <v>79</v>
      </c>
      <c r="B88" s="18" t="s">
        <v>300</v>
      </c>
      <c r="C88" s="18" t="s">
        <v>1094</v>
      </c>
      <c r="D88" s="19">
        <v>5422938382</v>
      </c>
      <c r="E88" s="18" t="s">
        <v>1006</v>
      </c>
      <c r="F88" s="18" t="s">
        <v>1005</v>
      </c>
      <c r="G88" s="16">
        <f t="shared" si="15"/>
        <v>0</v>
      </c>
      <c r="H88" s="16">
        <f t="shared" si="16"/>
        <v>1821</v>
      </c>
      <c r="I88" s="36">
        <f t="shared" si="14"/>
        <v>1821</v>
      </c>
      <c r="J88" s="38">
        <v>0</v>
      </c>
      <c r="K88" s="38">
        <v>0</v>
      </c>
      <c r="L88" s="37">
        <v>0</v>
      </c>
      <c r="M88" s="37">
        <v>0</v>
      </c>
      <c r="N88" s="37">
        <v>0</v>
      </c>
      <c r="O88" s="37">
        <v>0</v>
      </c>
      <c r="P88" s="37"/>
      <c r="Q88" s="37">
        <v>0</v>
      </c>
      <c r="R88" s="37">
        <v>0</v>
      </c>
      <c r="S88" s="37"/>
      <c r="T88" s="37">
        <v>0</v>
      </c>
      <c r="U88" s="37">
        <v>0</v>
      </c>
      <c r="V88" s="37"/>
      <c r="W88" s="37">
        <v>0</v>
      </c>
      <c r="X88" s="37">
        <v>0</v>
      </c>
      <c r="Y88" s="37">
        <v>0</v>
      </c>
      <c r="Z88" s="37">
        <v>0</v>
      </c>
      <c r="AA88" s="37">
        <v>0</v>
      </c>
      <c r="AB88" s="37">
        <v>0</v>
      </c>
      <c r="AC88" s="37">
        <v>0</v>
      </c>
      <c r="AD88" s="37">
        <v>0</v>
      </c>
      <c r="AE88" s="37">
        <v>0</v>
      </c>
      <c r="AF88" s="37">
        <v>0</v>
      </c>
      <c r="AG88" s="37">
        <v>0</v>
      </c>
      <c r="AH88" s="37">
        <v>0</v>
      </c>
      <c r="AI88" s="37">
        <v>0</v>
      </c>
      <c r="AJ88" s="37">
        <v>0</v>
      </c>
      <c r="AK88" s="37">
        <v>0</v>
      </c>
      <c r="AL88" s="37">
        <v>0</v>
      </c>
      <c r="AM88" s="37">
        <v>0</v>
      </c>
      <c r="AN88" s="37">
        <v>0</v>
      </c>
      <c r="AO88" s="37">
        <v>0</v>
      </c>
      <c r="AP88" s="37">
        <v>0</v>
      </c>
      <c r="AQ88" s="37">
        <v>0</v>
      </c>
      <c r="AR88" s="37">
        <v>0</v>
      </c>
      <c r="AS88" s="37">
        <v>0</v>
      </c>
      <c r="AT88" s="37">
        <v>0</v>
      </c>
      <c r="AU88" s="37">
        <v>0</v>
      </c>
      <c r="AV88" s="37">
        <v>0</v>
      </c>
      <c r="AW88" s="37">
        <v>0</v>
      </c>
      <c r="AX88" s="37">
        <v>0</v>
      </c>
      <c r="AY88" s="37">
        <v>0</v>
      </c>
      <c r="AZ88" s="37">
        <v>0</v>
      </c>
      <c r="BA88" s="37">
        <v>0</v>
      </c>
      <c r="BB88" s="37">
        <v>0</v>
      </c>
      <c r="BC88" s="37"/>
      <c r="BD88" s="37">
        <v>0</v>
      </c>
      <c r="BE88" s="37">
        <v>0</v>
      </c>
      <c r="BF88" s="37">
        <v>0</v>
      </c>
      <c r="BG88" s="37">
        <v>0</v>
      </c>
      <c r="BH88" s="37">
        <v>0</v>
      </c>
      <c r="BI88" s="37">
        <v>0</v>
      </c>
      <c r="BJ88" s="37">
        <v>0</v>
      </c>
      <c r="BK88" s="37">
        <v>0</v>
      </c>
      <c r="BL88" s="38"/>
      <c r="BM88" s="38">
        <v>0</v>
      </c>
      <c r="BN88" s="37">
        <v>0</v>
      </c>
      <c r="BO88" s="37">
        <v>0</v>
      </c>
      <c r="BP88" s="37">
        <v>0</v>
      </c>
      <c r="BQ88" s="37">
        <v>0</v>
      </c>
      <c r="BR88" s="37">
        <v>0</v>
      </c>
      <c r="BS88" s="37">
        <v>0</v>
      </c>
      <c r="BT88" s="37"/>
      <c r="BU88" s="37"/>
      <c r="BV88" s="37"/>
      <c r="BW88" s="37"/>
      <c r="BX88" s="37"/>
      <c r="BY88" s="37">
        <v>0</v>
      </c>
      <c r="BZ88" s="37"/>
      <c r="CA88" s="37"/>
      <c r="CB88" s="37"/>
      <c r="CC88" s="37"/>
      <c r="CD88" s="37">
        <v>0</v>
      </c>
      <c r="CE88" s="37">
        <v>0</v>
      </c>
      <c r="CF88" s="37">
        <v>0</v>
      </c>
      <c r="CG88" s="37">
        <v>0</v>
      </c>
      <c r="CH88" s="37">
        <v>0</v>
      </c>
      <c r="CI88" s="37">
        <v>0</v>
      </c>
      <c r="CJ88" s="37">
        <v>0</v>
      </c>
      <c r="CK88" s="37">
        <v>0</v>
      </c>
      <c r="CL88" s="37">
        <v>0</v>
      </c>
      <c r="CM88" s="37">
        <v>0</v>
      </c>
      <c r="CN88" s="37">
        <v>0</v>
      </c>
      <c r="CO88" s="37">
        <v>0</v>
      </c>
      <c r="CP88" s="37">
        <v>0</v>
      </c>
      <c r="CQ88" s="37">
        <v>0</v>
      </c>
      <c r="CR88" s="37">
        <v>0</v>
      </c>
      <c r="CS88" s="37">
        <v>0</v>
      </c>
      <c r="CT88" s="37">
        <v>0</v>
      </c>
      <c r="CU88" s="37">
        <v>0</v>
      </c>
      <c r="CV88" s="37">
        <v>0</v>
      </c>
      <c r="CW88" s="37">
        <v>0</v>
      </c>
      <c r="CX88" s="37">
        <v>0</v>
      </c>
      <c r="CY88" s="37">
        <v>0</v>
      </c>
      <c r="CZ88" s="37">
        <v>0</v>
      </c>
      <c r="DA88" s="37">
        <v>0</v>
      </c>
      <c r="DB88" s="37">
        <v>0</v>
      </c>
      <c r="DC88" s="37">
        <v>0</v>
      </c>
      <c r="DD88" s="37"/>
      <c r="DE88" s="37">
        <v>0</v>
      </c>
      <c r="DF88" s="37"/>
      <c r="DG88" s="37">
        <v>0</v>
      </c>
      <c r="DH88" s="37">
        <v>0</v>
      </c>
      <c r="DI88" s="37">
        <v>0</v>
      </c>
      <c r="DJ88" s="37"/>
      <c r="DK88" s="37">
        <v>0</v>
      </c>
      <c r="DL88" s="37"/>
      <c r="DM88" s="37"/>
      <c r="DN88" s="37">
        <v>0</v>
      </c>
      <c r="DO88" s="37">
        <v>0</v>
      </c>
      <c r="DP88" s="37">
        <v>0</v>
      </c>
      <c r="DQ88" s="37">
        <v>0</v>
      </c>
      <c r="DR88" s="37">
        <v>0</v>
      </c>
      <c r="DS88" s="37">
        <v>0</v>
      </c>
      <c r="DT88" s="37"/>
      <c r="DU88" s="37"/>
      <c r="DV88" s="37">
        <v>0</v>
      </c>
      <c r="DW88" s="37">
        <v>0</v>
      </c>
      <c r="DX88" s="37">
        <v>0</v>
      </c>
      <c r="DY88" s="37">
        <v>0</v>
      </c>
      <c r="DZ88" s="37">
        <v>0</v>
      </c>
      <c r="EA88" s="37"/>
      <c r="EB88" s="37"/>
      <c r="EC88" s="37">
        <v>0</v>
      </c>
      <c r="ED88" s="37">
        <v>0</v>
      </c>
      <c r="EE88" s="37">
        <v>0</v>
      </c>
      <c r="EF88" s="37">
        <v>0</v>
      </c>
      <c r="EG88" s="37">
        <v>0</v>
      </c>
      <c r="EH88" s="37">
        <v>0</v>
      </c>
      <c r="EI88" s="37">
        <v>68</v>
      </c>
      <c r="EJ88" s="37"/>
      <c r="EK88" s="37">
        <v>1821</v>
      </c>
      <c r="EL88" s="37"/>
      <c r="EM88" s="37">
        <v>0</v>
      </c>
      <c r="EN88" s="37">
        <v>0</v>
      </c>
      <c r="EO88" s="37">
        <v>0</v>
      </c>
      <c r="EP88" s="37">
        <v>0</v>
      </c>
      <c r="EQ88" s="37">
        <v>0</v>
      </c>
      <c r="ER88" s="37">
        <v>0</v>
      </c>
      <c r="ES88" s="37">
        <v>0</v>
      </c>
      <c r="ET88" s="37">
        <v>0</v>
      </c>
      <c r="EU88" s="37">
        <v>0</v>
      </c>
      <c r="EV88" s="37">
        <v>0</v>
      </c>
      <c r="EW88" s="37">
        <v>0</v>
      </c>
      <c r="EX88" s="37">
        <v>0</v>
      </c>
      <c r="EY88" s="37">
        <v>0</v>
      </c>
      <c r="EZ88" s="37">
        <v>0</v>
      </c>
      <c r="FA88" s="37">
        <v>0</v>
      </c>
      <c r="FB88" s="37">
        <v>0</v>
      </c>
      <c r="FC88" s="37">
        <v>0</v>
      </c>
      <c r="FD88" s="37">
        <v>0</v>
      </c>
      <c r="FE88" s="37">
        <v>0</v>
      </c>
      <c r="FF88" s="37">
        <v>0</v>
      </c>
      <c r="FG88" s="37">
        <v>0</v>
      </c>
      <c r="FH88" s="37">
        <v>0</v>
      </c>
      <c r="FI88" s="37">
        <v>0</v>
      </c>
      <c r="FJ88" s="37">
        <v>0</v>
      </c>
      <c r="FK88" s="37">
        <v>0</v>
      </c>
      <c r="FL88" s="37">
        <v>0</v>
      </c>
      <c r="FM88" s="37">
        <v>0</v>
      </c>
      <c r="FN88" s="37">
        <v>0</v>
      </c>
      <c r="FO88" s="37">
        <v>0</v>
      </c>
      <c r="FP88" s="37">
        <v>0</v>
      </c>
      <c r="FQ88" s="37">
        <v>0</v>
      </c>
      <c r="FR88" s="37">
        <v>0</v>
      </c>
      <c r="FS88" s="37">
        <v>0</v>
      </c>
      <c r="FT88" s="37">
        <v>0</v>
      </c>
      <c r="FU88" s="37">
        <v>0</v>
      </c>
      <c r="FV88" s="37">
        <v>0</v>
      </c>
      <c r="FW88" s="37">
        <v>0</v>
      </c>
      <c r="FX88" s="37">
        <v>0</v>
      </c>
      <c r="FY88" s="37">
        <v>0</v>
      </c>
      <c r="FZ88" s="37">
        <v>0</v>
      </c>
      <c r="GA88" s="194">
        <v>0</v>
      </c>
      <c r="GB88" s="194">
        <v>0</v>
      </c>
      <c r="GC88" s="194">
        <v>0</v>
      </c>
      <c r="GD88" s="194">
        <v>0</v>
      </c>
      <c r="GE88" s="194">
        <v>0</v>
      </c>
      <c r="GF88" s="194">
        <v>0</v>
      </c>
      <c r="GG88" s="194">
        <v>0</v>
      </c>
      <c r="GH88" s="194">
        <v>0</v>
      </c>
      <c r="GI88" s="194">
        <v>0</v>
      </c>
      <c r="GJ88" s="194">
        <v>0</v>
      </c>
      <c r="GK88" s="194">
        <v>0</v>
      </c>
      <c r="GL88" s="194"/>
      <c r="GM88" s="194">
        <v>0</v>
      </c>
      <c r="GN88" s="194">
        <v>0</v>
      </c>
      <c r="GO88" s="194"/>
      <c r="GP88" s="194"/>
      <c r="GQ88" s="194"/>
      <c r="GR88" s="194"/>
      <c r="GS88" s="194"/>
      <c r="GT88" s="194"/>
      <c r="GU88" s="194"/>
      <c r="GV88" s="194"/>
      <c r="GW88" s="194"/>
      <c r="GX88" s="194">
        <v>0</v>
      </c>
      <c r="GY88" s="194"/>
      <c r="GZ88" s="194"/>
      <c r="HA88" s="194"/>
      <c r="HB88" s="194"/>
      <c r="HC88" s="194"/>
      <c r="HD88" s="194"/>
      <c r="HE88" s="194"/>
      <c r="HF88" s="194"/>
      <c r="HG88" s="194"/>
      <c r="HH88" s="194"/>
      <c r="HI88" s="194"/>
      <c r="HJ88" s="194"/>
      <c r="HK88" s="194"/>
      <c r="HL88" s="194"/>
      <c r="HM88" s="194"/>
      <c r="HN88" s="194"/>
      <c r="HO88" s="194"/>
      <c r="HP88" s="194"/>
      <c r="HQ88" s="194"/>
      <c r="HR88" s="194"/>
      <c r="HS88" s="194"/>
      <c r="HT88" s="194"/>
      <c r="HU88" s="194"/>
    </row>
    <row r="89" spans="1:229" ht="75" x14ac:dyDescent="0.25">
      <c r="A89" s="17">
        <v>80</v>
      </c>
      <c r="B89" s="18" t="s">
        <v>300</v>
      </c>
      <c r="C89" s="18" t="s">
        <v>1095</v>
      </c>
      <c r="D89" s="19">
        <v>5422947502</v>
      </c>
      <c r="E89" s="18" t="s">
        <v>1006</v>
      </c>
      <c r="F89" s="18" t="s">
        <v>1005</v>
      </c>
      <c r="G89" s="16">
        <f t="shared" si="15"/>
        <v>700</v>
      </c>
      <c r="H89" s="16">
        <f t="shared" si="16"/>
        <v>150</v>
      </c>
      <c r="I89" s="36">
        <f t="shared" si="14"/>
        <v>850</v>
      </c>
      <c r="J89" s="38">
        <v>0</v>
      </c>
      <c r="K89" s="38">
        <v>0</v>
      </c>
      <c r="L89" s="37">
        <v>0</v>
      </c>
      <c r="M89" s="37">
        <v>0</v>
      </c>
      <c r="N89" s="37">
        <v>700</v>
      </c>
      <c r="O89" s="37">
        <v>0</v>
      </c>
      <c r="P89" s="37"/>
      <c r="Q89" s="37">
        <v>150</v>
      </c>
      <c r="R89" s="37">
        <v>0</v>
      </c>
      <c r="S89" s="37"/>
      <c r="T89" s="37">
        <v>0</v>
      </c>
      <c r="U89" s="37">
        <v>0</v>
      </c>
      <c r="V89" s="37"/>
      <c r="W89" s="37">
        <v>0</v>
      </c>
      <c r="X89" s="37">
        <v>0</v>
      </c>
      <c r="Y89" s="37">
        <v>0</v>
      </c>
      <c r="Z89" s="37">
        <v>0</v>
      </c>
      <c r="AA89" s="37">
        <v>0</v>
      </c>
      <c r="AB89" s="37">
        <v>0</v>
      </c>
      <c r="AC89" s="37">
        <v>0</v>
      </c>
      <c r="AD89" s="37">
        <v>0</v>
      </c>
      <c r="AE89" s="37">
        <v>0</v>
      </c>
      <c r="AF89" s="37">
        <v>0</v>
      </c>
      <c r="AG89" s="37">
        <v>0</v>
      </c>
      <c r="AH89" s="37">
        <v>0</v>
      </c>
      <c r="AI89" s="37">
        <v>0</v>
      </c>
      <c r="AJ89" s="37">
        <v>0</v>
      </c>
      <c r="AK89" s="37">
        <v>0</v>
      </c>
      <c r="AL89" s="37">
        <v>425</v>
      </c>
      <c r="AM89" s="37">
        <v>2</v>
      </c>
      <c r="AN89" s="37">
        <v>0</v>
      </c>
      <c r="AO89" s="37">
        <v>0</v>
      </c>
      <c r="AP89" s="37">
        <v>0</v>
      </c>
      <c r="AQ89" s="37">
        <v>0</v>
      </c>
      <c r="AR89" s="37">
        <v>0</v>
      </c>
      <c r="AS89" s="37">
        <v>0</v>
      </c>
      <c r="AT89" s="37">
        <v>0</v>
      </c>
      <c r="AU89" s="37">
        <v>0</v>
      </c>
      <c r="AV89" s="37">
        <v>0</v>
      </c>
      <c r="AW89" s="37">
        <v>0</v>
      </c>
      <c r="AX89" s="37">
        <v>0</v>
      </c>
      <c r="AY89" s="37">
        <v>0</v>
      </c>
      <c r="AZ89" s="37">
        <v>0</v>
      </c>
      <c r="BA89" s="37">
        <v>0</v>
      </c>
      <c r="BB89" s="37">
        <v>0</v>
      </c>
      <c r="BC89" s="37"/>
      <c r="BD89" s="37">
        <v>0</v>
      </c>
      <c r="BE89" s="37">
        <v>0</v>
      </c>
      <c r="BF89" s="37">
        <v>0</v>
      </c>
      <c r="BG89" s="37">
        <v>0</v>
      </c>
      <c r="BH89" s="37">
        <v>0</v>
      </c>
      <c r="BI89" s="37">
        <v>0</v>
      </c>
      <c r="BJ89" s="37">
        <v>0</v>
      </c>
      <c r="BK89" s="37">
        <v>0</v>
      </c>
      <c r="BL89" s="38"/>
      <c r="BM89" s="38">
        <v>0</v>
      </c>
      <c r="BN89" s="37">
        <v>0</v>
      </c>
      <c r="BO89" s="37">
        <v>0</v>
      </c>
      <c r="BP89" s="37">
        <v>0</v>
      </c>
      <c r="BQ89" s="37">
        <v>0</v>
      </c>
      <c r="BR89" s="37">
        <v>0</v>
      </c>
      <c r="BS89" s="37">
        <v>0</v>
      </c>
      <c r="BT89" s="37"/>
      <c r="BU89" s="37"/>
      <c r="BV89" s="37"/>
      <c r="BW89" s="37"/>
      <c r="BX89" s="37"/>
      <c r="BY89" s="37">
        <v>0</v>
      </c>
      <c r="BZ89" s="37"/>
      <c r="CA89" s="37"/>
      <c r="CB89" s="37"/>
      <c r="CC89" s="37"/>
      <c r="CD89" s="37">
        <v>0</v>
      </c>
      <c r="CE89" s="37">
        <v>0</v>
      </c>
      <c r="CF89" s="37">
        <v>0</v>
      </c>
      <c r="CG89" s="37">
        <v>0</v>
      </c>
      <c r="CH89" s="37">
        <v>0</v>
      </c>
      <c r="CI89" s="37">
        <v>0</v>
      </c>
      <c r="CJ89" s="37">
        <v>0</v>
      </c>
      <c r="CK89" s="37">
        <v>0</v>
      </c>
      <c r="CL89" s="37">
        <v>0</v>
      </c>
      <c r="CM89" s="37">
        <v>0</v>
      </c>
      <c r="CN89" s="37">
        <v>0</v>
      </c>
      <c r="CO89" s="37">
        <v>0</v>
      </c>
      <c r="CP89" s="37">
        <v>0</v>
      </c>
      <c r="CQ89" s="37">
        <v>0</v>
      </c>
      <c r="CR89" s="37">
        <v>0</v>
      </c>
      <c r="CS89" s="37">
        <v>0</v>
      </c>
      <c r="CT89" s="37">
        <v>0</v>
      </c>
      <c r="CU89" s="37">
        <v>0</v>
      </c>
      <c r="CV89" s="37">
        <v>0</v>
      </c>
      <c r="CW89" s="37">
        <v>0</v>
      </c>
      <c r="CX89" s="37">
        <v>0</v>
      </c>
      <c r="CY89" s="37">
        <v>0</v>
      </c>
      <c r="CZ89" s="37">
        <v>0</v>
      </c>
      <c r="DA89" s="37">
        <v>0</v>
      </c>
      <c r="DB89" s="37">
        <v>0</v>
      </c>
      <c r="DC89" s="37">
        <v>0</v>
      </c>
      <c r="DD89" s="37"/>
      <c r="DE89" s="37">
        <v>0</v>
      </c>
      <c r="DF89" s="37"/>
      <c r="DG89" s="37">
        <v>0</v>
      </c>
      <c r="DH89" s="37">
        <v>0</v>
      </c>
      <c r="DI89" s="37">
        <v>0</v>
      </c>
      <c r="DJ89" s="37"/>
      <c r="DK89" s="37">
        <v>0</v>
      </c>
      <c r="DL89" s="37"/>
      <c r="DM89" s="37"/>
      <c r="DN89" s="37">
        <v>0</v>
      </c>
      <c r="DO89" s="37">
        <v>0</v>
      </c>
      <c r="DP89" s="37">
        <v>0</v>
      </c>
      <c r="DQ89" s="37">
        <v>0</v>
      </c>
      <c r="DR89" s="37">
        <v>0</v>
      </c>
      <c r="DS89" s="37">
        <v>0</v>
      </c>
      <c r="DT89" s="37"/>
      <c r="DU89" s="37"/>
      <c r="DV89" s="37">
        <v>0</v>
      </c>
      <c r="DW89" s="37">
        <v>0</v>
      </c>
      <c r="DX89" s="37">
        <v>0</v>
      </c>
      <c r="DY89" s="37">
        <v>0</v>
      </c>
      <c r="DZ89" s="37">
        <v>0</v>
      </c>
      <c r="EA89" s="37"/>
      <c r="EB89" s="37"/>
      <c r="EC89" s="37">
        <v>0</v>
      </c>
      <c r="ED89" s="37">
        <v>0</v>
      </c>
      <c r="EE89" s="37">
        <v>0</v>
      </c>
      <c r="EF89" s="37">
        <v>0</v>
      </c>
      <c r="EG89" s="37">
        <v>0</v>
      </c>
      <c r="EH89" s="37">
        <v>0</v>
      </c>
      <c r="EI89" s="37">
        <v>0</v>
      </c>
      <c r="EJ89" s="37"/>
      <c r="EK89" s="37">
        <v>0</v>
      </c>
      <c r="EL89" s="37"/>
      <c r="EM89" s="37">
        <v>0</v>
      </c>
      <c r="EN89" s="37">
        <v>0</v>
      </c>
      <c r="EO89" s="37">
        <v>0</v>
      </c>
      <c r="EP89" s="37">
        <v>0</v>
      </c>
      <c r="EQ89" s="37">
        <v>0</v>
      </c>
      <c r="ER89" s="37">
        <v>0</v>
      </c>
      <c r="ES89" s="37">
        <v>0</v>
      </c>
      <c r="ET89" s="37">
        <v>0</v>
      </c>
      <c r="EU89" s="37">
        <v>0</v>
      </c>
      <c r="EV89" s="37">
        <v>0</v>
      </c>
      <c r="EW89" s="37">
        <v>0</v>
      </c>
      <c r="EX89" s="37">
        <v>0</v>
      </c>
      <c r="EY89" s="37">
        <v>0</v>
      </c>
      <c r="EZ89" s="37">
        <v>0</v>
      </c>
      <c r="FA89" s="37">
        <v>0</v>
      </c>
      <c r="FB89" s="37">
        <v>0</v>
      </c>
      <c r="FC89" s="37">
        <v>0</v>
      </c>
      <c r="FD89" s="37">
        <v>0</v>
      </c>
      <c r="FE89" s="37">
        <v>0</v>
      </c>
      <c r="FF89" s="37">
        <v>0</v>
      </c>
      <c r="FG89" s="37">
        <v>0</v>
      </c>
      <c r="FH89" s="37">
        <v>0</v>
      </c>
      <c r="FI89" s="37">
        <v>0</v>
      </c>
      <c r="FJ89" s="37">
        <v>0</v>
      </c>
      <c r="FK89" s="37">
        <v>0</v>
      </c>
      <c r="FL89" s="37">
        <v>0</v>
      </c>
      <c r="FM89" s="37">
        <v>0</v>
      </c>
      <c r="FN89" s="37">
        <v>0</v>
      </c>
      <c r="FO89" s="37">
        <v>0</v>
      </c>
      <c r="FP89" s="37">
        <v>0</v>
      </c>
      <c r="FQ89" s="37">
        <v>0</v>
      </c>
      <c r="FR89" s="37">
        <v>0</v>
      </c>
      <c r="FS89" s="37">
        <v>0</v>
      </c>
      <c r="FT89" s="37">
        <v>0</v>
      </c>
      <c r="FU89" s="37">
        <v>0</v>
      </c>
      <c r="FV89" s="37">
        <v>0</v>
      </c>
      <c r="FW89" s="37">
        <v>0</v>
      </c>
      <c r="FX89" s="37">
        <v>0</v>
      </c>
      <c r="FY89" s="37">
        <v>0</v>
      </c>
      <c r="FZ89" s="37">
        <v>0</v>
      </c>
      <c r="GA89" s="194">
        <v>0</v>
      </c>
      <c r="GB89" s="194">
        <v>0</v>
      </c>
      <c r="GC89" s="194">
        <v>0</v>
      </c>
      <c r="GD89" s="194">
        <v>0</v>
      </c>
      <c r="GE89" s="194">
        <v>0</v>
      </c>
      <c r="GF89" s="194">
        <v>0</v>
      </c>
      <c r="GG89" s="194">
        <v>0</v>
      </c>
      <c r="GH89" s="194">
        <v>0</v>
      </c>
      <c r="GI89" s="194">
        <v>0</v>
      </c>
      <c r="GJ89" s="194">
        <v>0</v>
      </c>
      <c r="GK89" s="194">
        <v>0</v>
      </c>
      <c r="GL89" s="194"/>
      <c r="GM89" s="194">
        <v>0</v>
      </c>
      <c r="GN89" s="194">
        <v>0</v>
      </c>
      <c r="GO89" s="194"/>
      <c r="GP89" s="194"/>
      <c r="GQ89" s="194"/>
      <c r="GR89" s="194"/>
      <c r="GS89" s="194"/>
      <c r="GT89" s="194"/>
      <c r="GU89" s="194"/>
      <c r="GV89" s="194"/>
      <c r="GW89" s="194"/>
      <c r="GX89" s="194">
        <v>0</v>
      </c>
      <c r="GY89" s="194"/>
      <c r="GZ89" s="194"/>
      <c r="HA89" s="194"/>
      <c r="HB89" s="194"/>
      <c r="HC89" s="194"/>
      <c r="HD89" s="194"/>
      <c r="HE89" s="194"/>
      <c r="HF89" s="194"/>
      <c r="HG89" s="194"/>
      <c r="HH89" s="194"/>
      <c r="HI89" s="194"/>
      <c r="HJ89" s="194"/>
      <c r="HK89" s="194"/>
      <c r="HL89" s="194"/>
      <c r="HM89" s="194"/>
      <c r="HN89" s="194"/>
      <c r="HO89" s="194"/>
      <c r="HP89" s="194"/>
      <c r="HQ89" s="194"/>
      <c r="HR89" s="194"/>
      <c r="HS89" s="194"/>
      <c r="HT89" s="194"/>
      <c r="HU89" s="194"/>
    </row>
    <row r="90" spans="1:229" ht="131.25" x14ac:dyDescent="0.25">
      <c r="A90" s="17">
        <v>81</v>
      </c>
      <c r="B90" s="18" t="s">
        <v>300</v>
      </c>
      <c r="C90" s="18" t="s">
        <v>1096</v>
      </c>
      <c r="D90" s="19">
        <v>5423009022</v>
      </c>
      <c r="E90" s="18" t="s">
        <v>1006</v>
      </c>
      <c r="F90" s="18" t="s">
        <v>1005</v>
      </c>
      <c r="G90" s="16">
        <f t="shared" si="15"/>
        <v>982.55247461639999</v>
      </c>
      <c r="H90" s="16">
        <f t="shared" si="16"/>
        <v>2661.4001730182599</v>
      </c>
      <c r="I90" s="36">
        <f t="shared" si="14"/>
        <v>3643.95264763466</v>
      </c>
      <c r="J90" s="38">
        <v>0</v>
      </c>
      <c r="K90" s="38">
        <v>0</v>
      </c>
      <c r="L90" s="37">
        <v>0</v>
      </c>
      <c r="M90" s="37">
        <v>0</v>
      </c>
      <c r="N90" s="37">
        <v>0</v>
      </c>
      <c r="O90" s="37">
        <v>0</v>
      </c>
      <c r="P90" s="37"/>
      <c r="Q90" s="37">
        <v>0</v>
      </c>
      <c r="R90" s="37">
        <v>0</v>
      </c>
      <c r="S90" s="37"/>
      <c r="T90" s="37">
        <v>982.55247461639999</v>
      </c>
      <c r="U90" s="37">
        <v>0</v>
      </c>
      <c r="V90" s="37"/>
      <c r="W90" s="37">
        <v>1171.4001730182599</v>
      </c>
      <c r="X90" s="37">
        <v>0</v>
      </c>
      <c r="Y90" s="37">
        <v>0</v>
      </c>
      <c r="Z90" s="37">
        <v>0</v>
      </c>
      <c r="AA90" s="37">
        <v>0</v>
      </c>
      <c r="AB90" s="37">
        <v>0</v>
      </c>
      <c r="AC90" s="37">
        <v>0</v>
      </c>
      <c r="AD90" s="37">
        <v>0</v>
      </c>
      <c r="AE90" s="37">
        <v>0</v>
      </c>
      <c r="AF90" s="37">
        <v>0</v>
      </c>
      <c r="AG90" s="37">
        <v>0</v>
      </c>
      <c r="AH90" s="37">
        <v>0</v>
      </c>
      <c r="AI90" s="37">
        <v>0</v>
      </c>
      <c r="AJ90" s="37">
        <v>0</v>
      </c>
      <c r="AK90" s="37">
        <v>0</v>
      </c>
      <c r="AL90" s="37">
        <v>1087</v>
      </c>
      <c r="AM90" s="37">
        <v>2</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c r="BD90" s="37">
        <v>0</v>
      </c>
      <c r="BE90" s="37">
        <v>0</v>
      </c>
      <c r="BF90" s="37">
        <v>0</v>
      </c>
      <c r="BG90" s="37">
        <v>0</v>
      </c>
      <c r="BH90" s="37">
        <v>0</v>
      </c>
      <c r="BI90" s="37">
        <v>0</v>
      </c>
      <c r="BJ90" s="37">
        <v>0</v>
      </c>
      <c r="BK90" s="37">
        <v>1490</v>
      </c>
      <c r="BL90" s="38"/>
      <c r="BM90" s="38"/>
      <c r="BN90" s="37">
        <v>24</v>
      </c>
      <c r="BO90" s="37">
        <v>0</v>
      </c>
      <c r="BP90" s="37">
        <v>0</v>
      </c>
      <c r="BQ90" s="37">
        <v>0</v>
      </c>
      <c r="BR90" s="37">
        <v>0</v>
      </c>
      <c r="BS90" s="37">
        <v>0</v>
      </c>
      <c r="BT90" s="37"/>
      <c r="BU90" s="37"/>
      <c r="BV90" s="37"/>
      <c r="BW90" s="37"/>
      <c r="BX90" s="37"/>
      <c r="BY90" s="37">
        <v>0</v>
      </c>
      <c r="BZ90" s="37"/>
      <c r="CA90" s="37"/>
      <c r="CB90" s="37"/>
      <c r="CC90" s="37"/>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D90" s="37"/>
      <c r="DE90" s="37">
        <v>0</v>
      </c>
      <c r="DF90" s="37"/>
      <c r="DG90" s="37">
        <v>0</v>
      </c>
      <c r="DH90" s="37">
        <v>0</v>
      </c>
      <c r="DI90" s="37">
        <v>0</v>
      </c>
      <c r="DJ90" s="37"/>
      <c r="DK90" s="37">
        <v>0</v>
      </c>
      <c r="DL90" s="37"/>
      <c r="DM90" s="37"/>
      <c r="DN90" s="37">
        <v>0</v>
      </c>
      <c r="DO90" s="37">
        <v>0</v>
      </c>
      <c r="DP90" s="37">
        <v>0</v>
      </c>
      <c r="DQ90" s="37">
        <v>0</v>
      </c>
      <c r="DR90" s="37">
        <v>0</v>
      </c>
      <c r="DS90" s="37">
        <v>0</v>
      </c>
      <c r="DT90" s="37"/>
      <c r="DU90" s="37"/>
      <c r="DV90" s="37">
        <v>0</v>
      </c>
      <c r="DW90" s="37">
        <v>0</v>
      </c>
      <c r="DX90" s="37">
        <v>0</v>
      </c>
      <c r="DY90" s="37">
        <v>0</v>
      </c>
      <c r="DZ90" s="37">
        <v>0</v>
      </c>
      <c r="EA90" s="37"/>
      <c r="EB90" s="37"/>
      <c r="EC90" s="37">
        <v>0</v>
      </c>
      <c r="ED90" s="37">
        <v>0</v>
      </c>
      <c r="EE90" s="37">
        <v>0</v>
      </c>
      <c r="EF90" s="37">
        <v>0</v>
      </c>
      <c r="EG90" s="37">
        <v>0</v>
      </c>
      <c r="EH90" s="37">
        <v>0</v>
      </c>
      <c r="EI90" s="37">
        <v>0</v>
      </c>
      <c r="EJ90" s="37"/>
      <c r="EK90" s="37">
        <v>0</v>
      </c>
      <c r="EL90" s="37"/>
      <c r="EM90" s="37">
        <v>0</v>
      </c>
      <c r="EN90" s="37">
        <v>0</v>
      </c>
      <c r="EO90" s="37">
        <v>0</v>
      </c>
      <c r="EP90" s="37">
        <v>0</v>
      </c>
      <c r="EQ90" s="37">
        <v>0</v>
      </c>
      <c r="ER90" s="37">
        <v>0</v>
      </c>
      <c r="ES90" s="37">
        <v>0</v>
      </c>
      <c r="ET90" s="37">
        <v>0</v>
      </c>
      <c r="EU90" s="37">
        <v>0</v>
      </c>
      <c r="EV90" s="37">
        <v>0</v>
      </c>
      <c r="EW90" s="37">
        <v>0</v>
      </c>
      <c r="EX90" s="37">
        <v>0</v>
      </c>
      <c r="EY90" s="37">
        <v>0</v>
      </c>
      <c r="EZ90" s="37">
        <v>0</v>
      </c>
      <c r="FA90" s="37">
        <v>0</v>
      </c>
      <c r="FB90" s="37">
        <v>0</v>
      </c>
      <c r="FC90" s="37">
        <v>0</v>
      </c>
      <c r="FD90" s="37">
        <v>0</v>
      </c>
      <c r="FE90" s="37">
        <v>0</v>
      </c>
      <c r="FF90" s="37">
        <v>0</v>
      </c>
      <c r="FG90" s="37">
        <v>0</v>
      </c>
      <c r="FH90" s="37">
        <v>0</v>
      </c>
      <c r="FI90" s="37">
        <v>0</v>
      </c>
      <c r="FJ90" s="37">
        <v>0</v>
      </c>
      <c r="FK90" s="37">
        <v>0</v>
      </c>
      <c r="FL90" s="37">
        <v>0</v>
      </c>
      <c r="FM90" s="37">
        <v>0</v>
      </c>
      <c r="FN90" s="37">
        <v>0</v>
      </c>
      <c r="FO90" s="37">
        <v>0</v>
      </c>
      <c r="FP90" s="37">
        <v>0</v>
      </c>
      <c r="FQ90" s="37">
        <v>0</v>
      </c>
      <c r="FR90" s="37">
        <v>0</v>
      </c>
      <c r="FS90" s="37">
        <v>0</v>
      </c>
      <c r="FT90" s="37">
        <v>0</v>
      </c>
      <c r="FU90" s="37">
        <v>0</v>
      </c>
      <c r="FV90" s="37">
        <v>0</v>
      </c>
      <c r="FW90" s="37">
        <v>0</v>
      </c>
      <c r="FX90" s="37">
        <v>0</v>
      </c>
      <c r="FY90" s="37">
        <v>0</v>
      </c>
      <c r="FZ90" s="37">
        <v>0</v>
      </c>
      <c r="GA90" s="194">
        <v>0</v>
      </c>
      <c r="GB90" s="194">
        <v>0</v>
      </c>
      <c r="GC90" s="194">
        <v>0</v>
      </c>
      <c r="GD90" s="194">
        <v>0</v>
      </c>
      <c r="GE90" s="194">
        <v>0</v>
      </c>
      <c r="GF90" s="194">
        <v>0</v>
      </c>
      <c r="GG90" s="194">
        <v>0</v>
      </c>
      <c r="GH90" s="194">
        <v>0</v>
      </c>
      <c r="GI90" s="194">
        <v>0</v>
      </c>
      <c r="GJ90" s="194">
        <v>0</v>
      </c>
      <c r="GK90" s="194">
        <v>0</v>
      </c>
      <c r="GL90" s="194"/>
      <c r="GM90" s="194">
        <v>0</v>
      </c>
      <c r="GN90" s="194">
        <v>0</v>
      </c>
      <c r="GO90" s="194"/>
      <c r="GP90" s="194"/>
      <c r="GQ90" s="194"/>
      <c r="GR90" s="194"/>
      <c r="GS90" s="194"/>
      <c r="GT90" s="194"/>
      <c r="GU90" s="194"/>
      <c r="GV90" s="194"/>
      <c r="GW90" s="194"/>
      <c r="GX90" s="194">
        <v>0</v>
      </c>
      <c r="GY90" s="194"/>
      <c r="GZ90" s="194"/>
      <c r="HA90" s="194"/>
      <c r="HB90" s="194"/>
      <c r="HC90" s="194"/>
      <c r="HD90" s="194"/>
      <c r="HE90" s="194"/>
      <c r="HF90" s="194"/>
      <c r="HG90" s="194"/>
      <c r="HH90" s="194"/>
      <c r="HI90" s="194"/>
      <c r="HJ90" s="194"/>
      <c r="HK90" s="194"/>
      <c r="HL90" s="194"/>
      <c r="HM90" s="194"/>
      <c r="HN90" s="194"/>
      <c r="HO90" s="194"/>
      <c r="HP90" s="194"/>
      <c r="HQ90" s="194"/>
      <c r="HR90" s="194"/>
      <c r="HS90" s="194"/>
      <c r="HT90" s="194"/>
      <c r="HU90" s="194"/>
    </row>
    <row r="91" spans="1:229" ht="112.5" x14ac:dyDescent="0.25">
      <c r="A91" s="17">
        <v>82</v>
      </c>
      <c r="B91" s="18" t="s">
        <v>300</v>
      </c>
      <c r="C91" s="18" t="s">
        <v>1097</v>
      </c>
      <c r="D91" s="19">
        <v>5423030982</v>
      </c>
      <c r="E91" s="18" t="s">
        <v>1006</v>
      </c>
      <c r="F91" s="18" t="s">
        <v>1005</v>
      </c>
      <c r="G91" s="16">
        <f t="shared" si="15"/>
        <v>0</v>
      </c>
      <c r="H91" s="16">
        <f t="shared" si="16"/>
        <v>839</v>
      </c>
      <c r="I91" s="36">
        <f t="shared" si="14"/>
        <v>839</v>
      </c>
      <c r="J91" s="38"/>
      <c r="K91" s="38"/>
      <c r="L91" s="37"/>
      <c r="M91" s="37"/>
      <c r="N91" s="37"/>
      <c r="O91" s="37"/>
      <c r="P91" s="37"/>
      <c r="Q91" s="37">
        <v>839</v>
      </c>
      <c r="R91" s="37"/>
      <c r="S91" s="37"/>
      <c r="T91" s="37"/>
      <c r="U91" s="37"/>
      <c r="V91" s="37"/>
      <c r="W91" s="37"/>
      <c r="X91" s="37"/>
      <c r="Y91" s="37"/>
      <c r="Z91" s="37">
        <v>0</v>
      </c>
      <c r="AA91" s="37"/>
      <c r="AB91" s="37"/>
      <c r="AC91" s="37">
        <v>0</v>
      </c>
      <c r="AD91" s="37"/>
      <c r="AE91" s="37"/>
      <c r="AF91" s="37"/>
      <c r="AG91" s="37"/>
      <c r="AH91" s="37"/>
      <c r="AI91" s="37">
        <v>0</v>
      </c>
      <c r="AJ91" s="37"/>
      <c r="AK91" s="37"/>
      <c r="AL91" s="37">
        <v>0.4</v>
      </c>
      <c r="AM91" s="37">
        <v>2</v>
      </c>
      <c r="AN91" s="37">
        <v>0</v>
      </c>
      <c r="AO91" s="37"/>
      <c r="AP91" s="37"/>
      <c r="AQ91" s="37"/>
      <c r="AR91" s="37">
        <v>0</v>
      </c>
      <c r="AS91" s="37">
        <v>0</v>
      </c>
      <c r="AT91" s="37">
        <v>0</v>
      </c>
      <c r="AU91" s="37">
        <v>0</v>
      </c>
      <c r="AV91" s="37"/>
      <c r="AW91" s="37">
        <v>0</v>
      </c>
      <c r="AX91" s="37"/>
      <c r="AY91" s="37">
        <v>0</v>
      </c>
      <c r="AZ91" s="37">
        <v>0</v>
      </c>
      <c r="BA91" s="37">
        <v>0</v>
      </c>
      <c r="BB91" s="37"/>
      <c r="BC91" s="37"/>
      <c r="BD91" s="37"/>
      <c r="BE91" s="37"/>
      <c r="BF91" s="37"/>
      <c r="BG91" s="37"/>
      <c r="BH91" s="37"/>
      <c r="BI91" s="37">
        <v>0</v>
      </c>
      <c r="BJ91" s="37">
        <v>0</v>
      </c>
      <c r="BK91" s="37"/>
      <c r="BL91" s="38"/>
      <c r="BM91" s="38">
        <v>0</v>
      </c>
      <c r="BN91" s="37">
        <v>0</v>
      </c>
      <c r="BO91" s="37"/>
      <c r="BP91" s="37"/>
      <c r="BQ91" s="37"/>
      <c r="BR91" s="37"/>
      <c r="BS91" s="37"/>
      <c r="BT91" s="37"/>
      <c r="BU91" s="37"/>
      <c r="BV91" s="37"/>
      <c r="BW91" s="37"/>
      <c r="BX91" s="37"/>
      <c r="BY91" s="37">
        <v>0</v>
      </c>
      <c r="BZ91" s="37"/>
      <c r="CA91" s="37"/>
      <c r="CB91" s="37"/>
      <c r="CC91" s="37"/>
      <c r="CD91" s="37"/>
      <c r="CE91" s="37"/>
      <c r="CF91" s="37"/>
      <c r="CG91" s="37"/>
      <c r="CH91" s="37"/>
      <c r="CI91" s="37"/>
      <c r="CJ91" s="37"/>
      <c r="CK91" s="37"/>
      <c r="CL91" s="37"/>
      <c r="CM91" s="37"/>
      <c r="CN91" s="37"/>
      <c r="CO91" s="37"/>
      <c r="CP91" s="37"/>
      <c r="CQ91" s="37">
        <v>0</v>
      </c>
      <c r="CR91" s="37"/>
      <c r="CS91" s="37"/>
      <c r="CT91" s="37"/>
      <c r="CU91" s="37"/>
      <c r="CV91" s="37"/>
      <c r="CW91" s="37"/>
      <c r="CX91" s="37"/>
      <c r="CY91" s="37">
        <v>0</v>
      </c>
      <c r="CZ91" s="37"/>
      <c r="DA91" s="37"/>
      <c r="DB91" s="37"/>
      <c r="DC91" s="37"/>
      <c r="DD91" s="37"/>
      <c r="DE91" s="37"/>
      <c r="DF91" s="37">
        <v>0</v>
      </c>
      <c r="DG91" s="37">
        <v>0</v>
      </c>
      <c r="DH91" s="37">
        <v>0</v>
      </c>
      <c r="DI91" s="37"/>
      <c r="DJ91" s="37"/>
      <c r="DK91" s="37"/>
      <c r="DL91" s="37">
        <v>0</v>
      </c>
      <c r="DM91" s="37"/>
      <c r="DN91" s="37">
        <v>0</v>
      </c>
      <c r="DO91" s="37"/>
      <c r="DP91" s="37"/>
      <c r="DQ91" s="37"/>
      <c r="DR91" s="37"/>
      <c r="DS91" s="37"/>
      <c r="DT91" s="37"/>
      <c r="DU91" s="37"/>
      <c r="DV91" s="37">
        <v>0</v>
      </c>
      <c r="DW91" s="37"/>
      <c r="DX91" s="37"/>
      <c r="DY91" s="37"/>
      <c r="DZ91" s="37"/>
      <c r="EA91" s="37"/>
      <c r="EB91" s="37"/>
      <c r="EC91" s="37">
        <v>0</v>
      </c>
      <c r="ED91" s="37">
        <v>0</v>
      </c>
      <c r="EE91" s="37">
        <v>0</v>
      </c>
      <c r="EF91" s="37"/>
      <c r="EG91" s="37"/>
      <c r="EH91" s="37"/>
      <c r="EI91" s="37">
        <v>0</v>
      </c>
      <c r="EJ91" s="37">
        <v>0</v>
      </c>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194"/>
      <c r="GB91" s="194"/>
      <c r="GC91" s="194"/>
      <c r="GD91" s="194"/>
      <c r="GE91" s="194"/>
      <c r="GF91" s="194"/>
      <c r="GG91" s="194"/>
      <c r="GH91" s="194"/>
      <c r="GI91" s="194"/>
      <c r="GJ91" s="194"/>
      <c r="GK91" s="194"/>
      <c r="GL91" s="194"/>
      <c r="GM91" s="194">
        <v>0</v>
      </c>
      <c r="GN91" s="194">
        <v>0</v>
      </c>
      <c r="GO91" s="194"/>
      <c r="GP91" s="194"/>
      <c r="GQ91" s="194"/>
      <c r="GR91" s="194"/>
      <c r="GS91" s="194"/>
      <c r="GT91" s="194"/>
      <c r="GU91" s="194"/>
      <c r="GV91" s="194"/>
      <c r="GW91" s="194"/>
      <c r="GX91" s="194">
        <v>0</v>
      </c>
      <c r="GY91" s="194"/>
      <c r="GZ91" s="194"/>
      <c r="HA91" s="194"/>
      <c r="HB91" s="194"/>
      <c r="HC91" s="194"/>
      <c r="HD91" s="194"/>
      <c r="HE91" s="194"/>
      <c r="HF91" s="194"/>
      <c r="HG91" s="194"/>
      <c r="HH91" s="194"/>
      <c r="HI91" s="194"/>
      <c r="HJ91" s="194"/>
      <c r="HK91" s="194"/>
      <c r="HL91" s="194"/>
      <c r="HM91" s="194"/>
      <c r="HN91" s="194"/>
      <c r="HO91" s="194"/>
      <c r="HP91" s="194"/>
      <c r="HQ91" s="194"/>
      <c r="HR91" s="194"/>
      <c r="HS91" s="194"/>
      <c r="HT91" s="194"/>
      <c r="HU91" s="194"/>
    </row>
    <row r="92" spans="1:229" ht="131.25" x14ac:dyDescent="0.25">
      <c r="A92" s="17">
        <v>83</v>
      </c>
      <c r="B92" s="18" t="s">
        <v>300</v>
      </c>
      <c r="C92" s="18" t="s">
        <v>1098</v>
      </c>
      <c r="D92" s="19">
        <v>5423085542</v>
      </c>
      <c r="E92" s="18" t="s">
        <v>1006</v>
      </c>
      <c r="F92" s="18" t="s">
        <v>1005</v>
      </c>
      <c r="G92" s="16">
        <f t="shared" si="15"/>
        <v>0</v>
      </c>
      <c r="H92" s="16">
        <f t="shared" si="16"/>
        <v>1188</v>
      </c>
      <c r="I92" s="36">
        <f t="shared" si="14"/>
        <v>1188</v>
      </c>
      <c r="J92" s="38">
        <v>0</v>
      </c>
      <c r="K92" s="38">
        <v>0</v>
      </c>
      <c r="L92" s="37">
        <v>0</v>
      </c>
      <c r="M92" s="37">
        <v>0</v>
      </c>
      <c r="N92" s="37">
        <v>0</v>
      </c>
      <c r="O92" s="37">
        <v>0</v>
      </c>
      <c r="P92" s="37"/>
      <c r="Q92" s="37">
        <v>0</v>
      </c>
      <c r="R92" s="37">
        <v>0</v>
      </c>
      <c r="S92" s="37"/>
      <c r="T92" s="37">
        <v>0</v>
      </c>
      <c r="U92" s="37">
        <v>0</v>
      </c>
      <c r="V92" s="37"/>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c r="BD92" s="37">
        <v>0</v>
      </c>
      <c r="BE92" s="37">
        <v>0</v>
      </c>
      <c r="BF92" s="37">
        <v>0</v>
      </c>
      <c r="BG92" s="37">
        <v>0</v>
      </c>
      <c r="BH92" s="37">
        <v>0</v>
      </c>
      <c r="BI92" s="37">
        <v>0</v>
      </c>
      <c r="BJ92" s="37">
        <v>0</v>
      </c>
      <c r="BK92" s="38">
        <v>1188</v>
      </c>
      <c r="BL92" s="38"/>
      <c r="BM92" s="38"/>
      <c r="BN92" s="37">
        <v>27</v>
      </c>
      <c r="BO92" s="37">
        <v>0</v>
      </c>
      <c r="BP92" s="37">
        <v>0</v>
      </c>
      <c r="BQ92" s="37">
        <v>0</v>
      </c>
      <c r="BR92" s="37">
        <v>0</v>
      </c>
      <c r="BS92" s="37">
        <v>0</v>
      </c>
      <c r="BT92" s="37"/>
      <c r="BU92" s="37"/>
      <c r="BV92" s="37"/>
      <c r="BW92" s="37"/>
      <c r="BX92" s="37"/>
      <c r="BY92" s="37">
        <v>0</v>
      </c>
      <c r="BZ92" s="37"/>
      <c r="CA92" s="37"/>
      <c r="CB92" s="37"/>
      <c r="CC92" s="37"/>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D92" s="37"/>
      <c r="DE92" s="37">
        <v>0</v>
      </c>
      <c r="DF92" s="37"/>
      <c r="DG92" s="37">
        <v>0</v>
      </c>
      <c r="DH92" s="37">
        <v>0</v>
      </c>
      <c r="DI92" s="37">
        <v>0</v>
      </c>
      <c r="DJ92" s="37"/>
      <c r="DK92" s="37">
        <v>0</v>
      </c>
      <c r="DL92" s="37"/>
      <c r="DM92" s="37"/>
      <c r="DN92" s="37">
        <v>0</v>
      </c>
      <c r="DO92" s="37">
        <v>0</v>
      </c>
      <c r="DP92" s="37">
        <v>0</v>
      </c>
      <c r="DQ92" s="37">
        <v>0</v>
      </c>
      <c r="DR92" s="37">
        <v>0</v>
      </c>
      <c r="DS92" s="37">
        <v>0</v>
      </c>
      <c r="DT92" s="37"/>
      <c r="DU92" s="37"/>
      <c r="DV92" s="37">
        <v>0</v>
      </c>
      <c r="DW92" s="37">
        <v>0</v>
      </c>
      <c r="DX92" s="37">
        <v>0</v>
      </c>
      <c r="DY92" s="37">
        <v>0</v>
      </c>
      <c r="DZ92" s="37">
        <v>0</v>
      </c>
      <c r="EA92" s="37"/>
      <c r="EB92" s="37"/>
      <c r="EC92" s="37">
        <v>0</v>
      </c>
      <c r="ED92" s="37">
        <v>0</v>
      </c>
      <c r="EE92" s="37">
        <v>0</v>
      </c>
      <c r="EF92" s="37">
        <v>0</v>
      </c>
      <c r="EG92" s="37">
        <v>0</v>
      </c>
      <c r="EH92" s="37">
        <v>0</v>
      </c>
      <c r="EI92" s="37">
        <v>0</v>
      </c>
      <c r="EJ92" s="37"/>
      <c r="EK92" s="37">
        <v>0</v>
      </c>
      <c r="EL92" s="37"/>
      <c r="EM92" s="37">
        <v>0</v>
      </c>
      <c r="EN92" s="37">
        <v>0</v>
      </c>
      <c r="EO92" s="37">
        <v>0</v>
      </c>
      <c r="EP92" s="37">
        <v>0</v>
      </c>
      <c r="EQ92" s="37">
        <v>0</v>
      </c>
      <c r="ER92" s="37">
        <v>0</v>
      </c>
      <c r="ES92" s="37">
        <v>0</v>
      </c>
      <c r="ET92" s="37">
        <v>0</v>
      </c>
      <c r="EU92" s="37">
        <v>0</v>
      </c>
      <c r="EV92" s="37">
        <v>0</v>
      </c>
      <c r="EW92" s="37">
        <v>0</v>
      </c>
      <c r="EX92" s="37">
        <v>0</v>
      </c>
      <c r="EY92" s="37">
        <v>0</v>
      </c>
      <c r="EZ92" s="37">
        <v>0</v>
      </c>
      <c r="FA92" s="37">
        <v>0</v>
      </c>
      <c r="FB92" s="37">
        <v>0</v>
      </c>
      <c r="FC92" s="37">
        <v>0</v>
      </c>
      <c r="FD92" s="37">
        <v>0</v>
      </c>
      <c r="FE92" s="37">
        <v>0</v>
      </c>
      <c r="FF92" s="37">
        <v>0</v>
      </c>
      <c r="FG92" s="37">
        <v>0</v>
      </c>
      <c r="FH92" s="37">
        <v>0</v>
      </c>
      <c r="FI92" s="37">
        <v>0</v>
      </c>
      <c r="FJ92" s="37">
        <v>0</v>
      </c>
      <c r="FK92" s="37">
        <v>0</v>
      </c>
      <c r="FL92" s="37">
        <v>0</v>
      </c>
      <c r="FM92" s="37">
        <v>0</v>
      </c>
      <c r="FN92" s="37">
        <v>0</v>
      </c>
      <c r="FO92" s="37">
        <v>0</v>
      </c>
      <c r="FP92" s="37">
        <v>0</v>
      </c>
      <c r="FQ92" s="37">
        <v>0</v>
      </c>
      <c r="FR92" s="37">
        <v>0</v>
      </c>
      <c r="FS92" s="37">
        <v>0</v>
      </c>
      <c r="FT92" s="37">
        <v>0</v>
      </c>
      <c r="FU92" s="37">
        <v>0</v>
      </c>
      <c r="FV92" s="37">
        <v>0</v>
      </c>
      <c r="FW92" s="37">
        <v>0</v>
      </c>
      <c r="FX92" s="37">
        <v>0</v>
      </c>
      <c r="FY92" s="37">
        <v>0</v>
      </c>
      <c r="FZ92" s="37">
        <v>0</v>
      </c>
      <c r="GA92" s="194">
        <v>0</v>
      </c>
      <c r="GB92" s="194">
        <v>0</v>
      </c>
      <c r="GC92" s="194">
        <v>0</v>
      </c>
      <c r="GD92" s="194">
        <v>0</v>
      </c>
      <c r="GE92" s="194">
        <v>0</v>
      </c>
      <c r="GF92" s="194">
        <v>0</v>
      </c>
      <c r="GG92" s="194">
        <v>0</v>
      </c>
      <c r="GH92" s="194">
        <v>0</v>
      </c>
      <c r="GI92" s="194">
        <v>0</v>
      </c>
      <c r="GJ92" s="194">
        <v>0</v>
      </c>
      <c r="GK92" s="194">
        <v>0</v>
      </c>
      <c r="GL92" s="194"/>
      <c r="GM92" s="194">
        <v>0</v>
      </c>
      <c r="GN92" s="194">
        <v>0</v>
      </c>
      <c r="GO92" s="194"/>
      <c r="GP92" s="194"/>
      <c r="GQ92" s="194"/>
      <c r="GR92" s="194"/>
      <c r="GS92" s="194"/>
      <c r="GT92" s="194"/>
      <c r="GU92" s="194"/>
      <c r="GV92" s="194"/>
      <c r="GW92" s="194"/>
      <c r="GX92" s="194">
        <v>0</v>
      </c>
      <c r="GY92" s="194"/>
      <c r="GZ92" s="194"/>
      <c r="HA92" s="194"/>
      <c r="HB92" s="194"/>
      <c r="HC92" s="194"/>
      <c r="HD92" s="194"/>
      <c r="HE92" s="194"/>
      <c r="HF92" s="194"/>
      <c r="HG92" s="194"/>
      <c r="HH92" s="194"/>
      <c r="HI92" s="194"/>
      <c r="HJ92" s="194"/>
      <c r="HK92" s="194"/>
      <c r="HL92" s="194"/>
      <c r="HM92" s="194"/>
      <c r="HN92" s="194"/>
      <c r="HO92" s="194"/>
      <c r="HP92" s="194"/>
      <c r="HQ92" s="194"/>
      <c r="HR92" s="194"/>
      <c r="HS92" s="194"/>
      <c r="HT92" s="194"/>
      <c r="HU92" s="194"/>
    </row>
    <row r="93" spans="1:229" ht="75" x14ac:dyDescent="0.25">
      <c r="A93" s="17">
        <v>84</v>
      </c>
      <c r="B93" s="18" t="s">
        <v>300</v>
      </c>
      <c r="C93" s="18" t="s">
        <v>1099</v>
      </c>
      <c r="D93" s="19">
        <v>5419441982</v>
      </c>
      <c r="E93" s="18" t="s">
        <v>1008</v>
      </c>
      <c r="F93" s="18" t="s">
        <v>937</v>
      </c>
      <c r="G93" s="16">
        <f t="shared" si="15"/>
        <v>1900</v>
      </c>
      <c r="H93" s="16">
        <f t="shared" si="16"/>
        <v>510.9</v>
      </c>
      <c r="I93" s="36">
        <f t="shared" si="14"/>
        <v>2410.9</v>
      </c>
      <c r="J93" s="38">
        <v>0</v>
      </c>
      <c r="K93" s="38">
        <v>0</v>
      </c>
      <c r="L93" s="37">
        <v>0</v>
      </c>
      <c r="M93" s="37">
        <v>0</v>
      </c>
      <c r="N93" s="37">
        <v>1900</v>
      </c>
      <c r="O93" s="37"/>
      <c r="P93" s="37">
        <v>0</v>
      </c>
      <c r="Q93" s="37">
        <v>227</v>
      </c>
      <c r="R93" s="37">
        <v>0</v>
      </c>
      <c r="S93" s="37"/>
      <c r="T93" s="37">
        <v>0</v>
      </c>
      <c r="U93" s="37">
        <v>0</v>
      </c>
      <c r="V93" s="37"/>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930</v>
      </c>
      <c r="AM93" s="37">
        <v>2</v>
      </c>
      <c r="AN93" s="37">
        <v>0</v>
      </c>
      <c r="AO93" s="37">
        <v>0</v>
      </c>
      <c r="AP93" s="37">
        <v>0</v>
      </c>
      <c r="AQ93" s="37">
        <v>0</v>
      </c>
      <c r="AR93" s="37">
        <v>0</v>
      </c>
      <c r="AS93" s="37">
        <v>0</v>
      </c>
      <c r="AT93" s="37">
        <v>0</v>
      </c>
      <c r="AU93" s="37">
        <v>0</v>
      </c>
      <c r="AV93" s="37">
        <v>0</v>
      </c>
      <c r="AW93" s="37">
        <v>0</v>
      </c>
      <c r="AX93" s="37">
        <v>0</v>
      </c>
      <c r="AY93" s="37">
        <v>0</v>
      </c>
      <c r="AZ93" s="37">
        <v>0</v>
      </c>
      <c r="BA93" s="37"/>
      <c r="BB93" s="37">
        <v>67</v>
      </c>
      <c r="BC93" s="37"/>
      <c r="BD93" s="37">
        <v>0</v>
      </c>
      <c r="BE93" s="37">
        <v>0</v>
      </c>
      <c r="BF93" s="37">
        <v>0</v>
      </c>
      <c r="BG93" s="37">
        <v>0</v>
      </c>
      <c r="BH93" s="37">
        <v>0</v>
      </c>
      <c r="BI93" s="37">
        <v>45</v>
      </c>
      <c r="BJ93" s="37">
        <v>1.5</v>
      </c>
      <c r="BK93" s="38">
        <v>216.9</v>
      </c>
      <c r="BL93" s="38"/>
      <c r="BM93" s="38"/>
      <c r="BN93" s="37">
        <v>0</v>
      </c>
      <c r="BO93" s="37">
        <v>0</v>
      </c>
      <c r="BP93" s="37">
        <v>0</v>
      </c>
      <c r="BQ93" s="37">
        <v>0</v>
      </c>
      <c r="BR93" s="37">
        <v>0</v>
      </c>
      <c r="BS93" s="37">
        <v>0</v>
      </c>
      <c r="BT93" s="37"/>
      <c r="BU93" s="37"/>
      <c r="BV93" s="37"/>
      <c r="BW93" s="37"/>
      <c r="BX93" s="37"/>
      <c r="BY93" s="37">
        <v>0</v>
      </c>
      <c r="BZ93" s="37"/>
      <c r="CA93" s="37"/>
      <c r="CB93" s="37"/>
      <c r="CC93" s="37"/>
      <c r="CD93" s="37">
        <v>0</v>
      </c>
      <c r="CE93" s="37">
        <v>0</v>
      </c>
      <c r="CF93" s="37">
        <v>0</v>
      </c>
      <c r="CG93" s="37">
        <v>0</v>
      </c>
      <c r="CH93" s="37">
        <v>0</v>
      </c>
      <c r="CI93" s="37">
        <v>0</v>
      </c>
      <c r="CJ93" s="37">
        <v>0</v>
      </c>
      <c r="CK93" s="37">
        <v>0</v>
      </c>
      <c r="CL93" s="37">
        <v>14</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D93" s="37"/>
      <c r="DE93" s="37">
        <v>0</v>
      </c>
      <c r="DF93" s="37"/>
      <c r="DG93" s="37">
        <v>0</v>
      </c>
      <c r="DH93" s="37">
        <v>0</v>
      </c>
      <c r="DI93" s="37">
        <v>0</v>
      </c>
      <c r="DJ93" s="37"/>
      <c r="DK93" s="37">
        <v>0</v>
      </c>
      <c r="DL93" s="37"/>
      <c r="DM93" s="37"/>
      <c r="DN93" s="37">
        <v>0</v>
      </c>
      <c r="DO93" s="37">
        <v>0</v>
      </c>
      <c r="DP93" s="37">
        <v>0</v>
      </c>
      <c r="DQ93" s="37">
        <v>0</v>
      </c>
      <c r="DR93" s="37">
        <v>0</v>
      </c>
      <c r="DS93" s="37">
        <v>0</v>
      </c>
      <c r="DT93" s="37"/>
      <c r="DU93" s="37"/>
      <c r="DV93" s="37">
        <v>0</v>
      </c>
      <c r="DW93" s="37">
        <v>0</v>
      </c>
      <c r="DX93" s="37">
        <v>0</v>
      </c>
      <c r="DY93" s="37">
        <v>0</v>
      </c>
      <c r="DZ93" s="37">
        <v>0</v>
      </c>
      <c r="EA93" s="37"/>
      <c r="EB93" s="37"/>
      <c r="EC93" s="37">
        <v>0</v>
      </c>
      <c r="ED93" s="37">
        <v>0</v>
      </c>
      <c r="EE93" s="37">
        <v>0</v>
      </c>
      <c r="EF93" s="37">
        <v>0</v>
      </c>
      <c r="EG93" s="37">
        <v>0</v>
      </c>
      <c r="EH93" s="37">
        <v>0</v>
      </c>
      <c r="EI93" s="37">
        <v>0</v>
      </c>
      <c r="EJ93" s="37"/>
      <c r="EK93" s="37">
        <v>0</v>
      </c>
      <c r="EL93" s="37"/>
      <c r="EM93" s="37">
        <v>0</v>
      </c>
      <c r="EN93" s="37">
        <v>0</v>
      </c>
      <c r="EO93" s="37">
        <v>0</v>
      </c>
      <c r="EP93" s="37">
        <v>0</v>
      </c>
      <c r="EQ93" s="37">
        <v>0</v>
      </c>
      <c r="ER93" s="37">
        <v>0</v>
      </c>
      <c r="ES93" s="37">
        <v>0</v>
      </c>
      <c r="ET93" s="37">
        <v>0</v>
      </c>
      <c r="EU93" s="37">
        <v>0</v>
      </c>
      <c r="EV93" s="37">
        <v>0</v>
      </c>
      <c r="EW93" s="37">
        <v>0</v>
      </c>
      <c r="EX93" s="37">
        <v>0</v>
      </c>
      <c r="EY93" s="37">
        <v>0</v>
      </c>
      <c r="EZ93" s="37">
        <v>0</v>
      </c>
      <c r="FA93" s="37">
        <v>0</v>
      </c>
      <c r="FB93" s="37">
        <v>0</v>
      </c>
      <c r="FC93" s="37">
        <v>0</v>
      </c>
      <c r="FD93" s="37">
        <v>0</v>
      </c>
      <c r="FE93" s="37">
        <v>0</v>
      </c>
      <c r="FF93" s="37">
        <v>0</v>
      </c>
      <c r="FG93" s="37">
        <v>0</v>
      </c>
      <c r="FH93" s="37">
        <v>0</v>
      </c>
      <c r="FI93" s="37">
        <v>0</v>
      </c>
      <c r="FJ93" s="37">
        <v>0</v>
      </c>
      <c r="FK93" s="37">
        <v>0</v>
      </c>
      <c r="FL93" s="37">
        <v>0</v>
      </c>
      <c r="FM93" s="37">
        <v>0</v>
      </c>
      <c r="FN93" s="37">
        <v>0</v>
      </c>
      <c r="FO93" s="37">
        <v>0</v>
      </c>
      <c r="FP93" s="37">
        <v>0</v>
      </c>
      <c r="FQ93" s="37">
        <v>0</v>
      </c>
      <c r="FR93" s="37">
        <v>0</v>
      </c>
      <c r="FS93" s="37">
        <v>0</v>
      </c>
      <c r="FT93" s="37">
        <v>0</v>
      </c>
      <c r="FU93" s="37">
        <v>0</v>
      </c>
      <c r="FV93" s="37">
        <v>0</v>
      </c>
      <c r="FW93" s="37">
        <v>0</v>
      </c>
      <c r="FX93" s="37">
        <v>0</v>
      </c>
      <c r="FY93" s="37">
        <v>0</v>
      </c>
      <c r="FZ93" s="37">
        <v>0</v>
      </c>
      <c r="GA93" s="194">
        <v>0</v>
      </c>
      <c r="GB93" s="194">
        <v>0</v>
      </c>
      <c r="GC93" s="194">
        <v>0</v>
      </c>
      <c r="GD93" s="194">
        <v>0</v>
      </c>
      <c r="GE93" s="194">
        <v>0</v>
      </c>
      <c r="GF93" s="194">
        <v>0</v>
      </c>
      <c r="GG93" s="194">
        <v>0</v>
      </c>
      <c r="GH93" s="194">
        <v>0</v>
      </c>
      <c r="GI93" s="194">
        <v>0</v>
      </c>
      <c r="GJ93" s="194">
        <v>0</v>
      </c>
      <c r="GK93" s="194">
        <v>0</v>
      </c>
      <c r="GL93" s="194"/>
      <c r="GM93" s="194"/>
      <c r="GN93" s="194"/>
      <c r="GO93" s="194"/>
      <c r="GP93" s="194">
        <v>0</v>
      </c>
      <c r="GQ93" s="194"/>
      <c r="GR93" s="194"/>
      <c r="GS93" s="194"/>
      <c r="GT93" s="194"/>
      <c r="GU93" s="194"/>
      <c r="GV93" s="194">
        <v>0</v>
      </c>
      <c r="GW93" s="194">
        <v>0</v>
      </c>
      <c r="GX93" s="194">
        <v>0</v>
      </c>
      <c r="GY93" s="194"/>
      <c r="GZ93" s="194"/>
      <c r="HA93" s="194"/>
      <c r="HB93" s="194"/>
      <c r="HC93" s="194"/>
      <c r="HD93" s="194"/>
      <c r="HE93" s="194"/>
      <c r="HF93" s="194"/>
      <c r="HG93" s="194"/>
      <c r="HH93" s="194"/>
      <c r="HI93" s="194"/>
      <c r="HJ93" s="194"/>
      <c r="HK93" s="194"/>
      <c r="HL93" s="194"/>
      <c r="HM93" s="194"/>
      <c r="HN93" s="194"/>
      <c r="HO93" s="194"/>
      <c r="HP93" s="194"/>
      <c r="HQ93" s="194"/>
      <c r="HR93" s="194"/>
      <c r="HS93" s="194"/>
      <c r="HT93" s="194"/>
      <c r="HU93" s="194"/>
    </row>
    <row r="94" spans="1:229" ht="75" x14ac:dyDescent="0.25">
      <c r="A94" s="17">
        <v>85</v>
      </c>
      <c r="B94" s="18" t="s">
        <v>300</v>
      </c>
      <c r="C94" s="18" t="s">
        <v>1100</v>
      </c>
      <c r="D94" s="19">
        <v>5420401402</v>
      </c>
      <c r="E94" s="18" t="s">
        <v>1008</v>
      </c>
      <c r="F94" s="18" t="s">
        <v>937</v>
      </c>
      <c r="G94" s="16">
        <f t="shared" si="15"/>
        <v>1680.63</v>
      </c>
      <c r="H94" s="16">
        <f t="shared" si="16"/>
        <v>7888.8076633428946</v>
      </c>
      <c r="I94" s="36">
        <f t="shared" si="14"/>
        <v>9569.4376633428947</v>
      </c>
      <c r="J94" s="38">
        <v>0</v>
      </c>
      <c r="K94" s="38">
        <v>0</v>
      </c>
      <c r="L94" s="37">
        <v>0</v>
      </c>
      <c r="M94" s="37">
        <v>0</v>
      </c>
      <c r="N94" s="37">
        <v>1500</v>
      </c>
      <c r="O94" s="37">
        <v>0</v>
      </c>
      <c r="P94" s="37"/>
      <c r="Q94" s="37">
        <v>224</v>
      </c>
      <c r="R94" s="37">
        <v>0</v>
      </c>
      <c r="S94" s="37"/>
      <c r="T94" s="37">
        <v>0</v>
      </c>
      <c r="U94" s="37">
        <v>0</v>
      </c>
      <c r="V94" s="37"/>
      <c r="W94" s="37">
        <v>65.637663342894896</v>
      </c>
      <c r="X94" s="37">
        <v>0</v>
      </c>
      <c r="Y94" s="37">
        <v>0</v>
      </c>
      <c r="Z94" s="37">
        <v>0</v>
      </c>
      <c r="AA94" s="37">
        <v>0</v>
      </c>
      <c r="AB94" s="37">
        <v>0</v>
      </c>
      <c r="AC94" s="37">
        <v>0</v>
      </c>
      <c r="AD94" s="37">
        <v>0</v>
      </c>
      <c r="AE94" s="37">
        <v>0</v>
      </c>
      <c r="AF94" s="37">
        <v>0</v>
      </c>
      <c r="AG94" s="37">
        <v>0</v>
      </c>
      <c r="AH94" s="37">
        <v>0</v>
      </c>
      <c r="AI94" s="37">
        <v>0</v>
      </c>
      <c r="AJ94" s="37">
        <v>0</v>
      </c>
      <c r="AK94" s="37">
        <v>0</v>
      </c>
      <c r="AL94" s="37">
        <v>442</v>
      </c>
      <c r="AM94" s="37">
        <v>3.5</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c r="BD94" s="37">
        <v>0</v>
      </c>
      <c r="BE94" s="37">
        <v>0</v>
      </c>
      <c r="BF94" s="37">
        <v>0</v>
      </c>
      <c r="BG94" s="37">
        <v>0</v>
      </c>
      <c r="BH94" s="37">
        <v>0</v>
      </c>
      <c r="BI94" s="37">
        <v>0</v>
      </c>
      <c r="BJ94" s="37">
        <v>0</v>
      </c>
      <c r="BK94" s="37">
        <v>7254</v>
      </c>
      <c r="BL94" s="38"/>
      <c r="BM94" s="38"/>
      <c r="BN94" s="37">
        <v>135</v>
      </c>
      <c r="BO94" s="37">
        <v>0</v>
      </c>
      <c r="BP94" s="37">
        <v>0</v>
      </c>
      <c r="BQ94" s="37">
        <v>0</v>
      </c>
      <c r="BR94" s="37">
        <v>0</v>
      </c>
      <c r="BS94" s="37">
        <v>65</v>
      </c>
      <c r="BT94" s="37"/>
      <c r="BU94" s="37"/>
      <c r="BV94" s="37"/>
      <c r="BW94" s="37"/>
      <c r="BX94" s="37"/>
      <c r="BY94" s="37">
        <v>0</v>
      </c>
      <c r="BZ94" s="37"/>
      <c r="CA94" s="37"/>
      <c r="CB94" s="37"/>
      <c r="CC94" s="37"/>
      <c r="CD94" s="37">
        <v>0</v>
      </c>
      <c r="CE94" s="37">
        <v>0</v>
      </c>
      <c r="CF94" s="37">
        <v>0</v>
      </c>
      <c r="CG94" s="37">
        <v>0</v>
      </c>
      <c r="CH94" s="37">
        <v>0</v>
      </c>
      <c r="CI94" s="37">
        <v>1</v>
      </c>
      <c r="CJ94" s="37">
        <v>0</v>
      </c>
      <c r="CK94" s="37">
        <v>0</v>
      </c>
      <c r="CL94" s="37">
        <v>0</v>
      </c>
      <c r="CM94" s="37">
        <v>0</v>
      </c>
      <c r="CN94" s="37">
        <v>0</v>
      </c>
      <c r="CO94" s="37">
        <v>0</v>
      </c>
      <c r="CP94" s="37">
        <v>0</v>
      </c>
      <c r="CQ94" s="37">
        <v>1</v>
      </c>
      <c r="CR94" s="37">
        <v>0</v>
      </c>
      <c r="CS94" s="37">
        <v>0</v>
      </c>
      <c r="CT94" s="37">
        <v>0</v>
      </c>
      <c r="CU94" s="37">
        <v>0</v>
      </c>
      <c r="CV94" s="37">
        <v>0</v>
      </c>
      <c r="CW94" s="37">
        <v>0</v>
      </c>
      <c r="CX94" s="37">
        <v>0</v>
      </c>
      <c r="CY94" s="37">
        <v>1</v>
      </c>
      <c r="CZ94" s="37">
        <v>0</v>
      </c>
      <c r="DA94" s="37">
        <v>0</v>
      </c>
      <c r="DB94" s="37">
        <v>0</v>
      </c>
      <c r="DC94" s="37">
        <v>0</v>
      </c>
      <c r="DD94" s="37"/>
      <c r="DE94" s="37">
        <v>325.10000000000002</v>
      </c>
      <c r="DF94" s="37"/>
      <c r="DG94" s="37">
        <v>0</v>
      </c>
      <c r="DH94" s="37">
        <v>0</v>
      </c>
      <c r="DI94" s="37">
        <v>0</v>
      </c>
      <c r="DJ94" s="37"/>
      <c r="DK94" s="37">
        <v>4</v>
      </c>
      <c r="DL94" s="37"/>
      <c r="DM94" s="37"/>
      <c r="DN94" s="37">
        <v>0</v>
      </c>
      <c r="DO94" s="37">
        <v>0</v>
      </c>
      <c r="DP94" s="37">
        <v>0</v>
      </c>
      <c r="DQ94" s="37">
        <v>0</v>
      </c>
      <c r="DR94" s="37">
        <v>0</v>
      </c>
      <c r="DS94" s="37">
        <v>0</v>
      </c>
      <c r="DT94" s="37"/>
      <c r="DU94" s="37"/>
      <c r="DV94" s="37">
        <v>0</v>
      </c>
      <c r="DW94" s="37">
        <v>0</v>
      </c>
      <c r="DX94" s="37">
        <v>0</v>
      </c>
      <c r="DY94" s="37">
        <v>0</v>
      </c>
      <c r="DZ94" s="37">
        <v>0</v>
      </c>
      <c r="EA94" s="37"/>
      <c r="EB94" s="37"/>
      <c r="EC94" s="37">
        <v>0</v>
      </c>
      <c r="ED94" s="37">
        <v>0</v>
      </c>
      <c r="EE94" s="37">
        <v>0</v>
      </c>
      <c r="EF94" s="37">
        <v>0</v>
      </c>
      <c r="EG94" s="37">
        <v>0</v>
      </c>
      <c r="EH94" s="37">
        <v>0</v>
      </c>
      <c r="EI94" s="37">
        <v>12</v>
      </c>
      <c r="EJ94" s="37">
        <v>180.63</v>
      </c>
      <c r="EK94" s="37">
        <v>20.07</v>
      </c>
      <c r="EL94" s="37"/>
      <c r="EM94" s="37">
        <v>0</v>
      </c>
      <c r="EN94" s="37">
        <v>0</v>
      </c>
      <c r="EO94" s="37">
        <v>0</v>
      </c>
      <c r="EP94" s="37">
        <v>0</v>
      </c>
      <c r="EQ94" s="37">
        <v>0</v>
      </c>
      <c r="ER94" s="37">
        <v>0</v>
      </c>
      <c r="ES94" s="37">
        <v>0</v>
      </c>
      <c r="ET94" s="37">
        <v>0</v>
      </c>
      <c r="EU94" s="37">
        <v>0</v>
      </c>
      <c r="EV94" s="37">
        <v>0</v>
      </c>
      <c r="EW94" s="37">
        <v>0</v>
      </c>
      <c r="EX94" s="37">
        <v>0</v>
      </c>
      <c r="EY94" s="37">
        <v>0</v>
      </c>
      <c r="EZ94" s="37">
        <v>0</v>
      </c>
      <c r="FA94" s="37">
        <v>0</v>
      </c>
      <c r="FB94" s="37">
        <v>0</v>
      </c>
      <c r="FC94" s="37">
        <v>0</v>
      </c>
      <c r="FD94" s="37">
        <v>0</v>
      </c>
      <c r="FE94" s="37">
        <v>0</v>
      </c>
      <c r="FF94" s="37">
        <v>0</v>
      </c>
      <c r="FG94" s="37">
        <v>0</v>
      </c>
      <c r="FH94" s="37">
        <v>0</v>
      </c>
      <c r="FI94" s="37">
        <v>0</v>
      </c>
      <c r="FJ94" s="37">
        <v>0</v>
      </c>
      <c r="FK94" s="37">
        <v>0</v>
      </c>
      <c r="FL94" s="37">
        <v>0</v>
      </c>
      <c r="FM94" s="37">
        <v>0</v>
      </c>
      <c r="FN94" s="37">
        <v>0</v>
      </c>
      <c r="FO94" s="37">
        <v>0</v>
      </c>
      <c r="FP94" s="37">
        <v>0</v>
      </c>
      <c r="FQ94" s="37">
        <v>0</v>
      </c>
      <c r="FR94" s="37">
        <v>0</v>
      </c>
      <c r="FS94" s="37">
        <v>0</v>
      </c>
      <c r="FT94" s="37">
        <v>0</v>
      </c>
      <c r="FU94" s="37">
        <v>0</v>
      </c>
      <c r="FV94" s="37">
        <v>0</v>
      </c>
      <c r="FW94" s="37">
        <v>0</v>
      </c>
      <c r="FX94" s="37">
        <v>0</v>
      </c>
      <c r="FY94" s="37">
        <v>0</v>
      </c>
      <c r="FZ94" s="37">
        <v>0</v>
      </c>
      <c r="GA94" s="194">
        <v>0</v>
      </c>
      <c r="GB94" s="194">
        <v>0</v>
      </c>
      <c r="GC94" s="194">
        <v>0</v>
      </c>
      <c r="GD94" s="194">
        <v>0</v>
      </c>
      <c r="GE94" s="194">
        <v>0</v>
      </c>
      <c r="GF94" s="194">
        <v>0</v>
      </c>
      <c r="GG94" s="194">
        <v>0</v>
      </c>
      <c r="GH94" s="194">
        <v>0</v>
      </c>
      <c r="GI94" s="194">
        <v>0</v>
      </c>
      <c r="GJ94" s="194">
        <v>0</v>
      </c>
      <c r="GK94" s="194">
        <v>0</v>
      </c>
      <c r="GL94" s="194"/>
      <c r="GM94" s="194"/>
      <c r="GN94" s="194"/>
      <c r="GO94" s="194"/>
      <c r="GP94" s="194">
        <v>0</v>
      </c>
      <c r="GQ94" s="194"/>
      <c r="GR94" s="194"/>
      <c r="GS94" s="194"/>
      <c r="GT94" s="194"/>
      <c r="GU94" s="194"/>
      <c r="GV94" s="194">
        <v>0</v>
      </c>
      <c r="GW94" s="194">
        <v>0</v>
      </c>
      <c r="GX94" s="194">
        <v>0</v>
      </c>
      <c r="GY94" s="194"/>
      <c r="GZ94" s="194"/>
      <c r="HA94" s="194"/>
      <c r="HB94" s="194"/>
      <c r="HC94" s="194"/>
      <c r="HD94" s="194"/>
      <c r="HE94" s="194"/>
      <c r="HF94" s="194"/>
      <c r="HG94" s="194"/>
      <c r="HH94" s="194"/>
      <c r="HI94" s="194"/>
      <c r="HJ94" s="194"/>
      <c r="HK94" s="194"/>
      <c r="HL94" s="194"/>
      <c r="HM94" s="194"/>
      <c r="HN94" s="194"/>
      <c r="HO94" s="194"/>
      <c r="HP94" s="194"/>
      <c r="HQ94" s="194"/>
      <c r="HR94" s="194"/>
      <c r="HS94" s="194"/>
      <c r="HT94" s="194"/>
      <c r="HU94" s="194"/>
    </row>
    <row r="95" spans="1:229" ht="93.75" x14ac:dyDescent="0.25">
      <c r="A95" s="17">
        <v>86</v>
      </c>
      <c r="B95" s="18" t="s">
        <v>300</v>
      </c>
      <c r="C95" s="18" t="s">
        <v>1101</v>
      </c>
      <c r="D95" s="19">
        <v>5422795882</v>
      </c>
      <c r="E95" s="18" t="s">
        <v>1017</v>
      </c>
      <c r="F95" s="18" t="s">
        <v>937</v>
      </c>
      <c r="G95" s="16">
        <f t="shared" si="15"/>
        <v>0</v>
      </c>
      <c r="H95" s="16">
        <f t="shared" si="16"/>
        <v>1132</v>
      </c>
      <c r="I95" s="36">
        <f t="shared" si="14"/>
        <v>1132</v>
      </c>
      <c r="J95" s="38">
        <v>0</v>
      </c>
      <c r="K95" s="38">
        <v>0</v>
      </c>
      <c r="L95" s="37">
        <v>0</v>
      </c>
      <c r="M95" s="37">
        <v>0</v>
      </c>
      <c r="N95" s="37">
        <v>0</v>
      </c>
      <c r="O95" s="37">
        <v>0</v>
      </c>
      <c r="P95" s="37"/>
      <c r="Q95" s="37">
        <v>0</v>
      </c>
      <c r="R95" s="37">
        <v>0</v>
      </c>
      <c r="S95" s="37"/>
      <c r="T95" s="37">
        <v>0</v>
      </c>
      <c r="U95" s="37">
        <v>0</v>
      </c>
      <c r="V95" s="37"/>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c r="BD95" s="37">
        <v>0</v>
      </c>
      <c r="BE95" s="37">
        <v>0</v>
      </c>
      <c r="BF95" s="37">
        <v>0</v>
      </c>
      <c r="BG95" s="37">
        <v>0</v>
      </c>
      <c r="BH95" s="37">
        <v>0</v>
      </c>
      <c r="BI95" s="37">
        <v>0</v>
      </c>
      <c r="BJ95" s="37">
        <v>0</v>
      </c>
      <c r="BK95" s="37">
        <v>0</v>
      </c>
      <c r="BL95" s="38">
        <v>0</v>
      </c>
      <c r="BM95" s="38">
        <v>0</v>
      </c>
      <c r="BN95" s="37">
        <v>0</v>
      </c>
      <c r="BO95" s="37">
        <v>0</v>
      </c>
      <c r="BP95" s="37">
        <v>0</v>
      </c>
      <c r="BQ95" s="37">
        <v>0</v>
      </c>
      <c r="BR95" s="37">
        <v>0</v>
      </c>
      <c r="BS95" s="37">
        <v>0</v>
      </c>
      <c r="BT95" s="37"/>
      <c r="BU95" s="37"/>
      <c r="BV95" s="37"/>
      <c r="BW95" s="37"/>
      <c r="BX95" s="37"/>
      <c r="BY95" s="37">
        <v>0</v>
      </c>
      <c r="BZ95" s="37"/>
      <c r="CA95" s="37"/>
      <c r="CB95" s="37"/>
      <c r="CC95" s="37"/>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D95" s="37"/>
      <c r="DE95" s="37">
        <v>0</v>
      </c>
      <c r="DF95" s="37"/>
      <c r="DG95" s="37">
        <v>0</v>
      </c>
      <c r="DH95" s="37">
        <v>0</v>
      </c>
      <c r="DI95" s="37">
        <v>0</v>
      </c>
      <c r="DJ95" s="37"/>
      <c r="DK95" s="37">
        <v>0</v>
      </c>
      <c r="DL95" s="37"/>
      <c r="DM95" s="37"/>
      <c r="DN95" s="37">
        <v>0</v>
      </c>
      <c r="DO95" s="37">
        <v>0</v>
      </c>
      <c r="DP95" s="37">
        <v>0</v>
      </c>
      <c r="DQ95" s="37">
        <v>0</v>
      </c>
      <c r="DR95" s="37">
        <v>0</v>
      </c>
      <c r="DS95" s="37">
        <v>0</v>
      </c>
      <c r="DT95" s="37"/>
      <c r="DU95" s="37"/>
      <c r="DV95" s="37">
        <v>0</v>
      </c>
      <c r="DW95" s="37">
        <v>0</v>
      </c>
      <c r="DX95" s="37">
        <v>0</v>
      </c>
      <c r="DY95" s="37">
        <v>0</v>
      </c>
      <c r="DZ95" s="37">
        <v>0</v>
      </c>
      <c r="EA95" s="37"/>
      <c r="EB95" s="37"/>
      <c r="EC95" s="37">
        <v>0</v>
      </c>
      <c r="ED95" s="37">
        <v>0</v>
      </c>
      <c r="EE95" s="37">
        <v>0</v>
      </c>
      <c r="EF95" s="37">
        <v>0</v>
      </c>
      <c r="EG95" s="37">
        <v>0</v>
      </c>
      <c r="EH95" s="37">
        <v>0</v>
      </c>
      <c r="EI95" s="37">
        <v>45</v>
      </c>
      <c r="EJ95" s="37"/>
      <c r="EK95" s="37">
        <v>1132</v>
      </c>
      <c r="EL95" s="37"/>
      <c r="EM95" s="37">
        <v>0</v>
      </c>
      <c r="EN95" s="37">
        <v>0</v>
      </c>
      <c r="EO95" s="37">
        <v>0</v>
      </c>
      <c r="EP95" s="37">
        <v>0</v>
      </c>
      <c r="EQ95" s="37">
        <v>0</v>
      </c>
      <c r="ER95" s="37">
        <v>0</v>
      </c>
      <c r="ES95" s="37">
        <v>0</v>
      </c>
      <c r="ET95" s="37">
        <v>0</v>
      </c>
      <c r="EU95" s="37">
        <v>0</v>
      </c>
      <c r="EV95" s="37">
        <v>0</v>
      </c>
      <c r="EW95" s="37">
        <v>0</v>
      </c>
      <c r="EX95" s="37">
        <v>0</v>
      </c>
      <c r="EY95" s="37">
        <v>0</v>
      </c>
      <c r="EZ95" s="37">
        <v>0</v>
      </c>
      <c r="FA95" s="37">
        <v>0</v>
      </c>
      <c r="FB95" s="37">
        <v>0</v>
      </c>
      <c r="FC95" s="37">
        <v>0</v>
      </c>
      <c r="FD95" s="37">
        <v>0</v>
      </c>
      <c r="FE95" s="37">
        <v>0</v>
      </c>
      <c r="FF95" s="37">
        <v>0</v>
      </c>
      <c r="FG95" s="37">
        <v>0</v>
      </c>
      <c r="FH95" s="37">
        <v>0</v>
      </c>
      <c r="FI95" s="37">
        <v>0</v>
      </c>
      <c r="FJ95" s="37">
        <v>0</v>
      </c>
      <c r="FK95" s="37">
        <v>0</v>
      </c>
      <c r="FL95" s="37">
        <v>0</v>
      </c>
      <c r="FM95" s="37">
        <v>0</v>
      </c>
      <c r="FN95" s="37">
        <v>0</v>
      </c>
      <c r="FO95" s="37">
        <v>0</v>
      </c>
      <c r="FP95" s="37">
        <v>0</v>
      </c>
      <c r="FQ95" s="37">
        <v>0</v>
      </c>
      <c r="FR95" s="37">
        <v>0</v>
      </c>
      <c r="FS95" s="37">
        <v>0</v>
      </c>
      <c r="FT95" s="37">
        <v>0</v>
      </c>
      <c r="FU95" s="37">
        <v>0</v>
      </c>
      <c r="FV95" s="37">
        <v>0</v>
      </c>
      <c r="FW95" s="37">
        <v>0</v>
      </c>
      <c r="FX95" s="37">
        <v>0</v>
      </c>
      <c r="FY95" s="37">
        <v>0</v>
      </c>
      <c r="FZ95" s="37">
        <v>0</v>
      </c>
      <c r="GA95" s="194">
        <v>0</v>
      </c>
      <c r="GB95" s="194">
        <v>0</v>
      </c>
      <c r="GC95" s="194">
        <v>0</v>
      </c>
      <c r="GD95" s="194">
        <v>0</v>
      </c>
      <c r="GE95" s="194">
        <v>0</v>
      </c>
      <c r="GF95" s="194">
        <v>0</v>
      </c>
      <c r="GG95" s="194">
        <v>0</v>
      </c>
      <c r="GH95" s="194">
        <v>0</v>
      </c>
      <c r="GI95" s="194">
        <v>0</v>
      </c>
      <c r="GJ95" s="194">
        <v>0</v>
      </c>
      <c r="GK95" s="194">
        <v>0</v>
      </c>
      <c r="GL95" s="194"/>
      <c r="GM95" s="194"/>
      <c r="GN95" s="194"/>
      <c r="GO95" s="194"/>
      <c r="GP95" s="194">
        <v>0</v>
      </c>
      <c r="GQ95" s="194"/>
      <c r="GR95" s="194"/>
      <c r="GS95" s="194"/>
      <c r="GT95" s="194"/>
      <c r="GU95" s="194"/>
      <c r="GV95" s="194">
        <v>0</v>
      </c>
      <c r="GW95" s="194">
        <v>0</v>
      </c>
      <c r="GX95" s="194">
        <v>0</v>
      </c>
      <c r="GY95" s="194"/>
      <c r="GZ95" s="194"/>
      <c r="HA95" s="194"/>
      <c r="HB95" s="194"/>
      <c r="HC95" s="194"/>
      <c r="HD95" s="194"/>
      <c r="HE95" s="194"/>
      <c r="HF95" s="194"/>
      <c r="HG95" s="194"/>
      <c r="HH95" s="194"/>
      <c r="HI95" s="194"/>
      <c r="HJ95" s="194"/>
      <c r="HK95" s="194"/>
      <c r="HL95" s="194"/>
      <c r="HM95" s="194"/>
      <c r="HN95" s="194"/>
      <c r="HO95" s="194"/>
      <c r="HP95" s="194"/>
      <c r="HQ95" s="194"/>
      <c r="HR95" s="194"/>
      <c r="HS95" s="194"/>
      <c r="HT95" s="194"/>
      <c r="HU95" s="194"/>
    </row>
    <row r="96" spans="1:229" ht="75" x14ac:dyDescent="0.25">
      <c r="A96" s="17">
        <v>87</v>
      </c>
      <c r="B96" s="18" t="s">
        <v>300</v>
      </c>
      <c r="C96" s="18" t="s">
        <v>1102</v>
      </c>
      <c r="D96" s="19">
        <v>5422817482</v>
      </c>
      <c r="E96" s="18" t="s">
        <v>935</v>
      </c>
      <c r="F96" s="18" t="s">
        <v>937</v>
      </c>
      <c r="G96" s="16">
        <f t="shared" si="15"/>
        <v>0</v>
      </c>
      <c r="H96" s="16">
        <f t="shared" si="16"/>
        <v>8988.1999999999989</v>
      </c>
      <c r="I96" s="36">
        <f t="shared" si="14"/>
        <v>8988.1999999999989</v>
      </c>
      <c r="J96" s="38">
        <v>0</v>
      </c>
      <c r="K96" s="38">
        <v>0</v>
      </c>
      <c r="L96" s="37">
        <v>0</v>
      </c>
      <c r="M96" s="37">
        <v>0</v>
      </c>
      <c r="N96" s="37">
        <v>0</v>
      </c>
      <c r="O96" s="37">
        <v>0</v>
      </c>
      <c r="P96" s="37"/>
      <c r="Q96" s="37">
        <v>0</v>
      </c>
      <c r="R96" s="37">
        <v>0</v>
      </c>
      <c r="S96" s="37"/>
      <c r="T96" s="37">
        <v>0</v>
      </c>
      <c r="U96" s="37">
        <v>0</v>
      </c>
      <c r="V96" s="37"/>
      <c r="W96" s="37">
        <v>0</v>
      </c>
      <c r="X96" s="37">
        <v>0</v>
      </c>
      <c r="Y96" s="37">
        <v>0</v>
      </c>
      <c r="Z96" s="37">
        <v>312.8</v>
      </c>
      <c r="AA96" s="37">
        <v>0</v>
      </c>
      <c r="AB96" s="37">
        <v>0</v>
      </c>
      <c r="AC96" s="37">
        <v>0</v>
      </c>
      <c r="AD96" s="37">
        <v>0</v>
      </c>
      <c r="AE96" s="37">
        <v>0</v>
      </c>
      <c r="AF96" s="37">
        <v>0</v>
      </c>
      <c r="AG96" s="37">
        <v>0</v>
      </c>
      <c r="AH96" s="37">
        <v>0</v>
      </c>
      <c r="AI96" s="37">
        <v>0</v>
      </c>
      <c r="AJ96" s="37">
        <v>0</v>
      </c>
      <c r="AK96" s="37">
        <v>0</v>
      </c>
      <c r="AL96" s="37">
        <v>150</v>
      </c>
      <c r="AM96" s="37">
        <v>2</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c r="BD96" s="37">
        <v>0</v>
      </c>
      <c r="BE96" s="37">
        <v>0</v>
      </c>
      <c r="BF96" s="37">
        <v>0</v>
      </c>
      <c r="BG96" s="37">
        <v>0</v>
      </c>
      <c r="BH96" s="37">
        <v>0</v>
      </c>
      <c r="BI96" s="37">
        <v>0</v>
      </c>
      <c r="BJ96" s="37">
        <v>0</v>
      </c>
      <c r="BK96" s="37">
        <v>4000</v>
      </c>
      <c r="BL96" s="38"/>
      <c r="BM96" s="38">
        <v>4675.3999999999996</v>
      </c>
      <c r="BN96" s="37">
        <v>200</v>
      </c>
      <c r="BO96" s="37">
        <v>0</v>
      </c>
      <c r="BP96" s="37">
        <v>0</v>
      </c>
      <c r="BQ96" s="37">
        <v>0</v>
      </c>
      <c r="BR96" s="37">
        <v>0</v>
      </c>
      <c r="BS96" s="37">
        <v>144</v>
      </c>
      <c r="BT96" s="37"/>
      <c r="BU96" s="37"/>
      <c r="BV96" s="37"/>
      <c r="BW96" s="37"/>
      <c r="BX96" s="37"/>
      <c r="BY96" s="37">
        <v>0</v>
      </c>
      <c r="BZ96" s="37"/>
      <c r="CA96" s="37"/>
      <c r="CB96" s="37"/>
      <c r="CC96" s="37"/>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D96" s="37"/>
      <c r="DE96" s="37">
        <v>0</v>
      </c>
      <c r="DF96" s="37"/>
      <c r="DG96" s="37">
        <v>0</v>
      </c>
      <c r="DH96" s="37">
        <v>0</v>
      </c>
      <c r="DI96" s="37">
        <v>0</v>
      </c>
      <c r="DJ96" s="37"/>
      <c r="DK96" s="37">
        <v>0</v>
      </c>
      <c r="DL96" s="37"/>
      <c r="DM96" s="37"/>
      <c r="DN96" s="37">
        <v>0</v>
      </c>
      <c r="DO96" s="37">
        <v>0</v>
      </c>
      <c r="DP96" s="37">
        <v>0</v>
      </c>
      <c r="DQ96" s="37">
        <v>0</v>
      </c>
      <c r="DR96" s="37">
        <v>0</v>
      </c>
      <c r="DS96" s="37">
        <v>0</v>
      </c>
      <c r="DT96" s="37"/>
      <c r="DU96" s="37"/>
      <c r="DV96" s="37">
        <v>0</v>
      </c>
      <c r="DW96" s="37">
        <v>0</v>
      </c>
      <c r="DX96" s="37">
        <v>0</v>
      </c>
      <c r="DY96" s="37">
        <v>0</v>
      </c>
      <c r="DZ96" s="37">
        <v>0</v>
      </c>
      <c r="EA96" s="37"/>
      <c r="EB96" s="37"/>
      <c r="EC96" s="37">
        <v>0</v>
      </c>
      <c r="ED96" s="37">
        <v>0</v>
      </c>
      <c r="EE96" s="37">
        <v>0</v>
      </c>
      <c r="EF96" s="37">
        <v>0</v>
      </c>
      <c r="EG96" s="37">
        <v>0</v>
      </c>
      <c r="EH96" s="37">
        <v>0</v>
      </c>
      <c r="EI96" s="37">
        <v>0</v>
      </c>
      <c r="EJ96" s="37"/>
      <c r="EK96" s="37">
        <v>0</v>
      </c>
      <c r="EL96" s="37"/>
      <c r="EM96" s="37">
        <v>0</v>
      </c>
      <c r="EN96" s="37">
        <v>0</v>
      </c>
      <c r="EO96" s="37">
        <v>0</v>
      </c>
      <c r="EP96" s="37">
        <v>0</v>
      </c>
      <c r="EQ96" s="37">
        <v>0</v>
      </c>
      <c r="ER96" s="37">
        <v>0</v>
      </c>
      <c r="ES96" s="37">
        <v>0</v>
      </c>
      <c r="ET96" s="37">
        <v>0</v>
      </c>
      <c r="EU96" s="37">
        <v>0</v>
      </c>
      <c r="EV96" s="37">
        <v>0</v>
      </c>
      <c r="EW96" s="37">
        <v>0</v>
      </c>
      <c r="EX96" s="37">
        <v>0</v>
      </c>
      <c r="EY96" s="37">
        <v>0</v>
      </c>
      <c r="EZ96" s="37">
        <v>0</v>
      </c>
      <c r="FA96" s="37">
        <v>0</v>
      </c>
      <c r="FB96" s="37">
        <v>0</v>
      </c>
      <c r="FC96" s="37">
        <v>0</v>
      </c>
      <c r="FD96" s="37">
        <v>0</v>
      </c>
      <c r="FE96" s="37">
        <v>0</v>
      </c>
      <c r="FF96" s="37">
        <v>0</v>
      </c>
      <c r="FG96" s="37">
        <v>0</v>
      </c>
      <c r="FH96" s="37">
        <v>0</v>
      </c>
      <c r="FI96" s="37">
        <v>0</v>
      </c>
      <c r="FJ96" s="37">
        <v>0</v>
      </c>
      <c r="FK96" s="37">
        <v>0</v>
      </c>
      <c r="FL96" s="37">
        <v>0</v>
      </c>
      <c r="FM96" s="37">
        <v>0</v>
      </c>
      <c r="FN96" s="37">
        <v>0</v>
      </c>
      <c r="FO96" s="37">
        <v>0</v>
      </c>
      <c r="FP96" s="37">
        <v>0</v>
      </c>
      <c r="FQ96" s="37">
        <v>0</v>
      </c>
      <c r="FR96" s="37">
        <v>0</v>
      </c>
      <c r="FS96" s="37">
        <v>0</v>
      </c>
      <c r="FT96" s="37">
        <v>0</v>
      </c>
      <c r="FU96" s="37">
        <v>0</v>
      </c>
      <c r="FV96" s="37">
        <v>0</v>
      </c>
      <c r="FW96" s="37">
        <v>0</v>
      </c>
      <c r="FX96" s="37">
        <v>0</v>
      </c>
      <c r="FY96" s="37">
        <v>0</v>
      </c>
      <c r="FZ96" s="37">
        <v>0</v>
      </c>
      <c r="GA96" s="194">
        <v>0</v>
      </c>
      <c r="GB96" s="194">
        <v>0</v>
      </c>
      <c r="GC96" s="194">
        <v>0</v>
      </c>
      <c r="GD96" s="194">
        <v>0</v>
      </c>
      <c r="GE96" s="194">
        <v>0</v>
      </c>
      <c r="GF96" s="194">
        <v>0</v>
      </c>
      <c r="GG96" s="194">
        <v>0</v>
      </c>
      <c r="GH96" s="194">
        <v>0</v>
      </c>
      <c r="GI96" s="194">
        <v>0</v>
      </c>
      <c r="GJ96" s="194">
        <v>0</v>
      </c>
      <c r="GK96" s="194">
        <v>0</v>
      </c>
      <c r="GL96" s="194"/>
      <c r="GM96" s="194"/>
      <c r="GN96" s="194"/>
      <c r="GO96" s="194"/>
      <c r="GP96" s="194">
        <v>0</v>
      </c>
      <c r="GQ96" s="194"/>
      <c r="GR96" s="194"/>
      <c r="GS96" s="194"/>
      <c r="GT96" s="194"/>
      <c r="GU96" s="194"/>
      <c r="GV96" s="194">
        <v>0</v>
      </c>
      <c r="GW96" s="194">
        <v>0</v>
      </c>
      <c r="GX96" s="194">
        <v>0</v>
      </c>
      <c r="GY96" s="194"/>
      <c r="GZ96" s="194"/>
      <c r="HA96" s="194"/>
      <c r="HB96" s="194"/>
      <c r="HC96" s="194"/>
      <c r="HD96" s="194"/>
      <c r="HE96" s="194"/>
      <c r="HF96" s="194"/>
      <c r="HG96" s="194"/>
      <c r="HH96" s="194"/>
      <c r="HI96" s="194"/>
      <c r="HJ96" s="194"/>
      <c r="HK96" s="194"/>
      <c r="HL96" s="194"/>
      <c r="HM96" s="194"/>
      <c r="HN96" s="194"/>
      <c r="HO96" s="194"/>
      <c r="HP96" s="194"/>
      <c r="HQ96" s="194"/>
      <c r="HR96" s="194"/>
      <c r="HS96" s="194"/>
      <c r="HT96" s="194"/>
      <c r="HU96" s="194"/>
    </row>
    <row r="97" spans="1:229" ht="112.5" x14ac:dyDescent="0.25">
      <c r="A97" s="17">
        <v>88</v>
      </c>
      <c r="B97" s="18" t="s">
        <v>300</v>
      </c>
      <c r="C97" s="18" t="s">
        <v>1103</v>
      </c>
      <c r="D97" s="19">
        <v>9438746822</v>
      </c>
      <c r="E97" s="18" t="s">
        <v>935</v>
      </c>
      <c r="F97" s="18" t="s">
        <v>937</v>
      </c>
      <c r="G97" s="16">
        <f t="shared" si="15"/>
        <v>0</v>
      </c>
      <c r="H97" s="16">
        <f t="shared" si="16"/>
        <v>647.70000000000005</v>
      </c>
      <c r="I97" s="36">
        <f t="shared" si="14"/>
        <v>647.70000000000005</v>
      </c>
      <c r="J97" s="38"/>
      <c r="K97" s="38"/>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8"/>
      <c r="BM97" s="38"/>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v>647.70000000000005</v>
      </c>
      <c r="FK97" s="37"/>
      <c r="FL97" s="37"/>
      <c r="FM97" s="37"/>
      <c r="FN97" s="37"/>
      <c r="FO97" s="37"/>
      <c r="FP97" s="37"/>
      <c r="FQ97" s="37"/>
      <c r="FR97" s="37"/>
      <c r="FS97" s="37"/>
      <c r="FT97" s="37"/>
      <c r="FU97" s="37"/>
      <c r="FV97" s="37"/>
      <c r="FW97" s="37"/>
      <c r="FX97" s="37"/>
      <c r="FY97" s="37"/>
      <c r="FZ97" s="37"/>
      <c r="GA97" s="194"/>
      <c r="GB97" s="194"/>
      <c r="GC97" s="194"/>
      <c r="GD97" s="194"/>
      <c r="GE97" s="194"/>
      <c r="GF97" s="194"/>
      <c r="GG97" s="194"/>
      <c r="GH97" s="194"/>
      <c r="GI97" s="194"/>
      <c r="GJ97" s="194"/>
      <c r="GK97" s="194"/>
      <c r="GL97" s="194"/>
      <c r="GM97" s="194"/>
      <c r="GN97" s="194"/>
      <c r="GO97" s="194"/>
      <c r="GP97" s="194"/>
      <c r="GQ97" s="194"/>
      <c r="GR97" s="194"/>
      <c r="GS97" s="194"/>
      <c r="GT97" s="194"/>
      <c r="GU97" s="194"/>
      <c r="GV97" s="194"/>
      <c r="GW97" s="194"/>
      <c r="GX97" s="194"/>
      <c r="GY97" s="194"/>
      <c r="GZ97" s="194"/>
      <c r="HA97" s="194"/>
      <c r="HB97" s="194"/>
      <c r="HC97" s="194"/>
      <c r="HD97" s="194"/>
      <c r="HE97" s="194"/>
      <c r="HF97" s="194"/>
      <c r="HG97" s="194"/>
      <c r="HH97" s="194"/>
      <c r="HI97" s="194"/>
      <c r="HJ97" s="194"/>
      <c r="HK97" s="194"/>
      <c r="HL97" s="194"/>
      <c r="HM97" s="194"/>
      <c r="HN97" s="194"/>
      <c r="HO97" s="194"/>
      <c r="HP97" s="194"/>
      <c r="HQ97" s="194"/>
      <c r="HR97" s="194"/>
      <c r="HS97" s="194"/>
      <c r="HT97" s="194"/>
      <c r="HU97" s="194"/>
    </row>
    <row r="98" spans="1:229" ht="75" x14ac:dyDescent="0.25">
      <c r="A98" s="17">
        <v>89</v>
      </c>
      <c r="B98" s="18" t="s">
        <v>300</v>
      </c>
      <c r="C98" s="18" t="s">
        <v>1104</v>
      </c>
      <c r="D98" s="19">
        <v>3755570878</v>
      </c>
      <c r="E98" s="18" t="s">
        <v>1025</v>
      </c>
      <c r="F98" s="18" t="s">
        <v>937</v>
      </c>
      <c r="G98" s="16">
        <f t="shared" si="15"/>
        <v>0</v>
      </c>
      <c r="H98" s="16">
        <f t="shared" si="16"/>
        <v>30</v>
      </c>
      <c r="I98" s="36">
        <f t="shared" si="14"/>
        <v>30</v>
      </c>
      <c r="J98" s="38"/>
      <c r="K98" s="38"/>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8"/>
      <c r="BM98" s="38"/>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v>1</v>
      </c>
      <c r="EE98" s="37"/>
      <c r="EF98" s="37">
        <v>30</v>
      </c>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194"/>
      <c r="GB98" s="194"/>
      <c r="GC98" s="194"/>
      <c r="GD98" s="194"/>
      <c r="GE98" s="194"/>
      <c r="GF98" s="194"/>
      <c r="GG98" s="194"/>
      <c r="GH98" s="194"/>
      <c r="GI98" s="194"/>
      <c r="GJ98" s="194"/>
      <c r="GK98" s="194"/>
      <c r="GL98" s="194"/>
      <c r="GM98" s="194"/>
      <c r="GN98" s="194"/>
      <c r="GO98" s="194"/>
      <c r="GP98" s="194"/>
      <c r="GQ98" s="194"/>
      <c r="GR98" s="194"/>
      <c r="GS98" s="194"/>
      <c r="GT98" s="194"/>
      <c r="GU98" s="194"/>
      <c r="GV98" s="194"/>
      <c r="GW98" s="194"/>
      <c r="GX98" s="194"/>
      <c r="GY98" s="194"/>
      <c r="GZ98" s="194"/>
      <c r="HA98" s="194"/>
      <c r="HB98" s="194"/>
      <c r="HC98" s="194"/>
      <c r="HD98" s="194"/>
      <c r="HE98" s="194"/>
      <c r="HF98" s="194"/>
      <c r="HG98" s="194"/>
      <c r="HH98" s="194"/>
      <c r="HI98" s="194"/>
      <c r="HJ98" s="194"/>
      <c r="HK98" s="194"/>
      <c r="HL98" s="194"/>
      <c r="HM98" s="194"/>
      <c r="HN98" s="194"/>
      <c r="HO98" s="194"/>
      <c r="HP98" s="194"/>
      <c r="HQ98" s="194"/>
      <c r="HR98" s="194"/>
      <c r="HS98" s="194"/>
      <c r="HT98" s="194"/>
      <c r="HU98" s="194"/>
    </row>
    <row r="99" spans="1:229" ht="75" x14ac:dyDescent="0.25">
      <c r="A99" s="17">
        <v>90</v>
      </c>
      <c r="B99" s="18" t="s">
        <v>300</v>
      </c>
      <c r="C99" s="18" t="s">
        <v>1105</v>
      </c>
      <c r="D99" s="19">
        <v>3755530918</v>
      </c>
      <c r="E99" s="18" t="s">
        <v>1025</v>
      </c>
      <c r="F99" s="18" t="s">
        <v>937</v>
      </c>
      <c r="G99" s="16">
        <f t="shared" si="15"/>
        <v>0</v>
      </c>
      <c r="H99" s="16">
        <f t="shared" si="16"/>
        <v>50</v>
      </c>
      <c r="I99" s="36">
        <f t="shared" si="14"/>
        <v>50</v>
      </c>
      <c r="J99" s="38"/>
      <c r="K99" s="38"/>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8"/>
      <c r="BM99" s="38"/>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v>1</v>
      </c>
      <c r="EE99" s="37"/>
      <c r="EF99" s="37">
        <v>50</v>
      </c>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194"/>
      <c r="GB99" s="194"/>
      <c r="GC99" s="194"/>
      <c r="GD99" s="194"/>
      <c r="GE99" s="194"/>
      <c r="GF99" s="194"/>
      <c r="GG99" s="194"/>
      <c r="GH99" s="194"/>
      <c r="GI99" s="194"/>
      <c r="GJ99" s="194"/>
      <c r="GK99" s="194"/>
      <c r="GL99" s="194"/>
      <c r="GM99" s="194"/>
      <c r="GN99" s="194"/>
      <c r="GO99" s="194"/>
      <c r="GP99" s="194"/>
      <c r="GQ99" s="194"/>
      <c r="GR99" s="194"/>
      <c r="GS99" s="194"/>
      <c r="GT99" s="194"/>
      <c r="GU99" s="194"/>
      <c r="GV99" s="194"/>
      <c r="GW99" s="194"/>
      <c r="GX99" s="194"/>
      <c r="GY99" s="194"/>
      <c r="GZ99" s="194"/>
      <c r="HA99" s="194"/>
      <c r="HB99" s="194"/>
      <c r="HC99" s="194"/>
      <c r="HD99" s="194"/>
      <c r="HE99" s="194"/>
      <c r="HF99" s="194"/>
      <c r="HG99" s="194"/>
      <c r="HH99" s="194"/>
      <c r="HI99" s="194"/>
      <c r="HJ99" s="194"/>
      <c r="HK99" s="194"/>
      <c r="HL99" s="194"/>
      <c r="HM99" s="194"/>
      <c r="HN99" s="194"/>
      <c r="HO99" s="194"/>
      <c r="HP99" s="194"/>
      <c r="HQ99" s="194"/>
      <c r="HR99" s="194"/>
      <c r="HS99" s="194"/>
      <c r="HT99" s="194"/>
      <c r="HU99" s="194"/>
    </row>
    <row r="100" spans="1:229" ht="93.75" x14ac:dyDescent="0.25">
      <c r="A100" s="17">
        <v>91</v>
      </c>
      <c r="B100" s="18" t="s">
        <v>300</v>
      </c>
      <c r="C100" s="18" t="s">
        <v>1106</v>
      </c>
      <c r="D100" s="19">
        <v>4754933530</v>
      </c>
      <c r="E100" s="18" t="s">
        <v>1025</v>
      </c>
      <c r="F100" s="18" t="s">
        <v>937</v>
      </c>
      <c r="G100" s="16">
        <f t="shared" si="15"/>
        <v>0</v>
      </c>
      <c r="H100" s="16">
        <f t="shared" si="16"/>
        <v>40</v>
      </c>
      <c r="I100" s="36">
        <f t="shared" si="14"/>
        <v>40</v>
      </c>
      <c r="J100" s="38"/>
      <c r="K100" s="38"/>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8"/>
      <c r="BM100" s="38"/>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v>1</v>
      </c>
      <c r="EE100" s="37"/>
      <c r="EF100" s="37">
        <v>40</v>
      </c>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194"/>
      <c r="GB100" s="194"/>
      <c r="GC100" s="194"/>
      <c r="GD100" s="194"/>
      <c r="GE100" s="194"/>
      <c r="GF100" s="194"/>
      <c r="GG100" s="194"/>
      <c r="GH100" s="194"/>
      <c r="GI100" s="194"/>
      <c r="GJ100" s="194"/>
      <c r="GK100" s="194"/>
      <c r="GL100" s="194"/>
      <c r="GM100" s="194"/>
      <c r="GN100" s="194"/>
      <c r="GO100" s="194"/>
      <c r="GP100" s="194"/>
      <c r="GQ100" s="194"/>
      <c r="GR100" s="194"/>
      <c r="GS100" s="194"/>
      <c r="GT100" s="194"/>
      <c r="GU100" s="194"/>
      <c r="GV100" s="194"/>
      <c r="GW100" s="194"/>
      <c r="GX100" s="194"/>
      <c r="GY100" s="194"/>
      <c r="GZ100" s="194"/>
      <c r="HA100" s="194"/>
      <c r="HB100" s="194"/>
      <c r="HC100" s="194"/>
      <c r="HD100" s="194"/>
      <c r="HE100" s="194"/>
      <c r="HF100" s="194"/>
      <c r="HG100" s="194"/>
      <c r="HH100" s="194"/>
      <c r="HI100" s="194"/>
      <c r="HJ100" s="194"/>
      <c r="HK100" s="194"/>
      <c r="HL100" s="194"/>
      <c r="HM100" s="194"/>
      <c r="HN100" s="194"/>
      <c r="HO100" s="194"/>
      <c r="HP100" s="194"/>
      <c r="HQ100" s="194"/>
      <c r="HR100" s="194"/>
      <c r="HS100" s="194"/>
      <c r="HT100" s="194"/>
      <c r="HU100" s="194"/>
    </row>
    <row r="101" spans="1:229" ht="93.75" x14ac:dyDescent="0.25">
      <c r="A101" s="17">
        <v>92</v>
      </c>
      <c r="B101" s="18" t="s">
        <v>300</v>
      </c>
      <c r="C101" s="18" t="s">
        <v>1107</v>
      </c>
      <c r="D101" s="19">
        <v>10649375886</v>
      </c>
      <c r="E101" s="18" t="s">
        <v>1025</v>
      </c>
      <c r="F101" s="18" t="s">
        <v>937</v>
      </c>
      <c r="G101" s="16">
        <f t="shared" si="15"/>
        <v>0</v>
      </c>
      <c r="H101" s="16">
        <f t="shared" si="16"/>
        <v>24</v>
      </c>
      <c r="I101" s="36">
        <f t="shared" si="14"/>
        <v>24</v>
      </c>
      <c r="J101" s="38"/>
      <c r="K101" s="38"/>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8"/>
      <c r="BM101" s="38"/>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v>1</v>
      </c>
      <c r="EE101" s="37"/>
      <c r="EF101" s="37">
        <v>24</v>
      </c>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194"/>
      <c r="GB101" s="194"/>
      <c r="GC101" s="194"/>
      <c r="GD101" s="194"/>
      <c r="GE101" s="194"/>
      <c r="GF101" s="194"/>
      <c r="GG101" s="194"/>
      <c r="GH101" s="194"/>
      <c r="GI101" s="194"/>
      <c r="GJ101" s="194"/>
      <c r="GK101" s="194"/>
      <c r="GL101" s="194"/>
      <c r="GM101" s="194"/>
      <c r="GN101" s="194"/>
      <c r="GO101" s="194"/>
      <c r="GP101" s="194"/>
      <c r="GQ101" s="194"/>
      <c r="GR101" s="194"/>
      <c r="GS101" s="194"/>
      <c r="GT101" s="194"/>
      <c r="GU101" s="194"/>
      <c r="GV101" s="194"/>
      <c r="GW101" s="194"/>
      <c r="GX101" s="194"/>
      <c r="GY101" s="194"/>
      <c r="GZ101" s="194"/>
      <c r="HA101" s="194"/>
      <c r="HB101" s="194"/>
      <c r="HC101" s="194"/>
      <c r="HD101" s="194"/>
      <c r="HE101" s="194"/>
      <c r="HF101" s="194"/>
      <c r="HG101" s="194"/>
      <c r="HH101" s="194"/>
      <c r="HI101" s="194"/>
      <c r="HJ101" s="194"/>
      <c r="HK101" s="194"/>
      <c r="HL101" s="194"/>
      <c r="HM101" s="194"/>
      <c r="HN101" s="194"/>
      <c r="HO101" s="194"/>
      <c r="HP101" s="194"/>
      <c r="HQ101" s="194"/>
      <c r="HR101" s="194"/>
      <c r="HS101" s="194"/>
      <c r="HT101" s="194"/>
      <c r="HU101" s="194"/>
    </row>
    <row r="102" spans="1:229" ht="93.75" x14ac:dyDescent="0.25">
      <c r="A102" s="17">
        <v>93</v>
      </c>
      <c r="B102" s="18" t="s">
        <v>300</v>
      </c>
      <c r="C102" s="18" t="s">
        <v>1108</v>
      </c>
      <c r="D102" s="19">
        <v>9868696438</v>
      </c>
      <c r="E102" s="18" t="s">
        <v>1025</v>
      </c>
      <c r="F102" s="18" t="s">
        <v>937</v>
      </c>
      <c r="G102" s="16">
        <f t="shared" si="15"/>
        <v>0</v>
      </c>
      <c r="H102" s="16">
        <f t="shared" si="16"/>
        <v>27</v>
      </c>
      <c r="I102" s="36">
        <f t="shared" si="14"/>
        <v>27</v>
      </c>
      <c r="J102" s="38"/>
      <c r="K102" s="38"/>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8"/>
      <c r="BM102" s="38"/>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v>1</v>
      </c>
      <c r="EE102" s="37"/>
      <c r="EF102" s="37">
        <v>27</v>
      </c>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194"/>
      <c r="GB102" s="194"/>
      <c r="GC102" s="194"/>
      <c r="GD102" s="194"/>
      <c r="GE102" s="194"/>
      <c r="GF102" s="194"/>
      <c r="GG102" s="194"/>
      <c r="GH102" s="194"/>
      <c r="GI102" s="194"/>
      <c r="GJ102" s="194"/>
      <c r="GK102" s="194"/>
      <c r="GL102" s="194"/>
      <c r="GM102" s="194"/>
      <c r="GN102" s="194"/>
      <c r="GO102" s="194"/>
      <c r="GP102" s="194"/>
      <c r="GQ102" s="194"/>
      <c r="GR102" s="194"/>
      <c r="GS102" s="194"/>
      <c r="GT102" s="194"/>
      <c r="GU102" s="194"/>
      <c r="GV102" s="194"/>
      <c r="GW102" s="194"/>
      <c r="GX102" s="194"/>
      <c r="GY102" s="194"/>
      <c r="GZ102" s="194"/>
      <c r="HA102" s="194"/>
      <c r="HB102" s="194"/>
      <c r="HC102" s="194"/>
      <c r="HD102" s="194"/>
      <c r="HE102" s="194"/>
      <c r="HF102" s="194"/>
      <c r="HG102" s="194"/>
      <c r="HH102" s="194"/>
      <c r="HI102" s="194"/>
      <c r="HJ102" s="194"/>
      <c r="HK102" s="194"/>
      <c r="HL102" s="194"/>
      <c r="HM102" s="194"/>
      <c r="HN102" s="194"/>
      <c r="HO102" s="194"/>
      <c r="HP102" s="194"/>
      <c r="HQ102" s="194"/>
      <c r="HR102" s="194"/>
      <c r="HS102" s="194"/>
      <c r="HT102" s="194"/>
      <c r="HU102" s="194"/>
    </row>
    <row r="103" spans="1:229" ht="75" x14ac:dyDescent="0.25">
      <c r="A103" s="17">
        <v>94</v>
      </c>
      <c r="B103" s="18" t="s">
        <v>300</v>
      </c>
      <c r="C103" s="18" t="s">
        <v>1109</v>
      </c>
      <c r="D103" s="19">
        <v>3755736818</v>
      </c>
      <c r="E103" s="18" t="s">
        <v>1025</v>
      </c>
      <c r="F103" s="18" t="s">
        <v>937</v>
      </c>
      <c r="G103" s="16">
        <f t="shared" si="15"/>
        <v>0</v>
      </c>
      <c r="H103" s="16">
        <f t="shared" si="16"/>
        <v>25</v>
      </c>
      <c r="I103" s="36">
        <f t="shared" si="14"/>
        <v>25</v>
      </c>
      <c r="J103" s="38"/>
      <c r="K103" s="38"/>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8"/>
      <c r="BM103" s="38"/>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v>1</v>
      </c>
      <c r="EE103" s="37"/>
      <c r="EF103" s="37">
        <v>25</v>
      </c>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194"/>
      <c r="GB103" s="194"/>
      <c r="GC103" s="194"/>
      <c r="GD103" s="194"/>
      <c r="GE103" s="194"/>
      <c r="GF103" s="194"/>
      <c r="GG103" s="194"/>
      <c r="GH103" s="194"/>
      <c r="GI103" s="194"/>
      <c r="GJ103" s="194"/>
      <c r="GK103" s="194"/>
      <c r="GL103" s="194"/>
      <c r="GM103" s="194"/>
      <c r="GN103" s="194"/>
      <c r="GO103" s="194"/>
      <c r="GP103" s="194"/>
      <c r="GQ103" s="194"/>
      <c r="GR103" s="194"/>
      <c r="GS103" s="194"/>
      <c r="GT103" s="194"/>
      <c r="GU103" s="194"/>
      <c r="GV103" s="194"/>
      <c r="GW103" s="194"/>
      <c r="GX103" s="194"/>
      <c r="GY103" s="194"/>
      <c r="GZ103" s="194"/>
      <c r="HA103" s="194"/>
      <c r="HB103" s="194"/>
      <c r="HC103" s="194"/>
      <c r="HD103" s="194"/>
      <c r="HE103" s="194"/>
      <c r="HF103" s="194"/>
      <c r="HG103" s="194"/>
      <c r="HH103" s="194"/>
      <c r="HI103" s="194"/>
      <c r="HJ103" s="194"/>
      <c r="HK103" s="194"/>
      <c r="HL103" s="194"/>
      <c r="HM103" s="194"/>
      <c r="HN103" s="194"/>
      <c r="HO103" s="194"/>
      <c r="HP103" s="194"/>
      <c r="HQ103" s="194"/>
      <c r="HR103" s="194"/>
      <c r="HS103" s="194"/>
      <c r="HT103" s="194"/>
      <c r="HU103" s="194"/>
    </row>
    <row r="104" spans="1:229" ht="75" x14ac:dyDescent="0.25">
      <c r="A104" s="17">
        <v>95</v>
      </c>
      <c r="B104" s="18" t="s">
        <v>300</v>
      </c>
      <c r="C104" s="18" t="s">
        <v>1110</v>
      </c>
      <c r="D104" s="19">
        <v>3755578498</v>
      </c>
      <c r="E104" s="18" t="s">
        <v>1025</v>
      </c>
      <c r="F104" s="18" t="s">
        <v>937</v>
      </c>
      <c r="G104" s="16">
        <f t="shared" si="15"/>
        <v>0</v>
      </c>
      <c r="H104" s="16">
        <f t="shared" si="16"/>
        <v>40</v>
      </c>
      <c r="I104" s="36">
        <f t="shared" si="14"/>
        <v>40</v>
      </c>
      <c r="J104" s="38"/>
      <c r="K104" s="38"/>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8"/>
      <c r="BM104" s="38"/>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v>1</v>
      </c>
      <c r="EE104" s="37"/>
      <c r="EF104" s="37">
        <v>40</v>
      </c>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194"/>
      <c r="GB104" s="194"/>
      <c r="GC104" s="194"/>
      <c r="GD104" s="194"/>
      <c r="GE104" s="194"/>
      <c r="GF104" s="194"/>
      <c r="GG104" s="194"/>
      <c r="GH104" s="194"/>
      <c r="GI104" s="194"/>
      <c r="GJ104" s="194"/>
      <c r="GK104" s="194"/>
      <c r="GL104" s="194"/>
      <c r="GM104" s="194"/>
      <c r="GN104" s="194"/>
      <c r="GO104" s="194"/>
      <c r="GP104" s="194"/>
      <c r="GQ104" s="194"/>
      <c r="GR104" s="194"/>
      <c r="GS104" s="194"/>
      <c r="GT104" s="194"/>
      <c r="GU104" s="194"/>
      <c r="GV104" s="194"/>
      <c r="GW104" s="194"/>
      <c r="GX104" s="194"/>
      <c r="GY104" s="194"/>
      <c r="GZ104" s="194"/>
      <c r="HA104" s="194"/>
      <c r="HB104" s="194"/>
      <c r="HC104" s="194"/>
      <c r="HD104" s="194"/>
      <c r="HE104" s="194"/>
      <c r="HF104" s="194"/>
      <c r="HG104" s="194"/>
      <c r="HH104" s="194"/>
      <c r="HI104" s="194"/>
      <c r="HJ104" s="194"/>
      <c r="HK104" s="194"/>
      <c r="HL104" s="194"/>
      <c r="HM104" s="194"/>
      <c r="HN104" s="194"/>
      <c r="HO104" s="194"/>
      <c r="HP104" s="194"/>
      <c r="HQ104" s="194"/>
      <c r="HR104" s="194"/>
      <c r="HS104" s="194"/>
      <c r="HT104" s="194"/>
      <c r="HU104" s="194"/>
    </row>
    <row r="105" spans="1:229" ht="93.75" x14ac:dyDescent="0.25">
      <c r="A105" s="17">
        <v>96</v>
      </c>
      <c r="B105" s="18" t="s">
        <v>300</v>
      </c>
      <c r="C105" s="18" t="s">
        <v>1111</v>
      </c>
      <c r="D105" s="19">
        <v>10701618086</v>
      </c>
      <c r="E105" s="18" t="s">
        <v>1025</v>
      </c>
      <c r="F105" s="18" t="s">
        <v>937</v>
      </c>
      <c r="G105" s="16">
        <f t="shared" ref="G105:G132" si="17">J105+L105+N105+O105+P105+T105+U105+V105+AN105+AP105+BA105+BC105+DP105+DR105+EE105+EG105+EJ105+EL105+ES105+EU105+FE105+FG105+FP105+GA105+GC105+HJ105+HL105+CZ105+DB105+FR105+GP105+HE105+BW105</f>
        <v>0</v>
      </c>
      <c r="H105" s="16">
        <f t="shared" ref="H105:H132" si="18">SUM(K105,M105,Q105,R105,S105,W105,X105,Y105,AO105,AQ105,AR105,AS105,AU105,AX105,BB105,BD105,BK105,BL105,BM105,BQ105,BR105,BT105,DG105,DH105,DI105,DQ105,DS105,DW105,DX105,DY105,,EF105,EH105,EK105,EM105,ET105,EV105,EW105,EX105,EY105,FW105,GB105,GD105,GE105,GF105,GG105,GH105,GI105,GK105,HK105,HM105,HN105,HO105,HP105,HQ105,HR105,HU105,FF105,FH105,FI105,FJ105,FK105,FN105,FQ105,FS105,FT105,FU105,FV105,FX105,AT105,AV105,AW105,BE105,BF105,BG105,BH105,GJ105,FL105,DZ105,EN105,EO105,EP105,EQ105,EZ105,FA105,FC105,FB105,FM105,FY105,Z105,AA105,AB105,AC105,AD105,AE105,AF105,AG105,AH105,AI105,AJ105,AK105,HS105,HT105,BY105,DA105,DC105,DD105,DE105,DF105,DT105,DU105,DV105,GR105,GV105,GY105,GZ105,HA105,HC105,HG105,GT105)</f>
        <v>18</v>
      </c>
      <c r="I105" s="36">
        <f t="shared" si="14"/>
        <v>18</v>
      </c>
      <c r="J105" s="38"/>
      <c r="K105" s="38"/>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8"/>
      <c r="BM105" s="38"/>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v>1</v>
      </c>
      <c r="EE105" s="37"/>
      <c r="EF105" s="37">
        <v>18</v>
      </c>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194"/>
      <c r="GB105" s="194"/>
      <c r="GC105" s="194"/>
      <c r="GD105" s="194"/>
      <c r="GE105" s="194"/>
      <c r="GF105" s="194"/>
      <c r="GG105" s="194"/>
      <c r="GH105" s="194"/>
      <c r="GI105" s="194"/>
      <c r="GJ105" s="194"/>
      <c r="GK105" s="194"/>
      <c r="GL105" s="194"/>
      <c r="GM105" s="194"/>
      <c r="GN105" s="194"/>
      <c r="GO105" s="194"/>
      <c r="GP105" s="194"/>
      <c r="GQ105" s="194"/>
      <c r="GR105" s="194"/>
      <c r="GS105" s="194"/>
      <c r="GT105" s="194"/>
      <c r="GU105" s="194"/>
      <c r="GV105" s="194"/>
      <c r="GW105" s="194"/>
      <c r="GX105" s="194"/>
      <c r="GY105" s="194"/>
      <c r="GZ105" s="194"/>
      <c r="HA105" s="194"/>
      <c r="HB105" s="194"/>
      <c r="HC105" s="194"/>
      <c r="HD105" s="194"/>
      <c r="HE105" s="194"/>
      <c r="HF105" s="194"/>
      <c r="HG105" s="194"/>
      <c r="HH105" s="194"/>
      <c r="HI105" s="194"/>
      <c r="HJ105" s="194"/>
      <c r="HK105" s="194"/>
      <c r="HL105" s="194"/>
      <c r="HM105" s="194"/>
      <c r="HN105" s="194"/>
      <c r="HO105" s="194"/>
      <c r="HP105" s="194"/>
      <c r="HQ105" s="194"/>
      <c r="HR105" s="194"/>
      <c r="HS105" s="194"/>
      <c r="HT105" s="194"/>
      <c r="HU105" s="194"/>
    </row>
    <row r="106" spans="1:229" ht="93.75" x14ac:dyDescent="0.25">
      <c r="A106" s="17">
        <v>97</v>
      </c>
      <c r="B106" s="18" t="s">
        <v>300</v>
      </c>
      <c r="C106" s="18" t="s">
        <v>1112</v>
      </c>
      <c r="D106" s="19">
        <v>10701694366</v>
      </c>
      <c r="E106" s="18" t="s">
        <v>1025</v>
      </c>
      <c r="F106" s="18" t="s">
        <v>937</v>
      </c>
      <c r="G106" s="16">
        <f t="shared" si="17"/>
        <v>0</v>
      </c>
      <c r="H106" s="16">
        <f t="shared" si="18"/>
        <v>25</v>
      </c>
      <c r="I106" s="36">
        <f t="shared" si="14"/>
        <v>25</v>
      </c>
      <c r="J106" s="38"/>
      <c r="K106" s="38"/>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8"/>
      <c r="BM106" s="38"/>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v>1</v>
      </c>
      <c r="EE106" s="37"/>
      <c r="EF106" s="37">
        <v>25</v>
      </c>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194"/>
      <c r="GB106" s="194"/>
      <c r="GC106" s="194"/>
      <c r="GD106" s="194"/>
      <c r="GE106" s="194"/>
      <c r="GF106" s="194"/>
      <c r="GG106" s="194"/>
      <c r="GH106" s="194"/>
      <c r="GI106" s="194"/>
      <c r="GJ106" s="194"/>
      <c r="GK106" s="194"/>
      <c r="GL106" s="194"/>
      <c r="GM106" s="194"/>
      <c r="GN106" s="194"/>
      <c r="GO106" s="194"/>
      <c r="GP106" s="194"/>
      <c r="GQ106" s="194"/>
      <c r="GR106" s="194"/>
      <c r="GS106" s="194"/>
      <c r="GT106" s="194"/>
      <c r="GU106" s="194"/>
      <c r="GV106" s="194"/>
      <c r="GW106" s="194"/>
      <c r="GX106" s="194"/>
      <c r="GY106" s="194"/>
      <c r="GZ106" s="194"/>
      <c r="HA106" s="194"/>
      <c r="HB106" s="194"/>
      <c r="HC106" s="194"/>
      <c r="HD106" s="194"/>
      <c r="HE106" s="194"/>
      <c r="HF106" s="194"/>
      <c r="HG106" s="194"/>
      <c r="HH106" s="194"/>
      <c r="HI106" s="194"/>
      <c r="HJ106" s="194"/>
      <c r="HK106" s="194"/>
      <c r="HL106" s="194"/>
      <c r="HM106" s="194"/>
      <c r="HN106" s="194"/>
      <c r="HO106" s="194"/>
      <c r="HP106" s="194"/>
      <c r="HQ106" s="194"/>
      <c r="HR106" s="194"/>
      <c r="HS106" s="194"/>
      <c r="HT106" s="194"/>
      <c r="HU106" s="194"/>
    </row>
    <row r="107" spans="1:229" ht="75" x14ac:dyDescent="0.25">
      <c r="A107" s="17">
        <v>98</v>
      </c>
      <c r="B107" s="18" t="s">
        <v>300</v>
      </c>
      <c r="C107" s="18" t="s">
        <v>1113</v>
      </c>
      <c r="D107" s="19">
        <v>3834330138</v>
      </c>
      <c r="E107" s="18" t="s">
        <v>1025</v>
      </c>
      <c r="F107" s="18" t="s">
        <v>937</v>
      </c>
      <c r="G107" s="16">
        <f t="shared" si="17"/>
        <v>0</v>
      </c>
      <c r="H107" s="16">
        <f t="shared" si="18"/>
        <v>450</v>
      </c>
      <c r="I107" s="36">
        <f t="shared" si="14"/>
        <v>450</v>
      </c>
      <c r="J107" s="38"/>
      <c r="K107" s="38"/>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8"/>
      <c r="BM107" s="38"/>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v>1</v>
      </c>
      <c r="CR107" s="37"/>
      <c r="CS107" s="37"/>
      <c r="CT107" s="37"/>
      <c r="CU107" s="37"/>
      <c r="CV107" s="37"/>
      <c r="CW107" s="37"/>
      <c r="CX107" s="37"/>
      <c r="CY107" s="37">
        <v>1</v>
      </c>
      <c r="CZ107" s="37"/>
      <c r="DA107" s="37"/>
      <c r="DB107" s="37"/>
      <c r="DC107" s="37"/>
      <c r="DD107" s="37"/>
      <c r="DE107" s="37">
        <v>450</v>
      </c>
      <c r="DF107" s="37"/>
      <c r="DG107" s="37"/>
      <c r="DH107" s="37"/>
      <c r="DI107" s="37"/>
      <c r="DJ107" s="37"/>
      <c r="DK107" s="37">
        <v>5</v>
      </c>
      <c r="DL107" s="37"/>
      <c r="DM107" s="37">
        <v>1</v>
      </c>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194"/>
      <c r="GB107" s="194"/>
      <c r="GC107" s="194"/>
      <c r="GD107" s="194"/>
      <c r="GE107" s="194"/>
      <c r="GF107" s="194"/>
      <c r="GG107" s="194"/>
      <c r="GH107" s="194"/>
      <c r="GI107" s="194"/>
      <c r="GJ107" s="194"/>
      <c r="GK107" s="194"/>
      <c r="GL107" s="194"/>
      <c r="GM107" s="194"/>
      <c r="GN107" s="194"/>
      <c r="GO107" s="194"/>
      <c r="GP107" s="194"/>
      <c r="GQ107" s="194"/>
      <c r="GR107" s="194"/>
      <c r="GS107" s="194"/>
      <c r="GT107" s="194"/>
      <c r="GU107" s="194"/>
      <c r="GV107" s="194"/>
      <c r="GW107" s="194"/>
      <c r="GX107" s="194"/>
      <c r="GY107" s="194"/>
      <c r="GZ107" s="194"/>
      <c r="HA107" s="194"/>
      <c r="HB107" s="194"/>
      <c r="HC107" s="194"/>
      <c r="HD107" s="194"/>
      <c r="HE107" s="194"/>
      <c r="HF107" s="194"/>
      <c r="HG107" s="194"/>
      <c r="HH107" s="194"/>
      <c r="HI107" s="194"/>
      <c r="HJ107" s="194"/>
      <c r="HK107" s="194"/>
      <c r="HL107" s="194"/>
      <c r="HM107" s="194"/>
      <c r="HN107" s="194"/>
      <c r="HO107" s="194"/>
      <c r="HP107" s="194"/>
      <c r="HQ107" s="194"/>
      <c r="HR107" s="194"/>
      <c r="HS107" s="194"/>
      <c r="HT107" s="194"/>
      <c r="HU107" s="194"/>
    </row>
    <row r="108" spans="1:229" ht="75" x14ac:dyDescent="0.25">
      <c r="A108" s="17">
        <v>99</v>
      </c>
      <c r="B108" s="18" t="s">
        <v>300</v>
      </c>
      <c r="C108" s="18" t="s">
        <v>1114</v>
      </c>
      <c r="D108" s="19">
        <v>1551258798</v>
      </c>
      <c r="E108" s="18" t="s">
        <v>1025</v>
      </c>
      <c r="F108" s="18" t="s">
        <v>937</v>
      </c>
      <c r="G108" s="16">
        <f t="shared" si="17"/>
        <v>0</v>
      </c>
      <c r="H108" s="16">
        <f t="shared" si="18"/>
        <v>420</v>
      </c>
      <c r="I108" s="36">
        <f t="shared" si="14"/>
        <v>420</v>
      </c>
      <c r="J108" s="38"/>
      <c r="K108" s="38"/>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8"/>
      <c r="BM108" s="38"/>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v>1</v>
      </c>
      <c r="CR108" s="37"/>
      <c r="CS108" s="37"/>
      <c r="CT108" s="37"/>
      <c r="CU108" s="37"/>
      <c r="CV108" s="37"/>
      <c r="CW108" s="37"/>
      <c r="CX108" s="37"/>
      <c r="CY108" s="37">
        <v>1</v>
      </c>
      <c r="CZ108" s="37"/>
      <c r="DA108" s="37"/>
      <c r="DB108" s="37"/>
      <c r="DC108" s="37"/>
      <c r="DD108" s="37"/>
      <c r="DE108" s="37">
        <v>420</v>
      </c>
      <c r="DF108" s="37"/>
      <c r="DG108" s="37"/>
      <c r="DH108" s="37"/>
      <c r="DI108" s="37"/>
      <c r="DJ108" s="37"/>
      <c r="DK108" s="37">
        <v>4</v>
      </c>
      <c r="DL108" s="37"/>
      <c r="DM108" s="37">
        <v>1</v>
      </c>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194"/>
      <c r="GB108" s="194"/>
      <c r="GC108" s="194"/>
      <c r="GD108" s="194"/>
      <c r="GE108" s="194"/>
      <c r="GF108" s="194"/>
      <c r="GG108" s="194"/>
      <c r="GH108" s="194"/>
      <c r="GI108" s="194"/>
      <c r="GJ108" s="194"/>
      <c r="GK108" s="194"/>
      <c r="GL108" s="194"/>
      <c r="GM108" s="194"/>
      <c r="GN108" s="194"/>
      <c r="GO108" s="194"/>
      <c r="GP108" s="194"/>
      <c r="GQ108" s="194"/>
      <c r="GR108" s="194"/>
      <c r="GS108" s="194"/>
      <c r="GT108" s="194"/>
      <c r="GU108" s="194"/>
      <c r="GV108" s="194"/>
      <c r="GW108" s="194"/>
      <c r="GX108" s="194"/>
      <c r="GY108" s="194"/>
      <c r="GZ108" s="194"/>
      <c r="HA108" s="194"/>
      <c r="HB108" s="194"/>
      <c r="HC108" s="194"/>
      <c r="HD108" s="194"/>
      <c r="HE108" s="194"/>
      <c r="HF108" s="194"/>
      <c r="HG108" s="194"/>
      <c r="HH108" s="194"/>
      <c r="HI108" s="194"/>
      <c r="HJ108" s="194"/>
      <c r="HK108" s="194"/>
      <c r="HL108" s="194"/>
      <c r="HM108" s="194"/>
      <c r="HN108" s="194"/>
      <c r="HO108" s="194"/>
      <c r="HP108" s="194"/>
      <c r="HQ108" s="194"/>
      <c r="HR108" s="194"/>
      <c r="HS108" s="194"/>
      <c r="HT108" s="194"/>
      <c r="HU108" s="194"/>
    </row>
    <row r="109" spans="1:229" ht="93.75" x14ac:dyDescent="0.25">
      <c r="A109" s="17">
        <v>100</v>
      </c>
      <c r="B109" s="18" t="s">
        <v>300</v>
      </c>
      <c r="C109" s="18" t="s">
        <v>1115</v>
      </c>
      <c r="D109" s="19">
        <v>1550650998</v>
      </c>
      <c r="E109" s="18" t="s">
        <v>1025</v>
      </c>
      <c r="F109" s="18" t="s">
        <v>937</v>
      </c>
      <c r="G109" s="16">
        <f t="shared" si="17"/>
        <v>0</v>
      </c>
      <c r="H109" s="16">
        <f t="shared" si="18"/>
        <v>1223</v>
      </c>
      <c r="I109" s="36">
        <f t="shared" si="14"/>
        <v>1223</v>
      </c>
      <c r="J109" s="38"/>
      <c r="K109" s="38"/>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8"/>
      <c r="BM109" s="38"/>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v>1</v>
      </c>
      <c r="CR109" s="37"/>
      <c r="CS109" s="37"/>
      <c r="CT109" s="37"/>
      <c r="CU109" s="37"/>
      <c r="CV109" s="37"/>
      <c r="CW109" s="37"/>
      <c r="CX109" s="37"/>
      <c r="CY109" s="37">
        <v>1</v>
      </c>
      <c r="CZ109" s="37"/>
      <c r="DA109" s="37"/>
      <c r="DB109" s="37"/>
      <c r="DC109" s="37"/>
      <c r="DD109" s="37"/>
      <c r="DE109" s="37">
        <v>0</v>
      </c>
      <c r="DF109" s="37"/>
      <c r="DG109" s="37"/>
      <c r="DH109" s="37">
        <v>1223</v>
      </c>
      <c r="DI109" s="37"/>
      <c r="DJ109" s="37"/>
      <c r="DK109" s="37">
        <v>12</v>
      </c>
      <c r="DL109" s="37"/>
      <c r="DM109" s="37">
        <v>1</v>
      </c>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194"/>
      <c r="GB109" s="194"/>
      <c r="GC109" s="194"/>
      <c r="GD109" s="194"/>
      <c r="GE109" s="194"/>
      <c r="GF109" s="194"/>
      <c r="GG109" s="194"/>
      <c r="GH109" s="194"/>
      <c r="GI109" s="194"/>
      <c r="GJ109" s="194"/>
      <c r="GK109" s="194"/>
      <c r="GL109" s="194"/>
      <c r="GM109" s="194"/>
      <c r="GN109" s="194"/>
      <c r="GO109" s="194"/>
      <c r="GP109" s="194"/>
      <c r="GQ109" s="194"/>
      <c r="GR109" s="194"/>
      <c r="GS109" s="194"/>
      <c r="GT109" s="194"/>
      <c r="GU109" s="194"/>
      <c r="GV109" s="194"/>
      <c r="GW109" s="194"/>
      <c r="GX109" s="194"/>
      <c r="GY109" s="194"/>
      <c r="GZ109" s="194"/>
      <c r="HA109" s="194"/>
      <c r="HB109" s="194"/>
      <c r="HC109" s="194"/>
      <c r="HD109" s="194"/>
      <c r="HE109" s="194"/>
      <c r="HF109" s="194"/>
      <c r="HG109" s="194"/>
      <c r="HH109" s="194"/>
      <c r="HI109" s="194"/>
      <c r="HJ109" s="194"/>
      <c r="HK109" s="194"/>
      <c r="HL109" s="194"/>
      <c r="HM109" s="194"/>
      <c r="HN109" s="194"/>
      <c r="HO109" s="194"/>
      <c r="HP109" s="194"/>
      <c r="HQ109" s="194"/>
      <c r="HR109" s="194"/>
      <c r="HS109" s="194"/>
      <c r="HT109" s="194"/>
      <c r="HU109" s="194"/>
    </row>
    <row r="110" spans="1:229" ht="93.75" x14ac:dyDescent="0.25">
      <c r="A110" s="17">
        <v>101</v>
      </c>
      <c r="B110" s="18" t="s">
        <v>300</v>
      </c>
      <c r="C110" s="18" t="s">
        <v>1116</v>
      </c>
      <c r="D110" s="19">
        <v>1550505718</v>
      </c>
      <c r="E110" s="18" t="s">
        <v>1025</v>
      </c>
      <c r="F110" s="18" t="s">
        <v>937</v>
      </c>
      <c r="G110" s="16">
        <f t="shared" si="17"/>
        <v>0</v>
      </c>
      <c r="H110" s="16">
        <f t="shared" si="18"/>
        <v>531</v>
      </c>
      <c r="I110" s="36">
        <f t="shared" si="14"/>
        <v>531</v>
      </c>
      <c r="J110" s="38"/>
      <c r="K110" s="38"/>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8"/>
      <c r="BM110" s="38"/>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v>1</v>
      </c>
      <c r="CR110" s="37"/>
      <c r="CS110" s="37"/>
      <c r="CT110" s="37"/>
      <c r="CU110" s="37"/>
      <c r="CV110" s="37"/>
      <c r="CW110" s="37"/>
      <c r="CX110" s="37"/>
      <c r="CY110" s="37">
        <v>1</v>
      </c>
      <c r="CZ110" s="37"/>
      <c r="DA110" s="37"/>
      <c r="DB110" s="37"/>
      <c r="DC110" s="37"/>
      <c r="DD110" s="37"/>
      <c r="DE110" s="37"/>
      <c r="DF110" s="37"/>
      <c r="DG110" s="37"/>
      <c r="DH110" s="37">
        <v>531</v>
      </c>
      <c r="DI110" s="37"/>
      <c r="DJ110" s="37"/>
      <c r="DK110" s="37">
        <v>6</v>
      </c>
      <c r="DL110" s="37"/>
      <c r="DM110" s="37">
        <v>1</v>
      </c>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194"/>
      <c r="GB110" s="194"/>
      <c r="GC110" s="194"/>
      <c r="GD110" s="194"/>
      <c r="GE110" s="194"/>
      <c r="GF110" s="194"/>
      <c r="GG110" s="194"/>
      <c r="GH110" s="194"/>
      <c r="GI110" s="194"/>
      <c r="GJ110" s="194"/>
      <c r="GK110" s="194"/>
      <c r="GL110" s="194"/>
      <c r="GM110" s="194"/>
      <c r="GN110" s="194"/>
      <c r="GO110" s="194"/>
      <c r="GP110" s="194"/>
      <c r="GQ110" s="194"/>
      <c r="GR110" s="194"/>
      <c r="GS110" s="194"/>
      <c r="GT110" s="194"/>
      <c r="GU110" s="194"/>
      <c r="GV110" s="194"/>
      <c r="GW110" s="194"/>
      <c r="GX110" s="194"/>
      <c r="GY110" s="194"/>
      <c r="GZ110" s="194"/>
      <c r="HA110" s="194"/>
      <c r="HB110" s="194"/>
      <c r="HC110" s="194"/>
      <c r="HD110" s="194"/>
      <c r="HE110" s="194"/>
      <c r="HF110" s="194"/>
      <c r="HG110" s="194"/>
      <c r="HH110" s="194"/>
      <c r="HI110" s="194"/>
      <c r="HJ110" s="194"/>
      <c r="HK110" s="194"/>
      <c r="HL110" s="194"/>
      <c r="HM110" s="194"/>
      <c r="HN110" s="194"/>
      <c r="HO110" s="194"/>
      <c r="HP110" s="194"/>
      <c r="HQ110" s="194"/>
      <c r="HR110" s="194"/>
      <c r="HS110" s="194"/>
      <c r="HT110" s="194"/>
      <c r="HU110" s="194"/>
    </row>
    <row r="111" spans="1:229" ht="93.75" x14ac:dyDescent="0.25">
      <c r="A111" s="17">
        <v>102</v>
      </c>
      <c r="B111" s="18" t="s">
        <v>300</v>
      </c>
      <c r="C111" s="18" t="s">
        <v>1117</v>
      </c>
      <c r="D111" s="19">
        <v>1550708658</v>
      </c>
      <c r="E111" s="18" t="s">
        <v>1025</v>
      </c>
      <c r="F111" s="18" t="s">
        <v>937</v>
      </c>
      <c r="G111" s="16">
        <f t="shared" si="17"/>
        <v>0</v>
      </c>
      <c r="H111" s="16">
        <f t="shared" si="18"/>
        <v>490</v>
      </c>
      <c r="I111" s="36">
        <f t="shared" si="14"/>
        <v>490</v>
      </c>
      <c r="J111" s="38"/>
      <c r="K111" s="38"/>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8"/>
      <c r="BM111" s="38"/>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v>1</v>
      </c>
      <c r="CR111" s="37"/>
      <c r="CS111" s="37"/>
      <c r="CT111" s="37"/>
      <c r="CU111" s="37"/>
      <c r="CV111" s="37"/>
      <c r="CW111" s="37"/>
      <c r="CX111" s="37"/>
      <c r="CY111" s="37">
        <v>1</v>
      </c>
      <c r="CZ111" s="37"/>
      <c r="DA111" s="37"/>
      <c r="DB111" s="37"/>
      <c r="DC111" s="37"/>
      <c r="DD111" s="37"/>
      <c r="DE111" s="37">
        <v>490</v>
      </c>
      <c r="DF111" s="37"/>
      <c r="DG111" s="37"/>
      <c r="DH111" s="37"/>
      <c r="DI111" s="37"/>
      <c r="DJ111" s="37"/>
      <c r="DK111" s="37">
        <v>5</v>
      </c>
      <c r="DL111" s="37"/>
      <c r="DM111" s="37">
        <v>1</v>
      </c>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194"/>
      <c r="GB111" s="194"/>
      <c r="GC111" s="194"/>
      <c r="GD111" s="194"/>
      <c r="GE111" s="194"/>
      <c r="GF111" s="194"/>
      <c r="GG111" s="194"/>
      <c r="GH111" s="194"/>
      <c r="GI111" s="194"/>
      <c r="GJ111" s="194"/>
      <c r="GK111" s="194"/>
      <c r="GL111" s="194"/>
      <c r="GM111" s="194"/>
      <c r="GN111" s="194"/>
      <c r="GO111" s="194"/>
      <c r="GP111" s="194"/>
      <c r="GQ111" s="194"/>
      <c r="GR111" s="194"/>
      <c r="GS111" s="194"/>
      <c r="GT111" s="194"/>
      <c r="GU111" s="194"/>
      <c r="GV111" s="194"/>
      <c r="GW111" s="194"/>
      <c r="GX111" s="194"/>
      <c r="GY111" s="194"/>
      <c r="GZ111" s="194"/>
      <c r="HA111" s="194"/>
      <c r="HB111" s="194"/>
      <c r="HC111" s="194"/>
      <c r="HD111" s="194"/>
      <c r="HE111" s="194"/>
      <c r="HF111" s="194"/>
      <c r="HG111" s="194"/>
      <c r="HH111" s="194"/>
      <c r="HI111" s="194"/>
      <c r="HJ111" s="194"/>
      <c r="HK111" s="194"/>
      <c r="HL111" s="194"/>
      <c r="HM111" s="194"/>
      <c r="HN111" s="194"/>
      <c r="HO111" s="194"/>
      <c r="HP111" s="194"/>
      <c r="HQ111" s="194"/>
      <c r="HR111" s="194"/>
      <c r="HS111" s="194"/>
      <c r="HT111" s="194"/>
      <c r="HU111" s="194"/>
    </row>
    <row r="112" spans="1:229" ht="75" x14ac:dyDescent="0.25">
      <c r="A112" s="17">
        <v>103</v>
      </c>
      <c r="B112" s="18" t="s">
        <v>300</v>
      </c>
      <c r="C112" s="18" t="s">
        <v>1118</v>
      </c>
      <c r="D112" s="19">
        <v>1550751498</v>
      </c>
      <c r="E112" s="18" t="s">
        <v>935</v>
      </c>
      <c r="F112" s="18" t="s">
        <v>937</v>
      </c>
      <c r="G112" s="16">
        <f t="shared" si="17"/>
        <v>0</v>
      </c>
      <c r="H112" s="16">
        <f t="shared" si="18"/>
        <v>580</v>
      </c>
      <c r="I112" s="36">
        <f t="shared" si="14"/>
        <v>580</v>
      </c>
      <c r="J112" s="38"/>
      <c r="K112" s="38"/>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8"/>
      <c r="BM112" s="38"/>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v>1</v>
      </c>
      <c r="CR112" s="37"/>
      <c r="CS112" s="37"/>
      <c r="CT112" s="37"/>
      <c r="CU112" s="37"/>
      <c r="CV112" s="37"/>
      <c r="CW112" s="37"/>
      <c r="CX112" s="37"/>
      <c r="CY112" s="37">
        <v>1</v>
      </c>
      <c r="CZ112" s="37"/>
      <c r="DA112" s="37"/>
      <c r="DB112" s="37"/>
      <c r="DC112" s="37"/>
      <c r="DD112" s="37"/>
      <c r="DE112" s="37">
        <v>580</v>
      </c>
      <c r="DF112" s="37"/>
      <c r="DG112" s="37"/>
      <c r="DH112" s="37"/>
      <c r="DI112" s="37"/>
      <c r="DJ112" s="37"/>
      <c r="DK112" s="37">
        <v>7</v>
      </c>
      <c r="DL112" s="37"/>
      <c r="DM112" s="37">
        <v>1</v>
      </c>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194"/>
      <c r="GB112" s="194"/>
      <c r="GC112" s="194"/>
      <c r="GD112" s="194"/>
      <c r="GE112" s="194"/>
      <c r="GF112" s="194"/>
      <c r="GG112" s="194"/>
      <c r="GH112" s="194"/>
      <c r="GI112" s="194"/>
      <c r="GJ112" s="194"/>
      <c r="GK112" s="194"/>
      <c r="GL112" s="194"/>
      <c r="GM112" s="194"/>
      <c r="GN112" s="194"/>
      <c r="GO112" s="194"/>
      <c r="GP112" s="194"/>
      <c r="GQ112" s="194"/>
      <c r="GR112" s="194"/>
      <c r="GS112" s="194"/>
      <c r="GT112" s="194"/>
      <c r="GU112" s="194"/>
      <c r="GV112" s="194"/>
      <c r="GW112" s="194"/>
      <c r="GX112" s="194"/>
      <c r="GY112" s="194"/>
      <c r="GZ112" s="194"/>
      <c r="HA112" s="194"/>
      <c r="HB112" s="194"/>
      <c r="HC112" s="194"/>
      <c r="HD112" s="194"/>
      <c r="HE112" s="194"/>
      <c r="HF112" s="194"/>
      <c r="HG112" s="194"/>
      <c r="HH112" s="194"/>
      <c r="HI112" s="194"/>
      <c r="HJ112" s="194"/>
      <c r="HK112" s="194"/>
      <c r="HL112" s="194"/>
      <c r="HM112" s="194"/>
      <c r="HN112" s="194"/>
      <c r="HO112" s="194"/>
      <c r="HP112" s="194"/>
      <c r="HQ112" s="194"/>
      <c r="HR112" s="194"/>
      <c r="HS112" s="194"/>
      <c r="HT112" s="194"/>
      <c r="HU112" s="194"/>
    </row>
    <row r="113" spans="1:229" ht="75" x14ac:dyDescent="0.25">
      <c r="A113" s="17">
        <v>104</v>
      </c>
      <c r="B113" s="18" t="s">
        <v>300</v>
      </c>
      <c r="C113" s="18" t="s">
        <v>1119</v>
      </c>
      <c r="D113" s="19">
        <v>1550794918</v>
      </c>
      <c r="E113" s="18" t="s">
        <v>935</v>
      </c>
      <c r="F113" s="18" t="s">
        <v>937</v>
      </c>
      <c r="G113" s="16">
        <f t="shared" si="17"/>
        <v>0</v>
      </c>
      <c r="H113" s="16">
        <f t="shared" si="18"/>
        <v>140</v>
      </c>
      <c r="I113" s="36">
        <f t="shared" si="14"/>
        <v>140</v>
      </c>
      <c r="J113" s="38"/>
      <c r="K113" s="38"/>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8"/>
      <c r="BM113" s="38"/>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v>1</v>
      </c>
      <c r="CR113" s="37"/>
      <c r="CS113" s="37"/>
      <c r="CT113" s="37"/>
      <c r="CU113" s="37"/>
      <c r="CV113" s="37"/>
      <c r="CW113" s="37"/>
      <c r="CX113" s="37"/>
      <c r="CY113" s="37">
        <v>1</v>
      </c>
      <c r="CZ113" s="37"/>
      <c r="DA113" s="37"/>
      <c r="DB113" s="37"/>
      <c r="DC113" s="37"/>
      <c r="DD113" s="37"/>
      <c r="DE113" s="37">
        <v>140</v>
      </c>
      <c r="DF113" s="37"/>
      <c r="DG113" s="37"/>
      <c r="DH113" s="37"/>
      <c r="DI113" s="37"/>
      <c r="DJ113" s="37"/>
      <c r="DK113" s="37">
        <v>3</v>
      </c>
      <c r="DL113" s="37"/>
      <c r="DM113" s="37">
        <v>1</v>
      </c>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194"/>
      <c r="GB113" s="194"/>
      <c r="GC113" s="194"/>
      <c r="GD113" s="194"/>
      <c r="GE113" s="194"/>
      <c r="GF113" s="194"/>
      <c r="GG113" s="194"/>
      <c r="GH113" s="194"/>
      <c r="GI113" s="194"/>
      <c r="GJ113" s="194"/>
      <c r="GK113" s="194"/>
      <c r="GL113" s="194"/>
      <c r="GM113" s="194"/>
      <c r="GN113" s="194"/>
      <c r="GO113" s="194"/>
      <c r="GP113" s="194"/>
      <c r="GQ113" s="194"/>
      <c r="GR113" s="194"/>
      <c r="GS113" s="194"/>
      <c r="GT113" s="194"/>
      <c r="GU113" s="194"/>
      <c r="GV113" s="194"/>
      <c r="GW113" s="194"/>
      <c r="GX113" s="194"/>
      <c r="GY113" s="194"/>
      <c r="GZ113" s="194"/>
      <c r="HA113" s="194"/>
      <c r="HB113" s="194"/>
      <c r="HC113" s="194"/>
      <c r="HD113" s="194"/>
      <c r="HE113" s="194"/>
      <c r="HF113" s="194"/>
      <c r="HG113" s="194"/>
      <c r="HH113" s="194"/>
      <c r="HI113" s="194"/>
      <c r="HJ113" s="194"/>
      <c r="HK113" s="194"/>
      <c r="HL113" s="194"/>
      <c r="HM113" s="194"/>
      <c r="HN113" s="194"/>
      <c r="HO113" s="194"/>
      <c r="HP113" s="194"/>
      <c r="HQ113" s="194"/>
      <c r="HR113" s="194"/>
      <c r="HS113" s="194"/>
      <c r="HT113" s="194"/>
      <c r="HU113" s="194"/>
    </row>
    <row r="114" spans="1:229" ht="75" x14ac:dyDescent="0.25">
      <c r="A114" s="17">
        <v>105</v>
      </c>
      <c r="B114" s="18" t="s">
        <v>300</v>
      </c>
      <c r="C114" s="18" t="s">
        <v>1120</v>
      </c>
      <c r="D114" s="19">
        <v>8901492598</v>
      </c>
      <c r="E114" s="18" t="s">
        <v>935</v>
      </c>
      <c r="F114" s="18" t="s">
        <v>937</v>
      </c>
      <c r="G114" s="16">
        <f t="shared" si="17"/>
        <v>0</v>
      </c>
      <c r="H114" s="16">
        <f t="shared" si="18"/>
        <v>6110.8919999999998</v>
      </c>
      <c r="I114" s="36">
        <f t="shared" si="14"/>
        <v>6110.8919999999998</v>
      </c>
      <c r="J114" s="38"/>
      <c r="K114" s="38"/>
      <c r="L114" s="37"/>
      <c r="M114" s="37"/>
      <c r="N114" s="37"/>
      <c r="O114" s="37"/>
      <c r="P114" s="37"/>
      <c r="Q114" s="37">
        <v>113</v>
      </c>
      <c r="R114" s="37"/>
      <c r="S114" s="37"/>
      <c r="T114" s="37"/>
      <c r="U114" s="37"/>
      <c r="V114" s="37"/>
      <c r="W114" s="37"/>
      <c r="X114" s="37"/>
      <c r="Y114" s="37"/>
      <c r="Z114" s="37"/>
      <c r="AA114" s="37"/>
      <c r="AB114" s="37"/>
      <c r="AC114" s="37"/>
      <c r="AD114" s="37"/>
      <c r="AE114" s="37"/>
      <c r="AF114" s="37"/>
      <c r="AG114" s="37"/>
      <c r="AH114" s="37"/>
      <c r="AI114" s="37"/>
      <c r="AJ114" s="37"/>
      <c r="AK114" s="37"/>
      <c r="AL114" s="37">
        <v>113</v>
      </c>
      <c r="AM114" s="37">
        <v>1</v>
      </c>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8">
        <v>5819.5919999999996</v>
      </c>
      <c r="BL114" s="38"/>
      <c r="BM114" s="38"/>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v>1</v>
      </c>
      <c r="CR114" s="37"/>
      <c r="CS114" s="37"/>
      <c r="CT114" s="37"/>
      <c r="CU114" s="37"/>
      <c r="CV114" s="37"/>
      <c r="CW114" s="37"/>
      <c r="CX114" s="37"/>
      <c r="CY114" s="37">
        <v>1</v>
      </c>
      <c r="CZ114" s="37"/>
      <c r="DA114" s="37">
        <v>178.3</v>
      </c>
      <c r="DB114" s="37"/>
      <c r="DC114" s="37"/>
      <c r="DD114" s="37"/>
      <c r="DE114" s="37"/>
      <c r="DF114" s="37"/>
      <c r="DG114" s="37"/>
      <c r="DH114" s="37"/>
      <c r="DI114" s="37"/>
      <c r="DJ114" s="37"/>
      <c r="DK114" s="37">
        <v>3</v>
      </c>
      <c r="DL114" s="37"/>
      <c r="DM114" s="37">
        <v>1</v>
      </c>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194"/>
      <c r="GB114" s="194"/>
      <c r="GC114" s="194"/>
      <c r="GD114" s="194"/>
      <c r="GE114" s="194"/>
      <c r="GF114" s="194"/>
      <c r="GG114" s="194"/>
      <c r="GH114" s="194"/>
      <c r="GI114" s="194"/>
      <c r="GJ114" s="194"/>
      <c r="GK114" s="194"/>
      <c r="GL114" s="194"/>
      <c r="GM114" s="194"/>
      <c r="GN114" s="194"/>
      <c r="GO114" s="194"/>
      <c r="GP114" s="194"/>
      <c r="GQ114" s="194"/>
      <c r="GR114" s="194"/>
      <c r="GS114" s="194"/>
      <c r="GT114" s="194"/>
      <c r="GU114" s="194"/>
      <c r="GV114" s="194"/>
      <c r="GW114" s="194"/>
      <c r="GX114" s="194"/>
      <c r="GY114" s="194"/>
      <c r="GZ114" s="194"/>
      <c r="HA114" s="194"/>
      <c r="HB114" s="194"/>
      <c r="HC114" s="194"/>
      <c r="HD114" s="194"/>
      <c r="HE114" s="194"/>
      <c r="HF114" s="194"/>
      <c r="HG114" s="194"/>
      <c r="HH114" s="194"/>
      <c r="HI114" s="194"/>
      <c r="HJ114" s="194"/>
      <c r="HK114" s="194"/>
      <c r="HL114" s="194"/>
      <c r="HM114" s="194"/>
      <c r="HN114" s="194"/>
      <c r="HO114" s="194"/>
      <c r="HP114" s="194"/>
      <c r="HQ114" s="194"/>
      <c r="HR114" s="194"/>
      <c r="HS114" s="194"/>
      <c r="HT114" s="194"/>
      <c r="HU114" s="194"/>
    </row>
    <row r="115" spans="1:229" ht="112.5" x14ac:dyDescent="0.25">
      <c r="A115" s="17">
        <v>106</v>
      </c>
      <c r="B115" s="18" t="s">
        <v>300</v>
      </c>
      <c r="C115" s="18" t="s">
        <v>1121</v>
      </c>
      <c r="D115" s="19">
        <v>9438975382</v>
      </c>
      <c r="E115" s="18" t="s">
        <v>1006</v>
      </c>
      <c r="F115" s="18" t="s">
        <v>937</v>
      </c>
      <c r="G115" s="16">
        <f t="shared" si="17"/>
        <v>0</v>
      </c>
      <c r="H115" s="16">
        <f t="shared" si="18"/>
        <v>1196.3</v>
      </c>
      <c r="I115" s="36">
        <f t="shared" si="14"/>
        <v>1196.3</v>
      </c>
      <c r="J115" s="38"/>
      <c r="K115" s="38"/>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8">
        <v>1196.3</v>
      </c>
      <c r="BL115" s="38"/>
      <c r="BM115" s="38"/>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194"/>
      <c r="GB115" s="194"/>
      <c r="GC115" s="194"/>
      <c r="GD115" s="194"/>
      <c r="GE115" s="194"/>
      <c r="GF115" s="194"/>
      <c r="GG115" s="194"/>
      <c r="GH115" s="194"/>
      <c r="GI115" s="194"/>
      <c r="GJ115" s="194"/>
      <c r="GK115" s="194"/>
      <c r="GL115" s="194"/>
      <c r="GM115" s="194"/>
      <c r="GN115" s="194"/>
      <c r="GO115" s="194"/>
      <c r="GP115" s="194"/>
      <c r="GQ115" s="194"/>
      <c r="GR115" s="194"/>
      <c r="GS115" s="194"/>
      <c r="GT115" s="194"/>
      <c r="GU115" s="194"/>
      <c r="GV115" s="194"/>
      <c r="GW115" s="194"/>
      <c r="GX115" s="194"/>
      <c r="GY115" s="194"/>
      <c r="GZ115" s="194"/>
      <c r="HA115" s="194"/>
      <c r="HB115" s="194"/>
      <c r="HC115" s="194"/>
      <c r="HD115" s="194"/>
      <c r="HE115" s="194"/>
      <c r="HF115" s="194"/>
      <c r="HG115" s="194"/>
      <c r="HH115" s="194"/>
      <c r="HI115" s="194"/>
      <c r="HJ115" s="194"/>
      <c r="HK115" s="194"/>
      <c r="HL115" s="194"/>
      <c r="HM115" s="194"/>
      <c r="HN115" s="194"/>
      <c r="HO115" s="194"/>
      <c r="HP115" s="194"/>
      <c r="HQ115" s="194"/>
      <c r="HR115" s="194"/>
      <c r="HS115" s="194"/>
      <c r="HT115" s="194"/>
      <c r="HU115" s="194"/>
    </row>
    <row r="116" spans="1:229" ht="75" x14ac:dyDescent="0.25">
      <c r="A116" s="17">
        <v>107</v>
      </c>
      <c r="B116" s="18" t="s">
        <v>300</v>
      </c>
      <c r="C116" s="18" t="s">
        <v>1122</v>
      </c>
      <c r="D116" s="19">
        <v>11280324386</v>
      </c>
      <c r="E116" s="18" t="s">
        <v>1006</v>
      </c>
      <c r="F116" s="18" t="s">
        <v>937</v>
      </c>
      <c r="G116" s="16">
        <f t="shared" si="17"/>
        <v>0</v>
      </c>
      <c r="H116" s="16">
        <f t="shared" si="18"/>
        <v>608.5</v>
      </c>
      <c r="I116" s="36">
        <f t="shared" si="14"/>
        <v>608.5</v>
      </c>
      <c r="J116" s="38"/>
      <c r="K116" s="38"/>
      <c r="L116" s="37"/>
      <c r="M116" s="37"/>
      <c r="N116" s="37"/>
      <c r="O116" s="37"/>
      <c r="P116" s="37"/>
      <c r="Q116" s="37">
        <v>232.3</v>
      </c>
      <c r="R116" s="37"/>
      <c r="S116" s="37"/>
      <c r="T116" s="37"/>
      <c r="U116" s="37"/>
      <c r="V116" s="37"/>
      <c r="W116" s="37"/>
      <c r="X116" s="37"/>
      <c r="Y116" s="37"/>
      <c r="Z116" s="37"/>
      <c r="AA116" s="37"/>
      <c r="AB116" s="37"/>
      <c r="AC116" s="37"/>
      <c r="AD116" s="37"/>
      <c r="AE116" s="37"/>
      <c r="AF116" s="37"/>
      <c r="AG116" s="37"/>
      <c r="AH116" s="37"/>
      <c r="AI116" s="37"/>
      <c r="AJ116" s="37"/>
      <c r="AK116" s="37"/>
      <c r="AL116" s="37">
        <v>115</v>
      </c>
      <c r="AM116" s="37">
        <v>1.3</v>
      </c>
      <c r="AN116" s="37"/>
      <c r="AO116" s="37"/>
      <c r="AP116" s="37"/>
      <c r="AQ116" s="37"/>
      <c r="AR116" s="37"/>
      <c r="AS116" s="37"/>
      <c r="AT116" s="37"/>
      <c r="AU116" s="37"/>
      <c r="AV116" s="37"/>
      <c r="AW116" s="37"/>
      <c r="AX116" s="37"/>
      <c r="AY116" s="37"/>
      <c r="AZ116" s="37"/>
      <c r="BA116" s="37"/>
      <c r="BB116" s="37">
        <v>60</v>
      </c>
      <c r="BC116" s="37"/>
      <c r="BD116" s="37"/>
      <c r="BE116" s="37"/>
      <c r="BF116" s="37"/>
      <c r="BG116" s="37"/>
      <c r="BH116" s="37"/>
      <c r="BI116" s="37">
        <v>30</v>
      </c>
      <c r="BJ116" s="37">
        <v>2</v>
      </c>
      <c r="BK116" s="38">
        <v>316.2</v>
      </c>
      <c r="BL116" s="38"/>
      <c r="BM116" s="38"/>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194"/>
      <c r="GB116" s="194"/>
      <c r="GC116" s="194"/>
      <c r="GD116" s="194"/>
      <c r="GE116" s="194"/>
      <c r="GF116" s="194"/>
      <c r="GG116" s="194"/>
      <c r="GH116" s="194"/>
      <c r="GI116" s="194"/>
      <c r="GJ116" s="194"/>
      <c r="GK116" s="194"/>
      <c r="GL116" s="194"/>
      <c r="GM116" s="194"/>
      <c r="GN116" s="194"/>
      <c r="GO116" s="194"/>
      <c r="GP116" s="194"/>
      <c r="GQ116" s="194"/>
      <c r="GR116" s="194"/>
      <c r="GS116" s="194"/>
      <c r="GT116" s="194"/>
      <c r="GU116" s="194"/>
      <c r="GV116" s="194"/>
      <c r="GW116" s="194"/>
      <c r="GX116" s="194"/>
      <c r="GY116" s="194"/>
      <c r="GZ116" s="194"/>
      <c r="HA116" s="194"/>
      <c r="HB116" s="194"/>
      <c r="HC116" s="194"/>
      <c r="HD116" s="194"/>
      <c r="HE116" s="194"/>
      <c r="HF116" s="194"/>
      <c r="HG116" s="194"/>
      <c r="HH116" s="194"/>
      <c r="HI116" s="194"/>
      <c r="HJ116" s="194"/>
      <c r="HK116" s="194"/>
      <c r="HL116" s="194"/>
      <c r="HM116" s="194"/>
      <c r="HN116" s="194"/>
      <c r="HO116" s="194"/>
      <c r="HP116" s="194"/>
      <c r="HQ116" s="194"/>
      <c r="HR116" s="194"/>
      <c r="HS116" s="194"/>
      <c r="HT116" s="194"/>
      <c r="HU116" s="194"/>
    </row>
    <row r="117" spans="1:229" ht="150" x14ac:dyDescent="0.25">
      <c r="A117" s="17">
        <v>108</v>
      </c>
      <c r="B117" s="18" t="s">
        <v>300</v>
      </c>
      <c r="C117" s="18" t="s">
        <v>1123</v>
      </c>
      <c r="D117" s="19">
        <v>1556542438</v>
      </c>
      <c r="E117" s="18" t="s">
        <v>1025</v>
      </c>
      <c r="F117" s="18" t="s">
        <v>937</v>
      </c>
      <c r="G117" s="16">
        <f t="shared" si="17"/>
        <v>0</v>
      </c>
      <c r="H117" s="16">
        <f t="shared" si="18"/>
        <v>1206.9000000000001</v>
      </c>
      <c r="I117" s="36">
        <f t="shared" si="14"/>
        <v>1206.9000000000001</v>
      </c>
      <c r="J117" s="38"/>
      <c r="K117" s="38"/>
      <c r="L117" s="37"/>
      <c r="M117" s="37"/>
      <c r="N117" s="37"/>
      <c r="O117" s="37"/>
      <c r="P117" s="37"/>
      <c r="Q117" s="37"/>
      <c r="R117" s="37"/>
      <c r="S117" s="37"/>
      <c r="T117" s="37"/>
      <c r="U117" s="37"/>
      <c r="V117" s="37"/>
      <c r="W117" s="37">
        <v>702</v>
      </c>
      <c r="X117" s="37"/>
      <c r="Y117" s="37"/>
      <c r="Z117" s="37"/>
      <c r="AA117" s="37"/>
      <c r="AB117" s="37"/>
      <c r="AC117" s="37"/>
      <c r="AD117" s="37"/>
      <c r="AE117" s="37"/>
      <c r="AF117" s="37"/>
      <c r="AG117" s="37"/>
      <c r="AH117" s="37"/>
      <c r="AI117" s="37"/>
      <c r="AJ117" s="37"/>
      <c r="AK117" s="37"/>
      <c r="AL117" s="37">
        <v>233</v>
      </c>
      <c r="AM117" s="37">
        <v>3</v>
      </c>
      <c r="AN117" s="37"/>
      <c r="AO117" s="37"/>
      <c r="AP117" s="37"/>
      <c r="AQ117" s="37"/>
      <c r="AR117" s="37"/>
      <c r="AS117" s="37"/>
      <c r="AT117" s="37"/>
      <c r="AU117" s="37"/>
      <c r="AV117" s="37"/>
      <c r="AW117" s="37"/>
      <c r="AX117" s="37"/>
      <c r="AY117" s="37"/>
      <c r="AZ117" s="37"/>
      <c r="BA117" s="37">
        <v>0</v>
      </c>
      <c r="BB117" s="37"/>
      <c r="BC117" s="37"/>
      <c r="BD117" s="37"/>
      <c r="BE117" s="37"/>
      <c r="BF117" s="37"/>
      <c r="BG117" s="37"/>
      <c r="BH117" s="37"/>
      <c r="BI117" s="37">
        <v>0</v>
      </c>
      <c r="BJ117" s="37">
        <v>0</v>
      </c>
      <c r="BK117" s="38">
        <v>504.9</v>
      </c>
      <c r="BL117" s="38"/>
      <c r="BM117" s="38"/>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194"/>
      <c r="GB117" s="194"/>
      <c r="GC117" s="194"/>
      <c r="GD117" s="194"/>
      <c r="GE117" s="194"/>
      <c r="GF117" s="194"/>
      <c r="GG117" s="194"/>
      <c r="GH117" s="194"/>
      <c r="GI117" s="194"/>
      <c r="GJ117" s="194"/>
      <c r="GK117" s="194"/>
      <c r="GL117" s="194"/>
      <c r="GM117" s="194"/>
      <c r="GN117" s="194"/>
      <c r="GO117" s="194"/>
      <c r="GP117" s="194"/>
      <c r="GQ117" s="194"/>
      <c r="GR117" s="194"/>
      <c r="GS117" s="194"/>
      <c r="GT117" s="194"/>
      <c r="GU117" s="194"/>
      <c r="GV117" s="194"/>
      <c r="GW117" s="194"/>
      <c r="GX117" s="194"/>
      <c r="GY117" s="194"/>
      <c r="GZ117" s="194"/>
      <c r="HA117" s="194"/>
      <c r="HB117" s="194"/>
      <c r="HC117" s="194"/>
      <c r="HD117" s="194"/>
      <c r="HE117" s="194"/>
      <c r="HF117" s="194"/>
      <c r="HG117" s="194"/>
      <c r="HH117" s="194"/>
      <c r="HI117" s="194"/>
      <c r="HJ117" s="194"/>
      <c r="HK117" s="194"/>
      <c r="HL117" s="194"/>
      <c r="HM117" s="194"/>
      <c r="HN117" s="194"/>
      <c r="HO117" s="194"/>
      <c r="HP117" s="194"/>
      <c r="HQ117" s="194"/>
      <c r="HR117" s="194"/>
      <c r="HS117" s="194"/>
      <c r="HT117" s="194"/>
      <c r="HU117" s="194"/>
    </row>
    <row r="118" spans="1:229" ht="75" x14ac:dyDescent="0.25">
      <c r="A118" s="17">
        <v>109</v>
      </c>
      <c r="B118" s="18" t="s">
        <v>300</v>
      </c>
      <c r="C118" s="18" t="s">
        <v>1124</v>
      </c>
      <c r="D118" s="67">
        <v>2317426574</v>
      </c>
      <c r="E118" s="18" t="s">
        <v>1025</v>
      </c>
      <c r="F118" s="18" t="s">
        <v>937</v>
      </c>
      <c r="G118" s="16">
        <f t="shared" si="17"/>
        <v>0</v>
      </c>
      <c r="H118" s="16">
        <f t="shared" si="18"/>
        <v>1952</v>
      </c>
      <c r="I118" s="36">
        <f t="shared" si="14"/>
        <v>1952</v>
      </c>
      <c r="J118" s="38"/>
      <c r="K118" s="38"/>
      <c r="L118" s="37"/>
      <c r="M118" s="37"/>
      <c r="N118" s="37"/>
      <c r="O118" s="37"/>
      <c r="P118" s="37"/>
      <c r="Q118" s="37"/>
      <c r="R118" s="37"/>
      <c r="S118" s="37"/>
      <c r="T118" s="37"/>
      <c r="U118" s="37"/>
      <c r="V118" s="37"/>
      <c r="W118" s="37">
        <v>400</v>
      </c>
      <c r="X118" s="37"/>
      <c r="Y118" s="37"/>
      <c r="Z118" s="37"/>
      <c r="AA118" s="37"/>
      <c r="AB118" s="37"/>
      <c r="AC118" s="37"/>
      <c r="AD118" s="37"/>
      <c r="AE118" s="37"/>
      <c r="AF118" s="37"/>
      <c r="AG118" s="37"/>
      <c r="AH118" s="37"/>
      <c r="AI118" s="37"/>
      <c r="AJ118" s="37"/>
      <c r="AK118" s="37"/>
      <c r="AL118" s="37">
        <v>133</v>
      </c>
      <c r="AM118" s="37">
        <v>3</v>
      </c>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v>1552</v>
      </c>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194"/>
      <c r="GB118" s="194"/>
      <c r="GC118" s="194"/>
      <c r="GD118" s="194"/>
      <c r="GE118" s="194"/>
      <c r="GF118" s="194"/>
      <c r="GG118" s="194"/>
      <c r="GH118" s="194"/>
      <c r="GI118" s="194"/>
      <c r="GJ118" s="194"/>
      <c r="GK118" s="194"/>
      <c r="GL118" s="194"/>
      <c r="GM118" s="194"/>
      <c r="GN118" s="194"/>
      <c r="GO118" s="194"/>
      <c r="GP118" s="194"/>
      <c r="GQ118" s="194"/>
      <c r="GR118" s="194"/>
      <c r="GS118" s="194"/>
      <c r="GT118" s="194"/>
      <c r="GU118" s="194"/>
      <c r="GV118" s="194"/>
      <c r="GW118" s="194"/>
      <c r="GX118" s="194"/>
      <c r="GY118" s="194"/>
      <c r="GZ118" s="194"/>
      <c r="HA118" s="194"/>
      <c r="HB118" s="194"/>
      <c r="HC118" s="194"/>
      <c r="HD118" s="194"/>
      <c r="HE118" s="194"/>
      <c r="HF118" s="194"/>
      <c r="HG118" s="194"/>
      <c r="HH118" s="194"/>
      <c r="HI118" s="194"/>
      <c r="HJ118" s="194"/>
      <c r="HK118" s="194"/>
      <c r="HL118" s="194"/>
      <c r="HM118" s="194"/>
      <c r="HN118" s="194"/>
      <c r="HO118" s="194"/>
      <c r="HP118" s="194"/>
      <c r="HQ118" s="194"/>
      <c r="HR118" s="194"/>
      <c r="HS118" s="194"/>
      <c r="HT118" s="194"/>
      <c r="HU118" s="194"/>
    </row>
    <row r="119" spans="1:229" ht="93.75" x14ac:dyDescent="0.25">
      <c r="A119" s="17">
        <v>110</v>
      </c>
      <c r="B119" s="18" t="s">
        <v>300</v>
      </c>
      <c r="C119" s="18" t="s">
        <v>1125</v>
      </c>
      <c r="D119" s="19">
        <v>10649550386</v>
      </c>
      <c r="E119" s="18" t="s">
        <v>1025</v>
      </c>
      <c r="F119" s="18" t="s">
        <v>937</v>
      </c>
      <c r="G119" s="16">
        <f t="shared" si="17"/>
        <v>0</v>
      </c>
      <c r="H119" s="16">
        <f t="shared" si="18"/>
        <v>100</v>
      </c>
      <c r="I119" s="36">
        <f t="shared" si="14"/>
        <v>100</v>
      </c>
      <c r="J119" s="38"/>
      <c r="K119" s="38"/>
      <c r="L119" s="37"/>
      <c r="M119" s="37">
        <v>100</v>
      </c>
      <c r="N119" s="37">
        <v>0</v>
      </c>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v>0</v>
      </c>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194"/>
      <c r="GB119" s="194"/>
      <c r="GC119" s="194"/>
      <c r="GD119" s="194"/>
      <c r="GE119" s="194"/>
      <c r="GF119" s="194"/>
      <c r="GG119" s="194"/>
      <c r="GH119" s="194"/>
      <c r="GI119" s="194"/>
      <c r="GJ119" s="194"/>
      <c r="GK119" s="194"/>
      <c r="GL119" s="194"/>
      <c r="GM119" s="194"/>
      <c r="GN119" s="194"/>
      <c r="GO119" s="194"/>
      <c r="GP119" s="194"/>
      <c r="GQ119" s="194"/>
      <c r="GR119" s="194"/>
      <c r="GS119" s="194"/>
      <c r="GT119" s="194"/>
      <c r="GU119" s="194"/>
      <c r="GV119" s="194"/>
      <c r="GW119" s="194"/>
      <c r="GX119" s="194"/>
      <c r="GY119" s="194"/>
      <c r="GZ119" s="194"/>
      <c r="HA119" s="194"/>
      <c r="HB119" s="194"/>
      <c r="HC119" s="194"/>
      <c r="HD119" s="194"/>
      <c r="HE119" s="194"/>
      <c r="HF119" s="194"/>
      <c r="HG119" s="194"/>
      <c r="HH119" s="194"/>
      <c r="HI119" s="194"/>
      <c r="HJ119" s="194"/>
      <c r="HK119" s="194"/>
      <c r="HL119" s="194"/>
      <c r="HM119" s="194"/>
      <c r="HN119" s="194"/>
      <c r="HO119" s="194"/>
      <c r="HP119" s="194"/>
      <c r="HQ119" s="194"/>
      <c r="HR119" s="194"/>
      <c r="HS119" s="194"/>
      <c r="HT119" s="194"/>
      <c r="HU119" s="194"/>
    </row>
    <row r="120" spans="1:229" ht="131.25" x14ac:dyDescent="0.25">
      <c r="A120" s="17">
        <v>111</v>
      </c>
      <c r="B120" s="18" t="s">
        <v>300</v>
      </c>
      <c r="C120" s="18" t="s">
        <v>1126</v>
      </c>
      <c r="D120" s="19">
        <v>4803330410</v>
      </c>
      <c r="E120" s="18" t="s">
        <v>935</v>
      </c>
      <c r="F120" s="18" t="s">
        <v>937</v>
      </c>
      <c r="G120" s="16">
        <f t="shared" si="17"/>
        <v>1100.7</v>
      </c>
      <c r="H120" s="16">
        <f t="shared" si="18"/>
        <v>16053</v>
      </c>
      <c r="I120" s="36">
        <f t="shared" si="14"/>
        <v>17153.7</v>
      </c>
      <c r="J120" s="38"/>
      <c r="K120" s="38"/>
      <c r="L120" s="37"/>
      <c r="M120" s="37"/>
      <c r="N120" s="37">
        <v>1100.7</v>
      </c>
      <c r="O120" s="37"/>
      <c r="P120" s="37"/>
      <c r="Q120" s="37">
        <v>421</v>
      </c>
      <c r="R120" s="37"/>
      <c r="S120" s="37"/>
      <c r="T120" s="37"/>
      <c r="U120" s="37"/>
      <c r="V120" s="37"/>
      <c r="W120" s="37"/>
      <c r="X120" s="37"/>
      <c r="Y120" s="37"/>
      <c r="Z120" s="37"/>
      <c r="AA120" s="37"/>
      <c r="AB120" s="37"/>
      <c r="AC120" s="37"/>
      <c r="AD120" s="37"/>
      <c r="AE120" s="37"/>
      <c r="AF120" s="37"/>
      <c r="AG120" s="37"/>
      <c r="AH120" s="37"/>
      <c r="AI120" s="37"/>
      <c r="AJ120" s="37"/>
      <c r="AK120" s="37"/>
      <c r="AL120" s="37">
        <v>760</v>
      </c>
      <c r="AM120" s="37">
        <v>2</v>
      </c>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v>5632</v>
      </c>
      <c r="BL120" s="37"/>
      <c r="BM120" s="37">
        <v>10000</v>
      </c>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194"/>
      <c r="GB120" s="194"/>
      <c r="GC120" s="194"/>
      <c r="GD120" s="194"/>
      <c r="GE120" s="194"/>
      <c r="GF120" s="194"/>
      <c r="GG120" s="194"/>
      <c r="GH120" s="194"/>
      <c r="GI120" s="194"/>
      <c r="GJ120" s="194"/>
      <c r="GK120" s="194"/>
      <c r="GL120" s="194"/>
      <c r="GM120" s="194"/>
      <c r="GN120" s="194"/>
      <c r="GO120" s="194"/>
      <c r="GP120" s="194"/>
      <c r="GQ120" s="194"/>
      <c r="GR120" s="194"/>
      <c r="GS120" s="194"/>
      <c r="GT120" s="194"/>
      <c r="GU120" s="194"/>
      <c r="GV120" s="194"/>
      <c r="GW120" s="194"/>
      <c r="GX120" s="194"/>
      <c r="GY120" s="194"/>
      <c r="GZ120" s="194"/>
      <c r="HA120" s="194"/>
      <c r="HB120" s="194"/>
      <c r="HC120" s="194"/>
      <c r="HD120" s="194"/>
      <c r="HE120" s="194"/>
      <c r="HF120" s="194"/>
      <c r="HG120" s="194"/>
      <c r="HH120" s="194"/>
      <c r="HI120" s="194"/>
      <c r="HJ120" s="194"/>
      <c r="HK120" s="194"/>
      <c r="HL120" s="194"/>
      <c r="HM120" s="194"/>
      <c r="HN120" s="194"/>
      <c r="HO120" s="194"/>
      <c r="HP120" s="194"/>
      <c r="HQ120" s="194"/>
      <c r="HR120" s="194"/>
      <c r="HS120" s="194"/>
      <c r="HT120" s="194"/>
      <c r="HU120" s="194"/>
    </row>
    <row r="121" spans="1:229" ht="75" x14ac:dyDescent="0.25">
      <c r="A121" s="17">
        <v>112</v>
      </c>
      <c r="B121" s="18" t="s">
        <v>300</v>
      </c>
      <c r="C121" s="18" t="s">
        <v>1127</v>
      </c>
      <c r="D121" s="19">
        <v>10395101506</v>
      </c>
      <c r="E121" s="18" t="s">
        <v>989</v>
      </c>
      <c r="F121" s="18" t="s">
        <v>937</v>
      </c>
      <c r="G121" s="16">
        <f t="shared" si="17"/>
        <v>1714</v>
      </c>
      <c r="H121" s="16">
        <f t="shared" si="18"/>
        <v>3525.8</v>
      </c>
      <c r="I121" s="36">
        <f t="shared" si="14"/>
        <v>5239.8</v>
      </c>
      <c r="J121" s="38"/>
      <c r="K121" s="38"/>
      <c r="L121" s="37"/>
      <c r="M121" s="37"/>
      <c r="N121" s="37">
        <v>400</v>
      </c>
      <c r="O121" s="37"/>
      <c r="P121" s="37"/>
      <c r="Q121" s="37">
        <v>212</v>
      </c>
      <c r="R121" s="37"/>
      <c r="S121" s="37"/>
      <c r="T121" s="37"/>
      <c r="U121" s="37"/>
      <c r="V121" s="37"/>
      <c r="W121" s="37"/>
      <c r="X121" s="37"/>
      <c r="Y121" s="37"/>
      <c r="Z121" s="37"/>
      <c r="AA121" s="37"/>
      <c r="AB121" s="37"/>
      <c r="AC121" s="37"/>
      <c r="AD121" s="37"/>
      <c r="AE121" s="37"/>
      <c r="AF121" s="37"/>
      <c r="AG121" s="37"/>
      <c r="AH121" s="37"/>
      <c r="AI121" s="37"/>
      <c r="AJ121" s="37"/>
      <c r="AK121" s="37"/>
      <c r="AL121" s="37">
        <v>285</v>
      </c>
      <c r="AM121" s="37">
        <v>2</v>
      </c>
      <c r="AN121" s="37"/>
      <c r="AO121" s="37"/>
      <c r="AP121" s="37"/>
      <c r="AQ121" s="37"/>
      <c r="AR121" s="37"/>
      <c r="AS121" s="37"/>
      <c r="AT121" s="37"/>
      <c r="AU121" s="37"/>
      <c r="AV121" s="37"/>
      <c r="AW121" s="37"/>
      <c r="AX121" s="37"/>
      <c r="AY121" s="37"/>
      <c r="AZ121" s="37"/>
      <c r="BA121" s="37">
        <v>1314</v>
      </c>
      <c r="BB121" s="37">
        <v>300</v>
      </c>
      <c r="BC121" s="37"/>
      <c r="BD121" s="37"/>
      <c r="BE121" s="37"/>
      <c r="BF121" s="37"/>
      <c r="BG121" s="37"/>
      <c r="BH121" s="37"/>
      <c r="BI121" s="37">
        <v>403</v>
      </c>
      <c r="BJ121" s="37">
        <v>4</v>
      </c>
      <c r="BK121" s="37">
        <v>2386.8000000000002</v>
      </c>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v>2</v>
      </c>
      <c r="CR121" s="37"/>
      <c r="CS121" s="37"/>
      <c r="CT121" s="37"/>
      <c r="CU121" s="37"/>
      <c r="CV121" s="37"/>
      <c r="CW121" s="37"/>
      <c r="CX121" s="37"/>
      <c r="CY121" s="37">
        <v>1</v>
      </c>
      <c r="CZ121" s="37"/>
      <c r="DA121" s="37"/>
      <c r="DB121" s="37"/>
      <c r="DC121" s="37"/>
      <c r="DD121" s="37"/>
      <c r="DE121" s="37"/>
      <c r="DF121" s="37">
        <v>452.8</v>
      </c>
      <c r="DG121" s="37"/>
      <c r="DH121" s="37"/>
      <c r="DI121" s="37"/>
      <c r="DJ121" s="37"/>
      <c r="DK121" s="37"/>
      <c r="DL121" s="37">
        <v>8</v>
      </c>
      <c r="DM121" s="37"/>
      <c r="DN121" s="37">
        <v>1</v>
      </c>
      <c r="DO121" s="37"/>
      <c r="DP121" s="37"/>
      <c r="DQ121" s="37"/>
      <c r="DR121" s="37"/>
      <c r="DS121" s="37"/>
      <c r="DT121" s="37"/>
      <c r="DU121" s="37"/>
      <c r="DV121" s="37">
        <v>174.2</v>
      </c>
      <c r="DW121" s="37"/>
      <c r="DX121" s="37"/>
      <c r="DY121" s="37"/>
      <c r="DZ121" s="37"/>
      <c r="EA121" s="37"/>
      <c r="EB121" s="37"/>
      <c r="EC121" s="37">
        <v>3</v>
      </c>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194"/>
      <c r="GB121" s="194"/>
      <c r="GC121" s="194"/>
      <c r="GD121" s="194"/>
      <c r="GE121" s="194"/>
      <c r="GF121" s="194"/>
      <c r="GG121" s="194"/>
      <c r="GH121" s="194"/>
      <c r="GI121" s="194"/>
      <c r="GJ121" s="194"/>
      <c r="GK121" s="194"/>
      <c r="GL121" s="194"/>
      <c r="GM121" s="194"/>
      <c r="GN121" s="194"/>
      <c r="GO121" s="194"/>
      <c r="GP121" s="194"/>
      <c r="GQ121" s="194"/>
      <c r="GR121" s="194"/>
      <c r="GS121" s="194"/>
      <c r="GT121" s="194"/>
      <c r="GU121" s="194"/>
      <c r="GV121" s="194"/>
      <c r="GW121" s="194"/>
      <c r="GX121" s="194"/>
      <c r="GY121" s="194"/>
      <c r="GZ121" s="194"/>
      <c r="HA121" s="194"/>
      <c r="HB121" s="194"/>
      <c r="HC121" s="194"/>
      <c r="HD121" s="194"/>
      <c r="HE121" s="194"/>
      <c r="HF121" s="194"/>
      <c r="HG121" s="194"/>
      <c r="HH121" s="194"/>
      <c r="HI121" s="194"/>
      <c r="HJ121" s="194"/>
      <c r="HK121" s="194"/>
      <c r="HL121" s="194"/>
      <c r="HM121" s="194"/>
      <c r="HN121" s="194"/>
      <c r="HO121" s="194"/>
      <c r="HP121" s="194"/>
      <c r="HQ121" s="194"/>
      <c r="HR121" s="194"/>
      <c r="HS121" s="194"/>
      <c r="HT121" s="194"/>
      <c r="HU121" s="194"/>
    </row>
    <row r="122" spans="1:229" ht="75" x14ac:dyDescent="0.25">
      <c r="A122" s="17">
        <v>113</v>
      </c>
      <c r="B122" s="18" t="s">
        <v>300</v>
      </c>
      <c r="C122" s="18" t="s">
        <v>1128</v>
      </c>
      <c r="D122" s="19">
        <v>10354807506</v>
      </c>
      <c r="E122" s="18" t="s">
        <v>989</v>
      </c>
      <c r="F122" s="18" t="s">
        <v>937</v>
      </c>
      <c r="G122" s="16">
        <f t="shared" si="17"/>
        <v>0</v>
      </c>
      <c r="H122" s="16">
        <f t="shared" si="18"/>
        <v>3457.5</v>
      </c>
      <c r="I122" s="36">
        <f t="shared" si="14"/>
        <v>3457.5</v>
      </c>
      <c r="J122" s="38"/>
      <c r="K122" s="38"/>
      <c r="L122" s="37"/>
      <c r="M122" s="37"/>
      <c r="N122" s="37"/>
      <c r="O122" s="37"/>
      <c r="P122" s="37"/>
      <c r="Q122" s="37"/>
      <c r="R122" s="37"/>
      <c r="S122" s="37"/>
      <c r="T122" s="37"/>
      <c r="U122" s="37"/>
      <c r="V122" s="37"/>
      <c r="W122" s="37">
        <v>1115</v>
      </c>
      <c r="X122" s="37"/>
      <c r="Y122" s="37"/>
      <c r="Z122" s="37"/>
      <c r="AA122" s="37"/>
      <c r="AB122" s="37"/>
      <c r="AC122" s="37"/>
      <c r="AD122" s="37"/>
      <c r="AE122" s="37"/>
      <c r="AF122" s="37"/>
      <c r="AG122" s="37"/>
      <c r="AH122" s="37"/>
      <c r="AI122" s="37"/>
      <c r="AJ122" s="37"/>
      <c r="AK122" s="37"/>
      <c r="AL122" s="37">
        <v>557</v>
      </c>
      <c r="AM122" s="37">
        <v>2</v>
      </c>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v>1786.1</v>
      </c>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v>2</v>
      </c>
      <c r="CR122" s="37"/>
      <c r="CS122" s="37"/>
      <c r="CT122" s="37"/>
      <c r="CU122" s="37"/>
      <c r="CV122" s="37"/>
      <c r="CW122" s="37"/>
      <c r="CX122" s="37"/>
      <c r="CY122" s="37">
        <v>1</v>
      </c>
      <c r="CZ122" s="37"/>
      <c r="DA122" s="37"/>
      <c r="DB122" s="37"/>
      <c r="DC122" s="37"/>
      <c r="DD122" s="37"/>
      <c r="DE122" s="37"/>
      <c r="DF122" s="37">
        <v>325.60000000000002</v>
      </c>
      <c r="DG122" s="37"/>
      <c r="DH122" s="37"/>
      <c r="DI122" s="37"/>
      <c r="DJ122" s="37"/>
      <c r="DK122" s="37"/>
      <c r="DL122" s="37">
        <v>5</v>
      </c>
      <c r="DM122" s="37"/>
      <c r="DN122" s="37">
        <v>1</v>
      </c>
      <c r="DO122" s="37"/>
      <c r="DP122" s="37"/>
      <c r="DQ122" s="37"/>
      <c r="DR122" s="37"/>
      <c r="DS122" s="37"/>
      <c r="DT122" s="37"/>
      <c r="DU122" s="37"/>
      <c r="DV122" s="37">
        <v>230.8</v>
      </c>
      <c r="DW122" s="37"/>
      <c r="DX122" s="37"/>
      <c r="DY122" s="37"/>
      <c r="DZ122" s="37"/>
      <c r="EA122" s="37"/>
      <c r="EB122" s="37"/>
      <c r="EC122" s="37">
        <v>3</v>
      </c>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194"/>
      <c r="GB122" s="194"/>
      <c r="GC122" s="194"/>
      <c r="GD122" s="194"/>
      <c r="GE122" s="194"/>
      <c r="GF122" s="194"/>
      <c r="GG122" s="194"/>
      <c r="GH122" s="194"/>
      <c r="GI122" s="194"/>
      <c r="GJ122" s="194"/>
      <c r="GK122" s="194"/>
      <c r="GL122" s="194"/>
      <c r="GM122" s="194"/>
      <c r="GN122" s="194"/>
      <c r="GO122" s="194"/>
      <c r="GP122" s="194"/>
      <c r="GQ122" s="194"/>
      <c r="GR122" s="194"/>
      <c r="GS122" s="194"/>
      <c r="GT122" s="194"/>
      <c r="GU122" s="194"/>
      <c r="GV122" s="194"/>
      <c r="GW122" s="194"/>
      <c r="GX122" s="194"/>
      <c r="GY122" s="194"/>
      <c r="GZ122" s="194"/>
      <c r="HA122" s="194"/>
      <c r="HB122" s="194"/>
      <c r="HC122" s="194"/>
      <c r="HD122" s="194"/>
      <c r="HE122" s="194"/>
      <c r="HF122" s="194"/>
      <c r="HG122" s="194"/>
      <c r="HH122" s="194"/>
      <c r="HI122" s="194"/>
      <c r="HJ122" s="194"/>
      <c r="HK122" s="194"/>
      <c r="HL122" s="194"/>
      <c r="HM122" s="194"/>
      <c r="HN122" s="194"/>
      <c r="HO122" s="194"/>
      <c r="HP122" s="194"/>
      <c r="HQ122" s="194"/>
      <c r="HR122" s="194"/>
      <c r="HS122" s="194"/>
      <c r="HT122" s="194"/>
      <c r="HU122" s="194"/>
    </row>
    <row r="123" spans="1:229" ht="75" x14ac:dyDescent="0.25">
      <c r="A123" s="17">
        <v>114</v>
      </c>
      <c r="B123" s="18" t="s">
        <v>300</v>
      </c>
      <c r="C123" s="18" t="s">
        <v>1129</v>
      </c>
      <c r="D123" s="19">
        <v>1551327178</v>
      </c>
      <c r="E123" s="18" t="s">
        <v>935</v>
      </c>
      <c r="F123" s="18" t="s">
        <v>937</v>
      </c>
      <c r="G123" s="16">
        <f t="shared" si="17"/>
        <v>0</v>
      </c>
      <c r="H123" s="16">
        <f t="shared" si="18"/>
        <v>210.6</v>
      </c>
      <c r="I123" s="36">
        <f t="shared" si="14"/>
        <v>210.6</v>
      </c>
      <c r="J123" s="38"/>
      <c r="K123" s="38"/>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v>1</v>
      </c>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v>1</v>
      </c>
      <c r="DO123" s="37"/>
      <c r="DP123" s="37"/>
      <c r="DQ123" s="37"/>
      <c r="DR123" s="37"/>
      <c r="DS123" s="37"/>
      <c r="DT123" s="37"/>
      <c r="DU123" s="37"/>
      <c r="DV123" s="37">
        <v>210.6</v>
      </c>
      <c r="DW123" s="37"/>
      <c r="DX123" s="37"/>
      <c r="DY123" s="37"/>
      <c r="DZ123" s="37"/>
      <c r="EA123" s="37"/>
      <c r="EB123" s="37"/>
      <c r="EC123" s="37">
        <v>2</v>
      </c>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194"/>
      <c r="GB123" s="194"/>
      <c r="GC123" s="194"/>
      <c r="GD123" s="194"/>
      <c r="GE123" s="194"/>
      <c r="GF123" s="194"/>
      <c r="GG123" s="194"/>
      <c r="GH123" s="194"/>
      <c r="GI123" s="194"/>
      <c r="GJ123" s="194"/>
      <c r="GK123" s="194"/>
      <c r="GL123" s="194"/>
      <c r="GM123" s="194"/>
      <c r="GN123" s="194"/>
      <c r="GO123" s="194"/>
      <c r="GP123" s="194"/>
      <c r="GQ123" s="194"/>
      <c r="GR123" s="194"/>
      <c r="GS123" s="194"/>
      <c r="GT123" s="194"/>
      <c r="GU123" s="194"/>
      <c r="GV123" s="194"/>
      <c r="GW123" s="194"/>
      <c r="GX123" s="194"/>
      <c r="GY123" s="194"/>
      <c r="GZ123" s="194"/>
      <c r="HA123" s="194"/>
      <c r="HB123" s="194"/>
      <c r="HC123" s="194"/>
      <c r="HD123" s="194"/>
      <c r="HE123" s="194"/>
      <c r="HF123" s="194"/>
      <c r="HG123" s="194"/>
      <c r="HH123" s="194"/>
      <c r="HI123" s="194"/>
      <c r="HJ123" s="194"/>
      <c r="HK123" s="194"/>
      <c r="HL123" s="194"/>
      <c r="HM123" s="194"/>
      <c r="HN123" s="194"/>
      <c r="HO123" s="194"/>
      <c r="HP123" s="194"/>
      <c r="HQ123" s="194"/>
      <c r="HR123" s="194"/>
      <c r="HS123" s="194"/>
      <c r="HT123" s="194"/>
      <c r="HU123" s="194"/>
    </row>
    <row r="124" spans="1:229" ht="75" x14ac:dyDescent="0.25">
      <c r="A124" s="17">
        <v>115</v>
      </c>
      <c r="B124" s="18" t="s">
        <v>300</v>
      </c>
      <c r="C124" s="18" t="s">
        <v>1130</v>
      </c>
      <c r="D124" s="19">
        <v>1551358938</v>
      </c>
      <c r="E124" s="18" t="s">
        <v>935</v>
      </c>
      <c r="F124" s="18" t="s">
        <v>937</v>
      </c>
      <c r="G124" s="16">
        <f t="shared" si="17"/>
        <v>0</v>
      </c>
      <c r="H124" s="16">
        <f t="shared" si="18"/>
        <v>2300</v>
      </c>
      <c r="I124" s="36">
        <f t="shared" si="14"/>
        <v>2300</v>
      </c>
      <c r="J124" s="38"/>
      <c r="K124" s="38"/>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v>1</v>
      </c>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v>1</v>
      </c>
      <c r="DO124" s="37"/>
      <c r="DP124" s="37"/>
      <c r="DQ124" s="37"/>
      <c r="DR124" s="37"/>
      <c r="DS124" s="37"/>
      <c r="DT124" s="37"/>
      <c r="DU124" s="37"/>
      <c r="DV124" s="37">
        <v>2300</v>
      </c>
      <c r="DW124" s="37"/>
      <c r="DX124" s="37"/>
      <c r="DY124" s="37"/>
      <c r="DZ124" s="37"/>
      <c r="EA124" s="37"/>
      <c r="EB124" s="37"/>
      <c r="EC124" s="37">
        <v>2</v>
      </c>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194"/>
      <c r="GB124" s="194"/>
      <c r="GC124" s="194"/>
      <c r="GD124" s="194"/>
      <c r="GE124" s="194"/>
      <c r="GF124" s="194"/>
      <c r="GG124" s="194"/>
      <c r="GH124" s="194"/>
      <c r="GI124" s="194"/>
      <c r="GJ124" s="194"/>
      <c r="GK124" s="194"/>
      <c r="GL124" s="194"/>
      <c r="GM124" s="194"/>
      <c r="GN124" s="194"/>
      <c r="GO124" s="194"/>
      <c r="GP124" s="194"/>
      <c r="GQ124" s="194"/>
      <c r="GR124" s="194"/>
      <c r="GS124" s="194"/>
      <c r="GT124" s="194"/>
      <c r="GU124" s="194"/>
      <c r="GV124" s="194"/>
      <c r="GW124" s="194"/>
      <c r="GX124" s="194"/>
      <c r="GY124" s="194"/>
      <c r="GZ124" s="194"/>
      <c r="HA124" s="194"/>
      <c r="HB124" s="194"/>
      <c r="HC124" s="194"/>
      <c r="HD124" s="194"/>
      <c r="HE124" s="194"/>
      <c r="HF124" s="194"/>
      <c r="HG124" s="194"/>
      <c r="HH124" s="194"/>
      <c r="HI124" s="194"/>
      <c r="HJ124" s="194"/>
      <c r="HK124" s="194"/>
      <c r="HL124" s="194"/>
      <c r="HM124" s="194"/>
      <c r="HN124" s="194"/>
      <c r="HO124" s="194"/>
      <c r="HP124" s="194"/>
      <c r="HQ124" s="194"/>
      <c r="HR124" s="194"/>
      <c r="HS124" s="194"/>
      <c r="HT124" s="194"/>
      <c r="HU124" s="194"/>
    </row>
    <row r="125" spans="1:229" ht="75" x14ac:dyDescent="0.25">
      <c r="A125" s="17">
        <v>116</v>
      </c>
      <c r="B125" s="18" t="s">
        <v>300</v>
      </c>
      <c r="C125" s="18" t="s">
        <v>1211</v>
      </c>
      <c r="D125" s="19">
        <v>1389512227</v>
      </c>
      <c r="E125" s="18" t="s">
        <v>935</v>
      </c>
      <c r="F125" s="18" t="s">
        <v>937</v>
      </c>
      <c r="G125" s="16">
        <f t="shared" si="17"/>
        <v>3370.4</v>
      </c>
      <c r="H125" s="16">
        <f t="shared" si="18"/>
        <v>9429.6</v>
      </c>
      <c r="I125" s="36">
        <f t="shared" si="14"/>
        <v>12800</v>
      </c>
      <c r="J125" s="38">
        <v>0</v>
      </c>
      <c r="K125" s="38">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3370.4</v>
      </c>
      <c r="AQ125" s="37">
        <v>842.59999999999991</v>
      </c>
      <c r="AR125" s="37">
        <v>0</v>
      </c>
      <c r="AS125" s="37">
        <v>0</v>
      </c>
      <c r="AT125" s="37">
        <v>0</v>
      </c>
      <c r="AU125" s="37">
        <v>0</v>
      </c>
      <c r="AV125" s="37">
        <v>0</v>
      </c>
      <c r="AW125" s="37">
        <v>0</v>
      </c>
      <c r="AX125" s="37">
        <v>0</v>
      </c>
      <c r="AY125" s="37">
        <v>1306</v>
      </c>
      <c r="AZ125" s="37">
        <v>3</v>
      </c>
      <c r="BA125" s="37">
        <v>0</v>
      </c>
      <c r="BB125" s="37">
        <v>0</v>
      </c>
      <c r="BC125" s="37">
        <v>0</v>
      </c>
      <c r="BD125" s="37">
        <v>0</v>
      </c>
      <c r="BE125" s="37">
        <v>0</v>
      </c>
      <c r="BF125" s="37">
        <v>0</v>
      </c>
      <c r="BG125" s="37">
        <v>0</v>
      </c>
      <c r="BH125" s="37">
        <v>0</v>
      </c>
      <c r="BI125" s="37">
        <v>0</v>
      </c>
      <c r="BJ125" s="37">
        <v>0</v>
      </c>
      <c r="BK125" s="37">
        <v>3853.75</v>
      </c>
      <c r="BL125" s="37">
        <v>0</v>
      </c>
      <c r="BM125" s="37">
        <v>0</v>
      </c>
      <c r="BN125" s="37">
        <v>336</v>
      </c>
      <c r="BO125" s="37">
        <v>10</v>
      </c>
      <c r="BP125" s="37">
        <v>0</v>
      </c>
      <c r="BQ125" s="37">
        <v>314.25</v>
      </c>
      <c r="BR125" s="37">
        <v>10</v>
      </c>
      <c r="BS125" s="37">
        <v>800</v>
      </c>
      <c r="BT125" s="37">
        <v>0</v>
      </c>
      <c r="BU125" s="37">
        <v>0</v>
      </c>
      <c r="BV125" s="37">
        <v>0</v>
      </c>
      <c r="BW125" s="37">
        <v>0</v>
      </c>
      <c r="BX125" s="37">
        <v>1</v>
      </c>
      <c r="BY125" s="37">
        <v>300</v>
      </c>
      <c r="BZ125" s="37">
        <v>0</v>
      </c>
      <c r="CA125" s="37">
        <v>0</v>
      </c>
      <c r="CB125" s="37">
        <v>1</v>
      </c>
      <c r="CC125" s="37">
        <v>300</v>
      </c>
      <c r="CD125" s="37">
        <v>728</v>
      </c>
      <c r="CE125" s="37">
        <v>0</v>
      </c>
      <c r="CF125" s="37">
        <v>2808.6666666666665</v>
      </c>
      <c r="CG125" s="37">
        <v>25</v>
      </c>
      <c r="CH125" s="37">
        <v>2</v>
      </c>
      <c r="CI125" s="37">
        <v>6</v>
      </c>
      <c r="CJ125" s="37">
        <v>0</v>
      </c>
      <c r="CK125" s="37">
        <v>0</v>
      </c>
      <c r="CL125" s="37">
        <v>9</v>
      </c>
      <c r="CM125" s="37">
        <v>0</v>
      </c>
      <c r="CN125" s="37">
        <v>0</v>
      </c>
      <c r="CO125" s="37">
        <v>0</v>
      </c>
      <c r="CP125" s="37">
        <v>0</v>
      </c>
      <c r="CQ125" s="37">
        <v>4</v>
      </c>
      <c r="CR125" s="37">
        <v>0</v>
      </c>
      <c r="CS125" s="37">
        <v>0</v>
      </c>
      <c r="CT125" s="37">
        <v>0</v>
      </c>
      <c r="CU125" s="37">
        <v>0</v>
      </c>
      <c r="CV125" s="37">
        <v>0</v>
      </c>
      <c r="CW125" s="37">
        <v>0</v>
      </c>
      <c r="CX125" s="37">
        <v>8</v>
      </c>
      <c r="CY125" s="37">
        <v>3</v>
      </c>
      <c r="CZ125" s="37">
        <v>0</v>
      </c>
      <c r="DA125" s="37">
        <v>0</v>
      </c>
      <c r="DB125" s="37">
        <v>0</v>
      </c>
      <c r="DC125" s="37">
        <v>1563</v>
      </c>
      <c r="DD125" s="37">
        <v>0</v>
      </c>
      <c r="DE125" s="37">
        <v>1563</v>
      </c>
      <c r="DF125" s="37">
        <v>0</v>
      </c>
      <c r="DG125" s="37">
        <v>0</v>
      </c>
      <c r="DH125" s="37">
        <v>0</v>
      </c>
      <c r="DI125" s="37">
        <v>20</v>
      </c>
      <c r="DJ125" s="37">
        <v>0</v>
      </c>
      <c r="DK125" s="37">
        <v>5</v>
      </c>
      <c r="DL125" s="37">
        <v>0</v>
      </c>
      <c r="DM125" s="37">
        <v>0</v>
      </c>
      <c r="DN125" s="37">
        <v>1</v>
      </c>
      <c r="DO125" s="37">
        <v>0</v>
      </c>
      <c r="DP125" s="37">
        <v>0</v>
      </c>
      <c r="DQ125" s="37">
        <v>0</v>
      </c>
      <c r="DR125" s="37">
        <v>0</v>
      </c>
      <c r="DS125" s="37">
        <v>0</v>
      </c>
      <c r="DT125" s="37">
        <v>0</v>
      </c>
      <c r="DU125" s="37">
        <v>0</v>
      </c>
      <c r="DV125" s="37">
        <v>0</v>
      </c>
      <c r="DW125" s="37">
        <v>942</v>
      </c>
      <c r="DX125" s="37">
        <v>0</v>
      </c>
      <c r="DY125" s="37">
        <v>0</v>
      </c>
      <c r="DZ125" s="37">
        <v>10</v>
      </c>
      <c r="EA125" s="37">
        <v>0</v>
      </c>
      <c r="EB125" s="37">
        <v>1</v>
      </c>
      <c r="EC125" s="37">
        <v>0</v>
      </c>
      <c r="ED125" s="37">
        <v>0</v>
      </c>
      <c r="EE125" s="37">
        <v>0</v>
      </c>
      <c r="EF125" s="37">
        <v>0</v>
      </c>
      <c r="EG125" s="37">
        <v>0</v>
      </c>
      <c r="EH125" s="37">
        <v>10</v>
      </c>
      <c r="EI125" s="37">
        <v>109</v>
      </c>
      <c r="EJ125" s="37">
        <v>0</v>
      </c>
      <c r="EK125" s="37">
        <v>0</v>
      </c>
      <c r="EL125" s="37">
        <v>0</v>
      </c>
      <c r="EM125" s="37">
        <v>0</v>
      </c>
      <c r="EN125" s="37">
        <v>0</v>
      </c>
      <c r="EO125" s="37">
        <v>0</v>
      </c>
      <c r="EP125" s="37">
        <v>0</v>
      </c>
      <c r="EQ125" s="37">
        <v>1</v>
      </c>
      <c r="ER125" s="37">
        <v>15</v>
      </c>
      <c r="ES125" s="37">
        <v>0</v>
      </c>
      <c r="ET125" s="37">
        <v>0</v>
      </c>
      <c r="EU125" s="37">
        <v>0</v>
      </c>
      <c r="EV125" s="37">
        <v>0</v>
      </c>
      <c r="EW125" s="37">
        <v>0</v>
      </c>
      <c r="EX125" s="37">
        <v>0</v>
      </c>
      <c r="EY125" s="37">
        <v>0</v>
      </c>
      <c r="EZ125" s="37">
        <v>0</v>
      </c>
      <c r="FA125" s="37">
        <v>0</v>
      </c>
      <c r="FB125" s="37">
        <v>0</v>
      </c>
      <c r="FC125" s="37">
        <v>0</v>
      </c>
      <c r="FD125" s="37">
        <v>0</v>
      </c>
      <c r="FE125" s="37">
        <v>0</v>
      </c>
      <c r="FF125" s="37">
        <v>0</v>
      </c>
      <c r="FG125" s="37">
        <v>0</v>
      </c>
      <c r="FH125" s="37">
        <v>0</v>
      </c>
      <c r="FI125" s="37">
        <v>0</v>
      </c>
      <c r="FJ125" s="37">
        <v>0</v>
      </c>
      <c r="FK125" s="37">
        <v>0</v>
      </c>
      <c r="FL125" s="37">
        <v>0</v>
      </c>
      <c r="FM125" s="37">
        <v>0</v>
      </c>
      <c r="FN125" s="37">
        <v>0</v>
      </c>
      <c r="FO125" s="37">
        <v>0</v>
      </c>
      <c r="FP125" s="37">
        <v>0</v>
      </c>
      <c r="FQ125" s="37">
        <v>0</v>
      </c>
      <c r="FR125" s="37">
        <v>0</v>
      </c>
      <c r="FS125" s="37">
        <v>0</v>
      </c>
      <c r="FT125" s="37">
        <v>0</v>
      </c>
      <c r="FU125" s="37">
        <v>0</v>
      </c>
      <c r="FV125" s="37">
        <v>0</v>
      </c>
      <c r="FW125" s="37">
        <v>0</v>
      </c>
      <c r="FX125" s="37">
        <v>0</v>
      </c>
      <c r="FY125" s="37">
        <v>0</v>
      </c>
      <c r="FZ125" s="37">
        <v>0</v>
      </c>
      <c r="GA125" s="194">
        <v>0</v>
      </c>
      <c r="GB125" s="194">
        <v>0</v>
      </c>
      <c r="GC125" s="194">
        <v>0</v>
      </c>
      <c r="GD125" s="194">
        <v>0</v>
      </c>
      <c r="GE125" s="194">
        <v>0</v>
      </c>
      <c r="GF125" s="194">
        <v>0</v>
      </c>
      <c r="GG125" s="194">
        <v>0</v>
      </c>
      <c r="GH125" s="194">
        <v>0</v>
      </c>
      <c r="GI125" s="194">
        <v>0</v>
      </c>
      <c r="GJ125" s="194">
        <v>0</v>
      </c>
      <c r="GK125" s="194">
        <v>0</v>
      </c>
      <c r="GL125" s="194"/>
      <c r="GM125" s="194">
        <f>SUM(GO125,GQ125,GU125,GW125,HB125,HD125,HF125)</f>
        <v>0</v>
      </c>
      <c r="GN125" s="194">
        <f>SUM(GP125,GR125,GV125,GX125,HC125,HE125,HG125,GT125)</f>
        <v>0</v>
      </c>
      <c r="GO125" s="194"/>
      <c r="GP125" s="194">
        <v>0</v>
      </c>
      <c r="GQ125" s="194">
        <v>0</v>
      </c>
      <c r="GR125" s="194">
        <v>0</v>
      </c>
      <c r="GS125" s="194">
        <v>0</v>
      </c>
      <c r="GT125" s="194">
        <v>0</v>
      </c>
      <c r="GU125" s="194">
        <v>0</v>
      </c>
      <c r="GV125" s="194">
        <v>0</v>
      </c>
      <c r="GW125" s="194"/>
      <c r="GX125" s="194">
        <f>SUM(GY125:HA125)</f>
        <v>0</v>
      </c>
      <c r="GY125" s="194"/>
      <c r="GZ125" s="194"/>
      <c r="HA125" s="194"/>
      <c r="HB125" s="194"/>
      <c r="HC125" s="194">
        <v>0</v>
      </c>
      <c r="HD125" s="194">
        <v>0</v>
      </c>
      <c r="HE125" s="194">
        <v>0</v>
      </c>
      <c r="HF125" s="194">
        <v>0</v>
      </c>
      <c r="HG125" s="194">
        <v>0</v>
      </c>
      <c r="HH125" s="194">
        <v>0</v>
      </c>
      <c r="HI125" s="194">
        <v>0</v>
      </c>
      <c r="HJ125" s="194">
        <v>0</v>
      </c>
      <c r="HK125" s="194">
        <v>0</v>
      </c>
      <c r="HL125" s="194">
        <v>0</v>
      </c>
      <c r="HM125" s="194">
        <v>0</v>
      </c>
      <c r="HN125" s="194">
        <v>0</v>
      </c>
      <c r="HO125" s="194">
        <v>0</v>
      </c>
      <c r="HP125" s="194">
        <v>0</v>
      </c>
      <c r="HQ125" s="194">
        <v>0</v>
      </c>
      <c r="HR125" s="194">
        <v>0</v>
      </c>
      <c r="HS125" s="194">
        <v>0</v>
      </c>
      <c r="HT125" s="194">
        <v>0</v>
      </c>
      <c r="HU125" s="194">
        <v>0</v>
      </c>
    </row>
    <row r="126" spans="1:229" ht="75" x14ac:dyDescent="0.25">
      <c r="A126" s="17">
        <v>117</v>
      </c>
      <c r="B126" s="18" t="s">
        <v>300</v>
      </c>
      <c r="C126" s="18" t="s">
        <v>1212</v>
      </c>
      <c r="D126" s="19">
        <v>1389512234</v>
      </c>
      <c r="E126" s="18" t="s">
        <v>954</v>
      </c>
      <c r="F126" s="18" t="s">
        <v>937</v>
      </c>
      <c r="G126" s="16">
        <f t="shared" si="17"/>
        <v>993.6</v>
      </c>
      <c r="H126" s="16">
        <f t="shared" si="18"/>
        <v>6944.4</v>
      </c>
      <c r="I126" s="36">
        <f t="shared" si="14"/>
        <v>7938</v>
      </c>
      <c r="J126" s="38">
        <v>0</v>
      </c>
      <c r="K126" s="38">
        <v>0</v>
      </c>
      <c r="L126" s="37">
        <v>0</v>
      </c>
      <c r="M126" s="37">
        <v>0</v>
      </c>
      <c r="N126" s="37">
        <v>0</v>
      </c>
      <c r="O126" s="37">
        <v>0</v>
      </c>
      <c r="P126" s="37">
        <v>0</v>
      </c>
      <c r="Q126" s="37">
        <v>0</v>
      </c>
      <c r="R126" s="37">
        <v>0</v>
      </c>
      <c r="S126" s="37">
        <v>0</v>
      </c>
      <c r="T126" s="37">
        <v>0</v>
      </c>
      <c r="U126" s="37">
        <v>0</v>
      </c>
      <c r="V126" s="37">
        <v>0</v>
      </c>
      <c r="W126" s="37">
        <v>0</v>
      </c>
      <c r="X126" s="37">
        <v>0</v>
      </c>
      <c r="Y126" s="37">
        <v>0</v>
      </c>
      <c r="Z126" s="37">
        <v>0</v>
      </c>
      <c r="AA126" s="37">
        <v>0</v>
      </c>
      <c r="AB126" s="37">
        <v>0</v>
      </c>
      <c r="AC126" s="37">
        <v>0</v>
      </c>
      <c r="AD126" s="37">
        <v>0</v>
      </c>
      <c r="AE126" s="37">
        <v>0</v>
      </c>
      <c r="AF126" s="37">
        <v>0</v>
      </c>
      <c r="AG126" s="37">
        <v>0</v>
      </c>
      <c r="AH126" s="37">
        <v>0</v>
      </c>
      <c r="AI126" s="37">
        <v>0</v>
      </c>
      <c r="AJ126" s="37">
        <v>0</v>
      </c>
      <c r="AK126" s="37">
        <v>0</v>
      </c>
      <c r="AL126" s="37">
        <v>0</v>
      </c>
      <c r="AM126" s="37">
        <v>0</v>
      </c>
      <c r="AN126" s="37">
        <v>600</v>
      </c>
      <c r="AO126" s="37">
        <v>0</v>
      </c>
      <c r="AP126" s="37">
        <v>393.6</v>
      </c>
      <c r="AQ126" s="37">
        <v>98.399999999999977</v>
      </c>
      <c r="AR126" s="37">
        <v>0</v>
      </c>
      <c r="AS126" s="37">
        <v>0</v>
      </c>
      <c r="AT126" s="37">
        <v>0</v>
      </c>
      <c r="AU126" s="37">
        <v>0</v>
      </c>
      <c r="AV126" s="37">
        <v>0</v>
      </c>
      <c r="AW126" s="37">
        <v>0</v>
      </c>
      <c r="AX126" s="37">
        <v>0</v>
      </c>
      <c r="AY126" s="37">
        <v>646</v>
      </c>
      <c r="AZ126" s="37">
        <v>1.7</v>
      </c>
      <c r="BA126" s="37">
        <v>0</v>
      </c>
      <c r="BB126" s="37">
        <v>0</v>
      </c>
      <c r="BC126" s="37">
        <v>0</v>
      </c>
      <c r="BD126" s="37">
        <v>0</v>
      </c>
      <c r="BE126" s="37">
        <v>0</v>
      </c>
      <c r="BF126" s="37">
        <v>0</v>
      </c>
      <c r="BG126" s="37">
        <v>0</v>
      </c>
      <c r="BH126" s="37">
        <v>0</v>
      </c>
      <c r="BI126" s="37">
        <v>0</v>
      </c>
      <c r="BJ126" s="37">
        <v>0</v>
      </c>
      <c r="BK126" s="37">
        <v>6846</v>
      </c>
      <c r="BL126" s="37">
        <v>0</v>
      </c>
      <c r="BM126" s="37">
        <v>0</v>
      </c>
      <c r="BN126" s="37">
        <v>29</v>
      </c>
      <c r="BO126" s="37">
        <v>11</v>
      </c>
      <c r="BP126" s="37">
        <v>0</v>
      </c>
      <c r="BQ126" s="37">
        <v>0</v>
      </c>
      <c r="BR126" s="37">
        <v>0</v>
      </c>
      <c r="BS126" s="37">
        <v>728</v>
      </c>
      <c r="BT126" s="37">
        <v>0</v>
      </c>
      <c r="BU126" s="37">
        <v>0</v>
      </c>
      <c r="BV126" s="37">
        <v>0</v>
      </c>
      <c r="BW126" s="37">
        <v>0</v>
      </c>
      <c r="BX126" s="37">
        <v>0</v>
      </c>
      <c r="BY126" s="37">
        <f t="shared" ref="BY126:BY144" si="19">CA126+CC126</f>
        <v>0</v>
      </c>
      <c r="BZ126" s="37">
        <v>0</v>
      </c>
      <c r="CA126" s="37">
        <v>0</v>
      </c>
      <c r="CB126" s="37">
        <v>0</v>
      </c>
      <c r="CC126" s="37">
        <v>0</v>
      </c>
      <c r="CD126" s="37">
        <v>150</v>
      </c>
      <c r="CE126" s="37">
        <v>0</v>
      </c>
      <c r="CF126" s="37">
        <v>728</v>
      </c>
      <c r="CG126" s="37">
        <v>11</v>
      </c>
      <c r="CH126" s="37">
        <v>2</v>
      </c>
      <c r="CI126" s="37">
        <v>0</v>
      </c>
      <c r="CJ126" s="37">
        <v>0</v>
      </c>
      <c r="CK126" s="37">
        <v>0</v>
      </c>
      <c r="CL126" s="37">
        <v>10</v>
      </c>
      <c r="CM126" s="37">
        <v>0</v>
      </c>
      <c r="CN126" s="37">
        <v>0</v>
      </c>
      <c r="CO126" s="37">
        <v>0</v>
      </c>
      <c r="CP126" s="37">
        <v>0</v>
      </c>
      <c r="CQ126" s="37">
        <v>2</v>
      </c>
      <c r="CR126" s="37">
        <v>0</v>
      </c>
      <c r="CS126" s="37">
        <v>0</v>
      </c>
      <c r="CT126" s="37">
        <v>0</v>
      </c>
      <c r="CU126" s="37">
        <v>0</v>
      </c>
      <c r="CV126" s="37">
        <v>0</v>
      </c>
      <c r="CW126" s="37">
        <v>0</v>
      </c>
      <c r="CX126" s="37">
        <v>0</v>
      </c>
      <c r="CY126" s="37">
        <v>0</v>
      </c>
      <c r="CZ126" s="37">
        <v>0</v>
      </c>
      <c r="DA126" s="37">
        <v>0</v>
      </c>
      <c r="DB126" s="37">
        <v>0</v>
      </c>
      <c r="DC126" s="37">
        <v>0</v>
      </c>
      <c r="DD126" s="37">
        <v>0</v>
      </c>
      <c r="DE126" s="37">
        <v>0</v>
      </c>
      <c r="DF126" s="37">
        <v>0</v>
      </c>
      <c r="DG126" s="37">
        <v>0</v>
      </c>
      <c r="DH126" s="37">
        <v>0</v>
      </c>
      <c r="DI126" s="37">
        <v>0</v>
      </c>
      <c r="DJ126" s="37">
        <v>0</v>
      </c>
      <c r="DK126" s="37">
        <v>0</v>
      </c>
      <c r="DL126" s="37">
        <v>0</v>
      </c>
      <c r="DM126" s="37">
        <v>0</v>
      </c>
      <c r="DN126" s="37">
        <v>0</v>
      </c>
      <c r="DO126" s="37">
        <v>0</v>
      </c>
      <c r="DP126" s="37">
        <v>0</v>
      </c>
      <c r="DQ126" s="37">
        <v>0</v>
      </c>
      <c r="DR126" s="37">
        <v>0</v>
      </c>
      <c r="DS126" s="37">
        <v>0</v>
      </c>
      <c r="DT126" s="37">
        <v>0</v>
      </c>
      <c r="DU126" s="37">
        <v>0</v>
      </c>
      <c r="DV126" s="37">
        <v>0</v>
      </c>
      <c r="DW126" s="37">
        <v>0</v>
      </c>
      <c r="DX126" s="37">
        <v>0</v>
      </c>
      <c r="DY126" s="37">
        <v>0</v>
      </c>
      <c r="DZ126" s="37">
        <v>0</v>
      </c>
      <c r="EA126" s="37">
        <v>0</v>
      </c>
      <c r="EB126" s="37">
        <v>0</v>
      </c>
      <c r="EC126" s="37">
        <v>0</v>
      </c>
      <c r="ED126" s="37">
        <v>0</v>
      </c>
      <c r="EE126" s="37">
        <v>0</v>
      </c>
      <c r="EF126" s="37">
        <v>0</v>
      </c>
      <c r="EG126" s="37">
        <v>0</v>
      </c>
      <c r="EH126" s="37">
        <v>0</v>
      </c>
      <c r="EI126" s="37">
        <v>0</v>
      </c>
      <c r="EJ126" s="37">
        <v>0</v>
      </c>
      <c r="EK126" s="37">
        <v>0</v>
      </c>
      <c r="EL126" s="37">
        <v>0</v>
      </c>
      <c r="EM126" s="37">
        <v>0</v>
      </c>
      <c r="EN126" s="37">
        <v>0</v>
      </c>
      <c r="EO126" s="37">
        <v>0</v>
      </c>
      <c r="EP126" s="37">
        <v>0</v>
      </c>
      <c r="EQ126" s="37">
        <v>0</v>
      </c>
      <c r="ER126" s="37">
        <v>15</v>
      </c>
      <c r="ES126" s="37">
        <v>0</v>
      </c>
      <c r="ET126" s="37">
        <v>0</v>
      </c>
      <c r="EU126" s="37">
        <v>0</v>
      </c>
      <c r="EV126" s="37">
        <v>0</v>
      </c>
      <c r="EW126" s="37">
        <v>0</v>
      </c>
      <c r="EX126" s="37">
        <v>0</v>
      </c>
      <c r="EY126" s="37">
        <v>0</v>
      </c>
      <c r="EZ126" s="37">
        <v>0</v>
      </c>
      <c r="FA126" s="37">
        <v>0</v>
      </c>
      <c r="FB126" s="37">
        <v>0</v>
      </c>
      <c r="FC126" s="37">
        <v>0</v>
      </c>
      <c r="FD126" s="37">
        <v>0</v>
      </c>
      <c r="FE126" s="37">
        <v>0</v>
      </c>
      <c r="FF126" s="37">
        <v>0</v>
      </c>
      <c r="FG126" s="37">
        <v>0</v>
      </c>
      <c r="FH126" s="37">
        <v>0</v>
      </c>
      <c r="FI126" s="37">
        <v>0</v>
      </c>
      <c r="FJ126" s="37">
        <v>0</v>
      </c>
      <c r="FK126" s="37">
        <v>0</v>
      </c>
      <c r="FL126" s="37">
        <v>0</v>
      </c>
      <c r="FM126" s="37">
        <v>0</v>
      </c>
      <c r="FN126" s="37">
        <v>0</v>
      </c>
      <c r="FO126" s="37">
        <v>0</v>
      </c>
      <c r="FP126" s="37">
        <v>0</v>
      </c>
      <c r="FQ126" s="37">
        <v>0</v>
      </c>
      <c r="FR126" s="37">
        <v>0</v>
      </c>
      <c r="FS126" s="37">
        <v>0</v>
      </c>
      <c r="FT126" s="37">
        <v>0</v>
      </c>
      <c r="FU126" s="37">
        <v>0</v>
      </c>
      <c r="FV126" s="37">
        <v>0</v>
      </c>
      <c r="FW126" s="37">
        <v>0</v>
      </c>
      <c r="FX126" s="37">
        <v>0</v>
      </c>
      <c r="FY126" s="37">
        <v>0</v>
      </c>
      <c r="FZ126" s="37">
        <v>0</v>
      </c>
      <c r="GA126" s="194">
        <v>0</v>
      </c>
      <c r="GB126" s="194">
        <v>0</v>
      </c>
      <c r="GC126" s="194">
        <v>0</v>
      </c>
      <c r="GD126" s="194">
        <v>0</v>
      </c>
      <c r="GE126" s="194">
        <v>0</v>
      </c>
      <c r="GF126" s="194">
        <v>0</v>
      </c>
      <c r="GG126" s="194">
        <v>0</v>
      </c>
      <c r="GH126" s="194">
        <v>0</v>
      </c>
      <c r="GI126" s="194">
        <v>0</v>
      </c>
      <c r="GJ126" s="194">
        <v>0</v>
      </c>
      <c r="GK126" s="194">
        <v>0</v>
      </c>
      <c r="GL126" s="194"/>
      <c r="GM126" s="194">
        <f t="shared" ref="GM126:GM144" si="20">SUM(GO126,GQ126,GU126,GW126,HB126,HD126,HF126)</f>
        <v>0</v>
      </c>
      <c r="GN126" s="194">
        <f t="shared" ref="GN126:GN144" si="21">SUM(GP126,GR126,GV126,GX126,HC126,HE126,HG126,GT126)</f>
        <v>0</v>
      </c>
      <c r="GO126" s="194"/>
      <c r="GP126" s="194">
        <v>0</v>
      </c>
      <c r="GQ126" s="194">
        <v>0</v>
      </c>
      <c r="GR126" s="194">
        <v>0</v>
      </c>
      <c r="GS126" s="194">
        <v>0</v>
      </c>
      <c r="GT126" s="194">
        <v>0</v>
      </c>
      <c r="GU126" s="194">
        <v>0</v>
      </c>
      <c r="GV126" s="194">
        <v>0</v>
      </c>
      <c r="GW126" s="194"/>
      <c r="GX126" s="194">
        <f t="shared" ref="GX126:GX144" si="22">SUM(GY126:HA126)</f>
        <v>0</v>
      </c>
      <c r="GY126" s="194"/>
      <c r="GZ126" s="194"/>
      <c r="HA126" s="194"/>
      <c r="HB126" s="194"/>
      <c r="HC126" s="194">
        <v>0</v>
      </c>
      <c r="HD126" s="194">
        <v>0</v>
      </c>
      <c r="HE126" s="194">
        <v>0</v>
      </c>
      <c r="HF126" s="194">
        <v>0</v>
      </c>
      <c r="HG126" s="194">
        <v>0</v>
      </c>
      <c r="HH126" s="194">
        <v>0</v>
      </c>
      <c r="HI126" s="194">
        <v>0</v>
      </c>
      <c r="HJ126" s="194">
        <v>0</v>
      </c>
      <c r="HK126" s="194">
        <v>0</v>
      </c>
      <c r="HL126" s="194">
        <v>0</v>
      </c>
      <c r="HM126" s="194">
        <v>0</v>
      </c>
      <c r="HN126" s="194">
        <v>0</v>
      </c>
      <c r="HO126" s="194">
        <v>0</v>
      </c>
      <c r="HP126" s="194">
        <v>0</v>
      </c>
      <c r="HQ126" s="194">
        <v>0</v>
      </c>
      <c r="HR126" s="194">
        <v>0</v>
      </c>
      <c r="HS126" s="194">
        <v>0</v>
      </c>
      <c r="HT126" s="194">
        <v>0</v>
      </c>
      <c r="HU126" s="194">
        <v>0</v>
      </c>
    </row>
    <row r="127" spans="1:229" ht="75" x14ac:dyDescent="0.25">
      <c r="A127" s="17">
        <v>118</v>
      </c>
      <c r="B127" s="18" t="s">
        <v>300</v>
      </c>
      <c r="C127" s="18" t="s">
        <v>1213</v>
      </c>
      <c r="D127" s="19">
        <v>1389512226</v>
      </c>
      <c r="E127" s="18" t="s">
        <v>1002</v>
      </c>
      <c r="F127" s="18" t="s">
        <v>937</v>
      </c>
      <c r="G127" s="16">
        <f t="shared" si="17"/>
        <v>199</v>
      </c>
      <c r="H127" s="16">
        <f t="shared" si="18"/>
        <v>9067</v>
      </c>
      <c r="I127" s="36">
        <f t="shared" si="14"/>
        <v>9266</v>
      </c>
      <c r="J127" s="38">
        <v>0</v>
      </c>
      <c r="K127" s="38">
        <v>0</v>
      </c>
      <c r="L127" s="37">
        <v>0</v>
      </c>
      <c r="M127" s="37">
        <v>0</v>
      </c>
      <c r="N127" s="37">
        <v>0</v>
      </c>
      <c r="O127" s="37">
        <v>199</v>
      </c>
      <c r="P127" s="37">
        <v>0</v>
      </c>
      <c r="Q127" s="37">
        <v>0</v>
      </c>
      <c r="R127" s="37">
        <v>0</v>
      </c>
      <c r="S127" s="37">
        <v>0</v>
      </c>
      <c r="T127" s="37">
        <v>0</v>
      </c>
      <c r="U127" s="37">
        <v>0</v>
      </c>
      <c r="V127" s="37">
        <v>0</v>
      </c>
      <c r="W127" s="37">
        <v>0</v>
      </c>
      <c r="X127" s="37">
        <v>0</v>
      </c>
      <c r="Y127" s="37">
        <v>0</v>
      </c>
      <c r="Z127" s="37">
        <v>0</v>
      </c>
      <c r="AA127" s="37">
        <v>26</v>
      </c>
      <c r="AB127" s="37">
        <v>0</v>
      </c>
      <c r="AC127" s="37">
        <v>0</v>
      </c>
      <c r="AD127" s="37">
        <v>0</v>
      </c>
      <c r="AE127" s="37">
        <v>0</v>
      </c>
      <c r="AF127" s="37">
        <v>0</v>
      </c>
      <c r="AG127" s="37">
        <v>0</v>
      </c>
      <c r="AH127" s="37">
        <v>0</v>
      </c>
      <c r="AI127" s="37">
        <v>0</v>
      </c>
      <c r="AJ127" s="37">
        <v>0</v>
      </c>
      <c r="AK127" s="37">
        <v>0</v>
      </c>
      <c r="AL127" s="37">
        <v>112.5</v>
      </c>
      <c r="AM127" s="37">
        <v>2</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9040</v>
      </c>
      <c r="BL127" s="37">
        <v>0</v>
      </c>
      <c r="BM127" s="37">
        <v>0</v>
      </c>
      <c r="BN127" s="37">
        <v>0</v>
      </c>
      <c r="BO127" s="37">
        <v>0</v>
      </c>
      <c r="BP127" s="37">
        <v>0</v>
      </c>
      <c r="BQ127" s="37">
        <v>0</v>
      </c>
      <c r="BR127" s="37">
        <v>0</v>
      </c>
      <c r="BS127" s="37">
        <v>15</v>
      </c>
      <c r="BT127" s="37">
        <v>0</v>
      </c>
      <c r="BU127" s="37">
        <v>0</v>
      </c>
      <c r="BV127" s="37">
        <v>0</v>
      </c>
      <c r="BW127" s="37">
        <v>0</v>
      </c>
      <c r="BX127" s="37">
        <v>0</v>
      </c>
      <c r="BY127" s="37">
        <f t="shared" si="19"/>
        <v>0</v>
      </c>
      <c r="BZ127" s="37">
        <v>0</v>
      </c>
      <c r="CA127" s="37">
        <v>0</v>
      </c>
      <c r="CB127" s="37">
        <v>0</v>
      </c>
      <c r="CC127" s="37">
        <v>0</v>
      </c>
      <c r="CD127" s="37">
        <v>602</v>
      </c>
      <c r="CE127" s="37">
        <v>0</v>
      </c>
      <c r="CF127" s="37">
        <v>112.5</v>
      </c>
      <c r="CG127" s="37">
        <v>12</v>
      </c>
      <c r="CH127" s="37">
        <v>2</v>
      </c>
      <c r="CI127" s="37">
        <v>0</v>
      </c>
      <c r="CJ127" s="37">
        <v>0</v>
      </c>
      <c r="CK127" s="37">
        <v>0</v>
      </c>
      <c r="CL127" s="37">
        <v>10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D127" s="37">
        <v>0</v>
      </c>
      <c r="DE127" s="37">
        <v>0</v>
      </c>
      <c r="DF127" s="37">
        <v>0</v>
      </c>
      <c r="DG127" s="37">
        <v>0</v>
      </c>
      <c r="DH127" s="37">
        <v>0</v>
      </c>
      <c r="DI127" s="37">
        <v>0</v>
      </c>
      <c r="DJ127" s="37">
        <v>0</v>
      </c>
      <c r="DK127" s="37">
        <v>0</v>
      </c>
      <c r="DL127" s="37">
        <v>0</v>
      </c>
      <c r="DM127" s="37">
        <v>0</v>
      </c>
      <c r="DN127" s="37">
        <v>0</v>
      </c>
      <c r="DO127" s="37">
        <v>0</v>
      </c>
      <c r="DP127" s="37">
        <v>0</v>
      </c>
      <c r="DQ127" s="37">
        <v>0</v>
      </c>
      <c r="DR127" s="37">
        <v>0</v>
      </c>
      <c r="DS127" s="37">
        <v>0</v>
      </c>
      <c r="DT127" s="37">
        <v>0</v>
      </c>
      <c r="DU127" s="37">
        <v>0</v>
      </c>
      <c r="DV127" s="37">
        <v>0</v>
      </c>
      <c r="DW127" s="37">
        <v>0</v>
      </c>
      <c r="DX127" s="37">
        <v>0</v>
      </c>
      <c r="DY127" s="37">
        <v>0</v>
      </c>
      <c r="DZ127" s="37">
        <v>0</v>
      </c>
      <c r="EA127" s="37">
        <v>0</v>
      </c>
      <c r="EB127" s="37">
        <v>0</v>
      </c>
      <c r="EC127" s="37">
        <v>0</v>
      </c>
      <c r="ED127" s="37">
        <v>0</v>
      </c>
      <c r="EE127" s="37">
        <v>0</v>
      </c>
      <c r="EF127" s="37">
        <v>0</v>
      </c>
      <c r="EG127" s="37">
        <v>0</v>
      </c>
      <c r="EH127" s="37">
        <v>0</v>
      </c>
      <c r="EI127" s="37">
        <v>0</v>
      </c>
      <c r="EJ127" s="37">
        <v>0</v>
      </c>
      <c r="EK127" s="37">
        <v>0</v>
      </c>
      <c r="EL127" s="37">
        <v>0</v>
      </c>
      <c r="EM127" s="37">
        <v>0</v>
      </c>
      <c r="EN127" s="37">
        <v>0</v>
      </c>
      <c r="EO127" s="37">
        <v>0</v>
      </c>
      <c r="EP127" s="37">
        <v>0</v>
      </c>
      <c r="EQ127" s="37">
        <v>1</v>
      </c>
      <c r="ER127" s="37">
        <v>15</v>
      </c>
      <c r="ES127" s="37">
        <v>0</v>
      </c>
      <c r="ET127" s="37">
        <v>0</v>
      </c>
      <c r="EU127" s="37">
        <v>0</v>
      </c>
      <c r="EV127" s="37">
        <v>0</v>
      </c>
      <c r="EW127" s="37">
        <v>0</v>
      </c>
      <c r="EX127" s="37">
        <v>0</v>
      </c>
      <c r="EY127" s="37">
        <v>0</v>
      </c>
      <c r="EZ127" s="37">
        <v>0</v>
      </c>
      <c r="FA127" s="37">
        <v>0</v>
      </c>
      <c r="FB127" s="37">
        <v>0</v>
      </c>
      <c r="FC127" s="37">
        <v>0</v>
      </c>
      <c r="FD127" s="37">
        <v>0</v>
      </c>
      <c r="FE127" s="37">
        <v>0</v>
      </c>
      <c r="FF127" s="37">
        <v>0</v>
      </c>
      <c r="FG127" s="37">
        <v>0</v>
      </c>
      <c r="FH127" s="37">
        <v>0</v>
      </c>
      <c r="FI127" s="37">
        <v>0</v>
      </c>
      <c r="FJ127" s="37">
        <v>0</v>
      </c>
      <c r="FK127" s="37">
        <v>0</v>
      </c>
      <c r="FL127" s="37">
        <v>0</v>
      </c>
      <c r="FM127" s="37">
        <v>0</v>
      </c>
      <c r="FN127" s="37">
        <v>0</v>
      </c>
      <c r="FO127" s="37">
        <v>0</v>
      </c>
      <c r="FP127" s="37">
        <v>0</v>
      </c>
      <c r="FQ127" s="37">
        <v>0</v>
      </c>
      <c r="FR127" s="37">
        <v>0</v>
      </c>
      <c r="FS127" s="37">
        <v>0</v>
      </c>
      <c r="FT127" s="37">
        <v>0</v>
      </c>
      <c r="FU127" s="37">
        <v>0</v>
      </c>
      <c r="FV127" s="37">
        <v>0</v>
      </c>
      <c r="FW127" s="37">
        <v>0</v>
      </c>
      <c r="FX127" s="37">
        <v>0</v>
      </c>
      <c r="FY127" s="37">
        <v>0</v>
      </c>
      <c r="FZ127" s="37">
        <v>0</v>
      </c>
      <c r="GA127" s="194">
        <v>0</v>
      </c>
      <c r="GB127" s="194">
        <v>0</v>
      </c>
      <c r="GC127" s="194">
        <v>0</v>
      </c>
      <c r="GD127" s="194">
        <v>0</v>
      </c>
      <c r="GE127" s="194">
        <v>0</v>
      </c>
      <c r="GF127" s="194">
        <v>0</v>
      </c>
      <c r="GG127" s="194">
        <v>0</v>
      </c>
      <c r="GH127" s="194">
        <v>0</v>
      </c>
      <c r="GI127" s="194">
        <v>0</v>
      </c>
      <c r="GJ127" s="194">
        <v>0</v>
      </c>
      <c r="GK127" s="194">
        <v>0</v>
      </c>
      <c r="GL127" s="194"/>
      <c r="GM127" s="194">
        <f t="shared" si="20"/>
        <v>0</v>
      </c>
      <c r="GN127" s="194">
        <f t="shared" si="21"/>
        <v>0</v>
      </c>
      <c r="GO127" s="194"/>
      <c r="GP127" s="194">
        <v>0</v>
      </c>
      <c r="GQ127" s="194">
        <v>0</v>
      </c>
      <c r="GR127" s="194">
        <v>0</v>
      </c>
      <c r="GS127" s="194">
        <v>0</v>
      </c>
      <c r="GT127" s="194">
        <v>0</v>
      </c>
      <c r="GU127" s="194">
        <v>0</v>
      </c>
      <c r="GV127" s="194">
        <v>0</v>
      </c>
      <c r="GW127" s="194"/>
      <c r="GX127" s="194">
        <f t="shared" si="22"/>
        <v>0</v>
      </c>
      <c r="GY127" s="194"/>
      <c r="GZ127" s="194"/>
      <c r="HA127" s="194"/>
      <c r="HB127" s="194"/>
      <c r="HC127" s="194">
        <v>0</v>
      </c>
      <c r="HD127" s="194">
        <v>0</v>
      </c>
      <c r="HE127" s="194">
        <v>0</v>
      </c>
      <c r="HF127" s="194">
        <v>0</v>
      </c>
      <c r="HG127" s="194">
        <v>0</v>
      </c>
      <c r="HH127" s="194">
        <v>0</v>
      </c>
      <c r="HI127" s="194">
        <v>0</v>
      </c>
      <c r="HJ127" s="194">
        <v>0</v>
      </c>
      <c r="HK127" s="194">
        <v>0</v>
      </c>
      <c r="HL127" s="194">
        <v>0</v>
      </c>
      <c r="HM127" s="194">
        <v>0</v>
      </c>
      <c r="HN127" s="194">
        <v>0</v>
      </c>
      <c r="HO127" s="194">
        <v>0</v>
      </c>
      <c r="HP127" s="194">
        <v>0</v>
      </c>
      <c r="HQ127" s="194">
        <v>0</v>
      </c>
      <c r="HR127" s="194">
        <v>0</v>
      </c>
      <c r="HS127" s="194">
        <v>0</v>
      </c>
      <c r="HT127" s="194">
        <v>0</v>
      </c>
      <c r="HU127" s="194">
        <v>0</v>
      </c>
    </row>
    <row r="128" spans="1:229" ht="75" x14ac:dyDescent="0.25">
      <c r="A128" s="17">
        <v>119</v>
      </c>
      <c r="B128" s="18" t="s">
        <v>300</v>
      </c>
      <c r="C128" s="18" t="s">
        <v>1214</v>
      </c>
      <c r="D128" s="19">
        <v>1389512229</v>
      </c>
      <c r="E128" s="18" t="s">
        <v>989</v>
      </c>
      <c r="F128" s="18" t="s">
        <v>937</v>
      </c>
      <c r="G128" s="16">
        <f t="shared" si="17"/>
        <v>689</v>
      </c>
      <c r="H128" s="16">
        <f t="shared" si="18"/>
        <v>6616</v>
      </c>
      <c r="I128" s="36">
        <f t="shared" si="14"/>
        <v>7305</v>
      </c>
      <c r="J128" s="38">
        <v>0</v>
      </c>
      <c r="K128" s="38">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117</v>
      </c>
      <c r="AB128" s="37">
        <v>0</v>
      </c>
      <c r="AC128" s="37">
        <v>0</v>
      </c>
      <c r="AD128" s="37">
        <v>0</v>
      </c>
      <c r="AE128" s="37">
        <v>0</v>
      </c>
      <c r="AF128" s="37">
        <v>0</v>
      </c>
      <c r="AG128" s="37">
        <v>0</v>
      </c>
      <c r="AH128" s="37">
        <v>0</v>
      </c>
      <c r="AI128" s="37">
        <v>0</v>
      </c>
      <c r="AJ128" s="37">
        <v>0</v>
      </c>
      <c r="AK128" s="37">
        <v>0</v>
      </c>
      <c r="AL128" s="37">
        <v>117</v>
      </c>
      <c r="AM128" s="37">
        <v>1</v>
      </c>
      <c r="AN128" s="37">
        <v>301</v>
      </c>
      <c r="AO128" s="37">
        <v>0</v>
      </c>
      <c r="AP128" s="37">
        <v>388</v>
      </c>
      <c r="AQ128" s="37">
        <v>97</v>
      </c>
      <c r="AR128" s="37">
        <v>0</v>
      </c>
      <c r="AS128" s="37">
        <v>0</v>
      </c>
      <c r="AT128" s="37">
        <v>0</v>
      </c>
      <c r="AU128" s="37">
        <v>0</v>
      </c>
      <c r="AV128" s="37">
        <v>0</v>
      </c>
      <c r="AW128" s="37">
        <v>0</v>
      </c>
      <c r="AX128" s="37">
        <v>0</v>
      </c>
      <c r="AY128" s="37">
        <v>485</v>
      </c>
      <c r="AZ128" s="37">
        <v>1.6</v>
      </c>
      <c r="BA128" s="37">
        <v>0</v>
      </c>
      <c r="BB128" s="37">
        <v>0</v>
      </c>
      <c r="BC128" s="37">
        <v>0</v>
      </c>
      <c r="BD128" s="37">
        <v>0</v>
      </c>
      <c r="BE128" s="37">
        <v>0</v>
      </c>
      <c r="BF128" s="37">
        <v>0</v>
      </c>
      <c r="BG128" s="37">
        <v>0</v>
      </c>
      <c r="BH128" s="37">
        <v>0</v>
      </c>
      <c r="BI128" s="37">
        <v>0</v>
      </c>
      <c r="BJ128" s="37">
        <v>0</v>
      </c>
      <c r="BK128" s="37">
        <v>6349</v>
      </c>
      <c r="BL128" s="37">
        <v>0</v>
      </c>
      <c r="BM128" s="37">
        <v>53</v>
      </c>
      <c r="BN128" s="37">
        <v>130</v>
      </c>
      <c r="BO128" s="37">
        <v>0</v>
      </c>
      <c r="BP128" s="37">
        <v>0</v>
      </c>
      <c r="BQ128" s="37">
        <v>0</v>
      </c>
      <c r="BR128" s="37">
        <v>0</v>
      </c>
      <c r="BS128" s="37">
        <v>602</v>
      </c>
      <c r="BT128" s="37">
        <v>0</v>
      </c>
      <c r="BU128" s="37">
        <v>0</v>
      </c>
      <c r="BV128" s="37">
        <v>0</v>
      </c>
      <c r="BW128" s="37">
        <v>0</v>
      </c>
      <c r="BX128" s="37">
        <v>0</v>
      </c>
      <c r="BY128" s="37">
        <f t="shared" si="19"/>
        <v>0</v>
      </c>
      <c r="BZ128" s="37">
        <v>0</v>
      </c>
      <c r="CA128" s="37">
        <v>0</v>
      </c>
      <c r="CB128" s="37">
        <v>0</v>
      </c>
      <c r="CC128" s="37">
        <v>0</v>
      </c>
      <c r="CD128" s="37">
        <v>466.66666666666669</v>
      </c>
      <c r="CE128" s="37">
        <v>0</v>
      </c>
      <c r="CF128" s="37">
        <v>602</v>
      </c>
      <c r="CG128" s="37">
        <v>12</v>
      </c>
      <c r="CH128" s="37">
        <v>2</v>
      </c>
      <c r="CI128" s="37">
        <v>0</v>
      </c>
      <c r="CJ128" s="37">
        <v>0</v>
      </c>
      <c r="CK128" s="37">
        <v>0</v>
      </c>
      <c r="CL128" s="37">
        <v>20</v>
      </c>
      <c r="CM128" s="37">
        <v>0</v>
      </c>
      <c r="CN128" s="37">
        <v>0</v>
      </c>
      <c r="CO128" s="37">
        <v>0</v>
      </c>
      <c r="CP128" s="37">
        <v>0</v>
      </c>
      <c r="CQ128" s="37">
        <v>3</v>
      </c>
      <c r="CR128" s="37">
        <v>0</v>
      </c>
      <c r="CS128" s="37">
        <v>0</v>
      </c>
      <c r="CT128" s="37">
        <v>0</v>
      </c>
      <c r="CU128" s="37">
        <v>0</v>
      </c>
      <c r="CV128" s="37">
        <v>0</v>
      </c>
      <c r="CW128" s="37">
        <v>0</v>
      </c>
      <c r="CX128" s="37">
        <v>0</v>
      </c>
      <c r="CY128" s="37">
        <v>0</v>
      </c>
      <c r="CZ128" s="37">
        <v>0</v>
      </c>
      <c r="DA128" s="37">
        <v>0</v>
      </c>
      <c r="DB128" s="37">
        <v>0</v>
      </c>
      <c r="DC128" s="37">
        <v>0</v>
      </c>
      <c r="DD128" s="37">
        <v>0</v>
      </c>
      <c r="DE128" s="37">
        <v>0</v>
      </c>
      <c r="DF128" s="37">
        <v>0</v>
      </c>
      <c r="DG128" s="37">
        <v>0</v>
      </c>
      <c r="DH128" s="37">
        <v>0</v>
      </c>
      <c r="DI128" s="37">
        <v>0</v>
      </c>
      <c r="DJ128" s="37">
        <v>0</v>
      </c>
      <c r="DK128" s="37">
        <v>0</v>
      </c>
      <c r="DL128" s="37">
        <v>0</v>
      </c>
      <c r="DM128" s="37">
        <v>0</v>
      </c>
      <c r="DN128" s="37">
        <v>0</v>
      </c>
      <c r="DO128" s="37">
        <v>0</v>
      </c>
      <c r="DP128" s="37">
        <v>0</v>
      </c>
      <c r="DQ128" s="37">
        <v>0</v>
      </c>
      <c r="DR128" s="37">
        <v>0</v>
      </c>
      <c r="DS128" s="37">
        <v>0</v>
      </c>
      <c r="DT128" s="37">
        <v>0</v>
      </c>
      <c r="DU128" s="37">
        <v>0</v>
      </c>
      <c r="DV128" s="37">
        <v>0</v>
      </c>
      <c r="DW128" s="37">
        <v>0</v>
      </c>
      <c r="DX128" s="37">
        <v>0</v>
      </c>
      <c r="DY128" s="37">
        <v>0</v>
      </c>
      <c r="DZ128" s="37">
        <v>0</v>
      </c>
      <c r="EA128" s="37">
        <v>0</v>
      </c>
      <c r="EB128" s="37">
        <v>0</v>
      </c>
      <c r="EC128" s="37">
        <v>0</v>
      </c>
      <c r="ED128" s="37">
        <v>0</v>
      </c>
      <c r="EE128" s="37">
        <v>0</v>
      </c>
      <c r="EF128" s="37">
        <v>0</v>
      </c>
      <c r="EG128" s="37">
        <v>0</v>
      </c>
      <c r="EH128" s="37">
        <v>0</v>
      </c>
      <c r="EI128" s="37">
        <v>0</v>
      </c>
      <c r="EJ128" s="37">
        <v>0</v>
      </c>
      <c r="EK128" s="37">
        <v>0</v>
      </c>
      <c r="EL128" s="37">
        <v>0</v>
      </c>
      <c r="EM128" s="37">
        <v>0</v>
      </c>
      <c r="EN128" s="37">
        <v>0</v>
      </c>
      <c r="EO128" s="37">
        <v>0</v>
      </c>
      <c r="EP128" s="37">
        <v>0</v>
      </c>
      <c r="EQ128" s="37">
        <v>0</v>
      </c>
      <c r="ER128" s="37">
        <v>15</v>
      </c>
      <c r="ES128" s="37">
        <v>0</v>
      </c>
      <c r="ET128" s="37">
        <v>0</v>
      </c>
      <c r="EU128" s="37">
        <v>0</v>
      </c>
      <c r="EV128" s="37">
        <v>0</v>
      </c>
      <c r="EW128" s="37">
        <v>0</v>
      </c>
      <c r="EX128" s="37">
        <v>0</v>
      </c>
      <c r="EY128" s="37">
        <v>0</v>
      </c>
      <c r="EZ128" s="37">
        <v>0</v>
      </c>
      <c r="FA128" s="37">
        <v>0</v>
      </c>
      <c r="FB128" s="37">
        <v>0</v>
      </c>
      <c r="FC128" s="37">
        <v>0</v>
      </c>
      <c r="FD128" s="37">
        <v>0</v>
      </c>
      <c r="FE128" s="37">
        <v>0</v>
      </c>
      <c r="FF128" s="37">
        <v>0</v>
      </c>
      <c r="FG128" s="37">
        <v>0</v>
      </c>
      <c r="FH128" s="37">
        <v>0</v>
      </c>
      <c r="FI128" s="37">
        <v>0</v>
      </c>
      <c r="FJ128" s="37">
        <v>0</v>
      </c>
      <c r="FK128" s="37">
        <v>0</v>
      </c>
      <c r="FL128" s="37">
        <v>0</v>
      </c>
      <c r="FM128" s="37">
        <v>0</v>
      </c>
      <c r="FN128" s="37">
        <v>0</v>
      </c>
      <c r="FO128" s="37">
        <v>0</v>
      </c>
      <c r="FP128" s="37">
        <v>0</v>
      </c>
      <c r="FQ128" s="37">
        <v>0</v>
      </c>
      <c r="FR128" s="37">
        <v>0</v>
      </c>
      <c r="FS128" s="37">
        <v>0</v>
      </c>
      <c r="FT128" s="37">
        <v>0</v>
      </c>
      <c r="FU128" s="37">
        <v>0</v>
      </c>
      <c r="FV128" s="37">
        <v>0</v>
      </c>
      <c r="FW128" s="37">
        <v>0</v>
      </c>
      <c r="FX128" s="37">
        <v>0</v>
      </c>
      <c r="FY128" s="37">
        <v>0</v>
      </c>
      <c r="FZ128" s="37">
        <v>0</v>
      </c>
      <c r="GA128" s="194">
        <v>0</v>
      </c>
      <c r="GB128" s="194">
        <v>0</v>
      </c>
      <c r="GC128" s="194">
        <v>0</v>
      </c>
      <c r="GD128" s="194">
        <v>0</v>
      </c>
      <c r="GE128" s="194">
        <v>0</v>
      </c>
      <c r="GF128" s="194">
        <v>0</v>
      </c>
      <c r="GG128" s="194">
        <v>0</v>
      </c>
      <c r="GH128" s="194">
        <v>0</v>
      </c>
      <c r="GI128" s="194">
        <v>0</v>
      </c>
      <c r="GJ128" s="194">
        <v>0</v>
      </c>
      <c r="GK128" s="194">
        <v>0</v>
      </c>
      <c r="GL128" s="194"/>
      <c r="GM128" s="194">
        <f t="shared" si="20"/>
        <v>0</v>
      </c>
      <c r="GN128" s="194">
        <f t="shared" si="21"/>
        <v>0</v>
      </c>
      <c r="GO128" s="194"/>
      <c r="GP128" s="194">
        <v>0</v>
      </c>
      <c r="GQ128" s="194">
        <v>0</v>
      </c>
      <c r="GR128" s="194">
        <v>0</v>
      </c>
      <c r="GS128" s="194">
        <v>0</v>
      </c>
      <c r="GT128" s="194">
        <v>0</v>
      </c>
      <c r="GU128" s="194">
        <v>0</v>
      </c>
      <c r="GV128" s="194">
        <v>0</v>
      </c>
      <c r="GW128" s="194"/>
      <c r="GX128" s="194">
        <f t="shared" si="22"/>
        <v>0</v>
      </c>
      <c r="GY128" s="194"/>
      <c r="GZ128" s="194"/>
      <c r="HA128" s="194"/>
      <c r="HB128" s="194"/>
      <c r="HC128" s="194">
        <v>0</v>
      </c>
      <c r="HD128" s="194">
        <v>0</v>
      </c>
      <c r="HE128" s="194">
        <v>0</v>
      </c>
      <c r="HF128" s="194">
        <v>0</v>
      </c>
      <c r="HG128" s="194">
        <v>0</v>
      </c>
      <c r="HH128" s="194">
        <v>0</v>
      </c>
      <c r="HI128" s="194">
        <v>0</v>
      </c>
      <c r="HJ128" s="194">
        <v>0</v>
      </c>
      <c r="HK128" s="194">
        <v>0</v>
      </c>
      <c r="HL128" s="194">
        <v>0</v>
      </c>
      <c r="HM128" s="194">
        <v>0</v>
      </c>
      <c r="HN128" s="194">
        <v>0</v>
      </c>
      <c r="HO128" s="194">
        <v>0</v>
      </c>
      <c r="HP128" s="194">
        <v>0</v>
      </c>
      <c r="HQ128" s="194">
        <v>0</v>
      </c>
      <c r="HR128" s="194">
        <v>0</v>
      </c>
      <c r="HS128" s="194">
        <v>0</v>
      </c>
      <c r="HT128" s="194">
        <v>0</v>
      </c>
      <c r="HU128" s="194">
        <v>0</v>
      </c>
    </row>
    <row r="129" spans="1:229" ht="75" x14ac:dyDescent="0.25">
      <c r="A129" s="17">
        <v>120</v>
      </c>
      <c r="B129" s="18" t="s">
        <v>300</v>
      </c>
      <c r="C129" s="18" t="s">
        <v>1215</v>
      </c>
      <c r="D129" s="19">
        <v>1389512233</v>
      </c>
      <c r="E129" s="18" t="s">
        <v>954</v>
      </c>
      <c r="F129" s="18" t="s">
        <v>937</v>
      </c>
      <c r="G129" s="16">
        <f t="shared" si="17"/>
        <v>560</v>
      </c>
      <c r="H129" s="16">
        <f t="shared" si="18"/>
        <v>8140</v>
      </c>
      <c r="I129" s="36">
        <f t="shared" si="14"/>
        <v>8700</v>
      </c>
      <c r="J129" s="38">
        <v>0</v>
      </c>
      <c r="K129" s="38">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560</v>
      </c>
      <c r="AQ129" s="37">
        <v>140</v>
      </c>
      <c r="AR129" s="37">
        <v>0</v>
      </c>
      <c r="AS129" s="37">
        <v>0</v>
      </c>
      <c r="AT129" s="37">
        <v>0</v>
      </c>
      <c r="AU129" s="37">
        <v>0</v>
      </c>
      <c r="AV129" s="37">
        <v>0</v>
      </c>
      <c r="AW129" s="37">
        <v>0</v>
      </c>
      <c r="AX129" s="37">
        <v>0</v>
      </c>
      <c r="AY129" s="37">
        <v>280</v>
      </c>
      <c r="AZ129" s="37">
        <v>2.5</v>
      </c>
      <c r="BA129" s="37">
        <v>0</v>
      </c>
      <c r="BB129" s="37">
        <v>0</v>
      </c>
      <c r="BC129" s="37">
        <v>0</v>
      </c>
      <c r="BD129" s="37">
        <v>0</v>
      </c>
      <c r="BE129" s="37">
        <v>0</v>
      </c>
      <c r="BF129" s="37">
        <v>0</v>
      </c>
      <c r="BG129" s="37">
        <v>0</v>
      </c>
      <c r="BH129" s="37">
        <v>0</v>
      </c>
      <c r="BI129" s="37">
        <v>0</v>
      </c>
      <c r="BJ129" s="37">
        <v>0</v>
      </c>
      <c r="BK129" s="37">
        <v>7975</v>
      </c>
      <c r="BL129" s="37">
        <v>0</v>
      </c>
      <c r="BM129" s="37">
        <v>0</v>
      </c>
      <c r="BN129" s="37">
        <v>77</v>
      </c>
      <c r="BO129" s="37">
        <v>70</v>
      </c>
      <c r="BP129" s="37">
        <v>0</v>
      </c>
      <c r="BQ129" s="37">
        <v>25</v>
      </c>
      <c r="BR129" s="37">
        <v>0</v>
      </c>
      <c r="BS129" s="37">
        <v>466</v>
      </c>
      <c r="BT129" s="37">
        <v>0</v>
      </c>
      <c r="BU129" s="37">
        <v>0</v>
      </c>
      <c r="BV129" s="37">
        <v>0</v>
      </c>
      <c r="BW129" s="37">
        <v>0</v>
      </c>
      <c r="BX129" s="37">
        <v>0</v>
      </c>
      <c r="BY129" s="37">
        <f t="shared" si="19"/>
        <v>0</v>
      </c>
      <c r="BZ129" s="37">
        <v>0</v>
      </c>
      <c r="CA129" s="37">
        <v>0</v>
      </c>
      <c r="CB129" s="37">
        <v>0</v>
      </c>
      <c r="CC129" s="37">
        <v>0</v>
      </c>
      <c r="CD129" s="37">
        <v>672</v>
      </c>
      <c r="CE129" s="37">
        <v>0</v>
      </c>
      <c r="CF129" s="37">
        <v>466.66666666666669</v>
      </c>
      <c r="CG129" s="37">
        <v>21</v>
      </c>
      <c r="CH129" s="37">
        <v>1</v>
      </c>
      <c r="CI129" s="37">
        <v>0</v>
      </c>
      <c r="CJ129" s="37">
        <v>0</v>
      </c>
      <c r="CK129" s="37">
        <v>0</v>
      </c>
      <c r="CL129" s="37">
        <v>21</v>
      </c>
      <c r="CM129" s="37">
        <v>0</v>
      </c>
      <c r="CN129" s="37">
        <v>0</v>
      </c>
      <c r="CO129" s="37">
        <v>0</v>
      </c>
      <c r="CP129" s="37">
        <v>0</v>
      </c>
      <c r="CQ129" s="37">
        <v>2</v>
      </c>
      <c r="CR129" s="37">
        <v>0</v>
      </c>
      <c r="CS129" s="37">
        <v>0</v>
      </c>
      <c r="CT129" s="37">
        <v>0</v>
      </c>
      <c r="CU129" s="37">
        <v>0</v>
      </c>
      <c r="CV129" s="37">
        <v>0</v>
      </c>
      <c r="CW129" s="37">
        <v>0</v>
      </c>
      <c r="CX129" s="37">
        <v>0</v>
      </c>
      <c r="CY129" s="37">
        <v>0</v>
      </c>
      <c r="CZ129" s="37">
        <v>0</v>
      </c>
      <c r="DA129" s="37">
        <v>0</v>
      </c>
      <c r="DB129" s="37">
        <v>0</v>
      </c>
      <c r="DC129" s="37">
        <v>0</v>
      </c>
      <c r="DD129" s="37">
        <v>0</v>
      </c>
      <c r="DE129" s="37">
        <v>0</v>
      </c>
      <c r="DF129" s="37">
        <v>0</v>
      </c>
      <c r="DG129" s="37">
        <v>0</v>
      </c>
      <c r="DH129" s="37">
        <v>0</v>
      </c>
      <c r="DI129" s="37">
        <v>0</v>
      </c>
      <c r="DJ129" s="37">
        <v>0</v>
      </c>
      <c r="DK129" s="37">
        <v>0</v>
      </c>
      <c r="DL129" s="37">
        <v>0</v>
      </c>
      <c r="DM129" s="37">
        <v>0</v>
      </c>
      <c r="DN129" s="37">
        <v>0</v>
      </c>
      <c r="DO129" s="37">
        <v>0</v>
      </c>
      <c r="DP129" s="37">
        <v>0</v>
      </c>
      <c r="DQ129" s="37">
        <v>0</v>
      </c>
      <c r="DR129" s="37">
        <v>0</v>
      </c>
      <c r="DS129" s="37">
        <v>0</v>
      </c>
      <c r="DT129" s="37">
        <v>0</v>
      </c>
      <c r="DU129" s="37">
        <v>0</v>
      </c>
      <c r="DV129" s="37">
        <v>0</v>
      </c>
      <c r="DW129" s="37">
        <v>0</v>
      </c>
      <c r="DX129" s="37">
        <v>0</v>
      </c>
      <c r="DY129" s="37">
        <v>0</v>
      </c>
      <c r="DZ129" s="37">
        <v>0</v>
      </c>
      <c r="EA129" s="37">
        <v>0</v>
      </c>
      <c r="EB129" s="37">
        <v>0</v>
      </c>
      <c r="EC129" s="37">
        <v>0</v>
      </c>
      <c r="ED129" s="37">
        <v>0</v>
      </c>
      <c r="EE129" s="37">
        <v>0</v>
      </c>
      <c r="EF129" s="37">
        <v>0</v>
      </c>
      <c r="EG129" s="37">
        <v>0</v>
      </c>
      <c r="EH129" s="37">
        <v>0</v>
      </c>
      <c r="EI129" s="37">
        <v>0</v>
      </c>
      <c r="EJ129" s="37">
        <v>0</v>
      </c>
      <c r="EK129" s="37">
        <v>0</v>
      </c>
      <c r="EL129" s="37">
        <v>0</v>
      </c>
      <c r="EM129" s="37">
        <v>0</v>
      </c>
      <c r="EN129" s="37">
        <v>0</v>
      </c>
      <c r="EO129" s="37">
        <v>0</v>
      </c>
      <c r="EP129" s="37">
        <v>0</v>
      </c>
      <c r="EQ129" s="37">
        <v>0</v>
      </c>
      <c r="ER129" s="37">
        <v>15</v>
      </c>
      <c r="ES129" s="37">
        <v>0</v>
      </c>
      <c r="ET129" s="37">
        <v>0</v>
      </c>
      <c r="EU129" s="37">
        <v>0</v>
      </c>
      <c r="EV129" s="37">
        <v>0</v>
      </c>
      <c r="EW129" s="37">
        <v>0</v>
      </c>
      <c r="EX129" s="37">
        <v>0</v>
      </c>
      <c r="EY129" s="37">
        <v>0</v>
      </c>
      <c r="EZ129" s="37">
        <v>0</v>
      </c>
      <c r="FA129" s="37">
        <v>0</v>
      </c>
      <c r="FB129" s="37">
        <v>0</v>
      </c>
      <c r="FC129" s="37">
        <v>0</v>
      </c>
      <c r="FD129" s="37">
        <v>0</v>
      </c>
      <c r="FE129" s="37">
        <v>0</v>
      </c>
      <c r="FF129" s="37">
        <v>0</v>
      </c>
      <c r="FG129" s="37">
        <v>0</v>
      </c>
      <c r="FH129" s="37">
        <v>0</v>
      </c>
      <c r="FI129" s="37">
        <v>0</v>
      </c>
      <c r="FJ129" s="37">
        <v>0</v>
      </c>
      <c r="FK129" s="37">
        <v>0</v>
      </c>
      <c r="FL129" s="37">
        <v>0</v>
      </c>
      <c r="FM129" s="37">
        <v>0</v>
      </c>
      <c r="FN129" s="37">
        <v>0</v>
      </c>
      <c r="FO129" s="37">
        <v>0</v>
      </c>
      <c r="FP129" s="37">
        <v>0</v>
      </c>
      <c r="FQ129" s="37">
        <v>0</v>
      </c>
      <c r="FR129" s="37">
        <v>0</v>
      </c>
      <c r="FS129" s="37">
        <v>0</v>
      </c>
      <c r="FT129" s="37">
        <v>0</v>
      </c>
      <c r="FU129" s="37">
        <v>0</v>
      </c>
      <c r="FV129" s="37">
        <v>0</v>
      </c>
      <c r="FW129" s="37">
        <v>0</v>
      </c>
      <c r="FX129" s="37">
        <v>0</v>
      </c>
      <c r="FY129" s="37">
        <v>0</v>
      </c>
      <c r="FZ129" s="37">
        <v>0</v>
      </c>
      <c r="GA129" s="194">
        <v>0</v>
      </c>
      <c r="GB129" s="194">
        <v>0</v>
      </c>
      <c r="GC129" s="194">
        <v>0</v>
      </c>
      <c r="GD129" s="194">
        <v>0</v>
      </c>
      <c r="GE129" s="194">
        <v>0</v>
      </c>
      <c r="GF129" s="194">
        <v>0</v>
      </c>
      <c r="GG129" s="194">
        <v>0</v>
      </c>
      <c r="GH129" s="194">
        <v>0</v>
      </c>
      <c r="GI129" s="194">
        <v>0</v>
      </c>
      <c r="GJ129" s="194">
        <v>0</v>
      </c>
      <c r="GK129" s="194">
        <v>0</v>
      </c>
      <c r="GL129" s="194"/>
      <c r="GM129" s="194">
        <f t="shared" si="20"/>
        <v>0</v>
      </c>
      <c r="GN129" s="194">
        <f t="shared" si="21"/>
        <v>0</v>
      </c>
      <c r="GO129" s="194"/>
      <c r="GP129" s="194">
        <v>0</v>
      </c>
      <c r="GQ129" s="194">
        <v>0</v>
      </c>
      <c r="GR129" s="194">
        <v>0</v>
      </c>
      <c r="GS129" s="194">
        <v>0</v>
      </c>
      <c r="GT129" s="194">
        <v>0</v>
      </c>
      <c r="GU129" s="194">
        <v>0</v>
      </c>
      <c r="GV129" s="194">
        <v>0</v>
      </c>
      <c r="GW129" s="194"/>
      <c r="GX129" s="194">
        <f t="shared" si="22"/>
        <v>0</v>
      </c>
      <c r="GY129" s="194"/>
      <c r="GZ129" s="194"/>
      <c r="HA129" s="194"/>
      <c r="HB129" s="194"/>
      <c r="HC129" s="194">
        <v>0</v>
      </c>
      <c r="HD129" s="194">
        <v>0</v>
      </c>
      <c r="HE129" s="194">
        <v>0</v>
      </c>
      <c r="HF129" s="194">
        <v>0</v>
      </c>
      <c r="HG129" s="194">
        <v>0</v>
      </c>
      <c r="HH129" s="194">
        <v>0</v>
      </c>
      <c r="HI129" s="194">
        <v>0</v>
      </c>
      <c r="HJ129" s="194">
        <v>0</v>
      </c>
      <c r="HK129" s="194">
        <v>0</v>
      </c>
      <c r="HL129" s="194">
        <v>0</v>
      </c>
      <c r="HM129" s="194">
        <v>0</v>
      </c>
      <c r="HN129" s="194">
        <v>0</v>
      </c>
      <c r="HO129" s="194">
        <v>0</v>
      </c>
      <c r="HP129" s="194">
        <v>0</v>
      </c>
      <c r="HQ129" s="194">
        <v>0</v>
      </c>
      <c r="HR129" s="194">
        <v>0</v>
      </c>
      <c r="HS129" s="194">
        <v>0</v>
      </c>
      <c r="HT129" s="194">
        <v>0</v>
      </c>
      <c r="HU129" s="194">
        <v>0</v>
      </c>
    </row>
    <row r="130" spans="1:229" ht="75" x14ac:dyDescent="0.25">
      <c r="A130" s="17">
        <v>121</v>
      </c>
      <c r="B130" s="18" t="s">
        <v>300</v>
      </c>
      <c r="C130" s="18" t="s">
        <v>1216</v>
      </c>
      <c r="D130" s="19">
        <v>1389512235</v>
      </c>
      <c r="E130" s="18" t="s">
        <v>954</v>
      </c>
      <c r="F130" s="18" t="s">
        <v>937</v>
      </c>
      <c r="G130" s="16">
        <f t="shared" si="17"/>
        <v>2043.1000000000001</v>
      </c>
      <c r="H130" s="16">
        <f t="shared" si="18"/>
        <v>4292.8999999999996</v>
      </c>
      <c r="I130" s="36">
        <f t="shared" si="14"/>
        <v>6336</v>
      </c>
      <c r="J130" s="38">
        <v>0</v>
      </c>
      <c r="K130" s="38">
        <v>0</v>
      </c>
      <c r="L130" s="37">
        <v>978.7</v>
      </c>
      <c r="M130" s="37">
        <v>0</v>
      </c>
      <c r="N130" s="37">
        <v>0</v>
      </c>
      <c r="O130" s="37">
        <v>0</v>
      </c>
      <c r="P130" s="37">
        <v>0</v>
      </c>
      <c r="Q130" s="37">
        <v>0</v>
      </c>
      <c r="R130" s="37">
        <v>0</v>
      </c>
      <c r="S130" s="37">
        <v>0</v>
      </c>
      <c r="T130" s="37">
        <v>0</v>
      </c>
      <c r="U130" s="37">
        <v>0</v>
      </c>
      <c r="V130" s="37">
        <v>0</v>
      </c>
      <c r="W130" s="37">
        <v>0</v>
      </c>
      <c r="X130" s="37">
        <v>0</v>
      </c>
      <c r="Y130" s="37">
        <v>0</v>
      </c>
      <c r="Z130" s="37">
        <v>0</v>
      </c>
      <c r="AA130" s="37">
        <v>0</v>
      </c>
      <c r="AB130" s="37">
        <v>0</v>
      </c>
      <c r="AC130" s="37">
        <v>0</v>
      </c>
      <c r="AD130" s="37">
        <v>0</v>
      </c>
      <c r="AE130" s="37">
        <v>0</v>
      </c>
      <c r="AF130" s="37">
        <v>0</v>
      </c>
      <c r="AG130" s="37">
        <v>0</v>
      </c>
      <c r="AH130" s="37">
        <v>0</v>
      </c>
      <c r="AI130" s="37">
        <v>0</v>
      </c>
      <c r="AJ130" s="37">
        <v>0</v>
      </c>
      <c r="AK130" s="37">
        <v>0</v>
      </c>
      <c r="AL130" s="37">
        <v>0</v>
      </c>
      <c r="AM130" s="37">
        <v>0</v>
      </c>
      <c r="AN130" s="37">
        <v>0</v>
      </c>
      <c r="AO130" s="37">
        <v>0</v>
      </c>
      <c r="AP130" s="37">
        <v>806.40000000000009</v>
      </c>
      <c r="AQ130" s="37">
        <v>201.59999999999991</v>
      </c>
      <c r="AR130" s="37">
        <v>0</v>
      </c>
      <c r="AS130" s="37">
        <v>0</v>
      </c>
      <c r="AT130" s="37">
        <v>0</v>
      </c>
      <c r="AU130" s="37">
        <v>0</v>
      </c>
      <c r="AV130" s="37">
        <v>0</v>
      </c>
      <c r="AW130" s="37">
        <v>0</v>
      </c>
      <c r="AX130" s="37">
        <v>0</v>
      </c>
      <c r="AY130" s="37">
        <v>303</v>
      </c>
      <c r="AZ130" s="37">
        <v>3.3</v>
      </c>
      <c r="BA130" s="37">
        <v>258</v>
      </c>
      <c r="BB130" s="37">
        <v>0</v>
      </c>
      <c r="BC130" s="37">
        <v>0</v>
      </c>
      <c r="BD130" s="37">
        <v>0</v>
      </c>
      <c r="BE130" s="37">
        <v>0</v>
      </c>
      <c r="BF130" s="37">
        <v>0</v>
      </c>
      <c r="BG130" s="37">
        <v>0</v>
      </c>
      <c r="BH130" s="37">
        <v>0</v>
      </c>
      <c r="BI130" s="37">
        <v>47</v>
      </c>
      <c r="BJ130" s="37">
        <v>5.4</v>
      </c>
      <c r="BK130" s="37">
        <v>4021.3</v>
      </c>
      <c r="BL130" s="37">
        <v>0</v>
      </c>
      <c r="BM130" s="37">
        <v>0</v>
      </c>
      <c r="BN130" s="37">
        <v>36</v>
      </c>
      <c r="BO130" s="37">
        <v>11</v>
      </c>
      <c r="BP130" s="37">
        <v>0</v>
      </c>
      <c r="BQ130" s="37">
        <v>70</v>
      </c>
      <c r="BR130" s="37">
        <v>0</v>
      </c>
      <c r="BS130" s="37">
        <v>672</v>
      </c>
      <c r="BT130" s="37">
        <v>0</v>
      </c>
      <c r="BU130" s="37">
        <v>0</v>
      </c>
      <c r="BV130" s="37">
        <v>0</v>
      </c>
      <c r="BW130" s="37">
        <v>0</v>
      </c>
      <c r="BX130" s="37">
        <v>0</v>
      </c>
      <c r="BY130" s="37">
        <f t="shared" si="19"/>
        <v>0</v>
      </c>
      <c r="BZ130" s="37">
        <v>0</v>
      </c>
      <c r="CA130" s="37">
        <v>0</v>
      </c>
      <c r="CB130" s="37">
        <v>0</v>
      </c>
      <c r="CC130" s="37">
        <v>0</v>
      </c>
      <c r="CD130" s="37">
        <v>1380</v>
      </c>
      <c r="CE130" s="37">
        <v>0</v>
      </c>
      <c r="CF130" s="37">
        <v>672</v>
      </c>
      <c r="CG130" s="37">
        <v>22</v>
      </c>
      <c r="CH130" s="37">
        <v>2</v>
      </c>
      <c r="CI130" s="37">
        <v>0</v>
      </c>
      <c r="CJ130" s="37">
        <v>0</v>
      </c>
      <c r="CK130" s="37">
        <v>0</v>
      </c>
      <c r="CL130" s="37">
        <v>24</v>
      </c>
      <c r="CM130" s="37">
        <v>0</v>
      </c>
      <c r="CN130" s="37">
        <v>0</v>
      </c>
      <c r="CO130" s="37">
        <v>0</v>
      </c>
      <c r="CP130" s="37">
        <v>0</v>
      </c>
      <c r="CQ130" s="37">
        <v>3</v>
      </c>
      <c r="CR130" s="37">
        <v>0</v>
      </c>
      <c r="CS130" s="37">
        <v>0</v>
      </c>
      <c r="CT130" s="37">
        <v>0</v>
      </c>
      <c r="CU130" s="37">
        <v>0</v>
      </c>
      <c r="CV130" s="37">
        <v>0</v>
      </c>
      <c r="CW130" s="37">
        <v>0</v>
      </c>
      <c r="CX130" s="37">
        <v>0</v>
      </c>
      <c r="CY130" s="37">
        <v>0</v>
      </c>
      <c r="CZ130" s="37">
        <v>0</v>
      </c>
      <c r="DA130" s="37">
        <v>0</v>
      </c>
      <c r="DB130" s="37">
        <v>0</v>
      </c>
      <c r="DC130" s="37">
        <v>0</v>
      </c>
      <c r="DD130" s="37">
        <v>0</v>
      </c>
      <c r="DE130" s="37">
        <v>0</v>
      </c>
      <c r="DF130" s="37">
        <v>0</v>
      </c>
      <c r="DG130" s="37">
        <v>0</v>
      </c>
      <c r="DH130" s="37">
        <v>0</v>
      </c>
      <c r="DI130" s="37">
        <v>0</v>
      </c>
      <c r="DJ130" s="37">
        <v>0</v>
      </c>
      <c r="DK130" s="37">
        <v>0</v>
      </c>
      <c r="DL130" s="37">
        <v>0</v>
      </c>
      <c r="DM130" s="37">
        <v>0</v>
      </c>
      <c r="DN130" s="37">
        <v>0</v>
      </c>
      <c r="DO130" s="37">
        <v>0</v>
      </c>
      <c r="DP130" s="37">
        <v>0</v>
      </c>
      <c r="DQ130" s="37">
        <v>0</v>
      </c>
      <c r="DR130" s="37">
        <v>0</v>
      </c>
      <c r="DS130" s="37">
        <v>0</v>
      </c>
      <c r="DT130" s="37">
        <v>0</v>
      </c>
      <c r="DU130" s="37">
        <v>0</v>
      </c>
      <c r="DV130" s="37">
        <v>0</v>
      </c>
      <c r="DW130" s="37">
        <v>0</v>
      </c>
      <c r="DX130" s="37">
        <v>0</v>
      </c>
      <c r="DY130" s="37">
        <v>0</v>
      </c>
      <c r="DZ130" s="37">
        <v>0</v>
      </c>
      <c r="EA130" s="37">
        <v>0</v>
      </c>
      <c r="EB130" s="37">
        <v>0</v>
      </c>
      <c r="EC130" s="37">
        <v>0</v>
      </c>
      <c r="ED130" s="37">
        <v>0</v>
      </c>
      <c r="EE130" s="37">
        <v>0</v>
      </c>
      <c r="EF130" s="37">
        <v>0</v>
      </c>
      <c r="EG130" s="37">
        <v>0</v>
      </c>
      <c r="EH130" s="37">
        <v>0</v>
      </c>
      <c r="EI130" s="37">
        <v>0</v>
      </c>
      <c r="EJ130" s="37">
        <v>0</v>
      </c>
      <c r="EK130" s="37">
        <v>0</v>
      </c>
      <c r="EL130" s="37">
        <v>0</v>
      </c>
      <c r="EM130" s="37">
        <v>0</v>
      </c>
      <c r="EN130" s="37">
        <v>0</v>
      </c>
      <c r="EO130" s="37">
        <v>0</v>
      </c>
      <c r="EP130" s="37">
        <v>0</v>
      </c>
      <c r="EQ130" s="37">
        <v>0</v>
      </c>
      <c r="ER130" s="37">
        <v>15</v>
      </c>
      <c r="ES130" s="37">
        <v>0</v>
      </c>
      <c r="ET130" s="37">
        <v>0</v>
      </c>
      <c r="EU130" s="37">
        <v>0</v>
      </c>
      <c r="EV130" s="37">
        <v>0</v>
      </c>
      <c r="EW130" s="37">
        <v>0</v>
      </c>
      <c r="EX130" s="37">
        <v>0</v>
      </c>
      <c r="EY130" s="37">
        <v>0</v>
      </c>
      <c r="EZ130" s="37">
        <v>0</v>
      </c>
      <c r="FA130" s="37">
        <v>0</v>
      </c>
      <c r="FB130" s="37">
        <v>0</v>
      </c>
      <c r="FC130" s="37">
        <v>0</v>
      </c>
      <c r="FD130" s="37">
        <v>0</v>
      </c>
      <c r="FE130" s="37">
        <v>0</v>
      </c>
      <c r="FF130" s="37">
        <v>0</v>
      </c>
      <c r="FG130" s="37">
        <v>0</v>
      </c>
      <c r="FH130" s="37">
        <v>0</v>
      </c>
      <c r="FI130" s="37">
        <v>0</v>
      </c>
      <c r="FJ130" s="37">
        <v>0</v>
      </c>
      <c r="FK130" s="37">
        <v>0</v>
      </c>
      <c r="FL130" s="37">
        <v>0</v>
      </c>
      <c r="FM130" s="37">
        <v>0</v>
      </c>
      <c r="FN130" s="37">
        <v>0</v>
      </c>
      <c r="FO130" s="37">
        <v>0</v>
      </c>
      <c r="FP130" s="37">
        <v>0</v>
      </c>
      <c r="FQ130" s="37">
        <v>0</v>
      </c>
      <c r="FR130" s="37">
        <v>0</v>
      </c>
      <c r="FS130" s="37">
        <v>0</v>
      </c>
      <c r="FT130" s="37">
        <v>0</v>
      </c>
      <c r="FU130" s="37">
        <v>0</v>
      </c>
      <c r="FV130" s="37">
        <v>0</v>
      </c>
      <c r="FW130" s="37">
        <v>0</v>
      </c>
      <c r="FX130" s="37">
        <v>0</v>
      </c>
      <c r="FY130" s="37">
        <v>0</v>
      </c>
      <c r="FZ130" s="37">
        <v>0</v>
      </c>
      <c r="GA130" s="194">
        <v>0</v>
      </c>
      <c r="GB130" s="194">
        <v>0</v>
      </c>
      <c r="GC130" s="194">
        <v>0</v>
      </c>
      <c r="GD130" s="194">
        <v>0</v>
      </c>
      <c r="GE130" s="194">
        <v>0</v>
      </c>
      <c r="GF130" s="194">
        <v>0</v>
      </c>
      <c r="GG130" s="194">
        <v>0</v>
      </c>
      <c r="GH130" s="194">
        <v>0</v>
      </c>
      <c r="GI130" s="194">
        <v>0</v>
      </c>
      <c r="GJ130" s="194">
        <v>0</v>
      </c>
      <c r="GK130" s="194">
        <v>0</v>
      </c>
      <c r="GL130" s="194"/>
      <c r="GM130" s="194">
        <f t="shared" si="20"/>
        <v>0</v>
      </c>
      <c r="GN130" s="194">
        <f t="shared" si="21"/>
        <v>0</v>
      </c>
      <c r="GO130" s="194"/>
      <c r="GP130" s="194">
        <v>0</v>
      </c>
      <c r="GQ130" s="194">
        <v>0</v>
      </c>
      <c r="GR130" s="194">
        <v>0</v>
      </c>
      <c r="GS130" s="194">
        <v>0</v>
      </c>
      <c r="GT130" s="194">
        <v>0</v>
      </c>
      <c r="GU130" s="194">
        <v>0</v>
      </c>
      <c r="GV130" s="194">
        <v>0</v>
      </c>
      <c r="GW130" s="194"/>
      <c r="GX130" s="194">
        <f t="shared" si="22"/>
        <v>0</v>
      </c>
      <c r="GY130" s="194"/>
      <c r="GZ130" s="194"/>
      <c r="HA130" s="194"/>
      <c r="HB130" s="194"/>
      <c r="HC130" s="194">
        <v>0</v>
      </c>
      <c r="HD130" s="194">
        <v>0</v>
      </c>
      <c r="HE130" s="194">
        <v>0</v>
      </c>
      <c r="HF130" s="194">
        <v>0</v>
      </c>
      <c r="HG130" s="194">
        <v>0</v>
      </c>
      <c r="HH130" s="194">
        <v>0</v>
      </c>
      <c r="HI130" s="194">
        <v>0</v>
      </c>
      <c r="HJ130" s="194">
        <v>0</v>
      </c>
      <c r="HK130" s="194">
        <v>0</v>
      </c>
      <c r="HL130" s="194">
        <v>0</v>
      </c>
      <c r="HM130" s="194">
        <v>0</v>
      </c>
      <c r="HN130" s="194">
        <v>0</v>
      </c>
      <c r="HO130" s="194">
        <v>0</v>
      </c>
      <c r="HP130" s="194">
        <v>0</v>
      </c>
      <c r="HQ130" s="194">
        <v>0</v>
      </c>
      <c r="HR130" s="194">
        <v>0</v>
      </c>
      <c r="HS130" s="194">
        <v>0</v>
      </c>
      <c r="HT130" s="194">
        <v>0</v>
      </c>
      <c r="HU130" s="194">
        <v>0</v>
      </c>
    </row>
    <row r="131" spans="1:229" ht="75" x14ac:dyDescent="0.25">
      <c r="A131" s="17">
        <v>122</v>
      </c>
      <c r="B131" s="18" t="s">
        <v>300</v>
      </c>
      <c r="C131" s="18" t="s">
        <v>1217</v>
      </c>
      <c r="D131" s="19">
        <v>1389512241</v>
      </c>
      <c r="E131" s="18" t="s">
        <v>1003</v>
      </c>
      <c r="F131" s="18" t="s">
        <v>937</v>
      </c>
      <c r="G131" s="16">
        <f t="shared" si="17"/>
        <v>2613</v>
      </c>
      <c r="H131" s="16">
        <f t="shared" si="18"/>
        <v>9859</v>
      </c>
      <c r="I131" s="36">
        <f t="shared" si="14"/>
        <v>12472</v>
      </c>
      <c r="J131" s="38">
        <v>0</v>
      </c>
      <c r="K131" s="38">
        <v>0</v>
      </c>
      <c r="L131" s="37">
        <v>0</v>
      </c>
      <c r="M131" s="37">
        <v>0</v>
      </c>
      <c r="N131" s="37">
        <v>0</v>
      </c>
      <c r="O131" s="37">
        <v>120</v>
      </c>
      <c r="P131" s="37">
        <v>0</v>
      </c>
      <c r="Q131" s="37">
        <v>0</v>
      </c>
      <c r="R131" s="37">
        <v>0</v>
      </c>
      <c r="S131" s="37">
        <v>0</v>
      </c>
      <c r="T131" s="37">
        <v>0</v>
      </c>
      <c r="U131" s="37">
        <v>0</v>
      </c>
      <c r="V131" s="37">
        <v>0</v>
      </c>
      <c r="W131" s="37">
        <v>0</v>
      </c>
      <c r="X131" s="37">
        <v>0</v>
      </c>
      <c r="Y131" s="37">
        <v>0</v>
      </c>
      <c r="Z131" s="37">
        <v>0</v>
      </c>
      <c r="AA131" s="37">
        <v>0</v>
      </c>
      <c r="AB131" s="37">
        <v>0</v>
      </c>
      <c r="AC131" s="37">
        <v>0</v>
      </c>
      <c r="AD131" s="37">
        <v>211</v>
      </c>
      <c r="AE131" s="37">
        <v>0</v>
      </c>
      <c r="AF131" s="37">
        <v>0</v>
      </c>
      <c r="AG131" s="37">
        <v>0</v>
      </c>
      <c r="AH131" s="37">
        <v>0</v>
      </c>
      <c r="AI131" s="37">
        <v>0</v>
      </c>
      <c r="AJ131" s="37"/>
      <c r="AK131" s="37">
        <v>0</v>
      </c>
      <c r="AL131" s="37">
        <v>164</v>
      </c>
      <c r="AM131" s="37">
        <v>1.3</v>
      </c>
      <c r="AN131" s="37">
        <v>389</v>
      </c>
      <c r="AO131" s="37">
        <v>0</v>
      </c>
      <c r="AP131" s="37">
        <v>1080</v>
      </c>
      <c r="AQ131" s="37">
        <v>270</v>
      </c>
      <c r="AR131" s="37">
        <v>0</v>
      </c>
      <c r="AS131" s="37">
        <v>0</v>
      </c>
      <c r="AT131" s="37">
        <v>0</v>
      </c>
      <c r="AU131" s="37">
        <v>0</v>
      </c>
      <c r="AV131" s="37">
        <v>0</v>
      </c>
      <c r="AW131" s="37">
        <v>0</v>
      </c>
      <c r="AX131" s="37">
        <v>0</v>
      </c>
      <c r="AY131" s="37">
        <v>405</v>
      </c>
      <c r="AZ131" s="37">
        <v>4.2</v>
      </c>
      <c r="BA131" s="37">
        <v>1024</v>
      </c>
      <c r="BB131" s="37">
        <v>0</v>
      </c>
      <c r="BC131" s="37">
        <v>0</v>
      </c>
      <c r="BD131" s="37">
        <v>0</v>
      </c>
      <c r="BE131" s="37">
        <v>0</v>
      </c>
      <c r="BF131" s="37">
        <v>0</v>
      </c>
      <c r="BG131" s="37">
        <v>0</v>
      </c>
      <c r="BH131" s="37">
        <v>0</v>
      </c>
      <c r="BI131" s="37">
        <v>256</v>
      </c>
      <c r="BJ131" s="37">
        <v>4</v>
      </c>
      <c r="BK131" s="37">
        <v>8351</v>
      </c>
      <c r="BL131" s="37">
        <v>0</v>
      </c>
      <c r="BM131" s="37">
        <v>0</v>
      </c>
      <c r="BN131" s="37">
        <v>10</v>
      </c>
      <c r="BO131" s="37">
        <v>0</v>
      </c>
      <c r="BP131" s="37">
        <v>0</v>
      </c>
      <c r="BQ131" s="37">
        <v>0</v>
      </c>
      <c r="BR131" s="37">
        <v>0</v>
      </c>
      <c r="BS131" s="37">
        <v>1380</v>
      </c>
      <c r="BT131" s="37">
        <v>0</v>
      </c>
      <c r="BU131" s="37">
        <v>0</v>
      </c>
      <c r="BV131" s="37">
        <v>0</v>
      </c>
      <c r="BW131" s="37">
        <v>0</v>
      </c>
      <c r="BX131" s="37">
        <v>0</v>
      </c>
      <c r="BY131" s="37">
        <f t="shared" si="19"/>
        <v>0</v>
      </c>
      <c r="BZ131" s="37">
        <v>0</v>
      </c>
      <c r="CA131" s="37">
        <v>0</v>
      </c>
      <c r="CB131" s="37">
        <v>0</v>
      </c>
      <c r="CC131" s="37">
        <v>0</v>
      </c>
      <c r="CD131" s="37">
        <v>0</v>
      </c>
      <c r="CE131" s="37">
        <v>0</v>
      </c>
      <c r="CF131" s="37">
        <v>1380</v>
      </c>
      <c r="CG131" s="37">
        <v>26</v>
      </c>
      <c r="CH131" s="37">
        <v>2</v>
      </c>
      <c r="CI131" s="37">
        <v>0</v>
      </c>
      <c r="CJ131" s="37">
        <v>0</v>
      </c>
      <c r="CK131" s="37">
        <v>0</v>
      </c>
      <c r="CL131" s="37">
        <v>12</v>
      </c>
      <c r="CM131" s="37">
        <v>0</v>
      </c>
      <c r="CN131" s="37">
        <v>0</v>
      </c>
      <c r="CO131" s="37">
        <v>0</v>
      </c>
      <c r="CP131" s="37">
        <v>0</v>
      </c>
      <c r="CQ131" s="37">
        <v>2</v>
      </c>
      <c r="CR131" s="37">
        <v>0</v>
      </c>
      <c r="CS131" s="37">
        <v>0</v>
      </c>
      <c r="CT131" s="37">
        <v>0</v>
      </c>
      <c r="CU131" s="37">
        <v>1</v>
      </c>
      <c r="CV131" s="37">
        <v>0</v>
      </c>
      <c r="CW131" s="37">
        <v>0</v>
      </c>
      <c r="CX131" s="37">
        <v>0</v>
      </c>
      <c r="CY131" s="37">
        <v>0</v>
      </c>
      <c r="CZ131" s="37">
        <v>0</v>
      </c>
      <c r="DA131" s="37">
        <v>0</v>
      </c>
      <c r="DB131" s="37">
        <v>0</v>
      </c>
      <c r="DC131" s="37">
        <v>0</v>
      </c>
      <c r="DD131" s="37">
        <v>0</v>
      </c>
      <c r="DE131" s="37">
        <v>0</v>
      </c>
      <c r="DF131" s="37">
        <v>0</v>
      </c>
      <c r="DG131" s="37">
        <v>0</v>
      </c>
      <c r="DH131" s="37">
        <v>0</v>
      </c>
      <c r="DI131" s="37">
        <v>0</v>
      </c>
      <c r="DJ131" s="37">
        <v>0</v>
      </c>
      <c r="DK131" s="37">
        <v>0</v>
      </c>
      <c r="DL131" s="37">
        <v>0</v>
      </c>
      <c r="DM131" s="37">
        <v>0</v>
      </c>
      <c r="DN131" s="37">
        <v>1</v>
      </c>
      <c r="DO131" s="37">
        <v>0</v>
      </c>
      <c r="DP131" s="37">
        <v>0</v>
      </c>
      <c r="DQ131" s="37">
        <v>0</v>
      </c>
      <c r="DR131" s="37">
        <v>0</v>
      </c>
      <c r="DS131" s="37">
        <v>0</v>
      </c>
      <c r="DT131" s="37">
        <v>0</v>
      </c>
      <c r="DU131" s="37">
        <v>0</v>
      </c>
      <c r="DV131" s="37">
        <v>0</v>
      </c>
      <c r="DW131" s="37">
        <v>0</v>
      </c>
      <c r="DX131" s="37">
        <v>0</v>
      </c>
      <c r="DY131" s="37">
        <v>110</v>
      </c>
      <c r="DZ131" s="37">
        <v>0</v>
      </c>
      <c r="EA131" s="37">
        <v>0</v>
      </c>
      <c r="EB131" s="37">
        <v>8</v>
      </c>
      <c r="EC131" s="37">
        <v>0</v>
      </c>
      <c r="ED131" s="37">
        <v>1</v>
      </c>
      <c r="EE131" s="37">
        <v>0</v>
      </c>
      <c r="EF131" s="37">
        <v>25</v>
      </c>
      <c r="EG131" s="37">
        <v>0</v>
      </c>
      <c r="EH131" s="37">
        <v>0</v>
      </c>
      <c r="EI131" s="37">
        <v>0</v>
      </c>
      <c r="EJ131" s="37">
        <v>0</v>
      </c>
      <c r="EK131" s="37">
        <v>0</v>
      </c>
      <c r="EL131" s="37">
        <v>0</v>
      </c>
      <c r="EM131" s="37">
        <v>0</v>
      </c>
      <c r="EN131" s="37">
        <v>0</v>
      </c>
      <c r="EO131" s="37">
        <v>0</v>
      </c>
      <c r="EP131" s="37">
        <v>0</v>
      </c>
      <c r="EQ131" s="37">
        <v>0</v>
      </c>
      <c r="ER131" s="37">
        <v>15</v>
      </c>
      <c r="ES131" s="37">
        <v>0</v>
      </c>
      <c r="ET131" s="37">
        <v>0</v>
      </c>
      <c r="EU131" s="37">
        <v>0</v>
      </c>
      <c r="EV131" s="37">
        <v>0</v>
      </c>
      <c r="EW131" s="37">
        <v>0</v>
      </c>
      <c r="EX131" s="37">
        <v>0</v>
      </c>
      <c r="EY131" s="37">
        <v>0</v>
      </c>
      <c r="EZ131" s="37">
        <v>0</v>
      </c>
      <c r="FA131" s="37">
        <v>0</v>
      </c>
      <c r="FB131" s="37">
        <v>0</v>
      </c>
      <c r="FC131" s="37">
        <v>0</v>
      </c>
      <c r="FD131" s="37">
        <v>0</v>
      </c>
      <c r="FE131" s="37">
        <v>0</v>
      </c>
      <c r="FF131" s="37">
        <v>0</v>
      </c>
      <c r="FG131" s="37">
        <v>0</v>
      </c>
      <c r="FH131" s="37">
        <v>0</v>
      </c>
      <c r="FI131" s="37">
        <v>0</v>
      </c>
      <c r="FJ131" s="37">
        <v>0</v>
      </c>
      <c r="FK131" s="37">
        <v>0</v>
      </c>
      <c r="FL131" s="37">
        <v>0</v>
      </c>
      <c r="FM131" s="37">
        <v>0</v>
      </c>
      <c r="FN131" s="37">
        <v>0</v>
      </c>
      <c r="FO131" s="37">
        <v>0</v>
      </c>
      <c r="FP131" s="37">
        <v>0</v>
      </c>
      <c r="FQ131" s="37">
        <v>0</v>
      </c>
      <c r="FR131" s="37">
        <v>0</v>
      </c>
      <c r="FS131" s="37">
        <v>0</v>
      </c>
      <c r="FT131" s="37">
        <v>0</v>
      </c>
      <c r="FU131" s="37">
        <v>0</v>
      </c>
      <c r="FV131" s="37">
        <v>0</v>
      </c>
      <c r="FW131" s="37">
        <v>0</v>
      </c>
      <c r="FX131" s="37">
        <v>0</v>
      </c>
      <c r="FY131" s="37">
        <v>0</v>
      </c>
      <c r="FZ131" s="37">
        <v>0</v>
      </c>
      <c r="GA131" s="194">
        <v>0</v>
      </c>
      <c r="GB131" s="194">
        <v>0</v>
      </c>
      <c r="GC131" s="194">
        <v>0</v>
      </c>
      <c r="GD131" s="194">
        <v>0</v>
      </c>
      <c r="GE131" s="194">
        <v>0</v>
      </c>
      <c r="GF131" s="194">
        <v>892</v>
      </c>
      <c r="GG131" s="194">
        <v>0</v>
      </c>
      <c r="GH131" s="194">
        <v>0</v>
      </c>
      <c r="GI131" s="194">
        <v>0</v>
      </c>
      <c r="GJ131" s="194">
        <v>0</v>
      </c>
      <c r="GK131" s="194">
        <v>0</v>
      </c>
      <c r="GL131" s="194"/>
      <c r="GM131" s="194">
        <f t="shared" si="20"/>
        <v>0</v>
      </c>
      <c r="GN131" s="194">
        <f t="shared" si="21"/>
        <v>0</v>
      </c>
      <c r="GO131" s="194"/>
      <c r="GP131" s="194">
        <v>0</v>
      </c>
      <c r="GQ131" s="194">
        <v>0</v>
      </c>
      <c r="GR131" s="194">
        <v>0</v>
      </c>
      <c r="GS131" s="194">
        <v>0</v>
      </c>
      <c r="GT131" s="194">
        <v>0</v>
      </c>
      <c r="GU131" s="194">
        <v>0</v>
      </c>
      <c r="GV131" s="194">
        <v>0</v>
      </c>
      <c r="GW131" s="194"/>
      <c r="GX131" s="194">
        <f t="shared" si="22"/>
        <v>0</v>
      </c>
      <c r="GY131" s="194"/>
      <c r="GZ131" s="194"/>
      <c r="HA131" s="194"/>
      <c r="HB131" s="194"/>
      <c r="HC131" s="194">
        <v>0</v>
      </c>
      <c r="HD131" s="194">
        <v>0</v>
      </c>
      <c r="HE131" s="194">
        <v>0</v>
      </c>
      <c r="HF131" s="194">
        <v>0</v>
      </c>
      <c r="HG131" s="194">
        <v>0</v>
      </c>
      <c r="HH131" s="194">
        <v>0</v>
      </c>
      <c r="HI131" s="194">
        <v>0</v>
      </c>
      <c r="HJ131" s="194">
        <v>0</v>
      </c>
      <c r="HK131" s="194">
        <v>0</v>
      </c>
      <c r="HL131" s="194">
        <v>0</v>
      </c>
      <c r="HM131" s="194">
        <v>0</v>
      </c>
      <c r="HN131" s="194">
        <v>0</v>
      </c>
      <c r="HO131" s="194">
        <v>0</v>
      </c>
      <c r="HP131" s="194">
        <v>0</v>
      </c>
      <c r="HQ131" s="194">
        <v>0</v>
      </c>
      <c r="HR131" s="194">
        <v>0</v>
      </c>
      <c r="HS131" s="194">
        <v>0</v>
      </c>
      <c r="HT131" s="194">
        <v>0</v>
      </c>
      <c r="HU131" s="194">
        <v>0</v>
      </c>
    </row>
    <row r="132" spans="1:229" ht="75" x14ac:dyDescent="0.25">
      <c r="A132" s="17">
        <v>123</v>
      </c>
      <c r="B132" s="18" t="s">
        <v>300</v>
      </c>
      <c r="C132" s="18" t="s">
        <v>1218</v>
      </c>
      <c r="D132" s="19">
        <v>1456040118</v>
      </c>
      <c r="E132" s="18" t="s">
        <v>1025</v>
      </c>
      <c r="F132" s="18" t="s">
        <v>937</v>
      </c>
      <c r="G132" s="16">
        <f t="shared" si="17"/>
        <v>97</v>
      </c>
      <c r="H132" s="16">
        <f t="shared" si="18"/>
        <v>746</v>
      </c>
      <c r="I132" s="36">
        <f t="shared" si="14"/>
        <v>843</v>
      </c>
      <c r="J132" s="38">
        <v>97</v>
      </c>
      <c r="K132" s="38">
        <v>0</v>
      </c>
      <c r="L132" s="37">
        <v>0</v>
      </c>
      <c r="M132" s="37">
        <v>0</v>
      </c>
      <c r="N132" s="37">
        <v>0</v>
      </c>
      <c r="O132" s="37">
        <v>0</v>
      </c>
      <c r="P132" s="37">
        <v>0</v>
      </c>
      <c r="Q132" s="37">
        <v>0</v>
      </c>
      <c r="R132" s="37">
        <v>0</v>
      </c>
      <c r="S132" s="37">
        <v>0</v>
      </c>
      <c r="T132" s="37">
        <v>0</v>
      </c>
      <c r="U132" s="37">
        <v>0</v>
      </c>
      <c r="V132" s="37">
        <v>0</v>
      </c>
      <c r="W132" s="37">
        <v>0</v>
      </c>
      <c r="X132" s="37">
        <v>0</v>
      </c>
      <c r="Y132" s="37">
        <v>0</v>
      </c>
      <c r="Z132" s="37">
        <v>0</v>
      </c>
      <c r="AA132" s="37">
        <v>0</v>
      </c>
      <c r="AB132" s="37">
        <v>0</v>
      </c>
      <c r="AC132" s="37">
        <v>0</v>
      </c>
      <c r="AD132" s="37">
        <v>0</v>
      </c>
      <c r="AE132" s="37">
        <v>0</v>
      </c>
      <c r="AF132" s="37">
        <v>0</v>
      </c>
      <c r="AG132" s="37">
        <v>0</v>
      </c>
      <c r="AH132" s="37">
        <v>0</v>
      </c>
      <c r="AI132" s="37">
        <v>0</v>
      </c>
      <c r="AJ132" s="37">
        <v>0</v>
      </c>
      <c r="AK132" s="37">
        <v>0</v>
      </c>
      <c r="AL132" s="37">
        <v>0</v>
      </c>
      <c r="AM132" s="37">
        <v>0</v>
      </c>
      <c r="AN132" s="37">
        <v>0</v>
      </c>
      <c r="AO132" s="37">
        <v>0</v>
      </c>
      <c r="AP132" s="37">
        <v>0</v>
      </c>
      <c r="AQ132" s="37">
        <v>0</v>
      </c>
      <c r="AR132" s="37">
        <v>0</v>
      </c>
      <c r="AS132" s="37">
        <v>0</v>
      </c>
      <c r="AT132" s="37">
        <v>0</v>
      </c>
      <c r="AU132" s="37">
        <v>0</v>
      </c>
      <c r="AV132" s="37">
        <v>0</v>
      </c>
      <c r="AW132" s="37">
        <v>0</v>
      </c>
      <c r="AX132" s="37">
        <v>0</v>
      </c>
      <c r="AY132" s="37">
        <v>0</v>
      </c>
      <c r="AZ132" s="37">
        <v>0</v>
      </c>
      <c r="BA132" s="37">
        <v>0</v>
      </c>
      <c r="BB132" s="37">
        <v>0</v>
      </c>
      <c r="BC132" s="37">
        <v>0</v>
      </c>
      <c r="BD132" s="37">
        <v>0</v>
      </c>
      <c r="BE132" s="37">
        <v>0</v>
      </c>
      <c r="BF132" s="37">
        <v>0</v>
      </c>
      <c r="BG132" s="37">
        <v>0</v>
      </c>
      <c r="BH132" s="37">
        <v>0</v>
      </c>
      <c r="BI132" s="37">
        <v>0</v>
      </c>
      <c r="BJ132" s="37">
        <v>0</v>
      </c>
      <c r="BK132" s="37">
        <v>0</v>
      </c>
      <c r="BL132" s="37">
        <v>0</v>
      </c>
      <c r="BM132" s="37">
        <v>0</v>
      </c>
      <c r="BN132" s="37">
        <v>0</v>
      </c>
      <c r="BO132" s="37">
        <v>0</v>
      </c>
      <c r="BP132" s="37">
        <v>0</v>
      </c>
      <c r="BQ132" s="37">
        <v>0</v>
      </c>
      <c r="BR132" s="37">
        <v>0</v>
      </c>
      <c r="BS132" s="37">
        <v>0</v>
      </c>
      <c r="BT132" s="37">
        <v>0</v>
      </c>
      <c r="BU132" s="37">
        <v>0</v>
      </c>
      <c r="BV132" s="37">
        <v>0</v>
      </c>
      <c r="BW132" s="37">
        <v>0</v>
      </c>
      <c r="BX132" s="37">
        <v>0</v>
      </c>
      <c r="BY132" s="37">
        <f t="shared" si="19"/>
        <v>0</v>
      </c>
      <c r="BZ132" s="37">
        <v>0</v>
      </c>
      <c r="CA132" s="37">
        <v>0</v>
      </c>
      <c r="CB132" s="37">
        <v>0</v>
      </c>
      <c r="CC132" s="37">
        <v>0</v>
      </c>
      <c r="CD132" s="37">
        <v>1286</v>
      </c>
      <c r="CE132" s="37">
        <v>0</v>
      </c>
      <c r="CF132" s="37">
        <v>0</v>
      </c>
      <c r="CG132" s="37">
        <v>5</v>
      </c>
      <c r="CH132" s="37">
        <v>1</v>
      </c>
      <c r="CI132" s="37">
        <v>0</v>
      </c>
      <c r="CJ132" s="37">
        <v>0</v>
      </c>
      <c r="CK132" s="37">
        <v>0</v>
      </c>
      <c r="CL132" s="37">
        <v>0</v>
      </c>
      <c r="CM132" s="37">
        <v>0</v>
      </c>
      <c r="CN132" s="37">
        <v>0</v>
      </c>
      <c r="CO132" s="37">
        <v>0</v>
      </c>
      <c r="CP132" s="37">
        <v>0</v>
      </c>
      <c r="CQ132" s="37">
        <v>3</v>
      </c>
      <c r="CR132" s="37">
        <v>0</v>
      </c>
      <c r="CS132" s="37">
        <v>0</v>
      </c>
      <c r="CT132" s="37">
        <v>0</v>
      </c>
      <c r="CU132" s="37">
        <v>0</v>
      </c>
      <c r="CV132" s="37">
        <v>0</v>
      </c>
      <c r="CW132" s="37">
        <v>0</v>
      </c>
      <c r="CX132" s="37">
        <v>0</v>
      </c>
      <c r="CY132" s="37">
        <v>0</v>
      </c>
      <c r="CZ132" s="37">
        <v>0</v>
      </c>
      <c r="DA132" s="37">
        <v>0</v>
      </c>
      <c r="DB132" s="37">
        <v>0</v>
      </c>
      <c r="DC132" s="37">
        <v>0</v>
      </c>
      <c r="DD132" s="37">
        <v>0</v>
      </c>
      <c r="DE132" s="37">
        <v>0</v>
      </c>
      <c r="DF132" s="37">
        <v>0</v>
      </c>
      <c r="DG132" s="37">
        <v>0</v>
      </c>
      <c r="DH132" s="37">
        <v>0</v>
      </c>
      <c r="DI132" s="37">
        <v>0</v>
      </c>
      <c r="DJ132" s="37">
        <v>0</v>
      </c>
      <c r="DK132" s="37">
        <v>0</v>
      </c>
      <c r="DL132" s="37">
        <v>0</v>
      </c>
      <c r="DM132" s="37">
        <v>0</v>
      </c>
      <c r="DN132" s="37">
        <v>0</v>
      </c>
      <c r="DO132" s="37">
        <v>0</v>
      </c>
      <c r="DP132" s="37">
        <v>0</v>
      </c>
      <c r="DQ132" s="37">
        <v>0</v>
      </c>
      <c r="DR132" s="37">
        <v>0</v>
      </c>
      <c r="DS132" s="37">
        <v>0</v>
      </c>
      <c r="DT132" s="37">
        <v>0</v>
      </c>
      <c r="DU132" s="37">
        <v>0</v>
      </c>
      <c r="DV132" s="37">
        <v>0</v>
      </c>
      <c r="DW132" s="37">
        <v>0</v>
      </c>
      <c r="DX132" s="37">
        <v>0</v>
      </c>
      <c r="DY132" s="37">
        <v>0</v>
      </c>
      <c r="DZ132" s="37">
        <v>0</v>
      </c>
      <c r="EA132" s="37">
        <v>0</v>
      </c>
      <c r="EB132" s="37">
        <v>0</v>
      </c>
      <c r="EC132" s="37">
        <v>0</v>
      </c>
      <c r="ED132" s="37">
        <v>0</v>
      </c>
      <c r="EE132" s="37">
        <v>0</v>
      </c>
      <c r="EF132" s="37">
        <v>0</v>
      </c>
      <c r="EG132" s="37">
        <v>0</v>
      </c>
      <c r="EH132" s="37">
        <v>0</v>
      </c>
      <c r="EI132" s="37">
        <v>40</v>
      </c>
      <c r="EJ132" s="37">
        <v>0</v>
      </c>
      <c r="EK132" s="37">
        <v>746</v>
      </c>
      <c r="EL132" s="37">
        <v>0</v>
      </c>
      <c r="EM132" s="37">
        <v>0</v>
      </c>
      <c r="EN132" s="37">
        <v>0</v>
      </c>
      <c r="EO132" s="37">
        <v>0</v>
      </c>
      <c r="EP132" s="37">
        <v>0</v>
      </c>
      <c r="EQ132" s="37">
        <v>0</v>
      </c>
      <c r="ER132" s="37">
        <v>0</v>
      </c>
      <c r="ES132" s="37">
        <v>0</v>
      </c>
      <c r="ET132" s="37">
        <v>0</v>
      </c>
      <c r="EU132" s="37">
        <v>0</v>
      </c>
      <c r="EV132" s="37">
        <v>0</v>
      </c>
      <c r="EW132" s="37">
        <v>0</v>
      </c>
      <c r="EX132" s="37">
        <v>0</v>
      </c>
      <c r="EY132" s="37">
        <v>0</v>
      </c>
      <c r="EZ132" s="37">
        <v>0</v>
      </c>
      <c r="FA132" s="37">
        <v>0</v>
      </c>
      <c r="FB132" s="37">
        <v>0</v>
      </c>
      <c r="FC132" s="37">
        <v>0</v>
      </c>
      <c r="FD132" s="37">
        <v>0</v>
      </c>
      <c r="FE132" s="37">
        <v>0</v>
      </c>
      <c r="FF132" s="37">
        <v>0</v>
      </c>
      <c r="FG132" s="37">
        <v>0</v>
      </c>
      <c r="FH132" s="37">
        <v>0</v>
      </c>
      <c r="FI132" s="37">
        <v>0</v>
      </c>
      <c r="FJ132" s="37">
        <v>0</v>
      </c>
      <c r="FK132" s="37">
        <v>0</v>
      </c>
      <c r="FL132" s="37">
        <v>0</v>
      </c>
      <c r="FM132" s="37">
        <v>0</v>
      </c>
      <c r="FN132" s="37">
        <v>0</v>
      </c>
      <c r="FO132" s="37">
        <v>0</v>
      </c>
      <c r="FP132" s="37">
        <v>0</v>
      </c>
      <c r="FQ132" s="37">
        <v>0</v>
      </c>
      <c r="FR132" s="37">
        <v>0</v>
      </c>
      <c r="FS132" s="37">
        <v>0</v>
      </c>
      <c r="FT132" s="37">
        <v>0</v>
      </c>
      <c r="FU132" s="37">
        <v>0</v>
      </c>
      <c r="FV132" s="37">
        <v>0</v>
      </c>
      <c r="FW132" s="37">
        <v>0</v>
      </c>
      <c r="FX132" s="37">
        <v>0</v>
      </c>
      <c r="FY132" s="37">
        <v>0</v>
      </c>
      <c r="FZ132" s="37">
        <v>0</v>
      </c>
      <c r="GA132" s="194">
        <v>0</v>
      </c>
      <c r="GB132" s="194">
        <v>0</v>
      </c>
      <c r="GC132" s="194">
        <v>0</v>
      </c>
      <c r="GD132" s="194">
        <v>0</v>
      </c>
      <c r="GE132" s="194">
        <v>0</v>
      </c>
      <c r="GF132" s="194">
        <v>0</v>
      </c>
      <c r="GG132" s="194">
        <v>0</v>
      </c>
      <c r="GH132" s="194">
        <v>0</v>
      </c>
      <c r="GI132" s="194">
        <v>0</v>
      </c>
      <c r="GJ132" s="194">
        <v>0</v>
      </c>
      <c r="GK132" s="194">
        <v>0</v>
      </c>
      <c r="GL132" s="194"/>
      <c r="GM132" s="194">
        <f t="shared" si="20"/>
        <v>0</v>
      </c>
      <c r="GN132" s="194">
        <f t="shared" si="21"/>
        <v>0</v>
      </c>
      <c r="GO132" s="194"/>
      <c r="GP132" s="194">
        <v>0</v>
      </c>
      <c r="GQ132" s="194">
        <v>0</v>
      </c>
      <c r="GR132" s="194">
        <v>0</v>
      </c>
      <c r="GS132" s="194">
        <v>0</v>
      </c>
      <c r="GT132" s="194">
        <v>0</v>
      </c>
      <c r="GU132" s="194">
        <v>0</v>
      </c>
      <c r="GV132" s="194">
        <v>0</v>
      </c>
      <c r="GW132" s="194"/>
      <c r="GX132" s="194">
        <f t="shared" si="22"/>
        <v>0</v>
      </c>
      <c r="GY132" s="194"/>
      <c r="GZ132" s="194"/>
      <c r="HA132" s="194"/>
      <c r="HB132" s="194"/>
      <c r="HC132" s="194">
        <v>0</v>
      </c>
      <c r="HD132" s="194">
        <v>0</v>
      </c>
      <c r="HE132" s="194">
        <v>0</v>
      </c>
      <c r="HF132" s="194">
        <v>0</v>
      </c>
      <c r="HG132" s="194">
        <v>0</v>
      </c>
      <c r="HH132" s="194">
        <v>0</v>
      </c>
      <c r="HI132" s="194">
        <v>0</v>
      </c>
      <c r="HJ132" s="194">
        <v>0</v>
      </c>
      <c r="HK132" s="194">
        <v>0</v>
      </c>
      <c r="HL132" s="194">
        <v>0</v>
      </c>
      <c r="HM132" s="194">
        <v>0</v>
      </c>
      <c r="HN132" s="194">
        <v>0</v>
      </c>
      <c r="HO132" s="194">
        <v>0</v>
      </c>
      <c r="HP132" s="194">
        <v>0</v>
      </c>
      <c r="HQ132" s="194">
        <v>0</v>
      </c>
      <c r="HR132" s="194">
        <v>0</v>
      </c>
      <c r="HS132" s="194">
        <v>0</v>
      </c>
      <c r="HT132" s="194">
        <v>0</v>
      </c>
      <c r="HU132" s="194">
        <v>0</v>
      </c>
    </row>
    <row r="133" spans="1:229" ht="75" x14ac:dyDescent="0.25">
      <c r="A133" s="17">
        <v>124</v>
      </c>
      <c r="B133" s="18" t="s">
        <v>300</v>
      </c>
      <c r="C133" s="18" t="s">
        <v>1219</v>
      </c>
      <c r="D133" s="19">
        <v>1389512238</v>
      </c>
      <c r="E133" s="18" t="s">
        <v>995</v>
      </c>
      <c r="F133" s="18" t="s">
        <v>937</v>
      </c>
      <c r="G133" s="16">
        <f t="shared" ref="G133:G196" si="23">J133+L133+N133+O133+P133+T133+U133+V133+AN133+AP133+BA133+BC133+DP133+DR133+EE133+EG133+EJ133+EL133+ES133+EU133+FE133+FG133+FP133+GA133+GC133+HJ133+HL133+CZ133+DB133+FR133+GP133+HE133+BW133</f>
        <v>1990</v>
      </c>
      <c r="H133" s="16">
        <f t="shared" ref="H133:H196" si="24">SUM(K133,M133,Q133,R133,S133,W133,X133,Y133,AO133,AQ133,AR133,AS133,AU133,AX133,BB133,BD133,BK133,BL133,BM133,BQ133,BR133,BT133,DG133,DH133,DI133,DQ133,DS133,DW133,DX133,DY133,,EF133,EH133,EK133,EM133,ET133,EV133,EW133,EX133,EY133,FW133,GB133,GD133,GE133,GF133,GG133,GH133,GI133,GK133,HK133,HM133,HN133,HO133,HP133,HQ133,HR133,HU133,FF133,FH133,FI133,FJ133,FK133,FN133,FQ133,FS133,FT133,FU133,FV133,FX133,AT133,AV133,AW133,BE133,BF133,BG133,BH133,GJ133,FL133,DZ133,EN133,EO133,EP133,EQ133,EZ133,FA133,FC133,FB133,FM133,FY133,Z133,AA133,AB133,AC133,AD133,AE133,AF133,AG133,AH133,AI133,AJ133,AK133,HS133,HT133,BY133,DA133,DC133,DD133,DE133,DF133,DT133,DU133,DV133,GR133,GV133,GY133,GZ133,HA133,HC133,HG133,GT133)</f>
        <v>2110</v>
      </c>
      <c r="I133" s="36">
        <f t="shared" ref="I133:I196" si="25">G133+H133</f>
        <v>4100</v>
      </c>
      <c r="J133" s="38">
        <v>242</v>
      </c>
      <c r="K133" s="38">
        <v>0</v>
      </c>
      <c r="L133" s="37">
        <v>0</v>
      </c>
      <c r="M133" s="37">
        <v>0</v>
      </c>
      <c r="N133" s="37">
        <v>0</v>
      </c>
      <c r="O133" s="37">
        <v>184</v>
      </c>
      <c r="P133" s="37">
        <v>0</v>
      </c>
      <c r="Q133" s="37">
        <v>0</v>
      </c>
      <c r="R133" s="37">
        <v>0</v>
      </c>
      <c r="S133" s="37">
        <v>0</v>
      </c>
      <c r="T133" s="37">
        <v>0</v>
      </c>
      <c r="U133" s="37">
        <v>840</v>
      </c>
      <c r="V133" s="37">
        <v>0</v>
      </c>
      <c r="W133" s="37">
        <v>0</v>
      </c>
      <c r="X133" s="37">
        <v>0</v>
      </c>
      <c r="Y133" s="37">
        <v>0</v>
      </c>
      <c r="Z133" s="37">
        <v>0</v>
      </c>
      <c r="AA133" s="37">
        <v>0</v>
      </c>
      <c r="AB133" s="37">
        <v>0</v>
      </c>
      <c r="AC133" s="37">
        <v>0</v>
      </c>
      <c r="AD133" s="37">
        <v>0</v>
      </c>
      <c r="AE133" s="37">
        <v>0</v>
      </c>
      <c r="AF133" s="37">
        <v>0</v>
      </c>
      <c r="AG133" s="37">
        <v>0</v>
      </c>
      <c r="AH133" s="37">
        <v>0</v>
      </c>
      <c r="AI133" s="37">
        <v>0</v>
      </c>
      <c r="AJ133" s="37">
        <v>0</v>
      </c>
      <c r="AK133" s="37">
        <v>0</v>
      </c>
      <c r="AL133" s="37">
        <v>120</v>
      </c>
      <c r="AM133" s="37">
        <v>8.5</v>
      </c>
      <c r="AN133" s="37">
        <v>0</v>
      </c>
      <c r="AO133" s="37">
        <v>0</v>
      </c>
      <c r="AP133" s="37">
        <v>724</v>
      </c>
      <c r="AQ133" s="37">
        <v>181</v>
      </c>
      <c r="AR133" s="37">
        <v>0</v>
      </c>
      <c r="AS133" s="37">
        <v>0</v>
      </c>
      <c r="AT133" s="37">
        <v>0</v>
      </c>
      <c r="AU133" s="37">
        <v>0</v>
      </c>
      <c r="AV133" s="37">
        <v>0</v>
      </c>
      <c r="AW133" s="37">
        <v>0</v>
      </c>
      <c r="AX133" s="37">
        <v>0</v>
      </c>
      <c r="AY133" s="37">
        <v>181</v>
      </c>
      <c r="AZ133" s="37">
        <v>5</v>
      </c>
      <c r="BA133" s="37">
        <v>0</v>
      </c>
      <c r="BB133" s="37">
        <v>0</v>
      </c>
      <c r="BC133" s="37">
        <v>0</v>
      </c>
      <c r="BD133" s="37">
        <v>0</v>
      </c>
      <c r="BE133" s="37">
        <v>0</v>
      </c>
      <c r="BF133" s="37">
        <v>0</v>
      </c>
      <c r="BG133" s="37">
        <v>0</v>
      </c>
      <c r="BH133" s="37">
        <v>0</v>
      </c>
      <c r="BI133" s="37">
        <v>0</v>
      </c>
      <c r="BJ133" s="37">
        <v>0</v>
      </c>
      <c r="BK133" s="37">
        <v>1874</v>
      </c>
      <c r="BL133" s="37">
        <v>0</v>
      </c>
      <c r="BM133" s="37">
        <v>0</v>
      </c>
      <c r="BN133" s="37">
        <v>0</v>
      </c>
      <c r="BO133" s="37">
        <v>40</v>
      </c>
      <c r="BP133" s="37">
        <v>0</v>
      </c>
      <c r="BQ133" s="37">
        <v>55</v>
      </c>
      <c r="BR133" s="37">
        <v>0</v>
      </c>
      <c r="BS133" s="37">
        <v>5</v>
      </c>
      <c r="BT133" s="37">
        <v>0</v>
      </c>
      <c r="BU133" s="37">
        <v>0</v>
      </c>
      <c r="BV133" s="37">
        <v>0</v>
      </c>
      <c r="BW133" s="37">
        <v>0</v>
      </c>
      <c r="BX133" s="37">
        <v>0</v>
      </c>
      <c r="BY133" s="37">
        <f t="shared" si="19"/>
        <v>0</v>
      </c>
      <c r="BZ133" s="37">
        <v>0</v>
      </c>
      <c r="CA133" s="37">
        <v>0</v>
      </c>
      <c r="CB133" s="37">
        <v>0</v>
      </c>
      <c r="CC133" s="37">
        <v>0</v>
      </c>
      <c r="CD133" s="37">
        <v>53.333333333333336</v>
      </c>
      <c r="CE133" s="37">
        <v>0</v>
      </c>
      <c r="CF133" s="37">
        <v>964.5</v>
      </c>
      <c r="CG133" s="37">
        <v>6</v>
      </c>
      <c r="CH133" s="37">
        <v>5</v>
      </c>
      <c r="CI133" s="37">
        <v>0</v>
      </c>
      <c r="CJ133" s="37">
        <v>0</v>
      </c>
      <c r="CK133" s="37">
        <v>0</v>
      </c>
      <c r="CL133" s="37">
        <v>5</v>
      </c>
      <c r="CM133" s="37">
        <v>0</v>
      </c>
      <c r="CN133" s="37">
        <v>0</v>
      </c>
      <c r="CO133" s="37">
        <v>0</v>
      </c>
      <c r="CP133" s="37">
        <v>0</v>
      </c>
      <c r="CQ133" s="37">
        <v>2</v>
      </c>
      <c r="CR133" s="37">
        <v>0</v>
      </c>
      <c r="CS133" s="37">
        <v>0</v>
      </c>
      <c r="CT133" s="37">
        <v>0</v>
      </c>
      <c r="CU133" s="37">
        <v>0</v>
      </c>
      <c r="CV133" s="37">
        <v>0</v>
      </c>
      <c r="CW133" s="37">
        <v>0</v>
      </c>
      <c r="CX133" s="37">
        <v>0</v>
      </c>
      <c r="CY133" s="37">
        <v>0</v>
      </c>
      <c r="CZ133" s="37">
        <v>0</v>
      </c>
      <c r="DA133" s="37">
        <v>0</v>
      </c>
      <c r="DB133" s="37">
        <v>0</v>
      </c>
      <c r="DC133" s="37">
        <v>0</v>
      </c>
      <c r="DD133" s="37">
        <v>0</v>
      </c>
      <c r="DE133" s="37">
        <v>0</v>
      </c>
      <c r="DF133" s="37">
        <v>0</v>
      </c>
      <c r="DG133" s="37">
        <v>0</v>
      </c>
      <c r="DH133" s="37">
        <v>0</v>
      </c>
      <c r="DI133" s="37">
        <v>0</v>
      </c>
      <c r="DJ133" s="37">
        <v>0</v>
      </c>
      <c r="DK133" s="37">
        <v>0</v>
      </c>
      <c r="DL133" s="37">
        <v>0</v>
      </c>
      <c r="DM133" s="37">
        <v>0</v>
      </c>
      <c r="DN133" s="37">
        <v>0</v>
      </c>
      <c r="DO133" s="37">
        <v>0</v>
      </c>
      <c r="DP133" s="37">
        <v>0</v>
      </c>
      <c r="DQ133" s="37">
        <v>0</v>
      </c>
      <c r="DR133" s="37">
        <v>0</v>
      </c>
      <c r="DS133" s="37">
        <v>0</v>
      </c>
      <c r="DT133" s="37">
        <v>0</v>
      </c>
      <c r="DU133" s="37">
        <v>0</v>
      </c>
      <c r="DV133" s="37">
        <v>0</v>
      </c>
      <c r="DW133" s="37">
        <v>0</v>
      </c>
      <c r="DX133" s="37">
        <v>0</v>
      </c>
      <c r="DY133" s="37">
        <v>0</v>
      </c>
      <c r="DZ133" s="37">
        <v>0</v>
      </c>
      <c r="EA133" s="37">
        <v>0</v>
      </c>
      <c r="EB133" s="37">
        <v>0</v>
      </c>
      <c r="EC133" s="37">
        <v>0</v>
      </c>
      <c r="ED133" s="37">
        <v>0</v>
      </c>
      <c r="EE133" s="37">
        <v>0</v>
      </c>
      <c r="EF133" s="37">
        <v>0</v>
      </c>
      <c r="EG133" s="37">
        <v>0</v>
      </c>
      <c r="EH133" s="37">
        <v>0</v>
      </c>
      <c r="EI133" s="37">
        <v>0</v>
      </c>
      <c r="EJ133" s="37">
        <v>0</v>
      </c>
      <c r="EK133" s="37">
        <v>0</v>
      </c>
      <c r="EL133" s="37">
        <v>0</v>
      </c>
      <c r="EM133" s="37">
        <v>0</v>
      </c>
      <c r="EN133" s="37">
        <v>0</v>
      </c>
      <c r="EO133" s="37">
        <v>0</v>
      </c>
      <c r="EP133" s="37">
        <v>0</v>
      </c>
      <c r="EQ133" s="37">
        <v>0</v>
      </c>
      <c r="ER133" s="37">
        <v>15</v>
      </c>
      <c r="ES133" s="37">
        <v>0</v>
      </c>
      <c r="ET133" s="37">
        <v>0</v>
      </c>
      <c r="EU133" s="37">
        <v>0</v>
      </c>
      <c r="EV133" s="37">
        <v>0</v>
      </c>
      <c r="EW133" s="37">
        <v>0</v>
      </c>
      <c r="EX133" s="37">
        <v>0</v>
      </c>
      <c r="EY133" s="37">
        <v>0</v>
      </c>
      <c r="EZ133" s="37">
        <v>0</v>
      </c>
      <c r="FA133" s="37">
        <v>0</v>
      </c>
      <c r="FB133" s="37">
        <v>0</v>
      </c>
      <c r="FC133" s="37">
        <v>0</v>
      </c>
      <c r="FD133" s="37">
        <v>0</v>
      </c>
      <c r="FE133" s="37">
        <v>0</v>
      </c>
      <c r="FF133" s="37">
        <v>0</v>
      </c>
      <c r="FG133" s="37">
        <v>0</v>
      </c>
      <c r="FH133" s="37">
        <v>0</v>
      </c>
      <c r="FI133" s="37">
        <v>0</v>
      </c>
      <c r="FJ133" s="37">
        <v>0</v>
      </c>
      <c r="FK133" s="37">
        <v>0</v>
      </c>
      <c r="FL133" s="37">
        <v>0</v>
      </c>
      <c r="FM133" s="37">
        <v>0</v>
      </c>
      <c r="FN133" s="37">
        <v>0</v>
      </c>
      <c r="FO133" s="37">
        <v>0</v>
      </c>
      <c r="FP133" s="37">
        <v>0</v>
      </c>
      <c r="FQ133" s="37">
        <v>0</v>
      </c>
      <c r="FR133" s="37">
        <v>0</v>
      </c>
      <c r="FS133" s="37">
        <v>0</v>
      </c>
      <c r="FT133" s="37">
        <v>0</v>
      </c>
      <c r="FU133" s="37">
        <v>0</v>
      </c>
      <c r="FV133" s="37">
        <v>0</v>
      </c>
      <c r="FW133" s="37">
        <v>0</v>
      </c>
      <c r="FX133" s="37">
        <v>0</v>
      </c>
      <c r="FY133" s="37">
        <v>0</v>
      </c>
      <c r="FZ133" s="37">
        <v>0</v>
      </c>
      <c r="GA133" s="194">
        <v>0</v>
      </c>
      <c r="GB133" s="194">
        <v>0</v>
      </c>
      <c r="GC133" s="194">
        <v>0</v>
      </c>
      <c r="GD133" s="194">
        <v>0</v>
      </c>
      <c r="GE133" s="194">
        <v>0</v>
      </c>
      <c r="GF133" s="194">
        <v>0</v>
      </c>
      <c r="GG133" s="194">
        <v>0</v>
      </c>
      <c r="GH133" s="194">
        <v>0</v>
      </c>
      <c r="GI133" s="194">
        <v>0</v>
      </c>
      <c r="GJ133" s="194">
        <v>0</v>
      </c>
      <c r="GK133" s="194">
        <v>0</v>
      </c>
      <c r="GL133" s="194"/>
      <c r="GM133" s="194">
        <f t="shared" si="20"/>
        <v>0</v>
      </c>
      <c r="GN133" s="194">
        <f t="shared" si="21"/>
        <v>0</v>
      </c>
      <c r="GO133" s="194"/>
      <c r="GP133" s="194">
        <v>0</v>
      </c>
      <c r="GQ133" s="194">
        <v>0</v>
      </c>
      <c r="GR133" s="194">
        <v>0</v>
      </c>
      <c r="GS133" s="194">
        <v>0</v>
      </c>
      <c r="GT133" s="194">
        <v>0</v>
      </c>
      <c r="GU133" s="194">
        <v>0</v>
      </c>
      <c r="GV133" s="194">
        <v>0</v>
      </c>
      <c r="GW133" s="194"/>
      <c r="GX133" s="194">
        <f t="shared" si="22"/>
        <v>0</v>
      </c>
      <c r="GY133" s="194"/>
      <c r="GZ133" s="194"/>
      <c r="HA133" s="194"/>
      <c r="HB133" s="194"/>
      <c r="HC133" s="194">
        <v>0</v>
      </c>
      <c r="HD133" s="194">
        <v>0</v>
      </c>
      <c r="HE133" s="194">
        <v>0</v>
      </c>
      <c r="HF133" s="194">
        <v>0</v>
      </c>
      <c r="HG133" s="194">
        <v>0</v>
      </c>
      <c r="HH133" s="194">
        <v>0</v>
      </c>
      <c r="HI133" s="194">
        <v>0</v>
      </c>
      <c r="HJ133" s="194">
        <v>0</v>
      </c>
      <c r="HK133" s="194">
        <v>0</v>
      </c>
      <c r="HL133" s="194">
        <v>0</v>
      </c>
      <c r="HM133" s="194">
        <v>0</v>
      </c>
      <c r="HN133" s="194">
        <v>0</v>
      </c>
      <c r="HO133" s="194">
        <v>0</v>
      </c>
      <c r="HP133" s="194">
        <v>0</v>
      </c>
      <c r="HQ133" s="194">
        <v>0</v>
      </c>
      <c r="HR133" s="194">
        <v>0</v>
      </c>
      <c r="HS133" s="194">
        <v>0</v>
      </c>
      <c r="HT133" s="194">
        <v>0</v>
      </c>
      <c r="HU133" s="194">
        <v>0</v>
      </c>
    </row>
    <row r="134" spans="1:229" ht="75" x14ac:dyDescent="0.25">
      <c r="A134" s="17">
        <v>125</v>
      </c>
      <c r="B134" s="18" t="s">
        <v>300</v>
      </c>
      <c r="C134" s="18" t="s">
        <v>1220</v>
      </c>
      <c r="D134" s="19">
        <v>1456726418</v>
      </c>
      <c r="E134" s="18" t="s">
        <v>989</v>
      </c>
      <c r="F134" s="18" t="s">
        <v>937</v>
      </c>
      <c r="G134" s="16">
        <f t="shared" si="23"/>
        <v>64</v>
      </c>
      <c r="H134" s="16">
        <f t="shared" si="24"/>
        <v>2785</v>
      </c>
      <c r="I134" s="36">
        <f t="shared" si="25"/>
        <v>2849</v>
      </c>
      <c r="J134" s="38">
        <v>0</v>
      </c>
      <c r="K134" s="38">
        <v>0</v>
      </c>
      <c r="L134" s="37">
        <v>0</v>
      </c>
      <c r="M134" s="37">
        <v>0</v>
      </c>
      <c r="N134" s="37">
        <v>0</v>
      </c>
      <c r="O134" s="37">
        <v>0</v>
      </c>
      <c r="P134" s="37">
        <v>0</v>
      </c>
      <c r="Q134" s="37">
        <v>0</v>
      </c>
      <c r="R134" s="37">
        <v>0</v>
      </c>
      <c r="S134" s="37">
        <v>0</v>
      </c>
      <c r="T134" s="37">
        <v>0</v>
      </c>
      <c r="U134" s="37">
        <v>0</v>
      </c>
      <c r="V134" s="37">
        <v>0</v>
      </c>
      <c r="W134" s="37">
        <v>0</v>
      </c>
      <c r="X134" s="37">
        <v>0</v>
      </c>
      <c r="Y134" s="37">
        <v>0</v>
      </c>
      <c r="Z134" s="37">
        <v>0</v>
      </c>
      <c r="AA134" s="37">
        <v>0</v>
      </c>
      <c r="AB134" s="37">
        <v>0</v>
      </c>
      <c r="AC134" s="37">
        <v>0</v>
      </c>
      <c r="AD134" s="37">
        <v>0</v>
      </c>
      <c r="AE134" s="37">
        <v>0</v>
      </c>
      <c r="AF134" s="37">
        <v>0</v>
      </c>
      <c r="AG134" s="37">
        <v>0</v>
      </c>
      <c r="AH134" s="37">
        <v>0</v>
      </c>
      <c r="AI134" s="37">
        <v>0</v>
      </c>
      <c r="AJ134" s="37">
        <v>0</v>
      </c>
      <c r="AK134" s="37">
        <v>0</v>
      </c>
      <c r="AL134" s="37">
        <v>0</v>
      </c>
      <c r="AM134" s="37">
        <v>0</v>
      </c>
      <c r="AN134" s="37">
        <v>0</v>
      </c>
      <c r="AO134" s="37">
        <v>0</v>
      </c>
      <c r="AP134" s="37">
        <v>64</v>
      </c>
      <c r="AQ134" s="37">
        <v>16</v>
      </c>
      <c r="AR134" s="37">
        <v>0</v>
      </c>
      <c r="AS134" s="37">
        <v>0</v>
      </c>
      <c r="AT134" s="37">
        <v>0</v>
      </c>
      <c r="AU134" s="37">
        <v>0</v>
      </c>
      <c r="AV134" s="37">
        <v>0</v>
      </c>
      <c r="AW134" s="37">
        <v>0</v>
      </c>
      <c r="AX134" s="37">
        <v>0</v>
      </c>
      <c r="AY134" s="37">
        <v>40</v>
      </c>
      <c r="AZ134" s="37">
        <v>2</v>
      </c>
      <c r="BA134" s="37">
        <v>0</v>
      </c>
      <c r="BB134" s="37">
        <v>0</v>
      </c>
      <c r="BC134" s="37">
        <v>0</v>
      </c>
      <c r="BD134" s="37">
        <v>0</v>
      </c>
      <c r="BE134" s="37">
        <v>0</v>
      </c>
      <c r="BF134" s="37">
        <v>0</v>
      </c>
      <c r="BG134" s="37">
        <v>0</v>
      </c>
      <c r="BH134" s="37">
        <v>0</v>
      </c>
      <c r="BI134" s="37">
        <v>0</v>
      </c>
      <c r="BJ134" s="37">
        <v>0</v>
      </c>
      <c r="BK134" s="37">
        <v>2769</v>
      </c>
      <c r="BL134" s="37">
        <v>0</v>
      </c>
      <c r="BM134" s="37">
        <v>0</v>
      </c>
      <c r="BN134" s="37">
        <v>18</v>
      </c>
      <c r="BO134" s="37">
        <v>0</v>
      </c>
      <c r="BP134" s="37">
        <v>0</v>
      </c>
      <c r="BQ134" s="37">
        <v>0</v>
      </c>
      <c r="BR134" s="37">
        <v>0</v>
      </c>
      <c r="BS134" s="37">
        <v>40</v>
      </c>
      <c r="BT134" s="37">
        <v>0</v>
      </c>
      <c r="BU134" s="37">
        <v>0</v>
      </c>
      <c r="BV134" s="37">
        <v>0</v>
      </c>
      <c r="BW134" s="37">
        <v>0</v>
      </c>
      <c r="BX134" s="37">
        <v>0</v>
      </c>
      <c r="BY134" s="37">
        <f t="shared" si="19"/>
        <v>0</v>
      </c>
      <c r="BZ134" s="37">
        <v>0</v>
      </c>
      <c r="CA134" s="37">
        <v>0</v>
      </c>
      <c r="CB134" s="37">
        <v>0</v>
      </c>
      <c r="CC134" s="37">
        <v>0</v>
      </c>
      <c r="CD134" s="37">
        <v>248</v>
      </c>
      <c r="CE134" s="37">
        <v>0</v>
      </c>
      <c r="CF134" s="37">
        <v>40</v>
      </c>
      <c r="CG134" s="37">
        <v>2</v>
      </c>
      <c r="CH134" s="37">
        <v>1</v>
      </c>
      <c r="CI134" s="37">
        <v>0</v>
      </c>
      <c r="CJ134" s="37">
        <v>0</v>
      </c>
      <c r="CK134" s="37">
        <v>0</v>
      </c>
      <c r="CL134" s="37">
        <v>1</v>
      </c>
      <c r="CM134" s="37">
        <v>0</v>
      </c>
      <c r="CN134" s="37">
        <v>0</v>
      </c>
      <c r="CO134" s="37">
        <v>0</v>
      </c>
      <c r="CP134" s="37">
        <v>0</v>
      </c>
      <c r="CQ134" s="37">
        <v>1</v>
      </c>
      <c r="CR134" s="37">
        <v>0</v>
      </c>
      <c r="CS134" s="37">
        <v>0</v>
      </c>
      <c r="CT134" s="37">
        <v>0</v>
      </c>
      <c r="CU134" s="37">
        <v>0</v>
      </c>
      <c r="CV134" s="37">
        <v>0</v>
      </c>
      <c r="CW134" s="37">
        <v>0</v>
      </c>
      <c r="CX134" s="37">
        <v>0</v>
      </c>
      <c r="CY134" s="37">
        <v>0</v>
      </c>
      <c r="CZ134" s="37">
        <v>0</v>
      </c>
      <c r="DA134" s="37">
        <v>0</v>
      </c>
      <c r="DB134" s="37">
        <v>0</v>
      </c>
      <c r="DC134" s="37">
        <v>0</v>
      </c>
      <c r="DD134" s="37">
        <v>0</v>
      </c>
      <c r="DE134" s="37">
        <v>0</v>
      </c>
      <c r="DF134" s="37">
        <v>0</v>
      </c>
      <c r="DG134" s="37">
        <v>0</v>
      </c>
      <c r="DH134" s="37">
        <v>0</v>
      </c>
      <c r="DI134" s="37">
        <v>0</v>
      </c>
      <c r="DJ134" s="37">
        <v>0</v>
      </c>
      <c r="DK134" s="37">
        <v>0</v>
      </c>
      <c r="DL134" s="37">
        <v>0</v>
      </c>
      <c r="DM134" s="37">
        <v>0</v>
      </c>
      <c r="DN134" s="37">
        <v>0</v>
      </c>
      <c r="DO134" s="37">
        <v>0</v>
      </c>
      <c r="DP134" s="37">
        <v>0</v>
      </c>
      <c r="DQ134" s="37">
        <v>0</v>
      </c>
      <c r="DR134" s="37">
        <v>0</v>
      </c>
      <c r="DS134" s="37">
        <v>0</v>
      </c>
      <c r="DT134" s="37">
        <v>0</v>
      </c>
      <c r="DU134" s="37">
        <v>0</v>
      </c>
      <c r="DV134" s="37">
        <v>0</v>
      </c>
      <c r="DW134" s="37">
        <v>0</v>
      </c>
      <c r="DX134" s="37">
        <v>0</v>
      </c>
      <c r="DY134" s="37">
        <v>0</v>
      </c>
      <c r="DZ134" s="37">
        <v>0</v>
      </c>
      <c r="EA134" s="37">
        <v>0</v>
      </c>
      <c r="EB134" s="37">
        <v>0</v>
      </c>
      <c r="EC134" s="37">
        <v>0</v>
      </c>
      <c r="ED134" s="37">
        <v>0</v>
      </c>
      <c r="EE134" s="37">
        <v>0</v>
      </c>
      <c r="EF134" s="37">
        <v>0</v>
      </c>
      <c r="EG134" s="37">
        <v>0</v>
      </c>
      <c r="EH134" s="37">
        <v>0</v>
      </c>
      <c r="EI134" s="37">
        <v>0</v>
      </c>
      <c r="EJ134" s="37">
        <v>0</v>
      </c>
      <c r="EK134" s="37">
        <v>0</v>
      </c>
      <c r="EL134" s="37">
        <v>0</v>
      </c>
      <c r="EM134" s="37">
        <v>0</v>
      </c>
      <c r="EN134" s="37">
        <v>0</v>
      </c>
      <c r="EO134" s="37">
        <v>0</v>
      </c>
      <c r="EP134" s="37">
        <v>0</v>
      </c>
      <c r="EQ134" s="37">
        <v>0</v>
      </c>
      <c r="ER134" s="37">
        <v>4</v>
      </c>
      <c r="ES134" s="37">
        <v>0</v>
      </c>
      <c r="ET134" s="37">
        <v>0</v>
      </c>
      <c r="EU134" s="37">
        <v>0</v>
      </c>
      <c r="EV134" s="37">
        <v>0</v>
      </c>
      <c r="EW134" s="37">
        <v>0</v>
      </c>
      <c r="EX134" s="37">
        <v>0</v>
      </c>
      <c r="EY134" s="37">
        <v>0</v>
      </c>
      <c r="EZ134" s="37">
        <v>0</v>
      </c>
      <c r="FA134" s="37">
        <v>0</v>
      </c>
      <c r="FB134" s="37">
        <v>0</v>
      </c>
      <c r="FC134" s="37">
        <v>0</v>
      </c>
      <c r="FD134" s="37">
        <v>0</v>
      </c>
      <c r="FE134" s="37">
        <v>0</v>
      </c>
      <c r="FF134" s="37">
        <v>0</v>
      </c>
      <c r="FG134" s="37">
        <v>0</v>
      </c>
      <c r="FH134" s="37">
        <v>0</v>
      </c>
      <c r="FI134" s="37">
        <v>0</v>
      </c>
      <c r="FJ134" s="37">
        <v>0</v>
      </c>
      <c r="FK134" s="37">
        <v>0</v>
      </c>
      <c r="FL134" s="37">
        <v>0</v>
      </c>
      <c r="FM134" s="37">
        <v>0</v>
      </c>
      <c r="FN134" s="37">
        <v>0</v>
      </c>
      <c r="FO134" s="37">
        <v>0</v>
      </c>
      <c r="FP134" s="37">
        <v>0</v>
      </c>
      <c r="FQ134" s="37">
        <v>0</v>
      </c>
      <c r="FR134" s="37">
        <v>0</v>
      </c>
      <c r="FS134" s="37">
        <v>0</v>
      </c>
      <c r="FT134" s="37">
        <v>0</v>
      </c>
      <c r="FU134" s="37">
        <v>0</v>
      </c>
      <c r="FV134" s="37">
        <v>0</v>
      </c>
      <c r="FW134" s="37">
        <v>0</v>
      </c>
      <c r="FX134" s="37">
        <v>0</v>
      </c>
      <c r="FY134" s="37">
        <v>0</v>
      </c>
      <c r="FZ134" s="37">
        <v>0</v>
      </c>
      <c r="GA134" s="194">
        <v>0</v>
      </c>
      <c r="GB134" s="194">
        <v>0</v>
      </c>
      <c r="GC134" s="194">
        <v>0</v>
      </c>
      <c r="GD134" s="194">
        <v>0</v>
      </c>
      <c r="GE134" s="194">
        <v>0</v>
      </c>
      <c r="GF134" s="194">
        <v>0</v>
      </c>
      <c r="GG134" s="194">
        <v>0</v>
      </c>
      <c r="GH134" s="194">
        <v>0</v>
      </c>
      <c r="GI134" s="194">
        <v>0</v>
      </c>
      <c r="GJ134" s="194">
        <v>0</v>
      </c>
      <c r="GK134" s="194">
        <v>0</v>
      </c>
      <c r="GL134" s="194"/>
      <c r="GM134" s="194">
        <f t="shared" si="20"/>
        <v>0</v>
      </c>
      <c r="GN134" s="194">
        <f t="shared" si="21"/>
        <v>0</v>
      </c>
      <c r="GO134" s="194"/>
      <c r="GP134" s="194">
        <v>0</v>
      </c>
      <c r="GQ134" s="194">
        <v>0</v>
      </c>
      <c r="GR134" s="194">
        <v>0</v>
      </c>
      <c r="GS134" s="194">
        <v>0</v>
      </c>
      <c r="GT134" s="194">
        <v>0</v>
      </c>
      <c r="GU134" s="194">
        <v>0</v>
      </c>
      <c r="GV134" s="194">
        <v>0</v>
      </c>
      <c r="GW134" s="194"/>
      <c r="GX134" s="194">
        <f t="shared" si="22"/>
        <v>0</v>
      </c>
      <c r="GY134" s="194"/>
      <c r="GZ134" s="194"/>
      <c r="HA134" s="194"/>
      <c r="HB134" s="194"/>
      <c r="HC134" s="194">
        <v>0</v>
      </c>
      <c r="HD134" s="194">
        <v>0</v>
      </c>
      <c r="HE134" s="194">
        <v>0</v>
      </c>
      <c r="HF134" s="194">
        <v>0</v>
      </c>
      <c r="HG134" s="194">
        <v>0</v>
      </c>
      <c r="HH134" s="194">
        <v>0</v>
      </c>
      <c r="HI134" s="194">
        <v>0</v>
      </c>
      <c r="HJ134" s="194">
        <v>0</v>
      </c>
      <c r="HK134" s="194">
        <v>0</v>
      </c>
      <c r="HL134" s="194">
        <v>0</v>
      </c>
      <c r="HM134" s="194">
        <v>0</v>
      </c>
      <c r="HN134" s="194">
        <v>0</v>
      </c>
      <c r="HO134" s="194">
        <v>0</v>
      </c>
      <c r="HP134" s="194">
        <v>0</v>
      </c>
      <c r="HQ134" s="194">
        <v>0</v>
      </c>
      <c r="HR134" s="194">
        <v>0</v>
      </c>
      <c r="HS134" s="194">
        <v>0</v>
      </c>
      <c r="HT134" s="194">
        <v>0</v>
      </c>
      <c r="HU134" s="194">
        <v>0</v>
      </c>
    </row>
    <row r="135" spans="1:229" ht="75" x14ac:dyDescent="0.25">
      <c r="A135" s="17">
        <v>126</v>
      </c>
      <c r="B135" s="18" t="s">
        <v>300</v>
      </c>
      <c r="C135" s="18" t="s">
        <v>1221</v>
      </c>
      <c r="D135" s="19">
        <v>1389512239</v>
      </c>
      <c r="E135" s="18" t="s">
        <v>989</v>
      </c>
      <c r="F135" s="18" t="s">
        <v>937</v>
      </c>
      <c r="G135" s="16">
        <f t="shared" si="23"/>
        <v>297.60000000000002</v>
      </c>
      <c r="H135" s="16">
        <f t="shared" si="24"/>
        <v>1314.4</v>
      </c>
      <c r="I135" s="36">
        <f t="shared" si="25"/>
        <v>1612</v>
      </c>
      <c r="J135" s="38">
        <v>0</v>
      </c>
      <c r="K135" s="38">
        <v>0</v>
      </c>
      <c r="L135" s="37">
        <v>0</v>
      </c>
      <c r="M135" s="37">
        <v>0</v>
      </c>
      <c r="N135" s="37">
        <v>0</v>
      </c>
      <c r="O135" s="37">
        <v>0</v>
      </c>
      <c r="P135" s="37">
        <v>0</v>
      </c>
      <c r="Q135" s="37">
        <v>0</v>
      </c>
      <c r="R135" s="37">
        <v>0</v>
      </c>
      <c r="S135" s="37">
        <v>0</v>
      </c>
      <c r="T135" s="37">
        <v>0</v>
      </c>
      <c r="U135" s="37">
        <v>0</v>
      </c>
      <c r="V135" s="37">
        <v>0</v>
      </c>
      <c r="W135" s="37">
        <v>0</v>
      </c>
      <c r="X135" s="37">
        <v>0</v>
      </c>
      <c r="Y135" s="37">
        <v>0</v>
      </c>
      <c r="Z135" s="37">
        <v>0</v>
      </c>
      <c r="AA135" s="37">
        <v>0</v>
      </c>
      <c r="AB135" s="37">
        <v>0</v>
      </c>
      <c r="AC135" s="37">
        <v>0</v>
      </c>
      <c r="AD135" s="37">
        <v>0</v>
      </c>
      <c r="AE135" s="37">
        <v>0</v>
      </c>
      <c r="AF135" s="37">
        <v>0</v>
      </c>
      <c r="AG135" s="37">
        <v>0</v>
      </c>
      <c r="AH135" s="37">
        <v>0</v>
      </c>
      <c r="AI135" s="37">
        <v>0</v>
      </c>
      <c r="AJ135" s="37">
        <v>0</v>
      </c>
      <c r="AK135" s="37">
        <v>0</v>
      </c>
      <c r="AL135" s="37">
        <v>0</v>
      </c>
      <c r="AM135" s="37">
        <v>0</v>
      </c>
      <c r="AN135" s="37">
        <v>0</v>
      </c>
      <c r="AO135" s="37">
        <v>0</v>
      </c>
      <c r="AP135" s="37">
        <v>297.60000000000002</v>
      </c>
      <c r="AQ135" s="37">
        <v>74.399999999999977</v>
      </c>
      <c r="AR135" s="37">
        <v>0</v>
      </c>
      <c r="AS135" s="37">
        <v>0</v>
      </c>
      <c r="AT135" s="37">
        <v>0</v>
      </c>
      <c r="AU135" s="37">
        <v>0</v>
      </c>
      <c r="AV135" s="37">
        <v>0</v>
      </c>
      <c r="AW135" s="37">
        <v>0</v>
      </c>
      <c r="AX135" s="37">
        <v>0</v>
      </c>
      <c r="AY135" s="37">
        <v>124</v>
      </c>
      <c r="AZ135" s="37">
        <v>3</v>
      </c>
      <c r="BA135" s="37">
        <v>0</v>
      </c>
      <c r="BB135" s="37">
        <v>0</v>
      </c>
      <c r="BC135" s="37">
        <v>0</v>
      </c>
      <c r="BD135" s="37">
        <v>0</v>
      </c>
      <c r="BE135" s="37">
        <v>0</v>
      </c>
      <c r="BF135" s="37">
        <v>0</v>
      </c>
      <c r="BG135" s="37">
        <v>0</v>
      </c>
      <c r="BH135" s="37">
        <v>0</v>
      </c>
      <c r="BI135" s="37">
        <v>0</v>
      </c>
      <c r="BJ135" s="37">
        <v>0</v>
      </c>
      <c r="BK135" s="37">
        <v>1170</v>
      </c>
      <c r="BL135" s="37">
        <v>0</v>
      </c>
      <c r="BM135" s="37">
        <v>0</v>
      </c>
      <c r="BN135" s="37">
        <v>45</v>
      </c>
      <c r="BO135" s="37">
        <v>11</v>
      </c>
      <c r="BP135" s="37">
        <v>0</v>
      </c>
      <c r="BQ135" s="37">
        <v>70</v>
      </c>
      <c r="BR135" s="37">
        <v>0</v>
      </c>
      <c r="BS135" s="37">
        <v>248</v>
      </c>
      <c r="BT135" s="37">
        <v>0</v>
      </c>
      <c r="BU135" s="37">
        <v>0</v>
      </c>
      <c r="BV135" s="37">
        <v>0</v>
      </c>
      <c r="BW135" s="37">
        <v>0</v>
      </c>
      <c r="BX135" s="37">
        <v>0</v>
      </c>
      <c r="BY135" s="37">
        <f t="shared" si="19"/>
        <v>0</v>
      </c>
      <c r="BZ135" s="37">
        <v>0</v>
      </c>
      <c r="CA135" s="37">
        <v>0</v>
      </c>
      <c r="CB135" s="37">
        <v>0</v>
      </c>
      <c r="CC135" s="37">
        <v>0</v>
      </c>
      <c r="CD135" s="37">
        <v>959</v>
      </c>
      <c r="CE135" s="37">
        <v>0</v>
      </c>
      <c r="CF135" s="37">
        <v>248</v>
      </c>
      <c r="CG135" s="37">
        <v>7</v>
      </c>
      <c r="CH135" s="37">
        <v>1</v>
      </c>
      <c r="CI135" s="37">
        <v>0</v>
      </c>
      <c r="CJ135" s="37">
        <v>0</v>
      </c>
      <c r="CK135" s="37">
        <v>0</v>
      </c>
      <c r="CL135" s="37">
        <v>6</v>
      </c>
      <c r="CM135" s="37">
        <v>0</v>
      </c>
      <c r="CN135" s="37">
        <v>0</v>
      </c>
      <c r="CO135" s="37">
        <v>0</v>
      </c>
      <c r="CP135" s="37">
        <v>0</v>
      </c>
      <c r="CQ135" s="37">
        <v>2</v>
      </c>
      <c r="CR135" s="37">
        <v>0</v>
      </c>
      <c r="CS135" s="37">
        <v>0</v>
      </c>
      <c r="CT135" s="37">
        <v>0</v>
      </c>
      <c r="CU135" s="37">
        <v>0</v>
      </c>
      <c r="CV135" s="37">
        <v>0</v>
      </c>
      <c r="CW135" s="37">
        <v>0</v>
      </c>
      <c r="CX135" s="37">
        <v>0</v>
      </c>
      <c r="CY135" s="37">
        <v>0</v>
      </c>
      <c r="CZ135" s="37">
        <v>0</v>
      </c>
      <c r="DA135" s="37">
        <v>0</v>
      </c>
      <c r="DB135" s="37">
        <v>0</v>
      </c>
      <c r="DC135" s="37">
        <v>0</v>
      </c>
      <c r="DD135" s="37">
        <v>0</v>
      </c>
      <c r="DE135" s="37">
        <v>0</v>
      </c>
      <c r="DF135" s="37">
        <v>0</v>
      </c>
      <c r="DG135" s="37">
        <v>0</v>
      </c>
      <c r="DH135" s="37">
        <v>0</v>
      </c>
      <c r="DI135" s="37">
        <v>0</v>
      </c>
      <c r="DJ135" s="37">
        <v>0</v>
      </c>
      <c r="DK135" s="37">
        <v>0</v>
      </c>
      <c r="DL135" s="37">
        <v>0</v>
      </c>
      <c r="DM135" s="37">
        <v>0</v>
      </c>
      <c r="DN135" s="37">
        <v>0</v>
      </c>
      <c r="DO135" s="37">
        <v>0</v>
      </c>
      <c r="DP135" s="37">
        <v>0</v>
      </c>
      <c r="DQ135" s="37">
        <v>0</v>
      </c>
      <c r="DR135" s="37">
        <v>0</v>
      </c>
      <c r="DS135" s="37">
        <v>0</v>
      </c>
      <c r="DT135" s="37">
        <v>0</v>
      </c>
      <c r="DU135" s="37">
        <v>0</v>
      </c>
      <c r="DV135" s="37">
        <v>0</v>
      </c>
      <c r="DW135" s="37">
        <v>0</v>
      </c>
      <c r="DX135" s="37">
        <v>0</v>
      </c>
      <c r="DY135" s="37">
        <v>0</v>
      </c>
      <c r="DZ135" s="37">
        <v>0</v>
      </c>
      <c r="EA135" s="37">
        <v>0</v>
      </c>
      <c r="EB135" s="37">
        <v>0</v>
      </c>
      <c r="EC135" s="37">
        <v>0</v>
      </c>
      <c r="ED135" s="37">
        <v>0</v>
      </c>
      <c r="EE135" s="37">
        <v>0</v>
      </c>
      <c r="EF135" s="37">
        <v>0</v>
      </c>
      <c r="EG135" s="37">
        <v>0</v>
      </c>
      <c r="EH135" s="37">
        <v>0</v>
      </c>
      <c r="EI135" s="37">
        <v>0</v>
      </c>
      <c r="EJ135" s="37">
        <v>0</v>
      </c>
      <c r="EK135" s="37">
        <v>0</v>
      </c>
      <c r="EL135" s="37">
        <v>0</v>
      </c>
      <c r="EM135" s="37">
        <v>0</v>
      </c>
      <c r="EN135" s="37">
        <v>0</v>
      </c>
      <c r="EO135" s="37">
        <v>0</v>
      </c>
      <c r="EP135" s="37">
        <v>0</v>
      </c>
      <c r="EQ135" s="37">
        <v>0</v>
      </c>
      <c r="ER135" s="37">
        <v>15</v>
      </c>
      <c r="ES135" s="37">
        <v>0</v>
      </c>
      <c r="ET135" s="37">
        <v>0</v>
      </c>
      <c r="EU135" s="37">
        <v>0</v>
      </c>
      <c r="EV135" s="37">
        <v>0</v>
      </c>
      <c r="EW135" s="37">
        <v>0</v>
      </c>
      <c r="EX135" s="37">
        <v>0</v>
      </c>
      <c r="EY135" s="37">
        <v>0</v>
      </c>
      <c r="EZ135" s="37">
        <v>0</v>
      </c>
      <c r="FA135" s="37">
        <v>0</v>
      </c>
      <c r="FB135" s="37">
        <v>0</v>
      </c>
      <c r="FC135" s="37">
        <v>0</v>
      </c>
      <c r="FD135" s="37">
        <v>0</v>
      </c>
      <c r="FE135" s="37">
        <v>0</v>
      </c>
      <c r="FF135" s="37">
        <v>0</v>
      </c>
      <c r="FG135" s="37">
        <v>0</v>
      </c>
      <c r="FH135" s="37">
        <v>0</v>
      </c>
      <c r="FI135" s="37">
        <v>0</v>
      </c>
      <c r="FJ135" s="37">
        <v>0</v>
      </c>
      <c r="FK135" s="37">
        <v>0</v>
      </c>
      <c r="FL135" s="37">
        <v>0</v>
      </c>
      <c r="FM135" s="37">
        <v>0</v>
      </c>
      <c r="FN135" s="37">
        <v>0</v>
      </c>
      <c r="FO135" s="37">
        <v>0</v>
      </c>
      <c r="FP135" s="37">
        <v>0</v>
      </c>
      <c r="FQ135" s="37">
        <v>0</v>
      </c>
      <c r="FR135" s="37">
        <v>0</v>
      </c>
      <c r="FS135" s="37">
        <v>0</v>
      </c>
      <c r="FT135" s="37">
        <v>0</v>
      </c>
      <c r="FU135" s="37">
        <v>0</v>
      </c>
      <c r="FV135" s="37">
        <v>0</v>
      </c>
      <c r="FW135" s="37">
        <v>0</v>
      </c>
      <c r="FX135" s="37">
        <v>0</v>
      </c>
      <c r="FY135" s="37">
        <v>0</v>
      </c>
      <c r="FZ135" s="37">
        <v>0</v>
      </c>
      <c r="GA135" s="194">
        <v>0</v>
      </c>
      <c r="GB135" s="194">
        <v>0</v>
      </c>
      <c r="GC135" s="194">
        <v>0</v>
      </c>
      <c r="GD135" s="194">
        <v>0</v>
      </c>
      <c r="GE135" s="194">
        <v>0</v>
      </c>
      <c r="GF135" s="194">
        <v>0</v>
      </c>
      <c r="GG135" s="194">
        <v>0</v>
      </c>
      <c r="GH135" s="194">
        <v>0</v>
      </c>
      <c r="GI135" s="194">
        <v>0</v>
      </c>
      <c r="GJ135" s="194">
        <v>0</v>
      </c>
      <c r="GK135" s="194">
        <v>0</v>
      </c>
      <c r="GL135" s="194"/>
      <c r="GM135" s="194">
        <f t="shared" si="20"/>
        <v>0</v>
      </c>
      <c r="GN135" s="194">
        <f t="shared" si="21"/>
        <v>0</v>
      </c>
      <c r="GO135" s="194"/>
      <c r="GP135" s="194">
        <v>0</v>
      </c>
      <c r="GQ135" s="194">
        <v>0</v>
      </c>
      <c r="GR135" s="194">
        <v>0</v>
      </c>
      <c r="GS135" s="194">
        <v>0</v>
      </c>
      <c r="GT135" s="194">
        <v>0</v>
      </c>
      <c r="GU135" s="194">
        <v>0</v>
      </c>
      <c r="GV135" s="194">
        <v>0</v>
      </c>
      <c r="GW135" s="194"/>
      <c r="GX135" s="194">
        <f t="shared" si="22"/>
        <v>0</v>
      </c>
      <c r="GY135" s="194"/>
      <c r="GZ135" s="194"/>
      <c r="HA135" s="194"/>
      <c r="HB135" s="194"/>
      <c r="HC135" s="194">
        <v>0</v>
      </c>
      <c r="HD135" s="194">
        <v>0</v>
      </c>
      <c r="HE135" s="194">
        <v>0</v>
      </c>
      <c r="HF135" s="194">
        <v>0</v>
      </c>
      <c r="HG135" s="194">
        <v>0</v>
      </c>
      <c r="HH135" s="194">
        <v>0</v>
      </c>
      <c r="HI135" s="194">
        <v>0</v>
      </c>
      <c r="HJ135" s="194">
        <v>0</v>
      </c>
      <c r="HK135" s="194">
        <v>0</v>
      </c>
      <c r="HL135" s="194">
        <v>0</v>
      </c>
      <c r="HM135" s="194">
        <v>0</v>
      </c>
      <c r="HN135" s="194">
        <v>0</v>
      </c>
      <c r="HO135" s="194">
        <v>0</v>
      </c>
      <c r="HP135" s="194">
        <v>0</v>
      </c>
      <c r="HQ135" s="194">
        <v>0</v>
      </c>
      <c r="HR135" s="194">
        <v>0</v>
      </c>
      <c r="HS135" s="194">
        <v>0</v>
      </c>
      <c r="HT135" s="194">
        <v>0</v>
      </c>
      <c r="HU135" s="194">
        <v>0</v>
      </c>
    </row>
    <row r="136" spans="1:229" ht="75" x14ac:dyDescent="0.25">
      <c r="A136" s="17">
        <v>127</v>
      </c>
      <c r="B136" s="18" t="s">
        <v>300</v>
      </c>
      <c r="C136" s="18" t="s">
        <v>1222</v>
      </c>
      <c r="D136" s="19">
        <v>1389512224</v>
      </c>
      <c r="E136" s="18" t="s">
        <v>989</v>
      </c>
      <c r="F136" s="18" t="s">
        <v>937</v>
      </c>
      <c r="G136" s="16">
        <f t="shared" si="23"/>
        <v>1182.2</v>
      </c>
      <c r="H136" s="16">
        <f t="shared" si="24"/>
        <v>10457.799999999999</v>
      </c>
      <c r="I136" s="36">
        <f t="shared" si="25"/>
        <v>11640</v>
      </c>
      <c r="J136" s="38">
        <v>0</v>
      </c>
      <c r="K136" s="38">
        <v>0</v>
      </c>
      <c r="L136" s="37">
        <v>0</v>
      </c>
      <c r="M136" s="37">
        <v>0</v>
      </c>
      <c r="N136" s="37">
        <v>0</v>
      </c>
      <c r="O136" s="37">
        <v>157</v>
      </c>
      <c r="P136" s="37">
        <v>0</v>
      </c>
      <c r="Q136" s="37">
        <v>0</v>
      </c>
      <c r="R136" s="37">
        <v>0</v>
      </c>
      <c r="S136" s="37">
        <v>0</v>
      </c>
      <c r="T136" s="37">
        <v>0</v>
      </c>
      <c r="U136" s="37">
        <v>0</v>
      </c>
      <c r="V136" s="37">
        <v>0</v>
      </c>
      <c r="W136" s="37">
        <v>0</v>
      </c>
      <c r="X136" s="37">
        <v>0</v>
      </c>
      <c r="Y136" s="37">
        <v>0</v>
      </c>
      <c r="Z136" s="37">
        <v>0</v>
      </c>
      <c r="AA136" s="37">
        <v>0</v>
      </c>
      <c r="AB136" s="37">
        <v>0</v>
      </c>
      <c r="AC136" s="37">
        <v>0</v>
      </c>
      <c r="AD136" s="37">
        <v>0</v>
      </c>
      <c r="AE136" s="37">
        <v>0</v>
      </c>
      <c r="AF136" s="37">
        <v>0</v>
      </c>
      <c r="AG136" s="37">
        <v>0</v>
      </c>
      <c r="AH136" s="37">
        <v>0</v>
      </c>
      <c r="AI136" s="37">
        <v>0</v>
      </c>
      <c r="AJ136" s="37">
        <v>0</v>
      </c>
      <c r="AK136" s="37">
        <v>0</v>
      </c>
      <c r="AL136" s="37">
        <v>63</v>
      </c>
      <c r="AM136" s="37">
        <v>2.5</v>
      </c>
      <c r="AN136" s="37">
        <v>0</v>
      </c>
      <c r="AO136" s="37">
        <v>0</v>
      </c>
      <c r="AP136" s="37">
        <v>1025.2</v>
      </c>
      <c r="AQ136" s="37">
        <v>256.29999999999995</v>
      </c>
      <c r="AR136" s="37">
        <v>0</v>
      </c>
      <c r="AS136" s="37">
        <v>0</v>
      </c>
      <c r="AT136" s="37">
        <v>0</v>
      </c>
      <c r="AU136" s="37">
        <v>0</v>
      </c>
      <c r="AV136" s="37">
        <v>0</v>
      </c>
      <c r="AW136" s="37">
        <v>0</v>
      </c>
      <c r="AX136" s="37">
        <v>0</v>
      </c>
      <c r="AY136" s="37">
        <v>386</v>
      </c>
      <c r="AZ136" s="37">
        <v>3.3</v>
      </c>
      <c r="BA136" s="37">
        <v>0</v>
      </c>
      <c r="BB136" s="37">
        <v>150</v>
      </c>
      <c r="BC136" s="37">
        <v>0</v>
      </c>
      <c r="BD136" s="37">
        <v>0</v>
      </c>
      <c r="BE136" s="37">
        <v>0</v>
      </c>
      <c r="BF136" s="37">
        <v>0</v>
      </c>
      <c r="BG136" s="37">
        <v>0</v>
      </c>
      <c r="BH136" s="37">
        <v>0</v>
      </c>
      <c r="BI136" s="37">
        <v>3</v>
      </c>
      <c r="BJ136" s="37">
        <v>5</v>
      </c>
      <c r="BK136" s="37">
        <v>10031.5</v>
      </c>
      <c r="BL136" s="37">
        <v>0</v>
      </c>
      <c r="BM136" s="37">
        <v>0</v>
      </c>
      <c r="BN136" s="37">
        <v>96</v>
      </c>
      <c r="BO136" s="37">
        <v>5</v>
      </c>
      <c r="BP136" s="37">
        <v>0</v>
      </c>
      <c r="BQ136" s="37">
        <v>20</v>
      </c>
      <c r="BR136" s="37">
        <v>0</v>
      </c>
      <c r="BS136" s="37">
        <v>164</v>
      </c>
      <c r="BT136" s="37">
        <v>0</v>
      </c>
      <c r="BU136" s="37">
        <v>0</v>
      </c>
      <c r="BV136" s="37">
        <v>0</v>
      </c>
      <c r="BW136" s="37">
        <v>0</v>
      </c>
      <c r="BX136" s="37">
        <v>0</v>
      </c>
      <c r="BY136" s="37">
        <f t="shared" si="19"/>
        <v>0</v>
      </c>
      <c r="BZ136" s="37">
        <v>0</v>
      </c>
      <c r="CA136" s="37">
        <v>0</v>
      </c>
      <c r="CB136" s="37">
        <v>0</v>
      </c>
      <c r="CC136" s="37">
        <v>0</v>
      </c>
      <c r="CD136" s="37">
        <v>2205.3333333333335</v>
      </c>
      <c r="CE136" s="37">
        <v>0</v>
      </c>
      <c r="CF136" s="37">
        <v>719.25</v>
      </c>
      <c r="CG136" s="37">
        <v>10</v>
      </c>
      <c r="CH136" s="37">
        <v>1</v>
      </c>
      <c r="CI136" s="37">
        <v>0</v>
      </c>
      <c r="CJ136" s="37">
        <v>0</v>
      </c>
      <c r="CK136" s="37">
        <v>0</v>
      </c>
      <c r="CL136" s="37">
        <v>9</v>
      </c>
      <c r="CM136" s="37">
        <v>0</v>
      </c>
      <c r="CN136" s="37">
        <v>0</v>
      </c>
      <c r="CO136" s="37">
        <v>0</v>
      </c>
      <c r="CP136" s="37">
        <v>0</v>
      </c>
      <c r="CQ136" s="37">
        <v>1</v>
      </c>
      <c r="CR136" s="37">
        <v>0</v>
      </c>
      <c r="CS136" s="37">
        <v>0</v>
      </c>
      <c r="CT136" s="37">
        <v>0</v>
      </c>
      <c r="CU136" s="37">
        <v>0</v>
      </c>
      <c r="CV136" s="37">
        <v>0</v>
      </c>
      <c r="CW136" s="37">
        <v>0</v>
      </c>
      <c r="CX136" s="37">
        <v>0</v>
      </c>
      <c r="CY136" s="37">
        <v>0</v>
      </c>
      <c r="CZ136" s="37">
        <v>0</v>
      </c>
      <c r="DA136" s="37">
        <v>0</v>
      </c>
      <c r="DB136" s="37">
        <v>0</v>
      </c>
      <c r="DC136" s="37">
        <v>0</v>
      </c>
      <c r="DD136" s="37">
        <v>0</v>
      </c>
      <c r="DE136" s="37">
        <v>0</v>
      </c>
      <c r="DF136" s="37">
        <v>0</v>
      </c>
      <c r="DG136" s="37">
        <v>0</v>
      </c>
      <c r="DH136" s="37">
        <v>0</v>
      </c>
      <c r="DI136" s="37">
        <v>0</v>
      </c>
      <c r="DJ136" s="37">
        <v>0</v>
      </c>
      <c r="DK136" s="37">
        <v>0</v>
      </c>
      <c r="DL136" s="37">
        <v>0</v>
      </c>
      <c r="DM136" s="37">
        <v>0</v>
      </c>
      <c r="DN136" s="37">
        <v>0</v>
      </c>
      <c r="DO136" s="37">
        <v>0</v>
      </c>
      <c r="DP136" s="37">
        <v>0</v>
      </c>
      <c r="DQ136" s="37">
        <v>0</v>
      </c>
      <c r="DR136" s="37">
        <v>0</v>
      </c>
      <c r="DS136" s="37">
        <v>0</v>
      </c>
      <c r="DT136" s="37">
        <v>0</v>
      </c>
      <c r="DU136" s="37">
        <v>0</v>
      </c>
      <c r="DV136" s="37">
        <v>0</v>
      </c>
      <c r="DW136" s="37">
        <v>0</v>
      </c>
      <c r="DX136" s="37">
        <v>0</v>
      </c>
      <c r="DY136" s="37">
        <v>0</v>
      </c>
      <c r="DZ136" s="37">
        <v>0</v>
      </c>
      <c r="EA136" s="37">
        <v>0</v>
      </c>
      <c r="EB136" s="37">
        <v>0</v>
      </c>
      <c r="EC136" s="37">
        <v>0</v>
      </c>
      <c r="ED136" s="37">
        <v>0</v>
      </c>
      <c r="EE136" s="37">
        <v>0</v>
      </c>
      <c r="EF136" s="37">
        <v>0</v>
      </c>
      <c r="EG136" s="37">
        <v>0</v>
      </c>
      <c r="EH136" s="37">
        <v>0</v>
      </c>
      <c r="EI136" s="37">
        <v>0</v>
      </c>
      <c r="EJ136" s="37">
        <v>0</v>
      </c>
      <c r="EK136" s="37">
        <v>0</v>
      </c>
      <c r="EL136" s="37">
        <v>0</v>
      </c>
      <c r="EM136" s="37">
        <v>0</v>
      </c>
      <c r="EN136" s="37">
        <v>0</v>
      </c>
      <c r="EO136" s="37">
        <v>0</v>
      </c>
      <c r="EP136" s="37">
        <v>0</v>
      </c>
      <c r="EQ136" s="37">
        <v>0</v>
      </c>
      <c r="ER136" s="37">
        <v>15</v>
      </c>
      <c r="ES136" s="37">
        <v>0</v>
      </c>
      <c r="ET136" s="37">
        <v>0</v>
      </c>
      <c r="EU136" s="37">
        <v>0</v>
      </c>
      <c r="EV136" s="37">
        <v>0</v>
      </c>
      <c r="EW136" s="37">
        <v>0</v>
      </c>
      <c r="EX136" s="37">
        <v>0</v>
      </c>
      <c r="EY136" s="37">
        <v>0</v>
      </c>
      <c r="EZ136" s="37">
        <v>0</v>
      </c>
      <c r="FA136" s="37">
        <v>0</v>
      </c>
      <c r="FB136" s="37">
        <v>0</v>
      </c>
      <c r="FC136" s="37">
        <v>0</v>
      </c>
      <c r="FD136" s="37">
        <v>0</v>
      </c>
      <c r="FE136" s="37">
        <v>0</v>
      </c>
      <c r="FF136" s="37">
        <v>0</v>
      </c>
      <c r="FG136" s="37">
        <v>0</v>
      </c>
      <c r="FH136" s="37">
        <v>0</v>
      </c>
      <c r="FI136" s="37">
        <v>0</v>
      </c>
      <c r="FJ136" s="37">
        <v>0</v>
      </c>
      <c r="FK136" s="37">
        <v>0</v>
      </c>
      <c r="FL136" s="37">
        <v>0</v>
      </c>
      <c r="FM136" s="37">
        <v>0</v>
      </c>
      <c r="FN136" s="37">
        <v>0</v>
      </c>
      <c r="FO136" s="37">
        <v>0</v>
      </c>
      <c r="FP136" s="37">
        <v>0</v>
      </c>
      <c r="FQ136" s="37">
        <v>0</v>
      </c>
      <c r="FR136" s="37">
        <v>0</v>
      </c>
      <c r="FS136" s="37">
        <v>0</v>
      </c>
      <c r="FT136" s="37">
        <v>0</v>
      </c>
      <c r="FU136" s="37">
        <v>0</v>
      </c>
      <c r="FV136" s="37">
        <v>0</v>
      </c>
      <c r="FW136" s="37">
        <v>0</v>
      </c>
      <c r="FX136" s="37">
        <v>0</v>
      </c>
      <c r="FY136" s="37">
        <v>0</v>
      </c>
      <c r="FZ136" s="37">
        <v>0</v>
      </c>
      <c r="GA136" s="194">
        <v>0</v>
      </c>
      <c r="GB136" s="194">
        <v>0</v>
      </c>
      <c r="GC136" s="194">
        <v>0</v>
      </c>
      <c r="GD136" s="194">
        <v>0</v>
      </c>
      <c r="GE136" s="194">
        <v>0</v>
      </c>
      <c r="GF136" s="194">
        <v>0</v>
      </c>
      <c r="GG136" s="194">
        <v>0</v>
      </c>
      <c r="GH136" s="194">
        <v>0</v>
      </c>
      <c r="GI136" s="194">
        <v>0</v>
      </c>
      <c r="GJ136" s="194">
        <v>0</v>
      </c>
      <c r="GK136" s="194">
        <v>0</v>
      </c>
      <c r="GL136" s="194"/>
      <c r="GM136" s="194">
        <f t="shared" si="20"/>
        <v>0</v>
      </c>
      <c r="GN136" s="194">
        <f t="shared" si="21"/>
        <v>0</v>
      </c>
      <c r="GO136" s="194"/>
      <c r="GP136" s="194">
        <v>0</v>
      </c>
      <c r="GQ136" s="194">
        <v>0</v>
      </c>
      <c r="GR136" s="194">
        <v>0</v>
      </c>
      <c r="GS136" s="194">
        <v>0</v>
      </c>
      <c r="GT136" s="194">
        <v>0</v>
      </c>
      <c r="GU136" s="194">
        <v>0</v>
      </c>
      <c r="GV136" s="194">
        <v>0</v>
      </c>
      <c r="GW136" s="194"/>
      <c r="GX136" s="194">
        <f t="shared" si="22"/>
        <v>0</v>
      </c>
      <c r="GY136" s="194"/>
      <c r="GZ136" s="194"/>
      <c r="HA136" s="194"/>
      <c r="HB136" s="194"/>
      <c r="HC136" s="194">
        <v>0</v>
      </c>
      <c r="HD136" s="194">
        <v>0</v>
      </c>
      <c r="HE136" s="194">
        <v>0</v>
      </c>
      <c r="HF136" s="194">
        <v>0</v>
      </c>
      <c r="HG136" s="194">
        <v>0</v>
      </c>
      <c r="HH136" s="194">
        <v>0</v>
      </c>
      <c r="HI136" s="194">
        <v>0</v>
      </c>
      <c r="HJ136" s="194">
        <v>0</v>
      </c>
      <c r="HK136" s="194">
        <v>0</v>
      </c>
      <c r="HL136" s="194">
        <v>0</v>
      </c>
      <c r="HM136" s="194">
        <v>0</v>
      </c>
      <c r="HN136" s="194">
        <v>0</v>
      </c>
      <c r="HO136" s="194">
        <v>0</v>
      </c>
      <c r="HP136" s="194">
        <v>0</v>
      </c>
      <c r="HQ136" s="194">
        <v>0</v>
      </c>
      <c r="HR136" s="194">
        <v>0</v>
      </c>
      <c r="HS136" s="194">
        <v>0</v>
      </c>
      <c r="HT136" s="194">
        <v>0</v>
      </c>
      <c r="HU136" s="194">
        <v>0</v>
      </c>
    </row>
    <row r="137" spans="1:229" ht="75" x14ac:dyDescent="0.25">
      <c r="A137" s="17">
        <v>128</v>
      </c>
      <c r="B137" s="18" t="s">
        <v>300</v>
      </c>
      <c r="C137" s="18" t="s">
        <v>1223</v>
      </c>
      <c r="D137" s="19">
        <v>1389512225</v>
      </c>
      <c r="E137" s="18" t="s">
        <v>989</v>
      </c>
      <c r="F137" s="18" t="s">
        <v>937</v>
      </c>
      <c r="G137" s="16">
        <f t="shared" si="23"/>
        <v>2805.8</v>
      </c>
      <c r="H137" s="16">
        <f t="shared" si="24"/>
        <v>12872.2</v>
      </c>
      <c r="I137" s="36">
        <f t="shared" si="25"/>
        <v>15678</v>
      </c>
      <c r="J137" s="38">
        <v>0</v>
      </c>
      <c r="K137" s="38">
        <v>0</v>
      </c>
      <c r="L137" s="37">
        <v>0</v>
      </c>
      <c r="M137" s="37">
        <v>0</v>
      </c>
      <c r="N137" s="37">
        <v>0</v>
      </c>
      <c r="O137" s="37">
        <v>638</v>
      </c>
      <c r="P137" s="37">
        <v>0</v>
      </c>
      <c r="Q137" s="37">
        <v>0</v>
      </c>
      <c r="R137" s="37">
        <v>0</v>
      </c>
      <c r="S137" s="37">
        <v>0</v>
      </c>
      <c r="T137" s="37">
        <v>0</v>
      </c>
      <c r="U137" s="37">
        <v>159</v>
      </c>
      <c r="V137" s="37">
        <v>0</v>
      </c>
      <c r="W137" s="37">
        <v>0</v>
      </c>
      <c r="X137" s="37">
        <v>0</v>
      </c>
      <c r="Y137" s="37">
        <v>0</v>
      </c>
      <c r="Z137" s="37">
        <v>0</v>
      </c>
      <c r="AA137" s="37">
        <v>0</v>
      </c>
      <c r="AB137" s="37">
        <v>0</v>
      </c>
      <c r="AC137" s="37">
        <v>0</v>
      </c>
      <c r="AD137" s="37">
        <v>0</v>
      </c>
      <c r="AE137" s="37">
        <v>0</v>
      </c>
      <c r="AF137" s="37">
        <v>0</v>
      </c>
      <c r="AG137" s="37">
        <v>0</v>
      </c>
      <c r="AH137" s="37">
        <v>0</v>
      </c>
      <c r="AI137" s="37">
        <v>0</v>
      </c>
      <c r="AJ137" s="37">
        <v>0</v>
      </c>
      <c r="AK137" s="37">
        <v>0</v>
      </c>
      <c r="AL137" s="37">
        <v>64</v>
      </c>
      <c r="AM137" s="37">
        <v>12.4</v>
      </c>
      <c r="AN137" s="37">
        <v>0</v>
      </c>
      <c r="AO137" s="37">
        <v>0</v>
      </c>
      <c r="AP137" s="37">
        <v>2008.8000000000002</v>
      </c>
      <c r="AQ137" s="37">
        <v>502.19999999999982</v>
      </c>
      <c r="AR137" s="37">
        <v>0</v>
      </c>
      <c r="AS137" s="37">
        <v>0</v>
      </c>
      <c r="AT137" s="37">
        <v>0</v>
      </c>
      <c r="AU137" s="37">
        <v>0</v>
      </c>
      <c r="AV137" s="37">
        <v>0</v>
      </c>
      <c r="AW137" s="37">
        <v>0</v>
      </c>
      <c r="AX137" s="37">
        <v>0</v>
      </c>
      <c r="AY137" s="37">
        <v>488</v>
      </c>
      <c r="AZ137" s="37">
        <v>5.0999999999999996</v>
      </c>
      <c r="BA137" s="37">
        <v>0</v>
      </c>
      <c r="BB137" s="37">
        <v>0</v>
      </c>
      <c r="BC137" s="37">
        <v>0</v>
      </c>
      <c r="BD137" s="37">
        <v>0</v>
      </c>
      <c r="BE137" s="37">
        <v>0</v>
      </c>
      <c r="BF137" s="37">
        <v>0</v>
      </c>
      <c r="BG137" s="37">
        <v>0</v>
      </c>
      <c r="BH137" s="37">
        <v>0</v>
      </c>
      <c r="BI137" s="37">
        <v>0</v>
      </c>
      <c r="BJ137" s="37">
        <v>0</v>
      </c>
      <c r="BK137" s="37">
        <v>11750</v>
      </c>
      <c r="BL137" s="37">
        <v>0</v>
      </c>
      <c r="BM137" s="37">
        <v>0</v>
      </c>
      <c r="BN137" s="37">
        <v>49</v>
      </c>
      <c r="BO137" s="37">
        <v>16</v>
      </c>
      <c r="BP137" s="37">
        <v>0</v>
      </c>
      <c r="BQ137" s="37">
        <v>100</v>
      </c>
      <c r="BR137" s="37">
        <v>0</v>
      </c>
      <c r="BS137" s="37">
        <v>1654</v>
      </c>
      <c r="BT137" s="37">
        <v>0</v>
      </c>
      <c r="BU137" s="37">
        <v>0</v>
      </c>
      <c r="BV137" s="37">
        <v>0</v>
      </c>
      <c r="BW137" s="37">
        <v>0</v>
      </c>
      <c r="BX137" s="37">
        <v>0</v>
      </c>
      <c r="BY137" s="37">
        <f t="shared" si="19"/>
        <v>0</v>
      </c>
      <c r="BZ137" s="37">
        <v>0</v>
      </c>
      <c r="CA137" s="37">
        <v>0</v>
      </c>
      <c r="CB137" s="37">
        <v>0</v>
      </c>
      <c r="CC137" s="37">
        <v>0</v>
      </c>
      <c r="CD137" s="37">
        <v>942</v>
      </c>
      <c r="CE137" s="37">
        <v>0</v>
      </c>
      <c r="CF137" s="37">
        <v>1654</v>
      </c>
      <c r="CG137" s="37">
        <v>11</v>
      </c>
      <c r="CH137" s="37">
        <v>0</v>
      </c>
      <c r="CI137" s="37">
        <v>0</v>
      </c>
      <c r="CJ137" s="37">
        <v>0</v>
      </c>
      <c r="CK137" s="37">
        <v>0</v>
      </c>
      <c r="CL137" s="37">
        <v>11</v>
      </c>
      <c r="CM137" s="37">
        <v>0</v>
      </c>
      <c r="CN137" s="37">
        <v>0</v>
      </c>
      <c r="CO137" s="37">
        <v>0</v>
      </c>
      <c r="CP137" s="37">
        <v>0</v>
      </c>
      <c r="CQ137" s="37">
        <v>1</v>
      </c>
      <c r="CR137" s="37">
        <v>0</v>
      </c>
      <c r="CS137" s="37">
        <v>0</v>
      </c>
      <c r="CT137" s="37">
        <v>0</v>
      </c>
      <c r="CU137" s="37">
        <v>0</v>
      </c>
      <c r="CV137" s="37">
        <v>0</v>
      </c>
      <c r="CW137" s="37">
        <v>0</v>
      </c>
      <c r="CX137" s="37">
        <v>2</v>
      </c>
      <c r="CY137" s="37">
        <v>2</v>
      </c>
      <c r="CZ137" s="37">
        <v>0</v>
      </c>
      <c r="DA137" s="37">
        <v>0</v>
      </c>
      <c r="DB137" s="37">
        <v>0</v>
      </c>
      <c r="DC137" s="37">
        <v>0</v>
      </c>
      <c r="DD137" s="37">
        <v>0</v>
      </c>
      <c r="DE137" s="37">
        <v>0</v>
      </c>
      <c r="DF137" s="37">
        <v>115</v>
      </c>
      <c r="DG137" s="37">
        <v>124</v>
      </c>
      <c r="DH137" s="37">
        <v>0</v>
      </c>
      <c r="DI137" s="37">
        <v>0</v>
      </c>
      <c r="DJ137" s="37">
        <v>0</v>
      </c>
      <c r="DK137" s="37">
        <v>0</v>
      </c>
      <c r="DL137" s="37">
        <v>25</v>
      </c>
      <c r="DM137" s="37">
        <v>0</v>
      </c>
      <c r="DN137" s="37">
        <v>2</v>
      </c>
      <c r="DO137" s="37">
        <v>0</v>
      </c>
      <c r="DP137" s="37">
        <v>0</v>
      </c>
      <c r="DQ137" s="37">
        <v>268</v>
      </c>
      <c r="DR137" s="37">
        <v>0</v>
      </c>
      <c r="DS137" s="37">
        <v>0</v>
      </c>
      <c r="DT137" s="37">
        <v>0</v>
      </c>
      <c r="DU137" s="37">
        <v>0</v>
      </c>
      <c r="DV137" s="37">
        <v>13</v>
      </c>
      <c r="DW137" s="37">
        <v>0</v>
      </c>
      <c r="DX137" s="37">
        <v>0</v>
      </c>
      <c r="DY137" s="37">
        <v>0</v>
      </c>
      <c r="DZ137" s="37">
        <v>0</v>
      </c>
      <c r="EA137" s="37">
        <v>0</v>
      </c>
      <c r="EB137" s="37">
        <v>0</v>
      </c>
      <c r="EC137" s="37">
        <v>0</v>
      </c>
      <c r="ED137" s="37">
        <v>0</v>
      </c>
      <c r="EE137" s="37">
        <v>0</v>
      </c>
      <c r="EF137" s="37">
        <v>0</v>
      </c>
      <c r="EG137" s="37">
        <v>0</v>
      </c>
      <c r="EH137" s="37">
        <v>0</v>
      </c>
      <c r="EI137" s="37">
        <v>0</v>
      </c>
      <c r="EJ137" s="37">
        <v>0</v>
      </c>
      <c r="EK137" s="37">
        <v>0</v>
      </c>
      <c r="EL137" s="37">
        <v>0</v>
      </c>
      <c r="EM137" s="37">
        <v>0</v>
      </c>
      <c r="EN137" s="37">
        <v>0</v>
      </c>
      <c r="EO137" s="37">
        <v>0</v>
      </c>
      <c r="EP137" s="37">
        <v>0</v>
      </c>
      <c r="EQ137" s="37">
        <v>0</v>
      </c>
      <c r="ER137" s="37">
        <v>15</v>
      </c>
      <c r="ES137" s="37">
        <v>0</v>
      </c>
      <c r="ET137" s="37">
        <v>0</v>
      </c>
      <c r="EU137" s="37">
        <v>0</v>
      </c>
      <c r="EV137" s="37">
        <v>0</v>
      </c>
      <c r="EW137" s="37">
        <v>0</v>
      </c>
      <c r="EX137" s="37">
        <v>0</v>
      </c>
      <c r="EY137" s="37">
        <v>0</v>
      </c>
      <c r="EZ137" s="37">
        <v>0</v>
      </c>
      <c r="FA137" s="37">
        <v>0</v>
      </c>
      <c r="FB137" s="37">
        <v>0</v>
      </c>
      <c r="FC137" s="37">
        <v>0</v>
      </c>
      <c r="FD137" s="37">
        <v>0</v>
      </c>
      <c r="FE137" s="37">
        <v>0</v>
      </c>
      <c r="FF137" s="37">
        <v>0</v>
      </c>
      <c r="FG137" s="37">
        <v>0</v>
      </c>
      <c r="FH137" s="37">
        <v>0</v>
      </c>
      <c r="FI137" s="37">
        <v>0</v>
      </c>
      <c r="FJ137" s="37">
        <v>0</v>
      </c>
      <c r="FK137" s="37">
        <v>0</v>
      </c>
      <c r="FL137" s="37">
        <v>0</v>
      </c>
      <c r="FM137" s="37">
        <v>0</v>
      </c>
      <c r="FN137" s="37">
        <v>0</v>
      </c>
      <c r="FO137" s="37">
        <v>0</v>
      </c>
      <c r="FP137" s="37">
        <v>0</v>
      </c>
      <c r="FQ137" s="37">
        <v>0</v>
      </c>
      <c r="FR137" s="37">
        <v>0</v>
      </c>
      <c r="FS137" s="37">
        <v>0</v>
      </c>
      <c r="FT137" s="37">
        <v>0</v>
      </c>
      <c r="FU137" s="37">
        <v>0</v>
      </c>
      <c r="FV137" s="37">
        <v>0</v>
      </c>
      <c r="FW137" s="37">
        <v>0</v>
      </c>
      <c r="FX137" s="37">
        <v>0</v>
      </c>
      <c r="FY137" s="37">
        <v>0</v>
      </c>
      <c r="FZ137" s="37">
        <v>0</v>
      </c>
      <c r="GA137" s="194">
        <v>0</v>
      </c>
      <c r="GB137" s="194">
        <v>0</v>
      </c>
      <c r="GC137" s="194">
        <v>0</v>
      </c>
      <c r="GD137" s="194">
        <v>0</v>
      </c>
      <c r="GE137" s="194">
        <v>0</v>
      </c>
      <c r="GF137" s="194">
        <v>0</v>
      </c>
      <c r="GG137" s="194">
        <v>0</v>
      </c>
      <c r="GH137" s="194">
        <v>0</v>
      </c>
      <c r="GI137" s="194">
        <v>0</v>
      </c>
      <c r="GJ137" s="194">
        <v>0</v>
      </c>
      <c r="GK137" s="194">
        <v>0</v>
      </c>
      <c r="GL137" s="194"/>
      <c r="GM137" s="194">
        <f t="shared" si="20"/>
        <v>0</v>
      </c>
      <c r="GN137" s="194">
        <f t="shared" si="21"/>
        <v>0</v>
      </c>
      <c r="GO137" s="194"/>
      <c r="GP137" s="194">
        <v>0</v>
      </c>
      <c r="GQ137" s="194">
        <v>0</v>
      </c>
      <c r="GR137" s="194">
        <v>0</v>
      </c>
      <c r="GS137" s="194">
        <v>0</v>
      </c>
      <c r="GT137" s="194">
        <v>0</v>
      </c>
      <c r="GU137" s="194">
        <v>0</v>
      </c>
      <c r="GV137" s="194">
        <v>0</v>
      </c>
      <c r="GW137" s="194"/>
      <c r="GX137" s="194">
        <f t="shared" si="22"/>
        <v>0</v>
      </c>
      <c r="GY137" s="194"/>
      <c r="GZ137" s="194"/>
      <c r="HA137" s="194"/>
      <c r="HB137" s="194"/>
      <c r="HC137" s="194">
        <v>0</v>
      </c>
      <c r="HD137" s="194">
        <v>0</v>
      </c>
      <c r="HE137" s="194">
        <v>0</v>
      </c>
      <c r="HF137" s="194">
        <v>0</v>
      </c>
      <c r="HG137" s="194">
        <v>0</v>
      </c>
      <c r="HH137" s="194">
        <v>0</v>
      </c>
      <c r="HI137" s="194">
        <v>0</v>
      </c>
      <c r="HJ137" s="194">
        <v>0</v>
      </c>
      <c r="HK137" s="194">
        <v>0</v>
      </c>
      <c r="HL137" s="194">
        <v>0</v>
      </c>
      <c r="HM137" s="194">
        <v>0</v>
      </c>
      <c r="HN137" s="194">
        <v>0</v>
      </c>
      <c r="HO137" s="194">
        <v>0</v>
      </c>
      <c r="HP137" s="194">
        <v>0</v>
      </c>
      <c r="HQ137" s="194">
        <v>0</v>
      </c>
      <c r="HR137" s="194">
        <v>0</v>
      </c>
      <c r="HS137" s="194">
        <v>0</v>
      </c>
      <c r="HT137" s="194">
        <v>0</v>
      </c>
      <c r="HU137" s="194">
        <v>0</v>
      </c>
    </row>
    <row r="138" spans="1:229" ht="75" x14ac:dyDescent="0.25">
      <c r="A138" s="17">
        <v>129</v>
      </c>
      <c r="B138" s="18" t="s">
        <v>300</v>
      </c>
      <c r="C138" s="18" t="s">
        <v>1224</v>
      </c>
      <c r="D138" s="19">
        <v>1389512228</v>
      </c>
      <c r="E138" s="18" t="s">
        <v>989</v>
      </c>
      <c r="F138" s="18" t="s">
        <v>937</v>
      </c>
      <c r="G138" s="16">
        <f t="shared" si="23"/>
        <v>1173.4000000000001</v>
      </c>
      <c r="H138" s="16">
        <f t="shared" si="24"/>
        <v>10257.6</v>
      </c>
      <c r="I138" s="36">
        <f t="shared" si="25"/>
        <v>11431</v>
      </c>
      <c r="J138" s="38">
        <v>0</v>
      </c>
      <c r="K138" s="38">
        <v>0</v>
      </c>
      <c r="L138" s="37">
        <v>0</v>
      </c>
      <c r="M138" s="37">
        <v>0</v>
      </c>
      <c r="N138" s="37">
        <v>0</v>
      </c>
      <c r="O138" s="37">
        <v>198</v>
      </c>
      <c r="P138" s="37">
        <v>0</v>
      </c>
      <c r="Q138" s="37">
        <v>0</v>
      </c>
      <c r="R138" s="37">
        <v>0</v>
      </c>
      <c r="S138" s="37">
        <v>0</v>
      </c>
      <c r="T138" s="37">
        <v>0</v>
      </c>
      <c r="U138" s="37">
        <v>17</v>
      </c>
      <c r="V138" s="37">
        <v>0</v>
      </c>
      <c r="W138" s="37">
        <v>0</v>
      </c>
      <c r="X138" s="37">
        <v>0</v>
      </c>
      <c r="Y138" s="37">
        <v>0</v>
      </c>
      <c r="Z138" s="37">
        <v>0</v>
      </c>
      <c r="AA138" s="37">
        <v>0</v>
      </c>
      <c r="AB138" s="37">
        <v>0</v>
      </c>
      <c r="AC138" s="37">
        <v>0</v>
      </c>
      <c r="AD138" s="37">
        <v>0</v>
      </c>
      <c r="AE138" s="37">
        <v>0</v>
      </c>
      <c r="AF138" s="37">
        <v>0</v>
      </c>
      <c r="AG138" s="37">
        <v>0</v>
      </c>
      <c r="AH138" s="37">
        <v>0</v>
      </c>
      <c r="AI138" s="37">
        <v>0</v>
      </c>
      <c r="AJ138" s="37">
        <v>0</v>
      </c>
      <c r="AK138" s="37">
        <v>0</v>
      </c>
      <c r="AL138" s="37">
        <v>116</v>
      </c>
      <c r="AM138" s="37">
        <v>1.8</v>
      </c>
      <c r="AN138" s="37">
        <v>0</v>
      </c>
      <c r="AO138" s="37">
        <v>0</v>
      </c>
      <c r="AP138" s="37">
        <v>958.40000000000009</v>
      </c>
      <c r="AQ138" s="37">
        <v>239.59999999999991</v>
      </c>
      <c r="AR138" s="37">
        <v>0</v>
      </c>
      <c r="AS138" s="37">
        <v>0</v>
      </c>
      <c r="AT138" s="37">
        <v>0</v>
      </c>
      <c r="AU138" s="37">
        <v>0</v>
      </c>
      <c r="AV138" s="37">
        <v>0</v>
      </c>
      <c r="AW138" s="37">
        <v>0</v>
      </c>
      <c r="AX138" s="37">
        <v>0</v>
      </c>
      <c r="AY138" s="37">
        <v>483</v>
      </c>
      <c r="AZ138" s="37">
        <v>2.5</v>
      </c>
      <c r="BA138" s="37">
        <v>0</v>
      </c>
      <c r="BB138" s="37">
        <v>0</v>
      </c>
      <c r="BC138" s="37">
        <v>0</v>
      </c>
      <c r="BD138" s="37">
        <v>0</v>
      </c>
      <c r="BE138" s="37">
        <v>0</v>
      </c>
      <c r="BF138" s="37">
        <v>0</v>
      </c>
      <c r="BG138" s="37">
        <v>0</v>
      </c>
      <c r="BH138" s="37">
        <v>0</v>
      </c>
      <c r="BI138" s="37">
        <v>0</v>
      </c>
      <c r="BJ138" s="37">
        <v>0</v>
      </c>
      <c r="BK138" s="37">
        <v>9980</v>
      </c>
      <c r="BL138" s="37">
        <v>0</v>
      </c>
      <c r="BM138" s="37">
        <v>0</v>
      </c>
      <c r="BN138" s="37">
        <v>24</v>
      </c>
      <c r="BO138" s="37">
        <v>0</v>
      </c>
      <c r="BP138" s="37">
        <v>0</v>
      </c>
      <c r="BQ138" s="37">
        <v>0</v>
      </c>
      <c r="BR138" s="37">
        <v>0</v>
      </c>
      <c r="BS138" s="37">
        <v>706</v>
      </c>
      <c r="BT138" s="37">
        <v>0</v>
      </c>
      <c r="BU138" s="37">
        <v>0</v>
      </c>
      <c r="BV138" s="37">
        <v>0</v>
      </c>
      <c r="BW138" s="37">
        <v>0</v>
      </c>
      <c r="BX138" s="37">
        <v>0</v>
      </c>
      <c r="BY138" s="37">
        <f t="shared" si="19"/>
        <v>0</v>
      </c>
      <c r="BZ138" s="37">
        <v>0</v>
      </c>
      <c r="CA138" s="37">
        <v>0</v>
      </c>
      <c r="CB138" s="37">
        <v>0</v>
      </c>
      <c r="CC138" s="37">
        <v>0</v>
      </c>
      <c r="CD138" s="37">
        <v>3516</v>
      </c>
      <c r="CE138" s="37">
        <v>0</v>
      </c>
      <c r="CF138" s="37">
        <v>706.5</v>
      </c>
      <c r="CG138" s="37">
        <v>9</v>
      </c>
      <c r="CH138" s="37">
        <v>3</v>
      </c>
      <c r="CI138" s="37">
        <v>0</v>
      </c>
      <c r="CJ138" s="37">
        <v>0</v>
      </c>
      <c r="CK138" s="37">
        <v>0</v>
      </c>
      <c r="CL138" s="37">
        <v>6</v>
      </c>
      <c r="CM138" s="37">
        <v>0</v>
      </c>
      <c r="CN138" s="37">
        <v>0</v>
      </c>
      <c r="CO138" s="37">
        <v>0</v>
      </c>
      <c r="CP138" s="37">
        <v>0</v>
      </c>
      <c r="CQ138" s="37">
        <v>3</v>
      </c>
      <c r="CR138" s="37">
        <v>0</v>
      </c>
      <c r="CS138" s="37">
        <v>0</v>
      </c>
      <c r="CT138" s="37">
        <v>0</v>
      </c>
      <c r="CU138" s="37">
        <v>0</v>
      </c>
      <c r="CV138" s="37">
        <v>0</v>
      </c>
      <c r="CW138" s="37">
        <v>0</v>
      </c>
      <c r="CX138" s="37">
        <v>1</v>
      </c>
      <c r="CY138" s="37">
        <v>1</v>
      </c>
      <c r="CZ138" s="37">
        <v>0</v>
      </c>
      <c r="DA138" s="37">
        <v>0</v>
      </c>
      <c r="DB138" s="37">
        <v>0</v>
      </c>
      <c r="DC138" s="37">
        <v>0</v>
      </c>
      <c r="DD138" s="37">
        <v>0</v>
      </c>
      <c r="DE138" s="37">
        <v>0</v>
      </c>
      <c r="DF138" s="37">
        <v>0</v>
      </c>
      <c r="DG138" s="37">
        <v>38</v>
      </c>
      <c r="DH138" s="37">
        <v>0</v>
      </c>
      <c r="DI138" s="37">
        <v>0</v>
      </c>
      <c r="DJ138" s="37">
        <v>0</v>
      </c>
      <c r="DK138" s="37">
        <v>8</v>
      </c>
      <c r="DL138" s="37">
        <v>0</v>
      </c>
      <c r="DM138" s="37">
        <v>0</v>
      </c>
      <c r="DN138" s="37">
        <v>0</v>
      </c>
      <c r="DO138" s="37">
        <v>0</v>
      </c>
      <c r="DP138" s="37">
        <v>0</v>
      </c>
      <c r="DQ138" s="37">
        <v>0</v>
      </c>
      <c r="DR138" s="37">
        <v>0</v>
      </c>
      <c r="DS138" s="37">
        <v>0</v>
      </c>
      <c r="DT138" s="37">
        <v>0</v>
      </c>
      <c r="DU138" s="37">
        <v>0</v>
      </c>
      <c r="DV138" s="37">
        <v>0</v>
      </c>
      <c r="DW138" s="37">
        <v>0</v>
      </c>
      <c r="DX138" s="37">
        <v>0</v>
      </c>
      <c r="DY138" s="37">
        <v>0</v>
      </c>
      <c r="DZ138" s="37">
        <v>0</v>
      </c>
      <c r="EA138" s="37">
        <v>0</v>
      </c>
      <c r="EB138" s="37">
        <v>0</v>
      </c>
      <c r="EC138" s="37">
        <v>0</v>
      </c>
      <c r="ED138" s="37">
        <v>0</v>
      </c>
      <c r="EE138" s="37">
        <v>0</v>
      </c>
      <c r="EF138" s="37">
        <v>0</v>
      </c>
      <c r="EG138" s="37">
        <v>0</v>
      </c>
      <c r="EH138" s="37">
        <v>0</v>
      </c>
      <c r="EI138" s="37">
        <v>0</v>
      </c>
      <c r="EJ138" s="37">
        <v>0</v>
      </c>
      <c r="EK138" s="37">
        <v>0</v>
      </c>
      <c r="EL138" s="37">
        <v>0</v>
      </c>
      <c r="EM138" s="37">
        <v>0</v>
      </c>
      <c r="EN138" s="37">
        <v>0</v>
      </c>
      <c r="EO138" s="37">
        <v>0</v>
      </c>
      <c r="EP138" s="37">
        <v>0</v>
      </c>
      <c r="EQ138" s="37">
        <v>0</v>
      </c>
      <c r="ER138" s="37">
        <v>15</v>
      </c>
      <c r="ES138" s="37">
        <v>0</v>
      </c>
      <c r="ET138" s="37">
        <v>0</v>
      </c>
      <c r="EU138" s="37">
        <v>0</v>
      </c>
      <c r="EV138" s="37">
        <v>0</v>
      </c>
      <c r="EW138" s="37">
        <v>0</v>
      </c>
      <c r="EX138" s="37">
        <v>0</v>
      </c>
      <c r="EY138" s="37">
        <v>0</v>
      </c>
      <c r="EZ138" s="37">
        <v>0</v>
      </c>
      <c r="FA138" s="37">
        <v>0</v>
      </c>
      <c r="FB138" s="37">
        <v>0</v>
      </c>
      <c r="FC138" s="37">
        <v>0</v>
      </c>
      <c r="FD138" s="37">
        <v>0</v>
      </c>
      <c r="FE138" s="37">
        <v>0</v>
      </c>
      <c r="FF138" s="37">
        <v>0</v>
      </c>
      <c r="FG138" s="37">
        <v>0</v>
      </c>
      <c r="FH138" s="37">
        <v>0</v>
      </c>
      <c r="FI138" s="37">
        <v>0</v>
      </c>
      <c r="FJ138" s="37">
        <v>0</v>
      </c>
      <c r="FK138" s="37">
        <v>0</v>
      </c>
      <c r="FL138" s="37">
        <v>0</v>
      </c>
      <c r="FM138" s="37">
        <v>0</v>
      </c>
      <c r="FN138" s="37">
        <v>0</v>
      </c>
      <c r="FO138" s="37">
        <v>0</v>
      </c>
      <c r="FP138" s="37">
        <v>0</v>
      </c>
      <c r="FQ138" s="37">
        <v>0</v>
      </c>
      <c r="FR138" s="37">
        <v>0</v>
      </c>
      <c r="FS138" s="37">
        <v>0</v>
      </c>
      <c r="FT138" s="37">
        <v>0</v>
      </c>
      <c r="FU138" s="37">
        <v>0</v>
      </c>
      <c r="FV138" s="37">
        <v>0</v>
      </c>
      <c r="FW138" s="37">
        <v>0</v>
      </c>
      <c r="FX138" s="37">
        <v>0</v>
      </c>
      <c r="FY138" s="37">
        <v>0</v>
      </c>
      <c r="FZ138" s="37">
        <v>0</v>
      </c>
      <c r="GA138" s="194">
        <v>0</v>
      </c>
      <c r="GB138" s="194">
        <v>0</v>
      </c>
      <c r="GC138" s="194">
        <v>0</v>
      </c>
      <c r="GD138" s="194">
        <v>0</v>
      </c>
      <c r="GE138" s="194">
        <v>0</v>
      </c>
      <c r="GF138" s="194">
        <v>0</v>
      </c>
      <c r="GG138" s="194">
        <v>0</v>
      </c>
      <c r="GH138" s="194">
        <v>0</v>
      </c>
      <c r="GI138" s="194">
        <v>0</v>
      </c>
      <c r="GJ138" s="194">
        <v>0</v>
      </c>
      <c r="GK138" s="194">
        <v>0</v>
      </c>
      <c r="GL138" s="194"/>
      <c r="GM138" s="194">
        <f t="shared" si="20"/>
        <v>0</v>
      </c>
      <c r="GN138" s="194">
        <f t="shared" si="21"/>
        <v>0</v>
      </c>
      <c r="GO138" s="194"/>
      <c r="GP138" s="194">
        <v>0</v>
      </c>
      <c r="GQ138" s="194">
        <v>0</v>
      </c>
      <c r="GR138" s="194">
        <v>0</v>
      </c>
      <c r="GS138" s="194">
        <v>0</v>
      </c>
      <c r="GT138" s="194">
        <v>0</v>
      </c>
      <c r="GU138" s="194">
        <v>0</v>
      </c>
      <c r="GV138" s="194">
        <v>0</v>
      </c>
      <c r="GW138" s="194"/>
      <c r="GX138" s="194">
        <f t="shared" si="22"/>
        <v>0</v>
      </c>
      <c r="GY138" s="194"/>
      <c r="GZ138" s="194"/>
      <c r="HA138" s="194"/>
      <c r="HB138" s="194"/>
      <c r="HC138" s="194">
        <v>0</v>
      </c>
      <c r="HD138" s="194">
        <v>0</v>
      </c>
      <c r="HE138" s="194">
        <v>0</v>
      </c>
      <c r="HF138" s="194">
        <v>0</v>
      </c>
      <c r="HG138" s="194">
        <v>0</v>
      </c>
      <c r="HH138" s="194">
        <v>0</v>
      </c>
      <c r="HI138" s="194">
        <v>0</v>
      </c>
      <c r="HJ138" s="194">
        <v>0</v>
      </c>
      <c r="HK138" s="194">
        <v>0</v>
      </c>
      <c r="HL138" s="194">
        <v>0</v>
      </c>
      <c r="HM138" s="194">
        <v>0</v>
      </c>
      <c r="HN138" s="194">
        <v>0</v>
      </c>
      <c r="HO138" s="194">
        <v>0</v>
      </c>
      <c r="HP138" s="194">
        <v>0</v>
      </c>
      <c r="HQ138" s="194">
        <v>0</v>
      </c>
      <c r="HR138" s="194">
        <v>0</v>
      </c>
      <c r="HS138" s="194">
        <v>0</v>
      </c>
      <c r="HT138" s="194">
        <v>0</v>
      </c>
      <c r="HU138" s="194">
        <v>0</v>
      </c>
    </row>
    <row r="139" spans="1:229" ht="75" x14ac:dyDescent="0.25">
      <c r="A139" s="17">
        <v>130</v>
      </c>
      <c r="B139" s="18" t="s">
        <v>300</v>
      </c>
      <c r="C139" s="18" t="s">
        <v>1225</v>
      </c>
      <c r="D139" s="19">
        <v>1389512223</v>
      </c>
      <c r="E139" s="18" t="s">
        <v>989</v>
      </c>
      <c r="F139" s="18" t="s">
        <v>937</v>
      </c>
      <c r="G139" s="16">
        <f t="shared" si="23"/>
        <v>4219.2</v>
      </c>
      <c r="H139" s="16">
        <f t="shared" si="24"/>
        <v>22741.8</v>
      </c>
      <c r="I139" s="36">
        <f t="shared" si="25"/>
        <v>26961</v>
      </c>
      <c r="J139" s="38">
        <v>0</v>
      </c>
      <c r="K139" s="38">
        <v>0</v>
      </c>
      <c r="L139" s="37">
        <v>0</v>
      </c>
      <c r="M139" s="37">
        <v>0</v>
      </c>
      <c r="N139" s="37">
        <v>0</v>
      </c>
      <c r="O139" s="37">
        <v>0</v>
      </c>
      <c r="P139" s="37">
        <v>0</v>
      </c>
      <c r="Q139" s="37">
        <v>0</v>
      </c>
      <c r="R139" s="37">
        <v>0</v>
      </c>
      <c r="S139" s="37">
        <v>0</v>
      </c>
      <c r="T139" s="37">
        <v>0</v>
      </c>
      <c r="U139" s="37">
        <v>0</v>
      </c>
      <c r="V139" s="37">
        <v>0</v>
      </c>
      <c r="W139" s="37">
        <v>0</v>
      </c>
      <c r="X139" s="37">
        <v>0</v>
      </c>
      <c r="Y139" s="37">
        <v>0</v>
      </c>
      <c r="Z139" s="37">
        <v>0</v>
      </c>
      <c r="AA139" s="37">
        <v>0</v>
      </c>
      <c r="AB139" s="37">
        <v>0</v>
      </c>
      <c r="AC139" s="37">
        <v>0</v>
      </c>
      <c r="AD139" s="37">
        <v>0</v>
      </c>
      <c r="AE139" s="37">
        <v>0</v>
      </c>
      <c r="AF139" s="37">
        <v>0</v>
      </c>
      <c r="AG139" s="37">
        <v>0</v>
      </c>
      <c r="AH139" s="37">
        <v>0</v>
      </c>
      <c r="AI139" s="37">
        <v>0</v>
      </c>
      <c r="AJ139" s="37">
        <v>0</v>
      </c>
      <c r="AK139" s="37">
        <v>0</v>
      </c>
      <c r="AL139" s="37">
        <v>0</v>
      </c>
      <c r="AM139" s="37">
        <v>0</v>
      </c>
      <c r="AN139" s="37">
        <v>0</v>
      </c>
      <c r="AO139" s="37">
        <v>0</v>
      </c>
      <c r="AP139" s="37">
        <v>4219.2</v>
      </c>
      <c r="AQ139" s="37">
        <v>1054.8000000000002</v>
      </c>
      <c r="AR139" s="37">
        <v>0</v>
      </c>
      <c r="AS139" s="37">
        <v>0</v>
      </c>
      <c r="AT139" s="37">
        <v>0</v>
      </c>
      <c r="AU139" s="37">
        <v>0</v>
      </c>
      <c r="AV139" s="37">
        <v>0</v>
      </c>
      <c r="AW139" s="37">
        <v>0</v>
      </c>
      <c r="AX139" s="37">
        <v>0</v>
      </c>
      <c r="AY139" s="37">
        <v>1172</v>
      </c>
      <c r="AZ139" s="37">
        <v>4.5</v>
      </c>
      <c r="BA139" s="37">
        <v>0</v>
      </c>
      <c r="BB139" s="37">
        <v>0</v>
      </c>
      <c r="BC139" s="37">
        <v>0</v>
      </c>
      <c r="BD139" s="37">
        <v>0</v>
      </c>
      <c r="BE139" s="37">
        <v>0</v>
      </c>
      <c r="BF139" s="37">
        <v>0</v>
      </c>
      <c r="BG139" s="37">
        <v>0</v>
      </c>
      <c r="BH139" s="37">
        <v>0</v>
      </c>
      <c r="BI139" s="37">
        <v>0</v>
      </c>
      <c r="BJ139" s="37">
        <v>0</v>
      </c>
      <c r="BK139" s="37">
        <v>20816</v>
      </c>
      <c r="BL139" s="37">
        <v>0</v>
      </c>
      <c r="BM139" s="37">
        <v>0</v>
      </c>
      <c r="BN139" s="37">
        <v>254</v>
      </c>
      <c r="BO139" s="37">
        <v>25</v>
      </c>
      <c r="BP139" s="37">
        <v>0</v>
      </c>
      <c r="BQ139" s="37">
        <v>308</v>
      </c>
      <c r="BR139" s="37">
        <v>0</v>
      </c>
      <c r="BS139" s="37">
        <v>3516</v>
      </c>
      <c r="BT139" s="37">
        <v>0</v>
      </c>
      <c r="BU139" s="37">
        <v>0</v>
      </c>
      <c r="BV139" s="37">
        <v>0</v>
      </c>
      <c r="BW139" s="37">
        <v>0</v>
      </c>
      <c r="BX139" s="37">
        <v>0</v>
      </c>
      <c r="BY139" s="37">
        <f t="shared" si="19"/>
        <v>0</v>
      </c>
      <c r="BZ139" s="37">
        <v>0</v>
      </c>
      <c r="CA139" s="37">
        <v>0</v>
      </c>
      <c r="CB139" s="37">
        <v>0</v>
      </c>
      <c r="CC139" s="37">
        <v>0</v>
      </c>
      <c r="CD139" s="37">
        <v>1337.3333333333333</v>
      </c>
      <c r="CE139" s="37">
        <v>0</v>
      </c>
      <c r="CF139" s="37">
        <v>3516</v>
      </c>
      <c r="CG139" s="37">
        <v>5</v>
      </c>
      <c r="CH139" s="37">
        <v>0</v>
      </c>
      <c r="CI139" s="37">
        <v>0</v>
      </c>
      <c r="CJ139" s="37">
        <v>0</v>
      </c>
      <c r="CK139" s="37">
        <v>0</v>
      </c>
      <c r="CL139" s="37">
        <v>5</v>
      </c>
      <c r="CM139" s="37">
        <v>0</v>
      </c>
      <c r="CN139" s="37">
        <v>0</v>
      </c>
      <c r="CO139" s="37">
        <v>0</v>
      </c>
      <c r="CP139" s="37">
        <v>0</v>
      </c>
      <c r="CQ139" s="37">
        <v>3</v>
      </c>
      <c r="CR139" s="37">
        <v>0</v>
      </c>
      <c r="CS139" s="37">
        <v>0</v>
      </c>
      <c r="CT139" s="37">
        <v>0</v>
      </c>
      <c r="CU139" s="37">
        <v>0</v>
      </c>
      <c r="CV139" s="37">
        <v>0</v>
      </c>
      <c r="CW139" s="37">
        <v>0</v>
      </c>
      <c r="CX139" s="37">
        <v>1</v>
      </c>
      <c r="CY139" s="37">
        <v>1</v>
      </c>
      <c r="CZ139" s="37">
        <v>0</v>
      </c>
      <c r="DA139" s="37">
        <v>0</v>
      </c>
      <c r="DB139" s="37">
        <v>0</v>
      </c>
      <c r="DC139" s="37">
        <v>0</v>
      </c>
      <c r="DD139" s="37">
        <v>0</v>
      </c>
      <c r="DE139" s="37">
        <v>0</v>
      </c>
      <c r="DF139" s="37">
        <v>455</v>
      </c>
      <c r="DG139" s="37">
        <v>0</v>
      </c>
      <c r="DH139" s="37">
        <v>0</v>
      </c>
      <c r="DI139" s="37">
        <v>0</v>
      </c>
      <c r="DJ139" s="37">
        <v>0</v>
      </c>
      <c r="DK139" s="37">
        <v>0</v>
      </c>
      <c r="DL139" s="37">
        <v>31</v>
      </c>
      <c r="DM139" s="37">
        <v>0</v>
      </c>
      <c r="DN139" s="37">
        <v>1</v>
      </c>
      <c r="DO139" s="37">
        <v>0</v>
      </c>
      <c r="DP139" s="37">
        <v>0</v>
      </c>
      <c r="DQ139" s="37">
        <v>0</v>
      </c>
      <c r="DR139" s="37">
        <v>0</v>
      </c>
      <c r="DS139" s="37">
        <v>0</v>
      </c>
      <c r="DT139" s="37">
        <v>0</v>
      </c>
      <c r="DU139" s="37">
        <v>0</v>
      </c>
      <c r="DV139" s="37">
        <v>108</v>
      </c>
      <c r="DW139" s="37">
        <v>0</v>
      </c>
      <c r="DX139" s="37">
        <v>0</v>
      </c>
      <c r="DY139" s="37">
        <v>0</v>
      </c>
      <c r="DZ139" s="37">
        <v>0</v>
      </c>
      <c r="EA139" s="37">
        <v>0</v>
      </c>
      <c r="EB139" s="37">
        <v>0</v>
      </c>
      <c r="EC139" s="37">
        <v>6</v>
      </c>
      <c r="ED139" s="37">
        <v>0</v>
      </c>
      <c r="EE139" s="37">
        <v>0</v>
      </c>
      <c r="EF139" s="37">
        <v>0</v>
      </c>
      <c r="EG139" s="37">
        <v>0</v>
      </c>
      <c r="EH139" s="37">
        <v>0</v>
      </c>
      <c r="EI139" s="37">
        <v>0</v>
      </c>
      <c r="EJ139" s="37">
        <v>0</v>
      </c>
      <c r="EK139" s="37">
        <v>0</v>
      </c>
      <c r="EL139" s="37">
        <v>0</v>
      </c>
      <c r="EM139" s="37">
        <v>0</v>
      </c>
      <c r="EN139" s="37">
        <v>0</v>
      </c>
      <c r="EO139" s="37">
        <v>0</v>
      </c>
      <c r="EP139" s="37">
        <v>0</v>
      </c>
      <c r="EQ139" s="37">
        <v>0</v>
      </c>
      <c r="ER139" s="37">
        <v>15</v>
      </c>
      <c r="ES139" s="37">
        <v>0</v>
      </c>
      <c r="ET139" s="37">
        <v>0</v>
      </c>
      <c r="EU139" s="37">
        <v>0</v>
      </c>
      <c r="EV139" s="37">
        <v>0</v>
      </c>
      <c r="EW139" s="37">
        <v>0</v>
      </c>
      <c r="EX139" s="37">
        <v>0</v>
      </c>
      <c r="EY139" s="37">
        <v>0</v>
      </c>
      <c r="EZ139" s="37">
        <v>0</v>
      </c>
      <c r="FA139" s="37">
        <v>0</v>
      </c>
      <c r="FB139" s="37">
        <v>0</v>
      </c>
      <c r="FC139" s="37">
        <v>0</v>
      </c>
      <c r="FD139" s="37">
        <v>0</v>
      </c>
      <c r="FE139" s="37">
        <v>0</v>
      </c>
      <c r="FF139" s="37">
        <v>0</v>
      </c>
      <c r="FG139" s="37">
        <v>0</v>
      </c>
      <c r="FH139" s="37">
        <v>0</v>
      </c>
      <c r="FI139" s="37">
        <v>0</v>
      </c>
      <c r="FJ139" s="37">
        <v>0</v>
      </c>
      <c r="FK139" s="37">
        <v>0</v>
      </c>
      <c r="FL139" s="37">
        <v>0</v>
      </c>
      <c r="FM139" s="37">
        <v>0</v>
      </c>
      <c r="FN139" s="37">
        <v>0</v>
      </c>
      <c r="FO139" s="37">
        <v>0</v>
      </c>
      <c r="FP139" s="37">
        <v>0</v>
      </c>
      <c r="FQ139" s="37">
        <v>0</v>
      </c>
      <c r="FR139" s="37">
        <v>0</v>
      </c>
      <c r="FS139" s="37">
        <v>0</v>
      </c>
      <c r="FT139" s="37">
        <v>0</v>
      </c>
      <c r="FU139" s="37">
        <v>0</v>
      </c>
      <c r="FV139" s="37">
        <v>0</v>
      </c>
      <c r="FW139" s="37">
        <v>0</v>
      </c>
      <c r="FX139" s="37">
        <v>0</v>
      </c>
      <c r="FY139" s="37">
        <v>0</v>
      </c>
      <c r="FZ139" s="37">
        <v>0</v>
      </c>
      <c r="GA139" s="194">
        <v>0</v>
      </c>
      <c r="GB139" s="194">
        <v>0</v>
      </c>
      <c r="GC139" s="194">
        <v>0</v>
      </c>
      <c r="GD139" s="194">
        <v>0</v>
      </c>
      <c r="GE139" s="194">
        <v>0</v>
      </c>
      <c r="GF139" s="194">
        <v>0</v>
      </c>
      <c r="GG139" s="194">
        <v>0</v>
      </c>
      <c r="GH139" s="194">
        <v>0</v>
      </c>
      <c r="GI139" s="194">
        <v>0</v>
      </c>
      <c r="GJ139" s="194">
        <v>0</v>
      </c>
      <c r="GK139" s="194">
        <v>0</v>
      </c>
      <c r="GL139" s="194"/>
      <c r="GM139" s="194">
        <f t="shared" si="20"/>
        <v>0</v>
      </c>
      <c r="GN139" s="194">
        <f t="shared" si="21"/>
        <v>0</v>
      </c>
      <c r="GO139" s="194"/>
      <c r="GP139" s="194">
        <v>0</v>
      </c>
      <c r="GQ139" s="194">
        <v>0</v>
      </c>
      <c r="GR139" s="194">
        <v>0</v>
      </c>
      <c r="GS139" s="194">
        <v>0</v>
      </c>
      <c r="GT139" s="194">
        <v>0</v>
      </c>
      <c r="GU139" s="194">
        <v>0</v>
      </c>
      <c r="GV139" s="194">
        <v>0</v>
      </c>
      <c r="GW139" s="194"/>
      <c r="GX139" s="194">
        <f t="shared" si="22"/>
        <v>0</v>
      </c>
      <c r="GY139" s="194"/>
      <c r="GZ139" s="194"/>
      <c r="HA139" s="194"/>
      <c r="HB139" s="194"/>
      <c r="HC139" s="194">
        <v>0</v>
      </c>
      <c r="HD139" s="194">
        <v>0</v>
      </c>
      <c r="HE139" s="194">
        <v>0</v>
      </c>
      <c r="HF139" s="194">
        <v>0</v>
      </c>
      <c r="HG139" s="194">
        <v>0</v>
      </c>
      <c r="HH139" s="194">
        <v>0</v>
      </c>
      <c r="HI139" s="194">
        <v>0</v>
      </c>
      <c r="HJ139" s="194">
        <v>0</v>
      </c>
      <c r="HK139" s="194">
        <v>0</v>
      </c>
      <c r="HL139" s="194">
        <v>0</v>
      </c>
      <c r="HM139" s="194">
        <v>0</v>
      </c>
      <c r="HN139" s="194">
        <v>0</v>
      </c>
      <c r="HO139" s="194">
        <v>0</v>
      </c>
      <c r="HP139" s="194">
        <v>0</v>
      </c>
      <c r="HQ139" s="194">
        <v>0</v>
      </c>
      <c r="HR139" s="194">
        <v>0</v>
      </c>
      <c r="HS139" s="194">
        <v>0</v>
      </c>
      <c r="HT139" s="194">
        <v>0</v>
      </c>
      <c r="HU139" s="194">
        <v>0</v>
      </c>
    </row>
    <row r="140" spans="1:229" ht="75" x14ac:dyDescent="0.25">
      <c r="A140" s="17">
        <v>131</v>
      </c>
      <c r="B140" s="18" t="s">
        <v>300</v>
      </c>
      <c r="C140" s="18" t="s">
        <v>1226</v>
      </c>
      <c r="D140" s="19">
        <v>1389512231</v>
      </c>
      <c r="E140" s="18" t="s">
        <v>989</v>
      </c>
      <c r="F140" s="18" t="s">
        <v>937</v>
      </c>
      <c r="G140" s="16">
        <f t="shared" si="23"/>
        <v>1676.2</v>
      </c>
      <c r="H140" s="16">
        <f t="shared" si="24"/>
        <v>6393.8</v>
      </c>
      <c r="I140" s="36">
        <f t="shared" si="25"/>
        <v>8070</v>
      </c>
      <c r="J140" s="38">
        <v>0</v>
      </c>
      <c r="K140" s="38">
        <v>0</v>
      </c>
      <c r="L140" s="37">
        <v>0</v>
      </c>
      <c r="M140" s="37">
        <v>0</v>
      </c>
      <c r="N140" s="37">
        <v>0</v>
      </c>
      <c r="O140" s="37">
        <v>357</v>
      </c>
      <c r="P140" s="37">
        <v>0</v>
      </c>
      <c r="Q140" s="37">
        <v>0</v>
      </c>
      <c r="R140" s="37">
        <v>0</v>
      </c>
      <c r="S140" s="37">
        <v>0</v>
      </c>
      <c r="T140" s="37">
        <v>0</v>
      </c>
      <c r="U140" s="37">
        <v>0</v>
      </c>
      <c r="V140" s="37">
        <v>0</v>
      </c>
      <c r="W140" s="37">
        <v>0</v>
      </c>
      <c r="X140" s="37">
        <v>0</v>
      </c>
      <c r="Y140" s="37">
        <v>0</v>
      </c>
      <c r="Z140" s="37">
        <v>0</v>
      </c>
      <c r="AA140" s="37">
        <v>0</v>
      </c>
      <c r="AB140" s="37">
        <v>0</v>
      </c>
      <c r="AC140" s="37">
        <v>0</v>
      </c>
      <c r="AD140" s="37">
        <v>0</v>
      </c>
      <c r="AE140" s="37">
        <v>0</v>
      </c>
      <c r="AF140" s="37">
        <v>0</v>
      </c>
      <c r="AG140" s="37">
        <v>0</v>
      </c>
      <c r="AH140" s="37">
        <v>0</v>
      </c>
      <c r="AI140" s="37">
        <v>0</v>
      </c>
      <c r="AJ140" s="37">
        <v>0</v>
      </c>
      <c r="AK140" s="37">
        <v>0</v>
      </c>
      <c r="AL140" s="37">
        <v>119</v>
      </c>
      <c r="AM140" s="37">
        <v>3</v>
      </c>
      <c r="AN140" s="37">
        <v>0</v>
      </c>
      <c r="AO140" s="37">
        <v>0</v>
      </c>
      <c r="AP140" s="37">
        <v>1319.2</v>
      </c>
      <c r="AQ140" s="37">
        <v>329.79999999999995</v>
      </c>
      <c r="AR140" s="37">
        <v>0</v>
      </c>
      <c r="AS140" s="37">
        <v>0</v>
      </c>
      <c r="AT140" s="37">
        <v>0</v>
      </c>
      <c r="AU140" s="37">
        <v>0</v>
      </c>
      <c r="AV140" s="37">
        <v>0</v>
      </c>
      <c r="AW140" s="37">
        <v>0</v>
      </c>
      <c r="AX140" s="37">
        <v>0</v>
      </c>
      <c r="AY140" s="37">
        <v>513</v>
      </c>
      <c r="AZ140" s="37">
        <v>3.2</v>
      </c>
      <c r="BA140" s="37">
        <v>0</v>
      </c>
      <c r="BB140" s="37">
        <v>0</v>
      </c>
      <c r="BC140" s="37">
        <v>0</v>
      </c>
      <c r="BD140" s="37">
        <v>0</v>
      </c>
      <c r="BE140" s="37">
        <v>0</v>
      </c>
      <c r="BF140" s="37">
        <v>0</v>
      </c>
      <c r="BG140" s="37">
        <v>0</v>
      </c>
      <c r="BH140" s="37">
        <v>0</v>
      </c>
      <c r="BI140" s="37">
        <v>0</v>
      </c>
      <c r="BJ140" s="37">
        <v>0</v>
      </c>
      <c r="BK140" s="37">
        <v>6064</v>
      </c>
      <c r="BL140" s="37">
        <v>0</v>
      </c>
      <c r="BM140" s="37">
        <v>0</v>
      </c>
      <c r="BN140" s="37">
        <v>175</v>
      </c>
      <c r="BO140" s="37">
        <v>0</v>
      </c>
      <c r="BP140" s="37">
        <v>0</v>
      </c>
      <c r="BQ140" s="37">
        <v>0</v>
      </c>
      <c r="BR140" s="37">
        <v>0</v>
      </c>
      <c r="BS140" s="37">
        <v>2006</v>
      </c>
      <c r="BT140" s="37">
        <v>0</v>
      </c>
      <c r="BU140" s="37">
        <v>0</v>
      </c>
      <c r="BV140" s="37">
        <v>0</v>
      </c>
      <c r="BW140" s="37">
        <v>0</v>
      </c>
      <c r="BX140" s="37">
        <v>0</v>
      </c>
      <c r="BY140" s="37">
        <f t="shared" si="19"/>
        <v>0</v>
      </c>
      <c r="BZ140" s="37">
        <v>0</v>
      </c>
      <c r="CA140" s="37">
        <v>0</v>
      </c>
      <c r="CB140" s="37">
        <v>0</v>
      </c>
      <c r="CC140" s="37">
        <v>0</v>
      </c>
      <c r="CD140" s="37">
        <v>124</v>
      </c>
      <c r="CE140" s="37">
        <v>0</v>
      </c>
      <c r="CF140" s="37">
        <v>2006</v>
      </c>
      <c r="CG140" s="37">
        <v>4</v>
      </c>
      <c r="CH140" s="37">
        <v>0</v>
      </c>
      <c r="CI140" s="37">
        <v>0</v>
      </c>
      <c r="CJ140" s="37">
        <v>0</v>
      </c>
      <c r="CK140" s="37">
        <v>0</v>
      </c>
      <c r="CL140" s="37">
        <v>4</v>
      </c>
      <c r="CM140" s="37">
        <v>0</v>
      </c>
      <c r="CN140" s="37">
        <v>0</v>
      </c>
      <c r="CO140" s="37">
        <v>0</v>
      </c>
      <c r="CP140" s="37">
        <v>0</v>
      </c>
      <c r="CQ140" s="37">
        <v>1</v>
      </c>
      <c r="CR140" s="37">
        <v>0</v>
      </c>
      <c r="CS140" s="37">
        <v>0</v>
      </c>
      <c r="CT140" s="37">
        <v>0</v>
      </c>
      <c r="CU140" s="37">
        <v>0</v>
      </c>
      <c r="CV140" s="37">
        <v>0</v>
      </c>
      <c r="CW140" s="37">
        <v>0</v>
      </c>
      <c r="CX140" s="37">
        <v>0</v>
      </c>
      <c r="CY140" s="37">
        <v>0</v>
      </c>
      <c r="CZ140" s="37">
        <v>0</v>
      </c>
      <c r="DA140" s="37">
        <v>0</v>
      </c>
      <c r="DB140" s="37">
        <v>0</v>
      </c>
      <c r="DC140" s="37">
        <v>0</v>
      </c>
      <c r="DD140" s="37">
        <v>0</v>
      </c>
      <c r="DE140" s="37">
        <v>0</v>
      </c>
      <c r="DF140" s="37">
        <v>0</v>
      </c>
      <c r="DG140" s="37">
        <v>0</v>
      </c>
      <c r="DH140" s="37">
        <v>0</v>
      </c>
      <c r="DI140" s="37">
        <v>0</v>
      </c>
      <c r="DJ140" s="37">
        <v>0</v>
      </c>
      <c r="DK140" s="37">
        <v>0</v>
      </c>
      <c r="DL140" s="37">
        <v>0</v>
      </c>
      <c r="DM140" s="37">
        <v>0</v>
      </c>
      <c r="DN140" s="37">
        <v>0</v>
      </c>
      <c r="DO140" s="37">
        <v>0</v>
      </c>
      <c r="DP140" s="37">
        <v>0</v>
      </c>
      <c r="DQ140" s="37">
        <v>0</v>
      </c>
      <c r="DR140" s="37">
        <v>0</v>
      </c>
      <c r="DS140" s="37">
        <v>0</v>
      </c>
      <c r="DT140" s="37">
        <v>0</v>
      </c>
      <c r="DU140" s="37">
        <v>0</v>
      </c>
      <c r="DV140" s="37">
        <v>0</v>
      </c>
      <c r="DW140" s="37">
        <v>0</v>
      </c>
      <c r="DX140" s="37">
        <v>0</v>
      </c>
      <c r="DY140" s="37">
        <v>0</v>
      </c>
      <c r="DZ140" s="37">
        <v>0</v>
      </c>
      <c r="EA140" s="37">
        <v>0</v>
      </c>
      <c r="EB140" s="37">
        <v>0</v>
      </c>
      <c r="EC140" s="37">
        <v>0</v>
      </c>
      <c r="ED140" s="37">
        <v>0</v>
      </c>
      <c r="EE140" s="37">
        <v>0</v>
      </c>
      <c r="EF140" s="37">
        <v>0</v>
      </c>
      <c r="EG140" s="37">
        <v>0</v>
      </c>
      <c r="EH140" s="37">
        <v>0</v>
      </c>
      <c r="EI140" s="37">
        <v>0</v>
      </c>
      <c r="EJ140" s="37">
        <v>0</v>
      </c>
      <c r="EK140" s="37">
        <v>0</v>
      </c>
      <c r="EL140" s="37">
        <v>0</v>
      </c>
      <c r="EM140" s="37">
        <v>0</v>
      </c>
      <c r="EN140" s="37">
        <v>0</v>
      </c>
      <c r="EO140" s="37">
        <v>0</v>
      </c>
      <c r="EP140" s="37">
        <v>0</v>
      </c>
      <c r="EQ140" s="37">
        <v>0</v>
      </c>
      <c r="ER140" s="37">
        <v>15</v>
      </c>
      <c r="ES140" s="37">
        <v>0</v>
      </c>
      <c r="ET140" s="37">
        <v>0</v>
      </c>
      <c r="EU140" s="37">
        <v>0</v>
      </c>
      <c r="EV140" s="37">
        <v>0</v>
      </c>
      <c r="EW140" s="37">
        <v>0</v>
      </c>
      <c r="EX140" s="37">
        <v>0</v>
      </c>
      <c r="EY140" s="37">
        <v>0</v>
      </c>
      <c r="EZ140" s="37">
        <v>0</v>
      </c>
      <c r="FA140" s="37">
        <v>0</v>
      </c>
      <c r="FB140" s="37">
        <v>0</v>
      </c>
      <c r="FC140" s="37">
        <v>0</v>
      </c>
      <c r="FD140" s="37">
        <v>0</v>
      </c>
      <c r="FE140" s="37">
        <v>0</v>
      </c>
      <c r="FF140" s="37">
        <v>0</v>
      </c>
      <c r="FG140" s="37">
        <v>0</v>
      </c>
      <c r="FH140" s="37">
        <v>0</v>
      </c>
      <c r="FI140" s="37">
        <v>0</v>
      </c>
      <c r="FJ140" s="37">
        <v>0</v>
      </c>
      <c r="FK140" s="37">
        <v>0</v>
      </c>
      <c r="FL140" s="37">
        <v>0</v>
      </c>
      <c r="FM140" s="37">
        <v>0</v>
      </c>
      <c r="FN140" s="37">
        <v>0</v>
      </c>
      <c r="FO140" s="37">
        <v>0</v>
      </c>
      <c r="FP140" s="37">
        <v>0</v>
      </c>
      <c r="FQ140" s="37">
        <v>0</v>
      </c>
      <c r="FR140" s="37">
        <v>0</v>
      </c>
      <c r="FS140" s="37">
        <v>0</v>
      </c>
      <c r="FT140" s="37">
        <v>0</v>
      </c>
      <c r="FU140" s="37">
        <v>0</v>
      </c>
      <c r="FV140" s="37">
        <v>0</v>
      </c>
      <c r="FW140" s="37">
        <v>0</v>
      </c>
      <c r="FX140" s="37">
        <v>0</v>
      </c>
      <c r="FY140" s="37">
        <v>0</v>
      </c>
      <c r="FZ140" s="37">
        <v>0</v>
      </c>
      <c r="GA140" s="194">
        <v>0</v>
      </c>
      <c r="GB140" s="194">
        <v>0</v>
      </c>
      <c r="GC140" s="194">
        <v>0</v>
      </c>
      <c r="GD140" s="194">
        <v>0</v>
      </c>
      <c r="GE140" s="194">
        <v>0</v>
      </c>
      <c r="GF140" s="194">
        <v>0</v>
      </c>
      <c r="GG140" s="194">
        <v>0</v>
      </c>
      <c r="GH140" s="194">
        <v>0</v>
      </c>
      <c r="GI140" s="194">
        <v>0</v>
      </c>
      <c r="GJ140" s="194">
        <v>0</v>
      </c>
      <c r="GK140" s="194">
        <v>0</v>
      </c>
      <c r="GL140" s="194"/>
      <c r="GM140" s="194">
        <f t="shared" si="20"/>
        <v>0</v>
      </c>
      <c r="GN140" s="194">
        <f t="shared" si="21"/>
        <v>0</v>
      </c>
      <c r="GO140" s="194"/>
      <c r="GP140" s="194">
        <v>0</v>
      </c>
      <c r="GQ140" s="194">
        <v>0</v>
      </c>
      <c r="GR140" s="194">
        <v>0</v>
      </c>
      <c r="GS140" s="194">
        <v>0</v>
      </c>
      <c r="GT140" s="194">
        <v>0</v>
      </c>
      <c r="GU140" s="194">
        <v>0</v>
      </c>
      <c r="GV140" s="194">
        <v>0</v>
      </c>
      <c r="GW140" s="194"/>
      <c r="GX140" s="194">
        <f t="shared" si="22"/>
        <v>0</v>
      </c>
      <c r="GY140" s="194"/>
      <c r="GZ140" s="194"/>
      <c r="HA140" s="194"/>
      <c r="HB140" s="194"/>
      <c r="HC140" s="194">
        <v>0</v>
      </c>
      <c r="HD140" s="194">
        <v>0</v>
      </c>
      <c r="HE140" s="194">
        <v>0</v>
      </c>
      <c r="HF140" s="194">
        <v>0</v>
      </c>
      <c r="HG140" s="194">
        <v>0</v>
      </c>
      <c r="HH140" s="194">
        <v>0</v>
      </c>
      <c r="HI140" s="194">
        <v>0</v>
      </c>
      <c r="HJ140" s="194">
        <v>0</v>
      </c>
      <c r="HK140" s="194">
        <v>0</v>
      </c>
      <c r="HL140" s="194">
        <v>0</v>
      </c>
      <c r="HM140" s="194">
        <v>0</v>
      </c>
      <c r="HN140" s="194">
        <v>0</v>
      </c>
      <c r="HO140" s="194">
        <v>0</v>
      </c>
      <c r="HP140" s="194">
        <v>0</v>
      </c>
      <c r="HQ140" s="194">
        <v>0</v>
      </c>
      <c r="HR140" s="194">
        <v>0</v>
      </c>
      <c r="HS140" s="194">
        <v>0</v>
      </c>
      <c r="HT140" s="194">
        <v>0</v>
      </c>
      <c r="HU140" s="194">
        <v>0</v>
      </c>
    </row>
    <row r="141" spans="1:229" ht="75" x14ac:dyDescent="0.25">
      <c r="A141" s="17">
        <v>132</v>
      </c>
      <c r="B141" s="18" t="s">
        <v>300</v>
      </c>
      <c r="C141" s="18" t="s">
        <v>1227</v>
      </c>
      <c r="D141" s="19">
        <v>1389512236</v>
      </c>
      <c r="E141" s="18" t="s">
        <v>989</v>
      </c>
      <c r="F141" s="18" t="s">
        <v>937</v>
      </c>
      <c r="G141" s="16">
        <f t="shared" si="23"/>
        <v>186</v>
      </c>
      <c r="H141" s="16">
        <f t="shared" si="24"/>
        <v>3084</v>
      </c>
      <c r="I141" s="36">
        <f t="shared" si="25"/>
        <v>3270</v>
      </c>
      <c r="J141" s="38">
        <v>0</v>
      </c>
      <c r="K141" s="38">
        <v>0</v>
      </c>
      <c r="L141" s="37">
        <v>0</v>
      </c>
      <c r="M141" s="37">
        <v>0</v>
      </c>
      <c r="N141" s="37">
        <v>0</v>
      </c>
      <c r="O141" s="37">
        <v>0</v>
      </c>
      <c r="P141" s="37">
        <v>0</v>
      </c>
      <c r="Q141" s="37">
        <v>0</v>
      </c>
      <c r="R141" s="37">
        <v>0</v>
      </c>
      <c r="S141" s="37">
        <v>0</v>
      </c>
      <c r="T141" s="37">
        <v>0</v>
      </c>
      <c r="U141" s="37">
        <v>0</v>
      </c>
      <c r="V141" s="37">
        <v>0</v>
      </c>
      <c r="W141" s="37">
        <v>0</v>
      </c>
      <c r="X141" s="37">
        <v>0</v>
      </c>
      <c r="Y141" s="37">
        <v>0</v>
      </c>
      <c r="Z141" s="37">
        <v>0</v>
      </c>
      <c r="AA141" s="37">
        <v>0</v>
      </c>
      <c r="AB141" s="37">
        <v>0</v>
      </c>
      <c r="AC141" s="37">
        <v>0</v>
      </c>
      <c r="AD141" s="37">
        <v>0</v>
      </c>
      <c r="AE141" s="37">
        <v>0</v>
      </c>
      <c r="AF141" s="37">
        <v>0</v>
      </c>
      <c r="AG141" s="37">
        <v>0</v>
      </c>
      <c r="AH141" s="37">
        <v>0</v>
      </c>
      <c r="AI141" s="37">
        <v>0</v>
      </c>
      <c r="AJ141" s="37">
        <v>0</v>
      </c>
      <c r="AK141" s="37">
        <v>0</v>
      </c>
      <c r="AL141" s="37">
        <v>0</v>
      </c>
      <c r="AM141" s="37">
        <v>0</v>
      </c>
      <c r="AN141" s="37">
        <v>186</v>
      </c>
      <c r="AO141" s="37">
        <v>0</v>
      </c>
      <c r="AP141" s="37">
        <v>0</v>
      </c>
      <c r="AQ141" s="37">
        <v>0</v>
      </c>
      <c r="AR141" s="37">
        <v>0</v>
      </c>
      <c r="AS141" s="37">
        <v>0</v>
      </c>
      <c r="AT141" s="37">
        <v>0</v>
      </c>
      <c r="AU141" s="37">
        <v>0</v>
      </c>
      <c r="AV141" s="37">
        <v>0</v>
      </c>
      <c r="AW141" s="37">
        <v>0</v>
      </c>
      <c r="AX141" s="37">
        <v>0</v>
      </c>
      <c r="AY141" s="37">
        <v>64</v>
      </c>
      <c r="AZ141" s="37">
        <v>3</v>
      </c>
      <c r="BA141" s="37">
        <v>0</v>
      </c>
      <c r="BB141" s="37">
        <v>0</v>
      </c>
      <c r="BC141" s="37">
        <v>0</v>
      </c>
      <c r="BD141" s="37">
        <v>0</v>
      </c>
      <c r="BE141" s="37">
        <v>0</v>
      </c>
      <c r="BF141" s="37">
        <v>0</v>
      </c>
      <c r="BG141" s="37">
        <v>0</v>
      </c>
      <c r="BH141" s="37">
        <v>0</v>
      </c>
      <c r="BI141" s="37">
        <v>0</v>
      </c>
      <c r="BJ141" s="37">
        <v>0</v>
      </c>
      <c r="BK141" s="37">
        <v>3064</v>
      </c>
      <c r="BL141" s="37">
        <v>0</v>
      </c>
      <c r="BM141" s="37">
        <v>0</v>
      </c>
      <c r="BN141" s="37">
        <v>63</v>
      </c>
      <c r="BO141" s="37">
        <v>5</v>
      </c>
      <c r="BP141" s="37">
        <v>0</v>
      </c>
      <c r="BQ141" s="37">
        <v>20</v>
      </c>
      <c r="BR141" s="37">
        <v>0</v>
      </c>
      <c r="BS141" s="37">
        <v>93</v>
      </c>
      <c r="BT141" s="37">
        <v>0</v>
      </c>
      <c r="BU141" s="37">
        <v>0</v>
      </c>
      <c r="BV141" s="37">
        <v>0</v>
      </c>
      <c r="BW141" s="37">
        <v>0</v>
      </c>
      <c r="BX141" s="37">
        <v>0</v>
      </c>
      <c r="BY141" s="37">
        <f t="shared" si="19"/>
        <v>0</v>
      </c>
      <c r="BZ141" s="37">
        <v>0</v>
      </c>
      <c r="CA141" s="37">
        <v>0</v>
      </c>
      <c r="CB141" s="37">
        <v>0</v>
      </c>
      <c r="CC141" s="37">
        <v>0</v>
      </c>
      <c r="CD141" s="37">
        <v>973.33333333333337</v>
      </c>
      <c r="CE141" s="37">
        <v>0</v>
      </c>
      <c r="CF141" s="37">
        <v>93</v>
      </c>
      <c r="CG141" s="37">
        <v>3</v>
      </c>
      <c r="CH141" s="37">
        <v>0</v>
      </c>
      <c r="CI141" s="37">
        <v>0</v>
      </c>
      <c r="CJ141" s="37">
        <v>0</v>
      </c>
      <c r="CK141" s="37">
        <v>0</v>
      </c>
      <c r="CL141" s="37">
        <v>3</v>
      </c>
      <c r="CM141" s="37">
        <v>0</v>
      </c>
      <c r="CN141" s="37">
        <v>0</v>
      </c>
      <c r="CO141" s="37">
        <v>0</v>
      </c>
      <c r="CP141" s="37">
        <v>0</v>
      </c>
      <c r="CQ141" s="37">
        <v>2</v>
      </c>
      <c r="CR141" s="37">
        <v>0</v>
      </c>
      <c r="CS141" s="37">
        <v>0</v>
      </c>
      <c r="CT141" s="37">
        <v>0</v>
      </c>
      <c r="CU141" s="37">
        <v>0</v>
      </c>
      <c r="CV141" s="37">
        <v>0</v>
      </c>
      <c r="CW141" s="37">
        <v>0</v>
      </c>
      <c r="CX141" s="37">
        <v>0</v>
      </c>
      <c r="CY141" s="37">
        <v>0</v>
      </c>
      <c r="CZ141" s="37">
        <v>0</v>
      </c>
      <c r="DA141" s="37">
        <v>0</v>
      </c>
      <c r="DB141" s="37">
        <v>0</v>
      </c>
      <c r="DC141" s="37">
        <v>0</v>
      </c>
      <c r="DD141" s="37">
        <v>0</v>
      </c>
      <c r="DE141" s="37">
        <v>0</v>
      </c>
      <c r="DF141" s="37">
        <v>0</v>
      </c>
      <c r="DG141" s="37">
        <v>0</v>
      </c>
      <c r="DH141" s="37">
        <v>0</v>
      </c>
      <c r="DI141" s="37">
        <v>0</v>
      </c>
      <c r="DJ141" s="37">
        <v>0</v>
      </c>
      <c r="DK141" s="37">
        <v>0</v>
      </c>
      <c r="DL141" s="37">
        <v>0</v>
      </c>
      <c r="DM141" s="37">
        <v>0</v>
      </c>
      <c r="DN141" s="37">
        <v>0</v>
      </c>
      <c r="DO141" s="37">
        <v>0</v>
      </c>
      <c r="DP141" s="37">
        <v>0</v>
      </c>
      <c r="DQ141" s="37">
        <v>0</v>
      </c>
      <c r="DR141" s="37">
        <v>0</v>
      </c>
      <c r="DS141" s="37">
        <v>0</v>
      </c>
      <c r="DT141" s="37">
        <v>0</v>
      </c>
      <c r="DU141" s="37">
        <v>0</v>
      </c>
      <c r="DV141" s="37">
        <v>0</v>
      </c>
      <c r="DW141" s="37">
        <v>0</v>
      </c>
      <c r="DX141" s="37">
        <v>0</v>
      </c>
      <c r="DY141" s="37">
        <v>0</v>
      </c>
      <c r="DZ141" s="37">
        <v>0</v>
      </c>
      <c r="EA141" s="37">
        <v>0</v>
      </c>
      <c r="EB141" s="37">
        <v>0</v>
      </c>
      <c r="EC141" s="37">
        <v>0</v>
      </c>
      <c r="ED141" s="37">
        <v>0</v>
      </c>
      <c r="EE141" s="37">
        <v>0</v>
      </c>
      <c r="EF141" s="37">
        <v>0</v>
      </c>
      <c r="EG141" s="37">
        <v>0</v>
      </c>
      <c r="EH141" s="37">
        <v>0</v>
      </c>
      <c r="EI141" s="37">
        <v>0</v>
      </c>
      <c r="EJ141" s="37">
        <v>0</v>
      </c>
      <c r="EK141" s="37">
        <v>0</v>
      </c>
      <c r="EL141" s="37">
        <v>0</v>
      </c>
      <c r="EM141" s="37">
        <v>0</v>
      </c>
      <c r="EN141" s="37">
        <v>0</v>
      </c>
      <c r="EO141" s="37">
        <v>0</v>
      </c>
      <c r="EP141" s="37">
        <v>0</v>
      </c>
      <c r="EQ141" s="37">
        <v>0</v>
      </c>
      <c r="ER141" s="37">
        <v>15</v>
      </c>
      <c r="ES141" s="37">
        <v>0</v>
      </c>
      <c r="ET141" s="37">
        <v>0</v>
      </c>
      <c r="EU141" s="37">
        <v>0</v>
      </c>
      <c r="EV141" s="37">
        <v>0</v>
      </c>
      <c r="EW141" s="37">
        <v>0</v>
      </c>
      <c r="EX141" s="37">
        <v>0</v>
      </c>
      <c r="EY141" s="37">
        <v>0</v>
      </c>
      <c r="EZ141" s="37">
        <v>0</v>
      </c>
      <c r="FA141" s="37">
        <v>0</v>
      </c>
      <c r="FB141" s="37">
        <v>0</v>
      </c>
      <c r="FC141" s="37">
        <v>0</v>
      </c>
      <c r="FD141" s="37">
        <v>0</v>
      </c>
      <c r="FE141" s="37">
        <v>0</v>
      </c>
      <c r="FF141" s="37">
        <v>0</v>
      </c>
      <c r="FG141" s="37">
        <v>0</v>
      </c>
      <c r="FH141" s="37">
        <v>0</v>
      </c>
      <c r="FI141" s="37">
        <v>0</v>
      </c>
      <c r="FJ141" s="37">
        <v>0</v>
      </c>
      <c r="FK141" s="37">
        <v>0</v>
      </c>
      <c r="FL141" s="37">
        <v>0</v>
      </c>
      <c r="FM141" s="37">
        <v>0</v>
      </c>
      <c r="FN141" s="37">
        <v>0</v>
      </c>
      <c r="FO141" s="37">
        <v>0</v>
      </c>
      <c r="FP141" s="37">
        <v>0</v>
      </c>
      <c r="FQ141" s="37">
        <v>0</v>
      </c>
      <c r="FR141" s="37">
        <v>0</v>
      </c>
      <c r="FS141" s="37">
        <v>0</v>
      </c>
      <c r="FT141" s="37">
        <v>0</v>
      </c>
      <c r="FU141" s="37">
        <v>0</v>
      </c>
      <c r="FV141" s="37">
        <v>0</v>
      </c>
      <c r="FW141" s="37">
        <v>0</v>
      </c>
      <c r="FX141" s="37">
        <v>0</v>
      </c>
      <c r="FY141" s="37">
        <v>0</v>
      </c>
      <c r="FZ141" s="37">
        <v>0</v>
      </c>
      <c r="GA141" s="194">
        <v>0</v>
      </c>
      <c r="GB141" s="194">
        <v>0</v>
      </c>
      <c r="GC141" s="194">
        <v>0</v>
      </c>
      <c r="GD141" s="194">
        <v>0</v>
      </c>
      <c r="GE141" s="194">
        <v>0</v>
      </c>
      <c r="GF141" s="194">
        <v>0</v>
      </c>
      <c r="GG141" s="194">
        <v>0</v>
      </c>
      <c r="GH141" s="194">
        <v>0</v>
      </c>
      <c r="GI141" s="194">
        <v>0</v>
      </c>
      <c r="GJ141" s="194">
        <v>0</v>
      </c>
      <c r="GK141" s="194">
        <v>0</v>
      </c>
      <c r="GL141" s="194"/>
      <c r="GM141" s="194">
        <f t="shared" si="20"/>
        <v>0</v>
      </c>
      <c r="GN141" s="194">
        <f t="shared" si="21"/>
        <v>0</v>
      </c>
      <c r="GO141" s="194"/>
      <c r="GP141" s="194">
        <v>0</v>
      </c>
      <c r="GQ141" s="194">
        <v>0</v>
      </c>
      <c r="GR141" s="194">
        <v>0</v>
      </c>
      <c r="GS141" s="194">
        <v>0</v>
      </c>
      <c r="GT141" s="194">
        <v>0</v>
      </c>
      <c r="GU141" s="194">
        <v>0</v>
      </c>
      <c r="GV141" s="194">
        <v>0</v>
      </c>
      <c r="GW141" s="194"/>
      <c r="GX141" s="194">
        <f t="shared" si="22"/>
        <v>0</v>
      </c>
      <c r="GY141" s="194"/>
      <c r="GZ141" s="194"/>
      <c r="HA141" s="194"/>
      <c r="HB141" s="194"/>
      <c r="HC141" s="194">
        <v>0</v>
      </c>
      <c r="HD141" s="194">
        <v>0</v>
      </c>
      <c r="HE141" s="194">
        <v>0</v>
      </c>
      <c r="HF141" s="194">
        <v>0</v>
      </c>
      <c r="HG141" s="194">
        <v>0</v>
      </c>
      <c r="HH141" s="194">
        <v>0</v>
      </c>
      <c r="HI141" s="194">
        <v>0</v>
      </c>
      <c r="HJ141" s="194">
        <v>0</v>
      </c>
      <c r="HK141" s="194">
        <v>0</v>
      </c>
      <c r="HL141" s="194">
        <v>0</v>
      </c>
      <c r="HM141" s="194">
        <v>0</v>
      </c>
      <c r="HN141" s="194">
        <v>0</v>
      </c>
      <c r="HO141" s="194">
        <v>0</v>
      </c>
      <c r="HP141" s="194">
        <v>0</v>
      </c>
      <c r="HQ141" s="194">
        <v>0</v>
      </c>
      <c r="HR141" s="194">
        <v>0</v>
      </c>
      <c r="HS141" s="194">
        <v>0</v>
      </c>
      <c r="HT141" s="194">
        <v>0</v>
      </c>
      <c r="HU141" s="194">
        <v>0</v>
      </c>
    </row>
    <row r="142" spans="1:229" ht="75" x14ac:dyDescent="0.25">
      <c r="A142" s="17">
        <v>133</v>
      </c>
      <c r="B142" s="18" t="s">
        <v>300</v>
      </c>
      <c r="C142" s="18" t="s">
        <v>1228</v>
      </c>
      <c r="D142" s="19">
        <v>1389512237</v>
      </c>
      <c r="E142" s="18" t="s">
        <v>989</v>
      </c>
      <c r="F142" s="18" t="s">
        <v>937</v>
      </c>
      <c r="G142" s="16">
        <f t="shared" si="23"/>
        <v>1168</v>
      </c>
      <c r="H142" s="16">
        <f t="shared" si="24"/>
        <v>13772</v>
      </c>
      <c r="I142" s="36">
        <f t="shared" si="25"/>
        <v>14940</v>
      </c>
      <c r="J142" s="38">
        <v>0</v>
      </c>
      <c r="K142" s="38">
        <v>0</v>
      </c>
      <c r="L142" s="37">
        <v>0</v>
      </c>
      <c r="M142" s="37">
        <v>0</v>
      </c>
      <c r="N142" s="37">
        <v>0</v>
      </c>
      <c r="O142" s="37">
        <v>0</v>
      </c>
      <c r="P142" s="37">
        <v>0</v>
      </c>
      <c r="Q142" s="37">
        <v>0</v>
      </c>
      <c r="R142" s="37">
        <v>0</v>
      </c>
      <c r="S142" s="37">
        <v>0</v>
      </c>
      <c r="T142" s="37">
        <v>0</v>
      </c>
      <c r="U142" s="37">
        <v>0</v>
      </c>
      <c r="V142" s="37">
        <v>0</v>
      </c>
      <c r="W142" s="37">
        <v>0</v>
      </c>
      <c r="X142" s="37">
        <v>0</v>
      </c>
      <c r="Y142" s="37">
        <v>0</v>
      </c>
      <c r="Z142" s="37">
        <v>0</v>
      </c>
      <c r="AA142" s="37">
        <v>0</v>
      </c>
      <c r="AB142" s="37">
        <v>0</v>
      </c>
      <c r="AC142" s="37">
        <v>0</v>
      </c>
      <c r="AD142" s="37">
        <v>0</v>
      </c>
      <c r="AE142" s="37">
        <v>0</v>
      </c>
      <c r="AF142" s="37">
        <v>0</v>
      </c>
      <c r="AG142" s="37">
        <v>0</v>
      </c>
      <c r="AH142" s="37">
        <v>0</v>
      </c>
      <c r="AI142" s="37">
        <v>0</v>
      </c>
      <c r="AJ142" s="37">
        <v>0</v>
      </c>
      <c r="AK142" s="37">
        <v>0</v>
      </c>
      <c r="AL142" s="37">
        <v>0</v>
      </c>
      <c r="AM142" s="37">
        <v>0</v>
      </c>
      <c r="AN142" s="37">
        <v>0</v>
      </c>
      <c r="AO142" s="37">
        <v>0</v>
      </c>
      <c r="AP142" s="37">
        <v>1168</v>
      </c>
      <c r="AQ142" s="37">
        <v>292</v>
      </c>
      <c r="AR142" s="37">
        <v>0</v>
      </c>
      <c r="AS142" s="37">
        <v>0</v>
      </c>
      <c r="AT142" s="37">
        <v>0</v>
      </c>
      <c r="AU142" s="37">
        <v>0</v>
      </c>
      <c r="AV142" s="37">
        <v>0</v>
      </c>
      <c r="AW142" s="37">
        <v>0</v>
      </c>
      <c r="AX142" s="37">
        <v>0</v>
      </c>
      <c r="AY142" s="37">
        <v>693</v>
      </c>
      <c r="AZ142" s="37">
        <v>2.1</v>
      </c>
      <c r="BA142" s="37">
        <v>0</v>
      </c>
      <c r="BB142" s="37">
        <v>0</v>
      </c>
      <c r="BC142" s="37">
        <v>0</v>
      </c>
      <c r="BD142" s="37">
        <v>0</v>
      </c>
      <c r="BE142" s="37">
        <v>0</v>
      </c>
      <c r="BF142" s="37">
        <v>0</v>
      </c>
      <c r="BG142" s="37">
        <v>0</v>
      </c>
      <c r="BH142" s="37">
        <v>0</v>
      </c>
      <c r="BI142" s="37">
        <v>0</v>
      </c>
      <c r="BJ142" s="37">
        <v>0</v>
      </c>
      <c r="BK142" s="37">
        <v>13480</v>
      </c>
      <c r="BL142" s="37">
        <v>0</v>
      </c>
      <c r="BM142" s="37">
        <v>0</v>
      </c>
      <c r="BN142" s="37">
        <v>124</v>
      </c>
      <c r="BO142" s="37">
        <v>0</v>
      </c>
      <c r="BP142" s="37">
        <v>0</v>
      </c>
      <c r="BQ142" s="37">
        <v>0</v>
      </c>
      <c r="BR142" s="37">
        <v>0</v>
      </c>
      <c r="BS142" s="37">
        <v>973</v>
      </c>
      <c r="BT142" s="37">
        <v>0</v>
      </c>
      <c r="BU142" s="37">
        <v>0</v>
      </c>
      <c r="BV142" s="37">
        <v>0</v>
      </c>
      <c r="BW142" s="37">
        <v>0</v>
      </c>
      <c r="BX142" s="37">
        <v>0</v>
      </c>
      <c r="BY142" s="37">
        <f t="shared" si="19"/>
        <v>0</v>
      </c>
      <c r="BZ142" s="37">
        <v>0</v>
      </c>
      <c r="CA142" s="37">
        <v>0</v>
      </c>
      <c r="CB142" s="37">
        <v>0</v>
      </c>
      <c r="CC142" s="37">
        <v>0</v>
      </c>
      <c r="CD142" s="37">
        <v>1281.3333333333333</v>
      </c>
      <c r="CE142" s="37">
        <v>0</v>
      </c>
      <c r="CF142" s="37">
        <v>973.33333333333337</v>
      </c>
      <c r="CG142" s="37">
        <v>10</v>
      </c>
      <c r="CH142" s="37">
        <v>0</v>
      </c>
      <c r="CI142" s="37">
        <v>0</v>
      </c>
      <c r="CJ142" s="37">
        <v>0</v>
      </c>
      <c r="CK142" s="37">
        <v>0</v>
      </c>
      <c r="CL142" s="37">
        <v>10</v>
      </c>
      <c r="CM142" s="37">
        <v>0</v>
      </c>
      <c r="CN142" s="37">
        <v>0</v>
      </c>
      <c r="CO142" s="37">
        <v>0</v>
      </c>
      <c r="CP142" s="37">
        <v>0</v>
      </c>
      <c r="CQ142" s="37">
        <v>1</v>
      </c>
      <c r="CR142" s="37">
        <v>0</v>
      </c>
      <c r="CS142" s="37">
        <v>0</v>
      </c>
      <c r="CT142" s="37">
        <v>0</v>
      </c>
      <c r="CU142" s="37">
        <v>0</v>
      </c>
      <c r="CV142" s="37">
        <v>0</v>
      </c>
      <c r="CW142" s="37">
        <v>0</v>
      </c>
      <c r="CX142" s="37">
        <v>0</v>
      </c>
      <c r="CY142" s="37">
        <v>0</v>
      </c>
      <c r="CZ142" s="37">
        <v>0</v>
      </c>
      <c r="DA142" s="37">
        <v>0</v>
      </c>
      <c r="DB142" s="37">
        <v>0</v>
      </c>
      <c r="DC142" s="37">
        <v>0</v>
      </c>
      <c r="DD142" s="37">
        <v>0</v>
      </c>
      <c r="DE142" s="37">
        <v>0</v>
      </c>
      <c r="DF142" s="37">
        <v>0</v>
      </c>
      <c r="DG142" s="37">
        <v>0</v>
      </c>
      <c r="DH142" s="37">
        <v>0</v>
      </c>
      <c r="DI142" s="37">
        <v>0</v>
      </c>
      <c r="DJ142" s="37">
        <v>0</v>
      </c>
      <c r="DK142" s="37">
        <v>0</v>
      </c>
      <c r="DL142" s="37">
        <v>0</v>
      </c>
      <c r="DM142" s="37">
        <v>0</v>
      </c>
      <c r="DN142" s="37">
        <v>0</v>
      </c>
      <c r="DO142" s="37">
        <v>0</v>
      </c>
      <c r="DP142" s="37">
        <v>0</v>
      </c>
      <c r="DQ142" s="37">
        <v>0</v>
      </c>
      <c r="DR142" s="37">
        <v>0</v>
      </c>
      <c r="DS142" s="37">
        <v>0</v>
      </c>
      <c r="DT142" s="37">
        <v>0</v>
      </c>
      <c r="DU142" s="37">
        <v>0</v>
      </c>
      <c r="DV142" s="37">
        <v>0</v>
      </c>
      <c r="DW142" s="37">
        <v>0</v>
      </c>
      <c r="DX142" s="37">
        <v>0</v>
      </c>
      <c r="DY142" s="37">
        <v>0</v>
      </c>
      <c r="DZ142" s="37">
        <v>0</v>
      </c>
      <c r="EA142" s="37">
        <v>0</v>
      </c>
      <c r="EB142" s="37">
        <v>0</v>
      </c>
      <c r="EC142" s="37">
        <v>0</v>
      </c>
      <c r="ED142" s="37">
        <v>0</v>
      </c>
      <c r="EE142" s="37">
        <v>0</v>
      </c>
      <c r="EF142" s="37">
        <v>0</v>
      </c>
      <c r="EG142" s="37">
        <v>0</v>
      </c>
      <c r="EH142" s="37">
        <v>0</v>
      </c>
      <c r="EI142" s="37">
        <v>0</v>
      </c>
      <c r="EJ142" s="37">
        <v>0</v>
      </c>
      <c r="EK142" s="37">
        <v>0</v>
      </c>
      <c r="EL142" s="37">
        <v>0</v>
      </c>
      <c r="EM142" s="37">
        <v>0</v>
      </c>
      <c r="EN142" s="37">
        <v>0</v>
      </c>
      <c r="EO142" s="37">
        <v>0</v>
      </c>
      <c r="EP142" s="37">
        <v>0</v>
      </c>
      <c r="EQ142" s="37">
        <v>0</v>
      </c>
      <c r="ER142" s="37">
        <v>15</v>
      </c>
      <c r="ES142" s="37">
        <v>0</v>
      </c>
      <c r="ET142" s="37">
        <v>0</v>
      </c>
      <c r="EU142" s="37">
        <v>0</v>
      </c>
      <c r="EV142" s="37">
        <v>0</v>
      </c>
      <c r="EW142" s="37">
        <v>0</v>
      </c>
      <c r="EX142" s="37">
        <v>0</v>
      </c>
      <c r="EY142" s="37">
        <v>0</v>
      </c>
      <c r="EZ142" s="37">
        <v>0</v>
      </c>
      <c r="FA142" s="37">
        <v>0</v>
      </c>
      <c r="FB142" s="37">
        <v>0</v>
      </c>
      <c r="FC142" s="37">
        <v>0</v>
      </c>
      <c r="FD142" s="37">
        <v>0</v>
      </c>
      <c r="FE142" s="37">
        <v>0</v>
      </c>
      <c r="FF142" s="37">
        <v>0</v>
      </c>
      <c r="FG142" s="37">
        <v>0</v>
      </c>
      <c r="FH142" s="37">
        <v>0</v>
      </c>
      <c r="FI142" s="37">
        <v>0</v>
      </c>
      <c r="FJ142" s="37">
        <v>0</v>
      </c>
      <c r="FK142" s="37">
        <v>0</v>
      </c>
      <c r="FL142" s="37">
        <v>0</v>
      </c>
      <c r="FM142" s="37">
        <v>0</v>
      </c>
      <c r="FN142" s="37">
        <v>0</v>
      </c>
      <c r="FO142" s="37">
        <v>0</v>
      </c>
      <c r="FP142" s="37">
        <v>0</v>
      </c>
      <c r="FQ142" s="37">
        <v>0</v>
      </c>
      <c r="FR142" s="37">
        <v>0</v>
      </c>
      <c r="FS142" s="37">
        <v>0</v>
      </c>
      <c r="FT142" s="37">
        <v>0</v>
      </c>
      <c r="FU142" s="37">
        <v>0</v>
      </c>
      <c r="FV142" s="37">
        <v>0</v>
      </c>
      <c r="FW142" s="37">
        <v>0</v>
      </c>
      <c r="FX142" s="37">
        <v>0</v>
      </c>
      <c r="FY142" s="37">
        <v>0</v>
      </c>
      <c r="FZ142" s="37">
        <v>0</v>
      </c>
      <c r="GA142" s="194">
        <v>0</v>
      </c>
      <c r="GB142" s="194">
        <v>0</v>
      </c>
      <c r="GC142" s="194">
        <v>0</v>
      </c>
      <c r="GD142" s="194">
        <v>0</v>
      </c>
      <c r="GE142" s="194">
        <v>0</v>
      </c>
      <c r="GF142" s="194">
        <v>0</v>
      </c>
      <c r="GG142" s="194">
        <v>0</v>
      </c>
      <c r="GH142" s="194">
        <v>0</v>
      </c>
      <c r="GI142" s="194">
        <v>0</v>
      </c>
      <c r="GJ142" s="194">
        <v>0</v>
      </c>
      <c r="GK142" s="194">
        <v>0</v>
      </c>
      <c r="GL142" s="194"/>
      <c r="GM142" s="194">
        <f t="shared" si="20"/>
        <v>0</v>
      </c>
      <c r="GN142" s="194">
        <f t="shared" si="21"/>
        <v>0</v>
      </c>
      <c r="GO142" s="194"/>
      <c r="GP142" s="194">
        <v>0</v>
      </c>
      <c r="GQ142" s="194">
        <v>0</v>
      </c>
      <c r="GR142" s="194">
        <v>0</v>
      </c>
      <c r="GS142" s="194">
        <v>0</v>
      </c>
      <c r="GT142" s="194">
        <v>0</v>
      </c>
      <c r="GU142" s="194">
        <v>0</v>
      </c>
      <c r="GV142" s="194">
        <v>0</v>
      </c>
      <c r="GW142" s="194"/>
      <c r="GX142" s="194">
        <f t="shared" si="22"/>
        <v>0</v>
      </c>
      <c r="GY142" s="194"/>
      <c r="GZ142" s="194"/>
      <c r="HA142" s="194"/>
      <c r="HB142" s="194"/>
      <c r="HC142" s="194">
        <v>0</v>
      </c>
      <c r="HD142" s="194">
        <v>0</v>
      </c>
      <c r="HE142" s="194">
        <v>0</v>
      </c>
      <c r="HF142" s="194">
        <v>0</v>
      </c>
      <c r="HG142" s="194">
        <v>0</v>
      </c>
      <c r="HH142" s="194">
        <v>0</v>
      </c>
      <c r="HI142" s="194">
        <v>0</v>
      </c>
      <c r="HJ142" s="194">
        <v>0</v>
      </c>
      <c r="HK142" s="194">
        <v>0</v>
      </c>
      <c r="HL142" s="194">
        <v>0</v>
      </c>
      <c r="HM142" s="194">
        <v>0</v>
      </c>
      <c r="HN142" s="194">
        <v>0</v>
      </c>
      <c r="HO142" s="194">
        <v>0</v>
      </c>
      <c r="HP142" s="194">
        <v>0</v>
      </c>
      <c r="HQ142" s="194">
        <v>0</v>
      </c>
      <c r="HR142" s="194">
        <v>0</v>
      </c>
      <c r="HS142" s="194">
        <v>0</v>
      </c>
      <c r="HT142" s="194">
        <v>0</v>
      </c>
      <c r="HU142" s="194">
        <v>0</v>
      </c>
    </row>
    <row r="143" spans="1:229" ht="75" x14ac:dyDescent="0.25">
      <c r="A143" s="17">
        <v>134</v>
      </c>
      <c r="B143" s="18" t="s">
        <v>300</v>
      </c>
      <c r="C143" s="18" t="s">
        <v>1229</v>
      </c>
      <c r="D143" s="19">
        <v>1389512232</v>
      </c>
      <c r="E143" s="18" t="s">
        <v>989</v>
      </c>
      <c r="F143" s="18" t="s">
        <v>937</v>
      </c>
      <c r="G143" s="16">
        <f t="shared" si="23"/>
        <v>1537.6000000000001</v>
      </c>
      <c r="H143" s="16">
        <f t="shared" si="24"/>
        <v>5480.4</v>
      </c>
      <c r="I143" s="36">
        <f t="shared" si="25"/>
        <v>7018</v>
      </c>
      <c r="J143" s="38">
        <v>0</v>
      </c>
      <c r="K143" s="38">
        <v>0</v>
      </c>
      <c r="L143" s="37">
        <v>0</v>
      </c>
      <c r="M143" s="37">
        <v>0</v>
      </c>
      <c r="N143" s="37">
        <v>0</v>
      </c>
      <c r="O143" s="37">
        <v>0</v>
      </c>
      <c r="P143" s="37">
        <v>0</v>
      </c>
      <c r="Q143" s="37">
        <v>0</v>
      </c>
      <c r="R143" s="37">
        <v>0</v>
      </c>
      <c r="S143" s="37">
        <v>0</v>
      </c>
      <c r="T143" s="37">
        <v>0</v>
      </c>
      <c r="U143" s="37">
        <v>0</v>
      </c>
      <c r="V143" s="37">
        <v>0</v>
      </c>
      <c r="W143" s="37">
        <v>0</v>
      </c>
      <c r="X143" s="37">
        <v>0</v>
      </c>
      <c r="Y143" s="37">
        <v>0</v>
      </c>
      <c r="Z143" s="37">
        <v>0</v>
      </c>
      <c r="AA143" s="37">
        <v>0</v>
      </c>
      <c r="AB143" s="37">
        <v>0</v>
      </c>
      <c r="AC143" s="37">
        <v>0</v>
      </c>
      <c r="AD143" s="37">
        <v>0</v>
      </c>
      <c r="AE143" s="37">
        <v>0</v>
      </c>
      <c r="AF143" s="37">
        <v>0</v>
      </c>
      <c r="AG143" s="37">
        <v>0</v>
      </c>
      <c r="AH143" s="37">
        <v>0</v>
      </c>
      <c r="AI143" s="37">
        <v>0</v>
      </c>
      <c r="AJ143" s="37">
        <v>0</v>
      </c>
      <c r="AK143" s="37">
        <v>0</v>
      </c>
      <c r="AL143" s="37">
        <v>0</v>
      </c>
      <c r="AM143" s="37">
        <v>0</v>
      </c>
      <c r="AN143" s="37">
        <v>0</v>
      </c>
      <c r="AO143" s="37">
        <v>0</v>
      </c>
      <c r="AP143" s="37">
        <v>1537.6000000000001</v>
      </c>
      <c r="AQ143" s="37">
        <v>384.39999999999986</v>
      </c>
      <c r="AR143" s="37">
        <v>0</v>
      </c>
      <c r="AS143" s="37">
        <v>0</v>
      </c>
      <c r="AT143" s="37">
        <v>0</v>
      </c>
      <c r="AU143" s="37">
        <v>0</v>
      </c>
      <c r="AV143" s="37">
        <v>0</v>
      </c>
      <c r="AW143" s="37">
        <v>0</v>
      </c>
      <c r="AX143" s="37">
        <v>0</v>
      </c>
      <c r="AY143" s="37">
        <v>400</v>
      </c>
      <c r="AZ143" s="37">
        <v>0</v>
      </c>
      <c r="BA143" s="37">
        <v>0</v>
      </c>
      <c r="BB143" s="37">
        <v>0</v>
      </c>
      <c r="BC143" s="37">
        <v>0</v>
      </c>
      <c r="BD143" s="37">
        <v>0</v>
      </c>
      <c r="BE143" s="37">
        <v>0</v>
      </c>
      <c r="BF143" s="37">
        <v>0</v>
      </c>
      <c r="BG143" s="37">
        <v>0</v>
      </c>
      <c r="BH143" s="37">
        <v>0</v>
      </c>
      <c r="BI143" s="37">
        <v>0</v>
      </c>
      <c r="BJ143" s="37">
        <v>0</v>
      </c>
      <c r="BK143" s="37">
        <v>5036</v>
      </c>
      <c r="BL143" s="37">
        <v>0</v>
      </c>
      <c r="BM143" s="37">
        <v>0</v>
      </c>
      <c r="BN143" s="37">
        <v>77</v>
      </c>
      <c r="BO143" s="37">
        <v>9</v>
      </c>
      <c r="BP143" s="37">
        <v>0</v>
      </c>
      <c r="BQ143" s="37">
        <v>60</v>
      </c>
      <c r="BR143" s="37">
        <v>0</v>
      </c>
      <c r="BS143" s="37">
        <v>1922</v>
      </c>
      <c r="BT143" s="37">
        <v>0</v>
      </c>
      <c r="BU143" s="37">
        <v>0</v>
      </c>
      <c r="BV143" s="37">
        <v>0</v>
      </c>
      <c r="BW143" s="37">
        <v>0</v>
      </c>
      <c r="BX143" s="37">
        <v>0</v>
      </c>
      <c r="BY143" s="37">
        <f t="shared" si="19"/>
        <v>0</v>
      </c>
      <c r="BZ143" s="37">
        <v>0</v>
      </c>
      <c r="CA143" s="37">
        <v>0</v>
      </c>
      <c r="CB143" s="37">
        <v>0</v>
      </c>
      <c r="CC143" s="37">
        <v>0</v>
      </c>
      <c r="CD143" s="37">
        <v>468</v>
      </c>
      <c r="CE143" s="37">
        <v>0</v>
      </c>
      <c r="CF143" s="37">
        <v>1922</v>
      </c>
      <c r="CG143" s="37">
        <v>4</v>
      </c>
      <c r="CH143" s="37">
        <v>0</v>
      </c>
      <c r="CI143" s="37">
        <v>0</v>
      </c>
      <c r="CJ143" s="37">
        <v>0</v>
      </c>
      <c r="CK143" s="37">
        <v>0</v>
      </c>
      <c r="CL143" s="37">
        <v>4</v>
      </c>
      <c r="CM143" s="37">
        <v>0</v>
      </c>
      <c r="CN143" s="37">
        <v>0</v>
      </c>
      <c r="CO143" s="37">
        <v>0</v>
      </c>
      <c r="CP143" s="37">
        <v>0</v>
      </c>
      <c r="CQ143" s="37">
        <v>1</v>
      </c>
      <c r="CR143" s="37">
        <v>0</v>
      </c>
      <c r="CS143" s="37">
        <v>0</v>
      </c>
      <c r="CT143" s="37">
        <v>0</v>
      </c>
      <c r="CU143" s="37">
        <v>0</v>
      </c>
      <c r="CV143" s="37">
        <v>0</v>
      </c>
      <c r="CW143" s="37">
        <v>0</v>
      </c>
      <c r="CX143" s="37">
        <v>0</v>
      </c>
      <c r="CY143" s="37">
        <v>0</v>
      </c>
      <c r="CZ143" s="37">
        <v>0</v>
      </c>
      <c r="DA143" s="37">
        <v>0</v>
      </c>
      <c r="DB143" s="37">
        <v>0</v>
      </c>
      <c r="DC143" s="37">
        <v>0</v>
      </c>
      <c r="DD143" s="37">
        <v>0</v>
      </c>
      <c r="DE143" s="37">
        <v>0</v>
      </c>
      <c r="DF143" s="37">
        <v>0</v>
      </c>
      <c r="DG143" s="37">
        <v>0</v>
      </c>
      <c r="DH143" s="37">
        <v>0</v>
      </c>
      <c r="DI143" s="37">
        <v>0</v>
      </c>
      <c r="DJ143" s="37">
        <v>0</v>
      </c>
      <c r="DK143" s="37">
        <v>0</v>
      </c>
      <c r="DL143" s="37">
        <v>0</v>
      </c>
      <c r="DM143" s="37">
        <v>0</v>
      </c>
      <c r="DN143" s="37">
        <v>0</v>
      </c>
      <c r="DO143" s="37">
        <v>0</v>
      </c>
      <c r="DP143" s="37">
        <v>0</v>
      </c>
      <c r="DQ143" s="37">
        <v>0</v>
      </c>
      <c r="DR143" s="37">
        <v>0</v>
      </c>
      <c r="DS143" s="37">
        <v>0</v>
      </c>
      <c r="DT143" s="37">
        <v>0</v>
      </c>
      <c r="DU143" s="37">
        <v>0</v>
      </c>
      <c r="DV143" s="37">
        <v>0</v>
      </c>
      <c r="DW143" s="37">
        <v>0</v>
      </c>
      <c r="DX143" s="37">
        <v>0</v>
      </c>
      <c r="DY143" s="37">
        <v>0</v>
      </c>
      <c r="DZ143" s="37">
        <v>0</v>
      </c>
      <c r="EA143" s="37">
        <v>0</v>
      </c>
      <c r="EB143" s="37">
        <v>0</v>
      </c>
      <c r="EC143" s="37">
        <v>0</v>
      </c>
      <c r="ED143" s="37">
        <v>0</v>
      </c>
      <c r="EE143" s="37">
        <v>0</v>
      </c>
      <c r="EF143" s="37">
        <v>0</v>
      </c>
      <c r="EG143" s="37">
        <v>0</v>
      </c>
      <c r="EH143" s="37">
        <v>0</v>
      </c>
      <c r="EI143" s="37">
        <v>0</v>
      </c>
      <c r="EJ143" s="37">
        <v>0</v>
      </c>
      <c r="EK143" s="37">
        <v>0</v>
      </c>
      <c r="EL143" s="37">
        <v>0</v>
      </c>
      <c r="EM143" s="37">
        <v>0</v>
      </c>
      <c r="EN143" s="37">
        <v>0</v>
      </c>
      <c r="EO143" s="37">
        <v>0</v>
      </c>
      <c r="EP143" s="37">
        <v>0</v>
      </c>
      <c r="EQ143" s="37">
        <v>0</v>
      </c>
      <c r="ER143" s="37">
        <v>15</v>
      </c>
      <c r="ES143" s="37">
        <v>0</v>
      </c>
      <c r="ET143" s="37">
        <v>0</v>
      </c>
      <c r="EU143" s="37">
        <v>0</v>
      </c>
      <c r="EV143" s="37">
        <v>0</v>
      </c>
      <c r="EW143" s="37">
        <v>0</v>
      </c>
      <c r="EX143" s="37">
        <v>0</v>
      </c>
      <c r="EY143" s="37">
        <v>0</v>
      </c>
      <c r="EZ143" s="37">
        <v>0</v>
      </c>
      <c r="FA143" s="37">
        <v>0</v>
      </c>
      <c r="FB143" s="37">
        <v>0</v>
      </c>
      <c r="FC143" s="37">
        <v>0</v>
      </c>
      <c r="FD143" s="37">
        <v>0</v>
      </c>
      <c r="FE143" s="37">
        <v>0</v>
      </c>
      <c r="FF143" s="37">
        <v>0</v>
      </c>
      <c r="FG143" s="37">
        <v>0</v>
      </c>
      <c r="FH143" s="37">
        <v>0</v>
      </c>
      <c r="FI143" s="37">
        <v>0</v>
      </c>
      <c r="FJ143" s="37">
        <v>0</v>
      </c>
      <c r="FK143" s="37">
        <v>0</v>
      </c>
      <c r="FL143" s="37">
        <v>0</v>
      </c>
      <c r="FM143" s="37">
        <v>0</v>
      </c>
      <c r="FN143" s="37">
        <v>0</v>
      </c>
      <c r="FO143" s="37">
        <v>0</v>
      </c>
      <c r="FP143" s="37">
        <v>0</v>
      </c>
      <c r="FQ143" s="37">
        <v>0</v>
      </c>
      <c r="FR143" s="37">
        <v>0</v>
      </c>
      <c r="FS143" s="37">
        <v>0</v>
      </c>
      <c r="FT143" s="37">
        <v>0</v>
      </c>
      <c r="FU143" s="37">
        <v>0</v>
      </c>
      <c r="FV143" s="37">
        <v>0</v>
      </c>
      <c r="FW143" s="37">
        <v>0</v>
      </c>
      <c r="FX143" s="37">
        <v>0</v>
      </c>
      <c r="FY143" s="37">
        <v>0</v>
      </c>
      <c r="FZ143" s="37">
        <v>0</v>
      </c>
      <c r="GA143" s="194">
        <v>0</v>
      </c>
      <c r="GB143" s="194">
        <v>0</v>
      </c>
      <c r="GC143" s="194">
        <v>0</v>
      </c>
      <c r="GD143" s="194">
        <v>0</v>
      </c>
      <c r="GE143" s="194">
        <v>0</v>
      </c>
      <c r="GF143" s="194">
        <v>0</v>
      </c>
      <c r="GG143" s="194">
        <v>0</v>
      </c>
      <c r="GH143" s="194">
        <v>0</v>
      </c>
      <c r="GI143" s="194">
        <v>0</v>
      </c>
      <c r="GJ143" s="194">
        <v>0</v>
      </c>
      <c r="GK143" s="194">
        <v>0</v>
      </c>
      <c r="GL143" s="194"/>
      <c r="GM143" s="194">
        <f t="shared" si="20"/>
        <v>0</v>
      </c>
      <c r="GN143" s="194">
        <f t="shared" si="21"/>
        <v>0</v>
      </c>
      <c r="GO143" s="194"/>
      <c r="GP143" s="194">
        <v>0</v>
      </c>
      <c r="GQ143" s="194">
        <v>0</v>
      </c>
      <c r="GR143" s="194">
        <v>0</v>
      </c>
      <c r="GS143" s="194">
        <v>0</v>
      </c>
      <c r="GT143" s="194">
        <v>0</v>
      </c>
      <c r="GU143" s="194">
        <v>0</v>
      </c>
      <c r="GV143" s="194">
        <v>0</v>
      </c>
      <c r="GW143" s="194"/>
      <c r="GX143" s="194">
        <f t="shared" si="22"/>
        <v>0</v>
      </c>
      <c r="GY143" s="194"/>
      <c r="GZ143" s="194"/>
      <c r="HA143" s="194"/>
      <c r="HB143" s="194"/>
      <c r="HC143" s="194">
        <v>0</v>
      </c>
      <c r="HD143" s="194">
        <v>0</v>
      </c>
      <c r="HE143" s="194">
        <v>0</v>
      </c>
      <c r="HF143" s="194">
        <v>0</v>
      </c>
      <c r="HG143" s="194">
        <v>0</v>
      </c>
      <c r="HH143" s="194">
        <v>0</v>
      </c>
      <c r="HI143" s="194">
        <v>0</v>
      </c>
      <c r="HJ143" s="194">
        <v>0</v>
      </c>
      <c r="HK143" s="194">
        <v>0</v>
      </c>
      <c r="HL143" s="194">
        <v>0</v>
      </c>
      <c r="HM143" s="194">
        <v>0</v>
      </c>
      <c r="HN143" s="194">
        <v>0</v>
      </c>
      <c r="HO143" s="194">
        <v>0</v>
      </c>
      <c r="HP143" s="194">
        <v>0</v>
      </c>
      <c r="HQ143" s="194">
        <v>0</v>
      </c>
      <c r="HR143" s="194">
        <v>0</v>
      </c>
      <c r="HS143" s="194">
        <v>0</v>
      </c>
      <c r="HT143" s="194">
        <v>0</v>
      </c>
      <c r="HU143" s="194">
        <v>0</v>
      </c>
    </row>
    <row r="144" spans="1:229" ht="75" x14ac:dyDescent="0.25">
      <c r="A144" s="17">
        <v>135</v>
      </c>
      <c r="B144" s="18" t="s">
        <v>300</v>
      </c>
      <c r="C144" s="18" t="s">
        <v>1230</v>
      </c>
      <c r="D144" s="19">
        <v>1389512230</v>
      </c>
      <c r="E144" s="18" t="s">
        <v>995</v>
      </c>
      <c r="F144" s="18" t="s">
        <v>937</v>
      </c>
      <c r="G144" s="16">
        <f t="shared" si="23"/>
        <v>583.6</v>
      </c>
      <c r="H144" s="16">
        <f t="shared" si="24"/>
        <v>6500.4</v>
      </c>
      <c r="I144" s="36">
        <f t="shared" si="25"/>
        <v>7084</v>
      </c>
      <c r="J144" s="38">
        <v>0</v>
      </c>
      <c r="K144" s="38">
        <v>0</v>
      </c>
      <c r="L144" s="37">
        <v>0</v>
      </c>
      <c r="M144" s="37">
        <v>0</v>
      </c>
      <c r="N144" s="37">
        <v>0</v>
      </c>
      <c r="O144" s="37">
        <v>0</v>
      </c>
      <c r="P144" s="37">
        <v>0</v>
      </c>
      <c r="Q144" s="37">
        <v>0</v>
      </c>
      <c r="R144" s="37">
        <v>0</v>
      </c>
      <c r="S144" s="37">
        <v>0</v>
      </c>
      <c r="T144" s="37">
        <v>0</v>
      </c>
      <c r="U144" s="37">
        <v>0</v>
      </c>
      <c r="V144" s="37">
        <v>0</v>
      </c>
      <c r="W144" s="37">
        <v>0</v>
      </c>
      <c r="X144" s="37">
        <v>0</v>
      </c>
      <c r="Y144" s="37">
        <v>0</v>
      </c>
      <c r="Z144" s="37">
        <v>0</v>
      </c>
      <c r="AA144" s="37">
        <v>0</v>
      </c>
      <c r="AB144" s="37">
        <v>0</v>
      </c>
      <c r="AC144" s="37">
        <v>0</v>
      </c>
      <c r="AD144" s="37">
        <v>0</v>
      </c>
      <c r="AE144" s="37">
        <v>0</v>
      </c>
      <c r="AF144" s="37">
        <v>0</v>
      </c>
      <c r="AG144" s="37">
        <v>0</v>
      </c>
      <c r="AH144" s="37">
        <v>0</v>
      </c>
      <c r="AI144" s="37">
        <v>0</v>
      </c>
      <c r="AJ144" s="37">
        <v>0</v>
      </c>
      <c r="AK144" s="37">
        <v>0</v>
      </c>
      <c r="AL144" s="37">
        <v>0</v>
      </c>
      <c r="AM144" s="37">
        <v>0</v>
      </c>
      <c r="AN144" s="37">
        <v>110</v>
      </c>
      <c r="AO144" s="37">
        <v>0</v>
      </c>
      <c r="AP144" s="37">
        <v>473.6</v>
      </c>
      <c r="AQ144" s="37">
        <v>118.39999999999998</v>
      </c>
      <c r="AR144" s="37">
        <v>0</v>
      </c>
      <c r="AS144" s="37">
        <v>0</v>
      </c>
      <c r="AT144" s="37">
        <v>0</v>
      </c>
      <c r="AU144" s="37">
        <v>0</v>
      </c>
      <c r="AV144" s="37">
        <v>0</v>
      </c>
      <c r="AW144" s="37">
        <v>0</v>
      </c>
      <c r="AX144" s="37">
        <v>0</v>
      </c>
      <c r="AY144" s="37">
        <v>230</v>
      </c>
      <c r="AZ144" s="37">
        <v>3</v>
      </c>
      <c r="BA144" s="37">
        <v>0</v>
      </c>
      <c r="BB144" s="37">
        <v>0</v>
      </c>
      <c r="BC144" s="37">
        <v>0</v>
      </c>
      <c r="BD144" s="37">
        <v>0</v>
      </c>
      <c r="BE144" s="37">
        <v>0</v>
      </c>
      <c r="BF144" s="37">
        <v>0</v>
      </c>
      <c r="BG144" s="37">
        <v>0</v>
      </c>
      <c r="BH144" s="37">
        <v>0</v>
      </c>
      <c r="BI144" s="37">
        <v>0</v>
      </c>
      <c r="BJ144" s="37">
        <v>0</v>
      </c>
      <c r="BK144" s="37">
        <v>6342</v>
      </c>
      <c r="BL144" s="37">
        <v>0</v>
      </c>
      <c r="BM144" s="37">
        <v>0</v>
      </c>
      <c r="BN144" s="37">
        <v>67</v>
      </c>
      <c r="BO144" s="37">
        <v>6</v>
      </c>
      <c r="BP144" s="37">
        <v>0</v>
      </c>
      <c r="BQ144" s="37">
        <v>40</v>
      </c>
      <c r="BR144" s="37">
        <v>0</v>
      </c>
      <c r="BS144" s="37">
        <v>351</v>
      </c>
      <c r="BT144" s="37">
        <v>0</v>
      </c>
      <c r="BU144" s="37">
        <v>0</v>
      </c>
      <c r="BV144" s="37">
        <v>0</v>
      </c>
      <c r="BW144" s="37">
        <v>0</v>
      </c>
      <c r="BX144" s="37">
        <v>0</v>
      </c>
      <c r="BY144" s="37">
        <f t="shared" si="19"/>
        <v>0</v>
      </c>
      <c r="BZ144" s="37">
        <v>0</v>
      </c>
      <c r="CA144" s="37">
        <v>0</v>
      </c>
      <c r="CB144" s="37">
        <v>0</v>
      </c>
      <c r="CC144" s="37">
        <v>0</v>
      </c>
      <c r="CD144" s="37">
        <v>2808.6666666666665</v>
      </c>
      <c r="CE144" s="37">
        <v>0</v>
      </c>
      <c r="CF144" s="37">
        <v>351</v>
      </c>
      <c r="CG144" s="37">
        <v>5</v>
      </c>
      <c r="CH144" s="37">
        <v>4</v>
      </c>
      <c r="CI144" s="37">
        <v>0</v>
      </c>
      <c r="CJ144" s="37">
        <v>0</v>
      </c>
      <c r="CK144" s="37">
        <v>0</v>
      </c>
      <c r="CL144" s="37">
        <v>5</v>
      </c>
      <c r="CM144" s="37">
        <v>0</v>
      </c>
      <c r="CN144" s="37">
        <v>0</v>
      </c>
      <c r="CO144" s="37">
        <v>0</v>
      </c>
      <c r="CP144" s="37">
        <v>0</v>
      </c>
      <c r="CQ144" s="37">
        <v>1</v>
      </c>
      <c r="CR144" s="37">
        <v>0</v>
      </c>
      <c r="CS144" s="37">
        <v>0</v>
      </c>
      <c r="CT144" s="37">
        <v>0</v>
      </c>
      <c r="CU144" s="37">
        <v>0</v>
      </c>
      <c r="CV144" s="37">
        <v>0</v>
      </c>
      <c r="CW144" s="37">
        <v>0</v>
      </c>
      <c r="CX144" s="37">
        <v>0</v>
      </c>
      <c r="CY144" s="37">
        <v>0</v>
      </c>
      <c r="CZ144" s="37">
        <v>0</v>
      </c>
      <c r="DA144" s="37">
        <v>0</v>
      </c>
      <c r="DB144" s="37">
        <v>0</v>
      </c>
      <c r="DC144" s="37">
        <v>0</v>
      </c>
      <c r="DD144" s="37">
        <v>0</v>
      </c>
      <c r="DE144" s="37">
        <v>0</v>
      </c>
      <c r="DF144" s="37">
        <v>0</v>
      </c>
      <c r="DG144" s="37">
        <v>0</v>
      </c>
      <c r="DH144" s="37">
        <v>0</v>
      </c>
      <c r="DI144" s="37">
        <v>0</v>
      </c>
      <c r="DJ144" s="37">
        <v>0</v>
      </c>
      <c r="DK144" s="37">
        <v>0</v>
      </c>
      <c r="DL144" s="37">
        <v>0</v>
      </c>
      <c r="DM144" s="37">
        <v>0</v>
      </c>
      <c r="DN144" s="37">
        <v>0</v>
      </c>
      <c r="DO144" s="37">
        <v>0</v>
      </c>
      <c r="DP144" s="37">
        <v>0</v>
      </c>
      <c r="DQ144" s="37">
        <v>0</v>
      </c>
      <c r="DR144" s="37">
        <v>0</v>
      </c>
      <c r="DS144" s="37">
        <v>0</v>
      </c>
      <c r="DT144" s="37">
        <v>0</v>
      </c>
      <c r="DU144" s="37">
        <v>0</v>
      </c>
      <c r="DV144" s="37">
        <v>0</v>
      </c>
      <c r="DW144" s="37">
        <v>0</v>
      </c>
      <c r="DX144" s="37">
        <v>0</v>
      </c>
      <c r="DY144" s="37">
        <v>0</v>
      </c>
      <c r="DZ144" s="37">
        <v>0</v>
      </c>
      <c r="EA144" s="37">
        <v>0</v>
      </c>
      <c r="EB144" s="37">
        <v>0</v>
      </c>
      <c r="EC144" s="37">
        <v>0</v>
      </c>
      <c r="ED144" s="37">
        <v>0</v>
      </c>
      <c r="EE144" s="37">
        <v>0</v>
      </c>
      <c r="EF144" s="37">
        <v>0</v>
      </c>
      <c r="EG144" s="37">
        <v>0</v>
      </c>
      <c r="EH144" s="37">
        <v>0</v>
      </c>
      <c r="EI144" s="37">
        <v>0</v>
      </c>
      <c r="EJ144" s="37">
        <v>0</v>
      </c>
      <c r="EK144" s="37">
        <v>0</v>
      </c>
      <c r="EL144" s="37">
        <v>0</v>
      </c>
      <c r="EM144" s="37">
        <v>0</v>
      </c>
      <c r="EN144" s="37">
        <v>0</v>
      </c>
      <c r="EO144" s="37">
        <v>0</v>
      </c>
      <c r="EP144" s="37">
        <v>0</v>
      </c>
      <c r="EQ144" s="37">
        <v>0</v>
      </c>
      <c r="ER144" s="37">
        <v>15</v>
      </c>
      <c r="ES144" s="37">
        <v>0</v>
      </c>
      <c r="ET144" s="37">
        <v>0</v>
      </c>
      <c r="EU144" s="37">
        <v>0</v>
      </c>
      <c r="EV144" s="37">
        <v>0</v>
      </c>
      <c r="EW144" s="37">
        <v>0</v>
      </c>
      <c r="EX144" s="37">
        <v>0</v>
      </c>
      <c r="EY144" s="37">
        <v>0</v>
      </c>
      <c r="EZ144" s="37">
        <v>0</v>
      </c>
      <c r="FA144" s="37">
        <v>0</v>
      </c>
      <c r="FB144" s="37">
        <v>0</v>
      </c>
      <c r="FC144" s="37">
        <v>0</v>
      </c>
      <c r="FD144" s="37">
        <v>0</v>
      </c>
      <c r="FE144" s="37">
        <v>0</v>
      </c>
      <c r="FF144" s="37">
        <v>0</v>
      </c>
      <c r="FG144" s="37">
        <v>0</v>
      </c>
      <c r="FH144" s="37">
        <v>0</v>
      </c>
      <c r="FI144" s="37">
        <v>0</v>
      </c>
      <c r="FJ144" s="37">
        <v>0</v>
      </c>
      <c r="FK144" s="37">
        <v>0</v>
      </c>
      <c r="FL144" s="37">
        <v>0</v>
      </c>
      <c r="FM144" s="37">
        <v>0</v>
      </c>
      <c r="FN144" s="37">
        <v>0</v>
      </c>
      <c r="FO144" s="37">
        <v>0</v>
      </c>
      <c r="FP144" s="37">
        <v>0</v>
      </c>
      <c r="FQ144" s="37">
        <v>0</v>
      </c>
      <c r="FR144" s="37">
        <v>0</v>
      </c>
      <c r="FS144" s="37">
        <v>0</v>
      </c>
      <c r="FT144" s="37">
        <v>0</v>
      </c>
      <c r="FU144" s="37">
        <v>0</v>
      </c>
      <c r="FV144" s="37">
        <v>0</v>
      </c>
      <c r="FW144" s="37">
        <v>0</v>
      </c>
      <c r="FX144" s="37">
        <v>0</v>
      </c>
      <c r="FY144" s="37">
        <v>0</v>
      </c>
      <c r="FZ144" s="37">
        <v>0</v>
      </c>
      <c r="GA144" s="194">
        <v>0</v>
      </c>
      <c r="GB144" s="194">
        <v>0</v>
      </c>
      <c r="GC144" s="194">
        <v>0</v>
      </c>
      <c r="GD144" s="194">
        <v>0</v>
      </c>
      <c r="GE144" s="194">
        <v>0</v>
      </c>
      <c r="GF144" s="194">
        <v>0</v>
      </c>
      <c r="GG144" s="194">
        <v>0</v>
      </c>
      <c r="GH144" s="194">
        <v>0</v>
      </c>
      <c r="GI144" s="194">
        <v>0</v>
      </c>
      <c r="GJ144" s="194">
        <v>0</v>
      </c>
      <c r="GK144" s="194">
        <v>0</v>
      </c>
      <c r="GL144" s="194"/>
      <c r="GM144" s="194">
        <f t="shared" si="20"/>
        <v>0</v>
      </c>
      <c r="GN144" s="194">
        <f t="shared" si="21"/>
        <v>0</v>
      </c>
      <c r="GO144" s="194"/>
      <c r="GP144" s="194">
        <v>0</v>
      </c>
      <c r="GQ144" s="194">
        <v>0</v>
      </c>
      <c r="GR144" s="194">
        <v>0</v>
      </c>
      <c r="GS144" s="194">
        <v>0</v>
      </c>
      <c r="GT144" s="194">
        <v>0</v>
      </c>
      <c r="GU144" s="194">
        <v>0</v>
      </c>
      <c r="GV144" s="194">
        <v>0</v>
      </c>
      <c r="GW144" s="194"/>
      <c r="GX144" s="194">
        <f t="shared" si="22"/>
        <v>0</v>
      </c>
      <c r="GY144" s="194"/>
      <c r="GZ144" s="194"/>
      <c r="HA144" s="194"/>
      <c r="HB144" s="194"/>
      <c r="HC144" s="194">
        <v>0</v>
      </c>
      <c r="HD144" s="194">
        <v>0</v>
      </c>
      <c r="HE144" s="194">
        <v>0</v>
      </c>
      <c r="HF144" s="194">
        <v>0</v>
      </c>
      <c r="HG144" s="194">
        <v>0</v>
      </c>
      <c r="HH144" s="194">
        <v>0</v>
      </c>
      <c r="HI144" s="194">
        <v>0</v>
      </c>
      <c r="HJ144" s="194">
        <v>0</v>
      </c>
      <c r="HK144" s="194">
        <v>0</v>
      </c>
      <c r="HL144" s="194">
        <v>0</v>
      </c>
      <c r="HM144" s="194">
        <v>0</v>
      </c>
      <c r="HN144" s="194">
        <v>0</v>
      </c>
      <c r="HO144" s="194">
        <v>0</v>
      </c>
      <c r="HP144" s="194">
        <v>0</v>
      </c>
      <c r="HQ144" s="194">
        <v>0</v>
      </c>
      <c r="HR144" s="194">
        <v>0</v>
      </c>
      <c r="HS144" s="194">
        <v>0</v>
      </c>
      <c r="HT144" s="194">
        <v>0</v>
      </c>
      <c r="HU144" s="194">
        <v>0</v>
      </c>
    </row>
    <row r="145" spans="1:229" s="209" customFormat="1" ht="56.25" x14ac:dyDescent="0.25">
      <c r="A145" s="201">
        <v>136</v>
      </c>
      <c r="B145" s="202" t="s">
        <v>300</v>
      </c>
      <c r="C145" s="202" t="s">
        <v>1232</v>
      </c>
      <c r="D145" s="203"/>
      <c r="E145" s="202" t="s">
        <v>989</v>
      </c>
      <c r="F145" s="202" t="s">
        <v>1005</v>
      </c>
      <c r="G145" s="204">
        <f>J145+L145+N145+O145+P145+T145+U145+V145+AN145+AP145+BA145+BC145+DP145+DR145+EE145+EG145+EJ145+EL145+ES145+EU145+FE145+FG145+FP145+GA145+GC145+HJ145+HL145+CZ145+DB145+FR145+GP145+HE145+BW145</f>
        <v>11514.5</v>
      </c>
      <c r="H145" s="204">
        <f>SUM(K145,M145,Q145,R145,S145,W145,X145,Y145,AO145,AQ145,AR145,AS145,AU145,AX145,BB145,BD145,BK145,BL145,BM145,BQ145,BR145,BT145,DG145,DH145,DI145,DQ145,DS145,DW145,DX145,DY145,,EF145,EH145,EK145,EM145,ET145,EV145,EW145,EX145,EY145,FW145,GB145,GD145,GE145,GF145,GG145,GH145,GI145,GK145,HK145,HM145,HN145,HO145,HP145,HQ145,HR145,HU145,FF145,FH145,FI145,FJ145,FK145,FN145,FQ145,FS145,FT145,FU145,FV145,FX145,AT145,AV145,AW145,BE145,BF145,BG145,BH145,GJ145,FL145,DZ145,EN145,EO145,EP145,EQ145,EZ145,FA145,FC145,FB145,FM145,FY145,Z145,AA145,AB145,AC145,AD145,AE145,AF145,AG145,AH145,AI145,AJ145,AK145,HS145,HT145,BY145,DA145,DC145,DD145,DE145,DF145,DT145,DU145,DV145,GR145,GV145,GY145,GZ145,HA145,HC145,HG145,GT145)</f>
        <v>123723.65999999999</v>
      </c>
      <c r="I145" s="205">
        <f t="shared" si="25"/>
        <v>135238.15999999997</v>
      </c>
      <c r="J145" s="206"/>
      <c r="K145" s="206"/>
      <c r="L145" s="207"/>
      <c r="M145" s="207"/>
      <c r="N145" s="207"/>
      <c r="O145" s="207">
        <v>0</v>
      </c>
      <c r="P145" s="207"/>
      <c r="Q145" s="207"/>
      <c r="R145" s="207"/>
      <c r="S145" s="207"/>
      <c r="T145" s="207"/>
      <c r="U145" s="207">
        <v>0</v>
      </c>
      <c r="V145" s="207"/>
      <c r="W145" s="207"/>
      <c r="X145" s="207">
        <v>0</v>
      </c>
      <c r="Y145" s="207"/>
      <c r="Z145" s="207"/>
      <c r="AA145" s="207"/>
      <c r="AB145" s="207"/>
      <c r="AC145" s="207"/>
      <c r="AD145" s="207"/>
      <c r="AE145" s="207"/>
      <c r="AF145" s="207"/>
      <c r="AG145" s="207"/>
      <c r="AH145" s="207"/>
      <c r="AI145" s="207"/>
      <c r="AJ145" s="207"/>
      <c r="AK145" s="207"/>
      <c r="AL145" s="207"/>
      <c r="AM145" s="207"/>
      <c r="AN145" s="207">
        <v>1050</v>
      </c>
      <c r="AO145" s="207"/>
      <c r="AP145" s="207">
        <f>15398-AQ145</f>
        <v>10464.5</v>
      </c>
      <c r="AQ145" s="207">
        <v>4933.5</v>
      </c>
      <c r="AR145" s="207">
        <v>4432</v>
      </c>
      <c r="AS145" s="207"/>
      <c r="AT145" s="207"/>
      <c r="AU145" s="207"/>
      <c r="AV145" s="207"/>
      <c r="AW145" s="207"/>
      <c r="AX145" s="207">
        <v>3812.76</v>
      </c>
      <c r="AY145" s="207"/>
      <c r="AZ145" s="207"/>
      <c r="BA145" s="207"/>
      <c r="BB145" s="207"/>
      <c r="BC145" s="207"/>
      <c r="BD145" s="207"/>
      <c r="BE145" s="207"/>
      <c r="BF145" s="207"/>
      <c r="BG145" s="207"/>
      <c r="BH145" s="207"/>
      <c r="BI145" s="207"/>
      <c r="BJ145" s="207"/>
      <c r="BK145" s="207"/>
      <c r="BL145" s="207">
        <v>60893</v>
      </c>
      <c r="BM145" s="207">
        <v>40000</v>
      </c>
      <c r="BN145" s="207">
        <v>75</v>
      </c>
      <c r="BO145" s="207"/>
      <c r="BP145" s="207"/>
      <c r="BQ145" s="207"/>
      <c r="BR145" s="207">
        <v>4200</v>
      </c>
      <c r="BS145" s="207">
        <v>103</v>
      </c>
      <c r="BT145" s="207"/>
      <c r="BU145" s="207"/>
      <c r="BV145" s="207"/>
      <c r="BW145" s="207"/>
      <c r="BX145" s="207"/>
      <c r="BY145" s="207">
        <f t="shared" ref="BY145:BY197" si="26">CA145+CC145</f>
        <v>0</v>
      </c>
      <c r="BZ145" s="207"/>
      <c r="CA145" s="207"/>
      <c r="CB145" s="207"/>
      <c r="CC145" s="207"/>
      <c r="CD145" s="207">
        <f>3001.3+210+441+5855</f>
        <v>9507.2999999999993</v>
      </c>
      <c r="CE145" s="207"/>
      <c r="CF145" s="207">
        <v>4920</v>
      </c>
      <c r="CG145" s="207"/>
      <c r="CH145" s="207">
        <v>14</v>
      </c>
      <c r="CI145" s="207"/>
      <c r="CJ145" s="207"/>
      <c r="CK145" s="207"/>
      <c r="CL145" s="207">
        <v>77</v>
      </c>
      <c r="CM145" s="207"/>
      <c r="CN145" s="207"/>
      <c r="CO145" s="207"/>
      <c r="CP145" s="207">
        <v>1</v>
      </c>
      <c r="CQ145" s="207"/>
      <c r="CR145" s="207">
        <v>270</v>
      </c>
      <c r="CS145" s="207"/>
      <c r="CT145" s="207"/>
      <c r="CU145" s="207"/>
      <c r="CV145" s="207">
        <v>1</v>
      </c>
      <c r="CW145" s="207"/>
      <c r="CX145" s="207"/>
      <c r="CY145" s="207">
        <v>3</v>
      </c>
      <c r="CZ145" s="207"/>
      <c r="DA145" s="207"/>
      <c r="DB145" s="207"/>
      <c r="DC145" s="207"/>
      <c r="DD145" s="207">
        <v>1464</v>
      </c>
      <c r="DE145" s="207"/>
      <c r="DF145" s="207"/>
      <c r="DG145" s="207"/>
      <c r="DH145" s="207"/>
      <c r="DI145" s="207"/>
      <c r="DJ145" s="207">
        <v>33</v>
      </c>
      <c r="DK145" s="207"/>
      <c r="DL145" s="207"/>
      <c r="DM145" s="207"/>
      <c r="DN145" s="207">
        <v>3</v>
      </c>
      <c r="DO145" s="207">
        <v>1</v>
      </c>
      <c r="DP145" s="207"/>
      <c r="DQ145" s="207">
        <v>583</v>
      </c>
      <c r="DR145" s="207"/>
      <c r="DS145" s="207"/>
      <c r="DT145" s="207">
        <v>2733</v>
      </c>
      <c r="DU145" s="207"/>
      <c r="DV145" s="207"/>
      <c r="DW145" s="207"/>
      <c r="DX145" s="207"/>
      <c r="DY145" s="207"/>
      <c r="DZ145" s="207"/>
      <c r="EA145" s="207">
        <v>11</v>
      </c>
      <c r="EB145" s="207"/>
      <c r="EC145" s="207"/>
      <c r="ED145" s="207"/>
      <c r="EE145" s="207"/>
      <c r="EF145" s="207"/>
      <c r="EG145" s="207"/>
      <c r="EH145" s="207"/>
      <c r="EI145" s="207"/>
      <c r="EJ145" s="207"/>
      <c r="EK145" s="207"/>
      <c r="EL145" s="207"/>
      <c r="EM145" s="207"/>
      <c r="EN145" s="207"/>
      <c r="EO145" s="207"/>
      <c r="EP145" s="207"/>
      <c r="EQ145" s="207"/>
      <c r="ER145" s="207"/>
      <c r="ES145" s="207"/>
      <c r="ET145" s="207">
        <v>150</v>
      </c>
      <c r="EU145" s="207"/>
      <c r="EV145" s="207"/>
      <c r="EW145" s="207"/>
      <c r="EX145" s="207"/>
      <c r="EY145" s="207"/>
      <c r="EZ145" s="207"/>
      <c r="FA145" s="207"/>
      <c r="FB145" s="207"/>
      <c r="FC145" s="207">
        <v>522.4</v>
      </c>
      <c r="FD145" s="207"/>
      <c r="FE145" s="207"/>
      <c r="FF145" s="207"/>
      <c r="FG145" s="207"/>
      <c r="FH145" s="207"/>
      <c r="FI145" s="207"/>
      <c r="FJ145" s="207"/>
      <c r="FK145" s="207"/>
      <c r="FL145" s="207"/>
      <c r="FM145" s="207"/>
      <c r="FN145" s="207"/>
      <c r="FO145" s="207"/>
      <c r="FP145" s="207"/>
      <c r="FQ145" s="207"/>
      <c r="FR145" s="207"/>
      <c r="FS145" s="207"/>
      <c r="FT145" s="207"/>
      <c r="FU145" s="207"/>
      <c r="FV145" s="207"/>
      <c r="FW145" s="207"/>
      <c r="FX145" s="207"/>
      <c r="FY145" s="207"/>
      <c r="FZ145" s="207"/>
      <c r="GA145" s="208"/>
      <c r="GB145" s="208"/>
      <c r="GC145" s="208"/>
      <c r="GD145" s="208"/>
      <c r="GE145" s="208"/>
      <c r="GF145" s="208"/>
      <c r="GG145" s="208"/>
      <c r="GH145" s="208"/>
      <c r="GI145" s="208"/>
      <c r="GJ145" s="208"/>
      <c r="GK145" s="208"/>
      <c r="GL145" s="208"/>
      <c r="GM145" s="208">
        <f t="shared" ref="GM145:GM197" si="27">SUM(GO145,GQ145,GU145,GW145,HB145,HD145,HF145)</f>
        <v>0</v>
      </c>
      <c r="GN145" s="208">
        <f t="shared" ref="GN145:GN197" si="28">SUM(GP145,GR145,GV145,GX145,HC145,HE145,HG145,GT145)</f>
        <v>0</v>
      </c>
      <c r="GO145" s="208"/>
      <c r="GP145" s="208"/>
      <c r="GQ145" s="208"/>
      <c r="GR145" s="208"/>
      <c r="GS145" s="208"/>
      <c r="GT145" s="208"/>
      <c r="GU145" s="208"/>
      <c r="GV145" s="208"/>
      <c r="GW145" s="208"/>
      <c r="GX145" s="208">
        <f t="shared" ref="GX145:GX197" si="29">SUM(GY145:HA145)</f>
        <v>0</v>
      </c>
      <c r="GY145" s="208"/>
      <c r="GZ145" s="208"/>
      <c r="HA145" s="208"/>
      <c r="HB145" s="208"/>
      <c r="HC145" s="208"/>
      <c r="HD145" s="208"/>
      <c r="HE145" s="208"/>
      <c r="HF145" s="208"/>
      <c r="HG145" s="208"/>
      <c r="HH145" s="208"/>
      <c r="HI145" s="208"/>
      <c r="HJ145" s="208"/>
      <c r="HK145" s="208"/>
      <c r="HL145" s="208"/>
      <c r="HM145" s="208"/>
      <c r="HN145" s="208"/>
      <c r="HO145" s="208"/>
      <c r="HP145" s="208"/>
      <c r="HQ145" s="208"/>
      <c r="HR145" s="208"/>
      <c r="HS145" s="208"/>
      <c r="HT145" s="208"/>
      <c r="HU145" s="208"/>
    </row>
    <row r="146" spans="1:229" s="209" customFormat="1" ht="56.25" x14ac:dyDescent="0.25">
      <c r="A146" s="201">
        <v>137</v>
      </c>
      <c r="B146" s="202" t="s">
        <v>300</v>
      </c>
      <c r="C146" s="202" t="s">
        <v>1233</v>
      </c>
      <c r="D146" s="203"/>
      <c r="E146" s="202" t="s">
        <v>1003</v>
      </c>
      <c r="F146" s="202" t="s">
        <v>1005</v>
      </c>
      <c r="G146" s="204">
        <f t="shared" si="23"/>
        <v>3201.8</v>
      </c>
      <c r="H146" s="204">
        <f t="shared" si="24"/>
        <v>975</v>
      </c>
      <c r="I146" s="205">
        <f t="shared" si="25"/>
        <v>4176.8</v>
      </c>
      <c r="J146" s="206"/>
      <c r="K146" s="206"/>
      <c r="L146" s="207"/>
      <c r="M146" s="207"/>
      <c r="N146" s="207"/>
      <c r="O146" s="207"/>
      <c r="P146" s="207"/>
      <c r="Q146" s="207"/>
      <c r="R146" s="207"/>
      <c r="S146" s="207"/>
      <c r="T146" s="207"/>
      <c r="U146" s="207"/>
      <c r="V146" s="207"/>
      <c r="W146" s="207"/>
      <c r="X146" s="207"/>
      <c r="Y146" s="207"/>
      <c r="Z146" s="207"/>
      <c r="AA146" s="207"/>
      <c r="AB146" s="207"/>
      <c r="AC146" s="207"/>
      <c r="AD146" s="207"/>
      <c r="AE146" s="207"/>
      <c r="AF146" s="207"/>
      <c r="AG146" s="207"/>
      <c r="AH146" s="207"/>
      <c r="AI146" s="207"/>
      <c r="AJ146" s="207"/>
      <c r="AK146" s="207"/>
      <c r="AL146" s="207"/>
      <c r="AM146" s="207"/>
      <c r="AN146" s="207">
        <v>3201.8</v>
      </c>
      <c r="AO146" s="207">
        <v>975</v>
      </c>
      <c r="AP146" s="207"/>
      <c r="AQ146" s="207"/>
      <c r="AR146" s="207"/>
      <c r="AS146" s="207"/>
      <c r="AT146" s="207"/>
      <c r="AU146" s="207"/>
      <c r="AV146" s="207"/>
      <c r="AW146" s="207"/>
      <c r="AX146" s="207"/>
      <c r="AY146" s="207" t="s">
        <v>1234</v>
      </c>
      <c r="AZ146" s="207">
        <v>7.98</v>
      </c>
      <c r="BA146" s="207"/>
      <c r="BB146" s="207"/>
      <c r="BC146" s="207"/>
      <c r="BD146" s="207"/>
      <c r="BE146" s="207"/>
      <c r="BF146" s="207"/>
      <c r="BG146" s="207"/>
      <c r="BH146" s="207"/>
      <c r="BI146" s="207"/>
      <c r="BJ146" s="207"/>
      <c r="BK146" s="207"/>
      <c r="BL146" s="207"/>
      <c r="BM146" s="207"/>
      <c r="BN146" s="207"/>
      <c r="BO146" s="207"/>
      <c r="BP146" s="207"/>
      <c r="BQ146" s="207"/>
      <c r="BR146" s="207"/>
      <c r="BS146" s="207"/>
      <c r="BT146" s="207"/>
      <c r="BU146" s="207"/>
      <c r="BV146" s="207"/>
      <c r="BW146" s="207"/>
      <c r="BX146" s="207"/>
      <c r="BY146" s="207">
        <f t="shared" si="26"/>
        <v>0</v>
      </c>
      <c r="BZ146" s="207"/>
      <c r="CA146" s="207"/>
      <c r="CB146" s="207"/>
      <c r="CC146" s="207"/>
      <c r="CD146" s="207"/>
      <c r="CE146" s="207"/>
      <c r="CF146" s="207">
        <v>975</v>
      </c>
      <c r="CG146" s="207"/>
      <c r="CH146" s="207"/>
      <c r="CI146" s="207"/>
      <c r="CJ146" s="207"/>
      <c r="CK146" s="207"/>
      <c r="CL146" s="207"/>
      <c r="CM146" s="207"/>
      <c r="CN146" s="207"/>
      <c r="CO146" s="207"/>
      <c r="CP146" s="207"/>
      <c r="CQ146" s="207"/>
      <c r="CR146" s="207"/>
      <c r="CS146" s="207"/>
      <c r="CT146" s="207"/>
      <c r="CU146" s="207"/>
      <c r="CV146" s="207"/>
      <c r="CW146" s="207"/>
      <c r="CX146" s="207"/>
      <c r="CY146" s="207"/>
      <c r="CZ146" s="207"/>
      <c r="DA146" s="207"/>
      <c r="DB146" s="207"/>
      <c r="DC146" s="207"/>
      <c r="DD146" s="207"/>
      <c r="DE146" s="207"/>
      <c r="DF146" s="207"/>
      <c r="DG146" s="207"/>
      <c r="DH146" s="207"/>
      <c r="DI146" s="207"/>
      <c r="DJ146" s="207"/>
      <c r="DK146" s="207"/>
      <c r="DL146" s="207"/>
      <c r="DM146" s="207"/>
      <c r="DN146" s="207"/>
      <c r="DO146" s="207"/>
      <c r="DP146" s="207"/>
      <c r="DQ146" s="207"/>
      <c r="DR146" s="207"/>
      <c r="DS146" s="207"/>
      <c r="DT146" s="207"/>
      <c r="DU146" s="207"/>
      <c r="DV146" s="207"/>
      <c r="DW146" s="207"/>
      <c r="DX146" s="207"/>
      <c r="DY146" s="207"/>
      <c r="DZ146" s="207"/>
      <c r="EA146" s="207"/>
      <c r="EB146" s="207"/>
      <c r="EC146" s="207"/>
      <c r="ED146" s="207"/>
      <c r="EE146" s="207"/>
      <c r="EF146" s="207"/>
      <c r="EG146" s="207"/>
      <c r="EH146" s="207"/>
      <c r="EI146" s="207"/>
      <c r="EJ146" s="207"/>
      <c r="EK146" s="207"/>
      <c r="EL146" s="207"/>
      <c r="EM146" s="207"/>
      <c r="EN146" s="207"/>
      <c r="EO146" s="207"/>
      <c r="EP146" s="207"/>
      <c r="EQ146" s="207"/>
      <c r="ER146" s="207"/>
      <c r="ES146" s="207"/>
      <c r="ET146" s="207"/>
      <c r="EU146" s="207"/>
      <c r="EV146" s="207"/>
      <c r="EW146" s="207"/>
      <c r="EX146" s="207"/>
      <c r="EY146" s="207"/>
      <c r="EZ146" s="207"/>
      <c r="FA146" s="207"/>
      <c r="FB146" s="207"/>
      <c r="FC146" s="207"/>
      <c r="FD146" s="207"/>
      <c r="FE146" s="207"/>
      <c r="FF146" s="207"/>
      <c r="FG146" s="207"/>
      <c r="FH146" s="207"/>
      <c r="FI146" s="207"/>
      <c r="FJ146" s="207"/>
      <c r="FK146" s="207"/>
      <c r="FL146" s="207"/>
      <c r="FM146" s="207"/>
      <c r="FN146" s="207"/>
      <c r="FO146" s="207"/>
      <c r="FP146" s="207"/>
      <c r="FQ146" s="207"/>
      <c r="FR146" s="207"/>
      <c r="FS146" s="207"/>
      <c r="FT146" s="207"/>
      <c r="FU146" s="207"/>
      <c r="FV146" s="207"/>
      <c r="FW146" s="207"/>
      <c r="FX146" s="207"/>
      <c r="FY146" s="207"/>
      <c r="FZ146" s="207"/>
      <c r="GA146" s="208"/>
      <c r="GB146" s="208"/>
      <c r="GC146" s="208"/>
      <c r="GD146" s="208"/>
      <c r="GE146" s="208"/>
      <c r="GF146" s="208"/>
      <c r="GG146" s="208"/>
      <c r="GH146" s="208"/>
      <c r="GI146" s="208"/>
      <c r="GJ146" s="208"/>
      <c r="GK146" s="208"/>
      <c r="GL146" s="208"/>
      <c r="GM146" s="208">
        <f t="shared" si="27"/>
        <v>0</v>
      </c>
      <c r="GN146" s="208">
        <f t="shared" si="28"/>
        <v>0</v>
      </c>
      <c r="GO146" s="208"/>
      <c r="GP146" s="208"/>
      <c r="GQ146" s="208"/>
      <c r="GR146" s="208"/>
      <c r="GS146" s="208"/>
      <c r="GT146" s="208"/>
      <c r="GU146" s="208"/>
      <c r="GV146" s="208"/>
      <c r="GW146" s="208"/>
      <c r="GX146" s="208">
        <f t="shared" si="29"/>
        <v>0</v>
      </c>
      <c r="GY146" s="208"/>
      <c r="GZ146" s="208"/>
      <c r="HA146" s="208"/>
      <c r="HB146" s="208"/>
      <c r="HC146" s="208"/>
      <c r="HD146" s="208"/>
      <c r="HE146" s="208"/>
      <c r="HF146" s="208"/>
      <c r="HG146" s="208"/>
      <c r="HH146" s="208"/>
      <c r="HI146" s="208"/>
      <c r="HJ146" s="208"/>
      <c r="HK146" s="208"/>
      <c r="HL146" s="208"/>
      <c r="HM146" s="208"/>
      <c r="HN146" s="208"/>
      <c r="HO146" s="208"/>
      <c r="HP146" s="208"/>
      <c r="HQ146" s="208"/>
      <c r="HR146" s="208"/>
      <c r="HS146" s="208"/>
      <c r="HT146" s="208"/>
      <c r="HU146" s="208"/>
    </row>
    <row r="147" spans="1:229" x14ac:dyDescent="0.25">
      <c r="A147" s="17"/>
      <c r="B147" s="18"/>
      <c r="C147" s="18"/>
      <c r="D147" s="19"/>
      <c r="E147" s="18"/>
      <c r="F147" s="18"/>
      <c r="G147" s="16">
        <f t="shared" si="23"/>
        <v>0</v>
      </c>
      <c r="H147" s="16">
        <f t="shared" si="24"/>
        <v>0</v>
      </c>
      <c r="I147" s="36">
        <f t="shared" si="25"/>
        <v>0</v>
      </c>
      <c r="J147" s="38"/>
      <c r="K147" s="38"/>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f t="shared" si="26"/>
        <v>0</v>
      </c>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194"/>
      <c r="GB147" s="194"/>
      <c r="GC147" s="194"/>
      <c r="GD147" s="194"/>
      <c r="GE147" s="194"/>
      <c r="GF147" s="194"/>
      <c r="GG147" s="194"/>
      <c r="GH147" s="194"/>
      <c r="GI147" s="194"/>
      <c r="GJ147" s="194"/>
      <c r="GK147" s="194"/>
      <c r="GL147" s="194"/>
      <c r="GM147" s="194">
        <f t="shared" si="27"/>
        <v>0</v>
      </c>
      <c r="GN147" s="194">
        <f t="shared" si="28"/>
        <v>0</v>
      </c>
      <c r="GO147" s="194"/>
      <c r="GP147" s="194"/>
      <c r="GQ147" s="194"/>
      <c r="GR147" s="194"/>
      <c r="GS147" s="194"/>
      <c r="GT147" s="194"/>
      <c r="GU147" s="194"/>
      <c r="GV147" s="194"/>
      <c r="GW147" s="194"/>
      <c r="GX147" s="194">
        <f t="shared" si="29"/>
        <v>0</v>
      </c>
      <c r="GY147" s="194"/>
      <c r="GZ147" s="194"/>
      <c r="HA147" s="194"/>
      <c r="HB147" s="194"/>
      <c r="HC147" s="194"/>
      <c r="HD147" s="194"/>
      <c r="HE147" s="194"/>
      <c r="HF147" s="194"/>
      <c r="HG147" s="194"/>
      <c r="HH147" s="194"/>
      <c r="HI147" s="194"/>
      <c r="HJ147" s="194"/>
      <c r="HK147" s="194"/>
      <c r="HL147" s="194"/>
      <c r="HM147" s="194"/>
      <c r="HN147" s="194"/>
      <c r="HO147" s="194"/>
      <c r="HP147" s="194"/>
      <c r="HQ147" s="194"/>
      <c r="HR147" s="194"/>
      <c r="HS147" s="194"/>
      <c r="HT147" s="194"/>
      <c r="HU147" s="194"/>
    </row>
    <row r="148" spans="1:229" x14ac:dyDescent="0.25">
      <c r="A148" s="17"/>
      <c r="B148" s="18"/>
      <c r="C148" s="18"/>
      <c r="D148" s="19"/>
      <c r="E148" s="18"/>
      <c r="F148" s="18"/>
      <c r="G148" s="16">
        <f t="shared" si="23"/>
        <v>0</v>
      </c>
      <c r="H148" s="16">
        <f t="shared" si="24"/>
        <v>0</v>
      </c>
      <c r="I148" s="36">
        <f t="shared" si="25"/>
        <v>0</v>
      </c>
      <c r="J148" s="38"/>
      <c r="K148" s="38"/>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f t="shared" si="26"/>
        <v>0</v>
      </c>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194"/>
      <c r="GB148" s="194"/>
      <c r="GC148" s="194"/>
      <c r="GD148" s="194"/>
      <c r="GE148" s="194"/>
      <c r="GF148" s="194"/>
      <c r="GG148" s="194"/>
      <c r="GH148" s="194"/>
      <c r="GI148" s="194"/>
      <c r="GJ148" s="194"/>
      <c r="GK148" s="194"/>
      <c r="GL148" s="194"/>
      <c r="GM148" s="194">
        <f t="shared" si="27"/>
        <v>0</v>
      </c>
      <c r="GN148" s="194">
        <f t="shared" si="28"/>
        <v>0</v>
      </c>
      <c r="GO148" s="194"/>
      <c r="GP148" s="194"/>
      <c r="GQ148" s="194"/>
      <c r="GR148" s="194"/>
      <c r="GS148" s="194"/>
      <c r="GT148" s="194"/>
      <c r="GU148" s="194"/>
      <c r="GV148" s="194"/>
      <c r="GW148" s="194"/>
      <c r="GX148" s="194">
        <f t="shared" si="29"/>
        <v>0</v>
      </c>
      <c r="GY148" s="194"/>
      <c r="GZ148" s="194"/>
      <c r="HA148" s="194"/>
      <c r="HB148" s="194"/>
      <c r="HC148" s="194"/>
      <c r="HD148" s="194"/>
      <c r="HE148" s="194"/>
      <c r="HF148" s="194"/>
      <c r="HG148" s="194"/>
      <c r="HH148" s="194"/>
      <c r="HI148" s="194"/>
      <c r="HJ148" s="194"/>
      <c r="HK148" s="194"/>
      <c r="HL148" s="194"/>
      <c r="HM148" s="194"/>
      <c r="HN148" s="194"/>
      <c r="HO148" s="194"/>
      <c r="HP148" s="194"/>
      <c r="HQ148" s="194"/>
      <c r="HR148" s="194"/>
      <c r="HS148" s="194"/>
      <c r="HT148" s="194"/>
      <c r="HU148" s="194"/>
    </row>
    <row r="149" spans="1:229" x14ac:dyDescent="0.25">
      <c r="A149" s="17"/>
      <c r="B149" s="18"/>
      <c r="C149" s="18"/>
      <c r="D149" s="19"/>
      <c r="E149" s="18"/>
      <c r="F149" s="18"/>
      <c r="G149" s="16">
        <f t="shared" si="23"/>
        <v>0</v>
      </c>
      <c r="H149" s="16">
        <f t="shared" si="24"/>
        <v>0</v>
      </c>
      <c r="I149" s="36">
        <f t="shared" si="25"/>
        <v>0</v>
      </c>
      <c r="J149" s="38"/>
      <c r="K149" s="38"/>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f t="shared" si="26"/>
        <v>0</v>
      </c>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194"/>
      <c r="GB149" s="194"/>
      <c r="GC149" s="194"/>
      <c r="GD149" s="194"/>
      <c r="GE149" s="194"/>
      <c r="GF149" s="194"/>
      <c r="GG149" s="194"/>
      <c r="GH149" s="194"/>
      <c r="GI149" s="194"/>
      <c r="GJ149" s="194"/>
      <c r="GK149" s="194"/>
      <c r="GL149" s="194"/>
      <c r="GM149" s="194">
        <f t="shared" si="27"/>
        <v>0</v>
      </c>
      <c r="GN149" s="194">
        <f t="shared" si="28"/>
        <v>0</v>
      </c>
      <c r="GO149" s="194"/>
      <c r="GP149" s="194"/>
      <c r="GQ149" s="194"/>
      <c r="GR149" s="194"/>
      <c r="GS149" s="194"/>
      <c r="GT149" s="194"/>
      <c r="GU149" s="194"/>
      <c r="GV149" s="194"/>
      <c r="GW149" s="194"/>
      <c r="GX149" s="194">
        <f t="shared" si="29"/>
        <v>0</v>
      </c>
      <c r="GY149" s="194"/>
      <c r="GZ149" s="194"/>
      <c r="HA149" s="194"/>
      <c r="HB149" s="194"/>
      <c r="HC149" s="194"/>
      <c r="HD149" s="194"/>
      <c r="HE149" s="194"/>
      <c r="HF149" s="194"/>
      <c r="HG149" s="194"/>
      <c r="HH149" s="194"/>
      <c r="HI149" s="194"/>
      <c r="HJ149" s="194"/>
      <c r="HK149" s="194"/>
      <c r="HL149" s="194"/>
      <c r="HM149" s="194"/>
      <c r="HN149" s="194"/>
      <c r="HO149" s="194"/>
      <c r="HP149" s="194"/>
      <c r="HQ149" s="194"/>
      <c r="HR149" s="194"/>
      <c r="HS149" s="194"/>
      <c r="HT149" s="194"/>
      <c r="HU149" s="194"/>
    </row>
    <row r="150" spans="1:229" x14ac:dyDescent="0.25">
      <c r="A150" s="17"/>
      <c r="B150" s="18"/>
      <c r="C150" s="18"/>
      <c r="D150" s="19"/>
      <c r="E150" s="18"/>
      <c r="F150" s="18"/>
      <c r="G150" s="16">
        <f t="shared" si="23"/>
        <v>0</v>
      </c>
      <c r="H150" s="16">
        <f t="shared" si="24"/>
        <v>0</v>
      </c>
      <c r="I150" s="36">
        <f t="shared" si="25"/>
        <v>0</v>
      </c>
      <c r="J150" s="38"/>
      <c r="K150" s="38"/>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f t="shared" si="26"/>
        <v>0</v>
      </c>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194"/>
      <c r="GB150" s="194"/>
      <c r="GC150" s="194"/>
      <c r="GD150" s="194"/>
      <c r="GE150" s="194"/>
      <c r="GF150" s="194"/>
      <c r="GG150" s="194"/>
      <c r="GH150" s="194"/>
      <c r="GI150" s="194"/>
      <c r="GJ150" s="194"/>
      <c r="GK150" s="194"/>
      <c r="GL150" s="194"/>
      <c r="GM150" s="194">
        <f t="shared" si="27"/>
        <v>0</v>
      </c>
      <c r="GN150" s="194">
        <f t="shared" si="28"/>
        <v>0</v>
      </c>
      <c r="GO150" s="194"/>
      <c r="GP150" s="194"/>
      <c r="GQ150" s="194"/>
      <c r="GR150" s="194"/>
      <c r="GS150" s="194"/>
      <c r="GT150" s="194"/>
      <c r="GU150" s="194"/>
      <c r="GV150" s="194"/>
      <c r="GW150" s="194"/>
      <c r="GX150" s="194">
        <f t="shared" si="29"/>
        <v>0</v>
      </c>
      <c r="GY150" s="194"/>
      <c r="GZ150" s="194"/>
      <c r="HA150" s="194"/>
      <c r="HB150" s="194"/>
      <c r="HC150" s="194"/>
      <c r="HD150" s="194"/>
      <c r="HE150" s="194"/>
      <c r="HF150" s="194"/>
      <c r="HG150" s="194"/>
      <c r="HH150" s="194"/>
      <c r="HI150" s="194"/>
      <c r="HJ150" s="194"/>
      <c r="HK150" s="194"/>
      <c r="HL150" s="194"/>
      <c r="HM150" s="194"/>
      <c r="HN150" s="194"/>
      <c r="HO150" s="194"/>
      <c r="HP150" s="194"/>
      <c r="HQ150" s="194"/>
      <c r="HR150" s="194"/>
      <c r="HS150" s="194"/>
      <c r="HT150" s="194"/>
      <c r="HU150" s="194"/>
    </row>
    <row r="151" spans="1:229" x14ac:dyDescent="0.25">
      <c r="A151" s="17"/>
      <c r="B151" s="18"/>
      <c r="C151" s="18"/>
      <c r="D151" s="19"/>
      <c r="E151" s="18"/>
      <c r="F151" s="18"/>
      <c r="G151" s="16">
        <f t="shared" si="23"/>
        <v>0</v>
      </c>
      <c r="H151" s="16">
        <f t="shared" si="24"/>
        <v>0</v>
      </c>
      <c r="I151" s="36">
        <f t="shared" si="25"/>
        <v>0</v>
      </c>
      <c r="J151" s="38"/>
      <c r="K151" s="38"/>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f t="shared" si="26"/>
        <v>0</v>
      </c>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194"/>
      <c r="GB151" s="194"/>
      <c r="GC151" s="194"/>
      <c r="GD151" s="194"/>
      <c r="GE151" s="194"/>
      <c r="GF151" s="194"/>
      <c r="GG151" s="194"/>
      <c r="GH151" s="194"/>
      <c r="GI151" s="194"/>
      <c r="GJ151" s="194"/>
      <c r="GK151" s="194"/>
      <c r="GL151" s="194"/>
      <c r="GM151" s="194">
        <f t="shared" si="27"/>
        <v>0</v>
      </c>
      <c r="GN151" s="194">
        <f t="shared" si="28"/>
        <v>0</v>
      </c>
      <c r="GO151" s="194"/>
      <c r="GP151" s="194"/>
      <c r="GQ151" s="194"/>
      <c r="GR151" s="194"/>
      <c r="GS151" s="194"/>
      <c r="GT151" s="194"/>
      <c r="GU151" s="194"/>
      <c r="GV151" s="194"/>
      <c r="GW151" s="194"/>
      <c r="GX151" s="194">
        <f t="shared" si="29"/>
        <v>0</v>
      </c>
      <c r="GY151" s="194"/>
      <c r="GZ151" s="194"/>
      <c r="HA151" s="194"/>
      <c r="HB151" s="194"/>
      <c r="HC151" s="194"/>
      <c r="HD151" s="194"/>
      <c r="HE151" s="194"/>
      <c r="HF151" s="194"/>
      <c r="HG151" s="194"/>
      <c r="HH151" s="194"/>
      <c r="HI151" s="194"/>
      <c r="HJ151" s="194"/>
      <c r="HK151" s="194"/>
      <c r="HL151" s="194"/>
      <c r="HM151" s="194"/>
      <c r="HN151" s="194"/>
      <c r="HO151" s="194"/>
      <c r="HP151" s="194"/>
      <c r="HQ151" s="194"/>
      <c r="HR151" s="194"/>
      <c r="HS151" s="194"/>
      <c r="HT151" s="194"/>
      <c r="HU151" s="194"/>
    </row>
    <row r="152" spans="1:229" x14ac:dyDescent="0.25">
      <c r="A152" s="17"/>
      <c r="B152" s="18"/>
      <c r="C152" s="18"/>
      <c r="D152" s="19"/>
      <c r="E152" s="18"/>
      <c r="F152" s="18"/>
      <c r="G152" s="16">
        <f t="shared" si="23"/>
        <v>0</v>
      </c>
      <c r="H152" s="16">
        <f t="shared" si="24"/>
        <v>0</v>
      </c>
      <c r="I152" s="36">
        <f t="shared" si="25"/>
        <v>0</v>
      </c>
      <c r="J152" s="38"/>
      <c r="K152" s="38"/>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f t="shared" si="26"/>
        <v>0</v>
      </c>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194"/>
      <c r="GB152" s="194"/>
      <c r="GC152" s="194"/>
      <c r="GD152" s="194"/>
      <c r="GE152" s="194"/>
      <c r="GF152" s="194"/>
      <c r="GG152" s="194"/>
      <c r="GH152" s="194"/>
      <c r="GI152" s="194"/>
      <c r="GJ152" s="194"/>
      <c r="GK152" s="194"/>
      <c r="GL152" s="194"/>
      <c r="GM152" s="194">
        <f t="shared" si="27"/>
        <v>0</v>
      </c>
      <c r="GN152" s="194">
        <f t="shared" si="28"/>
        <v>0</v>
      </c>
      <c r="GO152" s="194"/>
      <c r="GP152" s="194"/>
      <c r="GQ152" s="194"/>
      <c r="GR152" s="194"/>
      <c r="GS152" s="194"/>
      <c r="GT152" s="194"/>
      <c r="GU152" s="194"/>
      <c r="GV152" s="194"/>
      <c r="GW152" s="194"/>
      <c r="GX152" s="194">
        <f t="shared" si="29"/>
        <v>0</v>
      </c>
      <c r="GY152" s="194"/>
      <c r="GZ152" s="194"/>
      <c r="HA152" s="194"/>
      <c r="HB152" s="194"/>
      <c r="HC152" s="194"/>
      <c r="HD152" s="194"/>
      <c r="HE152" s="194"/>
      <c r="HF152" s="194"/>
      <c r="HG152" s="194"/>
      <c r="HH152" s="194"/>
      <c r="HI152" s="194"/>
      <c r="HJ152" s="194"/>
      <c r="HK152" s="194"/>
      <c r="HL152" s="194"/>
      <c r="HM152" s="194"/>
      <c r="HN152" s="194"/>
      <c r="HO152" s="194"/>
      <c r="HP152" s="194"/>
      <c r="HQ152" s="194"/>
      <c r="HR152" s="194"/>
      <c r="HS152" s="194"/>
      <c r="HT152" s="194"/>
      <c r="HU152" s="194"/>
    </row>
    <row r="153" spans="1:229" x14ac:dyDescent="0.25">
      <c r="A153" s="17"/>
      <c r="B153" s="18"/>
      <c r="C153" s="18"/>
      <c r="D153" s="19"/>
      <c r="E153" s="18"/>
      <c r="F153" s="18"/>
      <c r="G153" s="16">
        <f t="shared" si="23"/>
        <v>0</v>
      </c>
      <c r="H153" s="16">
        <f t="shared" si="24"/>
        <v>0</v>
      </c>
      <c r="I153" s="36">
        <f t="shared" si="25"/>
        <v>0</v>
      </c>
      <c r="J153" s="38"/>
      <c r="K153" s="38"/>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f t="shared" si="26"/>
        <v>0</v>
      </c>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194"/>
      <c r="GB153" s="194"/>
      <c r="GC153" s="194"/>
      <c r="GD153" s="194"/>
      <c r="GE153" s="194"/>
      <c r="GF153" s="194"/>
      <c r="GG153" s="194"/>
      <c r="GH153" s="194"/>
      <c r="GI153" s="194"/>
      <c r="GJ153" s="194"/>
      <c r="GK153" s="194"/>
      <c r="GL153" s="194"/>
      <c r="GM153" s="194">
        <f t="shared" si="27"/>
        <v>0</v>
      </c>
      <c r="GN153" s="194">
        <f t="shared" si="28"/>
        <v>0</v>
      </c>
      <c r="GO153" s="194"/>
      <c r="GP153" s="194"/>
      <c r="GQ153" s="194"/>
      <c r="GR153" s="194"/>
      <c r="GS153" s="194"/>
      <c r="GT153" s="194"/>
      <c r="GU153" s="194"/>
      <c r="GV153" s="194"/>
      <c r="GW153" s="194"/>
      <c r="GX153" s="194">
        <f t="shared" si="29"/>
        <v>0</v>
      </c>
      <c r="GY153" s="194"/>
      <c r="GZ153" s="194"/>
      <c r="HA153" s="194"/>
      <c r="HB153" s="194"/>
      <c r="HC153" s="194"/>
      <c r="HD153" s="194"/>
      <c r="HE153" s="194"/>
      <c r="HF153" s="194"/>
      <c r="HG153" s="194"/>
      <c r="HH153" s="194"/>
      <c r="HI153" s="194"/>
      <c r="HJ153" s="194"/>
      <c r="HK153" s="194"/>
      <c r="HL153" s="194"/>
      <c r="HM153" s="194"/>
      <c r="HN153" s="194"/>
      <c r="HO153" s="194"/>
      <c r="HP153" s="194"/>
      <c r="HQ153" s="194"/>
      <c r="HR153" s="194"/>
      <c r="HS153" s="194"/>
      <c r="HT153" s="194"/>
      <c r="HU153" s="194"/>
    </row>
    <row r="154" spans="1:229" x14ac:dyDescent="0.25">
      <c r="A154" s="17"/>
      <c r="B154" s="18"/>
      <c r="C154" s="18"/>
      <c r="D154" s="19"/>
      <c r="E154" s="18"/>
      <c r="F154" s="18"/>
      <c r="G154" s="16">
        <f t="shared" si="23"/>
        <v>0</v>
      </c>
      <c r="H154" s="16">
        <f t="shared" si="24"/>
        <v>0</v>
      </c>
      <c r="I154" s="36">
        <f t="shared" si="25"/>
        <v>0</v>
      </c>
      <c r="J154" s="38"/>
      <c r="K154" s="38"/>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f t="shared" si="26"/>
        <v>0</v>
      </c>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194"/>
      <c r="GB154" s="194"/>
      <c r="GC154" s="194"/>
      <c r="GD154" s="194"/>
      <c r="GE154" s="194"/>
      <c r="GF154" s="194"/>
      <c r="GG154" s="194"/>
      <c r="GH154" s="194"/>
      <c r="GI154" s="194"/>
      <c r="GJ154" s="194"/>
      <c r="GK154" s="194"/>
      <c r="GL154" s="194"/>
      <c r="GM154" s="194">
        <f t="shared" si="27"/>
        <v>0</v>
      </c>
      <c r="GN154" s="194">
        <f t="shared" si="28"/>
        <v>0</v>
      </c>
      <c r="GO154" s="194"/>
      <c r="GP154" s="194"/>
      <c r="GQ154" s="194"/>
      <c r="GR154" s="194"/>
      <c r="GS154" s="194"/>
      <c r="GT154" s="194"/>
      <c r="GU154" s="194"/>
      <c r="GV154" s="194"/>
      <c r="GW154" s="194"/>
      <c r="GX154" s="194">
        <f t="shared" si="29"/>
        <v>0</v>
      </c>
      <c r="GY154" s="194"/>
      <c r="GZ154" s="194"/>
      <c r="HA154" s="194"/>
      <c r="HB154" s="194"/>
      <c r="HC154" s="194"/>
      <c r="HD154" s="194"/>
      <c r="HE154" s="194"/>
      <c r="HF154" s="194"/>
      <c r="HG154" s="194"/>
      <c r="HH154" s="194"/>
      <c r="HI154" s="194"/>
      <c r="HJ154" s="194"/>
      <c r="HK154" s="194"/>
      <c r="HL154" s="194"/>
      <c r="HM154" s="194"/>
      <c r="HN154" s="194"/>
      <c r="HO154" s="194"/>
      <c r="HP154" s="194"/>
      <c r="HQ154" s="194"/>
      <c r="HR154" s="194"/>
      <c r="HS154" s="194"/>
      <c r="HT154" s="194"/>
      <c r="HU154" s="194"/>
    </row>
    <row r="155" spans="1:229" x14ac:dyDescent="0.25">
      <c r="A155" s="17"/>
      <c r="B155" s="18"/>
      <c r="C155" s="18"/>
      <c r="D155" s="19"/>
      <c r="E155" s="18"/>
      <c r="F155" s="18"/>
      <c r="G155" s="16">
        <f t="shared" si="23"/>
        <v>0</v>
      </c>
      <c r="H155" s="16">
        <f t="shared" si="24"/>
        <v>0</v>
      </c>
      <c r="I155" s="36">
        <f t="shared" si="25"/>
        <v>0</v>
      </c>
      <c r="J155" s="38"/>
      <c r="K155" s="38"/>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f t="shared" si="26"/>
        <v>0</v>
      </c>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194"/>
      <c r="GB155" s="194"/>
      <c r="GC155" s="194"/>
      <c r="GD155" s="194"/>
      <c r="GE155" s="194"/>
      <c r="GF155" s="194"/>
      <c r="GG155" s="194"/>
      <c r="GH155" s="194"/>
      <c r="GI155" s="194"/>
      <c r="GJ155" s="194"/>
      <c r="GK155" s="194"/>
      <c r="GL155" s="194"/>
      <c r="GM155" s="194">
        <f t="shared" si="27"/>
        <v>0</v>
      </c>
      <c r="GN155" s="194">
        <f t="shared" si="28"/>
        <v>0</v>
      </c>
      <c r="GO155" s="194"/>
      <c r="GP155" s="194"/>
      <c r="GQ155" s="194"/>
      <c r="GR155" s="194"/>
      <c r="GS155" s="194"/>
      <c r="GT155" s="194"/>
      <c r="GU155" s="194"/>
      <c r="GV155" s="194"/>
      <c r="GW155" s="194"/>
      <c r="GX155" s="194">
        <f t="shared" si="29"/>
        <v>0</v>
      </c>
      <c r="GY155" s="194"/>
      <c r="GZ155" s="194"/>
      <c r="HA155" s="194"/>
      <c r="HB155" s="194"/>
      <c r="HC155" s="194"/>
      <c r="HD155" s="194"/>
      <c r="HE155" s="194"/>
      <c r="HF155" s="194"/>
      <c r="HG155" s="194"/>
      <c r="HH155" s="194"/>
      <c r="HI155" s="194"/>
      <c r="HJ155" s="194"/>
      <c r="HK155" s="194"/>
      <c r="HL155" s="194"/>
      <c r="HM155" s="194"/>
      <c r="HN155" s="194"/>
      <c r="HO155" s="194"/>
      <c r="HP155" s="194"/>
      <c r="HQ155" s="194"/>
      <c r="HR155" s="194"/>
      <c r="HS155" s="194"/>
      <c r="HT155" s="194"/>
      <c r="HU155" s="194"/>
    </row>
    <row r="156" spans="1:229" x14ac:dyDescent="0.25">
      <c r="A156" s="17"/>
      <c r="B156" s="18"/>
      <c r="C156" s="18"/>
      <c r="D156" s="19"/>
      <c r="E156" s="18"/>
      <c r="F156" s="18"/>
      <c r="G156" s="16">
        <f t="shared" si="23"/>
        <v>0</v>
      </c>
      <c r="H156" s="16">
        <f t="shared" si="24"/>
        <v>0</v>
      </c>
      <c r="I156" s="36">
        <f t="shared" si="25"/>
        <v>0</v>
      </c>
      <c r="J156" s="38"/>
      <c r="K156" s="38"/>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f t="shared" si="26"/>
        <v>0</v>
      </c>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194"/>
      <c r="GB156" s="194"/>
      <c r="GC156" s="194"/>
      <c r="GD156" s="194"/>
      <c r="GE156" s="194"/>
      <c r="GF156" s="194"/>
      <c r="GG156" s="194"/>
      <c r="GH156" s="194"/>
      <c r="GI156" s="194"/>
      <c r="GJ156" s="194"/>
      <c r="GK156" s="194"/>
      <c r="GL156" s="194"/>
      <c r="GM156" s="194">
        <f t="shared" si="27"/>
        <v>0</v>
      </c>
      <c r="GN156" s="194">
        <f t="shared" si="28"/>
        <v>0</v>
      </c>
      <c r="GO156" s="194"/>
      <c r="GP156" s="194"/>
      <c r="GQ156" s="194"/>
      <c r="GR156" s="194"/>
      <c r="GS156" s="194"/>
      <c r="GT156" s="194"/>
      <c r="GU156" s="194"/>
      <c r="GV156" s="194"/>
      <c r="GW156" s="194"/>
      <c r="GX156" s="194">
        <f t="shared" si="29"/>
        <v>0</v>
      </c>
      <c r="GY156" s="194"/>
      <c r="GZ156" s="194"/>
      <c r="HA156" s="194"/>
      <c r="HB156" s="194"/>
      <c r="HC156" s="194"/>
      <c r="HD156" s="194"/>
      <c r="HE156" s="194"/>
      <c r="HF156" s="194"/>
      <c r="HG156" s="194"/>
      <c r="HH156" s="194"/>
      <c r="HI156" s="194"/>
      <c r="HJ156" s="194"/>
      <c r="HK156" s="194"/>
      <c r="HL156" s="194"/>
      <c r="HM156" s="194"/>
      <c r="HN156" s="194"/>
      <c r="HO156" s="194"/>
      <c r="HP156" s="194"/>
      <c r="HQ156" s="194"/>
      <c r="HR156" s="194"/>
      <c r="HS156" s="194"/>
      <c r="HT156" s="194"/>
      <c r="HU156" s="194"/>
    </row>
    <row r="157" spans="1:229" x14ac:dyDescent="0.25">
      <c r="A157" s="17"/>
      <c r="B157" s="18"/>
      <c r="C157" s="18"/>
      <c r="D157" s="19"/>
      <c r="E157" s="18"/>
      <c r="F157" s="18"/>
      <c r="G157" s="16">
        <f t="shared" si="23"/>
        <v>0</v>
      </c>
      <c r="H157" s="16">
        <f t="shared" si="24"/>
        <v>0</v>
      </c>
      <c r="I157" s="36">
        <f t="shared" si="25"/>
        <v>0</v>
      </c>
      <c r="J157" s="38"/>
      <c r="K157" s="38"/>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f t="shared" si="26"/>
        <v>0</v>
      </c>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194"/>
      <c r="GB157" s="194"/>
      <c r="GC157" s="194"/>
      <c r="GD157" s="194"/>
      <c r="GE157" s="194"/>
      <c r="GF157" s="194"/>
      <c r="GG157" s="194"/>
      <c r="GH157" s="194"/>
      <c r="GI157" s="194"/>
      <c r="GJ157" s="194"/>
      <c r="GK157" s="194"/>
      <c r="GL157" s="194"/>
      <c r="GM157" s="194">
        <f t="shared" si="27"/>
        <v>0</v>
      </c>
      <c r="GN157" s="194">
        <f t="shared" si="28"/>
        <v>0</v>
      </c>
      <c r="GO157" s="194"/>
      <c r="GP157" s="194"/>
      <c r="GQ157" s="194"/>
      <c r="GR157" s="194"/>
      <c r="GS157" s="194"/>
      <c r="GT157" s="194"/>
      <c r="GU157" s="194"/>
      <c r="GV157" s="194"/>
      <c r="GW157" s="194"/>
      <c r="GX157" s="194">
        <f t="shared" si="29"/>
        <v>0</v>
      </c>
      <c r="GY157" s="194"/>
      <c r="GZ157" s="194"/>
      <c r="HA157" s="194"/>
      <c r="HB157" s="194"/>
      <c r="HC157" s="194"/>
      <c r="HD157" s="194"/>
      <c r="HE157" s="194"/>
      <c r="HF157" s="194"/>
      <c r="HG157" s="194"/>
      <c r="HH157" s="194"/>
      <c r="HI157" s="194"/>
      <c r="HJ157" s="194"/>
      <c r="HK157" s="194"/>
      <c r="HL157" s="194"/>
      <c r="HM157" s="194"/>
      <c r="HN157" s="194"/>
      <c r="HO157" s="194"/>
      <c r="HP157" s="194"/>
      <c r="HQ157" s="194"/>
      <c r="HR157" s="194"/>
      <c r="HS157" s="194"/>
      <c r="HT157" s="194"/>
      <c r="HU157" s="194"/>
    </row>
    <row r="158" spans="1:229" x14ac:dyDescent="0.25">
      <c r="A158" s="17"/>
      <c r="B158" s="18"/>
      <c r="C158" s="18"/>
      <c r="D158" s="19"/>
      <c r="E158" s="18"/>
      <c r="F158" s="18"/>
      <c r="G158" s="16">
        <f t="shared" si="23"/>
        <v>0</v>
      </c>
      <c r="H158" s="16">
        <f t="shared" si="24"/>
        <v>0</v>
      </c>
      <c r="I158" s="36">
        <f t="shared" si="25"/>
        <v>0</v>
      </c>
      <c r="J158" s="38"/>
      <c r="K158" s="38"/>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f t="shared" si="26"/>
        <v>0</v>
      </c>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194"/>
      <c r="GB158" s="194"/>
      <c r="GC158" s="194"/>
      <c r="GD158" s="194"/>
      <c r="GE158" s="194"/>
      <c r="GF158" s="194"/>
      <c r="GG158" s="194"/>
      <c r="GH158" s="194"/>
      <c r="GI158" s="194"/>
      <c r="GJ158" s="194"/>
      <c r="GK158" s="194"/>
      <c r="GL158" s="194"/>
      <c r="GM158" s="194">
        <f t="shared" si="27"/>
        <v>0</v>
      </c>
      <c r="GN158" s="194">
        <f t="shared" si="28"/>
        <v>0</v>
      </c>
      <c r="GO158" s="194"/>
      <c r="GP158" s="194"/>
      <c r="GQ158" s="194"/>
      <c r="GR158" s="194"/>
      <c r="GS158" s="194"/>
      <c r="GT158" s="194"/>
      <c r="GU158" s="194"/>
      <c r="GV158" s="194"/>
      <c r="GW158" s="194"/>
      <c r="GX158" s="194">
        <f t="shared" si="29"/>
        <v>0</v>
      </c>
      <c r="GY158" s="194"/>
      <c r="GZ158" s="194"/>
      <c r="HA158" s="194"/>
      <c r="HB158" s="194"/>
      <c r="HC158" s="194"/>
      <c r="HD158" s="194"/>
      <c r="HE158" s="194"/>
      <c r="HF158" s="194"/>
      <c r="HG158" s="194"/>
      <c r="HH158" s="194"/>
      <c r="HI158" s="194"/>
      <c r="HJ158" s="194"/>
      <c r="HK158" s="194"/>
      <c r="HL158" s="194"/>
      <c r="HM158" s="194"/>
      <c r="HN158" s="194"/>
      <c r="HO158" s="194"/>
      <c r="HP158" s="194"/>
      <c r="HQ158" s="194"/>
      <c r="HR158" s="194"/>
      <c r="HS158" s="194"/>
      <c r="HT158" s="194"/>
      <c r="HU158" s="194"/>
    </row>
    <row r="159" spans="1:229" x14ac:dyDescent="0.25">
      <c r="A159" s="17"/>
      <c r="B159" s="18"/>
      <c r="C159" s="18"/>
      <c r="D159" s="19"/>
      <c r="E159" s="18"/>
      <c r="F159" s="18"/>
      <c r="G159" s="16">
        <f t="shared" si="23"/>
        <v>0</v>
      </c>
      <c r="H159" s="16">
        <f t="shared" si="24"/>
        <v>0</v>
      </c>
      <c r="I159" s="36">
        <f t="shared" si="25"/>
        <v>0</v>
      </c>
      <c r="J159" s="38"/>
      <c r="K159" s="38"/>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f t="shared" si="26"/>
        <v>0</v>
      </c>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194"/>
      <c r="GB159" s="194"/>
      <c r="GC159" s="194"/>
      <c r="GD159" s="194"/>
      <c r="GE159" s="194"/>
      <c r="GF159" s="194"/>
      <c r="GG159" s="194"/>
      <c r="GH159" s="194"/>
      <c r="GI159" s="194"/>
      <c r="GJ159" s="194"/>
      <c r="GK159" s="194"/>
      <c r="GL159" s="194"/>
      <c r="GM159" s="194">
        <f t="shared" si="27"/>
        <v>0</v>
      </c>
      <c r="GN159" s="194">
        <f t="shared" si="28"/>
        <v>0</v>
      </c>
      <c r="GO159" s="194"/>
      <c r="GP159" s="194"/>
      <c r="GQ159" s="194"/>
      <c r="GR159" s="194"/>
      <c r="GS159" s="194"/>
      <c r="GT159" s="194"/>
      <c r="GU159" s="194"/>
      <c r="GV159" s="194"/>
      <c r="GW159" s="194"/>
      <c r="GX159" s="194">
        <f t="shared" si="29"/>
        <v>0</v>
      </c>
      <c r="GY159" s="194"/>
      <c r="GZ159" s="194"/>
      <c r="HA159" s="194"/>
      <c r="HB159" s="194"/>
      <c r="HC159" s="194"/>
      <c r="HD159" s="194"/>
      <c r="HE159" s="194"/>
      <c r="HF159" s="194"/>
      <c r="HG159" s="194"/>
      <c r="HH159" s="194"/>
      <c r="HI159" s="194"/>
      <c r="HJ159" s="194"/>
      <c r="HK159" s="194"/>
      <c r="HL159" s="194"/>
      <c r="HM159" s="194"/>
      <c r="HN159" s="194"/>
      <c r="HO159" s="194"/>
      <c r="HP159" s="194"/>
      <c r="HQ159" s="194"/>
      <c r="HR159" s="194"/>
      <c r="HS159" s="194"/>
      <c r="HT159" s="194"/>
      <c r="HU159" s="194"/>
    </row>
    <row r="160" spans="1:229" x14ac:dyDescent="0.25">
      <c r="A160" s="17"/>
      <c r="B160" s="18"/>
      <c r="C160" s="18"/>
      <c r="D160" s="19"/>
      <c r="E160" s="18"/>
      <c r="F160" s="18"/>
      <c r="G160" s="16">
        <f t="shared" si="23"/>
        <v>0</v>
      </c>
      <c r="H160" s="16">
        <f t="shared" si="24"/>
        <v>0</v>
      </c>
      <c r="I160" s="36">
        <f t="shared" si="25"/>
        <v>0</v>
      </c>
      <c r="J160" s="38"/>
      <c r="K160" s="38"/>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f t="shared" si="26"/>
        <v>0</v>
      </c>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194"/>
      <c r="GB160" s="194"/>
      <c r="GC160" s="194"/>
      <c r="GD160" s="194"/>
      <c r="GE160" s="194"/>
      <c r="GF160" s="194"/>
      <c r="GG160" s="194"/>
      <c r="GH160" s="194"/>
      <c r="GI160" s="194"/>
      <c r="GJ160" s="194"/>
      <c r="GK160" s="194"/>
      <c r="GL160" s="194"/>
      <c r="GM160" s="194">
        <f t="shared" si="27"/>
        <v>0</v>
      </c>
      <c r="GN160" s="194">
        <f t="shared" si="28"/>
        <v>0</v>
      </c>
      <c r="GO160" s="194"/>
      <c r="GP160" s="194"/>
      <c r="GQ160" s="194"/>
      <c r="GR160" s="194"/>
      <c r="GS160" s="194"/>
      <c r="GT160" s="194"/>
      <c r="GU160" s="194"/>
      <c r="GV160" s="194"/>
      <c r="GW160" s="194"/>
      <c r="GX160" s="194">
        <f t="shared" si="29"/>
        <v>0</v>
      </c>
      <c r="GY160" s="194"/>
      <c r="GZ160" s="194"/>
      <c r="HA160" s="194"/>
      <c r="HB160" s="194"/>
      <c r="HC160" s="194"/>
      <c r="HD160" s="194"/>
      <c r="HE160" s="194"/>
      <c r="HF160" s="194"/>
      <c r="HG160" s="194"/>
      <c r="HH160" s="194"/>
      <c r="HI160" s="194"/>
      <c r="HJ160" s="194"/>
      <c r="HK160" s="194"/>
      <c r="HL160" s="194"/>
      <c r="HM160" s="194"/>
      <c r="HN160" s="194"/>
      <c r="HO160" s="194"/>
      <c r="HP160" s="194"/>
      <c r="HQ160" s="194"/>
      <c r="HR160" s="194"/>
      <c r="HS160" s="194"/>
      <c r="HT160" s="194"/>
      <c r="HU160" s="194"/>
    </row>
    <row r="161" spans="1:229" x14ac:dyDescent="0.25">
      <c r="A161" s="17"/>
      <c r="B161" s="18"/>
      <c r="C161" s="18"/>
      <c r="D161" s="19"/>
      <c r="E161" s="18"/>
      <c r="F161" s="18"/>
      <c r="G161" s="16">
        <f t="shared" si="23"/>
        <v>0</v>
      </c>
      <c r="H161" s="16">
        <f t="shared" si="24"/>
        <v>0</v>
      </c>
      <c r="I161" s="36">
        <f t="shared" si="25"/>
        <v>0</v>
      </c>
      <c r="J161" s="38"/>
      <c r="K161" s="38"/>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f t="shared" si="26"/>
        <v>0</v>
      </c>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194"/>
      <c r="GB161" s="194"/>
      <c r="GC161" s="194"/>
      <c r="GD161" s="194"/>
      <c r="GE161" s="194"/>
      <c r="GF161" s="194"/>
      <c r="GG161" s="194"/>
      <c r="GH161" s="194"/>
      <c r="GI161" s="194"/>
      <c r="GJ161" s="194"/>
      <c r="GK161" s="194"/>
      <c r="GL161" s="194"/>
      <c r="GM161" s="194">
        <f t="shared" si="27"/>
        <v>0</v>
      </c>
      <c r="GN161" s="194">
        <f t="shared" si="28"/>
        <v>0</v>
      </c>
      <c r="GO161" s="194"/>
      <c r="GP161" s="194"/>
      <c r="GQ161" s="194"/>
      <c r="GR161" s="194"/>
      <c r="GS161" s="194"/>
      <c r="GT161" s="194"/>
      <c r="GU161" s="194"/>
      <c r="GV161" s="194"/>
      <c r="GW161" s="194"/>
      <c r="GX161" s="194">
        <f t="shared" si="29"/>
        <v>0</v>
      </c>
      <c r="GY161" s="194"/>
      <c r="GZ161" s="194"/>
      <c r="HA161" s="194"/>
      <c r="HB161" s="194"/>
      <c r="HC161" s="194"/>
      <c r="HD161" s="194"/>
      <c r="HE161" s="194"/>
      <c r="HF161" s="194"/>
      <c r="HG161" s="194"/>
      <c r="HH161" s="194"/>
      <c r="HI161" s="194"/>
      <c r="HJ161" s="194"/>
      <c r="HK161" s="194"/>
      <c r="HL161" s="194"/>
      <c r="HM161" s="194"/>
      <c r="HN161" s="194"/>
      <c r="HO161" s="194"/>
      <c r="HP161" s="194"/>
      <c r="HQ161" s="194"/>
      <c r="HR161" s="194"/>
      <c r="HS161" s="194"/>
      <c r="HT161" s="194"/>
      <c r="HU161" s="194"/>
    </row>
    <row r="162" spans="1:229" x14ac:dyDescent="0.25">
      <c r="A162" s="17"/>
      <c r="B162" s="18"/>
      <c r="C162" s="18"/>
      <c r="D162" s="19"/>
      <c r="E162" s="18"/>
      <c r="F162" s="18"/>
      <c r="G162" s="16">
        <f t="shared" si="23"/>
        <v>0</v>
      </c>
      <c r="H162" s="16">
        <f t="shared" si="24"/>
        <v>0</v>
      </c>
      <c r="I162" s="36">
        <f t="shared" si="25"/>
        <v>0</v>
      </c>
      <c r="J162" s="38"/>
      <c r="K162" s="38"/>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f t="shared" si="26"/>
        <v>0</v>
      </c>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194"/>
      <c r="GB162" s="194"/>
      <c r="GC162" s="194"/>
      <c r="GD162" s="194"/>
      <c r="GE162" s="194"/>
      <c r="GF162" s="194"/>
      <c r="GG162" s="194"/>
      <c r="GH162" s="194"/>
      <c r="GI162" s="194"/>
      <c r="GJ162" s="194"/>
      <c r="GK162" s="194"/>
      <c r="GL162" s="194"/>
      <c r="GM162" s="194">
        <f t="shared" si="27"/>
        <v>0</v>
      </c>
      <c r="GN162" s="194">
        <f t="shared" si="28"/>
        <v>0</v>
      </c>
      <c r="GO162" s="194"/>
      <c r="GP162" s="194"/>
      <c r="GQ162" s="194"/>
      <c r="GR162" s="194"/>
      <c r="GS162" s="194"/>
      <c r="GT162" s="194"/>
      <c r="GU162" s="194"/>
      <c r="GV162" s="194"/>
      <c r="GW162" s="194"/>
      <c r="GX162" s="194">
        <f t="shared" si="29"/>
        <v>0</v>
      </c>
      <c r="GY162" s="194"/>
      <c r="GZ162" s="194"/>
      <c r="HA162" s="194"/>
      <c r="HB162" s="194"/>
      <c r="HC162" s="194"/>
      <c r="HD162" s="194"/>
      <c r="HE162" s="194"/>
      <c r="HF162" s="194"/>
      <c r="HG162" s="194"/>
      <c r="HH162" s="194"/>
      <c r="HI162" s="194"/>
      <c r="HJ162" s="194"/>
      <c r="HK162" s="194"/>
      <c r="HL162" s="194"/>
      <c r="HM162" s="194"/>
      <c r="HN162" s="194"/>
      <c r="HO162" s="194"/>
      <c r="HP162" s="194"/>
      <c r="HQ162" s="194"/>
      <c r="HR162" s="194"/>
      <c r="HS162" s="194"/>
      <c r="HT162" s="194"/>
      <c r="HU162" s="194"/>
    </row>
    <row r="163" spans="1:229" x14ac:dyDescent="0.25">
      <c r="A163" s="17"/>
      <c r="B163" s="18"/>
      <c r="C163" s="18"/>
      <c r="D163" s="19"/>
      <c r="E163" s="18"/>
      <c r="F163" s="18"/>
      <c r="G163" s="16">
        <f t="shared" si="23"/>
        <v>0</v>
      </c>
      <c r="H163" s="16">
        <f t="shared" si="24"/>
        <v>0</v>
      </c>
      <c r="I163" s="36">
        <f t="shared" si="25"/>
        <v>0</v>
      </c>
      <c r="J163" s="38"/>
      <c r="K163" s="38"/>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f t="shared" si="26"/>
        <v>0</v>
      </c>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194"/>
      <c r="GB163" s="194"/>
      <c r="GC163" s="194"/>
      <c r="GD163" s="194"/>
      <c r="GE163" s="194"/>
      <c r="GF163" s="194"/>
      <c r="GG163" s="194"/>
      <c r="GH163" s="194"/>
      <c r="GI163" s="194"/>
      <c r="GJ163" s="194"/>
      <c r="GK163" s="194"/>
      <c r="GL163" s="194"/>
      <c r="GM163" s="194">
        <f t="shared" si="27"/>
        <v>0</v>
      </c>
      <c r="GN163" s="194">
        <f t="shared" si="28"/>
        <v>0</v>
      </c>
      <c r="GO163" s="194"/>
      <c r="GP163" s="194"/>
      <c r="GQ163" s="194"/>
      <c r="GR163" s="194"/>
      <c r="GS163" s="194"/>
      <c r="GT163" s="194"/>
      <c r="GU163" s="194"/>
      <c r="GV163" s="194"/>
      <c r="GW163" s="194"/>
      <c r="GX163" s="194">
        <f t="shared" si="29"/>
        <v>0</v>
      </c>
      <c r="GY163" s="194"/>
      <c r="GZ163" s="194"/>
      <c r="HA163" s="194"/>
      <c r="HB163" s="194"/>
      <c r="HC163" s="194"/>
      <c r="HD163" s="194"/>
      <c r="HE163" s="194"/>
      <c r="HF163" s="194"/>
      <c r="HG163" s="194"/>
      <c r="HH163" s="194"/>
      <c r="HI163" s="194"/>
      <c r="HJ163" s="194"/>
      <c r="HK163" s="194"/>
      <c r="HL163" s="194"/>
      <c r="HM163" s="194"/>
      <c r="HN163" s="194"/>
      <c r="HO163" s="194"/>
      <c r="HP163" s="194"/>
      <c r="HQ163" s="194"/>
      <c r="HR163" s="194"/>
      <c r="HS163" s="194"/>
      <c r="HT163" s="194"/>
      <c r="HU163" s="194"/>
    </row>
    <row r="164" spans="1:229" x14ac:dyDescent="0.25">
      <c r="A164" s="17"/>
      <c r="B164" s="18"/>
      <c r="C164" s="18"/>
      <c r="D164" s="19"/>
      <c r="E164" s="18"/>
      <c r="F164" s="18"/>
      <c r="G164" s="16">
        <f t="shared" si="23"/>
        <v>0</v>
      </c>
      <c r="H164" s="16">
        <f t="shared" si="24"/>
        <v>0</v>
      </c>
      <c r="I164" s="36">
        <f t="shared" si="25"/>
        <v>0</v>
      </c>
      <c r="J164" s="38"/>
      <c r="K164" s="38"/>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f t="shared" si="26"/>
        <v>0</v>
      </c>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194"/>
      <c r="GB164" s="194"/>
      <c r="GC164" s="194"/>
      <c r="GD164" s="194"/>
      <c r="GE164" s="194"/>
      <c r="GF164" s="194"/>
      <c r="GG164" s="194"/>
      <c r="GH164" s="194"/>
      <c r="GI164" s="194"/>
      <c r="GJ164" s="194"/>
      <c r="GK164" s="194"/>
      <c r="GL164" s="194"/>
      <c r="GM164" s="194">
        <f t="shared" si="27"/>
        <v>0</v>
      </c>
      <c r="GN164" s="194">
        <f t="shared" si="28"/>
        <v>0</v>
      </c>
      <c r="GO164" s="194"/>
      <c r="GP164" s="194"/>
      <c r="GQ164" s="194"/>
      <c r="GR164" s="194"/>
      <c r="GS164" s="194"/>
      <c r="GT164" s="194"/>
      <c r="GU164" s="194"/>
      <c r="GV164" s="194"/>
      <c r="GW164" s="194"/>
      <c r="GX164" s="194">
        <f t="shared" si="29"/>
        <v>0</v>
      </c>
      <c r="GY164" s="194"/>
      <c r="GZ164" s="194"/>
      <c r="HA164" s="194"/>
      <c r="HB164" s="194"/>
      <c r="HC164" s="194"/>
      <c r="HD164" s="194"/>
      <c r="HE164" s="194"/>
      <c r="HF164" s="194"/>
      <c r="HG164" s="194"/>
      <c r="HH164" s="194"/>
      <c r="HI164" s="194"/>
      <c r="HJ164" s="194"/>
      <c r="HK164" s="194"/>
      <c r="HL164" s="194"/>
      <c r="HM164" s="194"/>
      <c r="HN164" s="194"/>
      <c r="HO164" s="194"/>
      <c r="HP164" s="194"/>
      <c r="HQ164" s="194"/>
      <c r="HR164" s="194"/>
      <c r="HS164" s="194"/>
      <c r="HT164" s="194"/>
      <c r="HU164" s="194"/>
    </row>
    <row r="165" spans="1:229" x14ac:dyDescent="0.25">
      <c r="A165" s="17"/>
      <c r="B165" s="18"/>
      <c r="C165" s="18"/>
      <c r="D165" s="19"/>
      <c r="E165" s="18"/>
      <c r="F165" s="18"/>
      <c r="G165" s="16">
        <f t="shared" si="23"/>
        <v>0</v>
      </c>
      <c r="H165" s="16">
        <f t="shared" si="24"/>
        <v>0</v>
      </c>
      <c r="I165" s="36">
        <f t="shared" si="25"/>
        <v>0</v>
      </c>
      <c r="J165" s="38"/>
      <c r="K165" s="38"/>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f t="shared" si="26"/>
        <v>0</v>
      </c>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194"/>
      <c r="GB165" s="194"/>
      <c r="GC165" s="194"/>
      <c r="GD165" s="194"/>
      <c r="GE165" s="194"/>
      <c r="GF165" s="194"/>
      <c r="GG165" s="194"/>
      <c r="GH165" s="194"/>
      <c r="GI165" s="194"/>
      <c r="GJ165" s="194"/>
      <c r="GK165" s="194"/>
      <c r="GL165" s="194"/>
      <c r="GM165" s="194">
        <f t="shared" si="27"/>
        <v>0</v>
      </c>
      <c r="GN165" s="194">
        <f t="shared" si="28"/>
        <v>0</v>
      </c>
      <c r="GO165" s="194"/>
      <c r="GP165" s="194"/>
      <c r="GQ165" s="194"/>
      <c r="GR165" s="194"/>
      <c r="GS165" s="194"/>
      <c r="GT165" s="194"/>
      <c r="GU165" s="194"/>
      <c r="GV165" s="194"/>
      <c r="GW165" s="194"/>
      <c r="GX165" s="194">
        <f t="shared" si="29"/>
        <v>0</v>
      </c>
      <c r="GY165" s="194"/>
      <c r="GZ165" s="194"/>
      <c r="HA165" s="194"/>
      <c r="HB165" s="194"/>
      <c r="HC165" s="194"/>
      <c r="HD165" s="194"/>
      <c r="HE165" s="194"/>
      <c r="HF165" s="194"/>
      <c r="HG165" s="194"/>
      <c r="HH165" s="194"/>
      <c r="HI165" s="194"/>
      <c r="HJ165" s="194"/>
      <c r="HK165" s="194"/>
      <c r="HL165" s="194"/>
      <c r="HM165" s="194"/>
      <c r="HN165" s="194"/>
      <c r="HO165" s="194"/>
      <c r="HP165" s="194"/>
      <c r="HQ165" s="194"/>
      <c r="HR165" s="194"/>
      <c r="HS165" s="194"/>
      <c r="HT165" s="194"/>
      <c r="HU165" s="194"/>
    </row>
    <row r="166" spans="1:229" x14ac:dyDescent="0.25">
      <c r="A166" s="17"/>
      <c r="B166" s="18"/>
      <c r="C166" s="18"/>
      <c r="D166" s="19"/>
      <c r="E166" s="18"/>
      <c r="F166" s="18"/>
      <c r="G166" s="16">
        <f t="shared" si="23"/>
        <v>0</v>
      </c>
      <c r="H166" s="16">
        <f t="shared" si="24"/>
        <v>0</v>
      </c>
      <c r="I166" s="36">
        <f t="shared" si="25"/>
        <v>0</v>
      </c>
      <c r="J166" s="38"/>
      <c r="K166" s="38"/>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f t="shared" si="26"/>
        <v>0</v>
      </c>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194"/>
      <c r="GB166" s="194"/>
      <c r="GC166" s="194"/>
      <c r="GD166" s="194"/>
      <c r="GE166" s="194"/>
      <c r="GF166" s="194"/>
      <c r="GG166" s="194"/>
      <c r="GH166" s="194"/>
      <c r="GI166" s="194"/>
      <c r="GJ166" s="194"/>
      <c r="GK166" s="194"/>
      <c r="GL166" s="194"/>
      <c r="GM166" s="194">
        <f t="shared" si="27"/>
        <v>0</v>
      </c>
      <c r="GN166" s="194">
        <f t="shared" si="28"/>
        <v>0</v>
      </c>
      <c r="GO166" s="194"/>
      <c r="GP166" s="194"/>
      <c r="GQ166" s="194"/>
      <c r="GR166" s="194"/>
      <c r="GS166" s="194"/>
      <c r="GT166" s="194"/>
      <c r="GU166" s="194"/>
      <c r="GV166" s="194"/>
      <c r="GW166" s="194"/>
      <c r="GX166" s="194">
        <f t="shared" si="29"/>
        <v>0</v>
      </c>
      <c r="GY166" s="194"/>
      <c r="GZ166" s="194"/>
      <c r="HA166" s="194"/>
      <c r="HB166" s="194"/>
      <c r="HC166" s="194"/>
      <c r="HD166" s="194"/>
      <c r="HE166" s="194"/>
      <c r="HF166" s="194"/>
      <c r="HG166" s="194"/>
      <c r="HH166" s="194"/>
      <c r="HI166" s="194"/>
      <c r="HJ166" s="194"/>
      <c r="HK166" s="194"/>
      <c r="HL166" s="194"/>
      <c r="HM166" s="194"/>
      <c r="HN166" s="194"/>
      <c r="HO166" s="194"/>
      <c r="HP166" s="194"/>
      <c r="HQ166" s="194"/>
      <c r="HR166" s="194"/>
      <c r="HS166" s="194"/>
      <c r="HT166" s="194"/>
      <c r="HU166" s="194"/>
    </row>
    <row r="167" spans="1:229" x14ac:dyDescent="0.25">
      <c r="A167" s="17"/>
      <c r="B167" s="18"/>
      <c r="C167" s="18"/>
      <c r="D167" s="19"/>
      <c r="E167" s="18"/>
      <c r="F167" s="18"/>
      <c r="G167" s="16">
        <f t="shared" si="23"/>
        <v>0</v>
      </c>
      <c r="H167" s="16">
        <f t="shared" si="24"/>
        <v>0</v>
      </c>
      <c r="I167" s="36">
        <f t="shared" si="25"/>
        <v>0</v>
      </c>
      <c r="J167" s="38"/>
      <c r="K167" s="38"/>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f t="shared" si="26"/>
        <v>0</v>
      </c>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194"/>
      <c r="GB167" s="194"/>
      <c r="GC167" s="194"/>
      <c r="GD167" s="194"/>
      <c r="GE167" s="194"/>
      <c r="GF167" s="194"/>
      <c r="GG167" s="194"/>
      <c r="GH167" s="194"/>
      <c r="GI167" s="194"/>
      <c r="GJ167" s="194"/>
      <c r="GK167" s="194"/>
      <c r="GL167" s="194"/>
      <c r="GM167" s="194">
        <f t="shared" si="27"/>
        <v>0</v>
      </c>
      <c r="GN167" s="194">
        <f t="shared" si="28"/>
        <v>0</v>
      </c>
      <c r="GO167" s="194"/>
      <c r="GP167" s="194"/>
      <c r="GQ167" s="194"/>
      <c r="GR167" s="194"/>
      <c r="GS167" s="194"/>
      <c r="GT167" s="194"/>
      <c r="GU167" s="194"/>
      <c r="GV167" s="194"/>
      <c r="GW167" s="194"/>
      <c r="GX167" s="194">
        <f t="shared" si="29"/>
        <v>0</v>
      </c>
      <c r="GY167" s="194"/>
      <c r="GZ167" s="194"/>
      <c r="HA167" s="194"/>
      <c r="HB167" s="194"/>
      <c r="HC167" s="194"/>
      <c r="HD167" s="194"/>
      <c r="HE167" s="194"/>
      <c r="HF167" s="194"/>
      <c r="HG167" s="194"/>
      <c r="HH167" s="194"/>
      <c r="HI167" s="194"/>
      <c r="HJ167" s="194"/>
      <c r="HK167" s="194"/>
      <c r="HL167" s="194"/>
      <c r="HM167" s="194"/>
      <c r="HN167" s="194"/>
      <c r="HO167" s="194"/>
      <c r="HP167" s="194"/>
      <c r="HQ167" s="194"/>
      <c r="HR167" s="194"/>
      <c r="HS167" s="194"/>
      <c r="HT167" s="194"/>
      <c r="HU167" s="194"/>
    </row>
    <row r="168" spans="1:229" x14ac:dyDescent="0.25">
      <c r="A168" s="17"/>
      <c r="B168" s="18"/>
      <c r="C168" s="18"/>
      <c r="D168" s="19"/>
      <c r="E168" s="18"/>
      <c r="F168" s="18"/>
      <c r="G168" s="16">
        <f t="shared" si="23"/>
        <v>0</v>
      </c>
      <c r="H168" s="16">
        <f t="shared" si="24"/>
        <v>0</v>
      </c>
      <c r="I168" s="36">
        <f t="shared" si="25"/>
        <v>0</v>
      </c>
      <c r="J168" s="38"/>
      <c r="K168" s="38"/>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f t="shared" si="26"/>
        <v>0</v>
      </c>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194"/>
      <c r="GB168" s="194"/>
      <c r="GC168" s="194"/>
      <c r="GD168" s="194"/>
      <c r="GE168" s="194"/>
      <c r="GF168" s="194"/>
      <c r="GG168" s="194"/>
      <c r="GH168" s="194"/>
      <c r="GI168" s="194"/>
      <c r="GJ168" s="194"/>
      <c r="GK168" s="194"/>
      <c r="GL168" s="194"/>
      <c r="GM168" s="194">
        <f t="shared" si="27"/>
        <v>0</v>
      </c>
      <c r="GN168" s="194">
        <f t="shared" si="28"/>
        <v>0</v>
      </c>
      <c r="GO168" s="194"/>
      <c r="GP168" s="194"/>
      <c r="GQ168" s="194"/>
      <c r="GR168" s="194"/>
      <c r="GS168" s="194"/>
      <c r="GT168" s="194"/>
      <c r="GU168" s="194"/>
      <c r="GV168" s="194"/>
      <c r="GW168" s="194"/>
      <c r="GX168" s="194">
        <f t="shared" si="29"/>
        <v>0</v>
      </c>
      <c r="GY168" s="194"/>
      <c r="GZ168" s="194"/>
      <c r="HA168" s="194"/>
      <c r="HB168" s="194"/>
      <c r="HC168" s="194"/>
      <c r="HD168" s="194"/>
      <c r="HE168" s="194"/>
      <c r="HF168" s="194"/>
      <c r="HG168" s="194"/>
      <c r="HH168" s="194"/>
      <c r="HI168" s="194"/>
      <c r="HJ168" s="194"/>
      <c r="HK168" s="194"/>
      <c r="HL168" s="194"/>
      <c r="HM168" s="194"/>
      <c r="HN168" s="194"/>
      <c r="HO168" s="194"/>
      <c r="HP168" s="194"/>
      <c r="HQ168" s="194"/>
      <c r="HR168" s="194"/>
      <c r="HS168" s="194"/>
      <c r="HT168" s="194"/>
      <c r="HU168" s="194"/>
    </row>
    <row r="169" spans="1:229" x14ac:dyDescent="0.25">
      <c r="A169" s="17"/>
      <c r="B169" s="18"/>
      <c r="C169" s="18"/>
      <c r="D169" s="19"/>
      <c r="E169" s="18"/>
      <c r="F169" s="18"/>
      <c r="G169" s="16">
        <f t="shared" si="23"/>
        <v>0</v>
      </c>
      <c r="H169" s="16">
        <f t="shared" si="24"/>
        <v>0</v>
      </c>
      <c r="I169" s="36">
        <f t="shared" si="25"/>
        <v>0</v>
      </c>
      <c r="J169" s="38"/>
      <c r="K169" s="38"/>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f t="shared" si="26"/>
        <v>0</v>
      </c>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194"/>
      <c r="GB169" s="194"/>
      <c r="GC169" s="194"/>
      <c r="GD169" s="194"/>
      <c r="GE169" s="194"/>
      <c r="GF169" s="194"/>
      <c r="GG169" s="194"/>
      <c r="GH169" s="194"/>
      <c r="GI169" s="194"/>
      <c r="GJ169" s="194"/>
      <c r="GK169" s="194"/>
      <c r="GL169" s="194"/>
      <c r="GM169" s="194">
        <f t="shared" si="27"/>
        <v>0</v>
      </c>
      <c r="GN169" s="194">
        <f t="shared" si="28"/>
        <v>0</v>
      </c>
      <c r="GO169" s="194"/>
      <c r="GP169" s="194"/>
      <c r="GQ169" s="194"/>
      <c r="GR169" s="194"/>
      <c r="GS169" s="194"/>
      <c r="GT169" s="194"/>
      <c r="GU169" s="194"/>
      <c r="GV169" s="194"/>
      <c r="GW169" s="194"/>
      <c r="GX169" s="194">
        <f t="shared" si="29"/>
        <v>0</v>
      </c>
      <c r="GY169" s="194"/>
      <c r="GZ169" s="194"/>
      <c r="HA169" s="194"/>
      <c r="HB169" s="194"/>
      <c r="HC169" s="194"/>
      <c r="HD169" s="194"/>
      <c r="HE169" s="194"/>
      <c r="HF169" s="194"/>
      <c r="HG169" s="194"/>
      <c r="HH169" s="194"/>
      <c r="HI169" s="194"/>
      <c r="HJ169" s="194"/>
      <c r="HK169" s="194"/>
      <c r="HL169" s="194"/>
      <c r="HM169" s="194"/>
      <c r="HN169" s="194"/>
      <c r="HO169" s="194"/>
      <c r="HP169" s="194"/>
      <c r="HQ169" s="194"/>
      <c r="HR169" s="194"/>
      <c r="HS169" s="194"/>
      <c r="HT169" s="194"/>
      <c r="HU169" s="194"/>
    </row>
    <row r="170" spans="1:229" x14ac:dyDescent="0.25">
      <c r="A170" s="17"/>
      <c r="B170" s="18"/>
      <c r="C170" s="18"/>
      <c r="D170" s="19"/>
      <c r="E170" s="18"/>
      <c r="F170" s="18"/>
      <c r="G170" s="16">
        <f t="shared" si="23"/>
        <v>0</v>
      </c>
      <c r="H170" s="16">
        <f t="shared" si="24"/>
        <v>0</v>
      </c>
      <c r="I170" s="36">
        <f t="shared" si="25"/>
        <v>0</v>
      </c>
      <c r="J170" s="38"/>
      <c r="K170" s="38"/>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f t="shared" si="26"/>
        <v>0</v>
      </c>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194"/>
      <c r="GB170" s="194"/>
      <c r="GC170" s="194"/>
      <c r="GD170" s="194"/>
      <c r="GE170" s="194"/>
      <c r="GF170" s="194"/>
      <c r="GG170" s="194"/>
      <c r="GH170" s="194"/>
      <c r="GI170" s="194"/>
      <c r="GJ170" s="194"/>
      <c r="GK170" s="194"/>
      <c r="GL170" s="194"/>
      <c r="GM170" s="194">
        <f t="shared" si="27"/>
        <v>0</v>
      </c>
      <c r="GN170" s="194">
        <f t="shared" si="28"/>
        <v>0</v>
      </c>
      <c r="GO170" s="194"/>
      <c r="GP170" s="194"/>
      <c r="GQ170" s="194"/>
      <c r="GR170" s="194"/>
      <c r="GS170" s="194"/>
      <c r="GT170" s="194"/>
      <c r="GU170" s="194"/>
      <c r="GV170" s="194"/>
      <c r="GW170" s="194"/>
      <c r="GX170" s="194">
        <f t="shared" si="29"/>
        <v>0</v>
      </c>
      <c r="GY170" s="194"/>
      <c r="GZ170" s="194"/>
      <c r="HA170" s="194"/>
      <c r="HB170" s="194"/>
      <c r="HC170" s="194"/>
      <c r="HD170" s="194"/>
      <c r="HE170" s="194"/>
      <c r="HF170" s="194"/>
      <c r="HG170" s="194"/>
      <c r="HH170" s="194"/>
      <c r="HI170" s="194"/>
      <c r="HJ170" s="194"/>
      <c r="HK170" s="194"/>
      <c r="HL170" s="194"/>
      <c r="HM170" s="194"/>
      <c r="HN170" s="194"/>
      <c r="HO170" s="194"/>
      <c r="HP170" s="194"/>
      <c r="HQ170" s="194"/>
      <c r="HR170" s="194"/>
      <c r="HS170" s="194"/>
      <c r="HT170" s="194"/>
      <c r="HU170" s="194"/>
    </row>
    <row r="171" spans="1:229" x14ac:dyDescent="0.25">
      <c r="A171" s="17"/>
      <c r="B171" s="18"/>
      <c r="C171" s="18"/>
      <c r="D171" s="19"/>
      <c r="E171" s="18"/>
      <c r="F171" s="18"/>
      <c r="G171" s="16">
        <f t="shared" si="23"/>
        <v>0</v>
      </c>
      <c r="H171" s="16">
        <f t="shared" si="24"/>
        <v>0</v>
      </c>
      <c r="I171" s="36">
        <f t="shared" si="25"/>
        <v>0</v>
      </c>
      <c r="J171" s="38"/>
      <c r="K171" s="38"/>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f t="shared" si="26"/>
        <v>0</v>
      </c>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194"/>
      <c r="GB171" s="194"/>
      <c r="GC171" s="194"/>
      <c r="GD171" s="194"/>
      <c r="GE171" s="194"/>
      <c r="GF171" s="194"/>
      <c r="GG171" s="194"/>
      <c r="GH171" s="194"/>
      <c r="GI171" s="194"/>
      <c r="GJ171" s="194"/>
      <c r="GK171" s="194"/>
      <c r="GL171" s="194"/>
      <c r="GM171" s="194">
        <f t="shared" si="27"/>
        <v>0</v>
      </c>
      <c r="GN171" s="194">
        <f t="shared" si="28"/>
        <v>0</v>
      </c>
      <c r="GO171" s="194"/>
      <c r="GP171" s="194"/>
      <c r="GQ171" s="194"/>
      <c r="GR171" s="194"/>
      <c r="GS171" s="194"/>
      <c r="GT171" s="194"/>
      <c r="GU171" s="194"/>
      <c r="GV171" s="194"/>
      <c r="GW171" s="194"/>
      <c r="GX171" s="194">
        <f t="shared" si="29"/>
        <v>0</v>
      </c>
      <c r="GY171" s="194"/>
      <c r="GZ171" s="194"/>
      <c r="HA171" s="194"/>
      <c r="HB171" s="194"/>
      <c r="HC171" s="194"/>
      <c r="HD171" s="194"/>
      <c r="HE171" s="194"/>
      <c r="HF171" s="194"/>
      <c r="HG171" s="194"/>
      <c r="HH171" s="194"/>
      <c r="HI171" s="194"/>
      <c r="HJ171" s="194"/>
      <c r="HK171" s="194"/>
      <c r="HL171" s="194"/>
      <c r="HM171" s="194"/>
      <c r="HN171" s="194"/>
      <c r="HO171" s="194"/>
      <c r="HP171" s="194"/>
      <c r="HQ171" s="194"/>
      <c r="HR171" s="194"/>
      <c r="HS171" s="194"/>
      <c r="HT171" s="194"/>
      <c r="HU171" s="194"/>
    </row>
    <row r="172" spans="1:229" x14ac:dyDescent="0.25">
      <c r="A172" s="17"/>
      <c r="B172" s="18"/>
      <c r="C172" s="18"/>
      <c r="D172" s="19"/>
      <c r="E172" s="18"/>
      <c r="F172" s="18"/>
      <c r="G172" s="16">
        <f t="shared" si="23"/>
        <v>0</v>
      </c>
      <c r="H172" s="16">
        <f t="shared" si="24"/>
        <v>0</v>
      </c>
      <c r="I172" s="36">
        <f t="shared" si="25"/>
        <v>0</v>
      </c>
      <c r="J172" s="38"/>
      <c r="K172" s="38"/>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f t="shared" si="26"/>
        <v>0</v>
      </c>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194"/>
      <c r="GB172" s="194"/>
      <c r="GC172" s="194"/>
      <c r="GD172" s="194"/>
      <c r="GE172" s="194"/>
      <c r="GF172" s="194"/>
      <c r="GG172" s="194"/>
      <c r="GH172" s="194"/>
      <c r="GI172" s="194"/>
      <c r="GJ172" s="194"/>
      <c r="GK172" s="194"/>
      <c r="GL172" s="194"/>
      <c r="GM172" s="194">
        <f t="shared" si="27"/>
        <v>0</v>
      </c>
      <c r="GN172" s="194">
        <f t="shared" si="28"/>
        <v>0</v>
      </c>
      <c r="GO172" s="194"/>
      <c r="GP172" s="194"/>
      <c r="GQ172" s="194"/>
      <c r="GR172" s="194"/>
      <c r="GS172" s="194"/>
      <c r="GT172" s="194"/>
      <c r="GU172" s="194"/>
      <c r="GV172" s="194"/>
      <c r="GW172" s="194"/>
      <c r="GX172" s="194">
        <f t="shared" si="29"/>
        <v>0</v>
      </c>
      <c r="GY172" s="194"/>
      <c r="GZ172" s="194"/>
      <c r="HA172" s="194"/>
      <c r="HB172" s="194"/>
      <c r="HC172" s="194"/>
      <c r="HD172" s="194"/>
      <c r="HE172" s="194"/>
      <c r="HF172" s="194"/>
      <c r="HG172" s="194"/>
      <c r="HH172" s="194"/>
      <c r="HI172" s="194"/>
      <c r="HJ172" s="194"/>
      <c r="HK172" s="194"/>
      <c r="HL172" s="194"/>
      <c r="HM172" s="194"/>
      <c r="HN172" s="194"/>
      <c r="HO172" s="194"/>
      <c r="HP172" s="194"/>
      <c r="HQ172" s="194"/>
      <c r="HR172" s="194"/>
      <c r="HS172" s="194"/>
      <c r="HT172" s="194"/>
      <c r="HU172" s="194"/>
    </row>
    <row r="173" spans="1:229" x14ac:dyDescent="0.25">
      <c r="A173" s="17"/>
      <c r="B173" s="18"/>
      <c r="C173" s="18"/>
      <c r="D173" s="19"/>
      <c r="E173" s="18"/>
      <c r="F173" s="18"/>
      <c r="G173" s="16">
        <f t="shared" si="23"/>
        <v>0</v>
      </c>
      <c r="H173" s="16">
        <f t="shared" si="24"/>
        <v>0</v>
      </c>
      <c r="I173" s="36">
        <f t="shared" si="25"/>
        <v>0</v>
      </c>
      <c r="J173" s="38"/>
      <c r="K173" s="38"/>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f t="shared" si="26"/>
        <v>0</v>
      </c>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194"/>
      <c r="GB173" s="194"/>
      <c r="GC173" s="194"/>
      <c r="GD173" s="194"/>
      <c r="GE173" s="194"/>
      <c r="GF173" s="194"/>
      <c r="GG173" s="194"/>
      <c r="GH173" s="194"/>
      <c r="GI173" s="194"/>
      <c r="GJ173" s="194"/>
      <c r="GK173" s="194"/>
      <c r="GL173" s="194"/>
      <c r="GM173" s="194">
        <f t="shared" si="27"/>
        <v>0</v>
      </c>
      <c r="GN173" s="194">
        <f t="shared" si="28"/>
        <v>0</v>
      </c>
      <c r="GO173" s="194"/>
      <c r="GP173" s="194"/>
      <c r="GQ173" s="194"/>
      <c r="GR173" s="194"/>
      <c r="GS173" s="194"/>
      <c r="GT173" s="194"/>
      <c r="GU173" s="194"/>
      <c r="GV173" s="194"/>
      <c r="GW173" s="194"/>
      <c r="GX173" s="194">
        <f t="shared" si="29"/>
        <v>0</v>
      </c>
      <c r="GY173" s="194"/>
      <c r="GZ173" s="194"/>
      <c r="HA173" s="194"/>
      <c r="HB173" s="194"/>
      <c r="HC173" s="194"/>
      <c r="HD173" s="194"/>
      <c r="HE173" s="194"/>
      <c r="HF173" s="194"/>
      <c r="HG173" s="194"/>
      <c r="HH173" s="194"/>
      <c r="HI173" s="194"/>
      <c r="HJ173" s="194"/>
      <c r="HK173" s="194"/>
      <c r="HL173" s="194"/>
      <c r="HM173" s="194"/>
      <c r="HN173" s="194"/>
      <c r="HO173" s="194"/>
      <c r="HP173" s="194"/>
      <c r="HQ173" s="194"/>
      <c r="HR173" s="194"/>
      <c r="HS173" s="194"/>
      <c r="HT173" s="194"/>
      <c r="HU173" s="194"/>
    </row>
    <row r="174" spans="1:229" x14ac:dyDescent="0.25">
      <c r="A174" s="17"/>
      <c r="B174" s="18"/>
      <c r="C174" s="18"/>
      <c r="D174" s="19"/>
      <c r="E174" s="18"/>
      <c r="F174" s="18"/>
      <c r="G174" s="16">
        <f t="shared" si="23"/>
        <v>0</v>
      </c>
      <c r="H174" s="16">
        <f t="shared" si="24"/>
        <v>0</v>
      </c>
      <c r="I174" s="36">
        <f t="shared" si="25"/>
        <v>0</v>
      </c>
      <c r="J174" s="38"/>
      <c r="K174" s="38"/>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f t="shared" si="26"/>
        <v>0</v>
      </c>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194"/>
      <c r="GB174" s="194"/>
      <c r="GC174" s="194"/>
      <c r="GD174" s="194"/>
      <c r="GE174" s="194"/>
      <c r="GF174" s="194"/>
      <c r="GG174" s="194"/>
      <c r="GH174" s="194"/>
      <c r="GI174" s="194"/>
      <c r="GJ174" s="194"/>
      <c r="GK174" s="194"/>
      <c r="GL174" s="194"/>
      <c r="GM174" s="194">
        <f t="shared" si="27"/>
        <v>0</v>
      </c>
      <c r="GN174" s="194">
        <f t="shared" si="28"/>
        <v>0</v>
      </c>
      <c r="GO174" s="194"/>
      <c r="GP174" s="194"/>
      <c r="GQ174" s="194"/>
      <c r="GR174" s="194"/>
      <c r="GS174" s="194"/>
      <c r="GT174" s="194"/>
      <c r="GU174" s="194"/>
      <c r="GV174" s="194"/>
      <c r="GW174" s="194"/>
      <c r="GX174" s="194">
        <f t="shared" si="29"/>
        <v>0</v>
      </c>
      <c r="GY174" s="194"/>
      <c r="GZ174" s="194"/>
      <c r="HA174" s="194"/>
      <c r="HB174" s="194"/>
      <c r="HC174" s="194"/>
      <c r="HD174" s="194"/>
      <c r="HE174" s="194"/>
      <c r="HF174" s="194"/>
      <c r="HG174" s="194"/>
      <c r="HH174" s="194"/>
      <c r="HI174" s="194"/>
      <c r="HJ174" s="194"/>
      <c r="HK174" s="194"/>
      <c r="HL174" s="194"/>
      <c r="HM174" s="194"/>
      <c r="HN174" s="194"/>
      <c r="HO174" s="194"/>
      <c r="HP174" s="194"/>
      <c r="HQ174" s="194"/>
      <c r="HR174" s="194"/>
      <c r="HS174" s="194"/>
      <c r="HT174" s="194"/>
      <c r="HU174" s="194"/>
    </row>
    <row r="175" spans="1:229" x14ac:dyDescent="0.25">
      <c r="A175" s="17"/>
      <c r="B175" s="18"/>
      <c r="C175" s="18"/>
      <c r="D175" s="19"/>
      <c r="E175" s="18"/>
      <c r="F175" s="18"/>
      <c r="G175" s="16">
        <f t="shared" si="23"/>
        <v>0</v>
      </c>
      <c r="H175" s="16">
        <f t="shared" si="24"/>
        <v>0</v>
      </c>
      <c r="I175" s="36">
        <f t="shared" si="25"/>
        <v>0</v>
      </c>
      <c r="J175" s="38"/>
      <c r="K175" s="38"/>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f t="shared" si="26"/>
        <v>0</v>
      </c>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194"/>
      <c r="GB175" s="194"/>
      <c r="GC175" s="194"/>
      <c r="GD175" s="194"/>
      <c r="GE175" s="194"/>
      <c r="GF175" s="194"/>
      <c r="GG175" s="194"/>
      <c r="GH175" s="194"/>
      <c r="GI175" s="194"/>
      <c r="GJ175" s="194"/>
      <c r="GK175" s="194"/>
      <c r="GL175" s="194"/>
      <c r="GM175" s="194">
        <f t="shared" si="27"/>
        <v>0</v>
      </c>
      <c r="GN175" s="194">
        <f t="shared" si="28"/>
        <v>0</v>
      </c>
      <c r="GO175" s="194"/>
      <c r="GP175" s="194"/>
      <c r="GQ175" s="194"/>
      <c r="GR175" s="194"/>
      <c r="GS175" s="194"/>
      <c r="GT175" s="194"/>
      <c r="GU175" s="194"/>
      <c r="GV175" s="194"/>
      <c r="GW175" s="194"/>
      <c r="GX175" s="194">
        <f t="shared" si="29"/>
        <v>0</v>
      </c>
      <c r="GY175" s="194"/>
      <c r="GZ175" s="194"/>
      <c r="HA175" s="194"/>
      <c r="HB175" s="194"/>
      <c r="HC175" s="194"/>
      <c r="HD175" s="194"/>
      <c r="HE175" s="194"/>
      <c r="HF175" s="194"/>
      <c r="HG175" s="194"/>
      <c r="HH175" s="194"/>
      <c r="HI175" s="194"/>
      <c r="HJ175" s="194"/>
      <c r="HK175" s="194"/>
      <c r="HL175" s="194"/>
      <c r="HM175" s="194"/>
      <c r="HN175" s="194"/>
      <c r="HO175" s="194"/>
      <c r="HP175" s="194"/>
      <c r="HQ175" s="194"/>
      <c r="HR175" s="194"/>
      <c r="HS175" s="194"/>
      <c r="HT175" s="194"/>
      <c r="HU175" s="194"/>
    </row>
    <row r="176" spans="1:229" x14ac:dyDescent="0.25">
      <c r="A176" s="17"/>
      <c r="B176" s="18"/>
      <c r="C176" s="18"/>
      <c r="D176" s="19"/>
      <c r="E176" s="18"/>
      <c r="F176" s="18"/>
      <c r="G176" s="16">
        <f t="shared" si="23"/>
        <v>0</v>
      </c>
      <c r="H176" s="16">
        <f t="shared" si="24"/>
        <v>0</v>
      </c>
      <c r="I176" s="36">
        <f t="shared" si="25"/>
        <v>0</v>
      </c>
      <c r="J176" s="38"/>
      <c r="K176" s="38"/>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f t="shared" si="26"/>
        <v>0</v>
      </c>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194"/>
      <c r="GB176" s="194"/>
      <c r="GC176" s="194"/>
      <c r="GD176" s="194"/>
      <c r="GE176" s="194"/>
      <c r="GF176" s="194"/>
      <c r="GG176" s="194"/>
      <c r="GH176" s="194"/>
      <c r="GI176" s="194"/>
      <c r="GJ176" s="194"/>
      <c r="GK176" s="194"/>
      <c r="GL176" s="194"/>
      <c r="GM176" s="194">
        <f t="shared" si="27"/>
        <v>0</v>
      </c>
      <c r="GN176" s="194">
        <f t="shared" si="28"/>
        <v>0</v>
      </c>
      <c r="GO176" s="194"/>
      <c r="GP176" s="194"/>
      <c r="GQ176" s="194"/>
      <c r="GR176" s="194"/>
      <c r="GS176" s="194"/>
      <c r="GT176" s="194"/>
      <c r="GU176" s="194"/>
      <c r="GV176" s="194"/>
      <c r="GW176" s="194"/>
      <c r="GX176" s="194">
        <f t="shared" si="29"/>
        <v>0</v>
      </c>
      <c r="GY176" s="194"/>
      <c r="GZ176" s="194"/>
      <c r="HA176" s="194"/>
      <c r="HB176" s="194"/>
      <c r="HC176" s="194"/>
      <c r="HD176" s="194"/>
      <c r="HE176" s="194"/>
      <c r="HF176" s="194"/>
      <c r="HG176" s="194"/>
      <c r="HH176" s="194"/>
      <c r="HI176" s="194"/>
      <c r="HJ176" s="194"/>
      <c r="HK176" s="194"/>
      <c r="HL176" s="194"/>
      <c r="HM176" s="194"/>
      <c r="HN176" s="194"/>
      <c r="HO176" s="194"/>
      <c r="HP176" s="194"/>
      <c r="HQ176" s="194"/>
      <c r="HR176" s="194"/>
      <c r="HS176" s="194"/>
      <c r="HT176" s="194"/>
      <c r="HU176" s="194"/>
    </row>
    <row r="177" spans="1:229" x14ac:dyDescent="0.25">
      <c r="A177" s="17"/>
      <c r="B177" s="18"/>
      <c r="C177" s="18"/>
      <c r="D177" s="19"/>
      <c r="E177" s="18"/>
      <c r="F177" s="18"/>
      <c r="G177" s="16">
        <f t="shared" si="23"/>
        <v>0</v>
      </c>
      <c r="H177" s="16">
        <f t="shared" si="24"/>
        <v>0</v>
      </c>
      <c r="I177" s="36">
        <f t="shared" si="25"/>
        <v>0</v>
      </c>
      <c r="J177" s="38"/>
      <c r="K177" s="38"/>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f t="shared" si="26"/>
        <v>0</v>
      </c>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194"/>
      <c r="GB177" s="194"/>
      <c r="GC177" s="194"/>
      <c r="GD177" s="194"/>
      <c r="GE177" s="194"/>
      <c r="GF177" s="194"/>
      <c r="GG177" s="194"/>
      <c r="GH177" s="194"/>
      <c r="GI177" s="194"/>
      <c r="GJ177" s="194"/>
      <c r="GK177" s="194"/>
      <c r="GL177" s="194"/>
      <c r="GM177" s="194">
        <f t="shared" si="27"/>
        <v>0</v>
      </c>
      <c r="GN177" s="194">
        <f t="shared" si="28"/>
        <v>0</v>
      </c>
      <c r="GO177" s="194"/>
      <c r="GP177" s="194"/>
      <c r="GQ177" s="194"/>
      <c r="GR177" s="194"/>
      <c r="GS177" s="194"/>
      <c r="GT177" s="194"/>
      <c r="GU177" s="194"/>
      <c r="GV177" s="194"/>
      <c r="GW177" s="194"/>
      <c r="GX177" s="194">
        <f t="shared" si="29"/>
        <v>0</v>
      </c>
      <c r="GY177" s="194"/>
      <c r="GZ177" s="194"/>
      <c r="HA177" s="194"/>
      <c r="HB177" s="194"/>
      <c r="HC177" s="194"/>
      <c r="HD177" s="194"/>
      <c r="HE177" s="194"/>
      <c r="HF177" s="194"/>
      <c r="HG177" s="194"/>
      <c r="HH177" s="194"/>
      <c r="HI177" s="194"/>
      <c r="HJ177" s="194"/>
      <c r="HK177" s="194"/>
      <c r="HL177" s="194"/>
      <c r="HM177" s="194"/>
      <c r="HN177" s="194"/>
      <c r="HO177" s="194"/>
      <c r="HP177" s="194"/>
      <c r="HQ177" s="194"/>
      <c r="HR177" s="194"/>
      <c r="HS177" s="194"/>
      <c r="HT177" s="194"/>
      <c r="HU177" s="194"/>
    </row>
    <row r="178" spans="1:229" x14ac:dyDescent="0.25">
      <c r="A178" s="17"/>
      <c r="B178" s="18"/>
      <c r="C178" s="18"/>
      <c r="D178" s="19"/>
      <c r="E178" s="18"/>
      <c r="F178" s="18"/>
      <c r="G178" s="16">
        <f t="shared" si="23"/>
        <v>0</v>
      </c>
      <c r="H178" s="16">
        <f t="shared" si="24"/>
        <v>0</v>
      </c>
      <c r="I178" s="36">
        <f t="shared" si="25"/>
        <v>0</v>
      </c>
      <c r="J178" s="38"/>
      <c r="K178" s="38"/>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f t="shared" si="26"/>
        <v>0</v>
      </c>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194"/>
      <c r="GB178" s="194"/>
      <c r="GC178" s="194"/>
      <c r="GD178" s="194"/>
      <c r="GE178" s="194"/>
      <c r="GF178" s="194"/>
      <c r="GG178" s="194"/>
      <c r="GH178" s="194"/>
      <c r="GI178" s="194"/>
      <c r="GJ178" s="194"/>
      <c r="GK178" s="194"/>
      <c r="GL178" s="194"/>
      <c r="GM178" s="194">
        <f t="shared" si="27"/>
        <v>0</v>
      </c>
      <c r="GN178" s="194">
        <f t="shared" si="28"/>
        <v>0</v>
      </c>
      <c r="GO178" s="194"/>
      <c r="GP178" s="194"/>
      <c r="GQ178" s="194"/>
      <c r="GR178" s="194"/>
      <c r="GS178" s="194"/>
      <c r="GT178" s="194"/>
      <c r="GU178" s="194"/>
      <c r="GV178" s="194"/>
      <c r="GW178" s="194"/>
      <c r="GX178" s="194">
        <f t="shared" si="29"/>
        <v>0</v>
      </c>
      <c r="GY178" s="194"/>
      <c r="GZ178" s="194"/>
      <c r="HA178" s="194"/>
      <c r="HB178" s="194"/>
      <c r="HC178" s="194"/>
      <c r="HD178" s="194"/>
      <c r="HE178" s="194"/>
      <c r="HF178" s="194"/>
      <c r="HG178" s="194"/>
      <c r="HH178" s="194"/>
      <c r="HI178" s="194"/>
      <c r="HJ178" s="194"/>
      <c r="HK178" s="194"/>
      <c r="HL178" s="194"/>
      <c r="HM178" s="194"/>
      <c r="HN178" s="194"/>
      <c r="HO178" s="194"/>
      <c r="HP178" s="194"/>
      <c r="HQ178" s="194"/>
      <c r="HR178" s="194"/>
      <c r="HS178" s="194"/>
      <c r="HT178" s="194"/>
      <c r="HU178" s="194"/>
    </row>
    <row r="179" spans="1:229" x14ac:dyDescent="0.25">
      <c r="A179" s="17"/>
      <c r="B179" s="18"/>
      <c r="C179" s="18"/>
      <c r="D179" s="19"/>
      <c r="E179" s="18"/>
      <c r="F179" s="18"/>
      <c r="G179" s="16">
        <f t="shared" si="23"/>
        <v>0</v>
      </c>
      <c r="H179" s="16">
        <f t="shared" si="24"/>
        <v>0</v>
      </c>
      <c r="I179" s="36">
        <f t="shared" si="25"/>
        <v>0</v>
      </c>
      <c r="J179" s="38"/>
      <c r="K179" s="38"/>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f t="shared" si="26"/>
        <v>0</v>
      </c>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194"/>
      <c r="GB179" s="194"/>
      <c r="GC179" s="194"/>
      <c r="GD179" s="194"/>
      <c r="GE179" s="194"/>
      <c r="GF179" s="194"/>
      <c r="GG179" s="194"/>
      <c r="GH179" s="194"/>
      <c r="GI179" s="194"/>
      <c r="GJ179" s="194"/>
      <c r="GK179" s="194"/>
      <c r="GL179" s="194"/>
      <c r="GM179" s="194">
        <f t="shared" si="27"/>
        <v>0</v>
      </c>
      <c r="GN179" s="194">
        <f t="shared" si="28"/>
        <v>0</v>
      </c>
      <c r="GO179" s="194"/>
      <c r="GP179" s="194"/>
      <c r="GQ179" s="194"/>
      <c r="GR179" s="194"/>
      <c r="GS179" s="194"/>
      <c r="GT179" s="194"/>
      <c r="GU179" s="194"/>
      <c r="GV179" s="194"/>
      <c r="GW179" s="194"/>
      <c r="GX179" s="194">
        <f t="shared" si="29"/>
        <v>0</v>
      </c>
      <c r="GY179" s="194"/>
      <c r="GZ179" s="194"/>
      <c r="HA179" s="194"/>
      <c r="HB179" s="194"/>
      <c r="HC179" s="194"/>
      <c r="HD179" s="194"/>
      <c r="HE179" s="194"/>
      <c r="HF179" s="194"/>
      <c r="HG179" s="194"/>
      <c r="HH179" s="194"/>
      <c r="HI179" s="194"/>
      <c r="HJ179" s="194"/>
      <c r="HK179" s="194"/>
      <c r="HL179" s="194"/>
      <c r="HM179" s="194"/>
      <c r="HN179" s="194"/>
      <c r="HO179" s="194"/>
      <c r="HP179" s="194"/>
      <c r="HQ179" s="194"/>
      <c r="HR179" s="194"/>
      <c r="HS179" s="194"/>
      <c r="HT179" s="194"/>
      <c r="HU179" s="194"/>
    </row>
    <row r="180" spans="1:229" x14ac:dyDescent="0.25">
      <c r="A180" s="17"/>
      <c r="B180" s="18"/>
      <c r="C180" s="18"/>
      <c r="D180" s="19"/>
      <c r="E180" s="18"/>
      <c r="F180" s="18"/>
      <c r="G180" s="16">
        <f t="shared" si="23"/>
        <v>0</v>
      </c>
      <c r="H180" s="16">
        <f t="shared" si="24"/>
        <v>0</v>
      </c>
      <c r="I180" s="36">
        <f t="shared" si="25"/>
        <v>0</v>
      </c>
      <c r="J180" s="38"/>
      <c r="K180" s="38"/>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f t="shared" si="26"/>
        <v>0</v>
      </c>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194"/>
      <c r="GB180" s="194"/>
      <c r="GC180" s="194"/>
      <c r="GD180" s="194"/>
      <c r="GE180" s="194"/>
      <c r="GF180" s="194"/>
      <c r="GG180" s="194"/>
      <c r="GH180" s="194"/>
      <c r="GI180" s="194"/>
      <c r="GJ180" s="194"/>
      <c r="GK180" s="194"/>
      <c r="GL180" s="194"/>
      <c r="GM180" s="194">
        <f t="shared" si="27"/>
        <v>0</v>
      </c>
      <c r="GN180" s="194">
        <f t="shared" si="28"/>
        <v>0</v>
      </c>
      <c r="GO180" s="194"/>
      <c r="GP180" s="194"/>
      <c r="GQ180" s="194"/>
      <c r="GR180" s="194"/>
      <c r="GS180" s="194"/>
      <c r="GT180" s="194"/>
      <c r="GU180" s="194"/>
      <c r="GV180" s="194"/>
      <c r="GW180" s="194"/>
      <c r="GX180" s="194">
        <f t="shared" si="29"/>
        <v>0</v>
      </c>
      <c r="GY180" s="194"/>
      <c r="GZ180" s="194"/>
      <c r="HA180" s="194"/>
      <c r="HB180" s="194"/>
      <c r="HC180" s="194"/>
      <c r="HD180" s="194"/>
      <c r="HE180" s="194"/>
      <c r="HF180" s="194"/>
      <c r="HG180" s="194"/>
      <c r="HH180" s="194"/>
      <c r="HI180" s="194"/>
      <c r="HJ180" s="194"/>
      <c r="HK180" s="194"/>
      <c r="HL180" s="194"/>
      <c r="HM180" s="194"/>
      <c r="HN180" s="194"/>
      <c r="HO180" s="194"/>
      <c r="HP180" s="194"/>
      <c r="HQ180" s="194"/>
      <c r="HR180" s="194"/>
      <c r="HS180" s="194"/>
      <c r="HT180" s="194"/>
      <c r="HU180" s="194"/>
    </row>
    <row r="181" spans="1:229" x14ac:dyDescent="0.25">
      <c r="A181" s="17"/>
      <c r="B181" s="18"/>
      <c r="C181" s="18"/>
      <c r="D181" s="19"/>
      <c r="E181" s="18"/>
      <c r="F181" s="18"/>
      <c r="G181" s="16">
        <f t="shared" si="23"/>
        <v>0</v>
      </c>
      <c r="H181" s="16">
        <f t="shared" si="24"/>
        <v>0</v>
      </c>
      <c r="I181" s="36">
        <f t="shared" si="25"/>
        <v>0</v>
      </c>
      <c r="J181" s="38"/>
      <c r="K181" s="38"/>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f t="shared" si="26"/>
        <v>0</v>
      </c>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194"/>
      <c r="GB181" s="194"/>
      <c r="GC181" s="194"/>
      <c r="GD181" s="194"/>
      <c r="GE181" s="194"/>
      <c r="GF181" s="194"/>
      <c r="GG181" s="194"/>
      <c r="GH181" s="194"/>
      <c r="GI181" s="194"/>
      <c r="GJ181" s="194"/>
      <c r="GK181" s="194"/>
      <c r="GL181" s="194"/>
      <c r="GM181" s="194">
        <f t="shared" si="27"/>
        <v>0</v>
      </c>
      <c r="GN181" s="194">
        <f t="shared" si="28"/>
        <v>0</v>
      </c>
      <c r="GO181" s="194"/>
      <c r="GP181" s="194"/>
      <c r="GQ181" s="194"/>
      <c r="GR181" s="194"/>
      <c r="GS181" s="194"/>
      <c r="GT181" s="194"/>
      <c r="GU181" s="194"/>
      <c r="GV181" s="194"/>
      <c r="GW181" s="194"/>
      <c r="GX181" s="194">
        <f t="shared" si="29"/>
        <v>0</v>
      </c>
      <c r="GY181" s="194"/>
      <c r="GZ181" s="194"/>
      <c r="HA181" s="194"/>
      <c r="HB181" s="194"/>
      <c r="HC181" s="194"/>
      <c r="HD181" s="194"/>
      <c r="HE181" s="194"/>
      <c r="HF181" s="194"/>
      <c r="HG181" s="194"/>
      <c r="HH181" s="194"/>
      <c r="HI181" s="194"/>
      <c r="HJ181" s="194"/>
      <c r="HK181" s="194"/>
      <c r="HL181" s="194"/>
      <c r="HM181" s="194"/>
      <c r="HN181" s="194"/>
      <c r="HO181" s="194"/>
      <c r="HP181" s="194"/>
      <c r="HQ181" s="194"/>
      <c r="HR181" s="194"/>
      <c r="HS181" s="194"/>
      <c r="HT181" s="194"/>
      <c r="HU181" s="194"/>
    </row>
    <row r="182" spans="1:229" x14ac:dyDescent="0.25">
      <c r="A182" s="17"/>
      <c r="B182" s="18"/>
      <c r="C182" s="18"/>
      <c r="D182" s="19"/>
      <c r="E182" s="18"/>
      <c r="F182" s="18"/>
      <c r="G182" s="16">
        <f t="shared" si="23"/>
        <v>0</v>
      </c>
      <c r="H182" s="16">
        <f t="shared" si="24"/>
        <v>0</v>
      </c>
      <c r="I182" s="36">
        <f t="shared" si="25"/>
        <v>0</v>
      </c>
      <c r="J182" s="38"/>
      <c r="K182" s="38"/>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f t="shared" si="26"/>
        <v>0</v>
      </c>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194"/>
      <c r="GB182" s="194"/>
      <c r="GC182" s="194"/>
      <c r="GD182" s="194"/>
      <c r="GE182" s="194"/>
      <c r="GF182" s="194"/>
      <c r="GG182" s="194"/>
      <c r="GH182" s="194"/>
      <c r="GI182" s="194"/>
      <c r="GJ182" s="194"/>
      <c r="GK182" s="194"/>
      <c r="GL182" s="194"/>
      <c r="GM182" s="194">
        <f t="shared" si="27"/>
        <v>0</v>
      </c>
      <c r="GN182" s="194">
        <f t="shared" si="28"/>
        <v>0</v>
      </c>
      <c r="GO182" s="194"/>
      <c r="GP182" s="194"/>
      <c r="GQ182" s="194"/>
      <c r="GR182" s="194"/>
      <c r="GS182" s="194"/>
      <c r="GT182" s="194"/>
      <c r="GU182" s="194"/>
      <c r="GV182" s="194"/>
      <c r="GW182" s="194"/>
      <c r="GX182" s="194">
        <f t="shared" si="29"/>
        <v>0</v>
      </c>
      <c r="GY182" s="194"/>
      <c r="GZ182" s="194"/>
      <c r="HA182" s="194"/>
      <c r="HB182" s="194"/>
      <c r="HC182" s="194"/>
      <c r="HD182" s="194"/>
      <c r="HE182" s="194"/>
      <c r="HF182" s="194"/>
      <c r="HG182" s="194"/>
      <c r="HH182" s="194"/>
      <c r="HI182" s="194"/>
      <c r="HJ182" s="194"/>
      <c r="HK182" s="194"/>
      <c r="HL182" s="194"/>
      <c r="HM182" s="194"/>
      <c r="HN182" s="194"/>
      <c r="HO182" s="194"/>
      <c r="HP182" s="194"/>
      <c r="HQ182" s="194"/>
      <c r="HR182" s="194"/>
      <c r="HS182" s="194"/>
      <c r="HT182" s="194"/>
      <c r="HU182" s="194"/>
    </row>
    <row r="183" spans="1:229" x14ac:dyDescent="0.25">
      <c r="A183" s="17"/>
      <c r="B183" s="18"/>
      <c r="C183" s="18"/>
      <c r="D183" s="19"/>
      <c r="E183" s="18"/>
      <c r="F183" s="18"/>
      <c r="G183" s="16">
        <f t="shared" si="23"/>
        <v>0</v>
      </c>
      <c r="H183" s="16">
        <f t="shared" si="24"/>
        <v>0</v>
      </c>
      <c r="I183" s="36">
        <f t="shared" si="25"/>
        <v>0</v>
      </c>
      <c r="J183" s="38"/>
      <c r="K183" s="38"/>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f t="shared" si="26"/>
        <v>0</v>
      </c>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194"/>
      <c r="GB183" s="194"/>
      <c r="GC183" s="194"/>
      <c r="GD183" s="194"/>
      <c r="GE183" s="194"/>
      <c r="GF183" s="194"/>
      <c r="GG183" s="194"/>
      <c r="GH183" s="194"/>
      <c r="GI183" s="194"/>
      <c r="GJ183" s="194"/>
      <c r="GK183" s="194"/>
      <c r="GL183" s="194"/>
      <c r="GM183" s="194">
        <f t="shared" si="27"/>
        <v>0</v>
      </c>
      <c r="GN183" s="194">
        <f t="shared" si="28"/>
        <v>0</v>
      </c>
      <c r="GO183" s="194"/>
      <c r="GP183" s="194"/>
      <c r="GQ183" s="194"/>
      <c r="GR183" s="194"/>
      <c r="GS183" s="194"/>
      <c r="GT183" s="194"/>
      <c r="GU183" s="194"/>
      <c r="GV183" s="194"/>
      <c r="GW183" s="194"/>
      <c r="GX183" s="194">
        <f t="shared" si="29"/>
        <v>0</v>
      </c>
      <c r="GY183" s="194"/>
      <c r="GZ183" s="194"/>
      <c r="HA183" s="194"/>
      <c r="HB183" s="194"/>
      <c r="HC183" s="194"/>
      <c r="HD183" s="194"/>
      <c r="HE183" s="194"/>
      <c r="HF183" s="194"/>
      <c r="HG183" s="194"/>
      <c r="HH183" s="194"/>
      <c r="HI183" s="194"/>
      <c r="HJ183" s="194"/>
      <c r="HK183" s="194"/>
      <c r="HL183" s="194"/>
      <c r="HM183" s="194"/>
      <c r="HN183" s="194"/>
      <c r="HO183" s="194"/>
      <c r="HP183" s="194"/>
      <c r="HQ183" s="194"/>
      <c r="HR183" s="194"/>
      <c r="HS183" s="194"/>
      <c r="HT183" s="194"/>
      <c r="HU183" s="194"/>
    </row>
    <row r="184" spans="1:229" x14ac:dyDescent="0.25">
      <c r="A184" s="17"/>
      <c r="B184" s="18"/>
      <c r="C184" s="18"/>
      <c r="D184" s="19"/>
      <c r="E184" s="18"/>
      <c r="F184" s="18"/>
      <c r="G184" s="16">
        <f t="shared" si="23"/>
        <v>0</v>
      </c>
      <c r="H184" s="16">
        <f t="shared" si="24"/>
        <v>0</v>
      </c>
      <c r="I184" s="36">
        <f t="shared" si="25"/>
        <v>0</v>
      </c>
      <c r="J184" s="38"/>
      <c r="K184" s="38"/>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f t="shared" si="26"/>
        <v>0</v>
      </c>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194"/>
      <c r="GB184" s="194"/>
      <c r="GC184" s="194"/>
      <c r="GD184" s="194"/>
      <c r="GE184" s="194"/>
      <c r="GF184" s="194"/>
      <c r="GG184" s="194"/>
      <c r="GH184" s="194"/>
      <c r="GI184" s="194"/>
      <c r="GJ184" s="194"/>
      <c r="GK184" s="194"/>
      <c r="GL184" s="194"/>
      <c r="GM184" s="194">
        <f t="shared" si="27"/>
        <v>0</v>
      </c>
      <c r="GN184" s="194">
        <f t="shared" si="28"/>
        <v>0</v>
      </c>
      <c r="GO184" s="194"/>
      <c r="GP184" s="194"/>
      <c r="GQ184" s="194"/>
      <c r="GR184" s="194"/>
      <c r="GS184" s="194"/>
      <c r="GT184" s="194"/>
      <c r="GU184" s="194"/>
      <c r="GV184" s="194"/>
      <c r="GW184" s="194"/>
      <c r="GX184" s="194">
        <f t="shared" si="29"/>
        <v>0</v>
      </c>
      <c r="GY184" s="194"/>
      <c r="GZ184" s="194"/>
      <c r="HA184" s="194"/>
      <c r="HB184" s="194"/>
      <c r="HC184" s="194"/>
      <c r="HD184" s="194"/>
      <c r="HE184" s="194"/>
      <c r="HF184" s="194"/>
      <c r="HG184" s="194"/>
      <c r="HH184" s="194"/>
      <c r="HI184" s="194"/>
      <c r="HJ184" s="194"/>
      <c r="HK184" s="194"/>
      <c r="HL184" s="194"/>
      <c r="HM184" s="194"/>
      <c r="HN184" s="194"/>
      <c r="HO184" s="194"/>
      <c r="HP184" s="194"/>
      <c r="HQ184" s="194"/>
      <c r="HR184" s="194"/>
      <c r="HS184" s="194"/>
      <c r="HT184" s="194"/>
      <c r="HU184" s="194"/>
    </row>
    <row r="185" spans="1:229" x14ac:dyDescent="0.25">
      <c r="A185" s="17"/>
      <c r="B185" s="18"/>
      <c r="C185" s="18"/>
      <c r="D185" s="19"/>
      <c r="E185" s="18"/>
      <c r="F185" s="18"/>
      <c r="G185" s="16">
        <f t="shared" si="23"/>
        <v>0</v>
      </c>
      <c r="H185" s="16">
        <f t="shared" si="24"/>
        <v>0</v>
      </c>
      <c r="I185" s="36">
        <f t="shared" si="25"/>
        <v>0</v>
      </c>
      <c r="J185" s="38"/>
      <c r="K185" s="38"/>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f t="shared" si="26"/>
        <v>0</v>
      </c>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194"/>
      <c r="GB185" s="194"/>
      <c r="GC185" s="194"/>
      <c r="GD185" s="194"/>
      <c r="GE185" s="194"/>
      <c r="GF185" s="194"/>
      <c r="GG185" s="194"/>
      <c r="GH185" s="194"/>
      <c r="GI185" s="194"/>
      <c r="GJ185" s="194"/>
      <c r="GK185" s="194"/>
      <c r="GL185" s="194"/>
      <c r="GM185" s="194">
        <f t="shared" si="27"/>
        <v>0</v>
      </c>
      <c r="GN185" s="194">
        <f t="shared" si="28"/>
        <v>0</v>
      </c>
      <c r="GO185" s="194"/>
      <c r="GP185" s="194"/>
      <c r="GQ185" s="194"/>
      <c r="GR185" s="194"/>
      <c r="GS185" s="194"/>
      <c r="GT185" s="194"/>
      <c r="GU185" s="194"/>
      <c r="GV185" s="194"/>
      <c r="GW185" s="194"/>
      <c r="GX185" s="194">
        <f t="shared" si="29"/>
        <v>0</v>
      </c>
      <c r="GY185" s="194"/>
      <c r="GZ185" s="194"/>
      <c r="HA185" s="194"/>
      <c r="HB185" s="194"/>
      <c r="HC185" s="194"/>
      <c r="HD185" s="194"/>
      <c r="HE185" s="194"/>
      <c r="HF185" s="194"/>
      <c r="HG185" s="194"/>
      <c r="HH185" s="194"/>
      <c r="HI185" s="194"/>
      <c r="HJ185" s="194"/>
      <c r="HK185" s="194"/>
      <c r="HL185" s="194"/>
      <c r="HM185" s="194"/>
      <c r="HN185" s="194"/>
      <c r="HO185" s="194"/>
      <c r="HP185" s="194"/>
      <c r="HQ185" s="194"/>
      <c r="HR185" s="194"/>
      <c r="HS185" s="194"/>
      <c r="HT185" s="194"/>
      <c r="HU185" s="194"/>
    </row>
    <row r="186" spans="1:229" x14ac:dyDescent="0.25">
      <c r="A186" s="17"/>
      <c r="B186" s="18"/>
      <c r="C186" s="18"/>
      <c r="D186" s="19"/>
      <c r="E186" s="18"/>
      <c r="F186" s="18"/>
      <c r="G186" s="16">
        <f t="shared" si="23"/>
        <v>0</v>
      </c>
      <c r="H186" s="16">
        <f t="shared" si="24"/>
        <v>0</v>
      </c>
      <c r="I186" s="36">
        <f t="shared" si="25"/>
        <v>0</v>
      </c>
      <c r="J186" s="38"/>
      <c r="K186" s="38"/>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f t="shared" si="26"/>
        <v>0</v>
      </c>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194"/>
      <c r="GB186" s="194"/>
      <c r="GC186" s="194"/>
      <c r="GD186" s="194"/>
      <c r="GE186" s="194"/>
      <c r="GF186" s="194"/>
      <c r="GG186" s="194"/>
      <c r="GH186" s="194"/>
      <c r="GI186" s="194"/>
      <c r="GJ186" s="194"/>
      <c r="GK186" s="194"/>
      <c r="GL186" s="194"/>
      <c r="GM186" s="194">
        <f t="shared" si="27"/>
        <v>0</v>
      </c>
      <c r="GN186" s="194">
        <f t="shared" si="28"/>
        <v>0</v>
      </c>
      <c r="GO186" s="194"/>
      <c r="GP186" s="194"/>
      <c r="GQ186" s="194"/>
      <c r="GR186" s="194"/>
      <c r="GS186" s="194"/>
      <c r="GT186" s="194"/>
      <c r="GU186" s="194"/>
      <c r="GV186" s="194"/>
      <c r="GW186" s="194"/>
      <c r="GX186" s="194">
        <f t="shared" si="29"/>
        <v>0</v>
      </c>
      <c r="GY186" s="194"/>
      <c r="GZ186" s="194"/>
      <c r="HA186" s="194"/>
      <c r="HB186" s="194"/>
      <c r="HC186" s="194"/>
      <c r="HD186" s="194"/>
      <c r="HE186" s="194"/>
      <c r="HF186" s="194"/>
      <c r="HG186" s="194"/>
      <c r="HH186" s="194"/>
      <c r="HI186" s="194"/>
      <c r="HJ186" s="194"/>
      <c r="HK186" s="194"/>
      <c r="HL186" s="194"/>
      <c r="HM186" s="194"/>
      <c r="HN186" s="194"/>
      <c r="HO186" s="194"/>
      <c r="HP186" s="194"/>
      <c r="HQ186" s="194"/>
      <c r="HR186" s="194"/>
      <c r="HS186" s="194"/>
      <c r="HT186" s="194"/>
      <c r="HU186" s="194"/>
    </row>
    <row r="187" spans="1:229" x14ac:dyDescent="0.25">
      <c r="A187" s="17"/>
      <c r="B187" s="18"/>
      <c r="C187" s="18"/>
      <c r="D187" s="19"/>
      <c r="E187" s="18"/>
      <c r="F187" s="18"/>
      <c r="G187" s="16">
        <f t="shared" si="23"/>
        <v>0</v>
      </c>
      <c r="H187" s="16">
        <f t="shared" si="24"/>
        <v>0</v>
      </c>
      <c r="I187" s="36">
        <f t="shared" si="25"/>
        <v>0</v>
      </c>
      <c r="J187" s="38"/>
      <c r="K187" s="38"/>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f t="shared" si="26"/>
        <v>0</v>
      </c>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194"/>
      <c r="GB187" s="194"/>
      <c r="GC187" s="194"/>
      <c r="GD187" s="194"/>
      <c r="GE187" s="194"/>
      <c r="GF187" s="194"/>
      <c r="GG187" s="194"/>
      <c r="GH187" s="194"/>
      <c r="GI187" s="194"/>
      <c r="GJ187" s="194"/>
      <c r="GK187" s="194"/>
      <c r="GL187" s="194"/>
      <c r="GM187" s="194">
        <f t="shared" si="27"/>
        <v>0</v>
      </c>
      <c r="GN187" s="194">
        <f t="shared" si="28"/>
        <v>0</v>
      </c>
      <c r="GO187" s="194"/>
      <c r="GP187" s="194"/>
      <c r="GQ187" s="194"/>
      <c r="GR187" s="194"/>
      <c r="GS187" s="194"/>
      <c r="GT187" s="194"/>
      <c r="GU187" s="194"/>
      <c r="GV187" s="194"/>
      <c r="GW187" s="194"/>
      <c r="GX187" s="194">
        <f t="shared" si="29"/>
        <v>0</v>
      </c>
      <c r="GY187" s="194"/>
      <c r="GZ187" s="194"/>
      <c r="HA187" s="194"/>
      <c r="HB187" s="194"/>
      <c r="HC187" s="194"/>
      <c r="HD187" s="194"/>
      <c r="HE187" s="194"/>
      <c r="HF187" s="194"/>
      <c r="HG187" s="194"/>
      <c r="HH187" s="194"/>
      <c r="HI187" s="194"/>
      <c r="HJ187" s="194"/>
      <c r="HK187" s="194"/>
      <c r="HL187" s="194"/>
      <c r="HM187" s="194"/>
      <c r="HN187" s="194"/>
      <c r="HO187" s="194"/>
      <c r="HP187" s="194"/>
      <c r="HQ187" s="194"/>
      <c r="HR187" s="194"/>
      <c r="HS187" s="194"/>
      <c r="HT187" s="194"/>
      <c r="HU187" s="194"/>
    </row>
    <row r="188" spans="1:229" x14ac:dyDescent="0.25">
      <c r="A188" s="17"/>
      <c r="B188" s="18"/>
      <c r="C188" s="18"/>
      <c r="D188" s="19"/>
      <c r="E188" s="18"/>
      <c r="F188" s="18"/>
      <c r="G188" s="16">
        <f t="shared" si="23"/>
        <v>0</v>
      </c>
      <c r="H188" s="16">
        <f t="shared" si="24"/>
        <v>0</v>
      </c>
      <c r="I188" s="36">
        <f t="shared" si="25"/>
        <v>0</v>
      </c>
      <c r="J188" s="38"/>
      <c r="K188" s="38"/>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f t="shared" si="26"/>
        <v>0</v>
      </c>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194"/>
      <c r="GB188" s="194"/>
      <c r="GC188" s="194"/>
      <c r="GD188" s="194"/>
      <c r="GE188" s="194"/>
      <c r="GF188" s="194"/>
      <c r="GG188" s="194"/>
      <c r="GH188" s="194"/>
      <c r="GI188" s="194"/>
      <c r="GJ188" s="194"/>
      <c r="GK188" s="194"/>
      <c r="GL188" s="194"/>
      <c r="GM188" s="194">
        <f t="shared" si="27"/>
        <v>0</v>
      </c>
      <c r="GN188" s="194">
        <f t="shared" si="28"/>
        <v>0</v>
      </c>
      <c r="GO188" s="194"/>
      <c r="GP188" s="194"/>
      <c r="GQ188" s="194"/>
      <c r="GR188" s="194"/>
      <c r="GS188" s="194"/>
      <c r="GT188" s="194"/>
      <c r="GU188" s="194"/>
      <c r="GV188" s="194"/>
      <c r="GW188" s="194"/>
      <c r="GX188" s="194">
        <f t="shared" si="29"/>
        <v>0</v>
      </c>
      <c r="GY188" s="194"/>
      <c r="GZ188" s="194"/>
      <c r="HA188" s="194"/>
      <c r="HB188" s="194"/>
      <c r="HC188" s="194"/>
      <c r="HD188" s="194"/>
      <c r="HE188" s="194"/>
      <c r="HF188" s="194"/>
      <c r="HG188" s="194"/>
      <c r="HH188" s="194"/>
      <c r="HI188" s="194"/>
      <c r="HJ188" s="194"/>
      <c r="HK188" s="194"/>
      <c r="HL188" s="194"/>
      <c r="HM188" s="194"/>
      <c r="HN188" s="194"/>
      <c r="HO188" s="194"/>
      <c r="HP188" s="194"/>
      <c r="HQ188" s="194"/>
      <c r="HR188" s="194"/>
      <c r="HS188" s="194"/>
      <c r="HT188" s="194"/>
      <c r="HU188" s="194"/>
    </row>
    <row r="189" spans="1:229" x14ac:dyDescent="0.25">
      <c r="A189" s="17"/>
      <c r="B189" s="18"/>
      <c r="C189" s="18"/>
      <c r="D189" s="19"/>
      <c r="E189" s="18"/>
      <c r="F189" s="18"/>
      <c r="G189" s="16">
        <f t="shared" si="23"/>
        <v>0</v>
      </c>
      <c r="H189" s="16">
        <f t="shared" si="24"/>
        <v>0</v>
      </c>
      <c r="I189" s="36">
        <f t="shared" si="25"/>
        <v>0</v>
      </c>
      <c r="J189" s="38"/>
      <c r="K189" s="38"/>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f t="shared" si="26"/>
        <v>0</v>
      </c>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194"/>
      <c r="GB189" s="194"/>
      <c r="GC189" s="194"/>
      <c r="GD189" s="194"/>
      <c r="GE189" s="194"/>
      <c r="GF189" s="194"/>
      <c r="GG189" s="194"/>
      <c r="GH189" s="194"/>
      <c r="GI189" s="194"/>
      <c r="GJ189" s="194"/>
      <c r="GK189" s="194"/>
      <c r="GL189" s="194"/>
      <c r="GM189" s="194">
        <f t="shared" si="27"/>
        <v>0</v>
      </c>
      <c r="GN189" s="194">
        <f t="shared" si="28"/>
        <v>0</v>
      </c>
      <c r="GO189" s="194"/>
      <c r="GP189" s="194"/>
      <c r="GQ189" s="194"/>
      <c r="GR189" s="194"/>
      <c r="GS189" s="194"/>
      <c r="GT189" s="194"/>
      <c r="GU189" s="194"/>
      <c r="GV189" s="194"/>
      <c r="GW189" s="194"/>
      <c r="GX189" s="194">
        <f t="shared" si="29"/>
        <v>0</v>
      </c>
      <c r="GY189" s="194"/>
      <c r="GZ189" s="194"/>
      <c r="HA189" s="194"/>
      <c r="HB189" s="194"/>
      <c r="HC189" s="194"/>
      <c r="HD189" s="194"/>
      <c r="HE189" s="194"/>
      <c r="HF189" s="194"/>
      <c r="HG189" s="194"/>
      <c r="HH189" s="194"/>
      <c r="HI189" s="194"/>
      <c r="HJ189" s="194"/>
      <c r="HK189" s="194"/>
      <c r="HL189" s="194"/>
      <c r="HM189" s="194"/>
      <c r="HN189" s="194"/>
      <c r="HO189" s="194"/>
      <c r="HP189" s="194"/>
      <c r="HQ189" s="194"/>
      <c r="HR189" s="194"/>
      <c r="HS189" s="194"/>
      <c r="HT189" s="194"/>
      <c r="HU189" s="194"/>
    </row>
    <row r="190" spans="1:229" x14ac:dyDescent="0.25">
      <c r="A190" s="17"/>
      <c r="B190" s="18"/>
      <c r="C190" s="18"/>
      <c r="D190" s="19"/>
      <c r="E190" s="18"/>
      <c r="F190" s="18"/>
      <c r="G190" s="16">
        <f t="shared" si="23"/>
        <v>0</v>
      </c>
      <c r="H190" s="16">
        <f t="shared" si="24"/>
        <v>0</v>
      </c>
      <c r="I190" s="36">
        <f t="shared" si="25"/>
        <v>0</v>
      </c>
      <c r="J190" s="38"/>
      <c r="K190" s="38"/>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f t="shared" si="26"/>
        <v>0</v>
      </c>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194"/>
      <c r="GB190" s="194"/>
      <c r="GC190" s="194"/>
      <c r="GD190" s="194"/>
      <c r="GE190" s="194"/>
      <c r="GF190" s="194"/>
      <c r="GG190" s="194"/>
      <c r="GH190" s="194"/>
      <c r="GI190" s="194"/>
      <c r="GJ190" s="194"/>
      <c r="GK190" s="194"/>
      <c r="GL190" s="194"/>
      <c r="GM190" s="194">
        <f t="shared" si="27"/>
        <v>0</v>
      </c>
      <c r="GN190" s="194">
        <f t="shared" si="28"/>
        <v>0</v>
      </c>
      <c r="GO190" s="194"/>
      <c r="GP190" s="194"/>
      <c r="GQ190" s="194"/>
      <c r="GR190" s="194"/>
      <c r="GS190" s="194"/>
      <c r="GT190" s="194"/>
      <c r="GU190" s="194"/>
      <c r="GV190" s="194"/>
      <c r="GW190" s="194"/>
      <c r="GX190" s="194">
        <f t="shared" si="29"/>
        <v>0</v>
      </c>
      <c r="GY190" s="194"/>
      <c r="GZ190" s="194"/>
      <c r="HA190" s="194"/>
      <c r="HB190" s="194"/>
      <c r="HC190" s="194"/>
      <c r="HD190" s="194"/>
      <c r="HE190" s="194"/>
      <c r="HF190" s="194"/>
      <c r="HG190" s="194"/>
      <c r="HH190" s="194"/>
      <c r="HI190" s="194"/>
      <c r="HJ190" s="194"/>
      <c r="HK190" s="194"/>
      <c r="HL190" s="194"/>
      <c r="HM190" s="194"/>
      <c r="HN190" s="194"/>
      <c r="HO190" s="194"/>
      <c r="HP190" s="194"/>
      <c r="HQ190" s="194"/>
      <c r="HR190" s="194"/>
      <c r="HS190" s="194"/>
      <c r="HT190" s="194"/>
      <c r="HU190" s="194"/>
    </row>
    <row r="191" spans="1:229" x14ac:dyDescent="0.25">
      <c r="A191" s="17"/>
      <c r="B191" s="18"/>
      <c r="C191" s="18"/>
      <c r="D191" s="19"/>
      <c r="E191" s="18"/>
      <c r="F191" s="18"/>
      <c r="G191" s="16">
        <f t="shared" si="23"/>
        <v>0</v>
      </c>
      <c r="H191" s="16">
        <f t="shared" si="24"/>
        <v>0</v>
      </c>
      <c r="I191" s="36">
        <f t="shared" si="25"/>
        <v>0</v>
      </c>
      <c r="J191" s="38"/>
      <c r="K191" s="38"/>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f t="shared" si="26"/>
        <v>0</v>
      </c>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194"/>
      <c r="GB191" s="194"/>
      <c r="GC191" s="194"/>
      <c r="GD191" s="194"/>
      <c r="GE191" s="194"/>
      <c r="GF191" s="194"/>
      <c r="GG191" s="194"/>
      <c r="GH191" s="194"/>
      <c r="GI191" s="194"/>
      <c r="GJ191" s="194"/>
      <c r="GK191" s="194"/>
      <c r="GL191" s="194"/>
      <c r="GM191" s="194">
        <f t="shared" si="27"/>
        <v>0</v>
      </c>
      <c r="GN191" s="194">
        <f t="shared" si="28"/>
        <v>0</v>
      </c>
      <c r="GO191" s="194"/>
      <c r="GP191" s="194"/>
      <c r="GQ191" s="194"/>
      <c r="GR191" s="194"/>
      <c r="GS191" s="194"/>
      <c r="GT191" s="194"/>
      <c r="GU191" s="194"/>
      <c r="GV191" s="194"/>
      <c r="GW191" s="194"/>
      <c r="GX191" s="194">
        <f t="shared" si="29"/>
        <v>0</v>
      </c>
      <c r="GY191" s="194"/>
      <c r="GZ191" s="194"/>
      <c r="HA191" s="194"/>
      <c r="HB191" s="194"/>
      <c r="HC191" s="194"/>
      <c r="HD191" s="194"/>
      <c r="HE191" s="194"/>
      <c r="HF191" s="194"/>
      <c r="HG191" s="194"/>
      <c r="HH191" s="194"/>
      <c r="HI191" s="194"/>
      <c r="HJ191" s="194"/>
      <c r="HK191" s="194"/>
      <c r="HL191" s="194"/>
      <c r="HM191" s="194"/>
      <c r="HN191" s="194"/>
      <c r="HO191" s="194"/>
      <c r="HP191" s="194"/>
      <c r="HQ191" s="194"/>
      <c r="HR191" s="194"/>
      <c r="HS191" s="194"/>
      <c r="HT191" s="194"/>
      <c r="HU191" s="194"/>
    </row>
    <row r="192" spans="1:229" x14ac:dyDescent="0.25">
      <c r="A192" s="17"/>
      <c r="B192" s="18"/>
      <c r="C192" s="18"/>
      <c r="D192" s="19"/>
      <c r="E192" s="18"/>
      <c r="F192" s="18"/>
      <c r="G192" s="16">
        <f t="shared" si="23"/>
        <v>0</v>
      </c>
      <c r="H192" s="16">
        <f t="shared" si="24"/>
        <v>0</v>
      </c>
      <c r="I192" s="36">
        <f t="shared" si="25"/>
        <v>0</v>
      </c>
      <c r="J192" s="38"/>
      <c r="K192" s="38"/>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f t="shared" si="26"/>
        <v>0</v>
      </c>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194"/>
      <c r="GB192" s="194"/>
      <c r="GC192" s="194"/>
      <c r="GD192" s="194"/>
      <c r="GE192" s="194"/>
      <c r="GF192" s="194"/>
      <c r="GG192" s="194"/>
      <c r="GH192" s="194"/>
      <c r="GI192" s="194"/>
      <c r="GJ192" s="194"/>
      <c r="GK192" s="194"/>
      <c r="GL192" s="194"/>
      <c r="GM192" s="194">
        <f t="shared" si="27"/>
        <v>0</v>
      </c>
      <c r="GN192" s="194">
        <f t="shared" si="28"/>
        <v>0</v>
      </c>
      <c r="GO192" s="194"/>
      <c r="GP192" s="194"/>
      <c r="GQ192" s="194"/>
      <c r="GR192" s="194"/>
      <c r="GS192" s="194"/>
      <c r="GT192" s="194"/>
      <c r="GU192" s="194"/>
      <c r="GV192" s="194"/>
      <c r="GW192" s="194"/>
      <c r="GX192" s="194">
        <f t="shared" si="29"/>
        <v>0</v>
      </c>
      <c r="GY192" s="194"/>
      <c r="GZ192" s="194"/>
      <c r="HA192" s="194"/>
      <c r="HB192" s="194"/>
      <c r="HC192" s="194"/>
      <c r="HD192" s="194"/>
      <c r="HE192" s="194"/>
      <c r="HF192" s="194"/>
      <c r="HG192" s="194"/>
      <c r="HH192" s="194"/>
      <c r="HI192" s="194"/>
      <c r="HJ192" s="194"/>
      <c r="HK192" s="194"/>
      <c r="HL192" s="194"/>
      <c r="HM192" s="194"/>
      <c r="HN192" s="194"/>
      <c r="HO192" s="194"/>
      <c r="HP192" s="194"/>
      <c r="HQ192" s="194"/>
      <c r="HR192" s="194"/>
      <c r="HS192" s="194"/>
      <c r="HT192" s="194"/>
      <c r="HU192" s="194"/>
    </row>
    <row r="193" spans="1:229" x14ac:dyDescent="0.25">
      <c r="A193" s="17"/>
      <c r="B193" s="18"/>
      <c r="C193" s="18"/>
      <c r="D193" s="19"/>
      <c r="E193" s="18"/>
      <c r="F193" s="18"/>
      <c r="G193" s="16">
        <f t="shared" si="23"/>
        <v>0</v>
      </c>
      <c r="H193" s="16">
        <f t="shared" si="24"/>
        <v>0</v>
      </c>
      <c r="I193" s="36">
        <f t="shared" si="25"/>
        <v>0</v>
      </c>
      <c r="J193" s="38"/>
      <c r="K193" s="38"/>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f t="shared" si="26"/>
        <v>0</v>
      </c>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194"/>
      <c r="GB193" s="194"/>
      <c r="GC193" s="194"/>
      <c r="GD193" s="194"/>
      <c r="GE193" s="194"/>
      <c r="GF193" s="194"/>
      <c r="GG193" s="194"/>
      <c r="GH193" s="194"/>
      <c r="GI193" s="194"/>
      <c r="GJ193" s="194"/>
      <c r="GK193" s="194"/>
      <c r="GL193" s="194"/>
      <c r="GM193" s="194">
        <f t="shared" si="27"/>
        <v>0</v>
      </c>
      <c r="GN193" s="194">
        <f t="shared" si="28"/>
        <v>0</v>
      </c>
      <c r="GO193" s="194"/>
      <c r="GP193" s="194"/>
      <c r="GQ193" s="194"/>
      <c r="GR193" s="194"/>
      <c r="GS193" s="194"/>
      <c r="GT193" s="194"/>
      <c r="GU193" s="194"/>
      <c r="GV193" s="194"/>
      <c r="GW193" s="194"/>
      <c r="GX193" s="194">
        <f t="shared" si="29"/>
        <v>0</v>
      </c>
      <c r="GY193" s="194"/>
      <c r="GZ193" s="194"/>
      <c r="HA193" s="194"/>
      <c r="HB193" s="194"/>
      <c r="HC193" s="194"/>
      <c r="HD193" s="194"/>
      <c r="HE193" s="194"/>
      <c r="HF193" s="194"/>
      <c r="HG193" s="194"/>
      <c r="HH193" s="194"/>
      <c r="HI193" s="194"/>
      <c r="HJ193" s="194"/>
      <c r="HK193" s="194"/>
      <c r="HL193" s="194"/>
      <c r="HM193" s="194"/>
      <c r="HN193" s="194"/>
      <c r="HO193" s="194"/>
      <c r="HP193" s="194"/>
      <c r="HQ193" s="194"/>
      <c r="HR193" s="194"/>
      <c r="HS193" s="194"/>
      <c r="HT193" s="194"/>
      <c r="HU193" s="194"/>
    </row>
    <row r="194" spans="1:229" x14ac:dyDescent="0.25">
      <c r="A194" s="17"/>
      <c r="B194" s="18"/>
      <c r="C194" s="18"/>
      <c r="D194" s="19"/>
      <c r="E194" s="18"/>
      <c r="F194" s="18"/>
      <c r="G194" s="16">
        <f t="shared" si="23"/>
        <v>0</v>
      </c>
      <c r="H194" s="16">
        <f t="shared" si="24"/>
        <v>0</v>
      </c>
      <c r="I194" s="36">
        <f t="shared" si="25"/>
        <v>0</v>
      </c>
      <c r="J194" s="38"/>
      <c r="K194" s="38"/>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f t="shared" si="26"/>
        <v>0</v>
      </c>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194"/>
      <c r="GB194" s="194"/>
      <c r="GC194" s="194"/>
      <c r="GD194" s="194"/>
      <c r="GE194" s="194"/>
      <c r="GF194" s="194"/>
      <c r="GG194" s="194"/>
      <c r="GH194" s="194"/>
      <c r="GI194" s="194"/>
      <c r="GJ194" s="194"/>
      <c r="GK194" s="194"/>
      <c r="GL194" s="194"/>
      <c r="GM194" s="194">
        <f t="shared" si="27"/>
        <v>0</v>
      </c>
      <c r="GN194" s="194">
        <f t="shared" si="28"/>
        <v>0</v>
      </c>
      <c r="GO194" s="194"/>
      <c r="GP194" s="194"/>
      <c r="GQ194" s="194"/>
      <c r="GR194" s="194"/>
      <c r="GS194" s="194"/>
      <c r="GT194" s="194"/>
      <c r="GU194" s="194"/>
      <c r="GV194" s="194"/>
      <c r="GW194" s="194"/>
      <c r="GX194" s="194">
        <f t="shared" si="29"/>
        <v>0</v>
      </c>
      <c r="GY194" s="194"/>
      <c r="GZ194" s="194"/>
      <c r="HA194" s="194"/>
      <c r="HB194" s="194"/>
      <c r="HC194" s="194"/>
      <c r="HD194" s="194"/>
      <c r="HE194" s="194"/>
      <c r="HF194" s="194"/>
      <c r="HG194" s="194"/>
      <c r="HH194" s="194"/>
      <c r="HI194" s="194"/>
      <c r="HJ194" s="194"/>
      <c r="HK194" s="194"/>
      <c r="HL194" s="194"/>
      <c r="HM194" s="194"/>
      <c r="HN194" s="194"/>
      <c r="HO194" s="194"/>
      <c r="HP194" s="194"/>
      <c r="HQ194" s="194"/>
      <c r="HR194" s="194"/>
      <c r="HS194" s="194"/>
      <c r="HT194" s="194"/>
      <c r="HU194" s="194"/>
    </row>
    <row r="195" spans="1:229" x14ac:dyDescent="0.25">
      <c r="A195" s="17"/>
      <c r="B195" s="18"/>
      <c r="C195" s="18"/>
      <c r="D195" s="19"/>
      <c r="E195" s="18"/>
      <c r="F195" s="18"/>
      <c r="G195" s="16">
        <f t="shared" si="23"/>
        <v>0</v>
      </c>
      <c r="H195" s="16">
        <f t="shared" si="24"/>
        <v>0</v>
      </c>
      <c r="I195" s="36">
        <f t="shared" si="25"/>
        <v>0</v>
      </c>
      <c r="J195" s="38"/>
      <c r="K195" s="38"/>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f t="shared" si="26"/>
        <v>0</v>
      </c>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194"/>
      <c r="GB195" s="194"/>
      <c r="GC195" s="194"/>
      <c r="GD195" s="194"/>
      <c r="GE195" s="194"/>
      <c r="GF195" s="194"/>
      <c r="GG195" s="194"/>
      <c r="GH195" s="194"/>
      <c r="GI195" s="194"/>
      <c r="GJ195" s="194"/>
      <c r="GK195" s="194"/>
      <c r="GL195" s="194"/>
      <c r="GM195" s="194">
        <f t="shared" si="27"/>
        <v>0</v>
      </c>
      <c r="GN195" s="194">
        <f t="shared" si="28"/>
        <v>0</v>
      </c>
      <c r="GO195" s="194"/>
      <c r="GP195" s="194"/>
      <c r="GQ195" s="194"/>
      <c r="GR195" s="194"/>
      <c r="GS195" s="194"/>
      <c r="GT195" s="194"/>
      <c r="GU195" s="194"/>
      <c r="GV195" s="194"/>
      <c r="GW195" s="194"/>
      <c r="GX195" s="194">
        <f t="shared" si="29"/>
        <v>0</v>
      </c>
      <c r="GY195" s="194"/>
      <c r="GZ195" s="194"/>
      <c r="HA195" s="194"/>
      <c r="HB195" s="194"/>
      <c r="HC195" s="194"/>
      <c r="HD195" s="194"/>
      <c r="HE195" s="194"/>
      <c r="HF195" s="194"/>
      <c r="HG195" s="194"/>
      <c r="HH195" s="194"/>
      <c r="HI195" s="194"/>
      <c r="HJ195" s="194"/>
      <c r="HK195" s="194"/>
      <c r="HL195" s="194"/>
      <c r="HM195" s="194"/>
      <c r="HN195" s="194"/>
      <c r="HO195" s="194"/>
      <c r="HP195" s="194"/>
      <c r="HQ195" s="194"/>
      <c r="HR195" s="194"/>
      <c r="HS195" s="194"/>
      <c r="HT195" s="194"/>
      <c r="HU195" s="194"/>
    </row>
    <row r="196" spans="1:229" x14ac:dyDescent="0.25">
      <c r="A196" s="17"/>
      <c r="B196" s="18"/>
      <c r="C196" s="18"/>
      <c r="D196" s="19"/>
      <c r="E196" s="18"/>
      <c r="F196" s="18"/>
      <c r="G196" s="16">
        <f t="shared" si="23"/>
        <v>0</v>
      </c>
      <c r="H196" s="16">
        <f t="shared" si="24"/>
        <v>0</v>
      </c>
      <c r="I196" s="36">
        <f t="shared" si="25"/>
        <v>0</v>
      </c>
      <c r="J196" s="38"/>
      <c r="K196" s="38"/>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f t="shared" si="26"/>
        <v>0</v>
      </c>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194"/>
      <c r="GB196" s="194"/>
      <c r="GC196" s="194"/>
      <c r="GD196" s="194"/>
      <c r="GE196" s="194"/>
      <c r="GF196" s="194"/>
      <c r="GG196" s="194"/>
      <c r="GH196" s="194"/>
      <c r="GI196" s="194"/>
      <c r="GJ196" s="194"/>
      <c r="GK196" s="194"/>
      <c r="GL196" s="194"/>
      <c r="GM196" s="194">
        <f t="shared" si="27"/>
        <v>0</v>
      </c>
      <c r="GN196" s="194">
        <f t="shared" si="28"/>
        <v>0</v>
      </c>
      <c r="GO196" s="194"/>
      <c r="GP196" s="194"/>
      <c r="GQ196" s="194"/>
      <c r="GR196" s="194"/>
      <c r="GS196" s="194"/>
      <c r="GT196" s="194"/>
      <c r="GU196" s="194"/>
      <c r="GV196" s="194"/>
      <c r="GW196" s="194"/>
      <c r="GX196" s="194">
        <f t="shared" si="29"/>
        <v>0</v>
      </c>
      <c r="GY196" s="194"/>
      <c r="GZ196" s="194"/>
      <c r="HA196" s="194"/>
      <c r="HB196" s="194"/>
      <c r="HC196" s="194"/>
      <c r="HD196" s="194"/>
      <c r="HE196" s="194"/>
      <c r="HF196" s="194"/>
      <c r="HG196" s="194"/>
      <c r="HH196" s="194"/>
      <c r="HI196" s="194"/>
      <c r="HJ196" s="194"/>
      <c r="HK196" s="194"/>
      <c r="HL196" s="194"/>
      <c r="HM196" s="194"/>
      <c r="HN196" s="194"/>
      <c r="HO196" s="194"/>
      <c r="HP196" s="194"/>
      <c r="HQ196" s="194"/>
      <c r="HR196" s="194"/>
      <c r="HS196" s="194"/>
      <c r="HT196" s="194"/>
      <c r="HU196" s="194"/>
    </row>
    <row r="197" spans="1:229" x14ac:dyDescent="0.25">
      <c r="A197" s="17"/>
      <c r="B197" s="18"/>
      <c r="C197" s="18"/>
      <c r="D197" s="19"/>
      <c r="E197" s="18"/>
      <c r="F197" s="18"/>
      <c r="G197" s="16">
        <f t="shared" ref="G197:G260" si="30">J197+L197+N197+O197+P197+T197+U197+V197+AN197+AP197+BA197+BC197+DP197+DR197+EE197+EG197+EJ197+EL197+ES197+EU197+FE197+FG197+FP197+GA197+GC197+HJ197+HL197+CZ197+DB197+FR197+GP197+HE197+BW197</f>
        <v>0</v>
      </c>
      <c r="H197" s="16">
        <f t="shared" ref="H197:H260" si="31">SUM(K197,M197,Q197,R197,S197,W197,X197,Y197,AO197,AQ197,AR197,AS197,AU197,AX197,BB197,BD197,BK197,BL197,BM197,BQ197,BR197,BT197,DG197,DH197,DI197,DQ197,DS197,DW197,DX197,DY197,,EF197,EH197,EK197,EM197,ET197,EV197,EW197,EX197,EY197,FW197,GB197,GD197,GE197,GF197,GG197,GH197,GI197,GK197,HK197,HM197,HN197,HO197,HP197,HQ197,HR197,HU197,FF197,FH197,FI197,FJ197,FK197,FN197,FQ197,FS197,FT197,FU197,FV197,FX197,AT197,AV197,AW197,BE197,BF197,BG197,BH197,GJ197,FL197,DZ197,EN197,EO197,EP197,EQ197,EZ197,FA197,FC197,FB197,FM197,FY197,Z197,AA197,AB197,AC197,AD197,AE197,AF197,AG197,AH197,AI197,AJ197,AK197,HS197,HT197,BY197,DA197,DC197,DD197,DE197,DF197,DT197,DU197,DV197,GR197,GV197,GY197,GZ197,HA197,HC197,HG197,GT197)</f>
        <v>0</v>
      </c>
      <c r="I197" s="36">
        <f t="shared" ref="I197:I260" si="32">G197+H197</f>
        <v>0</v>
      </c>
      <c r="J197" s="38"/>
      <c r="K197" s="38"/>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f t="shared" si="26"/>
        <v>0</v>
      </c>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194"/>
      <c r="GB197" s="194"/>
      <c r="GC197" s="194"/>
      <c r="GD197" s="194"/>
      <c r="GE197" s="194"/>
      <c r="GF197" s="194"/>
      <c r="GG197" s="194"/>
      <c r="GH197" s="194"/>
      <c r="GI197" s="194"/>
      <c r="GJ197" s="194"/>
      <c r="GK197" s="194"/>
      <c r="GL197" s="194"/>
      <c r="GM197" s="194">
        <f t="shared" si="27"/>
        <v>0</v>
      </c>
      <c r="GN197" s="194">
        <f t="shared" si="28"/>
        <v>0</v>
      </c>
      <c r="GO197" s="194"/>
      <c r="GP197" s="194"/>
      <c r="GQ197" s="194"/>
      <c r="GR197" s="194"/>
      <c r="GS197" s="194"/>
      <c r="GT197" s="194"/>
      <c r="GU197" s="194"/>
      <c r="GV197" s="194"/>
      <c r="GW197" s="194"/>
      <c r="GX197" s="194">
        <f t="shared" si="29"/>
        <v>0</v>
      </c>
      <c r="GY197" s="194"/>
      <c r="GZ197" s="194"/>
      <c r="HA197" s="194"/>
      <c r="HB197" s="194"/>
      <c r="HC197" s="194"/>
      <c r="HD197" s="194"/>
      <c r="HE197" s="194"/>
      <c r="HF197" s="194"/>
      <c r="HG197" s="194"/>
      <c r="HH197" s="194"/>
      <c r="HI197" s="194"/>
      <c r="HJ197" s="194"/>
      <c r="HK197" s="194"/>
      <c r="HL197" s="194"/>
      <c r="HM197" s="194"/>
      <c r="HN197" s="194"/>
      <c r="HO197" s="194"/>
      <c r="HP197" s="194"/>
      <c r="HQ197" s="194"/>
      <c r="HR197" s="194"/>
      <c r="HS197" s="194"/>
      <c r="HT197" s="194"/>
      <c r="HU197" s="194"/>
    </row>
    <row r="198" spans="1:229" x14ac:dyDescent="0.25">
      <c r="A198" s="17"/>
      <c r="B198" s="18"/>
      <c r="C198" s="18"/>
      <c r="D198" s="19"/>
      <c r="E198" s="18"/>
      <c r="F198" s="18"/>
      <c r="G198" s="16">
        <f t="shared" si="30"/>
        <v>0</v>
      </c>
      <c r="H198" s="16">
        <f t="shared" si="31"/>
        <v>0</v>
      </c>
      <c r="I198" s="36">
        <f t="shared" si="32"/>
        <v>0</v>
      </c>
      <c r="J198" s="38"/>
      <c r="K198" s="38"/>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f t="shared" ref="BY198:BY261" si="33">CA198+CC198</f>
        <v>0</v>
      </c>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194"/>
      <c r="GB198" s="194"/>
      <c r="GC198" s="194"/>
      <c r="GD198" s="194"/>
      <c r="GE198" s="194"/>
      <c r="GF198" s="194"/>
      <c r="GG198" s="194"/>
      <c r="GH198" s="194"/>
      <c r="GI198" s="194"/>
      <c r="GJ198" s="194"/>
      <c r="GK198" s="194"/>
      <c r="GL198" s="194"/>
      <c r="GM198" s="194">
        <f t="shared" ref="GM198:GM261" si="34">SUM(GO198,GQ198,GU198,GW198,HB198,HD198,HF198)</f>
        <v>0</v>
      </c>
      <c r="GN198" s="194">
        <f t="shared" ref="GN198:GN261" si="35">SUM(GP198,GR198,GV198,GX198,HC198,HE198,HG198,GT198)</f>
        <v>0</v>
      </c>
      <c r="GO198" s="194"/>
      <c r="GP198" s="194"/>
      <c r="GQ198" s="194"/>
      <c r="GR198" s="194"/>
      <c r="GS198" s="194"/>
      <c r="GT198" s="194"/>
      <c r="GU198" s="194"/>
      <c r="GV198" s="194"/>
      <c r="GW198" s="194"/>
      <c r="GX198" s="194">
        <f t="shared" ref="GX198:GX261" si="36">SUM(GY198:HA198)</f>
        <v>0</v>
      </c>
      <c r="GY198" s="194"/>
      <c r="GZ198" s="194"/>
      <c r="HA198" s="194"/>
      <c r="HB198" s="194"/>
      <c r="HC198" s="194"/>
      <c r="HD198" s="194"/>
      <c r="HE198" s="194"/>
      <c r="HF198" s="194"/>
      <c r="HG198" s="194"/>
      <c r="HH198" s="194"/>
      <c r="HI198" s="194"/>
      <c r="HJ198" s="194"/>
      <c r="HK198" s="194"/>
      <c r="HL198" s="194"/>
      <c r="HM198" s="194"/>
      <c r="HN198" s="194"/>
      <c r="HO198" s="194"/>
      <c r="HP198" s="194"/>
      <c r="HQ198" s="194"/>
      <c r="HR198" s="194"/>
      <c r="HS198" s="194"/>
      <c r="HT198" s="194"/>
      <c r="HU198" s="194"/>
    </row>
    <row r="199" spans="1:229" x14ac:dyDescent="0.25">
      <c r="A199" s="17"/>
      <c r="B199" s="18"/>
      <c r="C199" s="18"/>
      <c r="D199" s="19"/>
      <c r="E199" s="18"/>
      <c r="F199" s="18"/>
      <c r="G199" s="16">
        <f t="shared" si="30"/>
        <v>0</v>
      </c>
      <c r="H199" s="16">
        <f t="shared" si="31"/>
        <v>0</v>
      </c>
      <c r="I199" s="36">
        <f t="shared" si="32"/>
        <v>0</v>
      </c>
      <c r="J199" s="38"/>
      <c r="K199" s="38"/>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f t="shared" si="33"/>
        <v>0</v>
      </c>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194"/>
      <c r="GB199" s="194"/>
      <c r="GC199" s="194"/>
      <c r="GD199" s="194"/>
      <c r="GE199" s="194"/>
      <c r="GF199" s="194"/>
      <c r="GG199" s="194"/>
      <c r="GH199" s="194"/>
      <c r="GI199" s="194"/>
      <c r="GJ199" s="194"/>
      <c r="GK199" s="194"/>
      <c r="GL199" s="194"/>
      <c r="GM199" s="194">
        <f t="shared" si="34"/>
        <v>0</v>
      </c>
      <c r="GN199" s="194">
        <f t="shared" si="35"/>
        <v>0</v>
      </c>
      <c r="GO199" s="194"/>
      <c r="GP199" s="194"/>
      <c r="GQ199" s="194"/>
      <c r="GR199" s="194"/>
      <c r="GS199" s="194"/>
      <c r="GT199" s="194"/>
      <c r="GU199" s="194"/>
      <c r="GV199" s="194"/>
      <c r="GW199" s="194"/>
      <c r="GX199" s="194">
        <f t="shared" si="36"/>
        <v>0</v>
      </c>
      <c r="GY199" s="194"/>
      <c r="GZ199" s="194"/>
      <c r="HA199" s="194"/>
      <c r="HB199" s="194"/>
      <c r="HC199" s="194"/>
      <c r="HD199" s="194"/>
      <c r="HE199" s="194"/>
      <c r="HF199" s="194"/>
      <c r="HG199" s="194"/>
      <c r="HH199" s="194"/>
      <c r="HI199" s="194"/>
      <c r="HJ199" s="194"/>
      <c r="HK199" s="194"/>
      <c r="HL199" s="194"/>
      <c r="HM199" s="194"/>
      <c r="HN199" s="194"/>
      <c r="HO199" s="194"/>
      <c r="HP199" s="194"/>
      <c r="HQ199" s="194"/>
      <c r="HR199" s="194"/>
      <c r="HS199" s="194"/>
      <c r="HT199" s="194"/>
      <c r="HU199" s="194"/>
    </row>
    <row r="200" spans="1:229" x14ac:dyDescent="0.25">
      <c r="A200" s="17"/>
      <c r="B200" s="18"/>
      <c r="C200" s="18"/>
      <c r="D200" s="19"/>
      <c r="E200" s="18"/>
      <c r="F200" s="18"/>
      <c r="G200" s="16">
        <f t="shared" si="30"/>
        <v>0</v>
      </c>
      <c r="H200" s="16">
        <f t="shared" si="31"/>
        <v>0</v>
      </c>
      <c r="I200" s="36">
        <f t="shared" si="32"/>
        <v>0</v>
      </c>
      <c r="J200" s="38"/>
      <c r="K200" s="38"/>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f t="shared" si="33"/>
        <v>0</v>
      </c>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194"/>
      <c r="GB200" s="194"/>
      <c r="GC200" s="194"/>
      <c r="GD200" s="194"/>
      <c r="GE200" s="194"/>
      <c r="GF200" s="194"/>
      <c r="GG200" s="194"/>
      <c r="GH200" s="194"/>
      <c r="GI200" s="194"/>
      <c r="GJ200" s="194"/>
      <c r="GK200" s="194"/>
      <c r="GL200" s="194"/>
      <c r="GM200" s="194">
        <f t="shared" si="34"/>
        <v>0</v>
      </c>
      <c r="GN200" s="194">
        <f t="shared" si="35"/>
        <v>0</v>
      </c>
      <c r="GO200" s="194"/>
      <c r="GP200" s="194"/>
      <c r="GQ200" s="194"/>
      <c r="GR200" s="194"/>
      <c r="GS200" s="194"/>
      <c r="GT200" s="194"/>
      <c r="GU200" s="194"/>
      <c r="GV200" s="194"/>
      <c r="GW200" s="194"/>
      <c r="GX200" s="194">
        <f t="shared" si="36"/>
        <v>0</v>
      </c>
      <c r="GY200" s="194"/>
      <c r="GZ200" s="194"/>
      <c r="HA200" s="194"/>
      <c r="HB200" s="194"/>
      <c r="HC200" s="194"/>
      <c r="HD200" s="194"/>
      <c r="HE200" s="194"/>
      <c r="HF200" s="194"/>
      <c r="HG200" s="194"/>
      <c r="HH200" s="194"/>
      <c r="HI200" s="194"/>
      <c r="HJ200" s="194"/>
      <c r="HK200" s="194"/>
      <c r="HL200" s="194"/>
      <c r="HM200" s="194"/>
      <c r="HN200" s="194"/>
      <c r="HO200" s="194"/>
      <c r="HP200" s="194"/>
      <c r="HQ200" s="194"/>
      <c r="HR200" s="194"/>
      <c r="HS200" s="194"/>
      <c r="HT200" s="194"/>
      <c r="HU200" s="194"/>
    </row>
    <row r="201" spans="1:229" x14ac:dyDescent="0.25">
      <c r="A201" s="17"/>
      <c r="B201" s="18"/>
      <c r="C201" s="18"/>
      <c r="D201" s="19"/>
      <c r="E201" s="18"/>
      <c r="F201" s="18"/>
      <c r="G201" s="16">
        <f t="shared" si="30"/>
        <v>0</v>
      </c>
      <c r="H201" s="16">
        <f t="shared" si="31"/>
        <v>0</v>
      </c>
      <c r="I201" s="36">
        <f t="shared" si="32"/>
        <v>0</v>
      </c>
      <c r="J201" s="38"/>
      <c r="K201" s="38"/>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f t="shared" si="33"/>
        <v>0</v>
      </c>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194"/>
      <c r="GB201" s="194"/>
      <c r="GC201" s="194"/>
      <c r="GD201" s="194"/>
      <c r="GE201" s="194"/>
      <c r="GF201" s="194"/>
      <c r="GG201" s="194"/>
      <c r="GH201" s="194"/>
      <c r="GI201" s="194"/>
      <c r="GJ201" s="194"/>
      <c r="GK201" s="194"/>
      <c r="GL201" s="194"/>
      <c r="GM201" s="194">
        <f t="shared" si="34"/>
        <v>0</v>
      </c>
      <c r="GN201" s="194">
        <f t="shared" si="35"/>
        <v>0</v>
      </c>
      <c r="GO201" s="194"/>
      <c r="GP201" s="194"/>
      <c r="GQ201" s="194"/>
      <c r="GR201" s="194"/>
      <c r="GS201" s="194"/>
      <c r="GT201" s="194"/>
      <c r="GU201" s="194"/>
      <c r="GV201" s="194"/>
      <c r="GW201" s="194"/>
      <c r="GX201" s="194">
        <f t="shared" si="36"/>
        <v>0</v>
      </c>
      <c r="GY201" s="194"/>
      <c r="GZ201" s="194"/>
      <c r="HA201" s="194"/>
      <c r="HB201" s="194"/>
      <c r="HC201" s="194"/>
      <c r="HD201" s="194"/>
      <c r="HE201" s="194"/>
      <c r="HF201" s="194"/>
      <c r="HG201" s="194"/>
      <c r="HH201" s="194"/>
      <c r="HI201" s="194"/>
      <c r="HJ201" s="194"/>
      <c r="HK201" s="194"/>
      <c r="HL201" s="194"/>
      <c r="HM201" s="194"/>
      <c r="HN201" s="194"/>
      <c r="HO201" s="194"/>
      <c r="HP201" s="194"/>
      <c r="HQ201" s="194"/>
      <c r="HR201" s="194"/>
      <c r="HS201" s="194"/>
      <c r="HT201" s="194"/>
      <c r="HU201" s="194"/>
    </row>
    <row r="202" spans="1:229" x14ac:dyDescent="0.25">
      <c r="A202" s="17"/>
      <c r="B202" s="18"/>
      <c r="C202" s="18"/>
      <c r="D202" s="19"/>
      <c r="E202" s="18"/>
      <c r="F202" s="18"/>
      <c r="G202" s="16">
        <f t="shared" si="30"/>
        <v>0</v>
      </c>
      <c r="H202" s="16">
        <f t="shared" si="31"/>
        <v>0</v>
      </c>
      <c r="I202" s="36">
        <f t="shared" si="32"/>
        <v>0</v>
      </c>
      <c r="J202" s="38"/>
      <c r="K202" s="38"/>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f t="shared" si="33"/>
        <v>0</v>
      </c>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194"/>
      <c r="GB202" s="194"/>
      <c r="GC202" s="194"/>
      <c r="GD202" s="194"/>
      <c r="GE202" s="194"/>
      <c r="GF202" s="194"/>
      <c r="GG202" s="194"/>
      <c r="GH202" s="194"/>
      <c r="GI202" s="194"/>
      <c r="GJ202" s="194"/>
      <c r="GK202" s="194"/>
      <c r="GL202" s="194"/>
      <c r="GM202" s="194">
        <f t="shared" si="34"/>
        <v>0</v>
      </c>
      <c r="GN202" s="194">
        <f t="shared" si="35"/>
        <v>0</v>
      </c>
      <c r="GO202" s="194"/>
      <c r="GP202" s="194"/>
      <c r="GQ202" s="194"/>
      <c r="GR202" s="194"/>
      <c r="GS202" s="194"/>
      <c r="GT202" s="194"/>
      <c r="GU202" s="194"/>
      <c r="GV202" s="194"/>
      <c r="GW202" s="194"/>
      <c r="GX202" s="194">
        <f t="shared" si="36"/>
        <v>0</v>
      </c>
      <c r="GY202" s="194"/>
      <c r="GZ202" s="194"/>
      <c r="HA202" s="194"/>
      <c r="HB202" s="194"/>
      <c r="HC202" s="194"/>
      <c r="HD202" s="194"/>
      <c r="HE202" s="194"/>
      <c r="HF202" s="194"/>
      <c r="HG202" s="194"/>
      <c r="HH202" s="194"/>
      <c r="HI202" s="194"/>
      <c r="HJ202" s="194"/>
      <c r="HK202" s="194"/>
      <c r="HL202" s="194"/>
      <c r="HM202" s="194"/>
      <c r="HN202" s="194"/>
      <c r="HO202" s="194"/>
      <c r="HP202" s="194"/>
      <c r="HQ202" s="194"/>
      <c r="HR202" s="194"/>
      <c r="HS202" s="194"/>
      <c r="HT202" s="194"/>
      <c r="HU202" s="194"/>
    </row>
    <row r="203" spans="1:229" x14ac:dyDescent="0.25">
      <c r="A203" s="17"/>
      <c r="B203" s="18"/>
      <c r="C203" s="18"/>
      <c r="D203" s="19"/>
      <c r="E203" s="18"/>
      <c r="F203" s="18"/>
      <c r="G203" s="16">
        <f t="shared" si="30"/>
        <v>0</v>
      </c>
      <c r="H203" s="16">
        <f t="shared" si="31"/>
        <v>0</v>
      </c>
      <c r="I203" s="36">
        <f t="shared" si="32"/>
        <v>0</v>
      </c>
      <c r="J203" s="38"/>
      <c r="K203" s="38"/>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f t="shared" si="33"/>
        <v>0</v>
      </c>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194"/>
      <c r="GB203" s="194"/>
      <c r="GC203" s="194"/>
      <c r="GD203" s="194"/>
      <c r="GE203" s="194"/>
      <c r="GF203" s="194"/>
      <c r="GG203" s="194"/>
      <c r="GH203" s="194"/>
      <c r="GI203" s="194"/>
      <c r="GJ203" s="194"/>
      <c r="GK203" s="194"/>
      <c r="GL203" s="194"/>
      <c r="GM203" s="194">
        <f t="shared" si="34"/>
        <v>0</v>
      </c>
      <c r="GN203" s="194">
        <f t="shared" si="35"/>
        <v>0</v>
      </c>
      <c r="GO203" s="194"/>
      <c r="GP203" s="194"/>
      <c r="GQ203" s="194"/>
      <c r="GR203" s="194"/>
      <c r="GS203" s="194"/>
      <c r="GT203" s="194"/>
      <c r="GU203" s="194"/>
      <c r="GV203" s="194"/>
      <c r="GW203" s="194"/>
      <c r="GX203" s="194">
        <f t="shared" si="36"/>
        <v>0</v>
      </c>
      <c r="GY203" s="194"/>
      <c r="GZ203" s="194"/>
      <c r="HA203" s="194"/>
      <c r="HB203" s="194"/>
      <c r="HC203" s="194"/>
      <c r="HD203" s="194"/>
      <c r="HE203" s="194"/>
      <c r="HF203" s="194"/>
      <c r="HG203" s="194"/>
      <c r="HH203" s="194"/>
      <c r="HI203" s="194"/>
      <c r="HJ203" s="194"/>
      <c r="HK203" s="194"/>
      <c r="HL203" s="194"/>
      <c r="HM203" s="194"/>
      <c r="HN203" s="194"/>
      <c r="HO203" s="194"/>
      <c r="HP203" s="194"/>
      <c r="HQ203" s="194"/>
      <c r="HR203" s="194"/>
      <c r="HS203" s="194"/>
      <c r="HT203" s="194"/>
      <c r="HU203" s="194"/>
    </row>
    <row r="204" spans="1:229" x14ac:dyDescent="0.25">
      <c r="A204" s="17"/>
      <c r="B204" s="18"/>
      <c r="C204" s="18"/>
      <c r="D204" s="19"/>
      <c r="E204" s="18"/>
      <c r="F204" s="18"/>
      <c r="G204" s="16">
        <f t="shared" si="30"/>
        <v>0</v>
      </c>
      <c r="H204" s="16">
        <f t="shared" si="31"/>
        <v>0</v>
      </c>
      <c r="I204" s="36">
        <f t="shared" si="32"/>
        <v>0</v>
      </c>
      <c r="J204" s="38"/>
      <c r="K204" s="38"/>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f t="shared" si="33"/>
        <v>0</v>
      </c>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194"/>
      <c r="GB204" s="194"/>
      <c r="GC204" s="194"/>
      <c r="GD204" s="194"/>
      <c r="GE204" s="194"/>
      <c r="GF204" s="194"/>
      <c r="GG204" s="194"/>
      <c r="GH204" s="194"/>
      <c r="GI204" s="194"/>
      <c r="GJ204" s="194"/>
      <c r="GK204" s="194"/>
      <c r="GL204" s="194"/>
      <c r="GM204" s="194">
        <f t="shared" si="34"/>
        <v>0</v>
      </c>
      <c r="GN204" s="194">
        <f t="shared" si="35"/>
        <v>0</v>
      </c>
      <c r="GO204" s="194"/>
      <c r="GP204" s="194"/>
      <c r="GQ204" s="194"/>
      <c r="GR204" s="194"/>
      <c r="GS204" s="194"/>
      <c r="GT204" s="194"/>
      <c r="GU204" s="194"/>
      <c r="GV204" s="194"/>
      <c r="GW204" s="194"/>
      <c r="GX204" s="194">
        <f t="shared" si="36"/>
        <v>0</v>
      </c>
      <c r="GY204" s="194"/>
      <c r="GZ204" s="194"/>
      <c r="HA204" s="194"/>
      <c r="HB204" s="194"/>
      <c r="HC204" s="194"/>
      <c r="HD204" s="194"/>
      <c r="HE204" s="194"/>
      <c r="HF204" s="194"/>
      <c r="HG204" s="194"/>
      <c r="HH204" s="194"/>
      <c r="HI204" s="194"/>
      <c r="HJ204" s="194"/>
      <c r="HK204" s="194"/>
      <c r="HL204" s="194"/>
      <c r="HM204" s="194"/>
      <c r="HN204" s="194"/>
      <c r="HO204" s="194"/>
      <c r="HP204" s="194"/>
      <c r="HQ204" s="194"/>
      <c r="HR204" s="194"/>
      <c r="HS204" s="194"/>
      <c r="HT204" s="194"/>
      <c r="HU204" s="194"/>
    </row>
    <row r="205" spans="1:229" x14ac:dyDescent="0.25">
      <c r="A205" s="17"/>
      <c r="B205" s="18"/>
      <c r="C205" s="18"/>
      <c r="D205" s="19"/>
      <c r="E205" s="18"/>
      <c r="F205" s="18"/>
      <c r="G205" s="16">
        <f t="shared" si="30"/>
        <v>0</v>
      </c>
      <c r="H205" s="16">
        <f t="shared" si="31"/>
        <v>0</v>
      </c>
      <c r="I205" s="36">
        <f t="shared" si="32"/>
        <v>0</v>
      </c>
      <c r="J205" s="38"/>
      <c r="K205" s="38"/>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f t="shared" si="33"/>
        <v>0</v>
      </c>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194"/>
      <c r="GB205" s="194"/>
      <c r="GC205" s="194"/>
      <c r="GD205" s="194"/>
      <c r="GE205" s="194"/>
      <c r="GF205" s="194"/>
      <c r="GG205" s="194"/>
      <c r="GH205" s="194"/>
      <c r="GI205" s="194"/>
      <c r="GJ205" s="194"/>
      <c r="GK205" s="194"/>
      <c r="GL205" s="194"/>
      <c r="GM205" s="194">
        <f t="shared" si="34"/>
        <v>0</v>
      </c>
      <c r="GN205" s="194">
        <f t="shared" si="35"/>
        <v>0</v>
      </c>
      <c r="GO205" s="194"/>
      <c r="GP205" s="194"/>
      <c r="GQ205" s="194"/>
      <c r="GR205" s="194"/>
      <c r="GS205" s="194"/>
      <c r="GT205" s="194"/>
      <c r="GU205" s="194"/>
      <c r="GV205" s="194"/>
      <c r="GW205" s="194"/>
      <c r="GX205" s="194">
        <f t="shared" si="36"/>
        <v>0</v>
      </c>
      <c r="GY205" s="194"/>
      <c r="GZ205" s="194"/>
      <c r="HA205" s="194"/>
      <c r="HB205" s="194"/>
      <c r="HC205" s="194"/>
      <c r="HD205" s="194"/>
      <c r="HE205" s="194"/>
      <c r="HF205" s="194"/>
      <c r="HG205" s="194"/>
      <c r="HH205" s="194"/>
      <c r="HI205" s="194"/>
      <c r="HJ205" s="194"/>
      <c r="HK205" s="194"/>
      <c r="HL205" s="194"/>
      <c r="HM205" s="194"/>
      <c r="HN205" s="194"/>
      <c r="HO205" s="194"/>
      <c r="HP205" s="194"/>
      <c r="HQ205" s="194"/>
      <c r="HR205" s="194"/>
      <c r="HS205" s="194"/>
      <c r="HT205" s="194"/>
      <c r="HU205" s="194"/>
    </row>
    <row r="206" spans="1:229" x14ac:dyDescent="0.25">
      <c r="A206" s="17"/>
      <c r="B206" s="18"/>
      <c r="C206" s="18"/>
      <c r="D206" s="19"/>
      <c r="E206" s="18"/>
      <c r="F206" s="18"/>
      <c r="G206" s="16">
        <f t="shared" si="30"/>
        <v>0</v>
      </c>
      <c r="H206" s="16">
        <f t="shared" si="31"/>
        <v>0</v>
      </c>
      <c r="I206" s="36">
        <f t="shared" si="32"/>
        <v>0</v>
      </c>
      <c r="J206" s="38"/>
      <c r="K206" s="38"/>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f t="shared" si="33"/>
        <v>0</v>
      </c>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194"/>
      <c r="GB206" s="194"/>
      <c r="GC206" s="194"/>
      <c r="GD206" s="194"/>
      <c r="GE206" s="194"/>
      <c r="GF206" s="194"/>
      <c r="GG206" s="194"/>
      <c r="GH206" s="194"/>
      <c r="GI206" s="194"/>
      <c r="GJ206" s="194"/>
      <c r="GK206" s="194"/>
      <c r="GL206" s="194"/>
      <c r="GM206" s="194">
        <f t="shared" si="34"/>
        <v>0</v>
      </c>
      <c r="GN206" s="194">
        <f t="shared" si="35"/>
        <v>0</v>
      </c>
      <c r="GO206" s="194"/>
      <c r="GP206" s="194"/>
      <c r="GQ206" s="194"/>
      <c r="GR206" s="194"/>
      <c r="GS206" s="194"/>
      <c r="GT206" s="194"/>
      <c r="GU206" s="194"/>
      <c r="GV206" s="194"/>
      <c r="GW206" s="194"/>
      <c r="GX206" s="194">
        <f t="shared" si="36"/>
        <v>0</v>
      </c>
      <c r="GY206" s="194"/>
      <c r="GZ206" s="194"/>
      <c r="HA206" s="194"/>
      <c r="HB206" s="194"/>
      <c r="HC206" s="194"/>
      <c r="HD206" s="194"/>
      <c r="HE206" s="194"/>
      <c r="HF206" s="194"/>
      <c r="HG206" s="194"/>
      <c r="HH206" s="194"/>
      <c r="HI206" s="194"/>
      <c r="HJ206" s="194"/>
      <c r="HK206" s="194"/>
      <c r="HL206" s="194"/>
      <c r="HM206" s="194"/>
      <c r="HN206" s="194"/>
      <c r="HO206" s="194"/>
      <c r="HP206" s="194"/>
      <c r="HQ206" s="194"/>
      <c r="HR206" s="194"/>
      <c r="HS206" s="194"/>
      <c r="HT206" s="194"/>
      <c r="HU206" s="194"/>
    </row>
    <row r="207" spans="1:229" x14ac:dyDescent="0.25">
      <c r="A207" s="17"/>
      <c r="B207" s="18"/>
      <c r="C207" s="18"/>
      <c r="D207" s="19"/>
      <c r="E207" s="18"/>
      <c r="F207" s="18"/>
      <c r="G207" s="16">
        <f t="shared" si="30"/>
        <v>0</v>
      </c>
      <c r="H207" s="16">
        <f t="shared" si="31"/>
        <v>0</v>
      </c>
      <c r="I207" s="36">
        <f t="shared" si="32"/>
        <v>0</v>
      </c>
      <c r="J207" s="38"/>
      <c r="K207" s="38"/>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f t="shared" si="33"/>
        <v>0</v>
      </c>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194"/>
      <c r="GB207" s="194"/>
      <c r="GC207" s="194"/>
      <c r="GD207" s="194"/>
      <c r="GE207" s="194"/>
      <c r="GF207" s="194"/>
      <c r="GG207" s="194"/>
      <c r="GH207" s="194"/>
      <c r="GI207" s="194"/>
      <c r="GJ207" s="194"/>
      <c r="GK207" s="194"/>
      <c r="GL207" s="194"/>
      <c r="GM207" s="194">
        <f t="shared" si="34"/>
        <v>0</v>
      </c>
      <c r="GN207" s="194">
        <f t="shared" si="35"/>
        <v>0</v>
      </c>
      <c r="GO207" s="194"/>
      <c r="GP207" s="194"/>
      <c r="GQ207" s="194"/>
      <c r="GR207" s="194"/>
      <c r="GS207" s="194"/>
      <c r="GT207" s="194"/>
      <c r="GU207" s="194"/>
      <c r="GV207" s="194"/>
      <c r="GW207" s="194"/>
      <c r="GX207" s="194">
        <f t="shared" si="36"/>
        <v>0</v>
      </c>
      <c r="GY207" s="194"/>
      <c r="GZ207" s="194"/>
      <c r="HA207" s="194"/>
      <c r="HB207" s="194"/>
      <c r="HC207" s="194"/>
      <c r="HD207" s="194"/>
      <c r="HE207" s="194"/>
      <c r="HF207" s="194"/>
      <c r="HG207" s="194"/>
      <c r="HH207" s="194"/>
      <c r="HI207" s="194"/>
      <c r="HJ207" s="194"/>
      <c r="HK207" s="194"/>
      <c r="HL207" s="194"/>
      <c r="HM207" s="194"/>
      <c r="HN207" s="194"/>
      <c r="HO207" s="194"/>
      <c r="HP207" s="194"/>
      <c r="HQ207" s="194"/>
      <c r="HR207" s="194"/>
      <c r="HS207" s="194"/>
      <c r="HT207" s="194"/>
      <c r="HU207" s="194"/>
    </row>
    <row r="208" spans="1:229" x14ac:dyDescent="0.25">
      <c r="A208" s="17"/>
      <c r="B208" s="18"/>
      <c r="C208" s="18"/>
      <c r="D208" s="19"/>
      <c r="E208" s="18"/>
      <c r="F208" s="18"/>
      <c r="G208" s="16">
        <f t="shared" si="30"/>
        <v>0</v>
      </c>
      <c r="H208" s="16">
        <f t="shared" si="31"/>
        <v>0</v>
      </c>
      <c r="I208" s="36">
        <f t="shared" si="32"/>
        <v>0</v>
      </c>
      <c r="J208" s="38"/>
      <c r="K208" s="38"/>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f t="shared" si="33"/>
        <v>0</v>
      </c>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194"/>
      <c r="GB208" s="194"/>
      <c r="GC208" s="194"/>
      <c r="GD208" s="194"/>
      <c r="GE208" s="194"/>
      <c r="GF208" s="194"/>
      <c r="GG208" s="194"/>
      <c r="GH208" s="194"/>
      <c r="GI208" s="194"/>
      <c r="GJ208" s="194"/>
      <c r="GK208" s="194"/>
      <c r="GL208" s="194"/>
      <c r="GM208" s="194">
        <f t="shared" si="34"/>
        <v>0</v>
      </c>
      <c r="GN208" s="194">
        <f t="shared" si="35"/>
        <v>0</v>
      </c>
      <c r="GO208" s="194"/>
      <c r="GP208" s="194"/>
      <c r="GQ208" s="194"/>
      <c r="GR208" s="194"/>
      <c r="GS208" s="194"/>
      <c r="GT208" s="194"/>
      <c r="GU208" s="194"/>
      <c r="GV208" s="194"/>
      <c r="GW208" s="194"/>
      <c r="GX208" s="194">
        <f t="shared" si="36"/>
        <v>0</v>
      </c>
      <c r="GY208" s="194"/>
      <c r="GZ208" s="194"/>
      <c r="HA208" s="194"/>
      <c r="HB208" s="194"/>
      <c r="HC208" s="194"/>
      <c r="HD208" s="194"/>
      <c r="HE208" s="194"/>
      <c r="HF208" s="194"/>
      <c r="HG208" s="194"/>
      <c r="HH208" s="194"/>
      <c r="HI208" s="194"/>
      <c r="HJ208" s="194"/>
      <c r="HK208" s="194"/>
      <c r="HL208" s="194"/>
      <c r="HM208" s="194"/>
      <c r="HN208" s="194"/>
      <c r="HO208" s="194"/>
      <c r="HP208" s="194"/>
      <c r="HQ208" s="194"/>
      <c r="HR208" s="194"/>
      <c r="HS208" s="194"/>
      <c r="HT208" s="194"/>
      <c r="HU208" s="194"/>
    </row>
    <row r="209" spans="1:229" x14ac:dyDescent="0.25">
      <c r="A209" s="17"/>
      <c r="B209" s="18"/>
      <c r="C209" s="18"/>
      <c r="D209" s="19"/>
      <c r="E209" s="18"/>
      <c r="F209" s="18"/>
      <c r="G209" s="16">
        <f t="shared" si="30"/>
        <v>0</v>
      </c>
      <c r="H209" s="16">
        <f t="shared" si="31"/>
        <v>0</v>
      </c>
      <c r="I209" s="36">
        <f t="shared" si="32"/>
        <v>0</v>
      </c>
      <c r="J209" s="38"/>
      <c r="K209" s="38"/>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f t="shared" si="33"/>
        <v>0</v>
      </c>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194"/>
      <c r="GB209" s="194"/>
      <c r="GC209" s="194"/>
      <c r="GD209" s="194"/>
      <c r="GE209" s="194"/>
      <c r="GF209" s="194"/>
      <c r="GG209" s="194"/>
      <c r="GH209" s="194"/>
      <c r="GI209" s="194"/>
      <c r="GJ209" s="194"/>
      <c r="GK209" s="194"/>
      <c r="GL209" s="194"/>
      <c r="GM209" s="194">
        <f t="shared" si="34"/>
        <v>0</v>
      </c>
      <c r="GN209" s="194">
        <f t="shared" si="35"/>
        <v>0</v>
      </c>
      <c r="GO209" s="194"/>
      <c r="GP209" s="194"/>
      <c r="GQ209" s="194"/>
      <c r="GR209" s="194"/>
      <c r="GS209" s="194"/>
      <c r="GT209" s="194"/>
      <c r="GU209" s="194"/>
      <c r="GV209" s="194"/>
      <c r="GW209" s="194"/>
      <c r="GX209" s="194">
        <f t="shared" si="36"/>
        <v>0</v>
      </c>
      <c r="GY209" s="194"/>
      <c r="GZ209" s="194"/>
      <c r="HA209" s="194"/>
      <c r="HB209" s="194"/>
      <c r="HC209" s="194"/>
      <c r="HD209" s="194"/>
      <c r="HE209" s="194"/>
      <c r="HF209" s="194"/>
      <c r="HG209" s="194"/>
      <c r="HH209" s="194"/>
      <c r="HI209" s="194"/>
      <c r="HJ209" s="194"/>
      <c r="HK209" s="194"/>
      <c r="HL209" s="194"/>
      <c r="HM209" s="194"/>
      <c r="HN209" s="194"/>
      <c r="HO209" s="194"/>
      <c r="HP209" s="194"/>
      <c r="HQ209" s="194"/>
      <c r="HR209" s="194"/>
      <c r="HS209" s="194"/>
      <c r="HT209" s="194"/>
      <c r="HU209" s="194"/>
    </row>
    <row r="210" spans="1:229" x14ac:dyDescent="0.25">
      <c r="A210" s="17"/>
      <c r="B210" s="18"/>
      <c r="C210" s="18"/>
      <c r="D210" s="19"/>
      <c r="E210" s="18"/>
      <c r="F210" s="18"/>
      <c r="G210" s="16">
        <f t="shared" si="30"/>
        <v>0</v>
      </c>
      <c r="H210" s="16">
        <f t="shared" si="31"/>
        <v>0</v>
      </c>
      <c r="I210" s="36">
        <f t="shared" si="32"/>
        <v>0</v>
      </c>
      <c r="J210" s="38"/>
      <c r="K210" s="38"/>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f t="shared" si="33"/>
        <v>0</v>
      </c>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194"/>
      <c r="GB210" s="194"/>
      <c r="GC210" s="194"/>
      <c r="GD210" s="194"/>
      <c r="GE210" s="194"/>
      <c r="GF210" s="194"/>
      <c r="GG210" s="194"/>
      <c r="GH210" s="194"/>
      <c r="GI210" s="194"/>
      <c r="GJ210" s="194"/>
      <c r="GK210" s="194"/>
      <c r="GL210" s="194"/>
      <c r="GM210" s="194">
        <f t="shared" si="34"/>
        <v>0</v>
      </c>
      <c r="GN210" s="194">
        <f t="shared" si="35"/>
        <v>0</v>
      </c>
      <c r="GO210" s="194"/>
      <c r="GP210" s="194"/>
      <c r="GQ210" s="194"/>
      <c r="GR210" s="194"/>
      <c r="GS210" s="194"/>
      <c r="GT210" s="194"/>
      <c r="GU210" s="194"/>
      <c r="GV210" s="194"/>
      <c r="GW210" s="194"/>
      <c r="GX210" s="194">
        <f t="shared" si="36"/>
        <v>0</v>
      </c>
      <c r="GY210" s="194"/>
      <c r="GZ210" s="194"/>
      <c r="HA210" s="194"/>
      <c r="HB210" s="194"/>
      <c r="HC210" s="194"/>
      <c r="HD210" s="194"/>
      <c r="HE210" s="194"/>
      <c r="HF210" s="194"/>
      <c r="HG210" s="194"/>
      <c r="HH210" s="194"/>
      <c r="HI210" s="194"/>
      <c r="HJ210" s="194"/>
      <c r="HK210" s="194"/>
      <c r="HL210" s="194"/>
      <c r="HM210" s="194"/>
      <c r="HN210" s="194"/>
      <c r="HO210" s="194"/>
      <c r="HP210" s="194"/>
      <c r="HQ210" s="194"/>
      <c r="HR210" s="194"/>
      <c r="HS210" s="194"/>
      <c r="HT210" s="194"/>
      <c r="HU210" s="194"/>
    </row>
    <row r="211" spans="1:229" x14ac:dyDescent="0.25">
      <c r="A211" s="17"/>
      <c r="B211" s="18"/>
      <c r="C211" s="18"/>
      <c r="D211" s="19"/>
      <c r="E211" s="18"/>
      <c r="F211" s="18"/>
      <c r="G211" s="16">
        <f t="shared" si="30"/>
        <v>0</v>
      </c>
      <c r="H211" s="16">
        <f t="shared" si="31"/>
        <v>0</v>
      </c>
      <c r="I211" s="36">
        <f t="shared" si="32"/>
        <v>0</v>
      </c>
      <c r="J211" s="38"/>
      <c r="K211" s="38"/>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f t="shared" si="33"/>
        <v>0</v>
      </c>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194"/>
      <c r="GB211" s="194"/>
      <c r="GC211" s="194"/>
      <c r="GD211" s="194"/>
      <c r="GE211" s="194"/>
      <c r="GF211" s="194"/>
      <c r="GG211" s="194"/>
      <c r="GH211" s="194"/>
      <c r="GI211" s="194"/>
      <c r="GJ211" s="194"/>
      <c r="GK211" s="194"/>
      <c r="GL211" s="194"/>
      <c r="GM211" s="194">
        <f t="shared" si="34"/>
        <v>0</v>
      </c>
      <c r="GN211" s="194">
        <f t="shared" si="35"/>
        <v>0</v>
      </c>
      <c r="GO211" s="194"/>
      <c r="GP211" s="194"/>
      <c r="GQ211" s="194"/>
      <c r="GR211" s="194"/>
      <c r="GS211" s="194"/>
      <c r="GT211" s="194"/>
      <c r="GU211" s="194"/>
      <c r="GV211" s="194"/>
      <c r="GW211" s="194"/>
      <c r="GX211" s="194">
        <f t="shared" si="36"/>
        <v>0</v>
      </c>
      <c r="GY211" s="194"/>
      <c r="GZ211" s="194"/>
      <c r="HA211" s="194"/>
      <c r="HB211" s="194"/>
      <c r="HC211" s="194"/>
      <c r="HD211" s="194"/>
      <c r="HE211" s="194"/>
      <c r="HF211" s="194"/>
      <c r="HG211" s="194"/>
      <c r="HH211" s="194"/>
      <c r="HI211" s="194"/>
      <c r="HJ211" s="194"/>
      <c r="HK211" s="194"/>
      <c r="HL211" s="194"/>
      <c r="HM211" s="194"/>
      <c r="HN211" s="194"/>
      <c r="HO211" s="194"/>
      <c r="HP211" s="194"/>
      <c r="HQ211" s="194"/>
      <c r="HR211" s="194"/>
      <c r="HS211" s="194"/>
      <c r="HT211" s="194"/>
      <c r="HU211" s="194"/>
    </row>
    <row r="212" spans="1:229" x14ac:dyDescent="0.25">
      <c r="A212" s="17"/>
      <c r="B212" s="18"/>
      <c r="C212" s="18"/>
      <c r="D212" s="19"/>
      <c r="E212" s="18"/>
      <c r="F212" s="18"/>
      <c r="G212" s="16">
        <f t="shared" si="30"/>
        <v>0</v>
      </c>
      <c r="H212" s="16">
        <f t="shared" si="31"/>
        <v>0</v>
      </c>
      <c r="I212" s="36">
        <f t="shared" si="32"/>
        <v>0</v>
      </c>
      <c r="J212" s="38"/>
      <c r="K212" s="38"/>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f t="shared" si="33"/>
        <v>0</v>
      </c>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194"/>
      <c r="GB212" s="194"/>
      <c r="GC212" s="194"/>
      <c r="GD212" s="194"/>
      <c r="GE212" s="194"/>
      <c r="GF212" s="194"/>
      <c r="GG212" s="194"/>
      <c r="GH212" s="194"/>
      <c r="GI212" s="194"/>
      <c r="GJ212" s="194"/>
      <c r="GK212" s="194"/>
      <c r="GL212" s="194"/>
      <c r="GM212" s="194">
        <f t="shared" si="34"/>
        <v>0</v>
      </c>
      <c r="GN212" s="194">
        <f t="shared" si="35"/>
        <v>0</v>
      </c>
      <c r="GO212" s="194"/>
      <c r="GP212" s="194"/>
      <c r="GQ212" s="194"/>
      <c r="GR212" s="194"/>
      <c r="GS212" s="194"/>
      <c r="GT212" s="194"/>
      <c r="GU212" s="194"/>
      <c r="GV212" s="194"/>
      <c r="GW212" s="194"/>
      <c r="GX212" s="194">
        <f t="shared" si="36"/>
        <v>0</v>
      </c>
      <c r="GY212" s="194"/>
      <c r="GZ212" s="194"/>
      <c r="HA212" s="194"/>
      <c r="HB212" s="194"/>
      <c r="HC212" s="194"/>
      <c r="HD212" s="194"/>
      <c r="HE212" s="194"/>
      <c r="HF212" s="194"/>
      <c r="HG212" s="194"/>
      <c r="HH212" s="194"/>
      <c r="HI212" s="194"/>
      <c r="HJ212" s="194"/>
      <c r="HK212" s="194"/>
      <c r="HL212" s="194"/>
      <c r="HM212" s="194"/>
      <c r="HN212" s="194"/>
      <c r="HO212" s="194"/>
      <c r="HP212" s="194"/>
      <c r="HQ212" s="194"/>
      <c r="HR212" s="194"/>
      <c r="HS212" s="194"/>
      <c r="HT212" s="194"/>
      <c r="HU212" s="194"/>
    </row>
    <row r="213" spans="1:229" x14ac:dyDescent="0.25">
      <c r="A213" s="17"/>
      <c r="B213" s="18"/>
      <c r="C213" s="18"/>
      <c r="D213" s="19"/>
      <c r="E213" s="18"/>
      <c r="F213" s="18"/>
      <c r="G213" s="16">
        <f t="shared" si="30"/>
        <v>0</v>
      </c>
      <c r="H213" s="16">
        <f t="shared" si="31"/>
        <v>0</v>
      </c>
      <c r="I213" s="36">
        <f t="shared" si="32"/>
        <v>0</v>
      </c>
      <c r="J213" s="38"/>
      <c r="K213" s="38"/>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f t="shared" si="33"/>
        <v>0</v>
      </c>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194"/>
      <c r="GB213" s="194"/>
      <c r="GC213" s="194"/>
      <c r="GD213" s="194"/>
      <c r="GE213" s="194"/>
      <c r="GF213" s="194"/>
      <c r="GG213" s="194"/>
      <c r="GH213" s="194"/>
      <c r="GI213" s="194"/>
      <c r="GJ213" s="194"/>
      <c r="GK213" s="194"/>
      <c r="GL213" s="194"/>
      <c r="GM213" s="194">
        <f t="shared" si="34"/>
        <v>0</v>
      </c>
      <c r="GN213" s="194">
        <f t="shared" si="35"/>
        <v>0</v>
      </c>
      <c r="GO213" s="194"/>
      <c r="GP213" s="194"/>
      <c r="GQ213" s="194"/>
      <c r="GR213" s="194"/>
      <c r="GS213" s="194"/>
      <c r="GT213" s="194"/>
      <c r="GU213" s="194"/>
      <c r="GV213" s="194"/>
      <c r="GW213" s="194"/>
      <c r="GX213" s="194">
        <f t="shared" si="36"/>
        <v>0</v>
      </c>
      <c r="GY213" s="194"/>
      <c r="GZ213" s="194"/>
      <c r="HA213" s="194"/>
      <c r="HB213" s="194"/>
      <c r="HC213" s="194"/>
      <c r="HD213" s="194"/>
      <c r="HE213" s="194"/>
      <c r="HF213" s="194"/>
      <c r="HG213" s="194"/>
      <c r="HH213" s="194"/>
      <c r="HI213" s="194"/>
      <c r="HJ213" s="194"/>
      <c r="HK213" s="194"/>
      <c r="HL213" s="194"/>
      <c r="HM213" s="194"/>
      <c r="HN213" s="194"/>
      <c r="HO213" s="194"/>
      <c r="HP213" s="194"/>
      <c r="HQ213" s="194"/>
      <c r="HR213" s="194"/>
      <c r="HS213" s="194"/>
      <c r="HT213" s="194"/>
      <c r="HU213" s="194"/>
    </row>
    <row r="214" spans="1:229" x14ac:dyDescent="0.25">
      <c r="A214" s="17"/>
      <c r="B214" s="18"/>
      <c r="C214" s="18"/>
      <c r="D214" s="19"/>
      <c r="E214" s="18"/>
      <c r="F214" s="18"/>
      <c r="G214" s="16">
        <f t="shared" si="30"/>
        <v>0</v>
      </c>
      <c r="H214" s="16">
        <f t="shared" si="31"/>
        <v>0</v>
      </c>
      <c r="I214" s="36">
        <f t="shared" si="32"/>
        <v>0</v>
      </c>
      <c r="J214" s="38"/>
      <c r="K214" s="38"/>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f t="shared" si="33"/>
        <v>0</v>
      </c>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194"/>
      <c r="GB214" s="194"/>
      <c r="GC214" s="194"/>
      <c r="GD214" s="194"/>
      <c r="GE214" s="194"/>
      <c r="GF214" s="194"/>
      <c r="GG214" s="194"/>
      <c r="GH214" s="194"/>
      <c r="GI214" s="194"/>
      <c r="GJ214" s="194"/>
      <c r="GK214" s="194"/>
      <c r="GL214" s="194"/>
      <c r="GM214" s="194">
        <f t="shared" si="34"/>
        <v>0</v>
      </c>
      <c r="GN214" s="194">
        <f t="shared" si="35"/>
        <v>0</v>
      </c>
      <c r="GO214" s="194"/>
      <c r="GP214" s="194"/>
      <c r="GQ214" s="194"/>
      <c r="GR214" s="194"/>
      <c r="GS214" s="194"/>
      <c r="GT214" s="194"/>
      <c r="GU214" s="194"/>
      <c r="GV214" s="194"/>
      <c r="GW214" s="194"/>
      <c r="GX214" s="194">
        <f t="shared" si="36"/>
        <v>0</v>
      </c>
      <c r="GY214" s="194"/>
      <c r="GZ214" s="194"/>
      <c r="HA214" s="194"/>
      <c r="HB214" s="194"/>
      <c r="HC214" s="194"/>
      <c r="HD214" s="194"/>
      <c r="HE214" s="194"/>
      <c r="HF214" s="194"/>
      <c r="HG214" s="194"/>
      <c r="HH214" s="194"/>
      <c r="HI214" s="194"/>
      <c r="HJ214" s="194"/>
      <c r="HK214" s="194"/>
      <c r="HL214" s="194"/>
      <c r="HM214" s="194"/>
      <c r="HN214" s="194"/>
      <c r="HO214" s="194"/>
      <c r="HP214" s="194"/>
      <c r="HQ214" s="194"/>
      <c r="HR214" s="194"/>
      <c r="HS214" s="194"/>
      <c r="HT214" s="194"/>
      <c r="HU214" s="194"/>
    </row>
    <row r="215" spans="1:229" x14ac:dyDescent="0.25">
      <c r="A215" s="17"/>
      <c r="B215" s="18"/>
      <c r="C215" s="18"/>
      <c r="D215" s="19"/>
      <c r="E215" s="18"/>
      <c r="F215" s="18"/>
      <c r="G215" s="16">
        <f t="shared" si="30"/>
        <v>0</v>
      </c>
      <c r="H215" s="16">
        <f t="shared" si="31"/>
        <v>0</v>
      </c>
      <c r="I215" s="36">
        <f t="shared" si="32"/>
        <v>0</v>
      </c>
      <c r="J215" s="38"/>
      <c r="K215" s="38"/>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f t="shared" si="33"/>
        <v>0</v>
      </c>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194"/>
      <c r="GB215" s="194"/>
      <c r="GC215" s="194"/>
      <c r="GD215" s="194"/>
      <c r="GE215" s="194"/>
      <c r="GF215" s="194"/>
      <c r="GG215" s="194"/>
      <c r="GH215" s="194"/>
      <c r="GI215" s="194"/>
      <c r="GJ215" s="194"/>
      <c r="GK215" s="194"/>
      <c r="GL215" s="194"/>
      <c r="GM215" s="194">
        <f t="shared" si="34"/>
        <v>0</v>
      </c>
      <c r="GN215" s="194">
        <f t="shared" si="35"/>
        <v>0</v>
      </c>
      <c r="GO215" s="194"/>
      <c r="GP215" s="194"/>
      <c r="GQ215" s="194"/>
      <c r="GR215" s="194"/>
      <c r="GS215" s="194"/>
      <c r="GT215" s="194"/>
      <c r="GU215" s="194"/>
      <c r="GV215" s="194"/>
      <c r="GW215" s="194"/>
      <c r="GX215" s="194">
        <f t="shared" si="36"/>
        <v>0</v>
      </c>
      <c r="GY215" s="194"/>
      <c r="GZ215" s="194"/>
      <c r="HA215" s="194"/>
      <c r="HB215" s="194"/>
      <c r="HC215" s="194"/>
      <c r="HD215" s="194"/>
      <c r="HE215" s="194"/>
      <c r="HF215" s="194"/>
      <c r="HG215" s="194"/>
      <c r="HH215" s="194"/>
      <c r="HI215" s="194"/>
      <c r="HJ215" s="194"/>
      <c r="HK215" s="194"/>
      <c r="HL215" s="194"/>
      <c r="HM215" s="194"/>
      <c r="HN215" s="194"/>
      <c r="HO215" s="194"/>
      <c r="HP215" s="194"/>
      <c r="HQ215" s="194"/>
      <c r="HR215" s="194"/>
      <c r="HS215" s="194"/>
      <c r="HT215" s="194"/>
      <c r="HU215" s="194"/>
    </row>
    <row r="216" spans="1:229" x14ac:dyDescent="0.25">
      <c r="A216" s="17"/>
      <c r="B216" s="18"/>
      <c r="C216" s="18"/>
      <c r="D216" s="19"/>
      <c r="E216" s="18"/>
      <c r="F216" s="18"/>
      <c r="G216" s="16">
        <f t="shared" si="30"/>
        <v>0</v>
      </c>
      <c r="H216" s="16">
        <f t="shared" si="31"/>
        <v>0</v>
      </c>
      <c r="I216" s="36">
        <f t="shared" si="32"/>
        <v>0</v>
      </c>
      <c r="J216" s="38"/>
      <c r="K216" s="38"/>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f t="shared" si="33"/>
        <v>0</v>
      </c>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194"/>
      <c r="GB216" s="194"/>
      <c r="GC216" s="194"/>
      <c r="GD216" s="194"/>
      <c r="GE216" s="194"/>
      <c r="GF216" s="194"/>
      <c r="GG216" s="194"/>
      <c r="GH216" s="194"/>
      <c r="GI216" s="194"/>
      <c r="GJ216" s="194"/>
      <c r="GK216" s="194"/>
      <c r="GL216" s="194"/>
      <c r="GM216" s="194">
        <f t="shared" si="34"/>
        <v>0</v>
      </c>
      <c r="GN216" s="194">
        <f t="shared" si="35"/>
        <v>0</v>
      </c>
      <c r="GO216" s="194"/>
      <c r="GP216" s="194"/>
      <c r="GQ216" s="194"/>
      <c r="GR216" s="194"/>
      <c r="GS216" s="194"/>
      <c r="GT216" s="194"/>
      <c r="GU216" s="194"/>
      <c r="GV216" s="194"/>
      <c r="GW216" s="194"/>
      <c r="GX216" s="194">
        <f t="shared" si="36"/>
        <v>0</v>
      </c>
      <c r="GY216" s="194"/>
      <c r="GZ216" s="194"/>
      <c r="HA216" s="194"/>
      <c r="HB216" s="194"/>
      <c r="HC216" s="194"/>
      <c r="HD216" s="194"/>
      <c r="HE216" s="194"/>
      <c r="HF216" s="194"/>
      <c r="HG216" s="194"/>
      <c r="HH216" s="194"/>
      <c r="HI216" s="194"/>
      <c r="HJ216" s="194"/>
      <c r="HK216" s="194"/>
      <c r="HL216" s="194"/>
      <c r="HM216" s="194"/>
      <c r="HN216" s="194"/>
      <c r="HO216" s="194"/>
      <c r="HP216" s="194"/>
      <c r="HQ216" s="194"/>
      <c r="HR216" s="194"/>
      <c r="HS216" s="194"/>
      <c r="HT216" s="194"/>
      <c r="HU216" s="194"/>
    </row>
    <row r="217" spans="1:229" x14ac:dyDescent="0.25">
      <c r="A217" s="17"/>
      <c r="B217" s="18"/>
      <c r="C217" s="18"/>
      <c r="D217" s="19"/>
      <c r="E217" s="18"/>
      <c r="F217" s="18"/>
      <c r="G217" s="16">
        <f t="shared" si="30"/>
        <v>0</v>
      </c>
      <c r="H217" s="16">
        <f t="shared" si="31"/>
        <v>0</v>
      </c>
      <c r="I217" s="36">
        <f t="shared" si="32"/>
        <v>0</v>
      </c>
      <c r="J217" s="38"/>
      <c r="K217" s="38"/>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f t="shared" si="33"/>
        <v>0</v>
      </c>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194"/>
      <c r="GB217" s="194"/>
      <c r="GC217" s="194"/>
      <c r="GD217" s="194"/>
      <c r="GE217" s="194"/>
      <c r="GF217" s="194"/>
      <c r="GG217" s="194"/>
      <c r="GH217" s="194"/>
      <c r="GI217" s="194"/>
      <c r="GJ217" s="194"/>
      <c r="GK217" s="194"/>
      <c r="GL217" s="194"/>
      <c r="GM217" s="194">
        <f t="shared" si="34"/>
        <v>0</v>
      </c>
      <c r="GN217" s="194">
        <f t="shared" si="35"/>
        <v>0</v>
      </c>
      <c r="GO217" s="194"/>
      <c r="GP217" s="194"/>
      <c r="GQ217" s="194"/>
      <c r="GR217" s="194"/>
      <c r="GS217" s="194"/>
      <c r="GT217" s="194"/>
      <c r="GU217" s="194"/>
      <c r="GV217" s="194"/>
      <c r="GW217" s="194"/>
      <c r="GX217" s="194">
        <f t="shared" si="36"/>
        <v>0</v>
      </c>
      <c r="GY217" s="194"/>
      <c r="GZ217" s="194"/>
      <c r="HA217" s="194"/>
      <c r="HB217" s="194"/>
      <c r="HC217" s="194"/>
      <c r="HD217" s="194"/>
      <c r="HE217" s="194"/>
      <c r="HF217" s="194"/>
      <c r="HG217" s="194"/>
      <c r="HH217" s="194"/>
      <c r="HI217" s="194"/>
      <c r="HJ217" s="194"/>
      <c r="HK217" s="194"/>
      <c r="HL217" s="194"/>
      <c r="HM217" s="194"/>
      <c r="HN217" s="194"/>
      <c r="HO217" s="194"/>
      <c r="HP217" s="194"/>
      <c r="HQ217" s="194"/>
      <c r="HR217" s="194"/>
      <c r="HS217" s="194"/>
      <c r="HT217" s="194"/>
      <c r="HU217" s="194"/>
    </row>
    <row r="218" spans="1:229" x14ac:dyDescent="0.25">
      <c r="A218" s="17"/>
      <c r="B218" s="18"/>
      <c r="C218" s="18"/>
      <c r="D218" s="19"/>
      <c r="E218" s="18"/>
      <c r="F218" s="18"/>
      <c r="G218" s="16">
        <f t="shared" si="30"/>
        <v>0</v>
      </c>
      <c r="H218" s="16">
        <f t="shared" si="31"/>
        <v>0</v>
      </c>
      <c r="I218" s="36">
        <f t="shared" si="32"/>
        <v>0</v>
      </c>
      <c r="J218" s="38"/>
      <c r="K218" s="38"/>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f t="shared" si="33"/>
        <v>0</v>
      </c>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194"/>
      <c r="GB218" s="194"/>
      <c r="GC218" s="194"/>
      <c r="GD218" s="194"/>
      <c r="GE218" s="194"/>
      <c r="GF218" s="194"/>
      <c r="GG218" s="194"/>
      <c r="GH218" s="194"/>
      <c r="GI218" s="194"/>
      <c r="GJ218" s="194"/>
      <c r="GK218" s="194"/>
      <c r="GL218" s="194"/>
      <c r="GM218" s="194">
        <f t="shared" si="34"/>
        <v>0</v>
      </c>
      <c r="GN218" s="194">
        <f t="shared" si="35"/>
        <v>0</v>
      </c>
      <c r="GO218" s="194"/>
      <c r="GP218" s="194"/>
      <c r="GQ218" s="194"/>
      <c r="GR218" s="194"/>
      <c r="GS218" s="194"/>
      <c r="GT218" s="194"/>
      <c r="GU218" s="194"/>
      <c r="GV218" s="194"/>
      <c r="GW218" s="194"/>
      <c r="GX218" s="194">
        <f t="shared" si="36"/>
        <v>0</v>
      </c>
      <c r="GY218" s="194"/>
      <c r="GZ218" s="194"/>
      <c r="HA218" s="194"/>
      <c r="HB218" s="194"/>
      <c r="HC218" s="194"/>
      <c r="HD218" s="194"/>
      <c r="HE218" s="194"/>
      <c r="HF218" s="194"/>
      <c r="HG218" s="194"/>
      <c r="HH218" s="194"/>
      <c r="HI218" s="194"/>
      <c r="HJ218" s="194"/>
      <c r="HK218" s="194"/>
      <c r="HL218" s="194"/>
      <c r="HM218" s="194"/>
      <c r="HN218" s="194"/>
      <c r="HO218" s="194"/>
      <c r="HP218" s="194"/>
      <c r="HQ218" s="194"/>
      <c r="HR218" s="194"/>
      <c r="HS218" s="194"/>
      <c r="HT218" s="194"/>
      <c r="HU218" s="194"/>
    </row>
    <row r="219" spans="1:229" x14ac:dyDescent="0.25">
      <c r="A219" s="17"/>
      <c r="B219" s="18"/>
      <c r="C219" s="18"/>
      <c r="D219" s="19"/>
      <c r="E219" s="18"/>
      <c r="F219" s="18"/>
      <c r="G219" s="16">
        <f t="shared" si="30"/>
        <v>0</v>
      </c>
      <c r="H219" s="16">
        <f t="shared" si="31"/>
        <v>0</v>
      </c>
      <c r="I219" s="36">
        <f t="shared" si="32"/>
        <v>0</v>
      </c>
      <c r="J219" s="38"/>
      <c r="K219" s="38"/>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f t="shared" si="33"/>
        <v>0</v>
      </c>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194"/>
      <c r="GB219" s="194"/>
      <c r="GC219" s="194"/>
      <c r="GD219" s="194"/>
      <c r="GE219" s="194"/>
      <c r="GF219" s="194"/>
      <c r="GG219" s="194"/>
      <c r="GH219" s="194"/>
      <c r="GI219" s="194"/>
      <c r="GJ219" s="194"/>
      <c r="GK219" s="194"/>
      <c r="GL219" s="194"/>
      <c r="GM219" s="194">
        <f t="shared" si="34"/>
        <v>0</v>
      </c>
      <c r="GN219" s="194">
        <f t="shared" si="35"/>
        <v>0</v>
      </c>
      <c r="GO219" s="194"/>
      <c r="GP219" s="194"/>
      <c r="GQ219" s="194"/>
      <c r="GR219" s="194"/>
      <c r="GS219" s="194"/>
      <c r="GT219" s="194"/>
      <c r="GU219" s="194"/>
      <c r="GV219" s="194"/>
      <c r="GW219" s="194"/>
      <c r="GX219" s="194">
        <f t="shared" si="36"/>
        <v>0</v>
      </c>
      <c r="GY219" s="194"/>
      <c r="GZ219" s="194"/>
      <c r="HA219" s="194"/>
      <c r="HB219" s="194"/>
      <c r="HC219" s="194"/>
      <c r="HD219" s="194"/>
      <c r="HE219" s="194"/>
      <c r="HF219" s="194"/>
      <c r="HG219" s="194"/>
      <c r="HH219" s="194"/>
      <c r="HI219" s="194"/>
      <c r="HJ219" s="194"/>
      <c r="HK219" s="194"/>
      <c r="HL219" s="194"/>
      <c r="HM219" s="194"/>
      <c r="HN219" s="194"/>
      <c r="HO219" s="194"/>
      <c r="HP219" s="194"/>
      <c r="HQ219" s="194"/>
      <c r="HR219" s="194"/>
      <c r="HS219" s="194"/>
      <c r="HT219" s="194"/>
      <c r="HU219" s="194"/>
    </row>
    <row r="220" spans="1:229" x14ac:dyDescent="0.25">
      <c r="A220" s="17"/>
      <c r="B220" s="18"/>
      <c r="C220" s="18"/>
      <c r="D220" s="19"/>
      <c r="E220" s="18"/>
      <c r="F220" s="18"/>
      <c r="G220" s="16">
        <f t="shared" si="30"/>
        <v>0</v>
      </c>
      <c r="H220" s="16">
        <f t="shared" si="31"/>
        <v>0</v>
      </c>
      <c r="I220" s="36">
        <f t="shared" si="32"/>
        <v>0</v>
      </c>
      <c r="J220" s="38"/>
      <c r="K220" s="38"/>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f t="shared" si="33"/>
        <v>0</v>
      </c>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194"/>
      <c r="GB220" s="194"/>
      <c r="GC220" s="194"/>
      <c r="GD220" s="194"/>
      <c r="GE220" s="194"/>
      <c r="GF220" s="194"/>
      <c r="GG220" s="194"/>
      <c r="GH220" s="194"/>
      <c r="GI220" s="194"/>
      <c r="GJ220" s="194"/>
      <c r="GK220" s="194"/>
      <c r="GL220" s="194"/>
      <c r="GM220" s="194">
        <f t="shared" si="34"/>
        <v>0</v>
      </c>
      <c r="GN220" s="194">
        <f t="shared" si="35"/>
        <v>0</v>
      </c>
      <c r="GO220" s="194"/>
      <c r="GP220" s="194"/>
      <c r="GQ220" s="194"/>
      <c r="GR220" s="194"/>
      <c r="GS220" s="194"/>
      <c r="GT220" s="194"/>
      <c r="GU220" s="194"/>
      <c r="GV220" s="194"/>
      <c r="GW220" s="194"/>
      <c r="GX220" s="194">
        <f t="shared" si="36"/>
        <v>0</v>
      </c>
      <c r="GY220" s="194"/>
      <c r="GZ220" s="194"/>
      <c r="HA220" s="194"/>
      <c r="HB220" s="194"/>
      <c r="HC220" s="194"/>
      <c r="HD220" s="194"/>
      <c r="HE220" s="194"/>
      <c r="HF220" s="194"/>
      <c r="HG220" s="194"/>
      <c r="HH220" s="194"/>
      <c r="HI220" s="194"/>
      <c r="HJ220" s="194"/>
      <c r="HK220" s="194"/>
      <c r="HL220" s="194"/>
      <c r="HM220" s="194"/>
      <c r="HN220" s="194"/>
      <c r="HO220" s="194"/>
      <c r="HP220" s="194"/>
      <c r="HQ220" s="194"/>
      <c r="HR220" s="194"/>
      <c r="HS220" s="194"/>
      <c r="HT220" s="194"/>
      <c r="HU220" s="194"/>
    </row>
    <row r="221" spans="1:229" x14ac:dyDescent="0.25">
      <c r="A221" s="17"/>
      <c r="B221" s="18"/>
      <c r="C221" s="18"/>
      <c r="D221" s="19"/>
      <c r="E221" s="18"/>
      <c r="F221" s="18"/>
      <c r="G221" s="16">
        <f t="shared" si="30"/>
        <v>0</v>
      </c>
      <c r="H221" s="16">
        <f t="shared" si="31"/>
        <v>0</v>
      </c>
      <c r="I221" s="36">
        <f t="shared" si="32"/>
        <v>0</v>
      </c>
      <c r="J221" s="38"/>
      <c r="K221" s="38"/>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f t="shared" si="33"/>
        <v>0</v>
      </c>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194"/>
      <c r="GB221" s="194"/>
      <c r="GC221" s="194"/>
      <c r="GD221" s="194"/>
      <c r="GE221" s="194"/>
      <c r="GF221" s="194"/>
      <c r="GG221" s="194"/>
      <c r="GH221" s="194"/>
      <c r="GI221" s="194"/>
      <c r="GJ221" s="194"/>
      <c r="GK221" s="194"/>
      <c r="GL221" s="194"/>
      <c r="GM221" s="194">
        <f t="shared" si="34"/>
        <v>0</v>
      </c>
      <c r="GN221" s="194">
        <f t="shared" si="35"/>
        <v>0</v>
      </c>
      <c r="GO221" s="194"/>
      <c r="GP221" s="194"/>
      <c r="GQ221" s="194"/>
      <c r="GR221" s="194"/>
      <c r="GS221" s="194"/>
      <c r="GT221" s="194"/>
      <c r="GU221" s="194"/>
      <c r="GV221" s="194"/>
      <c r="GW221" s="194"/>
      <c r="GX221" s="194">
        <f t="shared" si="36"/>
        <v>0</v>
      </c>
      <c r="GY221" s="194"/>
      <c r="GZ221" s="194"/>
      <c r="HA221" s="194"/>
      <c r="HB221" s="194"/>
      <c r="HC221" s="194"/>
      <c r="HD221" s="194"/>
      <c r="HE221" s="194"/>
      <c r="HF221" s="194"/>
      <c r="HG221" s="194"/>
      <c r="HH221" s="194"/>
      <c r="HI221" s="194"/>
      <c r="HJ221" s="194"/>
      <c r="HK221" s="194"/>
      <c r="HL221" s="194"/>
      <c r="HM221" s="194"/>
      <c r="HN221" s="194"/>
      <c r="HO221" s="194"/>
      <c r="HP221" s="194"/>
      <c r="HQ221" s="194"/>
      <c r="HR221" s="194"/>
      <c r="HS221" s="194"/>
      <c r="HT221" s="194"/>
      <c r="HU221" s="194"/>
    </row>
    <row r="222" spans="1:229" x14ac:dyDescent="0.25">
      <c r="A222" s="17"/>
      <c r="B222" s="18"/>
      <c r="C222" s="18"/>
      <c r="D222" s="19"/>
      <c r="E222" s="18"/>
      <c r="F222" s="18"/>
      <c r="G222" s="16">
        <f t="shared" si="30"/>
        <v>0</v>
      </c>
      <c r="H222" s="16">
        <f t="shared" si="31"/>
        <v>0</v>
      </c>
      <c r="I222" s="36">
        <f t="shared" si="32"/>
        <v>0</v>
      </c>
      <c r="J222" s="38"/>
      <c r="K222" s="38"/>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f t="shared" si="33"/>
        <v>0</v>
      </c>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194"/>
      <c r="GB222" s="194"/>
      <c r="GC222" s="194"/>
      <c r="GD222" s="194"/>
      <c r="GE222" s="194"/>
      <c r="GF222" s="194"/>
      <c r="GG222" s="194"/>
      <c r="GH222" s="194"/>
      <c r="GI222" s="194"/>
      <c r="GJ222" s="194"/>
      <c r="GK222" s="194"/>
      <c r="GL222" s="194"/>
      <c r="GM222" s="194">
        <f t="shared" si="34"/>
        <v>0</v>
      </c>
      <c r="GN222" s="194">
        <f t="shared" si="35"/>
        <v>0</v>
      </c>
      <c r="GO222" s="194"/>
      <c r="GP222" s="194"/>
      <c r="GQ222" s="194"/>
      <c r="GR222" s="194"/>
      <c r="GS222" s="194"/>
      <c r="GT222" s="194"/>
      <c r="GU222" s="194"/>
      <c r="GV222" s="194"/>
      <c r="GW222" s="194"/>
      <c r="GX222" s="194">
        <f t="shared" si="36"/>
        <v>0</v>
      </c>
      <c r="GY222" s="194"/>
      <c r="GZ222" s="194"/>
      <c r="HA222" s="194"/>
      <c r="HB222" s="194"/>
      <c r="HC222" s="194"/>
      <c r="HD222" s="194"/>
      <c r="HE222" s="194"/>
      <c r="HF222" s="194"/>
      <c r="HG222" s="194"/>
      <c r="HH222" s="194"/>
      <c r="HI222" s="194"/>
      <c r="HJ222" s="194"/>
      <c r="HK222" s="194"/>
      <c r="HL222" s="194"/>
      <c r="HM222" s="194"/>
      <c r="HN222" s="194"/>
      <c r="HO222" s="194"/>
      <c r="HP222" s="194"/>
      <c r="HQ222" s="194"/>
      <c r="HR222" s="194"/>
      <c r="HS222" s="194"/>
      <c r="HT222" s="194"/>
      <c r="HU222" s="194"/>
    </row>
    <row r="223" spans="1:229" x14ac:dyDescent="0.25">
      <c r="A223" s="17"/>
      <c r="B223" s="18"/>
      <c r="C223" s="18"/>
      <c r="D223" s="19"/>
      <c r="E223" s="18"/>
      <c r="F223" s="18"/>
      <c r="G223" s="16">
        <f t="shared" si="30"/>
        <v>0</v>
      </c>
      <c r="H223" s="16">
        <f t="shared" si="31"/>
        <v>0</v>
      </c>
      <c r="I223" s="36">
        <f t="shared" si="32"/>
        <v>0</v>
      </c>
      <c r="J223" s="38"/>
      <c r="K223" s="38"/>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f t="shared" si="33"/>
        <v>0</v>
      </c>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194"/>
      <c r="GB223" s="194"/>
      <c r="GC223" s="194"/>
      <c r="GD223" s="194"/>
      <c r="GE223" s="194"/>
      <c r="GF223" s="194"/>
      <c r="GG223" s="194"/>
      <c r="GH223" s="194"/>
      <c r="GI223" s="194"/>
      <c r="GJ223" s="194"/>
      <c r="GK223" s="194"/>
      <c r="GL223" s="194"/>
      <c r="GM223" s="194">
        <f t="shared" si="34"/>
        <v>0</v>
      </c>
      <c r="GN223" s="194">
        <f t="shared" si="35"/>
        <v>0</v>
      </c>
      <c r="GO223" s="194"/>
      <c r="GP223" s="194"/>
      <c r="GQ223" s="194"/>
      <c r="GR223" s="194"/>
      <c r="GS223" s="194"/>
      <c r="GT223" s="194"/>
      <c r="GU223" s="194"/>
      <c r="GV223" s="194"/>
      <c r="GW223" s="194"/>
      <c r="GX223" s="194">
        <f t="shared" si="36"/>
        <v>0</v>
      </c>
      <c r="GY223" s="194"/>
      <c r="GZ223" s="194"/>
      <c r="HA223" s="194"/>
      <c r="HB223" s="194"/>
      <c r="HC223" s="194"/>
      <c r="HD223" s="194"/>
      <c r="HE223" s="194"/>
      <c r="HF223" s="194"/>
      <c r="HG223" s="194"/>
      <c r="HH223" s="194"/>
      <c r="HI223" s="194"/>
      <c r="HJ223" s="194"/>
      <c r="HK223" s="194"/>
      <c r="HL223" s="194"/>
      <c r="HM223" s="194"/>
      <c r="HN223" s="194"/>
      <c r="HO223" s="194"/>
      <c r="HP223" s="194"/>
      <c r="HQ223" s="194"/>
      <c r="HR223" s="194"/>
      <c r="HS223" s="194"/>
      <c r="HT223" s="194"/>
      <c r="HU223" s="194"/>
    </row>
    <row r="224" spans="1:229" x14ac:dyDescent="0.25">
      <c r="A224" s="17"/>
      <c r="B224" s="18"/>
      <c r="C224" s="18"/>
      <c r="D224" s="19"/>
      <c r="E224" s="18"/>
      <c r="F224" s="18"/>
      <c r="G224" s="16">
        <f t="shared" si="30"/>
        <v>0</v>
      </c>
      <c r="H224" s="16">
        <f t="shared" si="31"/>
        <v>0</v>
      </c>
      <c r="I224" s="36">
        <f t="shared" si="32"/>
        <v>0</v>
      </c>
      <c r="J224" s="38"/>
      <c r="K224" s="38"/>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f t="shared" si="33"/>
        <v>0</v>
      </c>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194"/>
      <c r="GB224" s="194"/>
      <c r="GC224" s="194"/>
      <c r="GD224" s="194"/>
      <c r="GE224" s="194"/>
      <c r="GF224" s="194"/>
      <c r="GG224" s="194"/>
      <c r="GH224" s="194"/>
      <c r="GI224" s="194"/>
      <c r="GJ224" s="194"/>
      <c r="GK224" s="194"/>
      <c r="GL224" s="194"/>
      <c r="GM224" s="194">
        <f t="shared" si="34"/>
        <v>0</v>
      </c>
      <c r="GN224" s="194">
        <f t="shared" si="35"/>
        <v>0</v>
      </c>
      <c r="GO224" s="194"/>
      <c r="GP224" s="194"/>
      <c r="GQ224" s="194"/>
      <c r="GR224" s="194"/>
      <c r="GS224" s="194"/>
      <c r="GT224" s="194"/>
      <c r="GU224" s="194"/>
      <c r="GV224" s="194"/>
      <c r="GW224" s="194"/>
      <c r="GX224" s="194">
        <f t="shared" si="36"/>
        <v>0</v>
      </c>
      <c r="GY224" s="194"/>
      <c r="GZ224" s="194"/>
      <c r="HA224" s="194"/>
      <c r="HB224" s="194"/>
      <c r="HC224" s="194"/>
      <c r="HD224" s="194"/>
      <c r="HE224" s="194"/>
      <c r="HF224" s="194"/>
      <c r="HG224" s="194"/>
      <c r="HH224" s="194"/>
      <c r="HI224" s="194"/>
      <c r="HJ224" s="194"/>
      <c r="HK224" s="194"/>
      <c r="HL224" s="194"/>
      <c r="HM224" s="194"/>
      <c r="HN224" s="194"/>
      <c r="HO224" s="194"/>
      <c r="HP224" s="194"/>
      <c r="HQ224" s="194"/>
      <c r="HR224" s="194"/>
      <c r="HS224" s="194"/>
      <c r="HT224" s="194"/>
      <c r="HU224" s="194"/>
    </row>
    <row r="225" spans="1:229" x14ac:dyDescent="0.25">
      <c r="A225" s="17"/>
      <c r="B225" s="18"/>
      <c r="C225" s="18"/>
      <c r="D225" s="19"/>
      <c r="E225" s="18"/>
      <c r="F225" s="18"/>
      <c r="G225" s="16">
        <f t="shared" si="30"/>
        <v>0</v>
      </c>
      <c r="H225" s="16">
        <f t="shared" si="31"/>
        <v>0</v>
      </c>
      <c r="I225" s="36">
        <f t="shared" si="32"/>
        <v>0</v>
      </c>
      <c r="J225" s="38"/>
      <c r="K225" s="38"/>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f t="shared" si="33"/>
        <v>0</v>
      </c>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194"/>
      <c r="GB225" s="194"/>
      <c r="GC225" s="194"/>
      <c r="GD225" s="194"/>
      <c r="GE225" s="194"/>
      <c r="GF225" s="194"/>
      <c r="GG225" s="194"/>
      <c r="GH225" s="194"/>
      <c r="GI225" s="194"/>
      <c r="GJ225" s="194"/>
      <c r="GK225" s="194"/>
      <c r="GL225" s="194"/>
      <c r="GM225" s="194">
        <f t="shared" si="34"/>
        <v>0</v>
      </c>
      <c r="GN225" s="194">
        <f t="shared" si="35"/>
        <v>0</v>
      </c>
      <c r="GO225" s="194"/>
      <c r="GP225" s="194"/>
      <c r="GQ225" s="194"/>
      <c r="GR225" s="194"/>
      <c r="GS225" s="194"/>
      <c r="GT225" s="194"/>
      <c r="GU225" s="194"/>
      <c r="GV225" s="194"/>
      <c r="GW225" s="194"/>
      <c r="GX225" s="194">
        <f t="shared" si="36"/>
        <v>0</v>
      </c>
      <c r="GY225" s="194"/>
      <c r="GZ225" s="194"/>
      <c r="HA225" s="194"/>
      <c r="HB225" s="194"/>
      <c r="HC225" s="194"/>
      <c r="HD225" s="194"/>
      <c r="HE225" s="194"/>
      <c r="HF225" s="194"/>
      <c r="HG225" s="194"/>
      <c r="HH225" s="194"/>
      <c r="HI225" s="194"/>
      <c r="HJ225" s="194"/>
      <c r="HK225" s="194"/>
      <c r="HL225" s="194"/>
      <c r="HM225" s="194"/>
      <c r="HN225" s="194"/>
      <c r="HO225" s="194"/>
      <c r="HP225" s="194"/>
      <c r="HQ225" s="194"/>
      <c r="HR225" s="194"/>
      <c r="HS225" s="194"/>
      <c r="HT225" s="194"/>
      <c r="HU225" s="194"/>
    </row>
    <row r="226" spans="1:229" x14ac:dyDescent="0.25">
      <c r="A226" s="17"/>
      <c r="B226" s="18"/>
      <c r="C226" s="18"/>
      <c r="D226" s="19"/>
      <c r="E226" s="18"/>
      <c r="F226" s="18"/>
      <c r="G226" s="16">
        <f t="shared" si="30"/>
        <v>0</v>
      </c>
      <c r="H226" s="16">
        <f t="shared" si="31"/>
        <v>0</v>
      </c>
      <c r="I226" s="36">
        <f t="shared" si="32"/>
        <v>0</v>
      </c>
      <c r="J226" s="38"/>
      <c r="K226" s="38"/>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f t="shared" si="33"/>
        <v>0</v>
      </c>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194"/>
      <c r="GB226" s="194"/>
      <c r="GC226" s="194"/>
      <c r="GD226" s="194"/>
      <c r="GE226" s="194"/>
      <c r="GF226" s="194"/>
      <c r="GG226" s="194"/>
      <c r="GH226" s="194"/>
      <c r="GI226" s="194"/>
      <c r="GJ226" s="194"/>
      <c r="GK226" s="194"/>
      <c r="GL226" s="194"/>
      <c r="GM226" s="194">
        <f t="shared" si="34"/>
        <v>0</v>
      </c>
      <c r="GN226" s="194">
        <f t="shared" si="35"/>
        <v>0</v>
      </c>
      <c r="GO226" s="194"/>
      <c r="GP226" s="194"/>
      <c r="GQ226" s="194"/>
      <c r="GR226" s="194"/>
      <c r="GS226" s="194"/>
      <c r="GT226" s="194"/>
      <c r="GU226" s="194"/>
      <c r="GV226" s="194"/>
      <c r="GW226" s="194"/>
      <c r="GX226" s="194">
        <f t="shared" si="36"/>
        <v>0</v>
      </c>
      <c r="GY226" s="194"/>
      <c r="GZ226" s="194"/>
      <c r="HA226" s="194"/>
      <c r="HB226" s="194"/>
      <c r="HC226" s="194"/>
      <c r="HD226" s="194"/>
      <c r="HE226" s="194"/>
      <c r="HF226" s="194"/>
      <c r="HG226" s="194"/>
      <c r="HH226" s="194"/>
      <c r="HI226" s="194"/>
      <c r="HJ226" s="194"/>
      <c r="HK226" s="194"/>
      <c r="HL226" s="194"/>
      <c r="HM226" s="194"/>
      <c r="HN226" s="194"/>
      <c r="HO226" s="194"/>
      <c r="HP226" s="194"/>
      <c r="HQ226" s="194"/>
      <c r="HR226" s="194"/>
      <c r="HS226" s="194"/>
      <c r="HT226" s="194"/>
      <c r="HU226" s="194"/>
    </row>
    <row r="227" spans="1:229" x14ac:dyDescent="0.25">
      <c r="A227" s="17"/>
      <c r="B227" s="18"/>
      <c r="C227" s="18"/>
      <c r="D227" s="19"/>
      <c r="E227" s="18"/>
      <c r="F227" s="18"/>
      <c r="G227" s="16">
        <f t="shared" si="30"/>
        <v>0</v>
      </c>
      <c r="H227" s="16">
        <f t="shared" si="31"/>
        <v>0</v>
      </c>
      <c r="I227" s="36">
        <f t="shared" si="32"/>
        <v>0</v>
      </c>
      <c r="J227" s="38"/>
      <c r="K227" s="38"/>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f t="shared" si="33"/>
        <v>0</v>
      </c>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194"/>
      <c r="GB227" s="194"/>
      <c r="GC227" s="194"/>
      <c r="GD227" s="194"/>
      <c r="GE227" s="194"/>
      <c r="GF227" s="194"/>
      <c r="GG227" s="194"/>
      <c r="GH227" s="194"/>
      <c r="GI227" s="194"/>
      <c r="GJ227" s="194"/>
      <c r="GK227" s="194"/>
      <c r="GL227" s="194"/>
      <c r="GM227" s="194">
        <f t="shared" si="34"/>
        <v>0</v>
      </c>
      <c r="GN227" s="194">
        <f t="shared" si="35"/>
        <v>0</v>
      </c>
      <c r="GO227" s="194"/>
      <c r="GP227" s="194"/>
      <c r="GQ227" s="194"/>
      <c r="GR227" s="194"/>
      <c r="GS227" s="194"/>
      <c r="GT227" s="194"/>
      <c r="GU227" s="194"/>
      <c r="GV227" s="194"/>
      <c r="GW227" s="194"/>
      <c r="GX227" s="194">
        <f t="shared" si="36"/>
        <v>0</v>
      </c>
      <c r="GY227" s="194"/>
      <c r="GZ227" s="194"/>
      <c r="HA227" s="194"/>
      <c r="HB227" s="194"/>
      <c r="HC227" s="194"/>
      <c r="HD227" s="194"/>
      <c r="HE227" s="194"/>
      <c r="HF227" s="194"/>
      <c r="HG227" s="194"/>
      <c r="HH227" s="194"/>
      <c r="HI227" s="194"/>
      <c r="HJ227" s="194"/>
      <c r="HK227" s="194"/>
      <c r="HL227" s="194"/>
      <c r="HM227" s="194"/>
      <c r="HN227" s="194"/>
      <c r="HO227" s="194"/>
      <c r="HP227" s="194"/>
      <c r="HQ227" s="194"/>
      <c r="HR227" s="194"/>
      <c r="HS227" s="194"/>
      <c r="HT227" s="194"/>
      <c r="HU227" s="194"/>
    </row>
    <row r="228" spans="1:229" x14ac:dyDescent="0.25">
      <c r="A228" s="17"/>
      <c r="B228" s="18"/>
      <c r="C228" s="18"/>
      <c r="D228" s="19"/>
      <c r="E228" s="18"/>
      <c r="F228" s="18"/>
      <c r="G228" s="16">
        <f t="shared" si="30"/>
        <v>0</v>
      </c>
      <c r="H228" s="16">
        <f t="shared" si="31"/>
        <v>0</v>
      </c>
      <c r="I228" s="36">
        <f t="shared" si="32"/>
        <v>0</v>
      </c>
      <c r="J228" s="38"/>
      <c r="K228" s="38"/>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f t="shared" si="33"/>
        <v>0</v>
      </c>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194"/>
      <c r="GB228" s="194"/>
      <c r="GC228" s="194"/>
      <c r="GD228" s="194"/>
      <c r="GE228" s="194"/>
      <c r="GF228" s="194"/>
      <c r="GG228" s="194"/>
      <c r="GH228" s="194"/>
      <c r="GI228" s="194"/>
      <c r="GJ228" s="194"/>
      <c r="GK228" s="194"/>
      <c r="GL228" s="194"/>
      <c r="GM228" s="194">
        <f t="shared" si="34"/>
        <v>0</v>
      </c>
      <c r="GN228" s="194">
        <f t="shared" si="35"/>
        <v>0</v>
      </c>
      <c r="GO228" s="194"/>
      <c r="GP228" s="194"/>
      <c r="GQ228" s="194"/>
      <c r="GR228" s="194"/>
      <c r="GS228" s="194"/>
      <c r="GT228" s="194"/>
      <c r="GU228" s="194"/>
      <c r="GV228" s="194"/>
      <c r="GW228" s="194"/>
      <c r="GX228" s="194">
        <f t="shared" si="36"/>
        <v>0</v>
      </c>
      <c r="GY228" s="194"/>
      <c r="GZ228" s="194"/>
      <c r="HA228" s="194"/>
      <c r="HB228" s="194"/>
      <c r="HC228" s="194"/>
      <c r="HD228" s="194"/>
      <c r="HE228" s="194"/>
      <c r="HF228" s="194"/>
      <c r="HG228" s="194"/>
      <c r="HH228" s="194"/>
      <c r="HI228" s="194"/>
      <c r="HJ228" s="194"/>
      <c r="HK228" s="194"/>
      <c r="HL228" s="194"/>
      <c r="HM228" s="194"/>
      <c r="HN228" s="194"/>
      <c r="HO228" s="194"/>
      <c r="HP228" s="194"/>
      <c r="HQ228" s="194"/>
      <c r="HR228" s="194"/>
      <c r="HS228" s="194"/>
      <c r="HT228" s="194"/>
      <c r="HU228" s="194"/>
    </row>
    <row r="229" spans="1:229" x14ac:dyDescent="0.25">
      <c r="A229" s="17"/>
      <c r="B229" s="18"/>
      <c r="C229" s="18"/>
      <c r="D229" s="19"/>
      <c r="E229" s="18"/>
      <c r="F229" s="18"/>
      <c r="G229" s="16">
        <f t="shared" si="30"/>
        <v>0</v>
      </c>
      <c r="H229" s="16">
        <f t="shared" si="31"/>
        <v>0</v>
      </c>
      <c r="I229" s="36">
        <f t="shared" si="32"/>
        <v>0</v>
      </c>
      <c r="J229" s="38"/>
      <c r="K229" s="38"/>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f t="shared" si="33"/>
        <v>0</v>
      </c>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194"/>
      <c r="GB229" s="194"/>
      <c r="GC229" s="194"/>
      <c r="GD229" s="194"/>
      <c r="GE229" s="194"/>
      <c r="GF229" s="194"/>
      <c r="GG229" s="194"/>
      <c r="GH229" s="194"/>
      <c r="GI229" s="194"/>
      <c r="GJ229" s="194"/>
      <c r="GK229" s="194"/>
      <c r="GL229" s="194"/>
      <c r="GM229" s="194">
        <f t="shared" si="34"/>
        <v>0</v>
      </c>
      <c r="GN229" s="194">
        <f t="shared" si="35"/>
        <v>0</v>
      </c>
      <c r="GO229" s="194"/>
      <c r="GP229" s="194"/>
      <c r="GQ229" s="194"/>
      <c r="GR229" s="194"/>
      <c r="GS229" s="194"/>
      <c r="GT229" s="194"/>
      <c r="GU229" s="194"/>
      <c r="GV229" s="194"/>
      <c r="GW229" s="194"/>
      <c r="GX229" s="194">
        <f t="shared" si="36"/>
        <v>0</v>
      </c>
      <c r="GY229" s="194"/>
      <c r="GZ229" s="194"/>
      <c r="HA229" s="194"/>
      <c r="HB229" s="194"/>
      <c r="HC229" s="194"/>
      <c r="HD229" s="194"/>
      <c r="HE229" s="194"/>
      <c r="HF229" s="194"/>
      <c r="HG229" s="194"/>
      <c r="HH229" s="194"/>
      <c r="HI229" s="194"/>
      <c r="HJ229" s="194"/>
      <c r="HK229" s="194"/>
      <c r="HL229" s="194"/>
      <c r="HM229" s="194"/>
      <c r="HN229" s="194"/>
      <c r="HO229" s="194"/>
      <c r="HP229" s="194"/>
      <c r="HQ229" s="194"/>
      <c r="HR229" s="194"/>
      <c r="HS229" s="194"/>
      <c r="HT229" s="194"/>
      <c r="HU229" s="194"/>
    </row>
    <row r="230" spans="1:229" x14ac:dyDescent="0.25">
      <c r="A230" s="17"/>
      <c r="B230" s="18"/>
      <c r="C230" s="18"/>
      <c r="D230" s="19"/>
      <c r="E230" s="18"/>
      <c r="F230" s="18"/>
      <c r="G230" s="16">
        <f t="shared" si="30"/>
        <v>0</v>
      </c>
      <c r="H230" s="16">
        <f t="shared" si="31"/>
        <v>0</v>
      </c>
      <c r="I230" s="36">
        <f t="shared" si="32"/>
        <v>0</v>
      </c>
      <c r="J230" s="38"/>
      <c r="K230" s="38"/>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f t="shared" si="33"/>
        <v>0</v>
      </c>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194"/>
      <c r="GB230" s="194"/>
      <c r="GC230" s="194"/>
      <c r="GD230" s="194"/>
      <c r="GE230" s="194"/>
      <c r="GF230" s="194"/>
      <c r="GG230" s="194"/>
      <c r="GH230" s="194"/>
      <c r="GI230" s="194"/>
      <c r="GJ230" s="194"/>
      <c r="GK230" s="194"/>
      <c r="GL230" s="194"/>
      <c r="GM230" s="194">
        <f t="shared" si="34"/>
        <v>0</v>
      </c>
      <c r="GN230" s="194">
        <f t="shared" si="35"/>
        <v>0</v>
      </c>
      <c r="GO230" s="194"/>
      <c r="GP230" s="194"/>
      <c r="GQ230" s="194"/>
      <c r="GR230" s="194"/>
      <c r="GS230" s="194"/>
      <c r="GT230" s="194"/>
      <c r="GU230" s="194"/>
      <c r="GV230" s="194"/>
      <c r="GW230" s="194"/>
      <c r="GX230" s="194">
        <f t="shared" si="36"/>
        <v>0</v>
      </c>
      <c r="GY230" s="194"/>
      <c r="GZ230" s="194"/>
      <c r="HA230" s="194"/>
      <c r="HB230" s="194"/>
      <c r="HC230" s="194"/>
      <c r="HD230" s="194"/>
      <c r="HE230" s="194"/>
      <c r="HF230" s="194"/>
      <c r="HG230" s="194"/>
      <c r="HH230" s="194"/>
      <c r="HI230" s="194"/>
      <c r="HJ230" s="194"/>
      <c r="HK230" s="194"/>
      <c r="HL230" s="194"/>
      <c r="HM230" s="194"/>
      <c r="HN230" s="194"/>
      <c r="HO230" s="194"/>
      <c r="HP230" s="194"/>
      <c r="HQ230" s="194"/>
      <c r="HR230" s="194"/>
      <c r="HS230" s="194"/>
      <c r="HT230" s="194"/>
      <c r="HU230" s="194"/>
    </row>
    <row r="231" spans="1:229" x14ac:dyDescent="0.25">
      <c r="A231" s="17"/>
      <c r="B231" s="18"/>
      <c r="C231" s="18"/>
      <c r="D231" s="19"/>
      <c r="E231" s="18"/>
      <c r="F231" s="18"/>
      <c r="G231" s="16">
        <f t="shared" si="30"/>
        <v>0</v>
      </c>
      <c r="H231" s="16">
        <f t="shared" si="31"/>
        <v>0</v>
      </c>
      <c r="I231" s="36">
        <f t="shared" si="32"/>
        <v>0</v>
      </c>
      <c r="J231" s="38"/>
      <c r="K231" s="38"/>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f t="shared" si="33"/>
        <v>0</v>
      </c>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194"/>
      <c r="GB231" s="194"/>
      <c r="GC231" s="194"/>
      <c r="GD231" s="194"/>
      <c r="GE231" s="194"/>
      <c r="GF231" s="194"/>
      <c r="GG231" s="194"/>
      <c r="GH231" s="194"/>
      <c r="GI231" s="194"/>
      <c r="GJ231" s="194"/>
      <c r="GK231" s="194"/>
      <c r="GL231" s="194"/>
      <c r="GM231" s="194">
        <f t="shared" si="34"/>
        <v>0</v>
      </c>
      <c r="GN231" s="194">
        <f t="shared" si="35"/>
        <v>0</v>
      </c>
      <c r="GO231" s="194"/>
      <c r="GP231" s="194"/>
      <c r="GQ231" s="194"/>
      <c r="GR231" s="194"/>
      <c r="GS231" s="194"/>
      <c r="GT231" s="194"/>
      <c r="GU231" s="194"/>
      <c r="GV231" s="194"/>
      <c r="GW231" s="194"/>
      <c r="GX231" s="194">
        <f t="shared" si="36"/>
        <v>0</v>
      </c>
      <c r="GY231" s="194"/>
      <c r="GZ231" s="194"/>
      <c r="HA231" s="194"/>
      <c r="HB231" s="194"/>
      <c r="HC231" s="194"/>
      <c r="HD231" s="194"/>
      <c r="HE231" s="194"/>
      <c r="HF231" s="194"/>
      <c r="HG231" s="194"/>
      <c r="HH231" s="194"/>
      <c r="HI231" s="194"/>
      <c r="HJ231" s="194"/>
      <c r="HK231" s="194"/>
      <c r="HL231" s="194"/>
      <c r="HM231" s="194"/>
      <c r="HN231" s="194"/>
      <c r="HO231" s="194"/>
      <c r="HP231" s="194"/>
      <c r="HQ231" s="194"/>
      <c r="HR231" s="194"/>
      <c r="HS231" s="194"/>
      <c r="HT231" s="194"/>
      <c r="HU231" s="194"/>
    </row>
    <row r="232" spans="1:229" x14ac:dyDescent="0.25">
      <c r="A232" s="17"/>
      <c r="B232" s="18"/>
      <c r="C232" s="18"/>
      <c r="D232" s="19"/>
      <c r="E232" s="18"/>
      <c r="F232" s="18"/>
      <c r="G232" s="16">
        <f t="shared" si="30"/>
        <v>0</v>
      </c>
      <c r="H232" s="16">
        <f t="shared" si="31"/>
        <v>0</v>
      </c>
      <c r="I232" s="36">
        <f t="shared" si="32"/>
        <v>0</v>
      </c>
      <c r="J232" s="38"/>
      <c r="K232" s="38"/>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f t="shared" si="33"/>
        <v>0</v>
      </c>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194"/>
      <c r="GB232" s="194"/>
      <c r="GC232" s="194"/>
      <c r="GD232" s="194"/>
      <c r="GE232" s="194"/>
      <c r="GF232" s="194"/>
      <c r="GG232" s="194"/>
      <c r="GH232" s="194"/>
      <c r="GI232" s="194"/>
      <c r="GJ232" s="194"/>
      <c r="GK232" s="194"/>
      <c r="GL232" s="194"/>
      <c r="GM232" s="194">
        <f t="shared" si="34"/>
        <v>0</v>
      </c>
      <c r="GN232" s="194">
        <f t="shared" si="35"/>
        <v>0</v>
      </c>
      <c r="GO232" s="194"/>
      <c r="GP232" s="194"/>
      <c r="GQ232" s="194"/>
      <c r="GR232" s="194"/>
      <c r="GS232" s="194"/>
      <c r="GT232" s="194"/>
      <c r="GU232" s="194"/>
      <c r="GV232" s="194"/>
      <c r="GW232" s="194"/>
      <c r="GX232" s="194">
        <f t="shared" si="36"/>
        <v>0</v>
      </c>
      <c r="GY232" s="194"/>
      <c r="GZ232" s="194"/>
      <c r="HA232" s="194"/>
      <c r="HB232" s="194"/>
      <c r="HC232" s="194"/>
      <c r="HD232" s="194"/>
      <c r="HE232" s="194"/>
      <c r="HF232" s="194"/>
      <c r="HG232" s="194"/>
      <c r="HH232" s="194"/>
      <c r="HI232" s="194"/>
      <c r="HJ232" s="194"/>
      <c r="HK232" s="194"/>
      <c r="HL232" s="194"/>
      <c r="HM232" s="194"/>
      <c r="HN232" s="194"/>
      <c r="HO232" s="194"/>
      <c r="HP232" s="194"/>
      <c r="HQ232" s="194"/>
      <c r="HR232" s="194"/>
      <c r="HS232" s="194"/>
      <c r="HT232" s="194"/>
      <c r="HU232" s="194"/>
    </row>
    <row r="233" spans="1:229" x14ac:dyDescent="0.25">
      <c r="A233" s="17"/>
      <c r="B233" s="18"/>
      <c r="C233" s="18"/>
      <c r="D233" s="19"/>
      <c r="E233" s="18"/>
      <c r="F233" s="18"/>
      <c r="G233" s="16">
        <f t="shared" si="30"/>
        <v>0</v>
      </c>
      <c r="H233" s="16">
        <f t="shared" si="31"/>
        <v>0</v>
      </c>
      <c r="I233" s="36">
        <f t="shared" si="32"/>
        <v>0</v>
      </c>
      <c r="J233" s="38"/>
      <c r="K233" s="38"/>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f t="shared" si="33"/>
        <v>0</v>
      </c>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194"/>
      <c r="GB233" s="194"/>
      <c r="GC233" s="194"/>
      <c r="GD233" s="194"/>
      <c r="GE233" s="194"/>
      <c r="GF233" s="194"/>
      <c r="GG233" s="194"/>
      <c r="GH233" s="194"/>
      <c r="GI233" s="194"/>
      <c r="GJ233" s="194"/>
      <c r="GK233" s="194"/>
      <c r="GL233" s="194"/>
      <c r="GM233" s="194">
        <f t="shared" si="34"/>
        <v>0</v>
      </c>
      <c r="GN233" s="194">
        <f t="shared" si="35"/>
        <v>0</v>
      </c>
      <c r="GO233" s="194"/>
      <c r="GP233" s="194"/>
      <c r="GQ233" s="194"/>
      <c r="GR233" s="194"/>
      <c r="GS233" s="194"/>
      <c r="GT233" s="194"/>
      <c r="GU233" s="194"/>
      <c r="GV233" s="194"/>
      <c r="GW233" s="194"/>
      <c r="GX233" s="194">
        <f t="shared" si="36"/>
        <v>0</v>
      </c>
      <c r="GY233" s="194"/>
      <c r="GZ233" s="194"/>
      <c r="HA233" s="194"/>
      <c r="HB233" s="194"/>
      <c r="HC233" s="194"/>
      <c r="HD233" s="194"/>
      <c r="HE233" s="194"/>
      <c r="HF233" s="194"/>
      <c r="HG233" s="194"/>
      <c r="HH233" s="194"/>
      <c r="HI233" s="194"/>
      <c r="HJ233" s="194"/>
      <c r="HK233" s="194"/>
      <c r="HL233" s="194"/>
      <c r="HM233" s="194"/>
      <c r="HN233" s="194"/>
      <c r="HO233" s="194"/>
      <c r="HP233" s="194"/>
      <c r="HQ233" s="194"/>
      <c r="HR233" s="194"/>
      <c r="HS233" s="194"/>
      <c r="HT233" s="194"/>
      <c r="HU233" s="194"/>
    </row>
    <row r="234" spans="1:229" x14ac:dyDescent="0.25">
      <c r="A234" s="17"/>
      <c r="B234" s="18"/>
      <c r="C234" s="18"/>
      <c r="D234" s="19"/>
      <c r="E234" s="18"/>
      <c r="F234" s="18"/>
      <c r="G234" s="16">
        <f t="shared" si="30"/>
        <v>0</v>
      </c>
      <c r="H234" s="16">
        <f t="shared" si="31"/>
        <v>0</v>
      </c>
      <c r="I234" s="36">
        <f t="shared" si="32"/>
        <v>0</v>
      </c>
      <c r="J234" s="38"/>
      <c r="K234" s="38"/>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f t="shared" si="33"/>
        <v>0</v>
      </c>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194"/>
      <c r="GB234" s="194"/>
      <c r="GC234" s="194"/>
      <c r="GD234" s="194"/>
      <c r="GE234" s="194"/>
      <c r="GF234" s="194"/>
      <c r="GG234" s="194"/>
      <c r="GH234" s="194"/>
      <c r="GI234" s="194"/>
      <c r="GJ234" s="194"/>
      <c r="GK234" s="194"/>
      <c r="GL234" s="194"/>
      <c r="GM234" s="194">
        <f t="shared" si="34"/>
        <v>0</v>
      </c>
      <c r="GN234" s="194">
        <f t="shared" si="35"/>
        <v>0</v>
      </c>
      <c r="GO234" s="194"/>
      <c r="GP234" s="194"/>
      <c r="GQ234" s="194"/>
      <c r="GR234" s="194"/>
      <c r="GS234" s="194"/>
      <c r="GT234" s="194"/>
      <c r="GU234" s="194"/>
      <c r="GV234" s="194"/>
      <c r="GW234" s="194"/>
      <c r="GX234" s="194">
        <f t="shared" si="36"/>
        <v>0</v>
      </c>
      <c r="GY234" s="194"/>
      <c r="GZ234" s="194"/>
      <c r="HA234" s="194"/>
      <c r="HB234" s="194"/>
      <c r="HC234" s="194"/>
      <c r="HD234" s="194"/>
      <c r="HE234" s="194"/>
      <c r="HF234" s="194"/>
      <c r="HG234" s="194"/>
      <c r="HH234" s="194"/>
      <c r="HI234" s="194"/>
      <c r="HJ234" s="194"/>
      <c r="HK234" s="194"/>
      <c r="HL234" s="194"/>
      <c r="HM234" s="194"/>
      <c r="HN234" s="194"/>
      <c r="HO234" s="194"/>
      <c r="HP234" s="194"/>
      <c r="HQ234" s="194"/>
      <c r="HR234" s="194"/>
      <c r="HS234" s="194"/>
      <c r="HT234" s="194"/>
      <c r="HU234" s="194"/>
    </row>
    <row r="235" spans="1:229" x14ac:dyDescent="0.25">
      <c r="A235" s="17"/>
      <c r="B235" s="18"/>
      <c r="C235" s="18"/>
      <c r="D235" s="19"/>
      <c r="E235" s="18"/>
      <c r="F235" s="18"/>
      <c r="G235" s="16">
        <f t="shared" si="30"/>
        <v>0</v>
      </c>
      <c r="H235" s="16">
        <f t="shared" si="31"/>
        <v>0</v>
      </c>
      <c r="I235" s="36">
        <f t="shared" si="32"/>
        <v>0</v>
      </c>
      <c r="J235" s="38"/>
      <c r="K235" s="38"/>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f t="shared" si="33"/>
        <v>0</v>
      </c>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194"/>
      <c r="GB235" s="194"/>
      <c r="GC235" s="194"/>
      <c r="GD235" s="194"/>
      <c r="GE235" s="194"/>
      <c r="GF235" s="194"/>
      <c r="GG235" s="194"/>
      <c r="GH235" s="194"/>
      <c r="GI235" s="194"/>
      <c r="GJ235" s="194"/>
      <c r="GK235" s="194"/>
      <c r="GL235" s="194"/>
      <c r="GM235" s="194">
        <f t="shared" si="34"/>
        <v>0</v>
      </c>
      <c r="GN235" s="194">
        <f t="shared" si="35"/>
        <v>0</v>
      </c>
      <c r="GO235" s="194"/>
      <c r="GP235" s="194"/>
      <c r="GQ235" s="194"/>
      <c r="GR235" s="194"/>
      <c r="GS235" s="194"/>
      <c r="GT235" s="194"/>
      <c r="GU235" s="194"/>
      <c r="GV235" s="194"/>
      <c r="GW235" s="194"/>
      <c r="GX235" s="194">
        <f t="shared" si="36"/>
        <v>0</v>
      </c>
      <c r="GY235" s="194"/>
      <c r="GZ235" s="194"/>
      <c r="HA235" s="194"/>
      <c r="HB235" s="194"/>
      <c r="HC235" s="194"/>
      <c r="HD235" s="194"/>
      <c r="HE235" s="194"/>
      <c r="HF235" s="194"/>
      <c r="HG235" s="194"/>
      <c r="HH235" s="194"/>
      <c r="HI235" s="194"/>
      <c r="HJ235" s="194"/>
      <c r="HK235" s="194"/>
      <c r="HL235" s="194"/>
      <c r="HM235" s="194"/>
      <c r="HN235" s="194"/>
      <c r="HO235" s="194"/>
      <c r="HP235" s="194"/>
      <c r="HQ235" s="194"/>
      <c r="HR235" s="194"/>
      <c r="HS235" s="194"/>
      <c r="HT235" s="194"/>
      <c r="HU235" s="194"/>
    </row>
    <row r="236" spans="1:229" x14ac:dyDescent="0.25">
      <c r="A236" s="17"/>
      <c r="B236" s="18"/>
      <c r="C236" s="18"/>
      <c r="D236" s="19"/>
      <c r="E236" s="18"/>
      <c r="F236" s="18"/>
      <c r="G236" s="16">
        <f t="shared" si="30"/>
        <v>0</v>
      </c>
      <c r="H236" s="16">
        <f t="shared" si="31"/>
        <v>0</v>
      </c>
      <c r="I236" s="36">
        <f t="shared" si="32"/>
        <v>0</v>
      </c>
      <c r="J236" s="38"/>
      <c r="K236" s="38"/>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f t="shared" si="33"/>
        <v>0</v>
      </c>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194"/>
      <c r="GB236" s="194"/>
      <c r="GC236" s="194"/>
      <c r="GD236" s="194"/>
      <c r="GE236" s="194"/>
      <c r="GF236" s="194"/>
      <c r="GG236" s="194"/>
      <c r="GH236" s="194"/>
      <c r="GI236" s="194"/>
      <c r="GJ236" s="194"/>
      <c r="GK236" s="194"/>
      <c r="GL236" s="194"/>
      <c r="GM236" s="194">
        <f t="shared" si="34"/>
        <v>0</v>
      </c>
      <c r="GN236" s="194">
        <f t="shared" si="35"/>
        <v>0</v>
      </c>
      <c r="GO236" s="194"/>
      <c r="GP236" s="194"/>
      <c r="GQ236" s="194"/>
      <c r="GR236" s="194"/>
      <c r="GS236" s="194"/>
      <c r="GT236" s="194"/>
      <c r="GU236" s="194"/>
      <c r="GV236" s="194"/>
      <c r="GW236" s="194"/>
      <c r="GX236" s="194">
        <f t="shared" si="36"/>
        <v>0</v>
      </c>
      <c r="GY236" s="194"/>
      <c r="GZ236" s="194"/>
      <c r="HA236" s="194"/>
      <c r="HB236" s="194"/>
      <c r="HC236" s="194"/>
      <c r="HD236" s="194"/>
      <c r="HE236" s="194"/>
      <c r="HF236" s="194"/>
      <c r="HG236" s="194"/>
      <c r="HH236" s="194"/>
      <c r="HI236" s="194"/>
      <c r="HJ236" s="194"/>
      <c r="HK236" s="194"/>
      <c r="HL236" s="194"/>
      <c r="HM236" s="194"/>
      <c r="HN236" s="194"/>
      <c r="HO236" s="194"/>
      <c r="HP236" s="194"/>
      <c r="HQ236" s="194"/>
      <c r="HR236" s="194"/>
      <c r="HS236" s="194"/>
      <c r="HT236" s="194"/>
      <c r="HU236" s="194"/>
    </row>
    <row r="237" spans="1:229" x14ac:dyDescent="0.25">
      <c r="A237" s="17"/>
      <c r="B237" s="18"/>
      <c r="C237" s="18"/>
      <c r="D237" s="19"/>
      <c r="E237" s="18"/>
      <c r="F237" s="18"/>
      <c r="G237" s="16">
        <f t="shared" si="30"/>
        <v>0</v>
      </c>
      <c r="H237" s="16">
        <f t="shared" si="31"/>
        <v>0</v>
      </c>
      <c r="I237" s="36">
        <f t="shared" si="32"/>
        <v>0</v>
      </c>
      <c r="J237" s="38"/>
      <c r="K237" s="38"/>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f t="shared" si="33"/>
        <v>0</v>
      </c>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194"/>
      <c r="GB237" s="194"/>
      <c r="GC237" s="194"/>
      <c r="GD237" s="194"/>
      <c r="GE237" s="194"/>
      <c r="GF237" s="194"/>
      <c r="GG237" s="194"/>
      <c r="GH237" s="194"/>
      <c r="GI237" s="194"/>
      <c r="GJ237" s="194"/>
      <c r="GK237" s="194"/>
      <c r="GL237" s="194"/>
      <c r="GM237" s="194">
        <f t="shared" si="34"/>
        <v>0</v>
      </c>
      <c r="GN237" s="194">
        <f t="shared" si="35"/>
        <v>0</v>
      </c>
      <c r="GO237" s="194"/>
      <c r="GP237" s="194"/>
      <c r="GQ237" s="194"/>
      <c r="GR237" s="194"/>
      <c r="GS237" s="194"/>
      <c r="GT237" s="194"/>
      <c r="GU237" s="194"/>
      <c r="GV237" s="194"/>
      <c r="GW237" s="194"/>
      <c r="GX237" s="194">
        <f t="shared" si="36"/>
        <v>0</v>
      </c>
      <c r="GY237" s="194"/>
      <c r="GZ237" s="194"/>
      <c r="HA237" s="194"/>
      <c r="HB237" s="194"/>
      <c r="HC237" s="194"/>
      <c r="HD237" s="194"/>
      <c r="HE237" s="194"/>
      <c r="HF237" s="194"/>
      <c r="HG237" s="194"/>
      <c r="HH237" s="194"/>
      <c r="HI237" s="194"/>
      <c r="HJ237" s="194"/>
      <c r="HK237" s="194"/>
      <c r="HL237" s="194"/>
      <c r="HM237" s="194"/>
      <c r="HN237" s="194"/>
      <c r="HO237" s="194"/>
      <c r="HP237" s="194"/>
      <c r="HQ237" s="194"/>
      <c r="HR237" s="194"/>
      <c r="HS237" s="194"/>
      <c r="HT237" s="194"/>
      <c r="HU237" s="194"/>
    </row>
    <row r="238" spans="1:229" x14ac:dyDescent="0.25">
      <c r="A238" s="17"/>
      <c r="B238" s="18"/>
      <c r="C238" s="18"/>
      <c r="D238" s="19"/>
      <c r="E238" s="18"/>
      <c r="F238" s="18"/>
      <c r="G238" s="16">
        <f t="shared" si="30"/>
        <v>0</v>
      </c>
      <c r="H238" s="16">
        <f t="shared" si="31"/>
        <v>0</v>
      </c>
      <c r="I238" s="36">
        <f t="shared" si="32"/>
        <v>0</v>
      </c>
      <c r="J238" s="38"/>
      <c r="K238" s="38"/>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f t="shared" si="33"/>
        <v>0</v>
      </c>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194"/>
      <c r="GB238" s="194"/>
      <c r="GC238" s="194"/>
      <c r="GD238" s="194"/>
      <c r="GE238" s="194"/>
      <c r="GF238" s="194"/>
      <c r="GG238" s="194"/>
      <c r="GH238" s="194"/>
      <c r="GI238" s="194"/>
      <c r="GJ238" s="194"/>
      <c r="GK238" s="194"/>
      <c r="GL238" s="194"/>
      <c r="GM238" s="194">
        <f t="shared" si="34"/>
        <v>0</v>
      </c>
      <c r="GN238" s="194">
        <f t="shared" si="35"/>
        <v>0</v>
      </c>
      <c r="GO238" s="194"/>
      <c r="GP238" s="194"/>
      <c r="GQ238" s="194"/>
      <c r="GR238" s="194"/>
      <c r="GS238" s="194"/>
      <c r="GT238" s="194"/>
      <c r="GU238" s="194"/>
      <c r="GV238" s="194"/>
      <c r="GW238" s="194"/>
      <c r="GX238" s="194">
        <f t="shared" si="36"/>
        <v>0</v>
      </c>
      <c r="GY238" s="194"/>
      <c r="GZ238" s="194"/>
      <c r="HA238" s="194"/>
      <c r="HB238" s="194"/>
      <c r="HC238" s="194"/>
      <c r="HD238" s="194"/>
      <c r="HE238" s="194"/>
      <c r="HF238" s="194"/>
      <c r="HG238" s="194"/>
      <c r="HH238" s="194"/>
      <c r="HI238" s="194"/>
      <c r="HJ238" s="194"/>
      <c r="HK238" s="194"/>
      <c r="HL238" s="194"/>
      <c r="HM238" s="194"/>
      <c r="HN238" s="194"/>
      <c r="HO238" s="194"/>
      <c r="HP238" s="194"/>
      <c r="HQ238" s="194"/>
      <c r="HR238" s="194"/>
      <c r="HS238" s="194"/>
      <c r="HT238" s="194"/>
      <c r="HU238" s="194"/>
    </row>
    <row r="239" spans="1:229" x14ac:dyDescent="0.25">
      <c r="A239" s="17"/>
      <c r="B239" s="18"/>
      <c r="C239" s="18"/>
      <c r="D239" s="19"/>
      <c r="E239" s="18"/>
      <c r="F239" s="18"/>
      <c r="G239" s="16">
        <f t="shared" si="30"/>
        <v>0</v>
      </c>
      <c r="H239" s="16">
        <f t="shared" si="31"/>
        <v>0</v>
      </c>
      <c r="I239" s="36">
        <f t="shared" si="32"/>
        <v>0</v>
      </c>
      <c r="J239" s="38"/>
      <c r="K239" s="38"/>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f t="shared" si="33"/>
        <v>0</v>
      </c>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194"/>
      <c r="GB239" s="194"/>
      <c r="GC239" s="194"/>
      <c r="GD239" s="194"/>
      <c r="GE239" s="194"/>
      <c r="GF239" s="194"/>
      <c r="GG239" s="194"/>
      <c r="GH239" s="194"/>
      <c r="GI239" s="194"/>
      <c r="GJ239" s="194"/>
      <c r="GK239" s="194"/>
      <c r="GL239" s="194"/>
      <c r="GM239" s="194">
        <f t="shared" si="34"/>
        <v>0</v>
      </c>
      <c r="GN239" s="194">
        <f t="shared" si="35"/>
        <v>0</v>
      </c>
      <c r="GO239" s="194"/>
      <c r="GP239" s="194"/>
      <c r="GQ239" s="194"/>
      <c r="GR239" s="194"/>
      <c r="GS239" s="194"/>
      <c r="GT239" s="194"/>
      <c r="GU239" s="194"/>
      <c r="GV239" s="194"/>
      <c r="GW239" s="194"/>
      <c r="GX239" s="194">
        <f t="shared" si="36"/>
        <v>0</v>
      </c>
      <c r="GY239" s="194"/>
      <c r="GZ239" s="194"/>
      <c r="HA239" s="194"/>
      <c r="HB239" s="194"/>
      <c r="HC239" s="194"/>
      <c r="HD239" s="194"/>
      <c r="HE239" s="194"/>
      <c r="HF239" s="194"/>
      <c r="HG239" s="194"/>
      <c r="HH239" s="194"/>
      <c r="HI239" s="194"/>
      <c r="HJ239" s="194"/>
      <c r="HK239" s="194"/>
      <c r="HL239" s="194"/>
      <c r="HM239" s="194"/>
      <c r="HN239" s="194"/>
      <c r="HO239" s="194"/>
      <c r="HP239" s="194"/>
      <c r="HQ239" s="194"/>
      <c r="HR239" s="194"/>
      <c r="HS239" s="194"/>
      <c r="HT239" s="194"/>
      <c r="HU239" s="194"/>
    </row>
    <row r="240" spans="1:229" x14ac:dyDescent="0.25">
      <c r="A240" s="17"/>
      <c r="B240" s="18"/>
      <c r="C240" s="18"/>
      <c r="D240" s="19"/>
      <c r="E240" s="18"/>
      <c r="F240" s="18"/>
      <c r="G240" s="16">
        <f t="shared" si="30"/>
        <v>0</v>
      </c>
      <c r="H240" s="16">
        <f t="shared" si="31"/>
        <v>0</v>
      </c>
      <c r="I240" s="36">
        <f t="shared" si="32"/>
        <v>0</v>
      </c>
      <c r="J240" s="38"/>
      <c r="K240" s="38"/>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f t="shared" si="33"/>
        <v>0</v>
      </c>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194"/>
      <c r="GB240" s="194"/>
      <c r="GC240" s="194"/>
      <c r="GD240" s="194"/>
      <c r="GE240" s="194"/>
      <c r="GF240" s="194"/>
      <c r="GG240" s="194"/>
      <c r="GH240" s="194"/>
      <c r="GI240" s="194"/>
      <c r="GJ240" s="194"/>
      <c r="GK240" s="194"/>
      <c r="GL240" s="194"/>
      <c r="GM240" s="194">
        <f t="shared" si="34"/>
        <v>0</v>
      </c>
      <c r="GN240" s="194">
        <f t="shared" si="35"/>
        <v>0</v>
      </c>
      <c r="GO240" s="194"/>
      <c r="GP240" s="194"/>
      <c r="GQ240" s="194"/>
      <c r="GR240" s="194"/>
      <c r="GS240" s="194"/>
      <c r="GT240" s="194"/>
      <c r="GU240" s="194"/>
      <c r="GV240" s="194"/>
      <c r="GW240" s="194"/>
      <c r="GX240" s="194">
        <f t="shared" si="36"/>
        <v>0</v>
      </c>
      <c r="GY240" s="194"/>
      <c r="GZ240" s="194"/>
      <c r="HA240" s="194"/>
      <c r="HB240" s="194"/>
      <c r="HC240" s="194"/>
      <c r="HD240" s="194"/>
      <c r="HE240" s="194"/>
      <c r="HF240" s="194"/>
      <c r="HG240" s="194"/>
      <c r="HH240" s="194"/>
      <c r="HI240" s="194"/>
      <c r="HJ240" s="194"/>
      <c r="HK240" s="194"/>
      <c r="HL240" s="194"/>
      <c r="HM240" s="194"/>
      <c r="HN240" s="194"/>
      <c r="HO240" s="194"/>
      <c r="HP240" s="194"/>
      <c r="HQ240" s="194"/>
      <c r="HR240" s="194"/>
      <c r="HS240" s="194"/>
      <c r="HT240" s="194"/>
      <c r="HU240" s="194"/>
    </row>
    <row r="241" spans="1:229" x14ac:dyDescent="0.25">
      <c r="A241" s="17"/>
      <c r="B241" s="18"/>
      <c r="C241" s="18"/>
      <c r="D241" s="19"/>
      <c r="E241" s="18"/>
      <c r="F241" s="18"/>
      <c r="G241" s="16">
        <f t="shared" si="30"/>
        <v>0</v>
      </c>
      <c r="H241" s="16">
        <f t="shared" si="31"/>
        <v>0</v>
      </c>
      <c r="I241" s="36">
        <f t="shared" si="32"/>
        <v>0</v>
      </c>
      <c r="J241" s="38"/>
      <c r="K241" s="38"/>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f t="shared" si="33"/>
        <v>0</v>
      </c>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194"/>
      <c r="GB241" s="194"/>
      <c r="GC241" s="194"/>
      <c r="GD241" s="194"/>
      <c r="GE241" s="194"/>
      <c r="GF241" s="194"/>
      <c r="GG241" s="194"/>
      <c r="GH241" s="194"/>
      <c r="GI241" s="194"/>
      <c r="GJ241" s="194"/>
      <c r="GK241" s="194"/>
      <c r="GL241" s="194"/>
      <c r="GM241" s="194">
        <f t="shared" si="34"/>
        <v>0</v>
      </c>
      <c r="GN241" s="194">
        <f t="shared" si="35"/>
        <v>0</v>
      </c>
      <c r="GO241" s="194"/>
      <c r="GP241" s="194"/>
      <c r="GQ241" s="194"/>
      <c r="GR241" s="194"/>
      <c r="GS241" s="194"/>
      <c r="GT241" s="194"/>
      <c r="GU241" s="194"/>
      <c r="GV241" s="194"/>
      <c r="GW241" s="194"/>
      <c r="GX241" s="194">
        <f t="shared" si="36"/>
        <v>0</v>
      </c>
      <c r="GY241" s="194"/>
      <c r="GZ241" s="194"/>
      <c r="HA241" s="194"/>
      <c r="HB241" s="194"/>
      <c r="HC241" s="194"/>
      <c r="HD241" s="194"/>
      <c r="HE241" s="194"/>
      <c r="HF241" s="194"/>
      <c r="HG241" s="194"/>
      <c r="HH241" s="194"/>
      <c r="HI241" s="194"/>
      <c r="HJ241" s="194"/>
      <c r="HK241" s="194"/>
      <c r="HL241" s="194"/>
      <c r="HM241" s="194"/>
      <c r="HN241" s="194"/>
      <c r="HO241" s="194"/>
      <c r="HP241" s="194"/>
      <c r="HQ241" s="194"/>
      <c r="HR241" s="194"/>
      <c r="HS241" s="194"/>
      <c r="HT241" s="194"/>
      <c r="HU241" s="194"/>
    </row>
    <row r="242" spans="1:229" x14ac:dyDescent="0.25">
      <c r="A242" s="17"/>
      <c r="B242" s="18"/>
      <c r="C242" s="18"/>
      <c r="D242" s="19"/>
      <c r="E242" s="18"/>
      <c r="F242" s="18"/>
      <c r="G242" s="16">
        <f t="shared" si="30"/>
        <v>0</v>
      </c>
      <c r="H242" s="16">
        <f t="shared" si="31"/>
        <v>0</v>
      </c>
      <c r="I242" s="36">
        <f t="shared" si="32"/>
        <v>0</v>
      </c>
      <c r="J242" s="38"/>
      <c r="K242" s="38"/>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f t="shared" si="33"/>
        <v>0</v>
      </c>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194"/>
      <c r="GB242" s="194"/>
      <c r="GC242" s="194"/>
      <c r="GD242" s="194"/>
      <c r="GE242" s="194"/>
      <c r="GF242" s="194"/>
      <c r="GG242" s="194"/>
      <c r="GH242" s="194"/>
      <c r="GI242" s="194"/>
      <c r="GJ242" s="194"/>
      <c r="GK242" s="194"/>
      <c r="GL242" s="194"/>
      <c r="GM242" s="194">
        <f t="shared" si="34"/>
        <v>0</v>
      </c>
      <c r="GN242" s="194">
        <f t="shared" si="35"/>
        <v>0</v>
      </c>
      <c r="GO242" s="194"/>
      <c r="GP242" s="194"/>
      <c r="GQ242" s="194"/>
      <c r="GR242" s="194"/>
      <c r="GS242" s="194"/>
      <c r="GT242" s="194"/>
      <c r="GU242" s="194"/>
      <c r="GV242" s="194"/>
      <c r="GW242" s="194"/>
      <c r="GX242" s="194">
        <f t="shared" si="36"/>
        <v>0</v>
      </c>
      <c r="GY242" s="194"/>
      <c r="GZ242" s="194"/>
      <c r="HA242" s="194"/>
      <c r="HB242" s="194"/>
      <c r="HC242" s="194"/>
      <c r="HD242" s="194"/>
      <c r="HE242" s="194"/>
      <c r="HF242" s="194"/>
      <c r="HG242" s="194"/>
      <c r="HH242" s="194"/>
      <c r="HI242" s="194"/>
      <c r="HJ242" s="194"/>
      <c r="HK242" s="194"/>
      <c r="HL242" s="194"/>
      <c r="HM242" s="194"/>
      <c r="HN242" s="194"/>
      <c r="HO242" s="194"/>
      <c r="HP242" s="194"/>
      <c r="HQ242" s="194"/>
      <c r="HR242" s="194"/>
      <c r="HS242" s="194"/>
      <c r="HT242" s="194"/>
      <c r="HU242" s="194"/>
    </row>
    <row r="243" spans="1:229" x14ac:dyDescent="0.25">
      <c r="A243" s="17"/>
      <c r="B243" s="18"/>
      <c r="C243" s="18"/>
      <c r="D243" s="19"/>
      <c r="E243" s="18"/>
      <c r="F243" s="18"/>
      <c r="G243" s="16">
        <f t="shared" si="30"/>
        <v>0</v>
      </c>
      <c r="H243" s="16">
        <f t="shared" si="31"/>
        <v>0</v>
      </c>
      <c r="I243" s="36">
        <f t="shared" si="32"/>
        <v>0</v>
      </c>
      <c r="J243" s="38"/>
      <c r="K243" s="38"/>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f t="shared" si="33"/>
        <v>0</v>
      </c>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194"/>
      <c r="GB243" s="194"/>
      <c r="GC243" s="194"/>
      <c r="GD243" s="194"/>
      <c r="GE243" s="194"/>
      <c r="GF243" s="194"/>
      <c r="GG243" s="194"/>
      <c r="GH243" s="194"/>
      <c r="GI243" s="194"/>
      <c r="GJ243" s="194"/>
      <c r="GK243" s="194"/>
      <c r="GL243" s="194"/>
      <c r="GM243" s="194">
        <f t="shared" si="34"/>
        <v>0</v>
      </c>
      <c r="GN243" s="194">
        <f t="shared" si="35"/>
        <v>0</v>
      </c>
      <c r="GO243" s="194"/>
      <c r="GP243" s="194"/>
      <c r="GQ243" s="194"/>
      <c r="GR243" s="194"/>
      <c r="GS243" s="194"/>
      <c r="GT243" s="194"/>
      <c r="GU243" s="194"/>
      <c r="GV243" s="194"/>
      <c r="GW243" s="194"/>
      <c r="GX243" s="194">
        <f t="shared" si="36"/>
        <v>0</v>
      </c>
      <c r="GY243" s="194"/>
      <c r="GZ243" s="194"/>
      <c r="HA243" s="194"/>
      <c r="HB243" s="194"/>
      <c r="HC243" s="194"/>
      <c r="HD243" s="194"/>
      <c r="HE243" s="194"/>
      <c r="HF243" s="194"/>
      <c r="HG243" s="194"/>
      <c r="HH243" s="194"/>
      <c r="HI243" s="194"/>
      <c r="HJ243" s="194"/>
      <c r="HK243" s="194"/>
      <c r="HL243" s="194"/>
      <c r="HM243" s="194"/>
      <c r="HN243" s="194"/>
      <c r="HO243" s="194"/>
      <c r="HP243" s="194"/>
      <c r="HQ243" s="194"/>
      <c r="HR243" s="194"/>
      <c r="HS243" s="194"/>
      <c r="HT243" s="194"/>
      <c r="HU243" s="194"/>
    </row>
    <row r="244" spans="1:229" x14ac:dyDescent="0.25">
      <c r="A244" s="17"/>
      <c r="B244" s="18"/>
      <c r="C244" s="18"/>
      <c r="D244" s="19"/>
      <c r="E244" s="18"/>
      <c r="F244" s="18"/>
      <c r="G244" s="16">
        <f t="shared" si="30"/>
        <v>0</v>
      </c>
      <c r="H244" s="16">
        <f t="shared" si="31"/>
        <v>0</v>
      </c>
      <c r="I244" s="36">
        <f t="shared" si="32"/>
        <v>0</v>
      </c>
      <c r="J244" s="38"/>
      <c r="K244" s="38"/>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f t="shared" si="33"/>
        <v>0</v>
      </c>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194"/>
      <c r="GB244" s="194"/>
      <c r="GC244" s="194"/>
      <c r="GD244" s="194"/>
      <c r="GE244" s="194"/>
      <c r="GF244" s="194"/>
      <c r="GG244" s="194"/>
      <c r="GH244" s="194"/>
      <c r="GI244" s="194"/>
      <c r="GJ244" s="194"/>
      <c r="GK244" s="194"/>
      <c r="GL244" s="194"/>
      <c r="GM244" s="194">
        <f t="shared" si="34"/>
        <v>0</v>
      </c>
      <c r="GN244" s="194">
        <f t="shared" si="35"/>
        <v>0</v>
      </c>
      <c r="GO244" s="194"/>
      <c r="GP244" s="194"/>
      <c r="GQ244" s="194"/>
      <c r="GR244" s="194"/>
      <c r="GS244" s="194"/>
      <c r="GT244" s="194"/>
      <c r="GU244" s="194"/>
      <c r="GV244" s="194"/>
      <c r="GW244" s="194"/>
      <c r="GX244" s="194">
        <f t="shared" si="36"/>
        <v>0</v>
      </c>
      <c r="GY244" s="194"/>
      <c r="GZ244" s="194"/>
      <c r="HA244" s="194"/>
      <c r="HB244" s="194"/>
      <c r="HC244" s="194"/>
      <c r="HD244" s="194"/>
      <c r="HE244" s="194"/>
      <c r="HF244" s="194"/>
      <c r="HG244" s="194"/>
      <c r="HH244" s="194"/>
      <c r="HI244" s="194"/>
      <c r="HJ244" s="194"/>
      <c r="HK244" s="194"/>
      <c r="HL244" s="194"/>
      <c r="HM244" s="194"/>
      <c r="HN244" s="194"/>
      <c r="HO244" s="194"/>
      <c r="HP244" s="194"/>
      <c r="HQ244" s="194"/>
      <c r="HR244" s="194"/>
      <c r="HS244" s="194"/>
      <c r="HT244" s="194"/>
      <c r="HU244" s="194"/>
    </row>
    <row r="245" spans="1:229" x14ac:dyDescent="0.25">
      <c r="A245" s="17"/>
      <c r="B245" s="18"/>
      <c r="C245" s="18"/>
      <c r="D245" s="19"/>
      <c r="E245" s="18"/>
      <c r="F245" s="18"/>
      <c r="G245" s="16">
        <f t="shared" si="30"/>
        <v>0</v>
      </c>
      <c r="H245" s="16">
        <f t="shared" si="31"/>
        <v>0</v>
      </c>
      <c r="I245" s="36">
        <f t="shared" si="32"/>
        <v>0</v>
      </c>
      <c r="J245" s="38"/>
      <c r="K245" s="38"/>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f t="shared" si="33"/>
        <v>0</v>
      </c>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194"/>
      <c r="GB245" s="194"/>
      <c r="GC245" s="194"/>
      <c r="GD245" s="194"/>
      <c r="GE245" s="194"/>
      <c r="GF245" s="194"/>
      <c r="GG245" s="194"/>
      <c r="GH245" s="194"/>
      <c r="GI245" s="194"/>
      <c r="GJ245" s="194"/>
      <c r="GK245" s="194"/>
      <c r="GL245" s="194"/>
      <c r="GM245" s="194">
        <f t="shared" si="34"/>
        <v>0</v>
      </c>
      <c r="GN245" s="194">
        <f t="shared" si="35"/>
        <v>0</v>
      </c>
      <c r="GO245" s="194"/>
      <c r="GP245" s="194"/>
      <c r="GQ245" s="194"/>
      <c r="GR245" s="194"/>
      <c r="GS245" s="194"/>
      <c r="GT245" s="194"/>
      <c r="GU245" s="194"/>
      <c r="GV245" s="194"/>
      <c r="GW245" s="194"/>
      <c r="GX245" s="194">
        <f t="shared" si="36"/>
        <v>0</v>
      </c>
      <c r="GY245" s="194"/>
      <c r="GZ245" s="194"/>
      <c r="HA245" s="194"/>
      <c r="HB245" s="194"/>
      <c r="HC245" s="194"/>
      <c r="HD245" s="194"/>
      <c r="HE245" s="194"/>
      <c r="HF245" s="194"/>
      <c r="HG245" s="194"/>
      <c r="HH245" s="194"/>
      <c r="HI245" s="194"/>
      <c r="HJ245" s="194"/>
      <c r="HK245" s="194"/>
      <c r="HL245" s="194"/>
      <c r="HM245" s="194"/>
      <c r="HN245" s="194"/>
      <c r="HO245" s="194"/>
      <c r="HP245" s="194"/>
      <c r="HQ245" s="194"/>
      <c r="HR245" s="194"/>
      <c r="HS245" s="194"/>
      <c r="HT245" s="194"/>
      <c r="HU245" s="194"/>
    </row>
    <row r="246" spans="1:229" x14ac:dyDescent="0.25">
      <c r="A246" s="17"/>
      <c r="B246" s="18"/>
      <c r="C246" s="18"/>
      <c r="D246" s="19"/>
      <c r="E246" s="18"/>
      <c r="F246" s="18"/>
      <c r="G246" s="16">
        <f t="shared" si="30"/>
        <v>0</v>
      </c>
      <c r="H246" s="16">
        <f t="shared" si="31"/>
        <v>0</v>
      </c>
      <c r="I246" s="36">
        <f t="shared" si="32"/>
        <v>0</v>
      </c>
      <c r="J246" s="38"/>
      <c r="K246" s="38"/>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f t="shared" si="33"/>
        <v>0</v>
      </c>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194"/>
      <c r="GB246" s="194"/>
      <c r="GC246" s="194"/>
      <c r="GD246" s="194"/>
      <c r="GE246" s="194"/>
      <c r="GF246" s="194"/>
      <c r="GG246" s="194"/>
      <c r="GH246" s="194"/>
      <c r="GI246" s="194"/>
      <c r="GJ246" s="194"/>
      <c r="GK246" s="194"/>
      <c r="GL246" s="194"/>
      <c r="GM246" s="194">
        <f t="shared" si="34"/>
        <v>0</v>
      </c>
      <c r="GN246" s="194">
        <f t="shared" si="35"/>
        <v>0</v>
      </c>
      <c r="GO246" s="194"/>
      <c r="GP246" s="194"/>
      <c r="GQ246" s="194"/>
      <c r="GR246" s="194"/>
      <c r="GS246" s="194"/>
      <c r="GT246" s="194"/>
      <c r="GU246" s="194"/>
      <c r="GV246" s="194"/>
      <c r="GW246" s="194"/>
      <c r="GX246" s="194">
        <f t="shared" si="36"/>
        <v>0</v>
      </c>
      <c r="GY246" s="194"/>
      <c r="GZ246" s="194"/>
      <c r="HA246" s="194"/>
      <c r="HB246" s="194"/>
      <c r="HC246" s="194"/>
      <c r="HD246" s="194"/>
      <c r="HE246" s="194"/>
      <c r="HF246" s="194"/>
      <c r="HG246" s="194"/>
      <c r="HH246" s="194"/>
      <c r="HI246" s="194"/>
      <c r="HJ246" s="194"/>
      <c r="HK246" s="194"/>
      <c r="HL246" s="194"/>
      <c r="HM246" s="194"/>
      <c r="HN246" s="194"/>
      <c r="HO246" s="194"/>
      <c r="HP246" s="194"/>
      <c r="HQ246" s="194"/>
      <c r="HR246" s="194"/>
      <c r="HS246" s="194"/>
      <c r="HT246" s="194"/>
      <c r="HU246" s="194"/>
    </row>
    <row r="247" spans="1:229" x14ac:dyDescent="0.25">
      <c r="A247" s="17"/>
      <c r="B247" s="18"/>
      <c r="C247" s="18"/>
      <c r="D247" s="19"/>
      <c r="E247" s="18"/>
      <c r="F247" s="18"/>
      <c r="G247" s="16">
        <f t="shared" si="30"/>
        <v>0</v>
      </c>
      <c r="H247" s="16">
        <f t="shared" si="31"/>
        <v>0</v>
      </c>
      <c r="I247" s="36">
        <f t="shared" si="32"/>
        <v>0</v>
      </c>
      <c r="J247" s="38"/>
      <c r="K247" s="38"/>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f t="shared" si="33"/>
        <v>0</v>
      </c>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194"/>
      <c r="GB247" s="194"/>
      <c r="GC247" s="194"/>
      <c r="GD247" s="194"/>
      <c r="GE247" s="194"/>
      <c r="GF247" s="194"/>
      <c r="GG247" s="194"/>
      <c r="GH247" s="194"/>
      <c r="GI247" s="194"/>
      <c r="GJ247" s="194"/>
      <c r="GK247" s="194"/>
      <c r="GL247" s="194"/>
      <c r="GM247" s="194">
        <f t="shared" si="34"/>
        <v>0</v>
      </c>
      <c r="GN247" s="194">
        <f t="shared" si="35"/>
        <v>0</v>
      </c>
      <c r="GO247" s="194"/>
      <c r="GP247" s="194"/>
      <c r="GQ247" s="194"/>
      <c r="GR247" s="194"/>
      <c r="GS247" s="194"/>
      <c r="GT247" s="194"/>
      <c r="GU247" s="194"/>
      <c r="GV247" s="194"/>
      <c r="GW247" s="194"/>
      <c r="GX247" s="194">
        <f t="shared" si="36"/>
        <v>0</v>
      </c>
      <c r="GY247" s="194"/>
      <c r="GZ247" s="194"/>
      <c r="HA247" s="194"/>
      <c r="HB247" s="194"/>
      <c r="HC247" s="194"/>
      <c r="HD247" s="194"/>
      <c r="HE247" s="194"/>
      <c r="HF247" s="194"/>
      <c r="HG247" s="194"/>
      <c r="HH247" s="194"/>
      <c r="HI247" s="194"/>
      <c r="HJ247" s="194"/>
      <c r="HK247" s="194"/>
      <c r="HL247" s="194"/>
      <c r="HM247" s="194"/>
      <c r="HN247" s="194"/>
      <c r="HO247" s="194"/>
      <c r="HP247" s="194"/>
      <c r="HQ247" s="194"/>
      <c r="HR247" s="194"/>
      <c r="HS247" s="194"/>
      <c r="HT247" s="194"/>
      <c r="HU247" s="194"/>
    </row>
    <row r="248" spans="1:229" x14ac:dyDescent="0.25">
      <c r="A248" s="17"/>
      <c r="B248" s="18"/>
      <c r="C248" s="18"/>
      <c r="D248" s="19"/>
      <c r="E248" s="18"/>
      <c r="F248" s="18"/>
      <c r="G248" s="16">
        <f t="shared" si="30"/>
        <v>0</v>
      </c>
      <c r="H248" s="16">
        <f t="shared" si="31"/>
        <v>0</v>
      </c>
      <c r="I248" s="36">
        <f t="shared" si="32"/>
        <v>0</v>
      </c>
      <c r="J248" s="38"/>
      <c r="K248" s="38"/>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f t="shared" si="33"/>
        <v>0</v>
      </c>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194"/>
      <c r="GB248" s="194"/>
      <c r="GC248" s="194"/>
      <c r="GD248" s="194"/>
      <c r="GE248" s="194"/>
      <c r="GF248" s="194"/>
      <c r="GG248" s="194"/>
      <c r="GH248" s="194"/>
      <c r="GI248" s="194"/>
      <c r="GJ248" s="194"/>
      <c r="GK248" s="194"/>
      <c r="GL248" s="194"/>
      <c r="GM248" s="194">
        <f t="shared" si="34"/>
        <v>0</v>
      </c>
      <c r="GN248" s="194">
        <f t="shared" si="35"/>
        <v>0</v>
      </c>
      <c r="GO248" s="194"/>
      <c r="GP248" s="194"/>
      <c r="GQ248" s="194"/>
      <c r="GR248" s="194"/>
      <c r="GS248" s="194"/>
      <c r="GT248" s="194"/>
      <c r="GU248" s="194"/>
      <c r="GV248" s="194"/>
      <c r="GW248" s="194"/>
      <c r="GX248" s="194">
        <f t="shared" si="36"/>
        <v>0</v>
      </c>
      <c r="GY248" s="194"/>
      <c r="GZ248" s="194"/>
      <c r="HA248" s="194"/>
      <c r="HB248" s="194"/>
      <c r="HC248" s="194"/>
      <c r="HD248" s="194"/>
      <c r="HE248" s="194"/>
      <c r="HF248" s="194"/>
      <c r="HG248" s="194"/>
      <c r="HH248" s="194"/>
      <c r="HI248" s="194"/>
      <c r="HJ248" s="194"/>
      <c r="HK248" s="194"/>
      <c r="HL248" s="194"/>
      <c r="HM248" s="194"/>
      <c r="HN248" s="194"/>
      <c r="HO248" s="194"/>
      <c r="HP248" s="194"/>
      <c r="HQ248" s="194"/>
      <c r="HR248" s="194"/>
      <c r="HS248" s="194"/>
      <c r="HT248" s="194"/>
      <c r="HU248" s="194"/>
    </row>
    <row r="249" spans="1:229" x14ac:dyDescent="0.25">
      <c r="A249" s="17"/>
      <c r="B249" s="18"/>
      <c r="C249" s="18"/>
      <c r="D249" s="19"/>
      <c r="E249" s="18"/>
      <c r="F249" s="18"/>
      <c r="G249" s="16">
        <f t="shared" si="30"/>
        <v>0</v>
      </c>
      <c r="H249" s="16">
        <f t="shared" si="31"/>
        <v>0</v>
      </c>
      <c r="I249" s="36">
        <f t="shared" si="32"/>
        <v>0</v>
      </c>
      <c r="J249" s="38"/>
      <c r="K249" s="38"/>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f t="shared" si="33"/>
        <v>0</v>
      </c>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194"/>
      <c r="GB249" s="194"/>
      <c r="GC249" s="194"/>
      <c r="GD249" s="194"/>
      <c r="GE249" s="194"/>
      <c r="GF249" s="194"/>
      <c r="GG249" s="194"/>
      <c r="GH249" s="194"/>
      <c r="GI249" s="194"/>
      <c r="GJ249" s="194"/>
      <c r="GK249" s="194"/>
      <c r="GL249" s="194"/>
      <c r="GM249" s="194">
        <f t="shared" si="34"/>
        <v>0</v>
      </c>
      <c r="GN249" s="194">
        <f t="shared" si="35"/>
        <v>0</v>
      </c>
      <c r="GO249" s="194"/>
      <c r="GP249" s="194"/>
      <c r="GQ249" s="194"/>
      <c r="GR249" s="194"/>
      <c r="GS249" s="194"/>
      <c r="GT249" s="194"/>
      <c r="GU249" s="194"/>
      <c r="GV249" s="194"/>
      <c r="GW249" s="194"/>
      <c r="GX249" s="194">
        <f t="shared" si="36"/>
        <v>0</v>
      </c>
      <c r="GY249" s="194"/>
      <c r="GZ249" s="194"/>
      <c r="HA249" s="194"/>
      <c r="HB249" s="194"/>
      <c r="HC249" s="194"/>
      <c r="HD249" s="194"/>
      <c r="HE249" s="194"/>
      <c r="HF249" s="194"/>
      <c r="HG249" s="194"/>
      <c r="HH249" s="194"/>
      <c r="HI249" s="194"/>
      <c r="HJ249" s="194"/>
      <c r="HK249" s="194"/>
      <c r="HL249" s="194"/>
      <c r="HM249" s="194"/>
      <c r="HN249" s="194"/>
      <c r="HO249" s="194"/>
      <c r="HP249" s="194"/>
      <c r="HQ249" s="194"/>
      <c r="HR249" s="194"/>
      <c r="HS249" s="194"/>
      <c r="HT249" s="194"/>
      <c r="HU249" s="194"/>
    </row>
    <row r="250" spans="1:229" x14ac:dyDescent="0.25">
      <c r="A250" s="17"/>
      <c r="B250" s="18"/>
      <c r="C250" s="18"/>
      <c r="D250" s="19"/>
      <c r="E250" s="18"/>
      <c r="F250" s="18"/>
      <c r="G250" s="16">
        <f t="shared" si="30"/>
        <v>0</v>
      </c>
      <c r="H250" s="16">
        <f t="shared" si="31"/>
        <v>0</v>
      </c>
      <c r="I250" s="36">
        <f t="shared" si="32"/>
        <v>0</v>
      </c>
      <c r="J250" s="38"/>
      <c r="K250" s="38"/>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f t="shared" si="33"/>
        <v>0</v>
      </c>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194"/>
      <c r="GB250" s="194"/>
      <c r="GC250" s="194"/>
      <c r="GD250" s="194"/>
      <c r="GE250" s="194"/>
      <c r="GF250" s="194"/>
      <c r="GG250" s="194"/>
      <c r="GH250" s="194"/>
      <c r="GI250" s="194"/>
      <c r="GJ250" s="194"/>
      <c r="GK250" s="194"/>
      <c r="GL250" s="194"/>
      <c r="GM250" s="194">
        <f t="shared" si="34"/>
        <v>0</v>
      </c>
      <c r="GN250" s="194">
        <f t="shared" si="35"/>
        <v>0</v>
      </c>
      <c r="GO250" s="194"/>
      <c r="GP250" s="194"/>
      <c r="GQ250" s="194"/>
      <c r="GR250" s="194"/>
      <c r="GS250" s="194"/>
      <c r="GT250" s="194"/>
      <c r="GU250" s="194"/>
      <c r="GV250" s="194"/>
      <c r="GW250" s="194"/>
      <c r="GX250" s="194">
        <f t="shared" si="36"/>
        <v>0</v>
      </c>
      <c r="GY250" s="194"/>
      <c r="GZ250" s="194"/>
      <c r="HA250" s="194"/>
      <c r="HB250" s="194"/>
      <c r="HC250" s="194"/>
      <c r="HD250" s="194"/>
      <c r="HE250" s="194"/>
      <c r="HF250" s="194"/>
      <c r="HG250" s="194"/>
      <c r="HH250" s="194"/>
      <c r="HI250" s="194"/>
      <c r="HJ250" s="194"/>
      <c r="HK250" s="194"/>
      <c r="HL250" s="194"/>
      <c r="HM250" s="194"/>
      <c r="HN250" s="194"/>
      <c r="HO250" s="194"/>
      <c r="HP250" s="194"/>
      <c r="HQ250" s="194"/>
      <c r="HR250" s="194"/>
      <c r="HS250" s="194"/>
      <c r="HT250" s="194"/>
      <c r="HU250" s="194"/>
    </row>
    <row r="251" spans="1:229" x14ac:dyDescent="0.25">
      <c r="A251" s="17"/>
      <c r="B251" s="18"/>
      <c r="C251" s="18"/>
      <c r="D251" s="19"/>
      <c r="E251" s="18"/>
      <c r="F251" s="18"/>
      <c r="G251" s="16">
        <f t="shared" si="30"/>
        <v>0</v>
      </c>
      <c r="H251" s="16">
        <f t="shared" si="31"/>
        <v>0</v>
      </c>
      <c r="I251" s="36">
        <f t="shared" si="32"/>
        <v>0</v>
      </c>
      <c r="J251" s="38"/>
      <c r="K251" s="38"/>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f t="shared" si="33"/>
        <v>0</v>
      </c>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194"/>
      <c r="GB251" s="194"/>
      <c r="GC251" s="194"/>
      <c r="GD251" s="194"/>
      <c r="GE251" s="194"/>
      <c r="GF251" s="194"/>
      <c r="GG251" s="194"/>
      <c r="GH251" s="194"/>
      <c r="GI251" s="194"/>
      <c r="GJ251" s="194"/>
      <c r="GK251" s="194"/>
      <c r="GL251" s="194"/>
      <c r="GM251" s="194">
        <f t="shared" si="34"/>
        <v>0</v>
      </c>
      <c r="GN251" s="194">
        <f t="shared" si="35"/>
        <v>0</v>
      </c>
      <c r="GO251" s="194"/>
      <c r="GP251" s="194"/>
      <c r="GQ251" s="194"/>
      <c r="GR251" s="194"/>
      <c r="GS251" s="194"/>
      <c r="GT251" s="194"/>
      <c r="GU251" s="194"/>
      <c r="GV251" s="194"/>
      <c r="GW251" s="194"/>
      <c r="GX251" s="194">
        <f t="shared" si="36"/>
        <v>0</v>
      </c>
      <c r="GY251" s="194"/>
      <c r="GZ251" s="194"/>
      <c r="HA251" s="194"/>
      <c r="HB251" s="194"/>
      <c r="HC251" s="194"/>
      <c r="HD251" s="194"/>
      <c r="HE251" s="194"/>
      <c r="HF251" s="194"/>
      <c r="HG251" s="194"/>
      <c r="HH251" s="194"/>
      <c r="HI251" s="194"/>
      <c r="HJ251" s="194"/>
      <c r="HK251" s="194"/>
      <c r="HL251" s="194"/>
      <c r="HM251" s="194"/>
      <c r="HN251" s="194"/>
      <c r="HO251" s="194"/>
      <c r="HP251" s="194"/>
      <c r="HQ251" s="194"/>
      <c r="HR251" s="194"/>
      <c r="HS251" s="194"/>
      <c r="HT251" s="194"/>
      <c r="HU251" s="194"/>
    </row>
    <row r="252" spans="1:229" x14ac:dyDescent="0.25">
      <c r="A252" s="17"/>
      <c r="B252" s="18"/>
      <c r="C252" s="18"/>
      <c r="D252" s="19"/>
      <c r="E252" s="18"/>
      <c r="F252" s="18"/>
      <c r="G252" s="16">
        <f t="shared" si="30"/>
        <v>0</v>
      </c>
      <c r="H252" s="16">
        <f t="shared" si="31"/>
        <v>0</v>
      </c>
      <c r="I252" s="36">
        <f t="shared" si="32"/>
        <v>0</v>
      </c>
      <c r="J252" s="38"/>
      <c r="K252" s="38"/>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f t="shared" si="33"/>
        <v>0</v>
      </c>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194"/>
      <c r="GB252" s="194"/>
      <c r="GC252" s="194"/>
      <c r="GD252" s="194"/>
      <c r="GE252" s="194"/>
      <c r="GF252" s="194"/>
      <c r="GG252" s="194"/>
      <c r="GH252" s="194"/>
      <c r="GI252" s="194"/>
      <c r="GJ252" s="194"/>
      <c r="GK252" s="194"/>
      <c r="GL252" s="194"/>
      <c r="GM252" s="194">
        <f t="shared" si="34"/>
        <v>0</v>
      </c>
      <c r="GN252" s="194">
        <f t="shared" si="35"/>
        <v>0</v>
      </c>
      <c r="GO252" s="194"/>
      <c r="GP252" s="194"/>
      <c r="GQ252" s="194"/>
      <c r="GR252" s="194"/>
      <c r="GS252" s="194"/>
      <c r="GT252" s="194"/>
      <c r="GU252" s="194"/>
      <c r="GV252" s="194"/>
      <c r="GW252" s="194"/>
      <c r="GX252" s="194">
        <f t="shared" si="36"/>
        <v>0</v>
      </c>
      <c r="GY252" s="194"/>
      <c r="GZ252" s="194"/>
      <c r="HA252" s="194"/>
      <c r="HB252" s="194"/>
      <c r="HC252" s="194"/>
      <c r="HD252" s="194"/>
      <c r="HE252" s="194"/>
      <c r="HF252" s="194"/>
      <c r="HG252" s="194"/>
      <c r="HH252" s="194"/>
      <c r="HI252" s="194"/>
      <c r="HJ252" s="194"/>
      <c r="HK252" s="194"/>
      <c r="HL252" s="194"/>
      <c r="HM252" s="194"/>
      <c r="HN252" s="194"/>
      <c r="HO252" s="194"/>
      <c r="HP252" s="194"/>
      <c r="HQ252" s="194"/>
      <c r="HR252" s="194"/>
      <c r="HS252" s="194"/>
      <c r="HT252" s="194"/>
      <c r="HU252" s="194"/>
    </row>
    <row r="253" spans="1:229" x14ac:dyDescent="0.25">
      <c r="A253" s="17"/>
      <c r="B253" s="18"/>
      <c r="C253" s="18"/>
      <c r="D253" s="19"/>
      <c r="E253" s="18"/>
      <c r="F253" s="18"/>
      <c r="G253" s="16">
        <f t="shared" si="30"/>
        <v>0</v>
      </c>
      <c r="H253" s="16">
        <f t="shared" si="31"/>
        <v>0</v>
      </c>
      <c r="I253" s="36">
        <f t="shared" si="32"/>
        <v>0</v>
      </c>
      <c r="J253" s="38"/>
      <c r="K253" s="38"/>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f t="shared" si="33"/>
        <v>0</v>
      </c>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194"/>
      <c r="GB253" s="194"/>
      <c r="GC253" s="194"/>
      <c r="GD253" s="194"/>
      <c r="GE253" s="194"/>
      <c r="GF253" s="194"/>
      <c r="GG253" s="194"/>
      <c r="GH253" s="194"/>
      <c r="GI253" s="194"/>
      <c r="GJ253" s="194"/>
      <c r="GK253" s="194"/>
      <c r="GL253" s="194"/>
      <c r="GM253" s="194">
        <f t="shared" si="34"/>
        <v>0</v>
      </c>
      <c r="GN253" s="194">
        <f t="shared" si="35"/>
        <v>0</v>
      </c>
      <c r="GO253" s="194"/>
      <c r="GP253" s="194"/>
      <c r="GQ253" s="194"/>
      <c r="GR253" s="194"/>
      <c r="GS253" s="194"/>
      <c r="GT253" s="194"/>
      <c r="GU253" s="194"/>
      <c r="GV253" s="194"/>
      <c r="GW253" s="194"/>
      <c r="GX253" s="194">
        <f t="shared" si="36"/>
        <v>0</v>
      </c>
      <c r="GY253" s="194"/>
      <c r="GZ253" s="194"/>
      <c r="HA253" s="194"/>
      <c r="HB253" s="194"/>
      <c r="HC253" s="194"/>
      <c r="HD253" s="194"/>
      <c r="HE253" s="194"/>
      <c r="HF253" s="194"/>
      <c r="HG253" s="194"/>
      <c r="HH253" s="194"/>
      <c r="HI253" s="194"/>
      <c r="HJ253" s="194"/>
      <c r="HK253" s="194"/>
      <c r="HL253" s="194"/>
      <c r="HM253" s="194"/>
      <c r="HN253" s="194"/>
      <c r="HO253" s="194"/>
      <c r="HP253" s="194"/>
      <c r="HQ253" s="194"/>
      <c r="HR253" s="194"/>
      <c r="HS253" s="194"/>
      <c r="HT253" s="194"/>
      <c r="HU253" s="194"/>
    </row>
    <row r="254" spans="1:229" x14ac:dyDescent="0.25">
      <c r="A254" s="17"/>
      <c r="B254" s="18"/>
      <c r="C254" s="18"/>
      <c r="D254" s="19"/>
      <c r="E254" s="18"/>
      <c r="F254" s="18"/>
      <c r="G254" s="16">
        <f t="shared" si="30"/>
        <v>0</v>
      </c>
      <c r="H254" s="16">
        <f t="shared" si="31"/>
        <v>0</v>
      </c>
      <c r="I254" s="36">
        <f t="shared" si="32"/>
        <v>0</v>
      </c>
      <c r="J254" s="38"/>
      <c r="K254" s="38"/>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f t="shared" si="33"/>
        <v>0</v>
      </c>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194"/>
      <c r="GB254" s="194"/>
      <c r="GC254" s="194"/>
      <c r="GD254" s="194"/>
      <c r="GE254" s="194"/>
      <c r="GF254" s="194"/>
      <c r="GG254" s="194"/>
      <c r="GH254" s="194"/>
      <c r="GI254" s="194"/>
      <c r="GJ254" s="194"/>
      <c r="GK254" s="194"/>
      <c r="GL254" s="194"/>
      <c r="GM254" s="194">
        <f t="shared" si="34"/>
        <v>0</v>
      </c>
      <c r="GN254" s="194">
        <f t="shared" si="35"/>
        <v>0</v>
      </c>
      <c r="GO254" s="194"/>
      <c r="GP254" s="194"/>
      <c r="GQ254" s="194"/>
      <c r="GR254" s="194"/>
      <c r="GS254" s="194"/>
      <c r="GT254" s="194"/>
      <c r="GU254" s="194"/>
      <c r="GV254" s="194"/>
      <c r="GW254" s="194"/>
      <c r="GX254" s="194">
        <f t="shared" si="36"/>
        <v>0</v>
      </c>
      <c r="GY254" s="194"/>
      <c r="GZ254" s="194"/>
      <c r="HA254" s="194"/>
      <c r="HB254" s="194"/>
      <c r="HC254" s="194"/>
      <c r="HD254" s="194"/>
      <c r="HE254" s="194"/>
      <c r="HF254" s="194"/>
      <c r="HG254" s="194"/>
      <c r="HH254" s="194"/>
      <c r="HI254" s="194"/>
      <c r="HJ254" s="194"/>
      <c r="HK254" s="194"/>
      <c r="HL254" s="194"/>
      <c r="HM254" s="194"/>
      <c r="HN254" s="194"/>
      <c r="HO254" s="194"/>
      <c r="HP254" s="194"/>
      <c r="HQ254" s="194"/>
      <c r="HR254" s="194"/>
      <c r="HS254" s="194"/>
      <c r="HT254" s="194"/>
      <c r="HU254" s="194"/>
    </row>
    <row r="255" spans="1:229" x14ac:dyDescent="0.25">
      <c r="A255" s="17"/>
      <c r="B255" s="18"/>
      <c r="C255" s="18"/>
      <c r="D255" s="19"/>
      <c r="E255" s="18"/>
      <c r="F255" s="18"/>
      <c r="G255" s="16">
        <f t="shared" si="30"/>
        <v>0</v>
      </c>
      <c r="H255" s="16">
        <f t="shared" si="31"/>
        <v>0</v>
      </c>
      <c r="I255" s="36">
        <f t="shared" si="32"/>
        <v>0</v>
      </c>
      <c r="J255" s="38"/>
      <c r="K255" s="38"/>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f t="shared" si="33"/>
        <v>0</v>
      </c>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194"/>
      <c r="GB255" s="194"/>
      <c r="GC255" s="194"/>
      <c r="GD255" s="194"/>
      <c r="GE255" s="194"/>
      <c r="GF255" s="194"/>
      <c r="GG255" s="194"/>
      <c r="GH255" s="194"/>
      <c r="GI255" s="194"/>
      <c r="GJ255" s="194"/>
      <c r="GK255" s="194"/>
      <c r="GL255" s="194"/>
      <c r="GM255" s="194">
        <f t="shared" si="34"/>
        <v>0</v>
      </c>
      <c r="GN255" s="194">
        <f t="shared" si="35"/>
        <v>0</v>
      </c>
      <c r="GO255" s="194"/>
      <c r="GP255" s="194"/>
      <c r="GQ255" s="194"/>
      <c r="GR255" s="194"/>
      <c r="GS255" s="194"/>
      <c r="GT255" s="194"/>
      <c r="GU255" s="194"/>
      <c r="GV255" s="194"/>
      <c r="GW255" s="194"/>
      <c r="GX255" s="194">
        <f t="shared" si="36"/>
        <v>0</v>
      </c>
      <c r="GY255" s="194"/>
      <c r="GZ255" s="194"/>
      <c r="HA255" s="194"/>
      <c r="HB255" s="194"/>
      <c r="HC255" s="194"/>
      <c r="HD255" s="194"/>
      <c r="HE255" s="194"/>
      <c r="HF255" s="194"/>
      <c r="HG255" s="194"/>
      <c r="HH255" s="194"/>
      <c r="HI255" s="194"/>
      <c r="HJ255" s="194"/>
      <c r="HK255" s="194"/>
      <c r="HL255" s="194"/>
      <c r="HM255" s="194"/>
      <c r="HN255" s="194"/>
      <c r="HO255" s="194"/>
      <c r="HP255" s="194"/>
      <c r="HQ255" s="194"/>
      <c r="HR255" s="194"/>
      <c r="HS255" s="194"/>
      <c r="HT255" s="194"/>
      <c r="HU255" s="194"/>
    </row>
    <row r="256" spans="1:229" x14ac:dyDescent="0.25">
      <c r="A256" s="17"/>
      <c r="B256" s="18"/>
      <c r="C256" s="18"/>
      <c r="D256" s="19"/>
      <c r="E256" s="18"/>
      <c r="F256" s="18"/>
      <c r="G256" s="16">
        <f t="shared" si="30"/>
        <v>0</v>
      </c>
      <c r="H256" s="16">
        <f t="shared" si="31"/>
        <v>0</v>
      </c>
      <c r="I256" s="36">
        <f t="shared" si="32"/>
        <v>0</v>
      </c>
      <c r="J256" s="38"/>
      <c r="K256" s="38"/>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f t="shared" si="33"/>
        <v>0</v>
      </c>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194"/>
      <c r="GB256" s="194"/>
      <c r="GC256" s="194"/>
      <c r="GD256" s="194"/>
      <c r="GE256" s="194"/>
      <c r="GF256" s="194"/>
      <c r="GG256" s="194"/>
      <c r="GH256" s="194"/>
      <c r="GI256" s="194"/>
      <c r="GJ256" s="194"/>
      <c r="GK256" s="194"/>
      <c r="GL256" s="194"/>
      <c r="GM256" s="194">
        <f t="shared" si="34"/>
        <v>0</v>
      </c>
      <c r="GN256" s="194">
        <f t="shared" si="35"/>
        <v>0</v>
      </c>
      <c r="GO256" s="194"/>
      <c r="GP256" s="194"/>
      <c r="GQ256" s="194"/>
      <c r="GR256" s="194"/>
      <c r="GS256" s="194"/>
      <c r="GT256" s="194"/>
      <c r="GU256" s="194"/>
      <c r="GV256" s="194"/>
      <c r="GW256" s="194"/>
      <c r="GX256" s="194">
        <f t="shared" si="36"/>
        <v>0</v>
      </c>
      <c r="GY256" s="194"/>
      <c r="GZ256" s="194"/>
      <c r="HA256" s="194"/>
      <c r="HB256" s="194"/>
      <c r="HC256" s="194"/>
      <c r="HD256" s="194"/>
      <c r="HE256" s="194"/>
      <c r="HF256" s="194"/>
      <c r="HG256" s="194"/>
      <c r="HH256" s="194"/>
      <c r="HI256" s="194"/>
      <c r="HJ256" s="194"/>
      <c r="HK256" s="194"/>
      <c r="HL256" s="194"/>
      <c r="HM256" s="194"/>
      <c r="HN256" s="194"/>
      <c r="HO256" s="194"/>
      <c r="HP256" s="194"/>
      <c r="HQ256" s="194"/>
      <c r="HR256" s="194"/>
      <c r="HS256" s="194"/>
      <c r="HT256" s="194"/>
      <c r="HU256" s="194"/>
    </row>
    <row r="257" spans="1:229" x14ac:dyDescent="0.25">
      <c r="A257" s="17"/>
      <c r="B257" s="18"/>
      <c r="C257" s="18"/>
      <c r="D257" s="19"/>
      <c r="E257" s="18"/>
      <c r="F257" s="18"/>
      <c r="G257" s="16">
        <f t="shared" si="30"/>
        <v>0</v>
      </c>
      <c r="H257" s="16">
        <f t="shared" si="31"/>
        <v>0</v>
      </c>
      <c r="I257" s="36">
        <f t="shared" si="32"/>
        <v>0</v>
      </c>
      <c r="J257" s="38"/>
      <c r="K257" s="38"/>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f t="shared" si="33"/>
        <v>0</v>
      </c>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194"/>
      <c r="GB257" s="194"/>
      <c r="GC257" s="194"/>
      <c r="GD257" s="194"/>
      <c r="GE257" s="194"/>
      <c r="GF257" s="194"/>
      <c r="GG257" s="194"/>
      <c r="GH257" s="194"/>
      <c r="GI257" s="194"/>
      <c r="GJ257" s="194"/>
      <c r="GK257" s="194"/>
      <c r="GL257" s="194"/>
      <c r="GM257" s="194">
        <f t="shared" si="34"/>
        <v>0</v>
      </c>
      <c r="GN257" s="194">
        <f t="shared" si="35"/>
        <v>0</v>
      </c>
      <c r="GO257" s="194"/>
      <c r="GP257" s="194"/>
      <c r="GQ257" s="194"/>
      <c r="GR257" s="194"/>
      <c r="GS257" s="194"/>
      <c r="GT257" s="194"/>
      <c r="GU257" s="194"/>
      <c r="GV257" s="194"/>
      <c r="GW257" s="194"/>
      <c r="GX257" s="194">
        <f t="shared" si="36"/>
        <v>0</v>
      </c>
      <c r="GY257" s="194"/>
      <c r="GZ257" s="194"/>
      <c r="HA257" s="194"/>
      <c r="HB257" s="194"/>
      <c r="HC257" s="194"/>
      <c r="HD257" s="194"/>
      <c r="HE257" s="194"/>
      <c r="HF257" s="194"/>
      <c r="HG257" s="194"/>
      <c r="HH257" s="194"/>
      <c r="HI257" s="194"/>
      <c r="HJ257" s="194"/>
      <c r="HK257" s="194"/>
      <c r="HL257" s="194"/>
      <c r="HM257" s="194"/>
      <c r="HN257" s="194"/>
      <c r="HO257" s="194"/>
      <c r="HP257" s="194"/>
      <c r="HQ257" s="194"/>
      <c r="HR257" s="194"/>
      <c r="HS257" s="194"/>
      <c r="HT257" s="194"/>
      <c r="HU257" s="194"/>
    </row>
    <row r="258" spans="1:229" x14ac:dyDescent="0.25">
      <c r="A258" s="17"/>
      <c r="B258" s="18"/>
      <c r="C258" s="18"/>
      <c r="D258" s="19"/>
      <c r="E258" s="18"/>
      <c r="F258" s="18"/>
      <c r="G258" s="16">
        <f t="shared" si="30"/>
        <v>0</v>
      </c>
      <c r="H258" s="16">
        <f t="shared" si="31"/>
        <v>0</v>
      </c>
      <c r="I258" s="36">
        <f t="shared" si="32"/>
        <v>0</v>
      </c>
      <c r="J258" s="38"/>
      <c r="K258" s="38"/>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f t="shared" si="33"/>
        <v>0</v>
      </c>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194"/>
      <c r="GB258" s="194"/>
      <c r="GC258" s="194"/>
      <c r="GD258" s="194"/>
      <c r="GE258" s="194"/>
      <c r="GF258" s="194"/>
      <c r="GG258" s="194"/>
      <c r="GH258" s="194"/>
      <c r="GI258" s="194"/>
      <c r="GJ258" s="194"/>
      <c r="GK258" s="194"/>
      <c r="GL258" s="194"/>
      <c r="GM258" s="194">
        <f t="shared" si="34"/>
        <v>0</v>
      </c>
      <c r="GN258" s="194">
        <f t="shared" si="35"/>
        <v>0</v>
      </c>
      <c r="GO258" s="194"/>
      <c r="GP258" s="194"/>
      <c r="GQ258" s="194"/>
      <c r="GR258" s="194"/>
      <c r="GS258" s="194"/>
      <c r="GT258" s="194"/>
      <c r="GU258" s="194"/>
      <c r="GV258" s="194"/>
      <c r="GW258" s="194"/>
      <c r="GX258" s="194">
        <f t="shared" si="36"/>
        <v>0</v>
      </c>
      <c r="GY258" s="194"/>
      <c r="GZ258" s="194"/>
      <c r="HA258" s="194"/>
      <c r="HB258" s="194"/>
      <c r="HC258" s="194"/>
      <c r="HD258" s="194"/>
      <c r="HE258" s="194"/>
      <c r="HF258" s="194"/>
      <c r="HG258" s="194"/>
      <c r="HH258" s="194"/>
      <c r="HI258" s="194"/>
      <c r="HJ258" s="194"/>
      <c r="HK258" s="194"/>
      <c r="HL258" s="194"/>
      <c r="HM258" s="194"/>
      <c r="HN258" s="194"/>
      <c r="HO258" s="194"/>
      <c r="HP258" s="194"/>
      <c r="HQ258" s="194"/>
      <c r="HR258" s="194"/>
      <c r="HS258" s="194"/>
      <c r="HT258" s="194"/>
      <c r="HU258" s="194"/>
    </row>
    <row r="259" spans="1:229" x14ac:dyDescent="0.25">
      <c r="A259" s="17"/>
      <c r="B259" s="18"/>
      <c r="C259" s="18"/>
      <c r="D259" s="19"/>
      <c r="E259" s="18"/>
      <c r="F259" s="18"/>
      <c r="G259" s="16">
        <f t="shared" si="30"/>
        <v>0</v>
      </c>
      <c r="H259" s="16">
        <f t="shared" si="31"/>
        <v>0</v>
      </c>
      <c r="I259" s="36">
        <f t="shared" si="32"/>
        <v>0</v>
      </c>
      <c r="J259" s="38"/>
      <c r="K259" s="38"/>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f t="shared" si="33"/>
        <v>0</v>
      </c>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194"/>
      <c r="GB259" s="194"/>
      <c r="GC259" s="194"/>
      <c r="GD259" s="194"/>
      <c r="GE259" s="194"/>
      <c r="GF259" s="194"/>
      <c r="GG259" s="194"/>
      <c r="GH259" s="194"/>
      <c r="GI259" s="194"/>
      <c r="GJ259" s="194"/>
      <c r="GK259" s="194"/>
      <c r="GL259" s="194"/>
      <c r="GM259" s="194">
        <f t="shared" si="34"/>
        <v>0</v>
      </c>
      <c r="GN259" s="194">
        <f t="shared" si="35"/>
        <v>0</v>
      </c>
      <c r="GO259" s="194"/>
      <c r="GP259" s="194"/>
      <c r="GQ259" s="194"/>
      <c r="GR259" s="194"/>
      <c r="GS259" s="194"/>
      <c r="GT259" s="194"/>
      <c r="GU259" s="194"/>
      <c r="GV259" s="194"/>
      <c r="GW259" s="194"/>
      <c r="GX259" s="194">
        <f t="shared" si="36"/>
        <v>0</v>
      </c>
      <c r="GY259" s="194"/>
      <c r="GZ259" s="194"/>
      <c r="HA259" s="194"/>
      <c r="HB259" s="194"/>
      <c r="HC259" s="194"/>
      <c r="HD259" s="194"/>
      <c r="HE259" s="194"/>
      <c r="HF259" s="194"/>
      <c r="HG259" s="194"/>
      <c r="HH259" s="194"/>
      <c r="HI259" s="194"/>
      <c r="HJ259" s="194"/>
      <c r="HK259" s="194"/>
      <c r="HL259" s="194"/>
      <c r="HM259" s="194"/>
      <c r="HN259" s="194"/>
      <c r="HO259" s="194"/>
      <c r="HP259" s="194"/>
      <c r="HQ259" s="194"/>
      <c r="HR259" s="194"/>
      <c r="HS259" s="194"/>
      <c r="HT259" s="194"/>
      <c r="HU259" s="194"/>
    </row>
    <row r="260" spans="1:229" x14ac:dyDescent="0.25">
      <c r="A260" s="17"/>
      <c r="B260" s="18"/>
      <c r="C260" s="18"/>
      <c r="D260" s="19"/>
      <c r="E260" s="18"/>
      <c r="F260" s="18"/>
      <c r="G260" s="16">
        <f t="shared" si="30"/>
        <v>0</v>
      </c>
      <c r="H260" s="16">
        <f t="shared" si="31"/>
        <v>0</v>
      </c>
      <c r="I260" s="36">
        <f t="shared" si="32"/>
        <v>0</v>
      </c>
      <c r="J260" s="38"/>
      <c r="K260" s="38"/>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f t="shared" si="33"/>
        <v>0</v>
      </c>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194"/>
      <c r="GB260" s="194"/>
      <c r="GC260" s="194"/>
      <c r="GD260" s="194"/>
      <c r="GE260" s="194"/>
      <c r="GF260" s="194"/>
      <c r="GG260" s="194"/>
      <c r="GH260" s="194"/>
      <c r="GI260" s="194"/>
      <c r="GJ260" s="194"/>
      <c r="GK260" s="194"/>
      <c r="GL260" s="194"/>
      <c r="GM260" s="194">
        <f t="shared" si="34"/>
        <v>0</v>
      </c>
      <c r="GN260" s="194">
        <f t="shared" si="35"/>
        <v>0</v>
      </c>
      <c r="GO260" s="194"/>
      <c r="GP260" s="194"/>
      <c r="GQ260" s="194"/>
      <c r="GR260" s="194"/>
      <c r="GS260" s="194"/>
      <c r="GT260" s="194"/>
      <c r="GU260" s="194"/>
      <c r="GV260" s="194"/>
      <c r="GW260" s="194"/>
      <c r="GX260" s="194">
        <f t="shared" si="36"/>
        <v>0</v>
      </c>
      <c r="GY260" s="194"/>
      <c r="GZ260" s="194"/>
      <c r="HA260" s="194"/>
      <c r="HB260" s="194"/>
      <c r="HC260" s="194"/>
      <c r="HD260" s="194"/>
      <c r="HE260" s="194"/>
      <c r="HF260" s="194"/>
      <c r="HG260" s="194"/>
      <c r="HH260" s="194"/>
      <c r="HI260" s="194"/>
      <c r="HJ260" s="194"/>
      <c r="HK260" s="194"/>
      <c r="HL260" s="194"/>
      <c r="HM260" s="194"/>
      <c r="HN260" s="194"/>
      <c r="HO260" s="194"/>
      <c r="HP260" s="194"/>
      <c r="HQ260" s="194"/>
      <c r="HR260" s="194"/>
      <c r="HS260" s="194"/>
      <c r="HT260" s="194"/>
      <c r="HU260" s="194"/>
    </row>
    <row r="261" spans="1:229" x14ac:dyDescent="0.25">
      <c r="A261" s="17"/>
      <c r="B261" s="18"/>
      <c r="C261" s="18"/>
      <c r="D261" s="19"/>
      <c r="E261" s="18"/>
      <c r="F261" s="18"/>
      <c r="G261" s="16">
        <f t="shared" ref="G261:G324" si="37">J261+L261+N261+O261+P261+T261+U261+V261+AN261+AP261+BA261+BC261+DP261+DR261+EE261+EG261+EJ261+EL261+ES261+EU261+FE261+FG261+FP261+GA261+GC261+HJ261+HL261+CZ261+DB261+FR261+GP261+HE261+BW261</f>
        <v>0</v>
      </c>
      <c r="H261" s="16">
        <f t="shared" ref="H261:H324" si="38">SUM(K261,M261,Q261,R261,S261,W261,X261,Y261,AO261,AQ261,AR261,AS261,AU261,AX261,BB261,BD261,BK261,BL261,BM261,BQ261,BR261,BT261,DG261,DH261,DI261,DQ261,DS261,DW261,DX261,DY261,,EF261,EH261,EK261,EM261,ET261,EV261,EW261,EX261,EY261,FW261,GB261,GD261,GE261,GF261,GG261,GH261,GI261,GK261,HK261,HM261,HN261,HO261,HP261,HQ261,HR261,HU261,FF261,FH261,FI261,FJ261,FK261,FN261,FQ261,FS261,FT261,FU261,FV261,FX261,AT261,AV261,AW261,BE261,BF261,BG261,BH261,GJ261,FL261,DZ261,EN261,EO261,EP261,EQ261,EZ261,FA261,FC261,FB261,FM261,FY261,Z261,AA261,AB261,AC261,AD261,AE261,AF261,AG261,AH261,AI261,AJ261,AK261,HS261,HT261,BY261,DA261,DC261,DD261,DE261,DF261,DT261,DU261,DV261,GR261,GV261,GY261,GZ261,HA261,HC261,HG261,GT261)</f>
        <v>0</v>
      </c>
      <c r="I261" s="36">
        <f t="shared" ref="I261:I324" si="39">G261+H261</f>
        <v>0</v>
      </c>
      <c r="J261" s="38"/>
      <c r="K261" s="38"/>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f t="shared" si="33"/>
        <v>0</v>
      </c>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194"/>
      <c r="GB261" s="194"/>
      <c r="GC261" s="194"/>
      <c r="GD261" s="194"/>
      <c r="GE261" s="194"/>
      <c r="GF261" s="194"/>
      <c r="GG261" s="194"/>
      <c r="GH261" s="194"/>
      <c r="GI261" s="194"/>
      <c r="GJ261" s="194"/>
      <c r="GK261" s="194"/>
      <c r="GL261" s="194"/>
      <c r="GM261" s="194">
        <f t="shared" si="34"/>
        <v>0</v>
      </c>
      <c r="GN261" s="194">
        <f t="shared" si="35"/>
        <v>0</v>
      </c>
      <c r="GO261" s="194"/>
      <c r="GP261" s="194"/>
      <c r="GQ261" s="194"/>
      <c r="GR261" s="194"/>
      <c r="GS261" s="194"/>
      <c r="GT261" s="194"/>
      <c r="GU261" s="194"/>
      <c r="GV261" s="194"/>
      <c r="GW261" s="194"/>
      <c r="GX261" s="194">
        <f t="shared" si="36"/>
        <v>0</v>
      </c>
      <c r="GY261" s="194"/>
      <c r="GZ261" s="194"/>
      <c r="HA261" s="194"/>
      <c r="HB261" s="194"/>
      <c r="HC261" s="194"/>
      <c r="HD261" s="194"/>
      <c r="HE261" s="194"/>
      <c r="HF261" s="194"/>
      <c r="HG261" s="194"/>
      <c r="HH261" s="194"/>
      <c r="HI261" s="194"/>
      <c r="HJ261" s="194"/>
      <c r="HK261" s="194"/>
      <c r="HL261" s="194"/>
      <c r="HM261" s="194"/>
      <c r="HN261" s="194"/>
      <c r="HO261" s="194"/>
      <c r="HP261" s="194"/>
      <c r="HQ261" s="194"/>
      <c r="HR261" s="194"/>
      <c r="HS261" s="194"/>
      <c r="HT261" s="194"/>
      <c r="HU261" s="194"/>
    </row>
    <row r="262" spans="1:229" x14ac:dyDescent="0.25">
      <c r="A262" s="17"/>
      <c r="B262" s="18"/>
      <c r="C262" s="18"/>
      <c r="D262" s="19"/>
      <c r="E262" s="18"/>
      <c r="F262" s="18"/>
      <c r="G262" s="16">
        <f t="shared" si="37"/>
        <v>0</v>
      </c>
      <c r="H262" s="16">
        <f t="shared" si="38"/>
        <v>0</v>
      </c>
      <c r="I262" s="36">
        <f t="shared" si="39"/>
        <v>0</v>
      </c>
      <c r="J262" s="38"/>
      <c r="K262" s="38"/>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f t="shared" ref="BY262:BY282" si="40">CA262+CC262</f>
        <v>0</v>
      </c>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194"/>
      <c r="GB262" s="194"/>
      <c r="GC262" s="194"/>
      <c r="GD262" s="194"/>
      <c r="GE262" s="194"/>
      <c r="GF262" s="194"/>
      <c r="GG262" s="194"/>
      <c r="GH262" s="194"/>
      <c r="GI262" s="194"/>
      <c r="GJ262" s="194"/>
      <c r="GK262" s="194"/>
      <c r="GL262" s="194"/>
      <c r="GM262" s="194">
        <f t="shared" ref="GM262:GM325" si="41">SUM(GO262,GQ262,GU262,GW262,HB262,HD262,HF262)</f>
        <v>0</v>
      </c>
      <c r="GN262" s="194">
        <f t="shared" ref="GN262:GN325" si="42">SUM(GP262,GR262,GV262,GX262,HC262,HE262,HG262,GT262)</f>
        <v>0</v>
      </c>
      <c r="GO262" s="194"/>
      <c r="GP262" s="194"/>
      <c r="GQ262" s="194"/>
      <c r="GR262" s="194"/>
      <c r="GS262" s="194"/>
      <c r="GT262" s="194"/>
      <c r="GU262" s="194"/>
      <c r="GV262" s="194"/>
      <c r="GW262" s="194"/>
      <c r="GX262" s="194">
        <f t="shared" ref="GX262:GX325" si="43">SUM(GY262:HA262)</f>
        <v>0</v>
      </c>
      <c r="GY262" s="194"/>
      <c r="GZ262" s="194"/>
      <c r="HA262" s="194"/>
      <c r="HB262" s="194"/>
      <c r="HC262" s="194"/>
      <c r="HD262" s="194"/>
      <c r="HE262" s="194"/>
      <c r="HF262" s="194"/>
      <c r="HG262" s="194"/>
      <c r="HH262" s="194"/>
      <c r="HI262" s="194"/>
      <c r="HJ262" s="194"/>
      <c r="HK262" s="194"/>
      <c r="HL262" s="194"/>
      <c r="HM262" s="194"/>
      <c r="HN262" s="194"/>
      <c r="HO262" s="194"/>
      <c r="HP262" s="194"/>
      <c r="HQ262" s="194"/>
      <c r="HR262" s="194"/>
      <c r="HS262" s="194"/>
      <c r="HT262" s="194"/>
      <c r="HU262" s="194"/>
    </row>
    <row r="263" spans="1:229" x14ac:dyDescent="0.25">
      <c r="A263" s="17"/>
      <c r="B263" s="18"/>
      <c r="C263" s="18"/>
      <c r="D263" s="19"/>
      <c r="E263" s="18"/>
      <c r="F263" s="18"/>
      <c r="G263" s="16">
        <f t="shared" si="37"/>
        <v>0</v>
      </c>
      <c r="H263" s="16">
        <f t="shared" si="38"/>
        <v>0</v>
      </c>
      <c r="I263" s="36">
        <f t="shared" si="39"/>
        <v>0</v>
      </c>
      <c r="J263" s="38"/>
      <c r="K263" s="38"/>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f t="shared" si="40"/>
        <v>0</v>
      </c>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194"/>
      <c r="GB263" s="194"/>
      <c r="GC263" s="194"/>
      <c r="GD263" s="194"/>
      <c r="GE263" s="194"/>
      <c r="GF263" s="194"/>
      <c r="GG263" s="194"/>
      <c r="GH263" s="194"/>
      <c r="GI263" s="194"/>
      <c r="GJ263" s="194"/>
      <c r="GK263" s="194"/>
      <c r="GL263" s="194"/>
      <c r="GM263" s="194">
        <f t="shared" si="41"/>
        <v>0</v>
      </c>
      <c r="GN263" s="194">
        <f t="shared" si="42"/>
        <v>0</v>
      </c>
      <c r="GO263" s="194"/>
      <c r="GP263" s="194"/>
      <c r="GQ263" s="194"/>
      <c r="GR263" s="194"/>
      <c r="GS263" s="194"/>
      <c r="GT263" s="194"/>
      <c r="GU263" s="194"/>
      <c r="GV263" s="194"/>
      <c r="GW263" s="194"/>
      <c r="GX263" s="194">
        <f t="shared" si="43"/>
        <v>0</v>
      </c>
      <c r="GY263" s="194"/>
      <c r="GZ263" s="194"/>
      <c r="HA263" s="194"/>
      <c r="HB263" s="194"/>
      <c r="HC263" s="194"/>
      <c r="HD263" s="194"/>
      <c r="HE263" s="194"/>
      <c r="HF263" s="194"/>
      <c r="HG263" s="194"/>
      <c r="HH263" s="194"/>
      <c r="HI263" s="194"/>
      <c r="HJ263" s="194"/>
      <c r="HK263" s="194"/>
      <c r="HL263" s="194"/>
      <c r="HM263" s="194"/>
      <c r="HN263" s="194"/>
      <c r="HO263" s="194"/>
      <c r="HP263" s="194"/>
      <c r="HQ263" s="194"/>
      <c r="HR263" s="194"/>
      <c r="HS263" s="194"/>
      <c r="HT263" s="194"/>
      <c r="HU263" s="194"/>
    </row>
    <row r="264" spans="1:229" x14ac:dyDescent="0.25">
      <c r="A264" s="17"/>
      <c r="B264" s="18"/>
      <c r="C264" s="18"/>
      <c r="D264" s="19"/>
      <c r="E264" s="18"/>
      <c r="F264" s="18"/>
      <c r="G264" s="16">
        <f t="shared" si="37"/>
        <v>0</v>
      </c>
      <c r="H264" s="16">
        <f t="shared" si="38"/>
        <v>0</v>
      </c>
      <c r="I264" s="36">
        <f t="shared" si="39"/>
        <v>0</v>
      </c>
      <c r="J264" s="38"/>
      <c r="K264" s="38"/>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f t="shared" si="40"/>
        <v>0</v>
      </c>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194"/>
      <c r="GB264" s="194"/>
      <c r="GC264" s="194"/>
      <c r="GD264" s="194"/>
      <c r="GE264" s="194"/>
      <c r="GF264" s="194"/>
      <c r="GG264" s="194"/>
      <c r="GH264" s="194"/>
      <c r="GI264" s="194"/>
      <c r="GJ264" s="194"/>
      <c r="GK264" s="194"/>
      <c r="GL264" s="194"/>
      <c r="GM264" s="194">
        <f t="shared" si="41"/>
        <v>0</v>
      </c>
      <c r="GN264" s="194">
        <f t="shared" si="42"/>
        <v>0</v>
      </c>
      <c r="GO264" s="194"/>
      <c r="GP264" s="194"/>
      <c r="GQ264" s="194"/>
      <c r="GR264" s="194"/>
      <c r="GS264" s="194"/>
      <c r="GT264" s="194"/>
      <c r="GU264" s="194"/>
      <c r="GV264" s="194"/>
      <c r="GW264" s="194"/>
      <c r="GX264" s="194">
        <f t="shared" si="43"/>
        <v>0</v>
      </c>
      <c r="GY264" s="194"/>
      <c r="GZ264" s="194"/>
      <c r="HA264" s="194"/>
      <c r="HB264" s="194"/>
      <c r="HC264" s="194"/>
      <c r="HD264" s="194"/>
      <c r="HE264" s="194"/>
      <c r="HF264" s="194"/>
      <c r="HG264" s="194"/>
      <c r="HH264" s="194"/>
      <c r="HI264" s="194"/>
      <c r="HJ264" s="194"/>
      <c r="HK264" s="194"/>
      <c r="HL264" s="194"/>
      <c r="HM264" s="194"/>
      <c r="HN264" s="194"/>
      <c r="HO264" s="194"/>
      <c r="HP264" s="194"/>
      <c r="HQ264" s="194"/>
      <c r="HR264" s="194"/>
      <c r="HS264" s="194"/>
      <c r="HT264" s="194"/>
      <c r="HU264" s="194"/>
    </row>
    <row r="265" spans="1:229" x14ac:dyDescent="0.25">
      <c r="A265" s="17"/>
      <c r="B265" s="18"/>
      <c r="C265" s="18"/>
      <c r="D265" s="19"/>
      <c r="E265" s="18"/>
      <c r="F265" s="18"/>
      <c r="G265" s="16">
        <f t="shared" si="37"/>
        <v>0</v>
      </c>
      <c r="H265" s="16">
        <f t="shared" si="38"/>
        <v>0</v>
      </c>
      <c r="I265" s="36">
        <f t="shared" si="39"/>
        <v>0</v>
      </c>
      <c r="J265" s="38"/>
      <c r="K265" s="38"/>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f t="shared" si="40"/>
        <v>0</v>
      </c>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194"/>
      <c r="GB265" s="194"/>
      <c r="GC265" s="194"/>
      <c r="GD265" s="194"/>
      <c r="GE265" s="194"/>
      <c r="GF265" s="194"/>
      <c r="GG265" s="194"/>
      <c r="GH265" s="194"/>
      <c r="GI265" s="194"/>
      <c r="GJ265" s="194"/>
      <c r="GK265" s="194"/>
      <c r="GL265" s="194"/>
      <c r="GM265" s="194">
        <f t="shared" si="41"/>
        <v>0</v>
      </c>
      <c r="GN265" s="194">
        <f t="shared" si="42"/>
        <v>0</v>
      </c>
      <c r="GO265" s="194"/>
      <c r="GP265" s="194"/>
      <c r="GQ265" s="194"/>
      <c r="GR265" s="194"/>
      <c r="GS265" s="194"/>
      <c r="GT265" s="194"/>
      <c r="GU265" s="194"/>
      <c r="GV265" s="194"/>
      <c r="GW265" s="194"/>
      <c r="GX265" s="194">
        <f t="shared" si="43"/>
        <v>0</v>
      </c>
      <c r="GY265" s="194"/>
      <c r="GZ265" s="194"/>
      <c r="HA265" s="194"/>
      <c r="HB265" s="194"/>
      <c r="HC265" s="194"/>
      <c r="HD265" s="194"/>
      <c r="HE265" s="194"/>
      <c r="HF265" s="194"/>
      <c r="HG265" s="194"/>
      <c r="HH265" s="194"/>
      <c r="HI265" s="194"/>
      <c r="HJ265" s="194"/>
      <c r="HK265" s="194"/>
      <c r="HL265" s="194"/>
      <c r="HM265" s="194"/>
      <c r="HN265" s="194"/>
      <c r="HO265" s="194"/>
      <c r="HP265" s="194"/>
      <c r="HQ265" s="194"/>
      <c r="HR265" s="194"/>
      <c r="HS265" s="194"/>
      <c r="HT265" s="194"/>
      <c r="HU265" s="194"/>
    </row>
    <row r="266" spans="1:229" x14ac:dyDescent="0.25">
      <c r="A266" s="17"/>
      <c r="B266" s="18"/>
      <c r="C266" s="18"/>
      <c r="D266" s="19"/>
      <c r="E266" s="18"/>
      <c r="F266" s="18"/>
      <c r="G266" s="16">
        <f t="shared" si="37"/>
        <v>0</v>
      </c>
      <c r="H266" s="16">
        <f t="shared" si="38"/>
        <v>0</v>
      </c>
      <c r="I266" s="36">
        <f t="shared" si="39"/>
        <v>0</v>
      </c>
      <c r="J266" s="38"/>
      <c r="K266" s="38"/>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f t="shared" si="40"/>
        <v>0</v>
      </c>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194"/>
      <c r="GB266" s="194"/>
      <c r="GC266" s="194"/>
      <c r="GD266" s="194"/>
      <c r="GE266" s="194"/>
      <c r="GF266" s="194"/>
      <c r="GG266" s="194"/>
      <c r="GH266" s="194"/>
      <c r="GI266" s="194"/>
      <c r="GJ266" s="194"/>
      <c r="GK266" s="194"/>
      <c r="GL266" s="194"/>
      <c r="GM266" s="194">
        <f t="shared" si="41"/>
        <v>0</v>
      </c>
      <c r="GN266" s="194">
        <f t="shared" si="42"/>
        <v>0</v>
      </c>
      <c r="GO266" s="194"/>
      <c r="GP266" s="194"/>
      <c r="GQ266" s="194"/>
      <c r="GR266" s="194"/>
      <c r="GS266" s="194"/>
      <c r="GT266" s="194"/>
      <c r="GU266" s="194"/>
      <c r="GV266" s="194"/>
      <c r="GW266" s="194"/>
      <c r="GX266" s="194">
        <f t="shared" si="43"/>
        <v>0</v>
      </c>
      <c r="GY266" s="194"/>
      <c r="GZ266" s="194"/>
      <c r="HA266" s="194"/>
      <c r="HB266" s="194"/>
      <c r="HC266" s="194"/>
      <c r="HD266" s="194"/>
      <c r="HE266" s="194"/>
      <c r="HF266" s="194"/>
      <c r="HG266" s="194"/>
      <c r="HH266" s="194"/>
      <c r="HI266" s="194"/>
      <c r="HJ266" s="194"/>
      <c r="HK266" s="194"/>
      <c r="HL266" s="194"/>
      <c r="HM266" s="194"/>
      <c r="HN266" s="194"/>
      <c r="HO266" s="194"/>
      <c r="HP266" s="194"/>
      <c r="HQ266" s="194"/>
      <c r="HR266" s="194"/>
      <c r="HS266" s="194"/>
      <c r="HT266" s="194"/>
      <c r="HU266" s="194"/>
    </row>
    <row r="267" spans="1:229" x14ac:dyDescent="0.25">
      <c r="A267" s="17"/>
      <c r="B267" s="18"/>
      <c r="C267" s="18"/>
      <c r="D267" s="19"/>
      <c r="E267" s="18"/>
      <c r="F267" s="18"/>
      <c r="G267" s="16">
        <f t="shared" si="37"/>
        <v>0</v>
      </c>
      <c r="H267" s="16">
        <f t="shared" si="38"/>
        <v>0</v>
      </c>
      <c r="I267" s="36">
        <f t="shared" si="39"/>
        <v>0</v>
      </c>
      <c r="J267" s="38"/>
      <c r="K267" s="38"/>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f t="shared" si="40"/>
        <v>0</v>
      </c>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194"/>
      <c r="GB267" s="194"/>
      <c r="GC267" s="194"/>
      <c r="GD267" s="194"/>
      <c r="GE267" s="194"/>
      <c r="GF267" s="194"/>
      <c r="GG267" s="194"/>
      <c r="GH267" s="194"/>
      <c r="GI267" s="194"/>
      <c r="GJ267" s="194"/>
      <c r="GK267" s="194"/>
      <c r="GL267" s="194"/>
      <c r="GM267" s="194">
        <f t="shared" si="41"/>
        <v>0</v>
      </c>
      <c r="GN267" s="194">
        <f t="shared" si="42"/>
        <v>0</v>
      </c>
      <c r="GO267" s="194"/>
      <c r="GP267" s="194"/>
      <c r="GQ267" s="194"/>
      <c r="GR267" s="194"/>
      <c r="GS267" s="194"/>
      <c r="GT267" s="194"/>
      <c r="GU267" s="194"/>
      <c r="GV267" s="194"/>
      <c r="GW267" s="194"/>
      <c r="GX267" s="194">
        <f t="shared" si="43"/>
        <v>0</v>
      </c>
      <c r="GY267" s="194"/>
      <c r="GZ267" s="194"/>
      <c r="HA267" s="194"/>
      <c r="HB267" s="194"/>
      <c r="HC267" s="194"/>
      <c r="HD267" s="194"/>
      <c r="HE267" s="194"/>
      <c r="HF267" s="194"/>
      <c r="HG267" s="194"/>
      <c r="HH267" s="194"/>
      <c r="HI267" s="194"/>
      <c r="HJ267" s="194"/>
      <c r="HK267" s="194"/>
      <c r="HL267" s="194"/>
      <c r="HM267" s="194"/>
      <c r="HN267" s="194"/>
      <c r="HO267" s="194"/>
      <c r="HP267" s="194"/>
      <c r="HQ267" s="194"/>
      <c r="HR267" s="194"/>
      <c r="HS267" s="194"/>
      <c r="HT267" s="194"/>
      <c r="HU267" s="194"/>
    </row>
    <row r="268" spans="1:229" x14ac:dyDescent="0.25">
      <c r="A268" s="17"/>
      <c r="B268" s="18"/>
      <c r="C268" s="18"/>
      <c r="D268" s="19"/>
      <c r="E268" s="18"/>
      <c r="F268" s="18"/>
      <c r="G268" s="16">
        <f t="shared" si="37"/>
        <v>0</v>
      </c>
      <c r="H268" s="16">
        <f t="shared" si="38"/>
        <v>0</v>
      </c>
      <c r="I268" s="36">
        <f t="shared" si="39"/>
        <v>0</v>
      </c>
      <c r="J268" s="38"/>
      <c r="K268" s="38"/>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f t="shared" si="40"/>
        <v>0</v>
      </c>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194"/>
      <c r="GB268" s="194"/>
      <c r="GC268" s="194"/>
      <c r="GD268" s="194"/>
      <c r="GE268" s="194"/>
      <c r="GF268" s="194"/>
      <c r="GG268" s="194"/>
      <c r="GH268" s="194"/>
      <c r="GI268" s="194"/>
      <c r="GJ268" s="194"/>
      <c r="GK268" s="194"/>
      <c r="GL268" s="194"/>
      <c r="GM268" s="194">
        <f t="shared" si="41"/>
        <v>0</v>
      </c>
      <c r="GN268" s="194">
        <f t="shared" si="42"/>
        <v>0</v>
      </c>
      <c r="GO268" s="194"/>
      <c r="GP268" s="194"/>
      <c r="GQ268" s="194"/>
      <c r="GR268" s="194"/>
      <c r="GS268" s="194"/>
      <c r="GT268" s="194"/>
      <c r="GU268" s="194"/>
      <c r="GV268" s="194"/>
      <c r="GW268" s="194"/>
      <c r="GX268" s="194">
        <f t="shared" si="43"/>
        <v>0</v>
      </c>
      <c r="GY268" s="194"/>
      <c r="GZ268" s="194"/>
      <c r="HA268" s="194"/>
      <c r="HB268" s="194"/>
      <c r="HC268" s="194"/>
      <c r="HD268" s="194"/>
      <c r="HE268" s="194"/>
      <c r="HF268" s="194"/>
      <c r="HG268" s="194"/>
      <c r="HH268" s="194"/>
      <c r="HI268" s="194"/>
      <c r="HJ268" s="194"/>
      <c r="HK268" s="194"/>
      <c r="HL268" s="194"/>
      <c r="HM268" s="194"/>
      <c r="HN268" s="194"/>
      <c r="HO268" s="194"/>
      <c r="HP268" s="194"/>
      <c r="HQ268" s="194"/>
      <c r="HR268" s="194"/>
      <c r="HS268" s="194"/>
      <c r="HT268" s="194"/>
      <c r="HU268" s="194"/>
    </row>
    <row r="269" spans="1:229" x14ac:dyDescent="0.25">
      <c r="A269" s="17"/>
      <c r="B269" s="18"/>
      <c r="C269" s="18"/>
      <c r="D269" s="19"/>
      <c r="E269" s="18"/>
      <c r="F269" s="18"/>
      <c r="G269" s="16">
        <f t="shared" si="37"/>
        <v>0</v>
      </c>
      <c r="H269" s="16">
        <f t="shared" si="38"/>
        <v>0</v>
      </c>
      <c r="I269" s="36">
        <f t="shared" si="39"/>
        <v>0</v>
      </c>
      <c r="J269" s="38"/>
      <c r="K269" s="38"/>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f t="shared" si="40"/>
        <v>0</v>
      </c>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194"/>
      <c r="GB269" s="194"/>
      <c r="GC269" s="194"/>
      <c r="GD269" s="194"/>
      <c r="GE269" s="194"/>
      <c r="GF269" s="194"/>
      <c r="GG269" s="194"/>
      <c r="GH269" s="194"/>
      <c r="GI269" s="194"/>
      <c r="GJ269" s="194"/>
      <c r="GK269" s="194"/>
      <c r="GL269" s="194"/>
      <c r="GM269" s="194">
        <f t="shared" si="41"/>
        <v>0</v>
      </c>
      <c r="GN269" s="194">
        <f t="shared" si="42"/>
        <v>0</v>
      </c>
      <c r="GO269" s="194"/>
      <c r="GP269" s="194"/>
      <c r="GQ269" s="194"/>
      <c r="GR269" s="194"/>
      <c r="GS269" s="194"/>
      <c r="GT269" s="194"/>
      <c r="GU269" s="194"/>
      <c r="GV269" s="194"/>
      <c r="GW269" s="194"/>
      <c r="GX269" s="194">
        <f t="shared" si="43"/>
        <v>0</v>
      </c>
      <c r="GY269" s="194"/>
      <c r="GZ269" s="194"/>
      <c r="HA269" s="194"/>
      <c r="HB269" s="194"/>
      <c r="HC269" s="194"/>
      <c r="HD269" s="194"/>
      <c r="HE269" s="194"/>
      <c r="HF269" s="194"/>
      <c r="HG269" s="194"/>
      <c r="HH269" s="194"/>
      <c r="HI269" s="194"/>
      <c r="HJ269" s="194"/>
      <c r="HK269" s="194"/>
      <c r="HL269" s="194"/>
      <c r="HM269" s="194"/>
      <c r="HN269" s="194"/>
      <c r="HO269" s="194"/>
      <c r="HP269" s="194"/>
      <c r="HQ269" s="194"/>
      <c r="HR269" s="194"/>
      <c r="HS269" s="194"/>
      <c r="HT269" s="194"/>
      <c r="HU269" s="194"/>
    </row>
    <row r="270" spans="1:229" x14ac:dyDescent="0.25">
      <c r="A270" s="17"/>
      <c r="B270" s="18"/>
      <c r="C270" s="18"/>
      <c r="D270" s="19"/>
      <c r="E270" s="18"/>
      <c r="F270" s="18"/>
      <c r="G270" s="16">
        <f t="shared" si="37"/>
        <v>0</v>
      </c>
      <c r="H270" s="16">
        <f t="shared" si="38"/>
        <v>0</v>
      </c>
      <c r="I270" s="36">
        <f t="shared" si="39"/>
        <v>0</v>
      </c>
      <c r="J270" s="38"/>
      <c r="K270" s="38"/>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f t="shared" si="40"/>
        <v>0</v>
      </c>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194"/>
      <c r="GB270" s="194"/>
      <c r="GC270" s="194"/>
      <c r="GD270" s="194"/>
      <c r="GE270" s="194"/>
      <c r="GF270" s="194"/>
      <c r="GG270" s="194"/>
      <c r="GH270" s="194"/>
      <c r="GI270" s="194"/>
      <c r="GJ270" s="194"/>
      <c r="GK270" s="194"/>
      <c r="GL270" s="194"/>
      <c r="GM270" s="194">
        <f t="shared" si="41"/>
        <v>0</v>
      </c>
      <c r="GN270" s="194">
        <f t="shared" si="42"/>
        <v>0</v>
      </c>
      <c r="GO270" s="194"/>
      <c r="GP270" s="194"/>
      <c r="GQ270" s="194"/>
      <c r="GR270" s="194"/>
      <c r="GS270" s="194"/>
      <c r="GT270" s="194"/>
      <c r="GU270" s="194"/>
      <c r="GV270" s="194"/>
      <c r="GW270" s="194"/>
      <c r="GX270" s="194">
        <f t="shared" si="43"/>
        <v>0</v>
      </c>
      <c r="GY270" s="194"/>
      <c r="GZ270" s="194"/>
      <c r="HA270" s="194"/>
      <c r="HB270" s="194"/>
      <c r="HC270" s="194"/>
      <c r="HD270" s="194"/>
      <c r="HE270" s="194"/>
      <c r="HF270" s="194"/>
      <c r="HG270" s="194"/>
      <c r="HH270" s="194"/>
      <c r="HI270" s="194"/>
      <c r="HJ270" s="194"/>
      <c r="HK270" s="194"/>
      <c r="HL270" s="194"/>
      <c r="HM270" s="194"/>
      <c r="HN270" s="194"/>
      <c r="HO270" s="194"/>
      <c r="HP270" s="194"/>
      <c r="HQ270" s="194"/>
      <c r="HR270" s="194"/>
      <c r="HS270" s="194"/>
      <c r="HT270" s="194"/>
      <c r="HU270" s="194"/>
    </row>
    <row r="271" spans="1:229" x14ac:dyDescent="0.25">
      <c r="A271" s="17"/>
      <c r="B271" s="18"/>
      <c r="C271" s="18"/>
      <c r="D271" s="19"/>
      <c r="E271" s="18"/>
      <c r="F271" s="18"/>
      <c r="G271" s="16">
        <f t="shared" si="37"/>
        <v>0</v>
      </c>
      <c r="H271" s="16">
        <f t="shared" si="38"/>
        <v>0</v>
      </c>
      <c r="I271" s="36">
        <f t="shared" si="39"/>
        <v>0</v>
      </c>
      <c r="J271" s="38"/>
      <c r="K271" s="38"/>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f t="shared" si="40"/>
        <v>0</v>
      </c>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194"/>
      <c r="GB271" s="194"/>
      <c r="GC271" s="194"/>
      <c r="GD271" s="194"/>
      <c r="GE271" s="194"/>
      <c r="GF271" s="194"/>
      <c r="GG271" s="194"/>
      <c r="GH271" s="194"/>
      <c r="GI271" s="194"/>
      <c r="GJ271" s="194"/>
      <c r="GK271" s="194"/>
      <c r="GL271" s="194"/>
      <c r="GM271" s="194">
        <f t="shared" si="41"/>
        <v>0</v>
      </c>
      <c r="GN271" s="194">
        <f t="shared" si="42"/>
        <v>0</v>
      </c>
      <c r="GO271" s="194"/>
      <c r="GP271" s="194"/>
      <c r="GQ271" s="194"/>
      <c r="GR271" s="194"/>
      <c r="GS271" s="194"/>
      <c r="GT271" s="194"/>
      <c r="GU271" s="194"/>
      <c r="GV271" s="194"/>
      <c r="GW271" s="194"/>
      <c r="GX271" s="194">
        <f t="shared" si="43"/>
        <v>0</v>
      </c>
      <c r="GY271" s="194"/>
      <c r="GZ271" s="194"/>
      <c r="HA271" s="194"/>
      <c r="HB271" s="194"/>
      <c r="HC271" s="194"/>
      <c r="HD271" s="194"/>
      <c r="HE271" s="194"/>
      <c r="HF271" s="194"/>
      <c r="HG271" s="194"/>
      <c r="HH271" s="194"/>
      <c r="HI271" s="194"/>
      <c r="HJ271" s="194"/>
      <c r="HK271" s="194"/>
      <c r="HL271" s="194"/>
      <c r="HM271" s="194"/>
      <c r="HN271" s="194"/>
      <c r="HO271" s="194"/>
      <c r="HP271" s="194"/>
      <c r="HQ271" s="194"/>
      <c r="HR271" s="194"/>
      <c r="HS271" s="194"/>
      <c r="HT271" s="194"/>
      <c r="HU271" s="194"/>
    </row>
    <row r="272" spans="1:229" x14ac:dyDescent="0.25">
      <c r="A272" s="17"/>
      <c r="B272" s="18"/>
      <c r="C272" s="18"/>
      <c r="D272" s="19"/>
      <c r="E272" s="18"/>
      <c r="F272" s="18"/>
      <c r="G272" s="16">
        <f t="shared" si="37"/>
        <v>0</v>
      </c>
      <c r="H272" s="16">
        <f t="shared" si="38"/>
        <v>0</v>
      </c>
      <c r="I272" s="36">
        <f t="shared" si="39"/>
        <v>0</v>
      </c>
      <c r="J272" s="38"/>
      <c r="K272" s="38"/>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f t="shared" si="40"/>
        <v>0</v>
      </c>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194"/>
      <c r="GB272" s="194"/>
      <c r="GC272" s="194"/>
      <c r="GD272" s="194"/>
      <c r="GE272" s="194"/>
      <c r="GF272" s="194"/>
      <c r="GG272" s="194"/>
      <c r="GH272" s="194"/>
      <c r="GI272" s="194"/>
      <c r="GJ272" s="194"/>
      <c r="GK272" s="194"/>
      <c r="GL272" s="194"/>
      <c r="GM272" s="194">
        <f t="shared" si="41"/>
        <v>0</v>
      </c>
      <c r="GN272" s="194">
        <f t="shared" si="42"/>
        <v>0</v>
      </c>
      <c r="GO272" s="194"/>
      <c r="GP272" s="194"/>
      <c r="GQ272" s="194"/>
      <c r="GR272" s="194"/>
      <c r="GS272" s="194"/>
      <c r="GT272" s="194"/>
      <c r="GU272" s="194"/>
      <c r="GV272" s="194"/>
      <c r="GW272" s="194"/>
      <c r="GX272" s="194">
        <f t="shared" si="43"/>
        <v>0</v>
      </c>
      <c r="GY272" s="194"/>
      <c r="GZ272" s="194"/>
      <c r="HA272" s="194"/>
      <c r="HB272" s="194"/>
      <c r="HC272" s="194"/>
      <c r="HD272" s="194"/>
      <c r="HE272" s="194"/>
      <c r="HF272" s="194"/>
      <c r="HG272" s="194"/>
      <c r="HH272" s="194"/>
      <c r="HI272" s="194"/>
      <c r="HJ272" s="194"/>
      <c r="HK272" s="194"/>
      <c r="HL272" s="194"/>
      <c r="HM272" s="194"/>
      <c r="HN272" s="194"/>
      <c r="HO272" s="194"/>
      <c r="HP272" s="194"/>
      <c r="HQ272" s="194"/>
      <c r="HR272" s="194"/>
      <c r="HS272" s="194"/>
      <c r="HT272" s="194"/>
      <c r="HU272" s="194"/>
    </row>
    <row r="273" spans="1:229" x14ac:dyDescent="0.25">
      <c r="A273" s="17"/>
      <c r="B273" s="18"/>
      <c r="C273" s="18"/>
      <c r="D273" s="19"/>
      <c r="E273" s="18"/>
      <c r="F273" s="18"/>
      <c r="G273" s="16">
        <f t="shared" si="37"/>
        <v>0</v>
      </c>
      <c r="H273" s="16">
        <f t="shared" si="38"/>
        <v>0</v>
      </c>
      <c r="I273" s="36">
        <f t="shared" si="39"/>
        <v>0</v>
      </c>
      <c r="J273" s="38"/>
      <c r="K273" s="38"/>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f t="shared" si="40"/>
        <v>0</v>
      </c>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194"/>
      <c r="GB273" s="194"/>
      <c r="GC273" s="194"/>
      <c r="GD273" s="194"/>
      <c r="GE273" s="194"/>
      <c r="GF273" s="194"/>
      <c r="GG273" s="194"/>
      <c r="GH273" s="194"/>
      <c r="GI273" s="194"/>
      <c r="GJ273" s="194"/>
      <c r="GK273" s="194"/>
      <c r="GL273" s="194"/>
      <c r="GM273" s="194">
        <f t="shared" si="41"/>
        <v>0</v>
      </c>
      <c r="GN273" s="194">
        <f t="shared" si="42"/>
        <v>0</v>
      </c>
      <c r="GO273" s="194"/>
      <c r="GP273" s="194"/>
      <c r="GQ273" s="194"/>
      <c r="GR273" s="194"/>
      <c r="GS273" s="194"/>
      <c r="GT273" s="194"/>
      <c r="GU273" s="194"/>
      <c r="GV273" s="194"/>
      <c r="GW273" s="194"/>
      <c r="GX273" s="194">
        <f t="shared" si="43"/>
        <v>0</v>
      </c>
      <c r="GY273" s="194"/>
      <c r="GZ273" s="194"/>
      <c r="HA273" s="194"/>
      <c r="HB273" s="194"/>
      <c r="HC273" s="194"/>
      <c r="HD273" s="194"/>
      <c r="HE273" s="194"/>
      <c r="HF273" s="194"/>
      <c r="HG273" s="194"/>
      <c r="HH273" s="194"/>
      <c r="HI273" s="194"/>
      <c r="HJ273" s="194"/>
      <c r="HK273" s="194"/>
      <c r="HL273" s="194"/>
      <c r="HM273" s="194"/>
      <c r="HN273" s="194"/>
      <c r="HO273" s="194"/>
      <c r="HP273" s="194"/>
      <c r="HQ273" s="194"/>
      <c r="HR273" s="194"/>
      <c r="HS273" s="194"/>
      <c r="HT273" s="194"/>
      <c r="HU273" s="194"/>
    </row>
    <row r="274" spans="1:229" x14ac:dyDescent="0.25">
      <c r="A274" s="17"/>
      <c r="B274" s="18"/>
      <c r="C274" s="18"/>
      <c r="D274" s="19"/>
      <c r="E274" s="18"/>
      <c r="F274" s="18"/>
      <c r="G274" s="16">
        <f t="shared" si="37"/>
        <v>0</v>
      </c>
      <c r="H274" s="16">
        <f t="shared" si="38"/>
        <v>0</v>
      </c>
      <c r="I274" s="36">
        <f t="shared" si="39"/>
        <v>0</v>
      </c>
      <c r="J274" s="38"/>
      <c r="K274" s="38"/>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f t="shared" si="40"/>
        <v>0</v>
      </c>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194"/>
      <c r="GB274" s="194"/>
      <c r="GC274" s="194"/>
      <c r="GD274" s="194"/>
      <c r="GE274" s="194"/>
      <c r="GF274" s="194"/>
      <c r="GG274" s="194"/>
      <c r="GH274" s="194"/>
      <c r="GI274" s="194"/>
      <c r="GJ274" s="194"/>
      <c r="GK274" s="194"/>
      <c r="GL274" s="194"/>
      <c r="GM274" s="194">
        <f t="shared" si="41"/>
        <v>0</v>
      </c>
      <c r="GN274" s="194">
        <f t="shared" si="42"/>
        <v>0</v>
      </c>
      <c r="GO274" s="194"/>
      <c r="GP274" s="194"/>
      <c r="GQ274" s="194"/>
      <c r="GR274" s="194"/>
      <c r="GS274" s="194"/>
      <c r="GT274" s="194"/>
      <c r="GU274" s="194"/>
      <c r="GV274" s="194"/>
      <c r="GW274" s="194"/>
      <c r="GX274" s="194">
        <f t="shared" si="43"/>
        <v>0</v>
      </c>
      <c r="GY274" s="194"/>
      <c r="GZ274" s="194"/>
      <c r="HA274" s="194"/>
      <c r="HB274" s="194"/>
      <c r="HC274" s="194"/>
      <c r="HD274" s="194"/>
      <c r="HE274" s="194"/>
      <c r="HF274" s="194"/>
      <c r="HG274" s="194"/>
      <c r="HH274" s="194"/>
      <c r="HI274" s="194"/>
      <c r="HJ274" s="194"/>
      <c r="HK274" s="194"/>
      <c r="HL274" s="194"/>
      <c r="HM274" s="194"/>
      <c r="HN274" s="194"/>
      <c r="HO274" s="194"/>
      <c r="HP274" s="194"/>
      <c r="HQ274" s="194"/>
      <c r="HR274" s="194"/>
      <c r="HS274" s="194"/>
      <c r="HT274" s="194"/>
      <c r="HU274" s="194"/>
    </row>
    <row r="275" spans="1:229" x14ac:dyDescent="0.25">
      <c r="A275" s="17"/>
      <c r="B275" s="18"/>
      <c r="C275" s="18"/>
      <c r="D275" s="19"/>
      <c r="E275" s="18"/>
      <c r="F275" s="18"/>
      <c r="G275" s="16">
        <f t="shared" si="37"/>
        <v>0</v>
      </c>
      <c r="H275" s="16">
        <f t="shared" si="38"/>
        <v>0</v>
      </c>
      <c r="I275" s="36">
        <f t="shared" si="39"/>
        <v>0</v>
      </c>
      <c r="J275" s="38"/>
      <c r="K275" s="38"/>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f t="shared" si="40"/>
        <v>0</v>
      </c>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194"/>
      <c r="GB275" s="194"/>
      <c r="GC275" s="194"/>
      <c r="GD275" s="194"/>
      <c r="GE275" s="194"/>
      <c r="GF275" s="194"/>
      <c r="GG275" s="194"/>
      <c r="GH275" s="194"/>
      <c r="GI275" s="194"/>
      <c r="GJ275" s="194"/>
      <c r="GK275" s="194"/>
      <c r="GL275" s="194"/>
      <c r="GM275" s="194">
        <f t="shared" si="41"/>
        <v>0</v>
      </c>
      <c r="GN275" s="194">
        <f t="shared" si="42"/>
        <v>0</v>
      </c>
      <c r="GO275" s="194"/>
      <c r="GP275" s="194"/>
      <c r="GQ275" s="194"/>
      <c r="GR275" s="194"/>
      <c r="GS275" s="194"/>
      <c r="GT275" s="194"/>
      <c r="GU275" s="194"/>
      <c r="GV275" s="194"/>
      <c r="GW275" s="194"/>
      <c r="GX275" s="194">
        <f t="shared" si="43"/>
        <v>0</v>
      </c>
      <c r="GY275" s="194"/>
      <c r="GZ275" s="194"/>
      <c r="HA275" s="194"/>
      <c r="HB275" s="194"/>
      <c r="HC275" s="194"/>
      <c r="HD275" s="194"/>
      <c r="HE275" s="194"/>
      <c r="HF275" s="194"/>
      <c r="HG275" s="194"/>
      <c r="HH275" s="194"/>
      <c r="HI275" s="194"/>
      <c r="HJ275" s="194"/>
      <c r="HK275" s="194"/>
      <c r="HL275" s="194"/>
      <c r="HM275" s="194"/>
      <c r="HN275" s="194"/>
      <c r="HO275" s="194"/>
      <c r="HP275" s="194"/>
      <c r="HQ275" s="194"/>
      <c r="HR275" s="194"/>
      <c r="HS275" s="194"/>
      <c r="HT275" s="194"/>
      <c r="HU275" s="194"/>
    </row>
    <row r="276" spans="1:229" x14ac:dyDescent="0.25">
      <c r="A276" s="17"/>
      <c r="B276" s="18"/>
      <c r="C276" s="18"/>
      <c r="D276" s="19"/>
      <c r="E276" s="18"/>
      <c r="F276" s="18"/>
      <c r="G276" s="16">
        <f t="shared" si="37"/>
        <v>0</v>
      </c>
      <c r="H276" s="16">
        <f t="shared" si="38"/>
        <v>0</v>
      </c>
      <c r="I276" s="36">
        <f t="shared" si="39"/>
        <v>0</v>
      </c>
      <c r="J276" s="38"/>
      <c r="K276" s="38"/>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f t="shared" si="40"/>
        <v>0</v>
      </c>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194"/>
      <c r="GB276" s="194"/>
      <c r="GC276" s="194"/>
      <c r="GD276" s="194"/>
      <c r="GE276" s="194"/>
      <c r="GF276" s="194"/>
      <c r="GG276" s="194"/>
      <c r="GH276" s="194"/>
      <c r="GI276" s="194"/>
      <c r="GJ276" s="194"/>
      <c r="GK276" s="194"/>
      <c r="GL276" s="194"/>
      <c r="GM276" s="194">
        <f t="shared" si="41"/>
        <v>0</v>
      </c>
      <c r="GN276" s="194">
        <f t="shared" si="42"/>
        <v>0</v>
      </c>
      <c r="GO276" s="194"/>
      <c r="GP276" s="194"/>
      <c r="GQ276" s="194"/>
      <c r="GR276" s="194"/>
      <c r="GS276" s="194"/>
      <c r="GT276" s="194"/>
      <c r="GU276" s="194"/>
      <c r="GV276" s="194"/>
      <c r="GW276" s="194"/>
      <c r="GX276" s="194">
        <f t="shared" si="43"/>
        <v>0</v>
      </c>
      <c r="GY276" s="194"/>
      <c r="GZ276" s="194"/>
      <c r="HA276" s="194"/>
      <c r="HB276" s="194"/>
      <c r="HC276" s="194"/>
      <c r="HD276" s="194"/>
      <c r="HE276" s="194"/>
      <c r="HF276" s="194"/>
      <c r="HG276" s="194"/>
      <c r="HH276" s="194"/>
      <c r="HI276" s="194"/>
      <c r="HJ276" s="194"/>
      <c r="HK276" s="194"/>
      <c r="HL276" s="194"/>
      <c r="HM276" s="194"/>
      <c r="HN276" s="194"/>
      <c r="HO276" s="194"/>
      <c r="HP276" s="194"/>
      <c r="HQ276" s="194"/>
      <c r="HR276" s="194"/>
      <c r="HS276" s="194"/>
      <c r="HT276" s="194"/>
      <c r="HU276" s="194"/>
    </row>
    <row r="277" spans="1:229" x14ac:dyDescent="0.25">
      <c r="A277" s="17"/>
      <c r="B277" s="18"/>
      <c r="C277" s="18"/>
      <c r="D277" s="19"/>
      <c r="E277" s="18"/>
      <c r="F277" s="18"/>
      <c r="G277" s="16">
        <f t="shared" si="37"/>
        <v>0</v>
      </c>
      <c r="H277" s="16">
        <f t="shared" si="38"/>
        <v>0</v>
      </c>
      <c r="I277" s="36">
        <f t="shared" si="39"/>
        <v>0</v>
      </c>
      <c r="J277" s="38"/>
      <c r="K277" s="38"/>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f t="shared" si="40"/>
        <v>0</v>
      </c>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194"/>
      <c r="GB277" s="194"/>
      <c r="GC277" s="194"/>
      <c r="GD277" s="194"/>
      <c r="GE277" s="194"/>
      <c r="GF277" s="194"/>
      <c r="GG277" s="194"/>
      <c r="GH277" s="194"/>
      <c r="GI277" s="194"/>
      <c r="GJ277" s="194"/>
      <c r="GK277" s="194"/>
      <c r="GL277" s="194"/>
      <c r="GM277" s="194">
        <f t="shared" si="41"/>
        <v>0</v>
      </c>
      <c r="GN277" s="194">
        <f t="shared" si="42"/>
        <v>0</v>
      </c>
      <c r="GO277" s="194"/>
      <c r="GP277" s="194"/>
      <c r="GQ277" s="194"/>
      <c r="GR277" s="194"/>
      <c r="GS277" s="194"/>
      <c r="GT277" s="194"/>
      <c r="GU277" s="194"/>
      <c r="GV277" s="194"/>
      <c r="GW277" s="194"/>
      <c r="GX277" s="194">
        <f t="shared" si="43"/>
        <v>0</v>
      </c>
      <c r="GY277" s="194"/>
      <c r="GZ277" s="194"/>
      <c r="HA277" s="194"/>
      <c r="HB277" s="194"/>
      <c r="HC277" s="194"/>
      <c r="HD277" s="194"/>
      <c r="HE277" s="194"/>
      <c r="HF277" s="194"/>
      <c r="HG277" s="194"/>
      <c r="HH277" s="194"/>
      <c r="HI277" s="194"/>
      <c r="HJ277" s="194"/>
      <c r="HK277" s="194"/>
      <c r="HL277" s="194"/>
      <c r="HM277" s="194"/>
      <c r="HN277" s="194"/>
      <c r="HO277" s="194"/>
      <c r="HP277" s="194"/>
      <c r="HQ277" s="194"/>
      <c r="HR277" s="194"/>
      <c r="HS277" s="194"/>
      <c r="HT277" s="194"/>
      <c r="HU277" s="194"/>
    </row>
    <row r="278" spans="1:229" x14ac:dyDescent="0.25">
      <c r="A278" s="17"/>
      <c r="B278" s="18"/>
      <c r="C278" s="18"/>
      <c r="D278" s="19"/>
      <c r="E278" s="18"/>
      <c r="F278" s="18"/>
      <c r="G278" s="16">
        <f t="shared" si="37"/>
        <v>0</v>
      </c>
      <c r="H278" s="16">
        <f t="shared" si="38"/>
        <v>0</v>
      </c>
      <c r="I278" s="36">
        <f t="shared" si="39"/>
        <v>0</v>
      </c>
      <c r="J278" s="38"/>
      <c r="K278" s="38"/>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f t="shared" si="40"/>
        <v>0</v>
      </c>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194"/>
      <c r="GB278" s="194"/>
      <c r="GC278" s="194"/>
      <c r="GD278" s="194"/>
      <c r="GE278" s="194"/>
      <c r="GF278" s="194"/>
      <c r="GG278" s="194"/>
      <c r="GH278" s="194"/>
      <c r="GI278" s="194"/>
      <c r="GJ278" s="194"/>
      <c r="GK278" s="194"/>
      <c r="GL278" s="194"/>
      <c r="GM278" s="194">
        <f t="shared" si="41"/>
        <v>0</v>
      </c>
      <c r="GN278" s="194">
        <f t="shared" si="42"/>
        <v>0</v>
      </c>
      <c r="GO278" s="194"/>
      <c r="GP278" s="194"/>
      <c r="GQ278" s="194"/>
      <c r="GR278" s="194"/>
      <c r="GS278" s="194"/>
      <c r="GT278" s="194"/>
      <c r="GU278" s="194"/>
      <c r="GV278" s="194"/>
      <c r="GW278" s="194"/>
      <c r="GX278" s="194">
        <f t="shared" si="43"/>
        <v>0</v>
      </c>
      <c r="GY278" s="194"/>
      <c r="GZ278" s="194"/>
      <c r="HA278" s="194"/>
      <c r="HB278" s="194"/>
      <c r="HC278" s="194"/>
      <c r="HD278" s="194"/>
      <c r="HE278" s="194"/>
      <c r="HF278" s="194"/>
      <c r="HG278" s="194"/>
      <c r="HH278" s="194"/>
      <c r="HI278" s="194"/>
      <c r="HJ278" s="194"/>
      <c r="HK278" s="194"/>
      <c r="HL278" s="194"/>
      <c r="HM278" s="194"/>
      <c r="HN278" s="194"/>
      <c r="HO278" s="194"/>
      <c r="HP278" s="194"/>
      <c r="HQ278" s="194"/>
      <c r="HR278" s="194"/>
      <c r="HS278" s="194"/>
      <c r="HT278" s="194"/>
      <c r="HU278" s="194"/>
    </row>
    <row r="279" spans="1:229" x14ac:dyDescent="0.25">
      <c r="A279" s="17"/>
      <c r="B279" s="18"/>
      <c r="C279" s="18"/>
      <c r="D279" s="19"/>
      <c r="E279" s="18"/>
      <c r="F279" s="18"/>
      <c r="G279" s="16">
        <f t="shared" si="37"/>
        <v>0</v>
      </c>
      <c r="H279" s="16">
        <f t="shared" si="38"/>
        <v>0</v>
      </c>
      <c r="I279" s="36">
        <f t="shared" si="39"/>
        <v>0</v>
      </c>
      <c r="J279" s="38"/>
      <c r="K279" s="38"/>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f t="shared" si="40"/>
        <v>0</v>
      </c>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194"/>
      <c r="GB279" s="194"/>
      <c r="GC279" s="194"/>
      <c r="GD279" s="194"/>
      <c r="GE279" s="194"/>
      <c r="GF279" s="194"/>
      <c r="GG279" s="194"/>
      <c r="GH279" s="194"/>
      <c r="GI279" s="194"/>
      <c r="GJ279" s="194"/>
      <c r="GK279" s="194"/>
      <c r="GL279" s="194"/>
      <c r="GM279" s="194">
        <f t="shared" si="41"/>
        <v>0</v>
      </c>
      <c r="GN279" s="194">
        <f t="shared" si="42"/>
        <v>0</v>
      </c>
      <c r="GO279" s="194"/>
      <c r="GP279" s="194"/>
      <c r="GQ279" s="194"/>
      <c r="GR279" s="194"/>
      <c r="GS279" s="194"/>
      <c r="GT279" s="194"/>
      <c r="GU279" s="194"/>
      <c r="GV279" s="194"/>
      <c r="GW279" s="194"/>
      <c r="GX279" s="194">
        <f t="shared" si="43"/>
        <v>0</v>
      </c>
      <c r="GY279" s="194"/>
      <c r="GZ279" s="194"/>
      <c r="HA279" s="194"/>
      <c r="HB279" s="194"/>
      <c r="HC279" s="194"/>
      <c r="HD279" s="194"/>
      <c r="HE279" s="194"/>
      <c r="HF279" s="194"/>
      <c r="HG279" s="194"/>
      <c r="HH279" s="194"/>
      <c r="HI279" s="194"/>
      <c r="HJ279" s="194"/>
      <c r="HK279" s="194"/>
      <c r="HL279" s="194"/>
      <c r="HM279" s="194"/>
      <c r="HN279" s="194"/>
      <c r="HO279" s="194"/>
      <c r="HP279" s="194"/>
      <c r="HQ279" s="194"/>
      <c r="HR279" s="194"/>
      <c r="HS279" s="194"/>
      <c r="HT279" s="194"/>
      <c r="HU279" s="194"/>
    </row>
    <row r="280" spans="1:229" x14ac:dyDescent="0.25">
      <c r="A280" s="17"/>
      <c r="B280" s="18"/>
      <c r="C280" s="18"/>
      <c r="D280" s="19"/>
      <c r="E280" s="18"/>
      <c r="F280" s="18"/>
      <c r="G280" s="16">
        <f t="shared" si="37"/>
        <v>0</v>
      </c>
      <c r="H280" s="16">
        <f t="shared" si="38"/>
        <v>0</v>
      </c>
      <c r="I280" s="36">
        <f t="shared" si="39"/>
        <v>0</v>
      </c>
      <c r="J280" s="38"/>
      <c r="K280" s="38"/>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f t="shared" si="40"/>
        <v>0</v>
      </c>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194"/>
      <c r="GB280" s="194"/>
      <c r="GC280" s="194"/>
      <c r="GD280" s="194"/>
      <c r="GE280" s="194"/>
      <c r="GF280" s="194"/>
      <c r="GG280" s="194"/>
      <c r="GH280" s="194"/>
      <c r="GI280" s="194"/>
      <c r="GJ280" s="194"/>
      <c r="GK280" s="194"/>
      <c r="GL280" s="194"/>
      <c r="GM280" s="194">
        <f t="shared" si="41"/>
        <v>0</v>
      </c>
      <c r="GN280" s="194">
        <f t="shared" si="42"/>
        <v>0</v>
      </c>
      <c r="GO280" s="194"/>
      <c r="GP280" s="194"/>
      <c r="GQ280" s="194"/>
      <c r="GR280" s="194"/>
      <c r="GS280" s="194"/>
      <c r="GT280" s="194"/>
      <c r="GU280" s="194"/>
      <c r="GV280" s="194"/>
      <c r="GW280" s="194"/>
      <c r="GX280" s="194">
        <f t="shared" si="43"/>
        <v>0</v>
      </c>
      <c r="GY280" s="194"/>
      <c r="GZ280" s="194"/>
      <c r="HA280" s="194"/>
      <c r="HB280" s="194"/>
      <c r="HC280" s="194"/>
      <c r="HD280" s="194"/>
      <c r="HE280" s="194"/>
      <c r="HF280" s="194"/>
      <c r="HG280" s="194"/>
      <c r="HH280" s="194"/>
      <c r="HI280" s="194"/>
      <c r="HJ280" s="194"/>
      <c r="HK280" s="194"/>
      <c r="HL280" s="194"/>
      <c r="HM280" s="194"/>
      <c r="HN280" s="194"/>
      <c r="HO280" s="194"/>
      <c r="HP280" s="194"/>
      <c r="HQ280" s="194"/>
      <c r="HR280" s="194"/>
      <c r="HS280" s="194"/>
      <c r="HT280" s="194"/>
      <c r="HU280" s="194"/>
    </row>
    <row r="281" spans="1:229" x14ac:dyDescent="0.25">
      <c r="A281" s="17"/>
      <c r="B281" s="18"/>
      <c r="C281" s="18"/>
      <c r="D281" s="19"/>
      <c r="E281" s="18"/>
      <c r="F281" s="18"/>
      <c r="G281" s="16">
        <f t="shared" si="37"/>
        <v>0</v>
      </c>
      <c r="H281" s="16">
        <f t="shared" si="38"/>
        <v>0</v>
      </c>
      <c r="I281" s="36">
        <f t="shared" si="39"/>
        <v>0</v>
      </c>
      <c r="J281" s="38"/>
      <c r="K281" s="38"/>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f t="shared" si="40"/>
        <v>0</v>
      </c>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194"/>
      <c r="GB281" s="194"/>
      <c r="GC281" s="194"/>
      <c r="GD281" s="194"/>
      <c r="GE281" s="194"/>
      <c r="GF281" s="194"/>
      <c r="GG281" s="194"/>
      <c r="GH281" s="194"/>
      <c r="GI281" s="194"/>
      <c r="GJ281" s="194"/>
      <c r="GK281" s="194"/>
      <c r="GL281" s="194"/>
      <c r="GM281" s="194">
        <f t="shared" si="41"/>
        <v>0</v>
      </c>
      <c r="GN281" s="194">
        <f t="shared" si="42"/>
        <v>0</v>
      </c>
      <c r="GO281" s="194"/>
      <c r="GP281" s="194"/>
      <c r="GQ281" s="194"/>
      <c r="GR281" s="194"/>
      <c r="GS281" s="194"/>
      <c r="GT281" s="194"/>
      <c r="GU281" s="194"/>
      <c r="GV281" s="194"/>
      <c r="GW281" s="194"/>
      <c r="GX281" s="194">
        <f t="shared" si="43"/>
        <v>0</v>
      </c>
      <c r="GY281" s="194"/>
      <c r="GZ281" s="194"/>
      <c r="HA281" s="194"/>
      <c r="HB281" s="194"/>
      <c r="HC281" s="194"/>
      <c r="HD281" s="194"/>
      <c r="HE281" s="194"/>
      <c r="HF281" s="194"/>
      <c r="HG281" s="194"/>
      <c r="HH281" s="194"/>
      <c r="HI281" s="194"/>
      <c r="HJ281" s="194"/>
      <c r="HK281" s="194"/>
      <c r="HL281" s="194"/>
      <c r="HM281" s="194"/>
      <c r="HN281" s="194"/>
      <c r="HO281" s="194"/>
      <c r="HP281" s="194"/>
      <c r="HQ281" s="194"/>
      <c r="HR281" s="194"/>
      <c r="HS281" s="194"/>
      <c r="HT281" s="194"/>
      <c r="HU281" s="194"/>
    </row>
    <row r="282" spans="1:229" x14ac:dyDescent="0.25">
      <c r="A282" s="17"/>
      <c r="B282" s="18"/>
      <c r="C282" s="18"/>
      <c r="D282" s="19"/>
      <c r="E282" s="18"/>
      <c r="F282" s="18"/>
      <c r="G282" s="16">
        <f t="shared" si="37"/>
        <v>0</v>
      </c>
      <c r="H282" s="16">
        <f t="shared" si="38"/>
        <v>0</v>
      </c>
      <c r="I282" s="36">
        <f t="shared" si="39"/>
        <v>0</v>
      </c>
      <c r="J282" s="38"/>
      <c r="K282" s="38"/>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f t="shared" si="40"/>
        <v>0</v>
      </c>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194"/>
      <c r="GB282" s="194"/>
      <c r="GC282" s="194"/>
      <c r="GD282" s="194"/>
      <c r="GE282" s="194"/>
      <c r="GF282" s="194"/>
      <c r="GG282" s="194"/>
      <c r="GH282" s="194"/>
      <c r="GI282" s="194"/>
      <c r="GJ282" s="194"/>
      <c r="GK282" s="194"/>
      <c r="GL282" s="194"/>
      <c r="GM282" s="194">
        <f t="shared" si="41"/>
        <v>0</v>
      </c>
      <c r="GN282" s="194">
        <f t="shared" si="42"/>
        <v>0</v>
      </c>
      <c r="GO282" s="194"/>
      <c r="GP282" s="194"/>
      <c r="GQ282" s="194"/>
      <c r="GR282" s="194"/>
      <c r="GS282" s="194"/>
      <c r="GT282" s="194"/>
      <c r="GU282" s="194"/>
      <c r="GV282" s="194"/>
      <c r="GW282" s="194"/>
      <c r="GX282" s="194">
        <f t="shared" si="43"/>
        <v>0</v>
      </c>
      <c r="GY282" s="194"/>
      <c r="GZ282" s="194"/>
      <c r="HA282" s="194"/>
      <c r="HB282" s="194"/>
      <c r="HC282" s="194"/>
      <c r="HD282" s="194"/>
      <c r="HE282" s="194"/>
      <c r="HF282" s="194"/>
      <c r="HG282" s="194"/>
      <c r="HH282" s="194"/>
      <c r="HI282" s="194"/>
      <c r="HJ282" s="194"/>
      <c r="HK282" s="194"/>
      <c r="HL282" s="194"/>
      <c r="HM282" s="194"/>
      <c r="HN282" s="194"/>
      <c r="HO282" s="194"/>
      <c r="HP282" s="194"/>
      <c r="HQ282" s="194"/>
      <c r="HR282" s="194"/>
      <c r="HS282" s="194"/>
      <c r="HT282" s="194"/>
      <c r="HU282" s="194"/>
    </row>
    <row r="283" spans="1:229" x14ac:dyDescent="0.25">
      <c r="A283" s="17"/>
      <c r="B283" s="18"/>
      <c r="C283" s="18"/>
      <c r="D283" s="19"/>
      <c r="E283" s="18"/>
      <c r="F283" s="18"/>
      <c r="G283" s="16">
        <f t="shared" si="37"/>
        <v>0</v>
      </c>
      <c r="H283" s="16">
        <f t="shared" si="38"/>
        <v>0</v>
      </c>
      <c r="I283" s="36">
        <f t="shared" si="39"/>
        <v>0</v>
      </c>
      <c r="J283" s="38"/>
      <c r="K283" s="38"/>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194"/>
      <c r="GB283" s="194"/>
      <c r="GC283" s="194"/>
      <c r="GD283" s="194"/>
      <c r="GE283" s="194"/>
      <c r="GF283" s="194"/>
      <c r="GG283" s="194"/>
      <c r="GH283" s="194"/>
      <c r="GI283" s="194"/>
      <c r="GJ283" s="194"/>
      <c r="GK283" s="194"/>
      <c r="GL283" s="194"/>
      <c r="GM283" s="194">
        <f t="shared" si="41"/>
        <v>0</v>
      </c>
      <c r="GN283" s="194">
        <f t="shared" si="42"/>
        <v>0</v>
      </c>
      <c r="GO283" s="194"/>
      <c r="GP283" s="194"/>
      <c r="GQ283" s="194"/>
      <c r="GR283" s="194"/>
      <c r="GS283" s="194"/>
      <c r="GT283" s="194"/>
      <c r="GU283" s="194"/>
      <c r="GV283" s="194"/>
      <c r="GW283" s="194"/>
      <c r="GX283" s="194">
        <f t="shared" si="43"/>
        <v>0</v>
      </c>
      <c r="GY283" s="194"/>
      <c r="GZ283" s="194"/>
      <c r="HA283" s="194"/>
      <c r="HB283" s="194"/>
      <c r="HC283" s="194"/>
      <c r="HD283" s="194"/>
      <c r="HE283" s="194"/>
      <c r="HF283" s="194"/>
      <c r="HG283" s="194"/>
      <c r="HH283" s="194"/>
      <c r="HI283" s="194"/>
      <c r="HJ283" s="194"/>
      <c r="HK283" s="194"/>
      <c r="HL283" s="194"/>
      <c r="HM283" s="194"/>
      <c r="HN283" s="194"/>
      <c r="HO283" s="194"/>
      <c r="HP283" s="194"/>
      <c r="HQ283" s="194"/>
      <c r="HR283" s="194"/>
      <c r="HS283" s="194"/>
      <c r="HT283" s="194"/>
      <c r="HU283" s="194"/>
    </row>
    <row r="284" spans="1:229" x14ac:dyDescent="0.25">
      <c r="A284" s="17"/>
      <c r="B284" s="18"/>
      <c r="C284" s="18"/>
      <c r="D284" s="19"/>
      <c r="E284" s="18"/>
      <c r="F284" s="18"/>
      <c r="G284" s="16">
        <f t="shared" si="37"/>
        <v>0</v>
      </c>
      <c r="H284" s="16">
        <f t="shared" si="38"/>
        <v>0</v>
      </c>
      <c r="I284" s="36">
        <f t="shared" si="39"/>
        <v>0</v>
      </c>
      <c r="J284" s="38"/>
      <c r="K284" s="38"/>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194"/>
      <c r="GB284" s="194"/>
      <c r="GC284" s="194"/>
      <c r="GD284" s="194"/>
      <c r="GE284" s="194"/>
      <c r="GF284" s="194"/>
      <c r="GG284" s="194"/>
      <c r="GH284" s="194"/>
      <c r="GI284" s="194"/>
      <c r="GJ284" s="194"/>
      <c r="GK284" s="194"/>
      <c r="GL284" s="194"/>
      <c r="GM284" s="194">
        <f t="shared" si="41"/>
        <v>0</v>
      </c>
      <c r="GN284" s="194">
        <f t="shared" si="42"/>
        <v>0</v>
      </c>
      <c r="GO284" s="194"/>
      <c r="GP284" s="194"/>
      <c r="GQ284" s="194"/>
      <c r="GR284" s="194"/>
      <c r="GS284" s="194"/>
      <c r="GT284" s="194"/>
      <c r="GU284" s="194"/>
      <c r="GV284" s="194"/>
      <c r="GW284" s="194"/>
      <c r="GX284" s="194">
        <f t="shared" si="43"/>
        <v>0</v>
      </c>
      <c r="GY284" s="194"/>
      <c r="GZ284" s="194"/>
      <c r="HA284" s="194"/>
      <c r="HB284" s="194"/>
      <c r="HC284" s="194"/>
      <c r="HD284" s="194"/>
      <c r="HE284" s="194"/>
      <c r="HF284" s="194"/>
      <c r="HG284" s="194"/>
      <c r="HH284" s="194"/>
      <c r="HI284" s="194"/>
      <c r="HJ284" s="194"/>
      <c r="HK284" s="194"/>
      <c r="HL284" s="194"/>
      <c r="HM284" s="194"/>
      <c r="HN284" s="194"/>
      <c r="HO284" s="194"/>
      <c r="HP284" s="194"/>
      <c r="HQ284" s="194"/>
      <c r="HR284" s="194"/>
      <c r="HS284" s="194"/>
      <c r="HT284" s="194"/>
      <c r="HU284" s="194"/>
    </row>
    <row r="285" spans="1:229" x14ac:dyDescent="0.25">
      <c r="A285" s="17"/>
      <c r="B285" s="18"/>
      <c r="C285" s="18"/>
      <c r="D285" s="19"/>
      <c r="E285" s="18"/>
      <c r="F285" s="18"/>
      <c r="G285" s="16">
        <f t="shared" si="37"/>
        <v>0</v>
      </c>
      <c r="H285" s="16">
        <f t="shared" si="38"/>
        <v>0</v>
      </c>
      <c r="I285" s="36">
        <f t="shared" si="39"/>
        <v>0</v>
      </c>
      <c r="J285" s="38"/>
      <c r="K285" s="38"/>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194"/>
      <c r="GB285" s="194"/>
      <c r="GC285" s="194"/>
      <c r="GD285" s="194"/>
      <c r="GE285" s="194"/>
      <c r="GF285" s="194"/>
      <c r="GG285" s="194"/>
      <c r="GH285" s="194"/>
      <c r="GI285" s="194"/>
      <c r="GJ285" s="194"/>
      <c r="GK285" s="194"/>
      <c r="GL285" s="194"/>
      <c r="GM285" s="194">
        <f t="shared" si="41"/>
        <v>0</v>
      </c>
      <c r="GN285" s="194">
        <f t="shared" si="42"/>
        <v>0</v>
      </c>
      <c r="GO285" s="194"/>
      <c r="GP285" s="194"/>
      <c r="GQ285" s="194"/>
      <c r="GR285" s="194"/>
      <c r="GS285" s="194"/>
      <c r="GT285" s="194"/>
      <c r="GU285" s="194"/>
      <c r="GV285" s="194"/>
      <c r="GW285" s="194"/>
      <c r="GX285" s="194">
        <f t="shared" si="43"/>
        <v>0</v>
      </c>
      <c r="GY285" s="194"/>
      <c r="GZ285" s="194"/>
      <c r="HA285" s="194"/>
      <c r="HB285" s="194"/>
      <c r="HC285" s="194"/>
      <c r="HD285" s="194"/>
      <c r="HE285" s="194"/>
      <c r="HF285" s="194"/>
      <c r="HG285" s="194"/>
      <c r="HH285" s="194"/>
      <c r="HI285" s="194"/>
      <c r="HJ285" s="194"/>
      <c r="HK285" s="194"/>
      <c r="HL285" s="194"/>
      <c r="HM285" s="194"/>
      <c r="HN285" s="194"/>
      <c r="HO285" s="194"/>
      <c r="HP285" s="194"/>
      <c r="HQ285" s="194"/>
      <c r="HR285" s="194"/>
      <c r="HS285" s="194"/>
      <c r="HT285" s="194"/>
      <c r="HU285" s="194"/>
    </row>
    <row r="286" spans="1:229" x14ac:dyDescent="0.25">
      <c r="A286" s="17"/>
      <c r="B286" s="18"/>
      <c r="C286" s="18"/>
      <c r="D286" s="19"/>
      <c r="E286" s="18"/>
      <c r="F286" s="18"/>
      <c r="G286" s="16">
        <f t="shared" si="37"/>
        <v>0</v>
      </c>
      <c r="H286" s="16">
        <f t="shared" si="38"/>
        <v>0</v>
      </c>
      <c r="I286" s="36">
        <f t="shared" si="39"/>
        <v>0</v>
      </c>
      <c r="J286" s="38"/>
      <c r="K286" s="38"/>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194"/>
      <c r="GB286" s="194"/>
      <c r="GC286" s="194"/>
      <c r="GD286" s="194"/>
      <c r="GE286" s="194"/>
      <c r="GF286" s="194"/>
      <c r="GG286" s="194"/>
      <c r="GH286" s="194"/>
      <c r="GI286" s="194"/>
      <c r="GJ286" s="194"/>
      <c r="GK286" s="194"/>
      <c r="GL286" s="194"/>
      <c r="GM286" s="194">
        <f t="shared" si="41"/>
        <v>0</v>
      </c>
      <c r="GN286" s="194">
        <f t="shared" si="42"/>
        <v>0</v>
      </c>
      <c r="GO286" s="194"/>
      <c r="GP286" s="194"/>
      <c r="GQ286" s="194"/>
      <c r="GR286" s="194"/>
      <c r="GS286" s="194"/>
      <c r="GT286" s="194"/>
      <c r="GU286" s="194"/>
      <c r="GV286" s="194"/>
      <c r="GW286" s="194"/>
      <c r="GX286" s="194">
        <f t="shared" si="43"/>
        <v>0</v>
      </c>
      <c r="GY286" s="194"/>
      <c r="GZ286" s="194"/>
      <c r="HA286" s="194"/>
      <c r="HB286" s="194"/>
      <c r="HC286" s="194"/>
      <c r="HD286" s="194"/>
      <c r="HE286" s="194"/>
      <c r="HF286" s="194"/>
      <c r="HG286" s="194"/>
      <c r="HH286" s="194"/>
      <c r="HI286" s="194"/>
      <c r="HJ286" s="194"/>
      <c r="HK286" s="194"/>
      <c r="HL286" s="194"/>
      <c r="HM286" s="194"/>
      <c r="HN286" s="194"/>
      <c r="HO286" s="194"/>
      <c r="HP286" s="194"/>
      <c r="HQ286" s="194"/>
      <c r="HR286" s="194"/>
      <c r="HS286" s="194"/>
      <c r="HT286" s="194"/>
      <c r="HU286" s="194"/>
    </row>
    <row r="287" spans="1:229" x14ac:dyDescent="0.25">
      <c r="A287" s="17"/>
      <c r="B287" s="18"/>
      <c r="C287" s="18"/>
      <c r="D287" s="19"/>
      <c r="E287" s="18"/>
      <c r="F287" s="18"/>
      <c r="G287" s="16">
        <f t="shared" si="37"/>
        <v>0</v>
      </c>
      <c r="H287" s="16">
        <f t="shared" si="38"/>
        <v>0</v>
      </c>
      <c r="I287" s="36">
        <f t="shared" si="39"/>
        <v>0</v>
      </c>
      <c r="J287" s="38"/>
      <c r="K287" s="38"/>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194"/>
      <c r="GB287" s="194"/>
      <c r="GC287" s="194"/>
      <c r="GD287" s="194"/>
      <c r="GE287" s="194"/>
      <c r="GF287" s="194"/>
      <c r="GG287" s="194"/>
      <c r="GH287" s="194"/>
      <c r="GI287" s="194"/>
      <c r="GJ287" s="194"/>
      <c r="GK287" s="194"/>
      <c r="GL287" s="194"/>
      <c r="GM287" s="194">
        <f t="shared" si="41"/>
        <v>0</v>
      </c>
      <c r="GN287" s="194">
        <f t="shared" si="42"/>
        <v>0</v>
      </c>
      <c r="GO287" s="194"/>
      <c r="GP287" s="194"/>
      <c r="GQ287" s="194"/>
      <c r="GR287" s="194"/>
      <c r="GS287" s="194"/>
      <c r="GT287" s="194"/>
      <c r="GU287" s="194"/>
      <c r="GV287" s="194"/>
      <c r="GW287" s="194"/>
      <c r="GX287" s="194">
        <f t="shared" si="43"/>
        <v>0</v>
      </c>
      <c r="GY287" s="194"/>
      <c r="GZ287" s="194"/>
      <c r="HA287" s="194"/>
      <c r="HB287" s="194"/>
      <c r="HC287" s="194"/>
      <c r="HD287" s="194"/>
      <c r="HE287" s="194"/>
      <c r="HF287" s="194"/>
      <c r="HG287" s="194"/>
      <c r="HH287" s="194"/>
      <c r="HI287" s="194"/>
      <c r="HJ287" s="194"/>
      <c r="HK287" s="194"/>
      <c r="HL287" s="194"/>
      <c r="HM287" s="194"/>
      <c r="HN287" s="194"/>
      <c r="HO287" s="194"/>
      <c r="HP287" s="194"/>
      <c r="HQ287" s="194"/>
      <c r="HR287" s="194"/>
      <c r="HS287" s="194"/>
      <c r="HT287" s="194"/>
      <c r="HU287" s="194"/>
    </row>
    <row r="288" spans="1:229" x14ac:dyDescent="0.25">
      <c r="A288" s="17"/>
      <c r="B288" s="18"/>
      <c r="C288" s="18"/>
      <c r="D288" s="19"/>
      <c r="E288" s="18"/>
      <c r="F288" s="18"/>
      <c r="G288" s="16">
        <f t="shared" si="37"/>
        <v>0</v>
      </c>
      <c r="H288" s="16">
        <f t="shared" si="38"/>
        <v>0</v>
      </c>
      <c r="I288" s="36">
        <f t="shared" si="39"/>
        <v>0</v>
      </c>
      <c r="J288" s="38"/>
      <c r="K288" s="38"/>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194"/>
      <c r="GB288" s="194"/>
      <c r="GC288" s="194"/>
      <c r="GD288" s="194"/>
      <c r="GE288" s="194"/>
      <c r="GF288" s="194"/>
      <c r="GG288" s="194"/>
      <c r="GH288" s="194"/>
      <c r="GI288" s="194"/>
      <c r="GJ288" s="194"/>
      <c r="GK288" s="194"/>
      <c r="GL288" s="194"/>
      <c r="GM288" s="194">
        <f t="shared" si="41"/>
        <v>0</v>
      </c>
      <c r="GN288" s="194">
        <f t="shared" si="42"/>
        <v>0</v>
      </c>
      <c r="GO288" s="194"/>
      <c r="GP288" s="194"/>
      <c r="GQ288" s="194"/>
      <c r="GR288" s="194"/>
      <c r="GS288" s="194"/>
      <c r="GT288" s="194"/>
      <c r="GU288" s="194"/>
      <c r="GV288" s="194"/>
      <c r="GW288" s="194"/>
      <c r="GX288" s="194">
        <f t="shared" si="43"/>
        <v>0</v>
      </c>
      <c r="GY288" s="194"/>
      <c r="GZ288" s="194"/>
      <c r="HA288" s="194"/>
      <c r="HB288" s="194"/>
      <c r="HC288" s="194"/>
      <c r="HD288" s="194"/>
      <c r="HE288" s="194"/>
      <c r="HF288" s="194"/>
      <c r="HG288" s="194"/>
      <c r="HH288" s="194"/>
      <c r="HI288" s="194"/>
      <c r="HJ288" s="194"/>
      <c r="HK288" s="194"/>
      <c r="HL288" s="194"/>
      <c r="HM288" s="194"/>
      <c r="HN288" s="194"/>
      <c r="HO288" s="194"/>
      <c r="HP288" s="194"/>
      <c r="HQ288" s="194"/>
      <c r="HR288" s="194"/>
      <c r="HS288" s="194"/>
      <c r="HT288" s="194"/>
      <c r="HU288" s="194"/>
    </row>
    <row r="289" spans="1:229" x14ac:dyDescent="0.25">
      <c r="A289" s="17"/>
      <c r="B289" s="18"/>
      <c r="C289" s="18"/>
      <c r="D289" s="19"/>
      <c r="E289" s="18"/>
      <c r="F289" s="18"/>
      <c r="G289" s="16">
        <f t="shared" si="37"/>
        <v>0</v>
      </c>
      <c r="H289" s="16">
        <f t="shared" si="38"/>
        <v>0</v>
      </c>
      <c r="I289" s="36">
        <f t="shared" si="39"/>
        <v>0</v>
      </c>
      <c r="J289" s="38"/>
      <c r="K289" s="38"/>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194"/>
      <c r="GB289" s="194"/>
      <c r="GC289" s="194"/>
      <c r="GD289" s="194"/>
      <c r="GE289" s="194"/>
      <c r="GF289" s="194"/>
      <c r="GG289" s="194"/>
      <c r="GH289" s="194"/>
      <c r="GI289" s="194"/>
      <c r="GJ289" s="194"/>
      <c r="GK289" s="194"/>
      <c r="GL289" s="194"/>
      <c r="GM289" s="194">
        <f t="shared" si="41"/>
        <v>0</v>
      </c>
      <c r="GN289" s="194">
        <f t="shared" si="42"/>
        <v>0</v>
      </c>
      <c r="GO289" s="194"/>
      <c r="GP289" s="194"/>
      <c r="GQ289" s="194"/>
      <c r="GR289" s="194"/>
      <c r="GS289" s="194"/>
      <c r="GT289" s="194"/>
      <c r="GU289" s="194"/>
      <c r="GV289" s="194"/>
      <c r="GW289" s="194"/>
      <c r="GX289" s="194">
        <f t="shared" si="43"/>
        <v>0</v>
      </c>
      <c r="GY289" s="194"/>
      <c r="GZ289" s="194"/>
      <c r="HA289" s="194"/>
      <c r="HB289" s="194"/>
      <c r="HC289" s="194"/>
      <c r="HD289" s="194"/>
      <c r="HE289" s="194"/>
      <c r="HF289" s="194"/>
      <c r="HG289" s="194"/>
      <c r="HH289" s="194"/>
      <c r="HI289" s="194"/>
      <c r="HJ289" s="194"/>
      <c r="HK289" s="194"/>
      <c r="HL289" s="194"/>
      <c r="HM289" s="194"/>
      <c r="HN289" s="194"/>
      <c r="HO289" s="194"/>
      <c r="HP289" s="194"/>
      <c r="HQ289" s="194"/>
      <c r="HR289" s="194"/>
      <c r="HS289" s="194"/>
      <c r="HT289" s="194"/>
      <c r="HU289" s="194"/>
    </row>
    <row r="290" spans="1:229" x14ac:dyDescent="0.25">
      <c r="A290" s="17"/>
      <c r="B290" s="18"/>
      <c r="C290" s="18"/>
      <c r="D290" s="19"/>
      <c r="E290" s="18"/>
      <c r="F290" s="18"/>
      <c r="G290" s="16">
        <f t="shared" si="37"/>
        <v>0</v>
      </c>
      <c r="H290" s="16">
        <f t="shared" si="38"/>
        <v>0</v>
      </c>
      <c r="I290" s="36">
        <f t="shared" si="39"/>
        <v>0</v>
      </c>
      <c r="J290" s="38"/>
      <c r="K290" s="38"/>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194"/>
      <c r="GB290" s="194"/>
      <c r="GC290" s="194"/>
      <c r="GD290" s="194"/>
      <c r="GE290" s="194"/>
      <c r="GF290" s="194"/>
      <c r="GG290" s="194"/>
      <c r="GH290" s="194"/>
      <c r="GI290" s="194"/>
      <c r="GJ290" s="194"/>
      <c r="GK290" s="194"/>
      <c r="GL290" s="194"/>
      <c r="GM290" s="194">
        <f t="shared" si="41"/>
        <v>0</v>
      </c>
      <c r="GN290" s="194">
        <f t="shared" si="42"/>
        <v>0</v>
      </c>
      <c r="GO290" s="194"/>
      <c r="GP290" s="194"/>
      <c r="GQ290" s="194"/>
      <c r="GR290" s="194"/>
      <c r="GS290" s="194"/>
      <c r="GT290" s="194"/>
      <c r="GU290" s="194"/>
      <c r="GV290" s="194"/>
      <c r="GW290" s="194"/>
      <c r="GX290" s="194">
        <f t="shared" si="43"/>
        <v>0</v>
      </c>
      <c r="GY290" s="194"/>
      <c r="GZ290" s="194"/>
      <c r="HA290" s="194"/>
      <c r="HB290" s="194"/>
      <c r="HC290" s="194"/>
      <c r="HD290" s="194"/>
      <c r="HE290" s="194"/>
      <c r="HF290" s="194"/>
      <c r="HG290" s="194"/>
      <c r="HH290" s="194"/>
      <c r="HI290" s="194"/>
      <c r="HJ290" s="194"/>
      <c r="HK290" s="194"/>
      <c r="HL290" s="194"/>
      <c r="HM290" s="194"/>
      <c r="HN290" s="194"/>
      <c r="HO290" s="194"/>
      <c r="HP290" s="194"/>
      <c r="HQ290" s="194"/>
      <c r="HR290" s="194"/>
      <c r="HS290" s="194"/>
      <c r="HT290" s="194"/>
      <c r="HU290" s="194"/>
    </row>
    <row r="291" spans="1:229" x14ac:dyDescent="0.25">
      <c r="A291" s="17"/>
      <c r="B291" s="18"/>
      <c r="C291" s="18"/>
      <c r="D291" s="19"/>
      <c r="E291" s="18"/>
      <c r="F291" s="18"/>
      <c r="G291" s="16">
        <f t="shared" si="37"/>
        <v>0</v>
      </c>
      <c r="H291" s="16">
        <f t="shared" si="38"/>
        <v>0</v>
      </c>
      <c r="I291" s="36">
        <f t="shared" si="39"/>
        <v>0</v>
      </c>
      <c r="J291" s="38"/>
      <c r="K291" s="38"/>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194"/>
      <c r="GB291" s="194"/>
      <c r="GC291" s="194"/>
      <c r="GD291" s="194"/>
      <c r="GE291" s="194"/>
      <c r="GF291" s="194"/>
      <c r="GG291" s="194"/>
      <c r="GH291" s="194"/>
      <c r="GI291" s="194"/>
      <c r="GJ291" s="194"/>
      <c r="GK291" s="194"/>
      <c r="GL291" s="194"/>
      <c r="GM291" s="194">
        <f t="shared" si="41"/>
        <v>0</v>
      </c>
      <c r="GN291" s="194">
        <f t="shared" si="42"/>
        <v>0</v>
      </c>
      <c r="GO291" s="194"/>
      <c r="GP291" s="194"/>
      <c r="GQ291" s="194"/>
      <c r="GR291" s="194"/>
      <c r="GS291" s="194"/>
      <c r="GT291" s="194"/>
      <c r="GU291" s="194"/>
      <c r="GV291" s="194"/>
      <c r="GW291" s="194"/>
      <c r="GX291" s="194">
        <f t="shared" si="43"/>
        <v>0</v>
      </c>
      <c r="GY291" s="194"/>
      <c r="GZ291" s="194"/>
      <c r="HA291" s="194"/>
      <c r="HB291" s="194"/>
      <c r="HC291" s="194"/>
      <c r="HD291" s="194"/>
      <c r="HE291" s="194"/>
      <c r="HF291" s="194"/>
      <c r="HG291" s="194"/>
      <c r="HH291" s="194"/>
      <c r="HI291" s="194"/>
      <c r="HJ291" s="194"/>
      <c r="HK291" s="194"/>
      <c r="HL291" s="194"/>
      <c r="HM291" s="194"/>
      <c r="HN291" s="194"/>
      <c r="HO291" s="194"/>
      <c r="HP291" s="194"/>
      <c r="HQ291" s="194"/>
      <c r="HR291" s="194"/>
      <c r="HS291" s="194"/>
      <c r="HT291" s="194"/>
      <c r="HU291" s="194"/>
    </row>
    <row r="292" spans="1:229" x14ac:dyDescent="0.25">
      <c r="A292" s="17"/>
      <c r="B292" s="18"/>
      <c r="C292" s="18"/>
      <c r="D292" s="19"/>
      <c r="E292" s="18"/>
      <c r="F292" s="18"/>
      <c r="G292" s="16">
        <f t="shared" si="37"/>
        <v>0</v>
      </c>
      <c r="H292" s="16">
        <f t="shared" si="38"/>
        <v>0</v>
      </c>
      <c r="I292" s="36">
        <f t="shared" si="39"/>
        <v>0</v>
      </c>
      <c r="J292" s="38"/>
      <c r="K292" s="38"/>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194"/>
      <c r="GB292" s="194"/>
      <c r="GC292" s="194"/>
      <c r="GD292" s="194"/>
      <c r="GE292" s="194"/>
      <c r="GF292" s="194"/>
      <c r="GG292" s="194"/>
      <c r="GH292" s="194"/>
      <c r="GI292" s="194"/>
      <c r="GJ292" s="194"/>
      <c r="GK292" s="194"/>
      <c r="GL292" s="194"/>
      <c r="GM292" s="194">
        <f t="shared" si="41"/>
        <v>0</v>
      </c>
      <c r="GN292" s="194">
        <f t="shared" si="42"/>
        <v>0</v>
      </c>
      <c r="GO292" s="194"/>
      <c r="GP292" s="194"/>
      <c r="GQ292" s="194"/>
      <c r="GR292" s="194"/>
      <c r="GS292" s="194"/>
      <c r="GT292" s="194"/>
      <c r="GU292" s="194"/>
      <c r="GV292" s="194"/>
      <c r="GW292" s="194"/>
      <c r="GX292" s="194">
        <f t="shared" si="43"/>
        <v>0</v>
      </c>
      <c r="GY292" s="194"/>
      <c r="GZ292" s="194"/>
      <c r="HA292" s="194"/>
      <c r="HB292" s="194"/>
      <c r="HC292" s="194"/>
      <c r="HD292" s="194"/>
      <c r="HE292" s="194"/>
      <c r="HF292" s="194"/>
      <c r="HG292" s="194"/>
      <c r="HH292" s="194"/>
      <c r="HI292" s="194"/>
      <c r="HJ292" s="194"/>
      <c r="HK292" s="194"/>
      <c r="HL292" s="194"/>
      <c r="HM292" s="194"/>
      <c r="HN292" s="194"/>
      <c r="HO292" s="194"/>
      <c r="HP292" s="194"/>
      <c r="HQ292" s="194"/>
      <c r="HR292" s="194"/>
      <c r="HS292" s="194"/>
      <c r="HT292" s="194"/>
      <c r="HU292" s="194"/>
    </row>
    <row r="293" spans="1:229" x14ac:dyDescent="0.25">
      <c r="A293" s="17"/>
      <c r="B293" s="18"/>
      <c r="C293" s="18"/>
      <c r="D293" s="19"/>
      <c r="E293" s="18"/>
      <c r="F293" s="18"/>
      <c r="G293" s="16">
        <f t="shared" si="37"/>
        <v>0</v>
      </c>
      <c r="H293" s="16">
        <f t="shared" si="38"/>
        <v>0</v>
      </c>
      <c r="I293" s="36">
        <f t="shared" si="39"/>
        <v>0</v>
      </c>
      <c r="J293" s="38"/>
      <c r="K293" s="38"/>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194"/>
      <c r="GB293" s="194"/>
      <c r="GC293" s="194"/>
      <c r="GD293" s="194"/>
      <c r="GE293" s="194"/>
      <c r="GF293" s="194"/>
      <c r="GG293" s="194"/>
      <c r="GH293" s="194"/>
      <c r="GI293" s="194"/>
      <c r="GJ293" s="194"/>
      <c r="GK293" s="194"/>
      <c r="GL293" s="194"/>
      <c r="GM293" s="194">
        <f t="shared" si="41"/>
        <v>0</v>
      </c>
      <c r="GN293" s="194">
        <f t="shared" si="42"/>
        <v>0</v>
      </c>
      <c r="GO293" s="194"/>
      <c r="GP293" s="194"/>
      <c r="GQ293" s="194"/>
      <c r="GR293" s="194"/>
      <c r="GS293" s="194"/>
      <c r="GT293" s="194"/>
      <c r="GU293" s="194"/>
      <c r="GV293" s="194"/>
      <c r="GW293" s="194"/>
      <c r="GX293" s="194">
        <f t="shared" si="43"/>
        <v>0</v>
      </c>
      <c r="GY293" s="194"/>
      <c r="GZ293" s="194"/>
      <c r="HA293" s="194"/>
      <c r="HB293" s="194"/>
      <c r="HC293" s="194"/>
      <c r="HD293" s="194"/>
      <c r="HE293" s="194"/>
      <c r="HF293" s="194"/>
      <c r="HG293" s="194"/>
      <c r="HH293" s="194"/>
      <c r="HI293" s="194"/>
      <c r="HJ293" s="194"/>
      <c r="HK293" s="194"/>
      <c r="HL293" s="194"/>
      <c r="HM293" s="194"/>
      <c r="HN293" s="194"/>
      <c r="HO293" s="194"/>
      <c r="HP293" s="194"/>
      <c r="HQ293" s="194"/>
      <c r="HR293" s="194"/>
      <c r="HS293" s="194"/>
      <c r="HT293" s="194"/>
      <c r="HU293" s="194"/>
    </row>
    <row r="294" spans="1:229" x14ac:dyDescent="0.25">
      <c r="A294" s="17"/>
      <c r="B294" s="18"/>
      <c r="C294" s="18"/>
      <c r="D294" s="19"/>
      <c r="E294" s="18"/>
      <c r="F294" s="18"/>
      <c r="G294" s="16">
        <f t="shared" si="37"/>
        <v>0</v>
      </c>
      <c r="H294" s="16">
        <f t="shared" si="38"/>
        <v>0</v>
      </c>
      <c r="I294" s="36">
        <f t="shared" si="39"/>
        <v>0</v>
      </c>
      <c r="J294" s="38"/>
      <c r="K294" s="38"/>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194"/>
      <c r="GB294" s="194"/>
      <c r="GC294" s="194"/>
      <c r="GD294" s="194"/>
      <c r="GE294" s="194"/>
      <c r="GF294" s="194"/>
      <c r="GG294" s="194"/>
      <c r="GH294" s="194"/>
      <c r="GI294" s="194"/>
      <c r="GJ294" s="194"/>
      <c r="GK294" s="194"/>
      <c r="GL294" s="194"/>
      <c r="GM294" s="194">
        <f t="shared" si="41"/>
        <v>0</v>
      </c>
      <c r="GN294" s="194">
        <f t="shared" si="42"/>
        <v>0</v>
      </c>
      <c r="GO294" s="194"/>
      <c r="GP294" s="194"/>
      <c r="GQ294" s="194"/>
      <c r="GR294" s="194"/>
      <c r="GS294" s="194"/>
      <c r="GT294" s="194"/>
      <c r="GU294" s="194"/>
      <c r="GV294" s="194"/>
      <c r="GW294" s="194"/>
      <c r="GX294" s="194">
        <f t="shared" si="43"/>
        <v>0</v>
      </c>
      <c r="GY294" s="194"/>
      <c r="GZ294" s="194"/>
      <c r="HA294" s="194"/>
      <c r="HB294" s="194"/>
      <c r="HC294" s="194"/>
      <c r="HD294" s="194"/>
      <c r="HE294" s="194"/>
      <c r="HF294" s="194"/>
      <c r="HG294" s="194"/>
      <c r="HH294" s="194"/>
      <c r="HI294" s="194"/>
      <c r="HJ294" s="194"/>
      <c r="HK294" s="194"/>
      <c r="HL294" s="194"/>
      <c r="HM294" s="194"/>
      <c r="HN294" s="194"/>
      <c r="HO294" s="194"/>
      <c r="HP294" s="194"/>
      <c r="HQ294" s="194"/>
      <c r="HR294" s="194"/>
      <c r="HS294" s="194"/>
      <c r="HT294" s="194"/>
      <c r="HU294" s="194"/>
    </row>
    <row r="295" spans="1:229" x14ac:dyDescent="0.25">
      <c r="A295" s="17"/>
      <c r="B295" s="18"/>
      <c r="C295" s="18"/>
      <c r="D295" s="19"/>
      <c r="E295" s="18"/>
      <c r="F295" s="18"/>
      <c r="G295" s="16">
        <f t="shared" si="37"/>
        <v>0</v>
      </c>
      <c r="H295" s="16">
        <f t="shared" si="38"/>
        <v>0</v>
      </c>
      <c r="I295" s="36">
        <f t="shared" si="39"/>
        <v>0</v>
      </c>
      <c r="J295" s="38"/>
      <c r="K295" s="38"/>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194"/>
      <c r="GB295" s="194"/>
      <c r="GC295" s="194"/>
      <c r="GD295" s="194"/>
      <c r="GE295" s="194"/>
      <c r="GF295" s="194"/>
      <c r="GG295" s="194"/>
      <c r="GH295" s="194"/>
      <c r="GI295" s="194"/>
      <c r="GJ295" s="194"/>
      <c r="GK295" s="194"/>
      <c r="GL295" s="194"/>
      <c r="GM295" s="194">
        <f t="shared" si="41"/>
        <v>0</v>
      </c>
      <c r="GN295" s="194">
        <f t="shared" si="42"/>
        <v>0</v>
      </c>
      <c r="GO295" s="194"/>
      <c r="GP295" s="194"/>
      <c r="GQ295" s="194"/>
      <c r="GR295" s="194"/>
      <c r="GS295" s="194"/>
      <c r="GT295" s="194"/>
      <c r="GU295" s="194"/>
      <c r="GV295" s="194"/>
      <c r="GW295" s="194"/>
      <c r="GX295" s="194">
        <f t="shared" si="43"/>
        <v>0</v>
      </c>
      <c r="GY295" s="194"/>
      <c r="GZ295" s="194"/>
      <c r="HA295" s="194"/>
      <c r="HB295" s="194"/>
      <c r="HC295" s="194"/>
      <c r="HD295" s="194"/>
      <c r="HE295" s="194"/>
      <c r="HF295" s="194"/>
      <c r="HG295" s="194"/>
      <c r="HH295" s="194"/>
      <c r="HI295" s="194"/>
      <c r="HJ295" s="194"/>
      <c r="HK295" s="194"/>
      <c r="HL295" s="194"/>
      <c r="HM295" s="194"/>
      <c r="HN295" s="194"/>
      <c r="HO295" s="194"/>
      <c r="HP295" s="194"/>
      <c r="HQ295" s="194"/>
      <c r="HR295" s="194"/>
      <c r="HS295" s="194"/>
      <c r="HT295" s="194"/>
      <c r="HU295" s="194"/>
    </row>
    <row r="296" spans="1:229" x14ac:dyDescent="0.25">
      <c r="A296" s="17"/>
      <c r="B296" s="18"/>
      <c r="C296" s="18"/>
      <c r="D296" s="19"/>
      <c r="E296" s="18"/>
      <c r="F296" s="18"/>
      <c r="G296" s="16">
        <f t="shared" si="37"/>
        <v>0</v>
      </c>
      <c r="H296" s="16">
        <f t="shared" si="38"/>
        <v>0</v>
      </c>
      <c r="I296" s="36">
        <f t="shared" si="39"/>
        <v>0</v>
      </c>
      <c r="J296" s="38"/>
      <c r="K296" s="38"/>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194"/>
      <c r="GB296" s="194"/>
      <c r="GC296" s="194"/>
      <c r="GD296" s="194"/>
      <c r="GE296" s="194"/>
      <c r="GF296" s="194"/>
      <c r="GG296" s="194"/>
      <c r="GH296" s="194"/>
      <c r="GI296" s="194"/>
      <c r="GJ296" s="194"/>
      <c r="GK296" s="194"/>
      <c r="GL296" s="194"/>
      <c r="GM296" s="194">
        <f t="shared" si="41"/>
        <v>0</v>
      </c>
      <c r="GN296" s="194">
        <f t="shared" si="42"/>
        <v>0</v>
      </c>
      <c r="GO296" s="194"/>
      <c r="GP296" s="194"/>
      <c r="GQ296" s="194"/>
      <c r="GR296" s="194"/>
      <c r="GS296" s="194"/>
      <c r="GT296" s="194"/>
      <c r="GU296" s="194"/>
      <c r="GV296" s="194"/>
      <c r="GW296" s="194"/>
      <c r="GX296" s="194">
        <f t="shared" si="43"/>
        <v>0</v>
      </c>
      <c r="GY296" s="194"/>
      <c r="GZ296" s="194"/>
      <c r="HA296" s="194"/>
      <c r="HB296" s="194"/>
      <c r="HC296" s="194"/>
      <c r="HD296" s="194"/>
      <c r="HE296" s="194"/>
      <c r="HF296" s="194"/>
      <c r="HG296" s="194"/>
      <c r="HH296" s="194"/>
      <c r="HI296" s="194"/>
      <c r="HJ296" s="194"/>
      <c r="HK296" s="194"/>
      <c r="HL296" s="194"/>
      <c r="HM296" s="194"/>
      <c r="HN296" s="194"/>
      <c r="HO296" s="194"/>
      <c r="HP296" s="194"/>
      <c r="HQ296" s="194"/>
      <c r="HR296" s="194"/>
      <c r="HS296" s="194"/>
      <c r="HT296" s="194"/>
      <c r="HU296" s="194"/>
    </row>
    <row r="297" spans="1:229" x14ac:dyDescent="0.25">
      <c r="A297" s="17"/>
      <c r="B297" s="18"/>
      <c r="C297" s="18"/>
      <c r="D297" s="19"/>
      <c r="E297" s="18"/>
      <c r="F297" s="18"/>
      <c r="G297" s="16">
        <f t="shared" si="37"/>
        <v>0</v>
      </c>
      <c r="H297" s="16">
        <f t="shared" si="38"/>
        <v>0</v>
      </c>
      <c r="I297" s="36">
        <f t="shared" si="39"/>
        <v>0</v>
      </c>
      <c r="J297" s="38"/>
      <c r="K297" s="38"/>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194"/>
      <c r="GB297" s="194"/>
      <c r="GC297" s="194"/>
      <c r="GD297" s="194"/>
      <c r="GE297" s="194"/>
      <c r="GF297" s="194"/>
      <c r="GG297" s="194"/>
      <c r="GH297" s="194"/>
      <c r="GI297" s="194"/>
      <c r="GJ297" s="194"/>
      <c r="GK297" s="194"/>
      <c r="GL297" s="194"/>
      <c r="GM297" s="194">
        <f t="shared" si="41"/>
        <v>0</v>
      </c>
      <c r="GN297" s="194">
        <f t="shared" si="42"/>
        <v>0</v>
      </c>
      <c r="GO297" s="194"/>
      <c r="GP297" s="194"/>
      <c r="GQ297" s="194"/>
      <c r="GR297" s="194"/>
      <c r="GS297" s="194"/>
      <c r="GT297" s="194"/>
      <c r="GU297" s="194"/>
      <c r="GV297" s="194"/>
      <c r="GW297" s="194"/>
      <c r="GX297" s="194">
        <f t="shared" si="43"/>
        <v>0</v>
      </c>
      <c r="GY297" s="194"/>
      <c r="GZ297" s="194"/>
      <c r="HA297" s="194"/>
      <c r="HB297" s="194"/>
      <c r="HC297" s="194"/>
      <c r="HD297" s="194"/>
      <c r="HE297" s="194"/>
      <c r="HF297" s="194"/>
      <c r="HG297" s="194"/>
      <c r="HH297" s="194"/>
      <c r="HI297" s="194"/>
      <c r="HJ297" s="194"/>
      <c r="HK297" s="194"/>
      <c r="HL297" s="194"/>
      <c r="HM297" s="194"/>
      <c r="HN297" s="194"/>
      <c r="HO297" s="194"/>
      <c r="HP297" s="194"/>
      <c r="HQ297" s="194"/>
      <c r="HR297" s="194"/>
      <c r="HS297" s="194"/>
      <c r="HT297" s="194"/>
      <c r="HU297" s="194"/>
    </row>
    <row r="298" spans="1:229" x14ac:dyDescent="0.25">
      <c r="A298" s="17"/>
      <c r="B298" s="18"/>
      <c r="C298" s="18"/>
      <c r="D298" s="19"/>
      <c r="E298" s="18"/>
      <c r="F298" s="18"/>
      <c r="G298" s="16">
        <f t="shared" si="37"/>
        <v>0</v>
      </c>
      <c r="H298" s="16">
        <f t="shared" si="38"/>
        <v>0</v>
      </c>
      <c r="I298" s="36">
        <f t="shared" si="39"/>
        <v>0</v>
      </c>
      <c r="J298" s="38"/>
      <c r="K298" s="38"/>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194"/>
      <c r="GB298" s="194"/>
      <c r="GC298" s="194"/>
      <c r="GD298" s="194"/>
      <c r="GE298" s="194"/>
      <c r="GF298" s="194"/>
      <c r="GG298" s="194"/>
      <c r="GH298" s="194"/>
      <c r="GI298" s="194"/>
      <c r="GJ298" s="194"/>
      <c r="GK298" s="194"/>
      <c r="GL298" s="194"/>
      <c r="GM298" s="194">
        <f t="shared" si="41"/>
        <v>0</v>
      </c>
      <c r="GN298" s="194">
        <f t="shared" si="42"/>
        <v>0</v>
      </c>
      <c r="GO298" s="194"/>
      <c r="GP298" s="194"/>
      <c r="GQ298" s="194"/>
      <c r="GR298" s="194"/>
      <c r="GS298" s="194"/>
      <c r="GT298" s="194"/>
      <c r="GU298" s="194"/>
      <c r="GV298" s="194"/>
      <c r="GW298" s="194"/>
      <c r="GX298" s="194">
        <f t="shared" si="43"/>
        <v>0</v>
      </c>
      <c r="GY298" s="194"/>
      <c r="GZ298" s="194"/>
      <c r="HA298" s="194"/>
      <c r="HB298" s="194"/>
      <c r="HC298" s="194"/>
      <c r="HD298" s="194"/>
      <c r="HE298" s="194"/>
      <c r="HF298" s="194"/>
      <c r="HG298" s="194"/>
      <c r="HH298" s="194"/>
      <c r="HI298" s="194"/>
      <c r="HJ298" s="194"/>
      <c r="HK298" s="194"/>
      <c r="HL298" s="194"/>
      <c r="HM298" s="194"/>
      <c r="HN298" s="194"/>
      <c r="HO298" s="194"/>
      <c r="HP298" s="194"/>
      <c r="HQ298" s="194"/>
      <c r="HR298" s="194"/>
      <c r="HS298" s="194"/>
      <c r="HT298" s="194"/>
      <c r="HU298" s="194"/>
    </row>
    <row r="299" spans="1:229" x14ac:dyDescent="0.25">
      <c r="A299" s="17"/>
      <c r="B299" s="18"/>
      <c r="C299" s="18"/>
      <c r="D299" s="19"/>
      <c r="E299" s="18"/>
      <c r="F299" s="18"/>
      <c r="G299" s="16">
        <f t="shared" si="37"/>
        <v>0</v>
      </c>
      <c r="H299" s="16">
        <f t="shared" si="38"/>
        <v>0</v>
      </c>
      <c r="I299" s="36">
        <f t="shared" si="39"/>
        <v>0</v>
      </c>
      <c r="J299" s="38"/>
      <c r="K299" s="38"/>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194"/>
      <c r="GB299" s="194"/>
      <c r="GC299" s="194"/>
      <c r="GD299" s="194"/>
      <c r="GE299" s="194"/>
      <c r="GF299" s="194"/>
      <c r="GG299" s="194"/>
      <c r="GH299" s="194"/>
      <c r="GI299" s="194"/>
      <c r="GJ299" s="194"/>
      <c r="GK299" s="194"/>
      <c r="GL299" s="194"/>
      <c r="GM299" s="194">
        <f t="shared" si="41"/>
        <v>0</v>
      </c>
      <c r="GN299" s="194">
        <f t="shared" si="42"/>
        <v>0</v>
      </c>
      <c r="GO299" s="194"/>
      <c r="GP299" s="194"/>
      <c r="GQ299" s="194"/>
      <c r="GR299" s="194"/>
      <c r="GS299" s="194"/>
      <c r="GT299" s="194"/>
      <c r="GU299" s="194"/>
      <c r="GV299" s="194"/>
      <c r="GW299" s="194"/>
      <c r="GX299" s="194">
        <f t="shared" si="43"/>
        <v>0</v>
      </c>
      <c r="GY299" s="194"/>
      <c r="GZ299" s="194"/>
      <c r="HA299" s="194"/>
      <c r="HB299" s="194"/>
      <c r="HC299" s="194"/>
      <c r="HD299" s="194"/>
      <c r="HE299" s="194"/>
      <c r="HF299" s="194"/>
      <c r="HG299" s="194"/>
      <c r="HH299" s="194"/>
      <c r="HI299" s="194"/>
      <c r="HJ299" s="194"/>
      <c r="HK299" s="194"/>
      <c r="HL299" s="194"/>
      <c r="HM299" s="194"/>
      <c r="HN299" s="194"/>
      <c r="HO299" s="194"/>
      <c r="HP299" s="194"/>
      <c r="HQ299" s="194"/>
      <c r="HR299" s="194"/>
      <c r="HS299" s="194"/>
      <c r="HT299" s="194"/>
      <c r="HU299" s="194"/>
    </row>
    <row r="300" spans="1:229" x14ac:dyDescent="0.25">
      <c r="A300" s="17"/>
      <c r="B300" s="18"/>
      <c r="C300" s="18"/>
      <c r="D300" s="19"/>
      <c r="E300" s="18"/>
      <c r="F300" s="18"/>
      <c r="G300" s="16">
        <f t="shared" si="37"/>
        <v>0</v>
      </c>
      <c r="H300" s="16">
        <f t="shared" si="38"/>
        <v>0</v>
      </c>
      <c r="I300" s="36">
        <f t="shared" si="39"/>
        <v>0</v>
      </c>
      <c r="J300" s="38"/>
      <c r="K300" s="38"/>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194"/>
      <c r="GB300" s="194"/>
      <c r="GC300" s="194"/>
      <c r="GD300" s="194"/>
      <c r="GE300" s="194"/>
      <c r="GF300" s="194"/>
      <c r="GG300" s="194"/>
      <c r="GH300" s="194"/>
      <c r="GI300" s="194"/>
      <c r="GJ300" s="194"/>
      <c r="GK300" s="194"/>
      <c r="GL300" s="194"/>
      <c r="GM300" s="194">
        <f t="shared" si="41"/>
        <v>0</v>
      </c>
      <c r="GN300" s="194">
        <f t="shared" si="42"/>
        <v>0</v>
      </c>
      <c r="GO300" s="194"/>
      <c r="GP300" s="194"/>
      <c r="GQ300" s="194"/>
      <c r="GR300" s="194"/>
      <c r="GS300" s="194"/>
      <c r="GT300" s="194"/>
      <c r="GU300" s="194"/>
      <c r="GV300" s="194"/>
      <c r="GW300" s="194"/>
      <c r="GX300" s="194">
        <f t="shared" si="43"/>
        <v>0</v>
      </c>
      <c r="GY300" s="194"/>
      <c r="GZ300" s="194"/>
      <c r="HA300" s="194"/>
      <c r="HB300" s="194"/>
      <c r="HC300" s="194"/>
      <c r="HD300" s="194"/>
      <c r="HE300" s="194"/>
      <c r="HF300" s="194"/>
      <c r="HG300" s="194"/>
      <c r="HH300" s="194"/>
      <c r="HI300" s="194"/>
      <c r="HJ300" s="194"/>
      <c r="HK300" s="194"/>
      <c r="HL300" s="194"/>
      <c r="HM300" s="194"/>
      <c r="HN300" s="194"/>
      <c r="HO300" s="194"/>
      <c r="HP300" s="194"/>
      <c r="HQ300" s="194"/>
      <c r="HR300" s="194"/>
      <c r="HS300" s="194"/>
      <c r="HT300" s="194"/>
      <c r="HU300" s="194"/>
    </row>
    <row r="301" spans="1:229" x14ac:dyDescent="0.25">
      <c r="A301" s="17"/>
      <c r="B301" s="18"/>
      <c r="C301" s="18"/>
      <c r="D301" s="19"/>
      <c r="E301" s="18"/>
      <c r="F301" s="18"/>
      <c r="G301" s="16">
        <f t="shared" si="37"/>
        <v>0</v>
      </c>
      <c r="H301" s="16">
        <f t="shared" si="38"/>
        <v>0</v>
      </c>
      <c r="I301" s="36">
        <f t="shared" si="39"/>
        <v>0</v>
      </c>
      <c r="J301" s="38"/>
      <c r="K301" s="38"/>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194"/>
      <c r="GB301" s="194"/>
      <c r="GC301" s="194"/>
      <c r="GD301" s="194"/>
      <c r="GE301" s="194"/>
      <c r="GF301" s="194"/>
      <c r="GG301" s="194"/>
      <c r="GH301" s="194"/>
      <c r="GI301" s="194"/>
      <c r="GJ301" s="194"/>
      <c r="GK301" s="194"/>
      <c r="GL301" s="194"/>
      <c r="GM301" s="194">
        <f t="shared" si="41"/>
        <v>0</v>
      </c>
      <c r="GN301" s="194">
        <f t="shared" si="42"/>
        <v>0</v>
      </c>
      <c r="GO301" s="194"/>
      <c r="GP301" s="194"/>
      <c r="GQ301" s="194"/>
      <c r="GR301" s="194"/>
      <c r="GS301" s="194"/>
      <c r="GT301" s="194"/>
      <c r="GU301" s="194"/>
      <c r="GV301" s="194"/>
      <c r="GW301" s="194"/>
      <c r="GX301" s="194">
        <f t="shared" si="43"/>
        <v>0</v>
      </c>
      <c r="GY301" s="194"/>
      <c r="GZ301" s="194"/>
      <c r="HA301" s="194"/>
      <c r="HB301" s="194"/>
      <c r="HC301" s="194"/>
      <c r="HD301" s="194"/>
      <c r="HE301" s="194"/>
      <c r="HF301" s="194"/>
      <c r="HG301" s="194"/>
      <c r="HH301" s="194"/>
      <c r="HI301" s="194"/>
      <c r="HJ301" s="194"/>
      <c r="HK301" s="194"/>
      <c r="HL301" s="194"/>
      <c r="HM301" s="194"/>
      <c r="HN301" s="194"/>
      <c r="HO301" s="194"/>
      <c r="HP301" s="194"/>
      <c r="HQ301" s="194"/>
      <c r="HR301" s="194"/>
      <c r="HS301" s="194"/>
      <c r="HT301" s="194"/>
      <c r="HU301" s="194"/>
    </row>
    <row r="302" spans="1:229" x14ac:dyDescent="0.25">
      <c r="A302" s="17"/>
      <c r="B302" s="18"/>
      <c r="C302" s="18"/>
      <c r="D302" s="19"/>
      <c r="E302" s="18"/>
      <c r="F302" s="18"/>
      <c r="G302" s="16">
        <f t="shared" si="37"/>
        <v>0</v>
      </c>
      <c r="H302" s="16">
        <f t="shared" si="38"/>
        <v>0</v>
      </c>
      <c r="I302" s="36">
        <f t="shared" si="39"/>
        <v>0</v>
      </c>
      <c r="J302" s="38"/>
      <c r="K302" s="38"/>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194"/>
      <c r="GB302" s="194"/>
      <c r="GC302" s="194"/>
      <c r="GD302" s="194"/>
      <c r="GE302" s="194"/>
      <c r="GF302" s="194"/>
      <c r="GG302" s="194"/>
      <c r="GH302" s="194"/>
      <c r="GI302" s="194"/>
      <c r="GJ302" s="194"/>
      <c r="GK302" s="194"/>
      <c r="GL302" s="194"/>
      <c r="GM302" s="194">
        <f t="shared" si="41"/>
        <v>0</v>
      </c>
      <c r="GN302" s="194">
        <f t="shared" si="42"/>
        <v>0</v>
      </c>
      <c r="GO302" s="194"/>
      <c r="GP302" s="194"/>
      <c r="GQ302" s="194"/>
      <c r="GR302" s="194"/>
      <c r="GS302" s="194"/>
      <c r="GT302" s="194"/>
      <c r="GU302" s="194"/>
      <c r="GV302" s="194"/>
      <c r="GW302" s="194"/>
      <c r="GX302" s="194">
        <f t="shared" si="43"/>
        <v>0</v>
      </c>
      <c r="GY302" s="194"/>
      <c r="GZ302" s="194"/>
      <c r="HA302" s="194"/>
      <c r="HB302" s="194"/>
      <c r="HC302" s="194"/>
      <c r="HD302" s="194"/>
      <c r="HE302" s="194"/>
      <c r="HF302" s="194"/>
      <c r="HG302" s="194"/>
      <c r="HH302" s="194"/>
      <c r="HI302" s="194"/>
      <c r="HJ302" s="194"/>
      <c r="HK302" s="194"/>
      <c r="HL302" s="194"/>
      <c r="HM302" s="194"/>
      <c r="HN302" s="194"/>
      <c r="HO302" s="194"/>
      <c r="HP302" s="194"/>
      <c r="HQ302" s="194"/>
      <c r="HR302" s="194"/>
      <c r="HS302" s="194"/>
      <c r="HT302" s="194"/>
      <c r="HU302" s="194"/>
    </row>
    <row r="303" spans="1:229" x14ac:dyDescent="0.25">
      <c r="A303" s="17"/>
      <c r="B303" s="18"/>
      <c r="C303" s="18"/>
      <c r="D303" s="19"/>
      <c r="E303" s="18"/>
      <c r="F303" s="18"/>
      <c r="G303" s="16">
        <f t="shared" si="37"/>
        <v>0</v>
      </c>
      <c r="H303" s="16">
        <f t="shared" si="38"/>
        <v>0</v>
      </c>
      <c r="I303" s="36">
        <f t="shared" si="39"/>
        <v>0</v>
      </c>
      <c r="J303" s="38"/>
      <c r="K303" s="38"/>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194"/>
      <c r="GB303" s="194"/>
      <c r="GC303" s="194"/>
      <c r="GD303" s="194"/>
      <c r="GE303" s="194"/>
      <c r="GF303" s="194"/>
      <c r="GG303" s="194"/>
      <c r="GH303" s="194"/>
      <c r="GI303" s="194"/>
      <c r="GJ303" s="194"/>
      <c r="GK303" s="194"/>
      <c r="GL303" s="194"/>
      <c r="GM303" s="194">
        <f t="shared" si="41"/>
        <v>0</v>
      </c>
      <c r="GN303" s="194">
        <f t="shared" si="42"/>
        <v>0</v>
      </c>
      <c r="GO303" s="194"/>
      <c r="GP303" s="194"/>
      <c r="GQ303" s="194"/>
      <c r="GR303" s="194"/>
      <c r="GS303" s="194"/>
      <c r="GT303" s="194"/>
      <c r="GU303" s="194"/>
      <c r="GV303" s="194"/>
      <c r="GW303" s="194"/>
      <c r="GX303" s="194">
        <f t="shared" si="43"/>
        <v>0</v>
      </c>
      <c r="GY303" s="194"/>
      <c r="GZ303" s="194"/>
      <c r="HA303" s="194"/>
      <c r="HB303" s="194"/>
      <c r="HC303" s="194"/>
      <c r="HD303" s="194"/>
      <c r="HE303" s="194"/>
      <c r="HF303" s="194"/>
      <c r="HG303" s="194"/>
      <c r="HH303" s="194"/>
      <c r="HI303" s="194"/>
      <c r="HJ303" s="194"/>
      <c r="HK303" s="194"/>
      <c r="HL303" s="194"/>
      <c r="HM303" s="194"/>
      <c r="HN303" s="194"/>
      <c r="HO303" s="194"/>
      <c r="HP303" s="194"/>
      <c r="HQ303" s="194"/>
      <c r="HR303" s="194"/>
      <c r="HS303" s="194"/>
      <c r="HT303" s="194"/>
      <c r="HU303" s="194"/>
    </row>
    <row r="304" spans="1:229" x14ac:dyDescent="0.25">
      <c r="A304" s="17"/>
      <c r="B304" s="18"/>
      <c r="C304" s="18"/>
      <c r="D304" s="19"/>
      <c r="E304" s="18"/>
      <c r="F304" s="18"/>
      <c r="G304" s="16">
        <f t="shared" si="37"/>
        <v>0</v>
      </c>
      <c r="H304" s="16">
        <f t="shared" si="38"/>
        <v>0</v>
      </c>
      <c r="I304" s="36">
        <f t="shared" si="39"/>
        <v>0</v>
      </c>
      <c r="J304" s="38"/>
      <c r="K304" s="38"/>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194"/>
      <c r="GB304" s="194"/>
      <c r="GC304" s="194"/>
      <c r="GD304" s="194"/>
      <c r="GE304" s="194"/>
      <c r="GF304" s="194"/>
      <c r="GG304" s="194"/>
      <c r="GH304" s="194"/>
      <c r="GI304" s="194"/>
      <c r="GJ304" s="194"/>
      <c r="GK304" s="194"/>
      <c r="GL304" s="194"/>
      <c r="GM304" s="194">
        <f t="shared" si="41"/>
        <v>0</v>
      </c>
      <c r="GN304" s="194">
        <f t="shared" si="42"/>
        <v>0</v>
      </c>
      <c r="GO304" s="194"/>
      <c r="GP304" s="194"/>
      <c r="GQ304" s="194"/>
      <c r="GR304" s="194"/>
      <c r="GS304" s="194"/>
      <c r="GT304" s="194"/>
      <c r="GU304" s="194"/>
      <c r="GV304" s="194"/>
      <c r="GW304" s="194"/>
      <c r="GX304" s="194">
        <f t="shared" si="43"/>
        <v>0</v>
      </c>
      <c r="GY304" s="194"/>
      <c r="GZ304" s="194"/>
      <c r="HA304" s="194"/>
      <c r="HB304" s="194"/>
      <c r="HC304" s="194"/>
      <c r="HD304" s="194"/>
      <c r="HE304" s="194"/>
      <c r="HF304" s="194"/>
      <c r="HG304" s="194"/>
      <c r="HH304" s="194"/>
      <c r="HI304" s="194"/>
      <c r="HJ304" s="194"/>
      <c r="HK304" s="194"/>
      <c r="HL304" s="194"/>
      <c r="HM304" s="194"/>
      <c r="HN304" s="194"/>
      <c r="HO304" s="194"/>
      <c r="HP304" s="194"/>
      <c r="HQ304" s="194"/>
      <c r="HR304" s="194"/>
      <c r="HS304" s="194"/>
      <c r="HT304" s="194"/>
      <c r="HU304" s="194"/>
    </row>
    <row r="305" spans="1:229" x14ac:dyDescent="0.25">
      <c r="A305" s="17"/>
      <c r="B305" s="18"/>
      <c r="C305" s="18"/>
      <c r="D305" s="19"/>
      <c r="E305" s="18"/>
      <c r="F305" s="18"/>
      <c r="G305" s="16">
        <f t="shared" si="37"/>
        <v>0</v>
      </c>
      <c r="H305" s="16">
        <f t="shared" si="38"/>
        <v>0</v>
      </c>
      <c r="I305" s="36">
        <f t="shared" si="39"/>
        <v>0</v>
      </c>
      <c r="J305" s="38"/>
      <c r="K305" s="38"/>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194"/>
      <c r="GB305" s="194"/>
      <c r="GC305" s="194"/>
      <c r="GD305" s="194"/>
      <c r="GE305" s="194"/>
      <c r="GF305" s="194"/>
      <c r="GG305" s="194"/>
      <c r="GH305" s="194"/>
      <c r="GI305" s="194"/>
      <c r="GJ305" s="194"/>
      <c r="GK305" s="194"/>
      <c r="GL305" s="194"/>
      <c r="GM305" s="194">
        <f t="shared" si="41"/>
        <v>0</v>
      </c>
      <c r="GN305" s="194">
        <f t="shared" si="42"/>
        <v>0</v>
      </c>
      <c r="GO305" s="194"/>
      <c r="GP305" s="194"/>
      <c r="GQ305" s="194"/>
      <c r="GR305" s="194"/>
      <c r="GS305" s="194"/>
      <c r="GT305" s="194"/>
      <c r="GU305" s="194"/>
      <c r="GV305" s="194"/>
      <c r="GW305" s="194"/>
      <c r="GX305" s="194">
        <f t="shared" si="43"/>
        <v>0</v>
      </c>
      <c r="GY305" s="194"/>
      <c r="GZ305" s="194"/>
      <c r="HA305" s="194"/>
      <c r="HB305" s="194"/>
      <c r="HC305" s="194"/>
      <c r="HD305" s="194"/>
      <c r="HE305" s="194"/>
      <c r="HF305" s="194"/>
      <c r="HG305" s="194"/>
      <c r="HH305" s="194"/>
      <c r="HI305" s="194"/>
      <c r="HJ305" s="194"/>
      <c r="HK305" s="194"/>
      <c r="HL305" s="194"/>
      <c r="HM305" s="194"/>
      <c r="HN305" s="194"/>
      <c r="HO305" s="194"/>
      <c r="HP305" s="194"/>
      <c r="HQ305" s="194"/>
      <c r="HR305" s="194"/>
      <c r="HS305" s="194"/>
      <c r="HT305" s="194"/>
      <c r="HU305" s="194"/>
    </row>
    <row r="306" spans="1:229" x14ac:dyDescent="0.25">
      <c r="A306" s="17"/>
      <c r="B306" s="18"/>
      <c r="C306" s="18"/>
      <c r="D306" s="19"/>
      <c r="E306" s="18"/>
      <c r="F306" s="18"/>
      <c r="G306" s="16">
        <f t="shared" si="37"/>
        <v>0</v>
      </c>
      <c r="H306" s="16">
        <f t="shared" si="38"/>
        <v>0</v>
      </c>
      <c r="I306" s="36">
        <f t="shared" si="39"/>
        <v>0</v>
      </c>
      <c r="J306" s="38"/>
      <c r="K306" s="38"/>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194"/>
      <c r="GB306" s="194"/>
      <c r="GC306" s="194"/>
      <c r="GD306" s="194"/>
      <c r="GE306" s="194"/>
      <c r="GF306" s="194"/>
      <c r="GG306" s="194"/>
      <c r="GH306" s="194"/>
      <c r="GI306" s="194"/>
      <c r="GJ306" s="194"/>
      <c r="GK306" s="194"/>
      <c r="GL306" s="194"/>
      <c r="GM306" s="194">
        <f t="shared" si="41"/>
        <v>0</v>
      </c>
      <c r="GN306" s="194">
        <f t="shared" si="42"/>
        <v>0</v>
      </c>
      <c r="GO306" s="194"/>
      <c r="GP306" s="194"/>
      <c r="GQ306" s="194"/>
      <c r="GR306" s="194"/>
      <c r="GS306" s="194"/>
      <c r="GT306" s="194"/>
      <c r="GU306" s="194"/>
      <c r="GV306" s="194"/>
      <c r="GW306" s="194"/>
      <c r="GX306" s="194">
        <f t="shared" si="43"/>
        <v>0</v>
      </c>
      <c r="GY306" s="194"/>
      <c r="GZ306" s="194"/>
      <c r="HA306" s="194"/>
      <c r="HB306" s="194"/>
      <c r="HC306" s="194"/>
      <c r="HD306" s="194"/>
      <c r="HE306" s="194"/>
      <c r="HF306" s="194"/>
      <c r="HG306" s="194"/>
      <c r="HH306" s="194"/>
      <c r="HI306" s="194"/>
      <c r="HJ306" s="194"/>
      <c r="HK306" s="194"/>
      <c r="HL306" s="194"/>
      <c r="HM306" s="194"/>
      <c r="HN306" s="194"/>
      <c r="HO306" s="194"/>
      <c r="HP306" s="194"/>
      <c r="HQ306" s="194"/>
      <c r="HR306" s="194"/>
      <c r="HS306" s="194"/>
      <c r="HT306" s="194"/>
      <c r="HU306" s="194"/>
    </row>
    <row r="307" spans="1:229" x14ac:dyDescent="0.25">
      <c r="A307" s="17"/>
      <c r="B307" s="18"/>
      <c r="C307" s="18"/>
      <c r="D307" s="19"/>
      <c r="E307" s="18"/>
      <c r="F307" s="18"/>
      <c r="G307" s="16">
        <f t="shared" si="37"/>
        <v>0</v>
      </c>
      <c r="H307" s="16">
        <f t="shared" si="38"/>
        <v>0</v>
      </c>
      <c r="I307" s="36">
        <f t="shared" si="39"/>
        <v>0</v>
      </c>
      <c r="J307" s="38"/>
      <c r="K307" s="38"/>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194"/>
      <c r="GB307" s="194"/>
      <c r="GC307" s="194"/>
      <c r="GD307" s="194"/>
      <c r="GE307" s="194"/>
      <c r="GF307" s="194"/>
      <c r="GG307" s="194"/>
      <c r="GH307" s="194"/>
      <c r="GI307" s="194"/>
      <c r="GJ307" s="194"/>
      <c r="GK307" s="194"/>
      <c r="GL307" s="194"/>
      <c r="GM307" s="194">
        <f t="shared" si="41"/>
        <v>0</v>
      </c>
      <c r="GN307" s="194">
        <f t="shared" si="42"/>
        <v>0</v>
      </c>
      <c r="GO307" s="194"/>
      <c r="GP307" s="194"/>
      <c r="GQ307" s="194"/>
      <c r="GR307" s="194"/>
      <c r="GS307" s="194"/>
      <c r="GT307" s="194"/>
      <c r="GU307" s="194"/>
      <c r="GV307" s="194"/>
      <c r="GW307" s="194"/>
      <c r="GX307" s="194">
        <f t="shared" si="43"/>
        <v>0</v>
      </c>
      <c r="GY307" s="194"/>
      <c r="GZ307" s="194"/>
      <c r="HA307" s="194"/>
      <c r="HB307" s="194"/>
      <c r="HC307" s="194"/>
      <c r="HD307" s="194"/>
      <c r="HE307" s="194"/>
      <c r="HF307" s="194"/>
      <c r="HG307" s="194"/>
      <c r="HH307" s="194"/>
      <c r="HI307" s="194"/>
      <c r="HJ307" s="194"/>
      <c r="HK307" s="194"/>
      <c r="HL307" s="194"/>
      <c r="HM307" s="194"/>
      <c r="HN307" s="194"/>
      <c r="HO307" s="194"/>
      <c r="HP307" s="194"/>
      <c r="HQ307" s="194"/>
      <c r="HR307" s="194"/>
      <c r="HS307" s="194"/>
      <c r="HT307" s="194"/>
      <c r="HU307" s="194"/>
    </row>
    <row r="308" spans="1:229" x14ac:dyDescent="0.25">
      <c r="A308" s="17"/>
      <c r="B308" s="18"/>
      <c r="C308" s="18"/>
      <c r="D308" s="19"/>
      <c r="E308" s="18"/>
      <c r="F308" s="18"/>
      <c r="G308" s="16">
        <f t="shared" si="37"/>
        <v>0</v>
      </c>
      <c r="H308" s="16">
        <f t="shared" si="38"/>
        <v>0</v>
      </c>
      <c r="I308" s="36">
        <f t="shared" si="39"/>
        <v>0</v>
      </c>
      <c r="J308" s="38"/>
      <c r="K308" s="38"/>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194"/>
      <c r="GB308" s="194"/>
      <c r="GC308" s="194"/>
      <c r="GD308" s="194"/>
      <c r="GE308" s="194"/>
      <c r="GF308" s="194"/>
      <c r="GG308" s="194"/>
      <c r="GH308" s="194"/>
      <c r="GI308" s="194"/>
      <c r="GJ308" s="194"/>
      <c r="GK308" s="194"/>
      <c r="GL308" s="194"/>
      <c r="GM308" s="194">
        <f t="shared" si="41"/>
        <v>0</v>
      </c>
      <c r="GN308" s="194">
        <f t="shared" si="42"/>
        <v>0</v>
      </c>
      <c r="GO308" s="194"/>
      <c r="GP308" s="194"/>
      <c r="GQ308" s="194"/>
      <c r="GR308" s="194"/>
      <c r="GS308" s="194"/>
      <c r="GT308" s="194"/>
      <c r="GU308" s="194"/>
      <c r="GV308" s="194"/>
      <c r="GW308" s="194"/>
      <c r="GX308" s="194">
        <f t="shared" si="43"/>
        <v>0</v>
      </c>
      <c r="GY308" s="194"/>
      <c r="GZ308" s="194"/>
      <c r="HA308" s="194"/>
      <c r="HB308" s="194"/>
      <c r="HC308" s="194"/>
      <c r="HD308" s="194"/>
      <c r="HE308" s="194"/>
      <c r="HF308" s="194"/>
      <c r="HG308" s="194"/>
      <c r="HH308" s="194"/>
      <c r="HI308" s="194"/>
      <c r="HJ308" s="194"/>
      <c r="HK308" s="194"/>
      <c r="HL308" s="194"/>
      <c r="HM308" s="194"/>
      <c r="HN308" s="194"/>
      <c r="HO308" s="194"/>
      <c r="HP308" s="194"/>
      <c r="HQ308" s="194"/>
      <c r="HR308" s="194"/>
      <c r="HS308" s="194"/>
      <c r="HT308" s="194"/>
      <c r="HU308" s="194"/>
    </row>
    <row r="309" spans="1:229" x14ac:dyDescent="0.25">
      <c r="A309" s="17"/>
      <c r="B309" s="18"/>
      <c r="C309" s="18"/>
      <c r="D309" s="19"/>
      <c r="E309" s="18"/>
      <c r="F309" s="18"/>
      <c r="G309" s="16">
        <f t="shared" si="37"/>
        <v>0</v>
      </c>
      <c r="H309" s="16">
        <f t="shared" si="38"/>
        <v>0</v>
      </c>
      <c r="I309" s="36">
        <f t="shared" si="39"/>
        <v>0</v>
      </c>
      <c r="J309" s="38"/>
      <c r="K309" s="38"/>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194"/>
      <c r="GB309" s="194"/>
      <c r="GC309" s="194"/>
      <c r="GD309" s="194"/>
      <c r="GE309" s="194"/>
      <c r="GF309" s="194"/>
      <c r="GG309" s="194"/>
      <c r="GH309" s="194"/>
      <c r="GI309" s="194"/>
      <c r="GJ309" s="194"/>
      <c r="GK309" s="194"/>
      <c r="GL309" s="194"/>
      <c r="GM309" s="194">
        <f t="shared" si="41"/>
        <v>0</v>
      </c>
      <c r="GN309" s="194">
        <f t="shared" si="42"/>
        <v>0</v>
      </c>
      <c r="GO309" s="194"/>
      <c r="GP309" s="194"/>
      <c r="GQ309" s="194"/>
      <c r="GR309" s="194"/>
      <c r="GS309" s="194"/>
      <c r="GT309" s="194"/>
      <c r="GU309" s="194"/>
      <c r="GV309" s="194"/>
      <c r="GW309" s="194"/>
      <c r="GX309" s="194">
        <f t="shared" si="43"/>
        <v>0</v>
      </c>
      <c r="GY309" s="194"/>
      <c r="GZ309" s="194"/>
      <c r="HA309" s="194"/>
      <c r="HB309" s="194"/>
      <c r="HC309" s="194"/>
      <c r="HD309" s="194"/>
      <c r="HE309" s="194"/>
      <c r="HF309" s="194"/>
      <c r="HG309" s="194"/>
      <c r="HH309" s="194"/>
      <c r="HI309" s="194"/>
      <c r="HJ309" s="194"/>
      <c r="HK309" s="194"/>
      <c r="HL309" s="194"/>
      <c r="HM309" s="194"/>
      <c r="HN309" s="194"/>
      <c r="HO309" s="194"/>
      <c r="HP309" s="194"/>
      <c r="HQ309" s="194"/>
      <c r="HR309" s="194"/>
      <c r="HS309" s="194"/>
      <c r="HT309" s="194"/>
      <c r="HU309" s="194"/>
    </row>
    <row r="310" spans="1:229" x14ac:dyDescent="0.25">
      <c r="A310" s="17"/>
      <c r="B310" s="18"/>
      <c r="C310" s="18"/>
      <c r="D310" s="19"/>
      <c r="E310" s="18"/>
      <c r="F310" s="18"/>
      <c r="G310" s="16">
        <f t="shared" si="37"/>
        <v>0</v>
      </c>
      <c r="H310" s="16">
        <f t="shared" si="38"/>
        <v>0</v>
      </c>
      <c r="I310" s="36">
        <f t="shared" si="39"/>
        <v>0</v>
      </c>
      <c r="J310" s="38"/>
      <c r="K310" s="38"/>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194"/>
      <c r="GB310" s="194"/>
      <c r="GC310" s="194"/>
      <c r="GD310" s="194"/>
      <c r="GE310" s="194"/>
      <c r="GF310" s="194"/>
      <c r="GG310" s="194"/>
      <c r="GH310" s="194"/>
      <c r="GI310" s="194"/>
      <c r="GJ310" s="194"/>
      <c r="GK310" s="194"/>
      <c r="GL310" s="194"/>
      <c r="GM310" s="194">
        <f t="shared" si="41"/>
        <v>0</v>
      </c>
      <c r="GN310" s="194">
        <f t="shared" si="42"/>
        <v>0</v>
      </c>
      <c r="GO310" s="194"/>
      <c r="GP310" s="194"/>
      <c r="GQ310" s="194"/>
      <c r="GR310" s="194"/>
      <c r="GS310" s="194"/>
      <c r="GT310" s="194"/>
      <c r="GU310" s="194"/>
      <c r="GV310" s="194"/>
      <c r="GW310" s="194"/>
      <c r="GX310" s="194">
        <f t="shared" si="43"/>
        <v>0</v>
      </c>
      <c r="GY310" s="194"/>
      <c r="GZ310" s="194"/>
      <c r="HA310" s="194"/>
      <c r="HB310" s="194"/>
      <c r="HC310" s="194"/>
      <c r="HD310" s="194"/>
      <c r="HE310" s="194"/>
      <c r="HF310" s="194"/>
      <c r="HG310" s="194"/>
      <c r="HH310" s="194"/>
      <c r="HI310" s="194"/>
      <c r="HJ310" s="194"/>
      <c r="HK310" s="194"/>
      <c r="HL310" s="194"/>
      <c r="HM310" s="194"/>
      <c r="HN310" s="194"/>
      <c r="HO310" s="194"/>
      <c r="HP310" s="194"/>
      <c r="HQ310" s="194"/>
      <c r="HR310" s="194"/>
      <c r="HS310" s="194"/>
      <c r="HT310" s="194"/>
      <c r="HU310" s="194"/>
    </row>
    <row r="311" spans="1:229" x14ac:dyDescent="0.25">
      <c r="A311" s="17"/>
      <c r="B311" s="18"/>
      <c r="C311" s="18"/>
      <c r="D311" s="19"/>
      <c r="E311" s="18"/>
      <c r="F311" s="18"/>
      <c r="G311" s="16">
        <f t="shared" si="37"/>
        <v>0</v>
      </c>
      <c r="H311" s="16">
        <f t="shared" si="38"/>
        <v>0</v>
      </c>
      <c r="I311" s="36">
        <f t="shared" si="39"/>
        <v>0</v>
      </c>
      <c r="J311" s="38"/>
      <c r="K311" s="38"/>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194"/>
      <c r="GB311" s="194"/>
      <c r="GC311" s="194"/>
      <c r="GD311" s="194"/>
      <c r="GE311" s="194"/>
      <c r="GF311" s="194"/>
      <c r="GG311" s="194"/>
      <c r="GH311" s="194"/>
      <c r="GI311" s="194"/>
      <c r="GJ311" s="194"/>
      <c r="GK311" s="194"/>
      <c r="GL311" s="194"/>
      <c r="GM311" s="194">
        <f t="shared" si="41"/>
        <v>0</v>
      </c>
      <c r="GN311" s="194">
        <f t="shared" si="42"/>
        <v>0</v>
      </c>
      <c r="GO311" s="194"/>
      <c r="GP311" s="194"/>
      <c r="GQ311" s="194"/>
      <c r="GR311" s="194"/>
      <c r="GS311" s="194"/>
      <c r="GT311" s="194"/>
      <c r="GU311" s="194"/>
      <c r="GV311" s="194"/>
      <c r="GW311" s="194"/>
      <c r="GX311" s="194">
        <f t="shared" si="43"/>
        <v>0</v>
      </c>
      <c r="GY311" s="194"/>
      <c r="GZ311" s="194"/>
      <c r="HA311" s="194"/>
      <c r="HB311" s="194"/>
      <c r="HC311" s="194"/>
      <c r="HD311" s="194"/>
      <c r="HE311" s="194"/>
      <c r="HF311" s="194"/>
      <c r="HG311" s="194"/>
      <c r="HH311" s="194"/>
      <c r="HI311" s="194"/>
      <c r="HJ311" s="194"/>
      <c r="HK311" s="194"/>
      <c r="HL311" s="194"/>
      <c r="HM311" s="194"/>
      <c r="HN311" s="194"/>
      <c r="HO311" s="194"/>
      <c r="HP311" s="194"/>
      <c r="HQ311" s="194"/>
      <c r="HR311" s="194"/>
      <c r="HS311" s="194"/>
      <c r="HT311" s="194"/>
      <c r="HU311" s="194"/>
    </row>
    <row r="312" spans="1:229" x14ac:dyDescent="0.25">
      <c r="A312" s="17"/>
      <c r="B312" s="18"/>
      <c r="C312" s="18"/>
      <c r="D312" s="19"/>
      <c r="E312" s="18"/>
      <c r="F312" s="18"/>
      <c r="G312" s="16">
        <f t="shared" si="37"/>
        <v>0</v>
      </c>
      <c r="H312" s="16">
        <f t="shared" si="38"/>
        <v>0</v>
      </c>
      <c r="I312" s="36">
        <f t="shared" si="39"/>
        <v>0</v>
      </c>
      <c r="J312" s="38"/>
      <c r="K312" s="38"/>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194"/>
      <c r="GB312" s="194"/>
      <c r="GC312" s="194"/>
      <c r="GD312" s="194"/>
      <c r="GE312" s="194"/>
      <c r="GF312" s="194"/>
      <c r="GG312" s="194"/>
      <c r="GH312" s="194"/>
      <c r="GI312" s="194"/>
      <c r="GJ312" s="194"/>
      <c r="GK312" s="194"/>
      <c r="GL312" s="194"/>
      <c r="GM312" s="194">
        <f t="shared" si="41"/>
        <v>0</v>
      </c>
      <c r="GN312" s="194">
        <f t="shared" si="42"/>
        <v>0</v>
      </c>
      <c r="GO312" s="194"/>
      <c r="GP312" s="194"/>
      <c r="GQ312" s="194"/>
      <c r="GR312" s="194"/>
      <c r="GS312" s="194"/>
      <c r="GT312" s="194"/>
      <c r="GU312" s="194"/>
      <c r="GV312" s="194"/>
      <c r="GW312" s="194"/>
      <c r="GX312" s="194">
        <f t="shared" si="43"/>
        <v>0</v>
      </c>
      <c r="GY312" s="194"/>
      <c r="GZ312" s="194"/>
      <c r="HA312" s="194"/>
      <c r="HB312" s="194"/>
      <c r="HC312" s="194"/>
      <c r="HD312" s="194"/>
      <c r="HE312" s="194"/>
      <c r="HF312" s="194"/>
      <c r="HG312" s="194"/>
      <c r="HH312" s="194"/>
      <c r="HI312" s="194"/>
      <c r="HJ312" s="194"/>
      <c r="HK312" s="194"/>
      <c r="HL312" s="194"/>
      <c r="HM312" s="194"/>
      <c r="HN312" s="194"/>
      <c r="HO312" s="194"/>
      <c r="HP312" s="194"/>
      <c r="HQ312" s="194"/>
      <c r="HR312" s="194"/>
      <c r="HS312" s="194"/>
      <c r="HT312" s="194"/>
      <c r="HU312" s="194"/>
    </row>
    <row r="313" spans="1:229" x14ac:dyDescent="0.25">
      <c r="A313" s="17"/>
      <c r="B313" s="18"/>
      <c r="C313" s="18"/>
      <c r="D313" s="19"/>
      <c r="E313" s="18"/>
      <c r="F313" s="18"/>
      <c r="G313" s="16">
        <f t="shared" si="37"/>
        <v>0</v>
      </c>
      <c r="H313" s="16">
        <f t="shared" si="38"/>
        <v>0</v>
      </c>
      <c r="I313" s="36">
        <f t="shared" si="39"/>
        <v>0</v>
      </c>
      <c r="J313" s="38"/>
      <c r="K313" s="38"/>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194"/>
      <c r="GB313" s="194"/>
      <c r="GC313" s="194"/>
      <c r="GD313" s="194"/>
      <c r="GE313" s="194"/>
      <c r="GF313" s="194"/>
      <c r="GG313" s="194"/>
      <c r="GH313" s="194"/>
      <c r="GI313" s="194"/>
      <c r="GJ313" s="194"/>
      <c r="GK313" s="194"/>
      <c r="GL313" s="194"/>
      <c r="GM313" s="194">
        <f t="shared" si="41"/>
        <v>0</v>
      </c>
      <c r="GN313" s="194">
        <f t="shared" si="42"/>
        <v>0</v>
      </c>
      <c r="GO313" s="194"/>
      <c r="GP313" s="194"/>
      <c r="GQ313" s="194"/>
      <c r="GR313" s="194"/>
      <c r="GS313" s="194"/>
      <c r="GT313" s="194"/>
      <c r="GU313" s="194"/>
      <c r="GV313" s="194"/>
      <c r="GW313" s="194"/>
      <c r="GX313" s="194">
        <f t="shared" si="43"/>
        <v>0</v>
      </c>
      <c r="GY313" s="194"/>
      <c r="GZ313" s="194"/>
      <c r="HA313" s="194"/>
      <c r="HB313" s="194"/>
      <c r="HC313" s="194"/>
      <c r="HD313" s="194"/>
      <c r="HE313" s="194"/>
      <c r="HF313" s="194"/>
      <c r="HG313" s="194"/>
      <c r="HH313" s="194"/>
      <c r="HI313" s="194"/>
      <c r="HJ313" s="194"/>
      <c r="HK313" s="194"/>
      <c r="HL313" s="194"/>
      <c r="HM313" s="194"/>
      <c r="HN313" s="194"/>
      <c r="HO313" s="194"/>
      <c r="HP313" s="194"/>
      <c r="HQ313" s="194"/>
      <c r="HR313" s="194"/>
      <c r="HS313" s="194"/>
      <c r="HT313" s="194"/>
      <c r="HU313" s="194"/>
    </row>
    <row r="314" spans="1:229" x14ac:dyDescent="0.25">
      <c r="A314" s="17"/>
      <c r="B314" s="18"/>
      <c r="C314" s="18"/>
      <c r="D314" s="19"/>
      <c r="E314" s="18"/>
      <c r="F314" s="18"/>
      <c r="G314" s="16">
        <f t="shared" si="37"/>
        <v>0</v>
      </c>
      <c r="H314" s="16">
        <f t="shared" si="38"/>
        <v>0</v>
      </c>
      <c r="I314" s="36">
        <f t="shared" si="39"/>
        <v>0</v>
      </c>
      <c r="J314" s="38"/>
      <c r="K314" s="38"/>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194"/>
      <c r="GB314" s="194"/>
      <c r="GC314" s="194"/>
      <c r="GD314" s="194"/>
      <c r="GE314" s="194"/>
      <c r="GF314" s="194"/>
      <c r="GG314" s="194"/>
      <c r="GH314" s="194"/>
      <c r="GI314" s="194"/>
      <c r="GJ314" s="194"/>
      <c r="GK314" s="194"/>
      <c r="GL314" s="194"/>
      <c r="GM314" s="194">
        <f t="shared" si="41"/>
        <v>0</v>
      </c>
      <c r="GN314" s="194">
        <f t="shared" si="42"/>
        <v>0</v>
      </c>
      <c r="GO314" s="194"/>
      <c r="GP314" s="194"/>
      <c r="GQ314" s="194"/>
      <c r="GR314" s="194"/>
      <c r="GS314" s="194"/>
      <c r="GT314" s="194"/>
      <c r="GU314" s="194"/>
      <c r="GV314" s="194"/>
      <c r="GW314" s="194"/>
      <c r="GX314" s="194">
        <f t="shared" si="43"/>
        <v>0</v>
      </c>
      <c r="GY314" s="194"/>
      <c r="GZ314" s="194"/>
      <c r="HA314" s="194"/>
      <c r="HB314" s="194"/>
      <c r="HC314" s="194"/>
      <c r="HD314" s="194"/>
      <c r="HE314" s="194"/>
      <c r="HF314" s="194"/>
      <c r="HG314" s="194"/>
      <c r="HH314" s="194"/>
      <c r="HI314" s="194"/>
      <c r="HJ314" s="194"/>
      <c r="HK314" s="194"/>
      <c r="HL314" s="194"/>
      <c r="HM314" s="194"/>
      <c r="HN314" s="194"/>
      <c r="HO314" s="194"/>
      <c r="HP314" s="194"/>
      <c r="HQ314" s="194"/>
      <c r="HR314" s="194"/>
      <c r="HS314" s="194"/>
      <c r="HT314" s="194"/>
      <c r="HU314" s="194"/>
    </row>
    <row r="315" spans="1:229" x14ac:dyDescent="0.25">
      <c r="A315" s="17"/>
      <c r="B315" s="18"/>
      <c r="C315" s="18"/>
      <c r="D315" s="19"/>
      <c r="E315" s="18"/>
      <c r="F315" s="18"/>
      <c r="G315" s="16">
        <f t="shared" si="37"/>
        <v>0</v>
      </c>
      <c r="H315" s="16">
        <f t="shared" si="38"/>
        <v>0</v>
      </c>
      <c r="I315" s="36">
        <f t="shared" si="39"/>
        <v>0</v>
      </c>
      <c r="J315" s="38"/>
      <c r="K315" s="38"/>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c r="FF315" s="37"/>
      <c r="FG315" s="37"/>
      <c r="FH315" s="37"/>
      <c r="FI315" s="37"/>
      <c r="FJ315" s="37"/>
      <c r="FK315" s="37"/>
      <c r="FL315" s="37"/>
      <c r="FM315" s="37"/>
      <c r="FN315" s="37"/>
      <c r="FO315" s="37"/>
      <c r="FP315" s="37"/>
      <c r="FQ315" s="37"/>
      <c r="FR315" s="37"/>
      <c r="FS315" s="37"/>
      <c r="FT315" s="37"/>
      <c r="FU315" s="37"/>
      <c r="FV315" s="37"/>
      <c r="FW315" s="37"/>
      <c r="FX315" s="37"/>
      <c r="FY315" s="37"/>
      <c r="FZ315" s="37"/>
      <c r="GA315" s="194"/>
      <c r="GB315" s="194"/>
      <c r="GC315" s="194"/>
      <c r="GD315" s="194"/>
      <c r="GE315" s="194"/>
      <c r="GF315" s="194"/>
      <c r="GG315" s="194"/>
      <c r="GH315" s="194"/>
      <c r="GI315" s="194"/>
      <c r="GJ315" s="194"/>
      <c r="GK315" s="194"/>
      <c r="GL315" s="194"/>
      <c r="GM315" s="194">
        <f t="shared" si="41"/>
        <v>0</v>
      </c>
      <c r="GN315" s="194">
        <f t="shared" si="42"/>
        <v>0</v>
      </c>
      <c r="GO315" s="194"/>
      <c r="GP315" s="194"/>
      <c r="GQ315" s="194"/>
      <c r="GR315" s="194"/>
      <c r="GS315" s="194"/>
      <c r="GT315" s="194"/>
      <c r="GU315" s="194"/>
      <c r="GV315" s="194"/>
      <c r="GW315" s="194"/>
      <c r="GX315" s="194">
        <f t="shared" si="43"/>
        <v>0</v>
      </c>
      <c r="GY315" s="194"/>
      <c r="GZ315" s="194"/>
      <c r="HA315" s="194"/>
      <c r="HB315" s="194"/>
      <c r="HC315" s="194"/>
      <c r="HD315" s="194"/>
      <c r="HE315" s="194"/>
      <c r="HF315" s="194"/>
      <c r="HG315" s="194"/>
      <c r="HH315" s="194"/>
      <c r="HI315" s="194"/>
      <c r="HJ315" s="194"/>
      <c r="HK315" s="194"/>
      <c r="HL315" s="194"/>
      <c r="HM315" s="194"/>
      <c r="HN315" s="194"/>
      <c r="HO315" s="194"/>
      <c r="HP315" s="194"/>
      <c r="HQ315" s="194"/>
      <c r="HR315" s="194"/>
      <c r="HS315" s="194"/>
      <c r="HT315" s="194"/>
      <c r="HU315" s="194"/>
    </row>
    <row r="316" spans="1:229" x14ac:dyDescent="0.25">
      <c r="A316" s="17"/>
      <c r="B316" s="18"/>
      <c r="C316" s="18"/>
      <c r="D316" s="19"/>
      <c r="E316" s="18"/>
      <c r="F316" s="18"/>
      <c r="G316" s="16">
        <f t="shared" si="37"/>
        <v>0</v>
      </c>
      <c r="H316" s="16">
        <f t="shared" si="38"/>
        <v>0</v>
      </c>
      <c r="I316" s="36">
        <f t="shared" si="39"/>
        <v>0</v>
      </c>
      <c r="J316" s="38"/>
      <c r="K316" s="38"/>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c r="FF316" s="37"/>
      <c r="FG316" s="37"/>
      <c r="FH316" s="37"/>
      <c r="FI316" s="37"/>
      <c r="FJ316" s="37"/>
      <c r="FK316" s="37"/>
      <c r="FL316" s="37"/>
      <c r="FM316" s="37"/>
      <c r="FN316" s="37"/>
      <c r="FO316" s="37"/>
      <c r="FP316" s="37"/>
      <c r="FQ316" s="37"/>
      <c r="FR316" s="37"/>
      <c r="FS316" s="37"/>
      <c r="FT316" s="37"/>
      <c r="FU316" s="37"/>
      <c r="FV316" s="37"/>
      <c r="FW316" s="37"/>
      <c r="FX316" s="37"/>
      <c r="FY316" s="37"/>
      <c r="FZ316" s="37"/>
      <c r="GA316" s="194"/>
      <c r="GB316" s="194"/>
      <c r="GC316" s="194"/>
      <c r="GD316" s="194"/>
      <c r="GE316" s="194"/>
      <c r="GF316" s="194"/>
      <c r="GG316" s="194"/>
      <c r="GH316" s="194"/>
      <c r="GI316" s="194"/>
      <c r="GJ316" s="194"/>
      <c r="GK316" s="194"/>
      <c r="GL316" s="194"/>
      <c r="GM316" s="194">
        <f t="shared" si="41"/>
        <v>0</v>
      </c>
      <c r="GN316" s="194">
        <f t="shared" si="42"/>
        <v>0</v>
      </c>
      <c r="GO316" s="194"/>
      <c r="GP316" s="194"/>
      <c r="GQ316" s="194"/>
      <c r="GR316" s="194"/>
      <c r="GS316" s="194"/>
      <c r="GT316" s="194"/>
      <c r="GU316" s="194"/>
      <c r="GV316" s="194"/>
      <c r="GW316" s="194"/>
      <c r="GX316" s="194">
        <f t="shared" si="43"/>
        <v>0</v>
      </c>
      <c r="GY316" s="194"/>
      <c r="GZ316" s="194"/>
      <c r="HA316" s="194"/>
      <c r="HB316" s="194"/>
      <c r="HC316" s="194"/>
      <c r="HD316" s="194"/>
      <c r="HE316" s="194"/>
      <c r="HF316" s="194"/>
      <c r="HG316" s="194"/>
      <c r="HH316" s="194"/>
      <c r="HI316" s="194"/>
      <c r="HJ316" s="194"/>
      <c r="HK316" s="194"/>
      <c r="HL316" s="194"/>
      <c r="HM316" s="194"/>
      <c r="HN316" s="194"/>
      <c r="HO316" s="194"/>
      <c r="HP316" s="194"/>
      <c r="HQ316" s="194"/>
      <c r="HR316" s="194"/>
      <c r="HS316" s="194"/>
      <c r="HT316" s="194"/>
      <c r="HU316" s="194"/>
    </row>
    <row r="317" spans="1:229" x14ac:dyDescent="0.25">
      <c r="A317" s="17"/>
      <c r="B317" s="18"/>
      <c r="C317" s="18"/>
      <c r="D317" s="19"/>
      <c r="E317" s="18"/>
      <c r="F317" s="18"/>
      <c r="G317" s="16">
        <f t="shared" si="37"/>
        <v>0</v>
      </c>
      <c r="H317" s="16">
        <f t="shared" si="38"/>
        <v>0</v>
      </c>
      <c r="I317" s="36">
        <f t="shared" si="39"/>
        <v>0</v>
      </c>
      <c r="J317" s="38"/>
      <c r="K317" s="38"/>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EV317" s="37"/>
      <c r="EW317" s="37"/>
      <c r="EX317" s="37"/>
      <c r="EY317" s="37"/>
      <c r="EZ317" s="37"/>
      <c r="FA317" s="37"/>
      <c r="FB317" s="37"/>
      <c r="FC317" s="37"/>
      <c r="FD317" s="37"/>
      <c r="FE317" s="37"/>
      <c r="FF317" s="37"/>
      <c r="FG317" s="37"/>
      <c r="FH317" s="37"/>
      <c r="FI317" s="37"/>
      <c r="FJ317" s="37"/>
      <c r="FK317" s="37"/>
      <c r="FL317" s="37"/>
      <c r="FM317" s="37"/>
      <c r="FN317" s="37"/>
      <c r="FO317" s="37"/>
      <c r="FP317" s="37"/>
      <c r="FQ317" s="37"/>
      <c r="FR317" s="37"/>
      <c r="FS317" s="37"/>
      <c r="FT317" s="37"/>
      <c r="FU317" s="37"/>
      <c r="FV317" s="37"/>
      <c r="FW317" s="37"/>
      <c r="FX317" s="37"/>
      <c r="FY317" s="37"/>
      <c r="FZ317" s="37"/>
      <c r="GA317" s="194"/>
      <c r="GB317" s="194"/>
      <c r="GC317" s="194"/>
      <c r="GD317" s="194"/>
      <c r="GE317" s="194"/>
      <c r="GF317" s="194"/>
      <c r="GG317" s="194"/>
      <c r="GH317" s="194"/>
      <c r="GI317" s="194"/>
      <c r="GJ317" s="194"/>
      <c r="GK317" s="194"/>
      <c r="GL317" s="194"/>
      <c r="GM317" s="194">
        <f t="shared" si="41"/>
        <v>0</v>
      </c>
      <c r="GN317" s="194">
        <f t="shared" si="42"/>
        <v>0</v>
      </c>
      <c r="GO317" s="194"/>
      <c r="GP317" s="194"/>
      <c r="GQ317" s="194"/>
      <c r="GR317" s="194"/>
      <c r="GS317" s="194"/>
      <c r="GT317" s="194"/>
      <c r="GU317" s="194"/>
      <c r="GV317" s="194"/>
      <c r="GW317" s="194"/>
      <c r="GX317" s="194">
        <f t="shared" si="43"/>
        <v>0</v>
      </c>
      <c r="GY317" s="194"/>
      <c r="GZ317" s="194"/>
      <c r="HA317" s="194"/>
      <c r="HB317" s="194"/>
      <c r="HC317" s="194"/>
      <c r="HD317" s="194"/>
      <c r="HE317" s="194"/>
      <c r="HF317" s="194"/>
      <c r="HG317" s="194"/>
      <c r="HH317" s="194"/>
      <c r="HI317" s="194"/>
      <c r="HJ317" s="194"/>
      <c r="HK317" s="194"/>
      <c r="HL317" s="194"/>
      <c r="HM317" s="194"/>
      <c r="HN317" s="194"/>
      <c r="HO317" s="194"/>
      <c r="HP317" s="194"/>
      <c r="HQ317" s="194"/>
      <c r="HR317" s="194"/>
      <c r="HS317" s="194"/>
      <c r="HT317" s="194"/>
      <c r="HU317" s="194"/>
    </row>
    <row r="318" spans="1:229" x14ac:dyDescent="0.25">
      <c r="A318" s="17"/>
      <c r="B318" s="18"/>
      <c r="C318" s="18"/>
      <c r="D318" s="19"/>
      <c r="E318" s="18"/>
      <c r="F318" s="18"/>
      <c r="G318" s="16">
        <f t="shared" si="37"/>
        <v>0</v>
      </c>
      <c r="H318" s="16">
        <f t="shared" si="38"/>
        <v>0</v>
      </c>
      <c r="I318" s="36">
        <f t="shared" si="39"/>
        <v>0</v>
      </c>
      <c r="J318" s="38"/>
      <c r="K318" s="38"/>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c r="FF318" s="37"/>
      <c r="FG318" s="37"/>
      <c r="FH318" s="37"/>
      <c r="FI318" s="37"/>
      <c r="FJ318" s="37"/>
      <c r="FK318" s="37"/>
      <c r="FL318" s="37"/>
      <c r="FM318" s="37"/>
      <c r="FN318" s="37"/>
      <c r="FO318" s="37"/>
      <c r="FP318" s="37"/>
      <c r="FQ318" s="37"/>
      <c r="FR318" s="37"/>
      <c r="FS318" s="37"/>
      <c r="FT318" s="37"/>
      <c r="FU318" s="37"/>
      <c r="FV318" s="37"/>
      <c r="FW318" s="37"/>
      <c r="FX318" s="37"/>
      <c r="FY318" s="37"/>
      <c r="FZ318" s="37"/>
      <c r="GA318" s="194"/>
      <c r="GB318" s="194"/>
      <c r="GC318" s="194"/>
      <c r="GD318" s="194"/>
      <c r="GE318" s="194"/>
      <c r="GF318" s="194"/>
      <c r="GG318" s="194"/>
      <c r="GH318" s="194"/>
      <c r="GI318" s="194"/>
      <c r="GJ318" s="194"/>
      <c r="GK318" s="194"/>
      <c r="GL318" s="194"/>
      <c r="GM318" s="194">
        <f t="shared" si="41"/>
        <v>0</v>
      </c>
      <c r="GN318" s="194">
        <f t="shared" si="42"/>
        <v>0</v>
      </c>
      <c r="GO318" s="194"/>
      <c r="GP318" s="194"/>
      <c r="GQ318" s="194"/>
      <c r="GR318" s="194"/>
      <c r="GS318" s="194"/>
      <c r="GT318" s="194"/>
      <c r="GU318" s="194"/>
      <c r="GV318" s="194"/>
      <c r="GW318" s="194"/>
      <c r="GX318" s="194">
        <f t="shared" si="43"/>
        <v>0</v>
      </c>
      <c r="GY318" s="194"/>
      <c r="GZ318" s="194"/>
      <c r="HA318" s="194"/>
      <c r="HB318" s="194"/>
      <c r="HC318" s="194"/>
      <c r="HD318" s="194"/>
      <c r="HE318" s="194"/>
      <c r="HF318" s="194"/>
      <c r="HG318" s="194"/>
      <c r="HH318" s="194"/>
      <c r="HI318" s="194"/>
      <c r="HJ318" s="194"/>
      <c r="HK318" s="194"/>
      <c r="HL318" s="194"/>
      <c r="HM318" s="194"/>
      <c r="HN318" s="194"/>
      <c r="HO318" s="194"/>
      <c r="HP318" s="194"/>
      <c r="HQ318" s="194"/>
      <c r="HR318" s="194"/>
      <c r="HS318" s="194"/>
      <c r="HT318" s="194"/>
      <c r="HU318" s="194"/>
    </row>
    <row r="319" spans="1:229" x14ac:dyDescent="0.25">
      <c r="A319" s="17"/>
      <c r="B319" s="18"/>
      <c r="C319" s="18"/>
      <c r="D319" s="19"/>
      <c r="E319" s="18"/>
      <c r="F319" s="18"/>
      <c r="G319" s="16">
        <f t="shared" si="37"/>
        <v>0</v>
      </c>
      <c r="H319" s="16">
        <f t="shared" si="38"/>
        <v>0</v>
      </c>
      <c r="I319" s="36">
        <f t="shared" si="39"/>
        <v>0</v>
      </c>
      <c r="J319" s="38"/>
      <c r="K319" s="38"/>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c r="FF319" s="37"/>
      <c r="FG319" s="37"/>
      <c r="FH319" s="37"/>
      <c r="FI319" s="37"/>
      <c r="FJ319" s="37"/>
      <c r="FK319" s="37"/>
      <c r="FL319" s="37"/>
      <c r="FM319" s="37"/>
      <c r="FN319" s="37"/>
      <c r="FO319" s="37"/>
      <c r="FP319" s="37"/>
      <c r="FQ319" s="37"/>
      <c r="FR319" s="37"/>
      <c r="FS319" s="37"/>
      <c r="FT319" s="37"/>
      <c r="FU319" s="37"/>
      <c r="FV319" s="37"/>
      <c r="FW319" s="37"/>
      <c r="FX319" s="37"/>
      <c r="FY319" s="37"/>
      <c r="FZ319" s="37"/>
      <c r="GA319" s="194"/>
      <c r="GB319" s="194"/>
      <c r="GC319" s="194"/>
      <c r="GD319" s="194"/>
      <c r="GE319" s="194"/>
      <c r="GF319" s="194"/>
      <c r="GG319" s="194"/>
      <c r="GH319" s="194"/>
      <c r="GI319" s="194"/>
      <c r="GJ319" s="194"/>
      <c r="GK319" s="194"/>
      <c r="GL319" s="194"/>
      <c r="GM319" s="194">
        <f t="shared" si="41"/>
        <v>0</v>
      </c>
      <c r="GN319" s="194">
        <f t="shared" si="42"/>
        <v>0</v>
      </c>
      <c r="GO319" s="194"/>
      <c r="GP319" s="194"/>
      <c r="GQ319" s="194"/>
      <c r="GR319" s="194"/>
      <c r="GS319" s="194"/>
      <c r="GT319" s="194"/>
      <c r="GU319" s="194"/>
      <c r="GV319" s="194"/>
      <c r="GW319" s="194"/>
      <c r="GX319" s="194">
        <f t="shared" si="43"/>
        <v>0</v>
      </c>
      <c r="GY319" s="194"/>
      <c r="GZ319" s="194"/>
      <c r="HA319" s="194"/>
      <c r="HB319" s="194"/>
      <c r="HC319" s="194"/>
      <c r="HD319" s="194"/>
      <c r="HE319" s="194"/>
      <c r="HF319" s="194"/>
      <c r="HG319" s="194"/>
      <c r="HH319" s="194"/>
      <c r="HI319" s="194"/>
      <c r="HJ319" s="194"/>
      <c r="HK319" s="194"/>
      <c r="HL319" s="194"/>
      <c r="HM319" s="194"/>
      <c r="HN319" s="194"/>
      <c r="HO319" s="194"/>
      <c r="HP319" s="194"/>
      <c r="HQ319" s="194"/>
      <c r="HR319" s="194"/>
      <c r="HS319" s="194"/>
      <c r="HT319" s="194"/>
      <c r="HU319" s="194"/>
    </row>
    <row r="320" spans="1:229" x14ac:dyDescent="0.25">
      <c r="A320" s="17"/>
      <c r="B320" s="18"/>
      <c r="C320" s="18"/>
      <c r="D320" s="19"/>
      <c r="E320" s="18"/>
      <c r="F320" s="18"/>
      <c r="G320" s="16">
        <f t="shared" si="37"/>
        <v>0</v>
      </c>
      <c r="H320" s="16">
        <f t="shared" si="38"/>
        <v>0</v>
      </c>
      <c r="I320" s="36">
        <f t="shared" si="39"/>
        <v>0</v>
      </c>
      <c r="J320" s="38"/>
      <c r="K320" s="38"/>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EV320" s="37"/>
      <c r="EW320" s="37"/>
      <c r="EX320" s="37"/>
      <c r="EY320" s="37"/>
      <c r="EZ320" s="37"/>
      <c r="FA320" s="37"/>
      <c r="FB320" s="37"/>
      <c r="FC320" s="37"/>
      <c r="FD320" s="37"/>
      <c r="FE320" s="37"/>
      <c r="FF320" s="37"/>
      <c r="FG320" s="37"/>
      <c r="FH320" s="37"/>
      <c r="FI320" s="37"/>
      <c r="FJ320" s="37"/>
      <c r="FK320" s="37"/>
      <c r="FL320" s="37"/>
      <c r="FM320" s="37"/>
      <c r="FN320" s="37"/>
      <c r="FO320" s="37"/>
      <c r="FP320" s="37"/>
      <c r="FQ320" s="37"/>
      <c r="FR320" s="37"/>
      <c r="FS320" s="37"/>
      <c r="FT320" s="37"/>
      <c r="FU320" s="37"/>
      <c r="FV320" s="37"/>
      <c r="FW320" s="37"/>
      <c r="FX320" s="37"/>
      <c r="FY320" s="37"/>
      <c r="FZ320" s="37"/>
      <c r="GA320" s="194"/>
      <c r="GB320" s="194"/>
      <c r="GC320" s="194"/>
      <c r="GD320" s="194"/>
      <c r="GE320" s="194"/>
      <c r="GF320" s="194"/>
      <c r="GG320" s="194"/>
      <c r="GH320" s="194"/>
      <c r="GI320" s="194"/>
      <c r="GJ320" s="194"/>
      <c r="GK320" s="194"/>
      <c r="GL320" s="194"/>
      <c r="GM320" s="194">
        <f t="shared" si="41"/>
        <v>0</v>
      </c>
      <c r="GN320" s="194">
        <f t="shared" si="42"/>
        <v>0</v>
      </c>
      <c r="GO320" s="194"/>
      <c r="GP320" s="194"/>
      <c r="GQ320" s="194"/>
      <c r="GR320" s="194"/>
      <c r="GS320" s="194"/>
      <c r="GT320" s="194"/>
      <c r="GU320" s="194"/>
      <c r="GV320" s="194"/>
      <c r="GW320" s="194"/>
      <c r="GX320" s="194">
        <f t="shared" si="43"/>
        <v>0</v>
      </c>
      <c r="GY320" s="194"/>
      <c r="GZ320" s="194"/>
      <c r="HA320" s="194"/>
      <c r="HB320" s="194"/>
      <c r="HC320" s="194"/>
      <c r="HD320" s="194"/>
      <c r="HE320" s="194"/>
      <c r="HF320" s="194"/>
      <c r="HG320" s="194"/>
      <c r="HH320" s="194"/>
      <c r="HI320" s="194"/>
      <c r="HJ320" s="194"/>
      <c r="HK320" s="194"/>
      <c r="HL320" s="194"/>
      <c r="HM320" s="194"/>
      <c r="HN320" s="194"/>
      <c r="HO320" s="194"/>
      <c r="HP320" s="194"/>
      <c r="HQ320" s="194"/>
      <c r="HR320" s="194"/>
      <c r="HS320" s="194"/>
      <c r="HT320" s="194"/>
      <c r="HU320" s="194"/>
    </row>
    <row r="321" spans="1:229" x14ac:dyDescent="0.25">
      <c r="A321" s="17"/>
      <c r="B321" s="18"/>
      <c r="C321" s="18"/>
      <c r="D321" s="19"/>
      <c r="E321" s="18"/>
      <c r="F321" s="18"/>
      <c r="G321" s="16">
        <f t="shared" si="37"/>
        <v>0</v>
      </c>
      <c r="H321" s="16">
        <f t="shared" si="38"/>
        <v>0</v>
      </c>
      <c r="I321" s="36">
        <f t="shared" si="39"/>
        <v>0</v>
      </c>
      <c r="J321" s="38"/>
      <c r="K321" s="38"/>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c r="FF321" s="37"/>
      <c r="FG321" s="37"/>
      <c r="FH321" s="37"/>
      <c r="FI321" s="37"/>
      <c r="FJ321" s="37"/>
      <c r="FK321" s="37"/>
      <c r="FL321" s="37"/>
      <c r="FM321" s="37"/>
      <c r="FN321" s="37"/>
      <c r="FO321" s="37"/>
      <c r="FP321" s="37"/>
      <c r="FQ321" s="37"/>
      <c r="FR321" s="37"/>
      <c r="FS321" s="37"/>
      <c r="FT321" s="37"/>
      <c r="FU321" s="37"/>
      <c r="FV321" s="37"/>
      <c r="FW321" s="37"/>
      <c r="FX321" s="37"/>
      <c r="FY321" s="37"/>
      <c r="FZ321" s="37"/>
      <c r="GA321" s="194"/>
      <c r="GB321" s="194"/>
      <c r="GC321" s="194"/>
      <c r="GD321" s="194"/>
      <c r="GE321" s="194"/>
      <c r="GF321" s="194"/>
      <c r="GG321" s="194"/>
      <c r="GH321" s="194"/>
      <c r="GI321" s="194"/>
      <c r="GJ321" s="194"/>
      <c r="GK321" s="194"/>
      <c r="GL321" s="194"/>
      <c r="GM321" s="194">
        <f t="shared" si="41"/>
        <v>0</v>
      </c>
      <c r="GN321" s="194">
        <f t="shared" si="42"/>
        <v>0</v>
      </c>
      <c r="GO321" s="194"/>
      <c r="GP321" s="194"/>
      <c r="GQ321" s="194"/>
      <c r="GR321" s="194"/>
      <c r="GS321" s="194"/>
      <c r="GT321" s="194"/>
      <c r="GU321" s="194"/>
      <c r="GV321" s="194"/>
      <c r="GW321" s="194"/>
      <c r="GX321" s="194">
        <f t="shared" si="43"/>
        <v>0</v>
      </c>
      <c r="GY321" s="194"/>
      <c r="GZ321" s="194"/>
      <c r="HA321" s="194"/>
      <c r="HB321" s="194"/>
      <c r="HC321" s="194"/>
      <c r="HD321" s="194"/>
      <c r="HE321" s="194"/>
      <c r="HF321" s="194"/>
      <c r="HG321" s="194"/>
      <c r="HH321" s="194"/>
      <c r="HI321" s="194"/>
      <c r="HJ321" s="194"/>
      <c r="HK321" s="194"/>
      <c r="HL321" s="194"/>
      <c r="HM321" s="194"/>
      <c r="HN321" s="194"/>
      <c r="HO321" s="194"/>
      <c r="HP321" s="194"/>
      <c r="HQ321" s="194"/>
      <c r="HR321" s="194"/>
      <c r="HS321" s="194"/>
      <c r="HT321" s="194"/>
      <c r="HU321" s="194"/>
    </row>
    <row r="322" spans="1:229" x14ac:dyDescent="0.25">
      <c r="A322" s="17"/>
      <c r="B322" s="18"/>
      <c r="C322" s="18"/>
      <c r="D322" s="19"/>
      <c r="E322" s="18"/>
      <c r="F322" s="18"/>
      <c r="G322" s="16">
        <f t="shared" si="37"/>
        <v>0</v>
      </c>
      <c r="H322" s="16">
        <f t="shared" si="38"/>
        <v>0</v>
      </c>
      <c r="I322" s="36">
        <f t="shared" si="39"/>
        <v>0</v>
      </c>
      <c r="J322" s="38"/>
      <c r="K322" s="38"/>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c r="FF322" s="37"/>
      <c r="FG322" s="37"/>
      <c r="FH322" s="37"/>
      <c r="FI322" s="37"/>
      <c r="FJ322" s="37"/>
      <c r="FK322" s="37"/>
      <c r="FL322" s="37"/>
      <c r="FM322" s="37"/>
      <c r="FN322" s="37"/>
      <c r="FO322" s="37"/>
      <c r="FP322" s="37"/>
      <c r="FQ322" s="37"/>
      <c r="FR322" s="37"/>
      <c r="FS322" s="37"/>
      <c r="FT322" s="37"/>
      <c r="FU322" s="37"/>
      <c r="FV322" s="37"/>
      <c r="FW322" s="37"/>
      <c r="FX322" s="37"/>
      <c r="FY322" s="37"/>
      <c r="FZ322" s="37"/>
      <c r="GA322" s="194"/>
      <c r="GB322" s="194"/>
      <c r="GC322" s="194"/>
      <c r="GD322" s="194"/>
      <c r="GE322" s="194"/>
      <c r="GF322" s="194"/>
      <c r="GG322" s="194"/>
      <c r="GH322" s="194"/>
      <c r="GI322" s="194"/>
      <c r="GJ322" s="194"/>
      <c r="GK322" s="194"/>
      <c r="GL322" s="194"/>
      <c r="GM322" s="194">
        <f t="shared" si="41"/>
        <v>0</v>
      </c>
      <c r="GN322" s="194">
        <f t="shared" si="42"/>
        <v>0</v>
      </c>
      <c r="GO322" s="194"/>
      <c r="GP322" s="194"/>
      <c r="GQ322" s="194"/>
      <c r="GR322" s="194"/>
      <c r="GS322" s="194"/>
      <c r="GT322" s="194"/>
      <c r="GU322" s="194"/>
      <c r="GV322" s="194"/>
      <c r="GW322" s="194"/>
      <c r="GX322" s="194">
        <f t="shared" si="43"/>
        <v>0</v>
      </c>
      <c r="GY322" s="194"/>
      <c r="GZ322" s="194"/>
      <c r="HA322" s="194"/>
      <c r="HB322" s="194"/>
      <c r="HC322" s="194"/>
      <c r="HD322" s="194"/>
      <c r="HE322" s="194"/>
      <c r="HF322" s="194"/>
      <c r="HG322" s="194"/>
      <c r="HH322" s="194"/>
      <c r="HI322" s="194"/>
      <c r="HJ322" s="194"/>
      <c r="HK322" s="194"/>
      <c r="HL322" s="194"/>
      <c r="HM322" s="194"/>
      <c r="HN322" s="194"/>
      <c r="HO322" s="194"/>
      <c r="HP322" s="194"/>
      <c r="HQ322" s="194"/>
      <c r="HR322" s="194"/>
      <c r="HS322" s="194"/>
      <c r="HT322" s="194"/>
      <c r="HU322" s="194"/>
    </row>
    <row r="323" spans="1:229" x14ac:dyDescent="0.25">
      <c r="A323" s="17"/>
      <c r="B323" s="18"/>
      <c r="C323" s="18"/>
      <c r="D323" s="19"/>
      <c r="E323" s="18"/>
      <c r="F323" s="18"/>
      <c r="G323" s="16">
        <f t="shared" si="37"/>
        <v>0</v>
      </c>
      <c r="H323" s="16">
        <f t="shared" si="38"/>
        <v>0</v>
      </c>
      <c r="I323" s="36">
        <f t="shared" si="39"/>
        <v>0</v>
      </c>
      <c r="J323" s="38"/>
      <c r="K323" s="38"/>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EV323" s="37"/>
      <c r="EW323" s="37"/>
      <c r="EX323" s="37"/>
      <c r="EY323" s="37"/>
      <c r="EZ323" s="37"/>
      <c r="FA323" s="37"/>
      <c r="FB323" s="37"/>
      <c r="FC323" s="37"/>
      <c r="FD323" s="37"/>
      <c r="FE323" s="37"/>
      <c r="FF323" s="37"/>
      <c r="FG323" s="37"/>
      <c r="FH323" s="37"/>
      <c r="FI323" s="37"/>
      <c r="FJ323" s="37"/>
      <c r="FK323" s="37"/>
      <c r="FL323" s="37"/>
      <c r="FM323" s="37"/>
      <c r="FN323" s="37"/>
      <c r="FO323" s="37"/>
      <c r="FP323" s="37"/>
      <c r="FQ323" s="37"/>
      <c r="FR323" s="37"/>
      <c r="FS323" s="37"/>
      <c r="FT323" s="37"/>
      <c r="FU323" s="37"/>
      <c r="FV323" s="37"/>
      <c r="FW323" s="37"/>
      <c r="FX323" s="37"/>
      <c r="FY323" s="37"/>
      <c r="FZ323" s="37"/>
      <c r="GA323" s="194"/>
      <c r="GB323" s="194"/>
      <c r="GC323" s="194"/>
      <c r="GD323" s="194"/>
      <c r="GE323" s="194"/>
      <c r="GF323" s="194"/>
      <c r="GG323" s="194"/>
      <c r="GH323" s="194"/>
      <c r="GI323" s="194"/>
      <c r="GJ323" s="194"/>
      <c r="GK323" s="194"/>
      <c r="GL323" s="194"/>
      <c r="GM323" s="194">
        <f t="shared" si="41"/>
        <v>0</v>
      </c>
      <c r="GN323" s="194">
        <f t="shared" si="42"/>
        <v>0</v>
      </c>
      <c r="GO323" s="194"/>
      <c r="GP323" s="194"/>
      <c r="GQ323" s="194"/>
      <c r="GR323" s="194"/>
      <c r="GS323" s="194"/>
      <c r="GT323" s="194"/>
      <c r="GU323" s="194"/>
      <c r="GV323" s="194"/>
      <c r="GW323" s="194"/>
      <c r="GX323" s="194">
        <f t="shared" si="43"/>
        <v>0</v>
      </c>
      <c r="GY323" s="194"/>
      <c r="GZ323" s="194"/>
      <c r="HA323" s="194"/>
      <c r="HB323" s="194"/>
      <c r="HC323" s="194"/>
      <c r="HD323" s="194"/>
      <c r="HE323" s="194"/>
      <c r="HF323" s="194"/>
      <c r="HG323" s="194"/>
      <c r="HH323" s="194"/>
      <c r="HI323" s="194"/>
      <c r="HJ323" s="194"/>
      <c r="HK323" s="194"/>
      <c r="HL323" s="194"/>
      <c r="HM323" s="194"/>
      <c r="HN323" s="194"/>
      <c r="HO323" s="194"/>
      <c r="HP323" s="194"/>
      <c r="HQ323" s="194"/>
      <c r="HR323" s="194"/>
      <c r="HS323" s="194"/>
      <c r="HT323" s="194"/>
      <c r="HU323" s="194"/>
    </row>
    <row r="324" spans="1:229" x14ac:dyDescent="0.25">
      <c r="A324" s="17"/>
      <c r="B324" s="18"/>
      <c r="C324" s="18"/>
      <c r="D324" s="19"/>
      <c r="E324" s="18"/>
      <c r="F324" s="18"/>
      <c r="G324" s="16">
        <f t="shared" si="37"/>
        <v>0</v>
      </c>
      <c r="H324" s="16">
        <f t="shared" si="38"/>
        <v>0</v>
      </c>
      <c r="I324" s="36">
        <f t="shared" si="39"/>
        <v>0</v>
      </c>
      <c r="J324" s="38"/>
      <c r="K324" s="38"/>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EV324" s="37"/>
      <c r="EW324" s="37"/>
      <c r="EX324" s="37"/>
      <c r="EY324" s="37"/>
      <c r="EZ324" s="37"/>
      <c r="FA324" s="37"/>
      <c r="FB324" s="37"/>
      <c r="FC324" s="37"/>
      <c r="FD324" s="37"/>
      <c r="FE324" s="37"/>
      <c r="FF324" s="37"/>
      <c r="FG324" s="37"/>
      <c r="FH324" s="37"/>
      <c r="FI324" s="37"/>
      <c r="FJ324" s="37"/>
      <c r="FK324" s="37"/>
      <c r="FL324" s="37"/>
      <c r="FM324" s="37"/>
      <c r="FN324" s="37"/>
      <c r="FO324" s="37"/>
      <c r="FP324" s="37"/>
      <c r="FQ324" s="37"/>
      <c r="FR324" s="37"/>
      <c r="FS324" s="37"/>
      <c r="FT324" s="37"/>
      <c r="FU324" s="37"/>
      <c r="FV324" s="37"/>
      <c r="FW324" s="37"/>
      <c r="FX324" s="37"/>
      <c r="FY324" s="37"/>
      <c r="FZ324" s="37"/>
      <c r="GA324" s="194"/>
      <c r="GB324" s="194"/>
      <c r="GC324" s="194"/>
      <c r="GD324" s="194"/>
      <c r="GE324" s="194"/>
      <c r="GF324" s="194"/>
      <c r="GG324" s="194"/>
      <c r="GH324" s="194"/>
      <c r="GI324" s="194"/>
      <c r="GJ324" s="194"/>
      <c r="GK324" s="194"/>
      <c r="GL324" s="194"/>
      <c r="GM324" s="194">
        <f t="shared" si="41"/>
        <v>0</v>
      </c>
      <c r="GN324" s="194">
        <f t="shared" si="42"/>
        <v>0</v>
      </c>
      <c r="GO324" s="194"/>
      <c r="GP324" s="194"/>
      <c r="GQ324" s="194"/>
      <c r="GR324" s="194"/>
      <c r="GS324" s="194"/>
      <c r="GT324" s="194"/>
      <c r="GU324" s="194"/>
      <c r="GV324" s="194"/>
      <c r="GW324" s="194"/>
      <c r="GX324" s="194">
        <f t="shared" si="43"/>
        <v>0</v>
      </c>
      <c r="GY324" s="194"/>
      <c r="GZ324" s="194"/>
      <c r="HA324" s="194"/>
      <c r="HB324" s="194"/>
      <c r="HC324" s="194"/>
      <c r="HD324" s="194"/>
      <c r="HE324" s="194"/>
      <c r="HF324" s="194"/>
      <c r="HG324" s="194"/>
      <c r="HH324" s="194"/>
      <c r="HI324" s="194"/>
      <c r="HJ324" s="194"/>
      <c r="HK324" s="194"/>
      <c r="HL324" s="194"/>
      <c r="HM324" s="194"/>
      <c r="HN324" s="194"/>
      <c r="HO324" s="194"/>
      <c r="HP324" s="194"/>
      <c r="HQ324" s="194"/>
      <c r="HR324" s="194"/>
      <c r="HS324" s="194"/>
      <c r="HT324" s="194"/>
      <c r="HU324" s="194"/>
    </row>
    <row r="325" spans="1:229" x14ac:dyDescent="0.25">
      <c r="A325" s="17"/>
      <c r="B325" s="18"/>
      <c r="C325" s="18"/>
      <c r="D325" s="19"/>
      <c r="E325" s="18"/>
      <c r="F325" s="18"/>
      <c r="G325" s="16">
        <f t="shared" ref="G325:G388" si="44">J325+L325+N325+O325+P325+T325+U325+V325+AN325+AP325+BA325+BC325+DP325+DR325+EE325+EG325+EJ325+EL325+ES325+EU325+FE325+FG325+FP325+GA325+GC325+HJ325+HL325+CZ325+DB325+FR325+GP325+HE325+BW325</f>
        <v>0</v>
      </c>
      <c r="H325" s="16">
        <f t="shared" ref="H325:H388" si="45">SUM(K325,M325,Q325,R325,S325,W325,X325,Y325,AO325,AQ325,AR325,AS325,AU325,AX325,BB325,BD325,BK325,BL325,BM325,BQ325,BR325,BT325,DG325,DH325,DI325,DQ325,DS325,DW325,DX325,DY325,,EF325,EH325,EK325,EM325,ET325,EV325,EW325,EX325,EY325,FW325,GB325,GD325,GE325,GF325,GG325,GH325,GI325,GK325,HK325,HM325,HN325,HO325,HP325,HQ325,HR325,HU325,FF325,FH325,FI325,FJ325,FK325,FN325,FQ325,FS325,FT325,FU325,FV325,FX325,AT325,AV325,AW325,BE325,BF325,BG325,BH325,GJ325,FL325,DZ325,EN325,EO325,EP325,EQ325,EZ325,FA325,FC325,FB325,FM325,FY325,Z325,AA325,AB325,AC325,AD325,AE325,AF325,AG325,AH325,AI325,AJ325,AK325,HS325,HT325,BY325,DA325,DC325,DD325,DE325,DF325,DT325,DU325,DV325,GR325,GV325,GY325,GZ325,HA325,HC325,HG325,GT325)</f>
        <v>0</v>
      </c>
      <c r="I325" s="36">
        <f t="shared" ref="I325:I388" si="46">G325+H325</f>
        <v>0</v>
      </c>
      <c r="J325" s="38"/>
      <c r="K325" s="38"/>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c r="FF325" s="37"/>
      <c r="FG325" s="37"/>
      <c r="FH325" s="37"/>
      <c r="FI325" s="37"/>
      <c r="FJ325" s="37"/>
      <c r="FK325" s="37"/>
      <c r="FL325" s="37"/>
      <c r="FM325" s="37"/>
      <c r="FN325" s="37"/>
      <c r="FO325" s="37"/>
      <c r="FP325" s="37"/>
      <c r="FQ325" s="37"/>
      <c r="FR325" s="37"/>
      <c r="FS325" s="37"/>
      <c r="FT325" s="37"/>
      <c r="FU325" s="37"/>
      <c r="FV325" s="37"/>
      <c r="FW325" s="37"/>
      <c r="FX325" s="37"/>
      <c r="FY325" s="37"/>
      <c r="FZ325" s="37"/>
      <c r="GA325" s="194"/>
      <c r="GB325" s="194"/>
      <c r="GC325" s="194"/>
      <c r="GD325" s="194"/>
      <c r="GE325" s="194"/>
      <c r="GF325" s="194"/>
      <c r="GG325" s="194"/>
      <c r="GH325" s="194"/>
      <c r="GI325" s="194"/>
      <c r="GJ325" s="194"/>
      <c r="GK325" s="194"/>
      <c r="GL325" s="194"/>
      <c r="GM325" s="194">
        <f t="shared" si="41"/>
        <v>0</v>
      </c>
      <c r="GN325" s="194">
        <f t="shared" si="42"/>
        <v>0</v>
      </c>
      <c r="GO325" s="194"/>
      <c r="GP325" s="194"/>
      <c r="GQ325" s="194"/>
      <c r="GR325" s="194"/>
      <c r="GS325" s="194"/>
      <c r="GT325" s="194"/>
      <c r="GU325" s="194"/>
      <c r="GV325" s="194"/>
      <c r="GW325" s="194"/>
      <c r="GX325" s="194">
        <f t="shared" si="43"/>
        <v>0</v>
      </c>
      <c r="GY325" s="194"/>
      <c r="GZ325" s="194"/>
      <c r="HA325" s="194"/>
      <c r="HB325" s="194"/>
      <c r="HC325" s="194"/>
      <c r="HD325" s="194"/>
      <c r="HE325" s="194"/>
      <c r="HF325" s="194"/>
      <c r="HG325" s="194"/>
      <c r="HH325" s="194"/>
      <c r="HI325" s="194"/>
      <c r="HJ325" s="194"/>
      <c r="HK325" s="194"/>
      <c r="HL325" s="194"/>
      <c r="HM325" s="194"/>
      <c r="HN325" s="194"/>
      <c r="HO325" s="194"/>
      <c r="HP325" s="194"/>
      <c r="HQ325" s="194"/>
      <c r="HR325" s="194"/>
      <c r="HS325" s="194"/>
      <c r="HT325" s="194"/>
      <c r="HU325" s="194"/>
    </row>
    <row r="326" spans="1:229" x14ac:dyDescent="0.25">
      <c r="A326" s="17"/>
      <c r="B326" s="18"/>
      <c r="C326" s="18"/>
      <c r="D326" s="19"/>
      <c r="E326" s="18"/>
      <c r="F326" s="18"/>
      <c r="G326" s="16">
        <f t="shared" si="44"/>
        <v>0</v>
      </c>
      <c r="H326" s="16">
        <f t="shared" si="45"/>
        <v>0</v>
      </c>
      <c r="I326" s="36">
        <f t="shared" si="46"/>
        <v>0</v>
      </c>
      <c r="J326" s="38"/>
      <c r="K326" s="38"/>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c r="FF326" s="37"/>
      <c r="FG326" s="37"/>
      <c r="FH326" s="37"/>
      <c r="FI326" s="37"/>
      <c r="FJ326" s="37"/>
      <c r="FK326" s="37"/>
      <c r="FL326" s="37"/>
      <c r="FM326" s="37"/>
      <c r="FN326" s="37"/>
      <c r="FO326" s="37"/>
      <c r="FP326" s="37"/>
      <c r="FQ326" s="37"/>
      <c r="FR326" s="37"/>
      <c r="FS326" s="37"/>
      <c r="FT326" s="37"/>
      <c r="FU326" s="37"/>
      <c r="FV326" s="37"/>
      <c r="FW326" s="37"/>
      <c r="FX326" s="37"/>
      <c r="FY326" s="37"/>
      <c r="FZ326" s="37"/>
      <c r="GA326" s="194"/>
      <c r="GB326" s="194"/>
      <c r="GC326" s="194"/>
      <c r="GD326" s="194"/>
      <c r="GE326" s="194"/>
      <c r="GF326" s="194"/>
      <c r="GG326" s="194"/>
      <c r="GH326" s="194"/>
      <c r="GI326" s="194"/>
      <c r="GJ326" s="194"/>
      <c r="GK326" s="194"/>
      <c r="GL326" s="194"/>
      <c r="GM326" s="194">
        <f t="shared" ref="GM326:GM389" si="47">SUM(GO326,GQ326,GU326,GW326,HB326,HD326,HF326)</f>
        <v>0</v>
      </c>
      <c r="GN326" s="194">
        <f t="shared" ref="GN326:GN389" si="48">SUM(GP326,GR326,GV326,GX326,HC326,HE326,HG326,GT326)</f>
        <v>0</v>
      </c>
      <c r="GO326" s="194"/>
      <c r="GP326" s="194"/>
      <c r="GQ326" s="194"/>
      <c r="GR326" s="194"/>
      <c r="GS326" s="194"/>
      <c r="GT326" s="194"/>
      <c r="GU326" s="194"/>
      <c r="GV326" s="194"/>
      <c r="GW326" s="194"/>
      <c r="GX326" s="194">
        <f t="shared" ref="GX326:GX389" si="49">SUM(GY326:HA326)</f>
        <v>0</v>
      </c>
      <c r="GY326" s="194"/>
      <c r="GZ326" s="194"/>
      <c r="HA326" s="194"/>
      <c r="HB326" s="194"/>
      <c r="HC326" s="194"/>
      <c r="HD326" s="194"/>
      <c r="HE326" s="194"/>
      <c r="HF326" s="194"/>
      <c r="HG326" s="194"/>
      <c r="HH326" s="194"/>
      <c r="HI326" s="194"/>
      <c r="HJ326" s="194"/>
      <c r="HK326" s="194"/>
      <c r="HL326" s="194"/>
      <c r="HM326" s="194"/>
      <c r="HN326" s="194"/>
      <c r="HO326" s="194"/>
      <c r="HP326" s="194"/>
      <c r="HQ326" s="194"/>
      <c r="HR326" s="194"/>
      <c r="HS326" s="194"/>
      <c r="HT326" s="194"/>
      <c r="HU326" s="194"/>
    </row>
    <row r="327" spans="1:229" x14ac:dyDescent="0.25">
      <c r="A327" s="17"/>
      <c r="B327" s="18"/>
      <c r="C327" s="18"/>
      <c r="D327" s="19"/>
      <c r="E327" s="18"/>
      <c r="F327" s="18"/>
      <c r="G327" s="16">
        <f t="shared" si="44"/>
        <v>0</v>
      </c>
      <c r="H327" s="16">
        <f t="shared" si="45"/>
        <v>0</v>
      </c>
      <c r="I327" s="36">
        <f t="shared" si="46"/>
        <v>0</v>
      </c>
      <c r="J327" s="38"/>
      <c r="K327" s="38"/>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c r="FF327" s="37"/>
      <c r="FG327" s="37"/>
      <c r="FH327" s="37"/>
      <c r="FI327" s="37"/>
      <c r="FJ327" s="37"/>
      <c r="FK327" s="37"/>
      <c r="FL327" s="37"/>
      <c r="FM327" s="37"/>
      <c r="FN327" s="37"/>
      <c r="FO327" s="37"/>
      <c r="FP327" s="37"/>
      <c r="FQ327" s="37"/>
      <c r="FR327" s="37"/>
      <c r="FS327" s="37"/>
      <c r="FT327" s="37"/>
      <c r="FU327" s="37"/>
      <c r="FV327" s="37"/>
      <c r="FW327" s="37"/>
      <c r="FX327" s="37"/>
      <c r="FY327" s="37"/>
      <c r="FZ327" s="37"/>
      <c r="GA327" s="194"/>
      <c r="GB327" s="194"/>
      <c r="GC327" s="194"/>
      <c r="GD327" s="194"/>
      <c r="GE327" s="194"/>
      <c r="GF327" s="194"/>
      <c r="GG327" s="194"/>
      <c r="GH327" s="194"/>
      <c r="GI327" s="194"/>
      <c r="GJ327" s="194"/>
      <c r="GK327" s="194"/>
      <c r="GL327" s="194"/>
      <c r="GM327" s="194">
        <f t="shared" si="47"/>
        <v>0</v>
      </c>
      <c r="GN327" s="194">
        <f t="shared" si="48"/>
        <v>0</v>
      </c>
      <c r="GO327" s="194"/>
      <c r="GP327" s="194"/>
      <c r="GQ327" s="194"/>
      <c r="GR327" s="194"/>
      <c r="GS327" s="194"/>
      <c r="GT327" s="194"/>
      <c r="GU327" s="194"/>
      <c r="GV327" s="194"/>
      <c r="GW327" s="194"/>
      <c r="GX327" s="194">
        <f t="shared" si="49"/>
        <v>0</v>
      </c>
      <c r="GY327" s="194"/>
      <c r="GZ327" s="194"/>
      <c r="HA327" s="194"/>
      <c r="HB327" s="194"/>
      <c r="HC327" s="194"/>
      <c r="HD327" s="194"/>
      <c r="HE327" s="194"/>
      <c r="HF327" s="194"/>
      <c r="HG327" s="194"/>
      <c r="HH327" s="194"/>
      <c r="HI327" s="194"/>
      <c r="HJ327" s="194"/>
      <c r="HK327" s="194"/>
      <c r="HL327" s="194"/>
      <c r="HM327" s="194"/>
      <c r="HN327" s="194"/>
      <c r="HO327" s="194"/>
      <c r="HP327" s="194"/>
      <c r="HQ327" s="194"/>
      <c r="HR327" s="194"/>
      <c r="HS327" s="194"/>
      <c r="HT327" s="194"/>
      <c r="HU327" s="194"/>
    </row>
    <row r="328" spans="1:229" x14ac:dyDescent="0.25">
      <c r="A328" s="17"/>
      <c r="B328" s="18"/>
      <c r="C328" s="18"/>
      <c r="D328" s="19"/>
      <c r="E328" s="18"/>
      <c r="F328" s="18"/>
      <c r="G328" s="16">
        <f t="shared" si="44"/>
        <v>0</v>
      </c>
      <c r="H328" s="16">
        <f t="shared" si="45"/>
        <v>0</v>
      </c>
      <c r="I328" s="36">
        <f t="shared" si="46"/>
        <v>0</v>
      </c>
      <c r="J328" s="38"/>
      <c r="K328" s="38"/>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c r="FF328" s="37"/>
      <c r="FG328" s="37"/>
      <c r="FH328" s="37"/>
      <c r="FI328" s="37"/>
      <c r="FJ328" s="37"/>
      <c r="FK328" s="37"/>
      <c r="FL328" s="37"/>
      <c r="FM328" s="37"/>
      <c r="FN328" s="37"/>
      <c r="FO328" s="37"/>
      <c r="FP328" s="37"/>
      <c r="FQ328" s="37"/>
      <c r="FR328" s="37"/>
      <c r="FS328" s="37"/>
      <c r="FT328" s="37"/>
      <c r="FU328" s="37"/>
      <c r="FV328" s="37"/>
      <c r="FW328" s="37"/>
      <c r="FX328" s="37"/>
      <c r="FY328" s="37"/>
      <c r="FZ328" s="37"/>
      <c r="GA328" s="194"/>
      <c r="GB328" s="194"/>
      <c r="GC328" s="194"/>
      <c r="GD328" s="194"/>
      <c r="GE328" s="194"/>
      <c r="GF328" s="194"/>
      <c r="GG328" s="194"/>
      <c r="GH328" s="194"/>
      <c r="GI328" s="194"/>
      <c r="GJ328" s="194"/>
      <c r="GK328" s="194"/>
      <c r="GL328" s="194"/>
      <c r="GM328" s="194">
        <f t="shared" si="47"/>
        <v>0</v>
      </c>
      <c r="GN328" s="194">
        <f t="shared" si="48"/>
        <v>0</v>
      </c>
      <c r="GO328" s="194"/>
      <c r="GP328" s="194"/>
      <c r="GQ328" s="194"/>
      <c r="GR328" s="194"/>
      <c r="GS328" s="194"/>
      <c r="GT328" s="194"/>
      <c r="GU328" s="194"/>
      <c r="GV328" s="194"/>
      <c r="GW328" s="194"/>
      <c r="GX328" s="194">
        <f t="shared" si="49"/>
        <v>0</v>
      </c>
      <c r="GY328" s="194"/>
      <c r="GZ328" s="194"/>
      <c r="HA328" s="194"/>
      <c r="HB328" s="194"/>
      <c r="HC328" s="194"/>
      <c r="HD328" s="194"/>
      <c r="HE328" s="194"/>
      <c r="HF328" s="194"/>
      <c r="HG328" s="194"/>
      <c r="HH328" s="194"/>
      <c r="HI328" s="194"/>
      <c r="HJ328" s="194"/>
      <c r="HK328" s="194"/>
      <c r="HL328" s="194"/>
      <c r="HM328" s="194"/>
      <c r="HN328" s="194"/>
      <c r="HO328" s="194"/>
      <c r="HP328" s="194"/>
      <c r="HQ328" s="194"/>
      <c r="HR328" s="194"/>
      <c r="HS328" s="194"/>
      <c r="HT328" s="194"/>
      <c r="HU328" s="194"/>
    </row>
    <row r="329" spans="1:229" x14ac:dyDescent="0.25">
      <c r="A329" s="17"/>
      <c r="B329" s="18"/>
      <c r="C329" s="18"/>
      <c r="D329" s="19"/>
      <c r="E329" s="18"/>
      <c r="F329" s="18"/>
      <c r="G329" s="16">
        <f t="shared" si="44"/>
        <v>0</v>
      </c>
      <c r="H329" s="16">
        <f t="shared" si="45"/>
        <v>0</v>
      </c>
      <c r="I329" s="36">
        <f t="shared" si="46"/>
        <v>0</v>
      </c>
      <c r="J329" s="38"/>
      <c r="K329" s="38"/>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EV329" s="37"/>
      <c r="EW329" s="37"/>
      <c r="EX329" s="37"/>
      <c r="EY329" s="37"/>
      <c r="EZ329" s="37"/>
      <c r="FA329" s="37"/>
      <c r="FB329" s="37"/>
      <c r="FC329" s="37"/>
      <c r="FD329" s="37"/>
      <c r="FE329" s="37"/>
      <c r="FF329" s="37"/>
      <c r="FG329" s="37"/>
      <c r="FH329" s="37"/>
      <c r="FI329" s="37"/>
      <c r="FJ329" s="37"/>
      <c r="FK329" s="37"/>
      <c r="FL329" s="37"/>
      <c r="FM329" s="37"/>
      <c r="FN329" s="37"/>
      <c r="FO329" s="37"/>
      <c r="FP329" s="37"/>
      <c r="FQ329" s="37"/>
      <c r="FR329" s="37"/>
      <c r="FS329" s="37"/>
      <c r="FT329" s="37"/>
      <c r="FU329" s="37"/>
      <c r="FV329" s="37"/>
      <c r="FW329" s="37"/>
      <c r="FX329" s="37"/>
      <c r="FY329" s="37"/>
      <c r="FZ329" s="37"/>
      <c r="GA329" s="194"/>
      <c r="GB329" s="194"/>
      <c r="GC329" s="194"/>
      <c r="GD329" s="194"/>
      <c r="GE329" s="194"/>
      <c r="GF329" s="194"/>
      <c r="GG329" s="194"/>
      <c r="GH329" s="194"/>
      <c r="GI329" s="194"/>
      <c r="GJ329" s="194"/>
      <c r="GK329" s="194"/>
      <c r="GL329" s="194"/>
      <c r="GM329" s="194">
        <f t="shared" si="47"/>
        <v>0</v>
      </c>
      <c r="GN329" s="194">
        <f t="shared" si="48"/>
        <v>0</v>
      </c>
      <c r="GO329" s="194"/>
      <c r="GP329" s="194"/>
      <c r="GQ329" s="194"/>
      <c r="GR329" s="194"/>
      <c r="GS329" s="194"/>
      <c r="GT329" s="194"/>
      <c r="GU329" s="194"/>
      <c r="GV329" s="194"/>
      <c r="GW329" s="194"/>
      <c r="GX329" s="194">
        <f t="shared" si="49"/>
        <v>0</v>
      </c>
      <c r="GY329" s="194"/>
      <c r="GZ329" s="194"/>
      <c r="HA329" s="194"/>
      <c r="HB329" s="194"/>
      <c r="HC329" s="194"/>
      <c r="HD329" s="194"/>
      <c r="HE329" s="194"/>
      <c r="HF329" s="194"/>
      <c r="HG329" s="194"/>
      <c r="HH329" s="194"/>
      <c r="HI329" s="194"/>
      <c r="HJ329" s="194"/>
      <c r="HK329" s="194"/>
      <c r="HL329" s="194"/>
      <c r="HM329" s="194"/>
      <c r="HN329" s="194"/>
      <c r="HO329" s="194"/>
      <c r="HP329" s="194"/>
      <c r="HQ329" s="194"/>
      <c r="HR329" s="194"/>
      <c r="HS329" s="194"/>
      <c r="HT329" s="194"/>
      <c r="HU329" s="194"/>
    </row>
    <row r="330" spans="1:229" x14ac:dyDescent="0.25">
      <c r="A330" s="17"/>
      <c r="B330" s="18"/>
      <c r="C330" s="18"/>
      <c r="D330" s="19"/>
      <c r="E330" s="18"/>
      <c r="F330" s="18"/>
      <c r="G330" s="16">
        <f t="shared" si="44"/>
        <v>0</v>
      </c>
      <c r="H330" s="16">
        <f t="shared" si="45"/>
        <v>0</v>
      </c>
      <c r="I330" s="36">
        <f t="shared" si="46"/>
        <v>0</v>
      </c>
      <c r="J330" s="38"/>
      <c r="K330" s="38"/>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EV330" s="37"/>
      <c r="EW330" s="37"/>
      <c r="EX330" s="37"/>
      <c r="EY330" s="37"/>
      <c r="EZ330" s="37"/>
      <c r="FA330" s="37"/>
      <c r="FB330" s="37"/>
      <c r="FC330" s="37"/>
      <c r="FD330" s="37"/>
      <c r="FE330" s="37"/>
      <c r="FF330" s="37"/>
      <c r="FG330" s="37"/>
      <c r="FH330" s="37"/>
      <c r="FI330" s="37"/>
      <c r="FJ330" s="37"/>
      <c r="FK330" s="37"/>
      <c r="FL330" s="37"/>
      <c r="FM330" s="37"/>
      <c r="FN330" s="37"/>
      <c r="FO330" s="37"/>
      <c r="FP330" s="37"/>
      <c r="FQ330" s="37"/>
      <c r="FR330" s="37"/>
      <c r="FS330" s="37"/>
      <c r="FT330" s="37"/>
      <c r="FU330" s="37"/>
      <c r="FV330" s="37"/>
      <c r="FW330" s="37"/>
      <c r="FX330" s="37"/>
      <c r="FY330" s="37"/>
      <c r="FZ330" s="37"/>
      <c r="GA330" s="194"/>
      <c r="GB330" s="194"/>
      <c r="GC330" s="194"/>
      <c r="GD330" s="194"/>
      <c r="GE330" s="194"/>
      <c r="GF330" s="194"/>
      <c r="GG330" s="194"/>
      <c r="GH330" s="194"/>
      <c r="GI330" s="194"/>
      <c r="GJ330" s="194"/>
      <c r="GK330" s="194"/>
      <c r="GL330" s="194"/>
      <c r="GM330" s="194">
        <f t="shared" si="47"/>
        <v>0</v>
      </c>
      <c r="GN330" s="194">
        <f t="shared" si="48"/>
        <v>0</v>
      </c>
      <c r="GO330" s="194"/>
      <c r="GP330" s="194"/>
      <c r="GQ330" s="194"/>
      <c r="GR330" s="194"/>
      <c r="GS330" s="194"/>
      <c r="GT330" s="194"/>
      <c r="GU330" s="194"/>
      <c r="GV330" s="194"/>
      <c r="GW330" s="194"/>
      <c r="GX330" s="194">
        <f t="shared" si="49"/>
        <v>0</v>
      </c>
      <c r="GY330" s="194"/>
      <c r="GZ330" s="194"/>
      <c r="HA330" s="194"/>
      <c r="HB330" s="194"/>
      <c r="HC330" s="194"/>
      <c r="HD330" s="194"/>
      <c r="HE330" s="194"/>
      <c r="HF330" s="194"/>
      <c r="HG330" s="194"/>
      <c r="HH330" s="194"/>
      <c r="HI330" s="194"/>
      <c r="HJ330" s="194"/>
      <c r="HK330" s="194"/>
      <c r="HL330" s="194"/>
      <c r="HM330" s="194"/>
      <c r="HN330" s="194"/>
      <c r="HO330" s="194"/>
      <c r="HP330" s="194"/>
      <c r="HQ330" s="194"/>
      <c r="HR330" s="194"/>
      <c r="HS330" s="194"/>
      <c r="HT330" s="194"/>
      <c r="HU330" s="194"/>
    </row>
    <row r="331" spans="1:229" x14ac:dyDescent="0.25">
      <c r="A331" s="17"/>
      <c r="B331" s="18"/>
      <c r="C331" s="18"/>
      <c r="D331" s="19"/>
      <c r="E331" s="18"/>
      <c r="F331" s="18"/>
      <c r="G331" s="16">
        <f t="shared" si="44"/>
        <v>0</v>
      </c>
      <c r="H331" s="16">
        <f t="shared" si="45"/>
        <v>0</v>
      </c>
      <c r="I331" s="36">
        <f t="shared" si="46"/>
        <v>0</v>
      </c>
      <c r="J331" s="38"/>
      <c r="K331" s="38"/>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EV331" s="37"/>
      <c r="EW331" s="37"/>
      <c r="EX331" s="37"/>
      <c r="EY331" s="37"/>
      <c r="EZ331" s="37"/>
      <c r="FA331" s="37"/>
      <c r="FB331" s="37"/>
      <c r="FC331" s="37"/>
      <c r="FD331" s="37"/>
      <c r="FE331" s="37"/>
      <c r="FF331" s="37"/>
      <c r="FG331" s="37"/>
      <c r="FH331" s="37"/>
      <c r="FI331" s="37"/>
      <c r="FJ331" s="37"/>
      <c r="FK331" s="37"/>
      <c r="FL331" s="37"/>
      <c r="FM331" s="37"/>
      <c r="FN331" s="37"/>
      <c r="FO331" s="37"/>
      <c r="FP331" s="37"/>
      <c r="FQ331" s="37"/>
      <c r="FR331" s="37"/>
      <c r="FS331" s="37"/>
      <c r="FT331" s="37"/>
      <c r="FU331" s="37"/>
      <c r="FV331" s="37"/>
      <c r="FW331" s="37"/>
      <c r="FX331" s="37"/>
      <c r="FY331" s="37"/>
      <c r="FZ331" s="37"/>
      <c r="GA331" s="194"/>
      <c r="GB331" s="194"/>
      <c r="GC331" s="194"/>
      <c r="GD331" s="194"/>
      <c r="GE331" s="194"/>
      <c r="GF331" s="194"/>
      <c r="GG331" s="194"/>
      <c r="GH331" s="194"/>
      <c r="GI331" s="194"/>
      <c r="GJ331" s="194"/>
      <c r="GK331" s="194"/>
      <c r="GL331" s="194"/>
      <c r="GM331" s="194">
        <f t="shared" si="47"/>
        <v>0</v>
      </c>
      <c r="GN331" s="194">
        <f t="shared" si="48"/>
        <v>0</v>
      </c>
      <c r="GO331" s="194"/>
      <c r="GP331" s="194"/>
      <c r="GQ331" s="194"/>
      <c r="GR331" s="194"/>
      <c r="GS331" s="194"/>
      <c r="GT331" s="194"/>
      <c r="GU331" s="194"/>
      <c r="GV331" s="194"/>
      <c r="GW331" s="194"/>
      <c r="GX331" s="194">
        <f t="shared" si="49"/>
        <v>0</v>
      </c>
      <c r="GY331" s="194"/>
      <c r="GZ331" s="194"/>
      <c r="HA331" s="194"/>
      <c r="HB331" s="194"/>
      <c r="HC331" s="194"/>
      <c r="HD331" s="194"/>
      <c r="HE331" s="194"/>
      <c r="HF331" s="194"/>
      <c r="HG331" s="194"/>
      <c r="HH331" s="194"/>
      <c r="HI331" s="194"/>
      <c r="HJ331" s="194"/>
      <c r="HK331" s="194"/>
      <c r="HL331" s="194"/>
      <c r="HM331" s="194"/>
      <c r="HN331" s="194"/>
      <c r="HO331" s="194"/>
      <c r="HP331" s="194"/>
      <c r="HQ331" s="194"/>
      <c r="HR331" s="194"/>
      <c r="HS331" s="194"/>
      <c r="HT331" s="194"/>
      <c r="HU331" s="194"/>
    </row>
    <row r="332" spans="1:229" x14ac:dyDescent="0.25">
      <c r="A332" s="17"/>
      <c r="B332" s="18"/>
      <c r="C332" s="18"/>
      <c r="D332" s="19"/>
      <c r="E332" s="18"/>
      <c r="F332" s="18"/>
      <c r="G332" s="16">
        <f t="shared" si="44"/>
        <v>0</v>
      </c>
      <c r="H332" s="16">
        <f t="shared" si="45"/>
        <v>0</v>
      </c>
      <c r="I332" s="36">
        <f t="shared" si="46"/>
        <v>0</v>
      </c>
      <c r="J332" s="38"/>
      <c r="K332" s="38"/>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EV332" s="37"/>
      <c r="EW332" s="37"/>
      <c r="EX332" s="37"/>
      <c r="EY332" s="37"/>
      <c r="EZ332" s="37"/>
      <c r="FA332" s="37"/>
      <c r="FB332" s="37"/>
      <c r="FC332" s="37"/>
      <c r="FD332" s="37"/>
      <c r="FE332" s="37"/>
      <c r="FF332" s="37"/>
      <c r="FG332" s="37"/>
      <c r="FH332" s="37"/>
      <c r="FI332" s="37"/>
      <c r="FJ332" s="37"/>
      <c r="FK332" s="37"/>
      <c r="FL332" s="37"/>
      <c r="FM332" s="37"/>
      <c r="FN332" s="37"/>
      <c r="FO332" s="37"/>
      <c r="FP332" s="37"/>
      <c r="FQ332" s="37"/>
      <c r="FR332" s="37"/>
      <c r="FS332" s="37"/>
      <c r="FT332" s="37"/>
      <c r="FU332" s="37"/>
      <c r="FV332" s="37"/>
      <c r="FW332" s="37"/>
      <c r="FX332" s="37"/>
      <c r="FY332" s="37"/>
      <c r="FZ332" s="37"/>
      <c r="GA332" s="194"/>
      <c r="GB332" s="194"/>
      <c r="GC332" s="194"/>
      <c r="GD332" s="194"/>
      <c r="GE332" s="194"/>
      <c r="GF332" s="194"/>
      <c r="GG332" s="194"/>
      <c r="GH332" s="194"/>
      <c r="GI332" s="194"/>
      <c r="GJ332" s="194"/>
      <c r="GK332" s="194"/>
      <c r="GL332" s="194"/>
      <c r="GM332" s="194">
        <f t="shared" si="47"/>
        <v>0</v>
      </c>
      <c r="GN332" s="194">
        <f t="shared" si="48"/>
        <v>0</v>
      </c>
      <c r="GO332" s="194"/>
      <c r="GP332" s="194"/>
      <c r="GQ332" s="194"/>
      <c r="GR332" s="194"/>
      <c r="GS332" s="194"/>
      <c r="GT332" s="194"/>
      <c r="GU332" s="194"/>
      <c r="GV332" s="194"/>
      <c r="GW332" s="194"/>
      <c r="GX332" s="194">
        <f t="shared" si="49"/>
        <v>0</v>
      </c>
      <c r="GY332" s="194"/>
      <c r="GZ332" s="194"/>
      <c r="HA332" s="194"/>
      <c r="HB332" s="194"/>
      <c r="HC332" s="194"/>
      <c r="HD332" s="194"/>
      <c r="HE332" s="194"/>
      <c r="HF332" s="194"/>
      <c r="HG332" s="194"/>
      <c r="HH332" s="194"/>
      <c r="HI332" s="194"/>
      <c r="HJ332" s="194"/>
      <c r="HK332" s="194"/>
      <c r="HL332" s="194"/>
      <c r="HM332" s="194"/>
      <c r="HN332" s="194"/>
      <c r="HO332" s="194"/>
      <c r="HP332" s="194"/>
      <c r="HQ332" s="194"/>
      <c r="HR332" s="194"/>
      <c r="HS332" s="194"/>
      <c r="HT332" s="194"/>
      <c r="HU332" s="194"/>
    </row>
    <row r="333" spans="1:229" x14ac:dyDescent="0.25">
      <c r="A333" s="17"/>
      <c r="B333" s="18"/>
      <c r="C333" s="18"/>
      <c r="D333" s="19"/>
      <c r="E333" s="18"/>
      <c r="F333" s="18"/>
      <c r="G333" s="16">
        <f t="shared" si="44"/>
        <v>0</v>
      </c>
      <c r="H333" s="16">
        <f t="shared" si="45"/>
        <v>0</v>
      </c>
      <c r="I333" s="36">
        <f t="shared" si="46"/>
        <v>0</v>
      </c>
      <c r="J333" s="38"/>
      <c r="K333" s="38"/>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EV333" s="37"/>
      <c r="EW333" s="37"/>
      <c r="EX333" s="37"/>
      <c r="EY333" s="37"/>
      <c r="EZ333" s="37"/>
      <c r="FA333" s="37"/>
      <c r="FB333" s="37"/>
      <c r="FC333" s="37"/>
      <c r="FD333" s="37"/>
      <c r="FE333" s="37"/>
      <c r="FF333" s="37"/>
      <c r="FG333" s="37"/>
      <c r="FH333" s="37"/>
      <c r="FI333" s="37"/>
      <c r="FJ333" s="37"/>
      <c r="FK333" s="37"/>
      <c r="FL333" s="37"/>
      <c r="FM333" s="37"/>
      <c r="FN333" s="37"/>
      <c r="FO333" s="37"/>
      <c r="FP333" s="37"/>
      <c r="FQ333" s="37"/>
      <c r="FR333" s="37"/>
      <c r="FS333" s="37"/>
      <c r="FT333" s="37"/>
      <c r="FU333" s="37"/>
      <c r="FV333" s="37"/>
      <c r="FW333" s="37"/>
      <c r="FX333" s="37"/>
      <c r="FY333" s="37"/>
      <c r="FZ333" s="37"/>
      <c r="GA333" s="194"/>
      <c r="GB333" s="194"/>
      <c r="GC333" s="194"/>
      <c r="GD333" s="194"/>
      <c r="GE333" s="194"/>
      <c r="GF333" s="194"/>
      <c r="GG333" s="194"/>
      <c r="GH333" s="194"/>
      <c r="GI333" s="194"/>
      <c r="GJ333" s="194"/>
      <c r="GK333" s="194"/>
      <c r="GL333" s="194"/>
      <c r="GM333" s="194">
        <f t="shared" si="47"/>
        <v>0</v>
      </c>
      <c r="GN333" s="194">
        <f t="shared" si="48"/>
        <v>0</v>
      </c>
      <c r="GO333" s="194"/>
      <c r="GP333" s="194"/>
      <c r="GQ333" s="194"/>
      <c r="GR333" s="194"/>
      <c r="GS333" s="194"/>
      <c r="GT333" s="194"/>
      <c r="GU333" s="194"/>
      <c r="GV333" s="194"/>
      <c r="GW333" s="194"/>
      <c r="GX333" s="194">
        <f t="shared" si="49"/>
        <v>0</v>
      </c>
      <c r="GY333" s="194"/>
      <c r="GZ333" s="194"/>
      <c r="HA333" s="194"/>
      <c r="HB333" s="194"/>
      <c r="HC333" s="194"/>
      <c r="HD333" s="194"/>
      <c r="HE333" s="194"/>
      <c r="HF333" s="194"/>
      <c r="HG333" s="194"/>
      <c r="HH333" s="194"/>
      <c r="HI333" s="194"/>
      <c r="HJ333" s="194"/>
      <c r="HK333" s="194"/>
      <c r="HL333" s="194"/>
      <c r="HM333" s="194"/>
      <c r="HN333" s="194"/>
      <c r="HO333" s="194"/>
      <c r="HP333" s="194"/>
      <c r="HQ333" s="194"/>
      <c r="HR333" s="194"/>
      <c r="HS333" s="194"/>
      <c r="HT333" s="194"/>
      <c r="HU333" s="194"/>
    </row>
    <row r="334" spans="1:229" x14ac:dyDescent="0.25">
      <c r="A334" s="17"/>
      <c r="B334" s="18"/>
      <c r="C334" s="18"/>
      <c r="D334" s="19"/>
      <c r="E334" s="18"/>
      <c r="F334" s="18"/>
      <c r="G334" s="16">
        <f t="shared" si="44"/>
        <v>0</v>
      </c>
      <c r="H334" s="16">
        <f t="shared" si="45"/>
        <v>0</v>
      </c>
      <c r="I334" s="36">
        <f t="shared" si="46"/>
        <v>0</v>
      </c>
      <c r="J334" s="38"/>
      <c r="K334" s="38"/>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EV334" s="37"/>
      <c r="EW334" s="37"/>
      <c r="EX334" s="37"/>
      <c r="EY334" s="37"/>
      <c r="EZ334" s="37"/>
      <c r="FA334" s="37"/>
      <c r="FB334" s="37"/>
      <c r="FC334" s="37"/>
      <c r="FD334" s="37"/>
      <c r="FE334" s="37"/>
      <c r="FF334" s="37"/>
      <c r="FG334" s="37"/>
      <c r="FH334" s="37"/>
      <c r="FI334" s="37"/>
      <c r="FJ334" s="37"/>
      <c r="FK334" s="37"/>
      <c r="FL334" s="37"/>
      <c r="FM334" s="37"/>
      <c r="FN334" s="37"/>
      <c r="FO334" s="37"/>
      <c r="FP334" s="37"/>
      <c r="FQ334" s="37"/>
      <c r="FR334" s="37"/>
      <c r="FS334" s="37"/>
      <c r="FT334" s="37"/>
      <c r="FU334" s="37"/>
      <c r="FV334" s="37"/>
      <c r="FW334" s="37"/>
      <c r="FX334" s="37"/>
      <c r="FY334" s="37"/>
      <c r="FZ334" s="37"/>
      <c r="GA334" s="194"/>
      <c r="GB334" s="194"/>
      <c r="GC334" s="194"/>
      <c r="GD334" s="194"/>
      <c r="GE334" s="194"/>
      <c r="GF334" s="194"/>
      <c r="GG334" s="194"/>
      <c r="GH334" s="194"/>
      <c r="GI334" s="194"/>
      <c r="GJ334" s="194"/>
      <c r="GK334" s="194"/>
      <c r="GL334" s="194"/>
      <c r="GM334" s="194">
        <f t="shared" si="47"/>
        <v>0</v>
      </c>
      <c r="GN334" s="194">
        <f t="shared" si="48"/>
        <v>0</v>
      </c>
      <c r="GO334" s="194"/>
      <c r="GP334" s="194"/>
      <c r="GQ334" s="194"/>
      <c r="GR334" s="194"/>
      <c r="GS334" s="194"/>
      <c r="GT334" s="194"/>
      <c r="GU334" s="194"/>
      <c r="GV334" s="194"/>
      <c r="GW334" s="194"/>
      <c r="GX334" s="194">
        <f t="shared" si="49"/>
        <v>0</v>
      </c>
      <c r="GY334" s="194"/>
      <c r="GZ334" s="194"/>
      <c r="HA334" s="194"/>
      <c r="HB334" s="194"/>
      <c r="HC334" s="194"/>
      <c r="HD334" s="194"/>
      <c r="HE334" s="194"/>
      <c r="HF334" s="194"/>
      <c r="HG334" s="194"/>
      <c r="HH334" s="194"/>
      <c r="HI334" s="194"/>
      <c r="HJ334" s="194"/>
      <c r="HK334" s="194"/>
      <c r="HL334" s="194"/>
      <c r="HM334" s="194"/>
      <c r="HN334" s="194"/>
      <c r="HO334" s="194"/>
      <c r="HP334" s="194"/>
      <c r="HQ334" s="194"/>
      <c r="HR334" s="194"/>
      <c r="HS334" s="194"/>
      <c r="HT334" s="194"/>
      <c r="HU334" s="194"/>
    </row>
    <row r="335" spans="1:229" x14ac:dyDescent="0.25">
      <c r="A335" s="17"/>
      <c r="B335" s="18"/>
      <c r="C335" s="18"/>
      <c r="D335" s="19"/>
      <c r="E335" s="18"/>
      <c r="F335" s="18"/>
      <c r="G335" s="16">
        <f t="shared" si="44"/>
        <v>0</v>
      </c>
      <c r="H335" s="16">
        <f t="shared" si="45"/>
        <v>0</v>
      </c>
      <c r="I335" s="36">
        <f t="shared" si="46"/>
        <v>0</v>
      </c>
      <c r="J335" s="38"/>
      <c r="K335" s="38"/>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EV335" s="37"/>
      <c r="EW335" s="37"/>
      <c r="EX335" s="37"/>
      <c r="EY335" s="37"/>
      <c r="EZ335" s="37"/>
      <c r="FA335" s="37"/>
      <c r="FB335" s="37"/>
      <c r="FC335" s="37"/>
      <c r="FD335" s="37"/>
      <c r="FE335" s="37"/>
      <c r="FF335" s="37"/>
      <c r="FG335" s="37"/>
      <c r="FH335" s="37"/>
      <c r="FI335" s="37"/>
      <c r="FJ335" s="37"/>
      <c r="FK335" s="37"/>
      <c r="FL335" s="37"/>
      <c r="FM335" s="37"/>
      <c r="FN335" s="37"/>
      <c r="FO335" s="37"/>
      <c r="FP335" s="37"/>
      <c r="FQ335" s="37"/>
      <c r="FR335" s="37"/>
      <c r="FS335" s="37"/>
      <c r="FT335" s="37"/>
      <c r="FU335" s="37"/>
      <c r="FV335" s="37"/>
      <c r="FW335" s="37"/>
      <c r="FX335" s="37"/>
      <c r="FY335" s="37"/>
      <c r="FZ335" s="37"/>
      <c r="GA335" s="194"/>
      <c r="GB335" s="194"/>
      <c r="GC335" s="194"/>
      <c r="GD335" s="194"/>
      <c r="GE335" s="194"/>
      <c r="GF335" s="194"/>
      <c r="GG335" s="194"/>
      <c r="GH335" s="194"/>
      <c r="GI335" s="194"/>
      <c r="GJ335" s="194"/>
      <c r="GK335" s="194"/>
      <c r="GL335" s="194"/>
      <c r="GM335" s="194">
        <f t="shared" si="47"/>
        <v>0</v>
      </c>
      <c r="GN335" s="194">
        <f t="shared" si="48"/>
        <v>0</v>
      </c>
      <c r="GO335" s="194"/>
      <c r="GP335" s="194"/>
      <c r="GQ335" s="194"/>
      <c r="GR335" s="194"/>
      <c r="GS335" s="194"/>
      <c r="GT335" s="194"/>
      <c r="GU335" s="194"/>
      <c r="GV335" s="194"/>
      <c r="GW335" s="194"/>
      <c r="GX335" s="194">
        <f t="shared" si="49"/>
        <v>0</v>
      </c>
      <c r="GY335" s="194"/>
      <c r="GZ335" s="194"/>
      <c r="HA335" s="194"/>
      <c r="HB335" s="194"/>
      <c r="HC335" s="194"/>
      <c r="HD335" s="194"/>
      <c r="HE335" s="194"/>
      <c r="HF335" s="194"/>
      <c r="HG335" s="194"/>
      <c r="HH335" s="194"/>
      <c r="HI335" s="194"/>
      <c r="HJ335" s="194"/>
      <c r="HK335" s="194"/>
      <c r="HL335" s="194"/>
      <c r="HM335" s="194"/>
      <c r="HN335" s="194"/>
      <c r="HO335" s="194"/>
      <c r="HP335" s="194"/>
      <c r="HQ335" s="194"/>
      <c r="HR335" s="194"/>
      <c r="HS335" s="194"/>
      <c r="HT335" s="194"/>
      <c r="HU335" s="194"/>
    </row>
    <row r="336" spans="1:229" x14ac:dyDescent="0.25">
      <c r="A336" s="17"/>
      <c r="B336" s="18"/>
      <c r="C336" s="18"/>
      <c r="D336" s="19"/>
      <c r="E336" s="18"/>
      <c r="F336" s="18"/>
      <c r="G336" s="16">
        <f t="shared" si="44"/>
        <v>0</v>
      </c>
      <c r="H336" s="16">
        <f t="shared" si="45"/>
        <v>0</v>
      </c>
      <c r="I336" s="36">
        <f t="shared" si="46"/>
        <v>0</v>
      </c>
      <c r="J336" s="38"/>
      <c r="K336" s="38"/>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EV336" s="37"/>
      <c r="EW336" s="37"/>
      <c r="EX336" s="37"/>
      <c r="EY336" s="37"/>
      <c r="EZ336" s="37"/>
      <c r="FA336" s="37"/>
      <c r="FB336" s="37"/>
      <c r="FC336" s="37"/>
      <c r="FD336" s="37"/>
      <c r="FE336" s="37"/>
      <c r="FF336" s="37"/>
      <c r="FG336" s="37"/>
      <c r="FH336" s="37"/>
      <c r="FI336" s="37"/>
      <c r="FJ336" s="37"/>
      <c r="FK336" s="37"/>
      <c r="FL336" s="37"/>
      <c r="FM336" s="37"/>
      <c r="FN336" s="37"/>
      <c r="FO336" s="37"/>
      <c r="FP336" s="37"/>
      <c r="FQ336" s="37"/>
      <c r="FR336" s="37"/>
      <c r="FS336" s="37"/>
      <c r="FT336" s="37"/>
      <c r="FU336" s="37"/>
      <c r="FV336" s="37"/>
      <c r="FW336" s="37"/>
      <c r="FX336" s="37"/>
      <c r="FY336" s="37"/>
      <c r="FZ336" s="37"/>
      <c r="GA336" s="194"/>
      <c r="GB336" s="194"/>
      <c r="GC336" s="194"/>
      <c r="GD336" s="194"/>
      <c r="GE336" s="194"/>
      <c r="GF336" s="194"/>
      <c r="GG336" s="194"/>
      <c r="GH336" s="194"/>
      <c r="GI336" s="194"/>
      <c r="GJ336" s="194"/>
      <c r="GK336" s="194"/>
      <c r="GL336" s="194"/>
      <c r="GM336" s="194">
        <f t="shared" si="47"/>
        <v>0</v>
      </c>
      <c r="GN336" s="194">
        <f t="shared" si="48"/>
        <v>0</v>
      </c>
      <c r="GO336" s="194"/>
      <c r="GP336" s="194"/>
      <c r="GQ336" s="194"/>
      <c r="GR336" s="194"/>
      <c r="GS336" s="194"/>
      <c r="GT336" s="194"/>
      <c r="GU336" s="194"/>
      <c r="GV336" s="194"/>
      <c r="GW336" s="194"/>
      <c r="GX336" s="194">
        <f t="shared" si="49"/>
        <v>0</v>
      </c>
      <c r="GY336" s="194"/>
      <c r="GZ336" s="194"/>
      <c r="HA336" s="194"/>
      <c r="HB336" s="194"/>
      <c r="HC336" s="194"/>
      <c r="HD336" s="194"/>
      <c r="HE336" s="194"/>
      <c r="HF336" s="194"/>
      <c r="HG336" s="194"/>
      <c r="HH336" s="194"/>
      <c r="HI336" s="194"/>
      <c r="HJ336" s="194"/>
      <c r="HK336" s="194"/>
      <c r="HL336" s="194"/>
      <c r="HM336" s="194"/>
      <c r="HN336" s="194"/>
      <c r="HO336" s="194"/>
      <c r="HP336" s="194"/>
      <c r="HQ336" s="194"/>
      <c r="HR336" s="194"/>
      <c r="HS336" s="194"/>
      <c r="HT336" s="194"/>
      <c r="HU336" s="194"/>
    </row>
    <row r="337" spans="1:229" x14ac:dyDescent="0.25">
      <c r="A337" s="17"/>
      <c r="B337" s="18"/>
      <c r="C337" s="18"/>
      <c r="D337" s="19"/>
      <c r="E337" s="18"/>
      <c r="F337" s="18"/>
      <c r="G337" s="16">
        <f t="shared" si="44"/>
        <v>0</v>
      </c>
      <c r="H337" s="16">
        <f t="shared" si="45"/>
        <v>0</v>
      </c>
      <c r="I337" s="36">
        <f t="shared" si="46"/>
        <v>0</v>
      </c>
      <c r="J337" s="38"/>
      <c r="K337" s="38"/>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EV337" s="37"/>
      <c r="EW337" s="37"/>
      <c r="EX337" s="37"/>
      <c r="EY337" s="37"/>
      <c r="EZ337" s="37"/>
      <c r="FA337" s="37"/>
      <c r="FB337" s="37"/>
      <c r="FC337" s="37"/>
      <c r="FD337" s="37"/>
      <c r="FE337" s="37"/>
      <c r="FF337" s="37"/>
      <c r="FG337" s="37"/>
      <c r="FH337" s="37"/>
      <c r="FI337" s="37"/>
      <c r="FJ337" s="37"/>
      <c r="FK337" s="37"/>
      <c r="FL337" s="37"/>
      <c r="FM337" s="37"/>
      <c r="FN337" s="37"/>
      <c r="FO337" s="37"/>
      <c r="FP337" s="37"/>
      <c r="FQ337" s="37"/>
      <c r="FR337" s="37"/>
      <c r="FS337" s="37"/>
      <c r="FT337" s="37"/>
      <c r="FU337" s="37"/>
      <c r="FV337" s="37"/>
      <c r="FW337" s="37"/>
      <c r="FX337" s="37"/>
      <c r="FY337" s="37"/>
      <c r="FZ337" s="37"/>
      <c r="GA337" s="194"/>
      <c r="GB337" s="194"/>
      <c r="GC337" s="194"/>
      <c r="GD337" s="194"/>
      <c r="GE337" s="194"/>
      <c r="GF337" s="194"/>
      <c r="GG337" s="194"/>
      <c r="GH337" s="194"/>
      <c r="GI337" s="194"/>
      <c r="GJ337" s="194"/>
      <c r="GK337" s="194"/>
      <c r="GL337" s="194"/>
      <c r="GM337" s="194">
        <f t="shared" si="47"/>
        <v>0</v>
      </c>
      <c r="GN337" s="194">
        <f t="shared" si="48"/>
        <v>0</v>
      </c>
      <c r="GO337" s="194"/>
      <c r="GP337" s="194"/>
      <c r="GQ337" s="194"/>
      <c r="GR337" s="194"/>
      <c r="GS337" s="194"/>
      <c r="GT337" s="194"/>
      <c r="GU337" s="194"/>
      <c r="GV337" s="194"/>
      <c r="GW337" s="194"/>
      <c r="GX337" s="194">
        <f t="shared" si="49"/>
        <v>0</v>
      </c>
      <c r="GY337" s="194"/>
      <c r="GZ337" s="194"/>
      <c r="HA337" s="194"/>
      <c r="HB337" s="194"/>
      <c r="HC337" s="194"/>
      <c r="HD337" s="194"/>
      <c r="HE337" s="194"/>
      <c r="HF337" s="194"/>
      <c r="HG337" s="194"/>
      <c r="HH337" s="194"/>
      <c r="HI337" s="194"/>
      <c r="HJ337" s="194"/>
      <c r="HK337" s="194"/>
      <c r="HL337" s="194"/>
      <c r="HM337" s="194"/>
      <c r="HN337" s="194"/>
      <c r="HO337" s="194"/>
      <c r="HP337" s="194"/>
      <c r="HQ337" s="194"/>
      <c r="HR337" s="194"/>
      <c r="HS337" s="194"/>
      <c r="HT337" s="194"/>
      <c r="HU337" s="194"/>
    </row>
    <row r="338" spans="1:229" x14ac:dyDescent="0.25">
      <c r="A338" s="17"/>
      <c r="B338" s="18"/>
      <c r="C338" s="18"/>
      <c r="D338" s="19"/>
      <c r="E338" s="18"/>
      <c r="F338" s="18"/>
      <c r="G338" s="16">
        <f t="shared" si="44"/>
        <v>0</v>
      </c>
      <c r="H338" s="16">
        <f t="shared" si="45"/>
        <v>0</v>
      </c>
      <c r="I338" s="36">
        <f t="shared" si="46"/>
        <v>0</v>
      </c>
      <c r="J338" s="38"/>
      <c r="K338" s="38"/>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EV338" s="37"/>
      <c r="EW338" s="37"/>
      <c r="EX338" s="37"/>
      <c r="EY338" s="37"/>
      <c r="EZ338" s="37"/>
      <c r="FA338" s="37"/>
      <c r="FB338" s="37"/>
      <c r="FC338" s="37"/>
      <c r="FD338" s="37"/>
      <c r="FE338" s="37"/>
      <c r="FF338" s="37"/>
      <c r="FG338" s="37"/>
      <c r="FH338" s="37"/>
      <c r="FI338" s="37"/>
      <c r="FJ338" s="37"/>
      <c r="FK338" s="37"/>
      <c r="FL338" s="37"/>
      <c r="FM338" s="37"/>
      <c r="FN338" s="37"/>
      <c r="FO338" s="37"/>
      <c r="FP338" s="37"/>
      <c r="FQ338" s="37"/>
      <c r="FR338" s="37"/>
      <c r="FS338" s="37"/>
      <c r="FT338" s="37"/>
      <c r="FU338" s="37"/>
      <c r="FV338" s="37"/>
      <c r="FW338" s="37"/>
      <c r="FX338" s="37"/>
      <c r="FY338" s="37"/>
      <c r="FZ338" s="37"/>
      <c r="GA338" s="194"/>
      <c r="GB338" s="194"/>
      <c r="GC338" s="194"/>
      <c r="GD338" s="194"/>
      <c r="GE338" s="194"/>
      <c r="GF338" s="194"/>
      <c r="GG338" s="194"/>
      <c r="GH338" s="194"/>
      <c r="GI338" s="194"/>
      <c r="GJ338" s="194"/>
      <c r="GK338" s="194"/>
      <c r="GL338" s="194"/>
      <c r="GM338" s="194">
        <f t="shared" si="47"/>
        <v>0</v>
      </c>
      <c r="GN338" s="194">
        <f t="shared" si="48"/>
        <v>0</v>
      </c>
      <c r="GO338" s="194"/>
      <c r="GP338" s="194"/>
      <c r="GQ338" s="194"/>
      <c r="GR338" s="194"/>
      <c r="GS338" s="194"/>
      <c r="GT338" s="194"/>
      <c r="GU338" s="194"/>
      <c r="GV338" s="194"/>
      <c r="GW338" s="194"/>
      <c r="GX338" s="194">
        <f t="shared" si="49"/>
        <v>0</v>
      </c>
      <c r="GY338" s="194"/>
      <c r="GZ338" s="194"/>
      <c r="HA338" s="194"/>
      <c r="HB338" s="194"/>
      <c r="HC338" s="194"/>
      <c r="HD338" s="194"/>
      <c r="HE338" s="194"/>
      <c r="HF338" s="194"/>
      <c r="HG338" s="194"/>
      <c r="HH338" s="194"/>
      <c r="HI338" s="194"/>
      <c r="HJ338" s="194"/>
      <c r="HK338" s="194"/>
      <c r="HL338" s="194"/>
      <c r="HM338" s="194"/>
      <c r="HN338" s="194"/>
      <c r="HO338" s="194"/>
      <c r="HP338" s="194"/>
      <c r="HQ338" s="194"/>
      <c r="HR338" s="194"/>
      <c r="HS338" s="194"/>
      <c r="HT338" s="194"/>
      <c r="HU338" s="194"/>
    </row>
    <row r="339" spans="1:229" x14ac:dyDescent="0.25">
      <c r="A339" s="17"/>
      <c r="B339" s="18"/>
      <c r="C339" s="18"/>
      <c r="D339" s="19"/>
      <c r="E339" s="18"/>
      <c r="F339" s="18"/>
      <c r="G339" s="16">
        <f t="shared" si="44"/>
        <v>0</v>
      </c>
      <c r="H339" s="16">
        <f t="shared" si="45"/>
        <v>0</v>
      </c>
      <c r="I339" s="36">
        <f t="shared" si="46"/>
        <v>0</v>
      </c>
      <c r="J339" s="38"/>
      <c r="K339" s="38"/>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EV339" s="37"/>
      <c r="EW339" s="37"/>
      <c r="EX339" s="37"/>
      <c r="EY339" s="37"/>
      <c r="EZ339" s="37"/>
      <c r="FA339" s="37"/>
      <c r="FB339" s="37"/>
      <c r="FC339" s="37"/>
      <c r="FD339" s="37"/>
      <c r="FE339" s="37"/>
      <c r="FF339" s="37"/>
      <c r="FG339" s="37"/>
      <c r="FH339" s="37"/>
      <c r="FI339" s="37"/>
      <c r="FJ339" s="37"/>
      <c r="FK339" s="37"/>
      <c r="FL339" s="37"/>
      <c r="FM339" s="37"/>
      <c r="FN339" s="37"/>
      <c r="FO339" s="37"/>
      <c r="FP339" s="37"/>
      <c r="FQ339" s="37"/>
      <c r="FR339" s="37"/>
      <c r="FS339" s="37"/>
      <c r="FT339" s="37"/>
      <c r="FU339" s="37"/>
      <c r="FV339" s="37"/>
      <c r="FW339" s="37"/>
      <c r="FX339" s="37"/>
      <c r="FY339" s="37"/>
      <c r="FZ339" s="37"/>
      <c r="GA339" s="194"/>
      <c r="GB339" s="194"/>
      <c r="GC339" s="194"/>
      <c r="GD339" s="194"/>
      <c r="GE339" s="194"/>
      <c r="GF339" s="194"/>
      <c r="GG339" s="194"/>
      <c r="GH339" s="194"/>
      <c r="GI339" s="194"/>
      <c r="GJ339" s="194"/>
      <c r="GK339" s="194"/>
      <c r="GL339" s="194"/>
      <c r="GM339" s="194">
        <f t="shared" si="47"/>
        <v>0</v>
      </c>
      <c r="GN339" s="194">
        <f t="shared" si="48"/>
        <v>0</v>
      </c>
      <c r="GO339" s="194"/>
      <c r="GP339" s="194"/>
      <c r="GQ339" s="194"/>
      <c r="GR339" s="194"/>
      <c r="GS339" s="194"/>
      <c r="GT339" s="194"/>
      <c r="GU339" s="194"/>
      <c r="GV339" s="194"/>
      <c r="GW339" s="194"/>
      <c r="GX339" s="194">
        <f t="shared" si="49"/>
        <v>0</v>
      </c>
      <c r="GY339" s="194"/>
      <c r="GZ339" s="194"/>
      <c r="HA339" s="194"/>
      <c r="HB339" s="194"/>
      <c r="HC339" s="194"/>
      <c r="HD339" s="194"/>
      <c r="HE339" s="194"/>
      <c r="HF339" s="194"/>
      <c r="HG339" s="194"/>
      <c r="HH339" s="194"/>
      <c r="HI339" s="194"/>
      <c r="HJ339" s="194"/>
      <c r="HK339" s="194"/>
      <c r="HL339" s="194"/>
      <c r="HM339" s="194"/>
      <c r="HN339" s="194"/>
      <c r="HO339" s="194"/>
      <c r="HP339" s="194"/>
      <c r="HQ339" s="194"/>
      <c r="HR339" s="194"/>
      <c r="HS339" s="194"/>
      <c r="HT339" s="194"/>
      <c r="HU339" s="194"/>
    </row>
    <row r="340" spans="1:229" x14ac:dyDescent="0.25">
      <c r="A340" s="17"/>
      <c r="B340" s="18"/>
      <c r="C340" s="18"/>
      <c r="D340" s="19"/>
      <c r="E340" s="18"/>
      <c r="F340" s="18"/>
      <c r="G340" s="16">
        <f t="shared" si="44"/>
        <v>0</v>
      </c>
      <c r="H340" s="16">
        <f t="shared" si="45"/>
        <v>0</v>
      </c>
      <c r="I340" s="36">
        <f t="shared" si="46"/>
        <v>0</v>
      </c>
      <c r="J340" s="38"/>
      <c r="K340" s="38"/>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EV340" s="37"/>
      <c r="EW340" s="37"/>
      <c r="EX340" s="37"/>
      <c r="EY340" s="37"/>
      <c r="EZ340" s="37"/>
      <c r="FA340" s="37"/>
      <c r="FB340" s="37"/>
      <c r="FC340" s="37"/>
      <c r="FD340" s="37"/>
      <c r="FE340" s="37"/>
      <c r="FF340" s="37"/>
      <c r="FG340" s="37"/>
      <c r="FH340" s="37"/>
      <c r="FI340" s="37"/>
      <c r="FJ340" s="37"/>
      <c r="FK340" s="37"/>
      <c r="FL340" s="37"/>
      <c r="FM340" s="37"/>
      <c r="FN340" s="37"/>
      <c r="FO340" s="37"/>
      <c r="FP340" s="37"/>
      <c r="FQ340" s="37"/>
      <c r="FR340" s="37"/>
      <c r="FS340" s="37"/>
      <c r="FT340" s="37"/>
      <c r="FU340" s="37"/>
      <c r="FV340" s="37"/>
      <c r="FW340" s="37"/>
      <c r="FX340" s="37"/>
      <c r="FY340" s="37"/>
      <c r="FZ340" s="37"/>
      <c r="GA340" s="194"/>
      <c r="GB340" s="194"/>
      <c r="GC340" s="194"/>
      <c r="GD340" s="194"/>
      <c r="GE340" s="194"/>
      <c r="GF340" s="194"/>
      <c r="GG340" s="194"/>
      <c r="GH340" s="194"/>
      <c r="GI340" s="194"/>
      <c r="GJ340" s="194"/>
      <c r="GK340" s="194"/>
      <c r="GL340" s="194"/>
      <c r="GM340" s="194">
        <f t="shared" si="47"/>
        <v>0</v>
      </c>
      <c r="GN340" s="194">
        <f t="shared" si="48"/>
        <v>0</v>
      </c>
      <c r="GO340" s="194"/>
      <c r="GP340" s="194"/>
      <c r="GQ340" s="194"/>
      <c r="GR340" s="194"/>
      <c r="GS340" s="194"/>
      <c r="GT340" s="194"/>
      <c r="GU340" s="194"/>
      <c r="GV340" s="194"/>
      <c r="GW340" s="194"/>
      <c r="GX340" s="194">
        <f t="shared" si="49"/>
        <v>0</v>
      </c>
      <c r="GY340" s="194"/>
      <c r="GZ340" s="194"/>
      <c r="HA340" s="194"/>
      <c r="HB340" s="194"/>
      <c r="HC340" s="194"/>
      <c r="HD340" s="194"/>
      <c r="HE340" s="194"/>
      <c r="HF340" s="194"/>
      <c r="HG340" s="194"/>
      <c r="HH340" s="194"/>
      <c r="HI340" s="194"/>
      <c r="HJ340" s="194"/>
      <c r="HK340" s="194"/>
      <c r="HL340" s="194"/>
      <c r="HM340" s="194"/>
      <c r="HN340" s="194"/>
      <c r="HO340" s="194"/>
      <c r="HP340" s="194"/>
      <c r="HQ340" s="194"/>
      <c r="HR340" s="194"/>
      <c r="HS340" s="194"/>
      <c r="HT340" s="194"/>
      <c r="HU340" s="194"/>
    </row>
    <row r="341" spans="1:229" x14ac:dyDescent="0.25">
      <c r="A341" s="17"/>
      <c r="B341" s="18"/>
      <c r="C341" s="18"/>
      <c r="D341" s="19"/>
      <c r="E341" s="18"/>
      <c r="F341" s="18"/>
      <c r="G341" s="16">
        <f t="shared" si="44"/>
        <v>0</v>
      </c>
      <c r="H341" s="16">
        <f t="shared" si="45"/>
        <v>0</v>
      </c>
      <c r="I341" s="36">
        <f t="shared" si="46"/>
        <v>0</v>
      </c>
      <c r="J341" s="38"/>
      <c r="K341" s="38"/>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EV341" s="37"/>
      <c r="EW341" s="37"/>
      <c r="EX341" s="37"/>
      <c r="EY341" s="37"/>
      <c r="EZ341" s="37"/>
      <c r="FA341" s="37"/>
      <c r="FB341" s="37"/>
      <c r="FC341" s="37"/>
      <c r="FD341" s="37"/>
      <c r="FE341" s="37"/>
      <c r="FF341" s="37"/>
      <c r="FG341" s="37"/>
      <c r="FH341" s="37"/>
      <c r="FI341" s="37"/>
      <c r="FJ341" s="37"/>
      <c r="FK341" s="37"/>
      <c r="FL341" s="37"/>
      <c r="FM341" s="37"/>
      <c r="FN341" s="37"/>
      <c r="FO341" s="37"/>
      <c r="FP341" s="37"/>
      <c r="FQ341" s="37"/>
      <c r="FR341" s="37"/>
      <c r="FS341" s="37"/>
      <c r="FT341" s="37"/>
      <c r="FU341" s="37"/>
      <c r="FV341" s="37"/>
      <c r="FW341" s="37"/>
      <c r="FX341" s="37"/>
      <c r="FY341" s="37"/>
      <c r="FZ341" s="37"/>
      <c r="GA341" s="194"/>
      <c r="GB341" s="194"/>
      <c r="GC341" s="194"/>
      <c r="GD341" s="194"/>
      <c r="GE341" s="194"/>
      <c r="GF341" s="194"/>
      <c r="GG341" s="194"/>
      <c r="GH341" s="194"/>
      <c r="GI341" s="194"/>
      <c r="GJ341" s="194"/>
      <c r="GK341" s="194"/>
      <c r="GL341" s="194"/>
      <c r="GM341" s="194">
        <f t="shared" si="47"/>
        <v>0</v>
      </c>
      <c r="GN341" s="194">
        <f t="shared" si="48"/>
        <v>0</v>
      </c>
      <c r="GO341" s="194"/>
      <c r="GP341" s="194"/>
      <c r="GQ341" s="194"/>
      <c r="GR341" s="194"/>
      <c r="GS341" s="194"/>
      <c r="GT341" s="194"/>
      <c r="GU341" s="194"/>
      <c r="GV341" s="194"/>
      <c r="GW341" s="194"/>
      <c r="GX341" s="194">
        <f t="shared" si="49"/>
        <v>0</v>
      </c>
      <c r="GY341" s="194"/>
      <c r="GZ341" s="194"/>
      <c r="HA341" s="194"/>
      <c r="HB341" s="194"/>
      <c r="HC341" s="194"/>
      <c r="HD341" s="194"/>
      <c r="HE341" s="194"/>
      <c r="HF341" s="194"/>
      <c r="HG341" s="194"/>
      <c r="HH341" s="194"/>
      <c r="HI341" s="194"/>
      <c r="HJ341" s="194"/>
      <c r="HK341" s="194"/>
      <c r="HL341" s="194"/>
      <c r="HM341" s="194"/>
      <c r="HN341" s="194"/>
      <c r="HO341" s="194"/>
      <c r="HP341" s="194"/>
      <c r="HQ341" s="194"/>
      <c r="HR341" s="194"/>
      <c r="HS341" s="194"/>
      <c r="HT341" s="194"/>
      <c r="HU341" s="194"/>
    </row>
    <row r="342" spans="1:229" x14ac:dyDescent="0.25">
      <c r="A342" s="17"/>
      <c r="B342" s="18"/>
      <c r="C342" s="18"/>
      <c r="D342" s="19"/>
      <c r="E342" s="18"/>
      <c r="F342" s="18"/>
      <c r="G342" s="16">
        <f t="shared" si="44"/>
        <v>0</v>
      </c>
      <c r="H342" s="16">
        <f t="shared" si="45"/>
        <v>0</v>
      </c>
      <c r="I342" s="36">
        <f t="shared" si="46"/>
        <v>0</v>
      </c>
      <c r="J342" s="38"/>
      <c r="K342" s="38"/>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EV342" s="37"/>
      <c r="EW342" s="37"/>
      <c r="EX342" s="37"/>
      <c r="EY342" s="37"/>
      <c r="EZ342" s="37"/>
      <c r="FA342" s="37"/>
      <c r="FB342" s="37"/>
      <c r="FC342" s="37"/>
      <c r="FD342" s="37"/>
      <c r="FE342" s="37"/>
      <c r="FF342" s="37"/>
      <c r="FG342" s="37"/>
      <c r="FH342" s="37"/>
      <c r="FI342" s="37"/>
      <c r="FJ342" s="37"/>
      <c r="FK342" s="37"/>
      <c r="FL342" s="37"/>
      <c r="FM342" s="37"/>
      <c r="FN342" s="37"/>
      <c r="FO342" s="37"/>
      <c r="FP342" s="37"/>
      <c r="FQ342" s="37"/>
      <c r="FR342" s="37"/>
      <c r="FS342" s="37"/>
      <c r="FT342" s="37"/>
      <c r="FU342" s="37"/>
      <c r="FV342" s="37"/>
      <c r="FW342" s="37"/>
      <c r="FX342" s="37"/>
      <c r="FY342" s="37"/>
      <c r="FZ342" s="37"/>
      <c r="GA342" s="194"/>
      <c r="GB342" s="194"/>
      <c r="GC342" s="194"/>
      <c r="GD342" s="194"/>
      <c r="GE342" s="194"/>
      <c r="GF342" s="194"/>
      <c r="GG342" s="194"/>
      <c r="GH342" s="194"/>
      <c r="GI342" s="194"/>
      <c r="GJ342" s="194"/>
      <c r="GK342" s="194"/>
      <c r="GL342" s="194"/>
      <c r="GM342" s="194">
        <f t="shared" si="47"/>
        <v>0</v>
      </c>
      <c r="GN342" s="194">
        <f t="shared" si="48"/>
        <v>0</v>
      </c>
      <c r="GO342" s="194"/>
      <c r="GP342" s="194"/>
      <c r="GQ342" s="194"/>
      <c r="GR342" s="194"/>
      <c r="GS342" s="194"/>
      <c r="GT342" s="194"/>
      <c r="GU342" s="194"/>
      <c r="GV342" s="194"/>
      <c r="GW342" s="194"/>
      <c r="GX342" s="194">
        <f t="shared" si="49"/>
        <v>0</v>
      </c>
      <c r="GY342" s="194"/>
      <c r="GZ342" s="194"/>
      <c r="HA342" s="194"/>
      <c r="HB342" s="194"/>
      <c r="HC342" s="194"/>
      <c r="HD342" s="194"/>
      <c r="HE342" s="194"/>
      <c r="HF342" s="194"/>
      <c r="HG342" s="194"/>
      <c r="HH342" s="194"/>
      <c r="HI342" s="194"/>
      <c r="HJ342" s="194"/>
      <c r="HK342" s="194"/>
      <c r="HL342" s="194"/>
      <c r="HM342" s="194"/>
      <c r="HN342" s="194"/>
      <c r="HO342" s="194"/>
      <c r="HP342" s="194"/>
      <c r="HQ342" s="194"/>
      <c r="HR342" s="194"/>
      <c r="HS342" s="194"/>
      <c r="HT342" s="194"/>
      <c r="HU342" s="194"/>
    </row>
    <row r="343" spans="1:229" x14ac:dyDescent="0.25">
      <c r="A343" s="17"/>
      <c r="B343" s="18"/>
      <c r="C343" s="18"/>
      <c r="D343" s="19"/>
      <c r="E343" s="18"/>
      <c r="F343" s="18"/>
      <c r="G343" s="16">
        <f t="shared" si="44"/>
        <v>0</v>
      </c>
      <c r="H343" s="16">
        <f t="shared" si="45"/>
        <v>0</v>
      </c>
      <c r="I343" s="36">
        <f t="shared" si="46"/>
        <v>0</v>
      </c>
      <c r="J343" s="38"/>
      <c r="K343" s="38"/>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EV343" s="37"/>
      <c r="EW343" s="37"/>
      <c r="EX343" s="37"/>
      <c r="EY343" s="37"/>
      <c r="EZ343" s="37"/>
      <c r="FA343" s="37"/>
      <c r="FB343" s="37"/>
      <c r="FC343" s="37"/>
      <c r="FD343" s="37"/>
      <c r="FE343" s="37"/>
      <c r="FF343" s="37"/>
      <c r="FG343" s="37"/>
      <c r="FH343" s="37"/>
      <c r="FI343" s="37"/>
      <c r="FJ343" s="37"/>
      <c r="FK343" s="37"/>
      <c r="FL343" s="37"/>
      <c r="FM343" s="37"/>
      <c r="FN343" s="37"/>
      <c r="FO343" s="37"/>
      <c r="FP343" s="37"/>
      <c r="FQ343" s="37"/>
      <c r="FR343" s="37"/>
      <c r="FS343" s="37"/>
      <c r="FT343" s="37"/>
      <c r="FU343" s="37"/>
      <c r="FV343" s="37"/>
      <c r="FW343" s="37"/>
      <c r="FX343" s="37"/>
      <c r="FY343" s="37"/>
      <c r="FZ343" s="37"/>
      <c r="GA343" s="194"/>
      <c r="GB343" s="194"/>
      <c r="GC343" s="194"/>
      <c r="GD343" s="194"/>
      <c r="GE343" s="194"/>
      <c r="GF343" s="194"/>
      <c r="GG343" s="194"/>
      <c r="GH343" s="194"/>
      <c r="GI343" s="194"/>
      <c r="GJ343" s="194"/>
      <c r="GK343" s="194"/>
      <c r="GL343" s="194"/>
      <c r="GM343" s="194">
        <f t="shared" si="47"/>
        <v>0</v>
      </c>
      <c r="GN343" s="194">
        <f t="shared" si="48"/>
        <v>0</v>
      </c>
      <c r="GO343" s="194"/>
      <c r="GP343" s="194"/>
      <c r="GQ343" s="194"/>
      <c r="GR343" s="194"/>
      <c r="GS343" s="194"/>
      <c r="GT343" s="194"/>
      <c r="GU343" s="194"/>
      <c r="GV343" s="194"/>
      <c r="GW343" s="194"/>
      <c r="GX343" s="194">
        <f t="shared" si="49"/>
        <v>0</v>
      </c>
      <c r="GY343" s="194"/>
      <c r="GZ343" s="194"/>
      <c r="HA343" s="194"/>
      <c r="HB343" s="194"/>
      <c r="HC343" s="194"/>
      <c r="HD343" s="194"/>
      <c r="HE343" s="194"/>
      <c r="HF343" s="194"/>
      <c r="HG343" s="194"/>
      <c r="HH343" s="194"/>
      <c r="HI343" s="194"/>
      <c r="HJ343" s="194"/>
      <c r="HK343" s="194"/>
      <c r="HL343" s="194"/>
      <c r="HM343" s="194"/>
      <c r="HN343" s="194"/>
      <c r="HO343" s="194"/>
      <c r="HP343" s="194"/>
      <c r="HQ343" s="194"/>
      <c r="HR343" s="194"/>
      <c r="HS343" s="194"/>
      <c r="HT343" s="194"/>
      <c r="HU343" s="194"/>
    </row>
    <row r="344" spans="1:229" x14ac:dyDescent="0.25">
      <c r="A344" s="17"/>
      <c r="B344" s="18"/>
      <c r="C344" s="18"/>
      <c r="D344" s="19"/>
      <c r="E344" s="18"/>
      <c r="F344" s="18"/>
      <c r="G344" s="16">
        <f t="shared" si="44"/>
        <v>0</v>
      </c>
      <c r="H344" s="16">
        <f t="shared" si="45"/>
        <v>0</v>
      </c>
      <c r="I344" s="36">
        <f t="shared" si="46"/>
        <v>0</v>
      </c>
      <c r="J344" s="38"/>
      <c r="K344" s="38"/>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EV344" s="37"/>
      <c r="EW344" s="37"/>
      <c r="EX344" s="37"/>
      <c r="EY344" s="37"/>
      <c r="EZ344" s="37"/>
      <c r="FA344" s="37"/>
      <c r="FB344" s="37"/>
      <c r="FC344" s="37"/>
      <c r="FD344" s="37"/>
      <c r="FE344" s="37"/>
      <c r="FF344" s="37"/>
      <c r="FG344" s="37"/>
      <c r="FH344" s="37"/>
      <c r="FI344" s="37"/>
      <c r="FJ344" s="37"/>
      <c r="FK344" s="37"/>
      <c r="FL344" s="37"/>
      <c r="FM344" s="37"/>
      <c r="FN344" s="37"/>
      <c r="FO344" s="37"/>
      <c r="FP344" s="37"/>
      <c r="FQ344" s="37"/>
      <c r="FR344" s="37"/>
      <c r="FS344" s="37"/>
      <c r="FT344" s="37"/>
      <c r="FU344" s="37"/>
      <c r="FV344" s="37"/>
      <c r="FW344" s="37"/>
      <c r="FX344" s="37"/>
      <c r="FY344" s="37"/>
      <c r="FZ344" s="37"/>
      <c r="GA344" s="194"/>
      <c r="GB344" s="194"/>
      <c r="GC344" s="194"/>
      <c r="GD344" s="194"/>
      <c r="GE344" s="194"/>
      <c r="GF344" s="194"/>
      <c r="GG344" s="194"/>
      <c r="GH344" s="194"/>
      <c r="GI344" s="194"/>
      <c r="GJ344" s="194"/>
      <c r="GK344" s="194"/>
      <c r="GL344" s="194"/>
      <c r="GM344" s="194">
        <f t="shared" si="47"/>
        <v>0</v>
      </c>
      <c r="GN344" s="194">
        <f t="shared" si="48"/>
        <v>0</v>
      </c>
      <c r="GO344" s="194"/>
      <c r="GP344" s="194"/>
      <c r="GQ344" s="194"/>
      <c r="GR344" s="194"/>
      <c r="GS344" s="194"/>
      <c r="GT344" s="194"/>
      <c r="GU344" s="194"/>
      <c r="GV344" s="194"/>
      <c r="GW344" s="194"/>
      <c r="GX344" s="194">
        <f t="shared" si="49"/>
        <v>0</v>
      </c>
      <c r="GY344" s="194"/>
      <c r="GZ344" s="194"/>
      <c r="HA344" s="194"/>
      <c r="HB344" s="194"/>
      <c r="HC344" s="194"/>
      <c r="HD344" s="194"/>
      <c r="HE344" s="194"/>
      <c r="HF344" s="194"/>
      <c r="HG344" s="194"/>
      <c r="HH344" s="194"/>
      <c r="HI344" s="194"/>
      <c r="HJ344" s="194"/>
      <c r="HK344" s="194"/>
      <c r="HL344" s="194"/>
      <c r="HM344" s="194"/>
      <c r="HN344" s="194"/>
      <c r="HO344" s="194"/>
      <c r="HP344" s="194"/>
      <c r="HQ344" s="194"/>
      <c r="HR344" s="194"/>
      <c r="HS344" s="194"/>
      <c r="HT344" s="194"/>
      <c r="HU344" s="194"/>
    </row>
    <row r="345" spans="1:229" x14ac:dyDescent="0.25">
      <c r="A345" s="17"/>
      <c r="B345" s="18"/>
      <c r="C345" s="18"/>
      <c r="D345" s="19"/>
      <c r="E345" s="18"/>
      <c r="F345" s="18"/>
      <c r="G345" s="16">
        <f t="shared" si="44"/>
        <v>0</v>
      </c>
      <c r="H345" s="16">
        <f t="shared" si="45"/>
        <v>0</v>
      </c>
      <c r="I345" s="36">
        <f t="shared" si="46"/>
        <v>0</v>
      </c>
      <c r="J345" s="38"/>
      <c r="K345" s="38"/>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EV345" s="37"/>
      <c r="EW345" s="37"/>
      <c r="EX345" s="37"/>
      <c r="EY345" s="37"/>
      <c r="EZ345" s="37"/>
      <c r="FA345" s="37"/>
      <c r="FB345" s="37"/>
      <c r="FC345" s="37"/>
      <c r="FD345" s="37"/>
      <c r="FE345" s="37"/>
      <c r="FF345" s="37"/>
      <c r="FG345" s="37"/>
      <c r="FH345" s="37"/>
      <c r="FI345" s="37"/>
      <c r="FJ345" s="37"/>
      <c r="FK345" s="37"/>
      <c r="FL345" s="37"/>
      <c r="FM345" s="37"/>
      <c r="FN345" s="37"/>
      <c r="FO345" s="37"/>
      <c r="FP345" s="37"/>
      <c r="FQ345" s="37"/>
      <c r="FR345" s="37"/>
      <c r="FS345" s="37"/>
      <c r="FT345" s="37"/>
      <c r="FU345" s="37"/>
      <c r="FV345" s="37"/>
      <c r="FW345" s="37"/>
      <c r="FX345" s="37"/>
      <c r="FY345" s="37"/>
      <c r="FZ345" s="37"/>
      <c r="GA345" s="194"/>
      <c r="GB345" s="194"/>
      <c r="GC345" s="194"/>
      <c r="GD345" s="194"/>
      <c r="GE345" s="194"/>
      <c r="GF345" s="194"/>
      <c r="GG345" s="194"/>
      <c r="GH345" s="194"/>
      <c r="GI345" s="194"/>
      <c r="GJ345" s="194"/>
      <c r="GK345" s="194"/>
      <c r="GL345" s="194"/>
      <c r="GM345" s="194">
        <f t="shared" si="47"/>
        <v>0</v>
      </c>
      <c r="GN345" s="194">
        <f t="shared" si="48"/>
        <v>0</v>
      </c>
      <c r="GO345" s="194"/>
      <c r="GP345" s="194"/>
      <c r="GQ345" s="194"/>
      <c r="GR345" s="194"/>
      <c r="GS345" s="194"/>
      <c r="GT345" s="194"/>
      <c r="GU345" s="194"/>
      <c r="GV345" s="194"/>
      <c r="GW345" s="194"/>
      <c r="GX345" s="194">
        <f t="shared" si="49"/>
        <v>0</v>
      </c>
      <c r="GY345" s="194"/>
      <c r="GZ345" s="194"/>
      <c r="HA345" s="194"/>
      <c r="HB345" s="194"/>
      <c r="HC345" s="194"/>
      <c r="HD345" s="194"/>
      <c r="HE345" s="194"/>
      <c r="HF345" s="194"/>
      <c r="HG345" s="194"/>
      <c r="HH345" s="194"/>
      <c r="HI345" s="194"/>
      <c r="HJ345" s="194"/>
      <c r="HK345" s="194"/>
      <c r="HL345" s="194"/>
      <c r="HM345" s="194"/>
      <c r="HN345" s="194"/>
      <c r="HO345" s="194"/>
      <c r="HP345" s="194"/>
      <c r="HQ345" s="194"/>
      <c r="HR345" s="194"/>
      <c r="HS345" s="194"/>
      <c r="HT345" s="194"/>
      <c r="HU345" s="194"/>
    </row>
    <row r="346" spans="1:229" x14ac:dyDescent="0.25">
      <c r="A346" s="17"/>
      <c r="B346" s="18"/>
      <c r="C346" s="18"/>
      <c r="D346" s="19"/>
      <c r="E346" s="18"/>
      <c r="F346" s="18"/>
      <c r="G346" s="16">
        <f t="shared" si="44"/>
        <v>0</v>
      </c>
      <c r="H346" s="16">
        <f t="shared" si="45"/>
        <v>0</v>
      </c>
      <c r="I346" s="36">
        <f t="shared" si="46"/>
        <v>0</v>
      </c>
      <c r="J346" s="38"/>
      <c r="K346" s="38"/>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EV346" s="37"/>
      <c r="EW346" s="37"/>
      <c r="EX346" s="37"/>
      <c r="EY346" s="37"/>
      <c r="EZ346" s="37"/>
      <c r="FA346" s="37"/>
      <c r="FB346" s="37"/>
      <c r="FC346" s="37"/>
      <c r="FD346" s="37"/>
      <c r="FE346" s="37"/>
      <c r="FF346" s="37"/>
      <c r="FG346" s="37"/>
      <c r="FH346" s="37"/>
      <c r="FI346" s="37"/>
      <c r="FJ346" s="37"/>
      <c r="FK346" s="37"/>
      <c r="FL346" s="37"/>
      <c r="FM346" s="37"/>
      <c r="FN346" s="37"/>
      <c r="FO346" s="37"/>
      <c r="FP346" s="37"/>
      <c r="FQ346" s="37"/>
      <c r="FR346" s="37"/>
      <c r="FS346" s="37"/>
      <c r="FT346" s="37"/>
      <c r="FU346" s="37"/>
      <c r="FV346" s="37"/>
      <c r="FW346" s="37"/>
      <c r="FX346" s="37"/>
      <c r="FY346" s="37"/>
      <c r="FZ346" s="37"/>
      <c r="GA346" s="194"/>
      <c r="GB346" s="194"/>
      <c r="GC346" s="194"/>
      <c r="GD346" s="194"/>
      <c r="GE346" s="194"/>
      <c r="GF346" s="194"/>
      <c r="GG346" s="194"/>
      <c r="GH346" s="194"/>
      <c r="GI346" s="194"/>
      <c r="GJ346" s="194"/>
      <c r="GK346" s="194"/>
      <c r="GL346" s="194"/>
      <c r="GM346" s="194">
        <f t="shared" si="47"/>
        <v>0</v>
      </c>
      <c r="GN346" s="194">
        <f t="shared" si="48"/>
        <v>0</v>
      </c>
      <c r="GO346" s="194"/>
      <c r="GP346" s="194"/>
      <c r="GQ346" s="194"/>
      <c r="GR346" s="194"/>
      <c r="GS346" s="194"/>
      <c r="GT346" s="194"/>
      <c r="GU346" s="194"/>
      <c r="GV346" s="194"/>
      <c r="GW346" s="194"/>
      <c r="GX346" s="194">
        <f t="shared" si="49"/>
        <v>0</v>
      </c>
      <c r="GY346" s="194"/>
      <c r="GZ346" s="194"/>
      <c r="HA346" s="194"/>
      <c r="HB346" s="194"/>
      <c r="HC346" s="194"/>
      <c r="HD346" s="194"/>
      <c r="HE346" s="194"/>
      <c r="HF346" s="194"/>
      <c r="HG346" s="194"/>
      <c r="HH346" s="194"/>
      <c r="HI346" s="194"/>
      <c r="HJ346" s="194"/>
      <c r="HK346" s="194"/>
      <c r="HL346" s="194"/>
      <c r="HM346" s="194"/>
      <c r="HN346" s="194"/>
      <c r="HO346" s="194"/>
      <c r="HP346" s="194"/>
      <c r="HQ346" s="194"/>
      <c r="HR346" s="194"/>
      <c r="HS346" s="194"/>
      <c r="HT346" s="194"/>
      <c r="HU346" s="194"/>
    </row>
    <row r="347" spans="1:229" x14ac:dyDescent="0.25">
      <c r="A347" s="17"/>
      <c r="B347" s="18"/>
      <c r="C347" s="18"/>
      <c r="D347" s="19"/>
      <c r="E347" s="18"/>
      <c r="F347" s="18"/>
      <c r="G347" s="16">
        <f t="shared" si="44"/>
        <v>0</v>
      </c>
      <c r="H347" s="16">
        <f t="shared" si="45"/>
        <v>0</v>
      </c>
      <c r="I347" s="36">
        <f t="shared" si="46"/>
        <v>0</v>
      </c>
      <c r="J347" s="38"/>
      <c r="K347" s="38"/>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EV347" s="37"/>
      <c r="EW347" s="37"/>
      <c r="EX347" s="37"/>
      <c r="EY347" s="37"/>
      <c r="EZ347" s="37"/>
      <c r="FA347" s="37"/>
      <c r="FB347" s="37"/>
      <c r="FC347" s="37"/>
      <c r="FD347" s="37"/>
      <c r="FE347" s="37"/>
      <c r="FF347" s="37"/>
      <c r="FG347" s="37"/>
      <c r="FH347" s="37"/>
      <c r="FI347" s="37"/>
      <c r="FJ347" s="37"/>
      <c r="FK347" s="37"/>
      <c r="FL347" s="37"/>
      <c r="FM347" s="37"/>
      <c r="FN347" s="37"/>
      <c r="FO347" s="37"/>
      <c r="FP347" s="37"/>
      <c r="FQ347" s="37"/>
      <c r="FR347" s="37"/>
      <c r="FS347" s="37"/>
      <c r="FT347" s="37"/>
      <c r="FU347" s="37"/>
      <c r="FV347" s="37"/>
      <c r="FW347" s="37"/>
      <c r="FX347" s="37"/>
      <c r="FY347" s="37"/>
      <c r="FZ347" s="37"/>
      <c r="GA347" s="194"/>
      <c r="GB347" s="194"/>
      <c r="GC347" s="194"/>
      <c r="GD347" s="194"/>
      <c r="GE347" s="194"/>
      <c r="GF347" s="194"/>
      <c r="GG347" s="194"/>
      <c r="GH347" s="194"/>
      <c r="GI347" s="194"/>
      <c r="GJ347" s="194"/>
      <c r="GK347" s="194"/>
      <c r="GL347" s="194"/>
      <c r="GM347" s="194">
        <f t="shared" si="47"/>
        <v>0</v>
      </c>
      <c r="GN347" s="194">
        <f t="shared" si="48"/>
        <v>0</v>
      </c>
      <c r="GO347" s="194"/>
      <c r="GP347" s="194"/>
      <c r="GQ347" s="194"/>
      <c r="GR347" s="194"/>
      <c r="GS347" s="194"/>
      <c r="GT347" s="194"/>
      <c r="GU347" s="194"/>
      <c r="GV347" s="194"/>
      <c r="GW347" s="194"/>
      <c r="GX347" s="194">
        <f t="shared" si="49"/>
        <v>0</v>
      </c>
      <c r="GY347" s="194"/>
      <c r="GZ347" s="194"/>
      <c r="HA347" s="194"/>
      <c r="HB347" s="194"/>
      <c r="HC347" s="194"/>
      <c r="HD347" s="194"/>
      <c r="HE347" s="194"/>
      <c r="HF347" s="194"/>
      <c r="HG347" s="194"/>
      <c r="HH347" s="194"/>
      <c r="HI347" s="194"/>
      <c r="HJ347" s="194"/>
      <c r="HK347" s="194"/>
      <c r="HL347" s="194"/>
      <c r="HM347" s="194"/>
      <c r="HN347" s="194"/>
      <c r="HO347" s="194"/>
      <c r="HP347" s="194"/>
      <c r="HQ347" s="194"/>
      <c r="HR347" s="194"/>
      <c r="HS347" s="194"/>
      <c r="HT347" s="194"/>
      <c r="HU347" s="194"/>
    </row>
    <row r="348" spans="1:229" x14ac:dyDescent="0.25">
      <c r="A348" s="17"/>
      <c r="B348" s="18"/>
      <c r="C348" s="18"/>
      <c r="D348" s="19"/>
      <c r="E348" s="18"/>
      <c r="F348" s="18"/>
      <c r="G348" s="16">
        <f t="shared" si="44"/>
        <v>0</v>
      </c>
      <c r="H348" s="16">
        <f t="shared" si="45"/>
        <v>0</v>
      </c>
      <c r="I348" s="36">
        <f t="shared" si="46"/>
        <v>0</v>
      </c>
      <c r="J348" s="38"/>
      <c r="K348" s="38"/>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EV348" s="37"/>
      <c r="EW348" s="37"/>
      <c r="EX348" s="37"/>
      <c r="EY348" s="37"/>
      <c r="EZ348" s="37"/>
      <c r="FA348" s="37"/>
      <c r="FB348" s="37"/>
      <c r="FC348" s="37"/>
      <c r="FD348" s="37"/>
      <c r="FE348" s="37"/>
      <c r="FF348" s="37"/>
      <c r="FG348" s="37"/>
      <c r="FH348" s="37"/>
      <c r="FI348" s="37"/>
      <c r="FJ348" s="37"/>
      <c r="FK348" s="37"/>
      <c r="FL348" s="37"/>
      <c r="FM348" s="37"/>
      <c r="FN348" s="37"/>
      <c r="FO348" s="37"/>
      <c r="FP348" s="37"/>
      <c r="FQ348" s="37"/>
      <c r="FR348" s="37"/>
      <c r="FS348" s="37"/>
      <c r="FT348" s="37"/>
      <c r="FU348" s="37"/>
      <c r="FV348" s="37"/>
      <c r="FW348" s="37"/>
      <c r="FX348" s="37"/>
      <c r="FY348" s="37"/>
      <c r="FZ348" s="37"/>
      <c r="GA348" s="194"/>
      <c r="GB348" s="194"/>
      <c r="GC348" s="194"/>
      <c r="GD348" s="194"/>
      <c r="GE348" s="194"/>
      <c r="GF348" s="194"/>
      <c r="GG348" s="194"/>
      <c r="GH348" s="194"/>
      <c r="GI348" s="194"/>
      <c r="GJ348" s="194"/>
      <c r="GK348" s="194"/>
      <c r="GL348" s="194"/>
      <c r="GM348" s="194">
        <f t="shared" si="47"/>
        <v>0</v>
      </c>
      <c r="GN348" s="194">
        <f t="shared" si="48"/>
        <v>0</v>
      </c>
      <c r="GO348" s="194"/>
      <c r="GP348" s="194"/>
      <c r="GQ348" s="194"/>
      <c r="GR348" s="194"/>
      <c r="GS348" s="194"/>
      <c r="GT348" s="194"/>
      <c r="GU348" s="194"/>
      <c r="GV348" s="194"/>
      <c r="GW348" s="194"/>
      <c r="GX348" s="194">
        <f t="shared" si="49"/>
        <v>0</v>
      </c>
      <c r="GY348" s="194"/>
      <c r="GZ348" s="194"/>
      <c r="HA348" s="194"/>
      <c r="HB348" s="194"/>
      <c r="HC348" s="194"/>
      <c r="HD348" s="194"/>
      <c r="HE348" s="194"/>
      <c r="HF348" s="194"/>
      <c r="HG348" s="194"/>
      <c r="HH348" s="194"/>
      <c r="HI348" s="194"/>
      <c r="HJ348" s="194"/>
      <c r="HK348" s="194"/>
      <c r="HL348" s="194"/>
      <c r="HM348" s="194"/>
      <c r="HN348" s="194"/>
      <c r="HO348" s="194"/>
      <c r="HP348" s="194"/>
      <c r="HQ348" s="194"/>
      <c r="HR348" s="194"/>
      <c r="HS348" s="194"/>
      <c r="HT348" s="194"/>
      <c r="HU348" s="194"/>
    </row>
    <row r="349" spans="1:229" x14ac:dyDescent="0.25">
      <c r="A349" s="17"/>
      <c r="B349" s="18"/>
      <c r="C349" s="18"/>
      <c r="D349" s="19"/>
      <c r="E349" s="18"/>
      <c r="F349" s="18"/>
      <c r="G349" s="16">
        <f t="shared" si="44"/>
        <v>0</v>
      </c>
      <c r="H349" s="16">
        <f t="shared" si="45"/>
        <v>0</v>
      </c>
      <c r="I349" s="36">
        <f t="shared" si="46"/>
        <v>0</v>
      </c>
      <c r="J349" s="38"/>
      <c r="K349" s="38"/>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EV349" s="37"/>
      <c r="EW349" s="37"/>
      <c r="EX349" s="37"/>
      <c r="EY349" s="37"/>
      <c r="EZ349" s="37"/>
      <c r="FA349" s="37"/>
      <c r="FB349" s="37"/>
      <c r="FC349" s="37"/>
      <c r="FD349" s="37"/>
      <c r="FE349" s="37"/>
      <c r="FF349" s="37"/>
      <c r="FG349" s="37"/>
      <c r="FH349" s="37"/>
      <c r="FI349" s="37"/>
      <c r="FJ349" s="37"/>
      <c r="FK349" s="37"/>
      <c r="FL349" s="37"/>
      <c r="FM349" s="37"/>
      <c r="FN349" s="37"/>
      <c r="FO349" s="37"/>
      <c r="FP349" s="37"/>
      <c r="FQ349" s="37"/>
      <c r="FR349" s="37"/>
      <c r="FS349" s="37"/>
      <c r="FT349" s="37"/>
      <c r="FU349" s="37"/>
      <c r="FV349" s="37"/>
      <c r="FW349" s="37"/>
      <c r="FX349" s="37"/>
      <c r="FY349" s="37"/>
      <c r="FZ349" s="37"/>
      <c r="GA349" s="194"/>
      <c r="GB349" s="194"/>
      <c r="GC349" s="194"/>
      <c r="GD349" s="194"/>
      <c r="GE349" s="194"/>
      <c r="GF349" s="194"/>
      <c r="GG349" s="194"/>
      <c r="GH349" s="194"/>
      <c r="GI349" s="194"/>
      <c r="GJ349" s="194"/>
      <c r="GK349" s="194"/>
      <c r="GL349" s="194"/>
      <c r="GM349" s="194">
        <f t="shared" si="47"/>
        <v>0</v>
      </c>
      <c r="GN349" s="194">
        <f t="shared" si="48"/>
        <v>0</v>
      </c>
      <c r="GO349" s="194"/>
      <c r="GP349" s="194"/>
      <c r="GQ349" s="194"/>
      <c r="GR349" s="194"/>
      <c r="GS349" s="194"/>
      <c r="GT349" s="194"/>
      <c r="GU349" s="194"/>
      <c r="GV349" s="194"/>
      <c r="GW349" s="194"/>
      <c r="GX349" s="194">
        <f t="shared" si="49"/>
        <v>0</v>
      </c>
      <c r="GY349" s="194"/>
      <c r="GZ349" s="194"/>
      <c r="HA349" s="194"/>
      <c r="HB349" s="194"/>
      <c r="HC349" s="194"/>
      <c r="HD349" s="194"/>
      <c r="HE349" s="194"/>
      <c r="HF349" s="194"/>
      <c r="HG349" s="194"/>
      <c r="HH349" s="194"/>
      <c r="HI349" s="194"/>
      <c r="HJ349" s="194"/>
      <c r="HK349" s="194"/>
      <c r="HL349" s="194"/>
      <c r="HM349" s="194"/>
      <c r="HN349" s="194"/>
      <c r="HO349" s="194"/>
      <c r="HP349" s="194"/>
      <c r="HQ349" s="194"/>
      <c r="HR349" s="194"/>
      <c r="HS349" s="194"/>
      <c r="HT349" s="194"/>
      <c r="HU349" s="194"/>
    </row>
    <row r="350" spans="1:229" x14ac:dyDescent="0.25">
      <c r="A350" s="17"/>
      <c r="B350" s="18"/>
      <c r="C350" s="18"/>
      <c r="D350" s="19"/>
      <c r="E350" s="18"/>
      <c r="F350" s="18"/>
      <c r="G350" s="16">
        <f t="shared" si="44"/>
        <v>0</v>
      </c>
      <c r="H350" s="16">
        <f t="shared" si="45"/>
        <v>0</v>
      </c>
      <c r="I350" s="36">
        <f t="shared" si="46"/>
        <v>0</v>
      </c>
      <c r="J350" s="38"/>
      <c r="K350" s="38"/>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EV350" s="37"/>
      <c r="EW350" s="37"/>
      <c r="EX350" s="37"/>
      <c r="EY350" s="37"/>
      <c r="EZ350" s="37"/>
      <c r="FA350" s="37"/>
      <c r="FB350" s="37"/>
      <c r="FC350" s="37"/>
      <c r="FD350" s="37"/>
      <c r="FE350" s="37"/>
      <c r="FF350" s="37"/>
      <c r="FG350" s="37"/>
      <c r="FH350" s="37"/>
      <c r="FI350" s="37"/>
      <c r="FJ350" s="37"/>
      <c r="FK350" s="37"/>
      <c r="FL350" s="37"/>
      <c r="FM350" s="37"/>
      <c r="FN350" s="37"/>
      <c r="FO350" s="37"/>
      <c r="FP350" s="37"/>
      <c r="FQ350" s="37"/>
      <c r="FR350" s="37"/>
      <c r="FS350" s="37"/>
      <c r="FT350" s="37"/>
      <c r="FU350" s="37"/>
      <c r="FV350" s="37"/>
      <c r="FW350" s="37"/>
      <c r="FX350" s="37"/>
      <c r="FY350" s="37"/>
      <c r="FZ350" s="37"/>
      <c r="GA350" s="194"/>
      <c r="GB350" s="194"/>
      <c r="GC350" s="194"/>
      <c r="GD350" s="194"/>
      <c r="GE350" s="194"/>
      <c r="GF350" s="194"/>
      <c r="GG350" s="194"/>
      <c r="GH350" s="194"/>
      <c r="GI350" s="194"/>
      <c r="GJ350" s="194"/>
      <c r="GK350" s="194"/>
      <c r="GL350" s="194"/>
      <c r="GM350" s="194">
        <f t="shared" si="47"/>
        <v>0</v>
      </c>
      <c r="GN350" s="194">
        <f t="shared" si="48"/>
        <v>0</v>
      </c>
      <c r="GO350" s="194"/>
      <c r="GP350" s="194"/>
      <c r="GQ350" s="194"/>
      <c r="GR350" s="194"/>
      <c r="GS350" s="194"/>
      <c r="GT350" s="194"/>
      <c r="GU350" s="194"/>
      <c r="GV350" s="194"/>
      <c r="GW350" s="194"/>
      <c r="GX350" s="194">
        <f t="shared" si="49"/>
        <v>0</v>
      </c>
      <c r="GY350" s="194"/>
      <c r="GZ350" s="194"/>
      <c r="HA350" s="194"/>
      <c r="HB350" s="194"/>
      <c r="HC350" s="194"/>
      <c r="HD350" s="194"/>
      <c r="HE350" s="194"/>
      <c r="HF350" s="194"/>
      <c r="HG350" s="194"/>
      <c r="HH350" s="194"/>
      <c r="HI350" s="194"/>
      <c r="HJ350" s="194"/>
      <c r="HK350" s="194"/>
      <c r="HL350" s="194"/>
      <c r="HM350" s="194"/>
      <c r="HN350" s="194"/>
      <c r="HO350" s="194"/>
      <c r="HP350" s="194"/>
      <c r="HQ350" s="194"/>
      <c r="HR350" s="194"/>
      <c r="HS350" s="194"/>
      <c r="HT350" s="194"/>
      <c r="HU350" s="194"/>
    </row>
    <row r="351" spans="1:229" x14ac:dyDescent="0.25">
      <c r="A351" s="17"/>
      <c r="B351" s="18"/>
      <c r="C351" s="18"/>
      <c r="D351" s="19"/>
      <c r="E351" s="18"/>
      <c r="F351" s="18"/>
      <c r="G351" s="16">
        <f t="shared" si="44"/>
        <v>0</v>
      </c>
      <c r="H351" s="16">
        <f t="shared" si="45"/>
        <v>0</v>
      </c>
      <c r="I351" s="36">
        <f t="shared" si="46"/>
        <v>0</v>
      </c>
      <c r="J351" s="38"/>
      <c r="K351" s="38"/>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EV351" s="37"/>
      <c r="EW351" s="37"/>
      <c r="EX351" s="37"/>
      <c r="EY351" s="37"/>
      <c r="EZ351" s="37"/>
      <c r="FA351" s="37"/>
      <c r="FB351" s="37"/>
      <c r="FC351" s="37"/>
      <c r="FD351" s="37"/>
      <c r="FE351" s="37"/>
      <c r="FF351" s="37"/>
      <c r="FG351" s="37"/>
      <c r="FH351" s="37"/>
      <c r="FI351" s="37"/>
      <c r="FJ351" s="37"/>
      <c r="FK351" s="37"/>
      <c r="FL351" s="37"/>
      <c r="FM351" s="37"/>
      <c r="FN351" s="37"/>
      <c r="FO351" s="37"/>
      <c r="FP351" s="37"/>
      <c r="FQ351" s="37"/>
      <c r="FR351" s="37"/>
      <c r="FS351" s="37"/>
      <c r="FT351" s="37"/>
      <c r="FU351" s="37"/>
      <c r="FV351" s="37"/>
      <c r="FW351" s="37"/>
      <c r="FX351" s="37"/>
      <c r="FY351" s="37"/>
      <c r="FZ351" s="37"/>
      <c r="GA351" s="194"/>
      <c r="GB351" s="194"/>
      <c r="GC351" s="194"/>
      <c r="GD351" s="194"/>
      <c r="GE351" s="194"/>
      <c r="GF351" s="194"/>
      <c r="GG351" s="194"/>
      <c r="GH351" s="194"/>
      <c r="GI351" s="194"/>
      <c r="GJ351" s="194"/>
      <c r="GK351" s="194"/>
      <c r="GL351" s="194"/>
      <c r="GM351" s="194">
        <f t="shared" si="47"/>
        <v>0</v>
      </c>
      <c r="GN351" s="194">
        <f t="shared" si="48"/>
        <v>0</v>
      </c>
      <c r="GO351" s="194"/>
      <c r="GP351" s="194"/>
      <c r="GQ351" s="194"/>
      <c r="GR351" s="194"/>
      <c r="GS351" s="194"/>
      <c r="GT351" s="194"/>
      <c r="GU351" s="194"/>
      <c r="GV351" s="194"/>
      <c r="GW351" s="194"/>
      <c r="GX351" s="194">
        <f t="shared" si="49"/>
        <v>0</v>
      </c>
      <c r="GY351" s="194"/>
      <c r="GZ351" s="194"/>
      <c r="HA351" s="194"/>
      <c r="HB351" s="194"/>
      <c r="HC351" s="194"/>
      <c r="HD351" s="194"/>
      <c r="HE351" s="194"/>
      <c r="HF351" s="194"/>
      <c r="HG351" s="194"/>
      <c r="HH351" s="194"/>
      <c r="HI351" s="194"/>
      <c r="HJ351" s="194"/>
      <c r="HK351" s="194"/>
      <c r="HL351" s="194"/>
      <c r="HM351" s="194"/>
      <c r="HN351" s="194"/>
      <c r="HO351" s="194"/>
      <c r="HP351" s="194"/>
      <c r="HQ351" s="194"/>
      <c r="HR351" s="194"/>
      <c r="HS351" s="194"/>
      <c r="HT351" s="194"/>
      <c r="HU351" s="194"/>
    </row>
    <row r="352" spans="1:229" x14ac:dyDescent="0.25">
      <c r="A352" s="17"/>
      <c r="B352" s="18"/>
      <c r="C352" s="18"/>
      <c r="D352" s="19"/>
      <c r="E352" s="18"/>
      <c r="F352" s="18"/>
      <c r="G352" s="16">
        <f t="shared" si="44"/>
        <v>0</v>
      </c>
      <c r="H352" s="16">
        <f t="shared" si="45"/>
        <v>0</v>
      </c>
      <c r="I352" s="36">
        <f t="shared" si="46"/>
        <v>0</v>
      </c>
      <c r="J352" s="38"/>
      <c r="K352" s="38"/>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EV352" s="37"/>
      <c r="EW352" s="37"/>
      <c r="EX352" s="37"/>
      <c r="EY352" s="37"/>
      <c r="EZ352" s="37"/>
      <c r="FA352" s="37"/>
      <c r="FB352" s="37"/>
      <c r="FC352" s="37"/>
      <c r="FD352" s="37"/>
      <c r="FE352" s="37"/>
      <c r="FF352" s="37"/>
      <c r="FG352" s="37"/>
      <c r="FH352" s="37"/>
      <c r="FI352" s="37"/>
      <c r="FJ352" s="37"/>
      <c r="FK352" s="37"/>
      <c r="FL352" s="37"/>
      <c r="FM352" s="37"/>
      <c r="FN352" s="37"/>
      <c r="FO352" s="37"/>
      <c r="FP352" s="37"/>
      <c r="FQ352" s="37"/>
      <c r="FR352" s="37"/>
      <c r="FS352" s="37"/>
      <c r="FT352" s="37"/>
      <c r="FU352" s="37"/>
      <c r="FV352" s="37"/>
      <c r="FW352" s="37"/>
      <c r="FX352" s="37"/>
      <c r="FY352" s="37"/>
      <c r="FZ352" s="37"/>
      <c r="GA352" s="194"/>
      <c r="GB352" s="194"/>
      <c r="GC352" s="194"/>
      <c r="GD352" s="194"/>
      <c r="GE352" s="194"/>
      <c r="GF352" s="194"/>
      <c r="GG352" s="194"/>
      <c r="GH352" s="194"/>
      <c r="GI352" s="194"/>
      <c r="GJ352" s="194"/>
      <c r="GK352" s="194"/>
      <c r="GL352" s="194"/>
      <c r="GM352" s="194">
        <f t="shared" si="47"/>
        <v>0</v>
      </c>
      <c r="GN352" s="194">
        <f t="shared" si="48"/>
        <v>0</v>
      </c>
      <c r="GO352" s="194"/>
      <c r="GP352" s="194"/>
      <c r="GQ352" s="194"/>
      <c r="GR352" s="194"/>
      <c r="GS352" s="194"/>
      <c r="GT352" s="194"/>
      <c r="GU352" s="194"/>
      <c r="GV352" s="194"/>
      <c r="GW352" s="194"/>
      <c r="GX352" s="194">
        <f t="shared" si="49"/>
        <v>0</v>
      </c>
      <c r="GY352" s="194"/>
      <c r="GZ352" s="194"/>
      <c r="HA352" s="194"/>
      <c r="HB352" s="194"/>
      <c r="HC352" s="194"/>
      <c r="HD352" s="194"/>
      <c r="HE352" s="194"/>
      <c r="HF352" s="194"/>
      <c r="HG352" s="194"/>
      <c r="HH352" s="194"/>
      <c r="HI352" s="194"/>
      <c r="HJ352" s="194"/>
      <c r="HK352" s="194"/>
      <c r="HL352" s="194"/>
      <c r="HM352" s="194"/>
      <c r="HN352" s="194"/>
      <c r="HO352" s="194"/>
      <c r="HP352" s="194"/>
      <c r="HQ352" s="194"/>
      <c r="HR352" s="194"/>
      <c r="HS352" s="194"/>
      <c r="HT352" s="194"/>
      <c r="HU352" s="194"/>
    </row>
    <row r="353" spans="1:229" x14ac:dyDescent="0.25">
      <c r="A353" s="17"/>
      <c r="B353" s="18"/>
      <c r="C353" s="18"/>
      <c r="D353" s="19"/>
      <c r="E353" s="18"/>
      <c r="F353" s="18"/>
      <c r="G353" s="16">
        <f t="shared" si="44"/>
        <v>0</v>
      </c>
      <c r="H353" s="16">
        <f t="shared" si="45"/>
        <v>0</v>
      </c>
      <c r="I353" s="36">
        <f t="shared" si="46"/>
        <v>0</v>
      </c>
      <c r="J353" s="38"/>
      <c r="K353" s="38"/>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EV353" s="37"/>
      <c r="EW353" s="37"/>
      <c r="EX353" s="37"/>
      <c r="EY353" s="37"/>
      <c r="EZ353" s="37"/>
      <c r="FA353" s="37"/>
      <c r="FB353" s="37"/>
      <c r="FC353" s="37"/>
      <c r="FD353" s="37"/>
      <c r="FE353" s="37"/>
      <c r="FF353" s="37"/>
      <c r="FG353" s="37"/>
      <c r="FH353" s="37"/>
      <c r="FI353" s="37"/>
      <c r="FJ353" s="37"/>
      <c r="FK353" s="37"/>
      <c r="FL353" s="37"/>
      <c r="FM353" s="37"/>
      <c r="FN353" s="37"/>
      <c r="FO353" s="37"/>
      <c r="FP353" s="37"/>
      <c r="FQ353" s="37"/>
      <c r="FR353" s="37"/>
      <c r="FS353" s="37"/>
      <c r="FT353" s="37"/>
      <c r="FU353" s="37"/>
      <c r="FV353" s="37"/>
      <c r="FW353" s="37"/>
      <c r="FX353" s="37"/>
      <c r="FY353" s="37"/>
      <c r="FZ353" s="37"/>
      <c r="GA353" s="194"/>
      <c r="GB353" s="194"/>
      <c r="GC353" s="194"/>
      <c r="GD353" s="194"/>
      <c r="GE353" s="194"/>
      <c r="GF353" s="194"/>
      <c r="GG353" s="194"/>
      <c r="GH353" s="194"/>
      <c r="GI353" s="194"/>
      <c r="GJ353" s="194"/>
      <c r="GK353" s="194"/>
      <c r="GL353" s="194"/>
      <c r="GM353" s="194">
        <f t="shared" si="47"/>
        <v>0</v>
      </c>
      <c r="GN353" s="194">
        <f t="shared" si="48"/>
        <v>0</v>
      </c>
      <c r="GO353" s="194"/>
      <c r="GP353" s="194"/>
      <c r="GQ353" s="194"/>
      <c r="GR353" s="194"/>
      <c r="GS353" s="194"/>
      <c r="GT353" s="194"/>
      <c r="GU353" s="194"/>
      <c r="GV353" s="194"/>
      <c r="GW353" s="194"/>
      <c r="GX353" s="194">
        <f t="shared" si="49"/>
        <v>0</v>
      </c>
      <c r="GY353" s="194"/>
      <c r="GZ353" s="194"/>
      <c r="HA353" s="194"/>
      <c r="HB353" s="194"/>
      <c r="HC353" s="194"/>
      <c r="HD353" s="194"/>
      <c r="HE353" s="194"/>
      <c r="HF353" s="194"/>
      <c r="HG353" s="194"/>
      <c r="HH353" s="194"/>
      <c r="HI353" s="194"/>
      <c r="HJ353" s="194"/>
      <c r="HK353" s="194"/>
      <c r="HL353" s="194"/>
      <c r="HM353" s="194"/>
      <c r="HN353" s="194"/>
      <c r="HO353" s="194"/>
      <c r="HP353" s="194"/>
      <c r="HQ353" s="194"/>
      <c r="HR353" s="194"/>
      <c r="HS353" s="194"/>
      <c r="HT353" s="194"/>
      <c r="HU353" s="194"/>
    </row>
    <row r="354" spans="1:229" x14ac:dyDescent="0.25">
      <c r="A354" s="17"/>
      <c r="B354" s="18"/>
      <c r="C354" s="18"/>
      <c r="D354" s="19"/>
      <c r="E354" s="18"/>
      <c r="F354" s="18"/>
      <c r="G354" s="16">
        <f t="shared" si="44"/>
        <v>0</v>
      </c>
      <c r="H354" s="16">
        <f t="shared" si="45"/>
        <v>0</v>
      </c>
      <c r="I354" s="36">
        <f t="shared" si="46"/>
        <v>0</v>
      </c>
      <c r="J354" s="38"/>
      <c r="K354" s="38"/>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EV354" s="37"/>
      <c r="EW354" s="37"/>
      <c r="EX354" s="37"/>
      <c r="EY354" s="37"/>
      <c r="EZ354" s="37"/>
      <c r="FA354" s="37"/>
      <c r="FB354" s="37"/>
      <c r="FC354" s="37"/>
      <c r="FD354" s="37"/>
      <c r="FE354" s="37"/>
      <c r="FF354" s="37"/>
      <c r="FG354" s="37"/>
      <c r="FH354" s="37"/>
      <c r="FI354" s="37"/>
      <c r="FJ354" s="37"/>
      <c r="FK354" s="37"/>
      <c r="FL354" s="37"/>
      <c r="FM354" s="37"/>
      <c r="FN354" s="37"/>
      <c r="FO354" s="37"/>
      <c r="FP354" s="37"/>
      <c r="FQ354" s="37"/>
      <c r="FR354" s="37"/>
      <c r="FS354" s="37"/>
      <c r="FT354" s="37"/>
      <c r="FU354" s="37"/>
      <c r="FV354" s="37"/>
      <c r="FW354" s="37"/>
      <c r="FX354" s="37"/>
      <c r="FY354" s="37"/>
      <c r="FZ354" s="37"/>
      <c r="GA354" s="194"/>
      <c r="GB354" s="194"/>
      <c r="GC354" s="194"/>
      <c r="GD354" s="194"/>
      <c r="GE354" s="194"/>
      <c r="GF354" s="194"/>
      <c r="GG354" s="194"/>
      <c r="GH354" s="194"/>
      <c r="GI354" s="194"/>
      <c r="GJ354" s="194"/>
      <c r="GK354" s="194"/>
      <c r="GL354" s="194"/>
      <c r="GM354" s="194">
        <f t="shared" si="47"/>
        <v>0</v>
      </c>
      <c r="GN354" s="194">
        <f t="shared" si="48"/>
        <v>0</v>
      </c>
      <c r="GO354" s="194"/>
      <c r="GP354" s="194"/>
      <c r="GQ354" s="194"/>
      <c r="GR354" s="194"/>
      <c r="GS354" s="194"/>
      <c r="GT354" s="194"/>
      <c r="GU354" s="194"/>
      <c r="GV354" s="194"/>
      <c r="GW354" s="194"/>
      <c r="GX354" s="194">
        <f t="shared" si="49"/>
        <v>0</v>
      </c>
      <c r="GY354" s="194"/>
      <c r="GZ354" s="194"/>
      <c r="HA354" s="194"/>
      <c r="HB354" s="194"/>
      <c r="HC354" s="194"/>
      <c r="HD354" s="194"/>
      <c r="HE354" s="194"/>
      <c r="HF354" s="194"/>
      <c r="HG354" s="194"/>
      <c r="HH354" s="194"/>
      <c r="HI354" s="194"/>
      <c r="HJ354" s="194"/>
      <c r="HK354" s="194"/>
      <c r="HL354" s="194"/>
      <c r="HM354" s="194"/>
      <c r="HN354" s="194"/>
      <c r="HO354" s="194"/>
      <c r="HP354" s="194"/>
      <c r="HQ354" s="194"/>
      <c r="HR354" s="194"/>
      <c r="HS354" s="194"/>
      <c r="HT354" s="194"/>
      <c r="HU354" s="194"/>
    </row>
    <row r="355" spans="1:229" x14ac:dyDescent="0.25">
      <c r="A355" s="17"/>
      <c r="B355" s="18"/>
      <c r="C355" s="18"/>
      <c r="D355" s="19"/>
      <c r="E355" s="18"/>
      <c r="F355" s="18"/>
      <c r="G355" s="16">
        <f t="shared" si="44"/>
        <v>0</v>
      </c>
      <c r="H355" s="16">
        <f t="shared" si="45"/>
        <v>0</v>
      </c>
      <c r="I355" s="36">
        <f t="shared" si="46"/>
        <v>0</v>
      </c>
      <c r="J355" s="38"/>
      <c r="K355" s="38"/>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c r="FF355" s="37"/>
      <c r="FG355" s="37"/>
      <c r="FH355" s="37"/>
      <c r="FI355" s="37"/>
      <c r="FJ355" s="37"/>
      <c r="FK355" s="37"/>
      <c r="FL355" s="37"/>
      <c r="FM355" s="37"/>
      <c r="FN355" s="37"/>
      <c r="FO355" s="37"/>
      <c r="FP355" s="37"/>
      <c r="FQ355" s="37"/>
      <c r="FR355" s="37"/>
      <c r="FS355" s="37"/>
      <c r="FT355" s="37"/>
      <c r="FU355" s="37"/>
      <c r="FV355" s="37"/>
      <c r="FW355" s="37"/>
      <c r="FX355" s="37"/>
      <c r="FY355" s="37"/>
      <c r="FZ355" s="37"/>
      <c r="GA355" s="194"/>
      <c r="GB355" s="194"/>
      <c r="GC355" s="194"/>
      <c r="GD355" s="194"/>
      <c r="GE355" s="194"/>
      <c r="GF355" s="194"/>
      <c r="GG355" s="194"/>
      <c r="GH355" s="194"/>
      <c r="GI355" s="194"/>
      <c r="GJ355" s="194"/>
      <c r="GK355" s="194"/>
      <c r="GL355" s="194"/>
      <c r="GM355" s="194">
        <f t="shared" si="47"/>
        <v>0</v>
      </c>
      <c r="GN355" s="194">
        <f t="shared" si="48"/>
        <v>0</v>
      </c>
      <c r="GO355" s="194"/>
      <c r="GP355" s="194"/>
      <c r="GQ355" s="194"/>
      <c r="GR355" s="194"/>
      <c r="GS355" s="194"/>
      <c r="GT355" s="194"/>
      <c r="GU355" s="194"/>
      <c r="GV355" s="194"/>
      <c r="GW355" s="194"/>
      <c r="GX355" s="194">
        <f t="shared" si="49"/>
        <v>0</v>
      </c>
      <c r="GY355" s="194"/>
      <c r="GZ355" s="194"/>
      <c r="HA355" s="194"/>
      <c r="HB355" s="194"/>
      <c r="HC355" s="194"/>
      <c r="HD355" s="194"/>
      <c r="HE355" s="194"/>
      <c r="HF355" s="194"/>
      <c r="HG355" s="194"/>
      <c r="HH355" s="194"/>
      <c r="HI355" s="194"/>
      <c r="HJ355" s="194"/>
      <c r="HK355" s="194"/>
      <c r="HL355" s="194"/>
      <c r="HM355" s="194"/>
      <c r="HN355" s="194"/>
      <c r="HO355" s="194"/>
      <c r="HP355" s="194"/>
      <c r="HQ355" s="194"/>
      <c r="HR355" s="194"/>
      <c r="HS355" s="194"/>
      <c r="HT355" s="194"/>
      <c r="HU355" s="194"/>
    </row>
    <row r="356" spans="1:229" x14ac:dyDescent="0.25">
      <c r="A356" s="17"/>
      <c r="B356" s="18"/>
      <c r="C356" s="18"/>
      <c r="D356" s="19"/>
      <c r="E356" s="18"/>
      <c r="F356" s="18"/>
      <c r="G356" s="16">
        <f t="shared" si="44"/>
        <v>0</v>
      </c>
      <c r="H356" s="16">
        <f t="shared" si="45"/>
        <v>0</v>
      </c>
      <c r="I356" s="36">
        <f t="shared" si="46"/>
        <v>0</v>
      </c>
      <c r="J356" s="38"/>
      <c r="K356" s="38"/>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c r="FF356" s="37"/>
      <c r="FG356" s="37"/>
      <c r="FH356" s="37"/>
      <c r="FI356" s="37"/>
      <c r="FJ356" s="37"/>
      <c r="FK356" s="37"/>
      <c r="FL356" s="37"/>
      <c r="FM356" s="37"/>
      <c r="FN356" s="37"/>
      <c r="FO356" s="37"/>
      <c r="FP356" s="37"/>
      <c r="FQ356" s="37"/>
      <c r="FR356" s="37"/>
      <c r="FS356" s="37"/>
      <c r="FT356" s="37"/>
      <c r="FU356" s="37"/>
      <c r="FV356" s="37"/>
      <c r="FW356" s="37"/>
      <c r="FX356" s="37"/>
      <c r="FY356" s="37"/>
      <c r="FZ356" s="37"/>
      <c r="GA356" s="194"/>
      <c r="GB356" s="194"/>
      <c r="GC356" s="194"/>
      <c r="GD356" s="194"/>
      <c r="GE356" s="194"/>
      <c r="GF356" s="194"/>
      <c r="GG356" s="194"/>
      <c r="GH356" s="194"/>
      <c r="GI356" s="194"/>
      <c r="GJ356" s="194"/>
      <c r="GK356" s="194"/>
      <c r="GL356" s="194"/>
      <c r="GM356" s="194">
        <f t="shared" si="47"/>
        <v>0</v>
      </c>
      <c r="GN356" s="194">
        <f t="shared" si="48"/>
        <v>0</v>
      </c>
      <c r="GO356" s="194"/>
      <c r="GP356" s="194"/>
      <c r="GQ356" s="194"/>
      <c r="GR356" s="194"/>
      <c r="GS356" s="194"/>
      <c r="GT356" s="194"/>
      <c r="GU356" s="194"/>
      <c r="GV356" s="194"/>
      <c r="GW356" s="194"/>
      <c r="GX356" s="194">
        <f t="shared" si="49"/>
        <v>0</v>
      </c>
      <c r="GY356" s="194"/>
      <c r="GZ356" s="194"/>
      <c r="HA356" s="194"/>
      <c r="HB356" s="194"/>
      <c r="HC356" s="194"/>
      <c r="HD356" s="194"/>
      <c r="HE356" s="194"/>
      <c r="HF356" s="194"/>
      <c r="HG356" s="194"/>
      <c r="HH356" s="194"/>
      <c r="HI356" s="194"/>
      <c r="HJ356" s="194"/>
      <c r="HK356" s="194"/>
      <c r="HL356" s="194"/>
      <c r="HM356" s="194"/>
      <c r="HN356" s="194"/>
      <c r="HO356" s="194"/>
      <c r="HP356" s="194"/>
      <c r="HQ356" s="194"/>
      <c r="HR356" s="194"/>
      <c r="HS356" s="194"/>
      <c r="HT356" s="194"/>
      <c r="HU356" s="194"/>
    </row>
    <row r="357" spans="1:229" x14ac:dyDescent="0.25">
      <c r="A357" s="17"/>
      <c r="B357" s="18"/>
      <c r="C357" s="18"/>
      <c r="D357" s="19"/>
      <c r="E357" s="18"/>
      <c r="F357" s="18"/>
      <c r="G357" s="16">
        <f t="shared" si="44"/>
        <v>0</v>
      </c>
      <c r="H357" s="16">
        <f t="shared" si="45"/>
        <v>0</v>
      </c>
      <c r="I357" s="36">
        <f t="shared" si="46"/>
        <v>0</v>
      </c>
      <c r="J357" s="38"/>
      <c r="K357" s="38"/>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EV357" s="37"/>
      <c r="EW357" s="37"/>
      <c r="EX357" s="37"/>
      <c r="EY357" s="37"/>
      <c r="EZ357" s="37"/>
      <c r="FA357" s="37"/>
      <c r="FB357" s="37"/>
      <c r="FC357" s="37"/>
      <c r="FD357" s="37"/>
      <c r="FE357" s="37"/>
      <c r="FF357" s="37"/>
      <c r="FG357" s="37"/>
      <c r="FH357" s="37"/>
      <c r="FI357" s="37"/>
      <c r="FJ357" s="37"/>
      <c r="FK357" s="37"/>
      <c r="FL357" s="37"/>
      <c r="FM357" s="37"/>
      <c r="FN357" s="37"/>
      <c r="FO357" s="37"/>
      <c r="FP357" s="37"/>
      <c r="FQ357" s="37"/>
      <c r="FR357" s="37"/>
      <c r="FS357" s="37"/>
      <c r="FT357" s="37"/>
      <c r="FU357" s="37"/>
      <c r="FV357" s="37"/>
      <c r="FW357" s="37"/>
      <c r="FX357" s="37"/>
      <c r="FY357" s="37"/>
      <c r="FZ357" s="37"/>
      <c r="GA357" s="194"/>
      <c r="GB357" s="194"/>
      <c r="GC357" s="194"/>
      <c r="GD357" s="194"/>
      <c r="GE357" s="194"/>
      <c r="GF357" s="194"/>
      <c r="GG357" s="194"/>
      <c r="GH357" s="194"/>
      <c r="GI357" s="194"/>
      <c r="GJ357" s="194"/>
      <c r="GK357" s="194"/>
      <c r="GL357" s="194"/>
      <c r="GM357" s="194">
        <f t="shared" si="47"/>
        <v>0</v>
      </c>
      <c r="GN357" s="194">
        <f t="shared" si="48"/>
        <v>0</v>
      </c>
      <c r="GO357" s="194"/>
      <c r="GP357" s="194"/>
      <c r="GQ357" s="194"/>
      <c r="GR357" s="194"/>
      <c r="GS357" s="194"/>
      <c r="GT357" s="194"/>
      <c r="GU357" s="194"/>
      <c r="GV357" s="194"/>
      <c r="GW357" s="194"/>
      <c r="GX357" s="194">
        <f t="shared" si="49"/>
        <v>0</v>
      </c>
      <c r="GY357" s="194"/>
      <c r="GZ357" s="194"/>
      <c r="HA357" s="194"/>
      <c r="HB357" s="194"/>
      <c r="HC357" s="194"/>
      <c r="HD357" s="194"/>
      <c r="HE357" s="194"/>
      <c r="HF357" s="194"/>
      <c r="HG357" s="194"/>
      <c r="HH357" s="194"/>
      <c r="HI357" s="194"/>
      <c r="HJ357" s="194"/>
      <c r="HK357" s="194"/>
      <c r="HL357" s="194"/>
      <c r="HM357" s="194"/>
      <c r="HN357" s="194"/>
      <c r="HO357" s="194"/>
      <c r="HP357" s="194"/>
      <c r="HQ357" s="194"/>
      <c r="HR357" s="194"/>
      <c r="HS357" s="194"/>
      <c r="HT357" s="194"/>
      <c r="HU357" s="194"/>
    </row>
    <row r="358" spans="1:229" x14ac:dyDescent="0.25">
      <c r="A358" s="17"/>
      <c r="B358" s="18"/>
      <c r="C358" s="18"/>
      <c r="D358" s="19"/>
      <c r="E358" s="18"/>
      <c r="F358" s="18"/>
      <c r="G358" s="16">
        <f t="shared" si="44"/>
        <v>0</v>
      </c>
      <c r="H358" s="16">
        <f t="shared" si="45"/>
        <v>0</v>
      </c>
      <c r="I358" s="36">
        <f t="shared" si="46"/>
        <v>0</v>
      </c>
      <c r="J358" s="38"/>
      <c r="K358" s="38"/>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c r="FF358" s="37"/>
      <c r="FG358" s="37"/>
      <c r="FH358" s="37"/>
      <c r="FI358" s="37"/>
      <c r="FJ358" s="37"/>
      <c r="FK358" s="37"/>
      <c r="FL358" s="37"/>
      <c r="FM358" s="37"/>
      <c r="FN358" s="37"/>
      <c r="FO358" s="37"/>
      <c r="FP358" s="37"/>
      <c r="FQ358" s="37"/>
      <c r="FR358" s="37"/>
      <c r="FS358" s="37"/>
      <c r="FT358" s="37"/>
      <c r="FU358" s="37"/>
      <c r="FV358" s="37"/>
      <c r="FW358" s="37"/>
      <c r="FX358" s="37"/>
      <c r="FY358" s="37"/>
      <c r="FZ358" s="37"/>
      <c r="GA358" s="194"/>
      <c r="GB358" s="194"/>
      <c r="GC358" s="194"/>
      <c r="GD358" s="194"/>
      <c r="GE358" s="194"/>
      <c r="GF358" s="194"/>
      <c r="GG358" s="194"/>
      <c r="GH358" s="194"/>
      <c r="GI358" s="194"/>
      <c r="GJ358" s="194"/>
      <c r="GK358" s="194"/>
      <c r="GL358" s="194"/>
      <c r="GM358" s="194">
        <f t="shared" si="47"/>
        <v>0</v>
      </c>
      <c r="GN358" s="194">
        <f t="shared" si="48"/>
        <v>0</v>
      </c>
      <c r="GO358" s="194"/>
      <c r="GP358" s="194"/>
      <c r="GQ358" s="194"/>
      <c r="GR358" s="194"/>
      <c r="GS358" s="194"/>
      <c r="GT358" s="194"/>
      <c r="GU358" s="194"/>
      <c r="GV358" s="194"/>
      <c r="GW358" s="194"/>
      <c r="GX358" s="194">
        <f t="shared" si="49"/>
        <v>0</v>
      </c>
      <c r="GY358" s="194"/>
      <c r="GZ358" s="194"/>
      <c r="HA358" s="194"/>
      <c r="HB358" s="194"/>
      <c r="HC358" s="194"/>
      <c r="HD358" s="194"/>
      <c r="HE358" s="194"/>
      <c r="HF358" s="194"/>
      <c r="HG358" s="194"/>
      <c r="HH358" s="194"/>
      <c r="HI358" s="194"/>
      <c r="HJ358" s="194"/>
      <c r="HK358" s="194"/>
      <c r="HL358" s="194"/>
      <c r="HM358" s="194"/>
      <c r="HN358" s="194"/>
      <c r="HO358" s="194"/>
      <c r="HP358" s="194"/>
      <c r="HQ358" s="194"/>
      <c r="HR358" s="194"/>
      <c r="HS358" s="194"/>
      <c r="HT358" s="194"/>
      <c r="HU358" s="194"/>
    </row>
    <row r="359" spans="1:229" x14ac:dyDescent="0.25">
      <c r="A359" s="17"/>
      <c r="B359" s="18"/>
      <c r="C359" s="18"/>
      <c r="D359" s="19"/>
      <c r="E359" s="18"/>
      <c r="F359" s="18"/>
      <c r="G359" s="16">
        <f t="shared" si="44"/>
        <v>0</v>
      </c>
      <c r="H359" s="16">
        <f t="shared" si="45"/>
        <v>0</v>
      </c>
      <c r="I359" s="36">
        <f t="shared" si="46"/>
        <v>0</v>
      </c>
      <c r="J359" s="38"/>
      <c r="K359" s="38"/>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c r="FF359" s="37"/>
      <c r="FG359" s="37"/>
      <c r="FH359" s="37"/>
      <c r="FI359" s="37"/>
      <c r="FJ359" s="37"/>
      <c r="FK359" s="37"/>
      <c r="FL359" s="37"/>
      <c r="FM359" s="37"/>
      <c r="FN359" s="37"/>
      <c r="FO359" s="37"/>
      <c r="FP359" s="37"/>
      <c r="FQ359" s="37"/>
      <c r="FR359" s="37"/>
      <c r="FS359" s="37"/>
      <c r="FT359" s="37"/>
      <c r="FU359" s="37"/>
      <c r="FV359" s="37"/>
      <c r="FW359" s="37"/>
      <c r="FX359" s="37"/>
      <c r="FY359" s="37"/>
      <c r="FZ359" s="37"/>
      <c r="GA359" s="194"/>
      <c r="GB359" s="194"/>
      <c r="GC359" s="194"/>
      <c r="GD359" s="194"/>
      <c r="GE359" s="194"/>
      <c r="GF359" s="194"/>
      <c r="GG359" s="194"/>
      <c r="GH359" s="194"/>
      <c r="GI359" s="194"/>
      <c r="GJ359" s="194"/>
      <c r="GK359" s="194"/>
      <c r="GL359" s="194"/>
      <c r="GM359" s="194">
        <f t="shared" si="47"/>
        <v>0</v>
      </c>
      <c r="GN359" s="194">
        <f t="shared" si="48"/>
        <v>0</v>
      </c>
      <c r="GO359" s="194"/>
      <c r="GP359" s="194"/>
      <c r="GQ359" s="194"/>
      <c r="GR359" s="194"/>
      <c r="GS359" s="194"/>
      <c r="GT359" s="194"/>
      <c r="GU359" s="194"/>
      <c r="GV359" s="194"/>
      <c r="GW359" s="194"/>
      <c r="GX359" s="194">
        <f t="shared" si="49"/>
        <v>0</v>
      </c>
      <c r="GY359" s="194"/>
      <c r="GZ359" s="194"/>
      <c r="HA359" s="194"/>
      <c r="HB359" s="194"/>
      <c r="HC359" s="194"/>
      <c r="HD359" s="194"/>
      <c r="HE359" s="194"/>
      <c r="HF359" s="194"/>
      <c r="HG359" s="194"/>
      <c r="HH359" s="194"/>
      <c r="HI359" s="194"/>
      <c r="HJ359" s="194"/>
      <c r="HK359" s="194"/>
      <c r="HL359" s="194"/>
      <c r="HM359" s="194"/>
      <c r="HN359" s="194"/>
      <c r="HO359" s="194"/>
      <c r="HP359" s="194"/>
      <c r="HQ359" s="194"/>
      <c r="HR359" s="194"/>
      <c r="HS359" s="194"/>
      <c r="HT359" s="194"/>
      <c r="HU359" s="194"/>
    </row>
    <row r="360" spans="1:229" x14ac:dyDescent="0.25">
      <c r="A360" s="17"/>
      <c r="B360" s="18"/>
      <c r="C360" s="18"/>
      <c r="D360" s="19"/>
      <c r="E360" s="18"/>
      <c r="F360" s="18"/>
      <c r="G360" s="16">
        <f t="shared" si="44"/>
        <v>0</v>
      </c>
      <c r="H360" s="16">
        <f t="shared" si="45"/>
        <v>0</v>
      </c>
      <c r="I360" s="36">
        <f t="shared" si="46"/>
        <v>0</v>
      </c>
      <c r="J360" s="38"/>
      <c r="K360" s="38"/>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c r="FF360" s="37"/>
      <c r="FG360" s="37"/>
      <c r="FH360" s="37"/>
      <c r="FI360" s="37"/>
      <c r="FJ360" s="37"/>
      <c r="FK360" s="37"/>
      <c r="FL360" s="37"/>
      <c r="FM360" s="37"/>
      <c r="FN360" s="37"/>
      <c r="FO360" s="37"/>
      <c r="FP360" s="37"/>
      <c r="FQ360" s="37"/>
      <c r="FR360" s="37"/>
      <c r="FS360" s="37"/>
      <c r="FT360" s="37"/>
      <c r="FU360" s="37"/>
      <c r="FV360" s="37"/>
      <c r="FW360" s="37"/>
      <c r="FX360" s="37"/>
      <c r="FY360" s="37"/>
      <c r="FZ360" s="37"/>
      <c r="GA360" s="194"/>
      <c r="GB360" s="194"/>
      <c r="GC360" s="194"/>
      <c r="GD360" s="194"/>
      <c r="GE360" s="194"/>
      <c r="GF360" s="194"/>
      <c r="GG360" s="194"/>
      <c r="GH360" s="194"/>
      <c r="GI360" s="194"/>
      <c r="GJ360" s="194"/>
      <c r="GK360" s="194"/>
      <c r="GL360" s="194"/>
      <c r="GM360" s="194">
        <f t="shared" si="47"/>
        <v>0</v>
      </c>
      <c r="GN360" s="194">
        <f t="shared" si="48"/>
        <v>0</v>
      </c>
      <c r="GO360" s="194"/>
      <c r="GP360" s="194"/>
      <c r="GQ360" s="194"/>
      <c r="GR360" s="194"/>
      <c r="GS360" s="194"/>
      <c r="GT360" s="194"/>
      <c r="GU360" s="194"/>
      <c r="GV360" s="194"/>
      <c r="GW360" s="194"/>
      <c r="GX360" s="194">
        <f t="shared" si="49"/>
        <v>0</v>
      </c>
      <c r="GY360" s="194"/>
      <c r="GZ360" s="194"/>
      <c r="HA360" s="194"/>
      <c r="HB360" s="194"/>
      <c r="HC360" s="194"/>
      <c r="HD360" s="194"/>
      <c r="HE360" s="194"/>
      <c r="HF360" s="194"/>
      <c r="HG360" s="194"/>
      <c r="HH360" s="194"/>
      <c r="HI360" s="194"/>
      <c r="HJ360" s="194"/>
      <c r="HK360" s="194"/>
      <c r="HL360" s="194"/>
      <c r="HM360" s="194"/>
      <c r="HN360" s="194"/>
      <c r="HO360" s="194"/>
      <c r="HP360" s="194"/>
      <c r="HQ360" s="194"/>
      <c r="HR360" s="194"/>
      <c r="HS360" s="194"/>
      <c r="HT360" s="194"/>
      <c r="HU360" s="194"/>
    </row>
    <row r="361" spans="1:229" x14ac:dyDescent="0.25">
      <c r="A361" s="17"/>
      <c r="B361" s="18"/>
      <c r="C361" s="18"/>
      <c r="D361" s="19"/>
      <c r="E361" s="18"/>
      <c r="F361" s="18"/>
      <c r="G361" s="16">
        <f t="shared" si="44"/>
        <v>0</v>
      </c>
      <c r="H361" s="16">
        <f t="shared" si="45"/>
        <v>0</v>
      </c>
      <c r="I361" s="36">
        <f t="shared" si="46"/>
        <v>0</v>
      </c>
      <c r="J361" s="38"/>
      <c r="K361" s="38"/>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c r="FF361" s="37"/>
      <c r="FG361" s="37"/>
      <c r="FH361" s="37"/>
      <c r="FI361" s="37"/>
      <c r="FJ361" s="37"/>
      <c r="FK361" s="37"/>
      <c r="FL361" s="37"/>
      <c r="FM361" s="37"/>
      <c r="FN361" s="37"/>
      <c r="FO361" s="37"/>
      <c r="FP361" s="37"/>
      <c r="FQ361" s="37"/>
      <c r="FR361" s="37"/>
      <c r="FS361" s="37"/>
      <c r="FT361" s="37"/>
      <c r="FU361" s="37"/>
      <c r="FV361" s="37"/>
      <c r="FW361" s="37"/>
      <c r="FX361" s="37"/>
      <c r="FY361" s="37"/>
      <c r="FZ361" s="37"/>
      <c r="GA361" s="194"/>
      <c r="GB361" s="194"/>
      <c r="GC361" s="194"/>
      <c r="GD361" s="194"/>
      <c r="GE361" s="194"/>
      <c r="GF361" s="194"/>
      <c r="GG361" s="194"/>
      <c r="GH361" s="194"/>
      <c r="GI361" s="194"/>
      <c r="GJ361" s="194"/>
      <c r="GK361" s="194"/>
      <c r="GL361" s="194"/>
      <c r="GM361" s="194">
        <f t="shared" si="47"/>
        <v>0</v>
      </c>
      <c r="GN361" s="194">
        <f t="shared" si="48"/>
        <v>0</v>
      </c>
      <c r="GO361" s="194"/>
      <c r="GP361" s="194"/>
      <c r="GQ361" s="194"/>
      <c r="GR361" s="194"/>
      <c r="GS361" s="194"/>
      <c r="GT361" s="194"/>
      <c r="GU361" s="194"/>
      <c r="GV361" s="194"/>
      <c r="GW361" s="194"/>
      <c r="GX361" s="194">
        <f t="shared" si="49"/>
        <v>0</v>
      </c>
      <c r="GY361" s="194"/>
      <c r="GZ361" s="194"/>
      <c r="HA361" s="194"/>
      <c r="HB361" s="194"/>
      <c r="HC361" s="194"/>
      <c r="HD361" s="194"/>
      <c r="HE361" s="194"/>
      <c r="HF361" s="194"/>
      <c r="HG361" s="194"/>
      <c r="HH361" s="194"/>
      <c r="HI361" s="194"/>
      <c r="HJ361" s="194"/>
      <c r="HK361" s="194"/>
      <c r="HL361" s="194"/>
      <c r="HM361" s="194"/>
      <c r="HN361" s="194"/>
      <c r="HO361" s="194"/>
      <c r="HP361" s="194"/>
      <c r="HQ361" s="194"/>
      <c r="HR361" s="194"/>
      <c r="HS361" s="194"/>
      <c r="HT361" s="194"/>
      <c r="HU361" s="194"/>
    </row>
    <row r="362" spans="1:229" x14ac:dyDescent="0.25">
      <c r="A362" s="17"/>
      <c r="B362" s="18"/>
      <c r="C362" s="18"/>
      <c r="D362" s="19"/>
      <c r="E362" s="18"/>
      <c r="F362" s="18"/>
      <c r="G362" s="16">
        <f t="shared" si="44"/>
        <v>0</v>
      </c>
      <c r="H362" s="16">
        <f t="shared" si="45"/>
        <v>0</v>
      </c>
      <c r="I362" s="36">
        <f t="shared" si="46"/>
        <v>0</v>
      </c>
      <c r="J362" s="38"/>
      <c r="K362" s="38"/>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EV362" s="37"/>
      <c r="EW362" s="37"/>
      <c r="EX362" s="37"/>
      <c r="EY362" s="37"/>
      <c r="EZ362" s="37"/>
      <c r="FA362" s="37"/>
      <c r="FB362" s="37"/>
      <c r="FC362" s="37"/>
      <c r="FD362" s="37"/>
      <c r="FE362" s="37"/>
      <c r="FF362" s="37"/>
      <c r="FG362" s="37"/>
      <c r="FH362" s="37"/>
      <c r="FI362" s="37"/>
      <c r="FJ362" s="37"/>
      <c r="FK362" s="37"/>
      <c r="FL362" s="37"/>
      <c r="FM362" s="37"/>
      <c r="FN362" s="37"/>
      <c r="FO362" s="37"/>
      <c r="FP362" s="37"/>
      <c r="FQ362" s="37"/>
      <c r="FR362" s="37"/>
      <c r="FS362" s="37"/>
      <c r="FT362" s="37"/>
      <c r="FU362" s="37"/>
      <c r="FV362" s="37"/>
      <c r="FW362" s="37"/>
      <c r="FX362" s="37"/>
      <c r="FY362" s="37"/>
      <c r="FZ362" s="37"/>
      <c r="GA362" s="194"/>
      <c r="GB362" s="194"/>
      <c r="GC362" s="194"/>
      <c r="GD362" s="194"/>
      <c r="GE362" s="194"/>
      <c r="GF362" s="194"/>
      <c r="GG362" s="194"/>
      <c r="GH362" s="194"/>
      <c r="GI362" s="194"/>
      <c r="GJ362" s="194"/>
      <c r="GK362" s="194"/>
      <c r="GL362" s="194"/>
      <c r="GM362" s="194">
        <f t="shared" si="47"/>
        <v>0</v>
      </c>
      <c r="GN362" s="194">
        <f t="shared" si="48"/>
        <v>0</v>
      </c>
      <c r="GO362" s="194"/>
      <c r="GP362" s="194"/>
      <c r="GQ362" s="194"/>
      <c r="GR362" s="194"/>
      <c r="GS362" s="194"/>
      <c r="GT362" s="194"/>
      <c r="GU362" s="194"/>
      <c r="GV362" s="194"/>
      <c r="GW362" s="194"/>
      <c r="GX362" s="194">
        <f t="shared" si="49"/>
        <v>0</v>
      </c>
      <c r="GY362" s="194"/>
      <c r="GZ362" s="194"/>
      <c r="HA362" s="194"/>
      <c r="HB362" s="194"/>
      <c r="HC362" s="194"/>
      <c r="HD362" s="194"/>
      <c r="HE362" s="194"/>
      <c r="HF362" s="194"/>
      <c r="HG362" s="194"/>
      <c r="HH362" s="194"/>
      <c r="HI362" s="194"/>
      <c r="HJ362" s="194"/>
      <c r="HK362" s="194"/>
      <c r="HL362" s="194"/>
      <c r="HM362" s="194"/>
      <c r="HN362" s="194"/>
      <c r="HO362" s="194"/>
      <c r="HP362" s="194"/>
      <c r="HQ362" s="194"/>
      <c r="HR362" s="194"/>
      <c r="HS362" s="194"/>
      <c r="HT362" s="194"/>
      <c r="HU362" s="194"/>
    </row>
    <row r="363" spans="1:229" x14ac:dyDescent="0.25">
      <c r="A363" s="17"/>
      <c r="B363" s="18"/>
      <c r="C363" s="18"/>
      <c r="D363" s="19"/>
      <c r="E363" s="18"/>
      <c r="F363" s="18"/>
      <c r="G363" s="16">
        <f t="shared" si="44"/>
        <v>0</v>
      </c>
      <c r="H363" s="16">
        <f t="shared" si="45"/>
        <v>0</v>
      </c>
      <c r="I363" s="36">
        <f t="shared" si="46"/>
        <v>0</v>
      </c>
      <c r="J363" s="38"/>
      <c r="K363" s="38"/>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EV363" s="37"/>
      <c r="EW363" s="37"/>
      <c r="EX363" s="37"/>
      <c r="EY363" s="37"/>
      <c r="EZ363" s="37"/>
      <c r="FA363" s="37"/>
      <c r="FB363" s="37"/>
      <c r="FC363" s="37"/>
      <c r="FD363" s="37"/>
      <c r="FE363" s="37"/>
      <c r="FF363" s="37"/>
      <c r="FG363" s="37"/>
      <c r="FH363" s="37"/>
      <c r="FI363" s="37"/>
      <c r="FJ363" s="37"/>
      <c r="FK363" s="37"/>
      <c r="FL363" s="37"/>
      <c r="FM363" s="37"/>
      <c r="FN363" s="37"/>
      <c r="FO363" s="37"/>
      <c r="FP363" s="37"/>
      <c r="FQ363" s="37"/>
      <c r="FR363" s="37"/>
      <c r="FS363" s="37"/>
      <c r="FT363" s="37"/>
      <c r="FU363" s="37"/>
      <c r="FV363" s="37"/>
      <c r="FW363" s="37"/>
      <c r="FX363" s="37"/>
      <c r="FY363" s="37"/>
      <c r="FZ363" s="37"/>
      <c r="GA363" s="194"/>
      <c r="GB363" s="194"/>
      <c r="GC363" s="194"/>
      <c r="GD363" s="194"/>
      <c r="GE363" s="194"/>
      <c r="GF363" s="194"/>
      <c r="GG363" s="194"/>
      <c r="GH363" s="194"/>
      <c r="GI363" s="194"/>
      <c r="GJ363" s="194"/>
      <c r="GK363" s="194"/>
      <c r="GL363" s="194"/>
      <c r="GM363" s="194">
        <f t="shared" si="47"/>
        <v>0</v>
      </c>
      <c r="GN363" s="194">
        <f t="shared" si="48"/>
        <v>0</v>
      </c>
      <c r="GO363" s="194"/>
      <c r="GP363" s="194"/>
      <c r="GQ363" s="194"/>
      <c r="GR363" s="194"/>
      <c r="GS363" s="194"/>
      <c r="GT363" s="194"/>
      <c r="GU363" s="194"/>
      <c r="GV363" s="194"/>
      <c r="GW363" s="194"/>
      <c r="GX363" s="194">
        <f t="shared" si="49"/>
        <v>0</v>
      </c>
      <c r="GY363" s="194"/>
      <c r="GZ363" s="194"/>
      <c r="HA363" s="194"/>
      <c r="HB363" s="194"/>
      <c r="HC363" s="194"/>
      <c r="HD363" s="194"/>
      <c r="HE363" s="194"/>
      <c r="HF363" s="194"/>
      <c r="HG363" s="194"/>
      <c r="HH363" s="194"/>
      <c r="HI363" s="194"/>
      <c r="HJ363" s="194"/>
      <c r="HK363" s="194"/>
      <c r="HL363" s="194"/>
      <c r="HM363" s="194"/>
      <c r="HN363" s="194"/>
      <c r="HO363" s="194"/>
      <c r="HP363" s="194"/>
      <c r="HQ363" s="194"/>
      <c r="HR363" s="194"/>
      <c r="HS363" s="194"/>
      <c r="HT363" s="194"/>
      <c r="HU363" s="194"/>
    </row>
    <row r="364" spans="1:229" x14ac:dyDescent="0.25">
      <c r="A364" s="17"/>
      <c r="B364" s="18"/>
      <c r="C364" s="18"/>
      <c r="D364" s="19"/>
      <c r="E364" s="18"/>
      <c r="F364" s="18"/>
      <c r="G364" s="16">
        <f t="shared" si="44"/>
        <v>0</v>
      </c>
      <c r="H364" s="16">
        <f t="shared" si="45"/>
        <v>0</v>
      </c>
      <c r="I364" s="36">
        <f t="shared" si="46"/>
        <v>0</v>
      </c>
      <c r="J364" s="38"/>
      <c r="K364" s="38"/>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EV364" s="37"/>
      <c r="EW364" s="37"/>
      <c r="EX364" s="37"/>
      <c r="EY364" s="37"/>
      <c r="EZ364" s="37"/>
      <c r="FA364" s="37"/>
      <c r="FB364" s="37"/>
      <c r="FC364" s="37"/>
      <c r="FD364" s="37"/>
      <c r="FE364" s="37"/>
      <c r="FF364" s="37"/>
      <c r="FG364" s="37"/>
      <c r="FH364" s="37"/>
      <c r="FI364" s="37"/>
      <c r="FJ364" s="37"/>
      <c r="FK364" s="37"/>
      <c r="FL364" s="37"/>
      <c r="FM364" s="37"/>
      <c r="FN364" s="37"/>
      <c r="FO364" s="37"/>
      <c r="FP364" s="37"/>
      <c r="FQ364" s="37"/>
      <c r="FR364" s="37"/>
      <c r="FS364" s="37"/>
      <c r="FT364" s="37"/>
      <c r="FU364" s="37"/>
      <c r="FV364" s="37"/>
      <c r="FW364" s="37"/>
      <c r="FX364" s="37"/>
      <c r="FY364" s="37"/>
      <c r="FZ364" s="37"/>
      <c r="GA364" s="194"/>
      <c r="GB364" s="194"/>
      <c r="GC364" s="194"/>
      <c r="GD364" s="194"/>
      <c r="GE364" s="194"/>
      <c r="GF364" s="194"/>
      <c r="GG364" s="194"/>
      <c r="GH364" s="194"/>
      <c r="GI364" s="194"/>
      <c r="GJ364" s="194"/>
      <c r="GK364" s="194"/>
      <c r="GL364" s="194"/>
      <c r="GM364" s="194">
        <f t="shared" si="47"/>
        <v>0</v>
      </c>
      <c r="GN364" s="194">
        <f t="shared" si="48"/>
        <v>0</v>
      </c>
      <c r="GO364" s="194"/>
      <c r="GP364" s="194"/>
      <c r="GQ364" s="194"/>
      <c r="GR364" s="194"/>
      <c r="GS364" s="194"/>
      <c r="GT364" s="194"/>
      <c r="GU364" s="194"/>
      <c r="GV364" s="194"/>
      <c r="GW364" s="194"/>
      <c r="GX364" s="194">
        <f t="shared" si="49"/>
        <v>0</v>
      </c>
      <c r="GY364" s="194"/>
      <c r="GZ364" s="194"/>
      <c r="HA364" s="194"/>
      <c r="HB364" s="194"/>
      <c r="HC364" s="194"/>
      <c r="HD364" s="194"/>
      <c r="HE364" s="194"/>
      <c r="HF364" s="194"/>
      <c r="HG364" s="194"/>
      <c r="HH364" s="194"/>
      <c r="HI364" s="194"/>
      <c r="HJ364" s="194"/>
      <c r="HK364" s="194"/>
      <c r="HL364" s="194"/>
      <c r="HM364" s="194"/>
      <c r="HN364" s="194"/>
      <c r="HO364" s="194"/>
      <c r="HP364" s="194"/>
      <c r="HQ364" s="194"/>
      <c r="HR364" s="194"/>
      <c r="HS364" s="194"/>
      <c r="HT364" s="194"/>
      <c r="HU364" s="194"/>
    </row>
    <row r="365" spans="1:229" x14ac:dyDescent="0.25">
      <c r="A365" s="17"/>
      <c r="B365" s="18"/>
      <c r="C365" s="18"/>
      <c r="D365" s="19"/>
      <c r="E365" s="18"/>
      <c r="F365" s="18"/>
      <c r="G365" s="16">
        <f t="shared" si="44"/>
        <v>0</v>
      </c>
      <c r="H365" s="16">
        <f t="shared" si="45"/>
        <v>0</v>
      </c>
      <c r="I365" s="36">
        <f t="shared" si="46"/>
        <v>0</v>
      </c>
      <c r="J365" s="38"/>
      <c r="K365" s="38"/>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c r="FF365" s="37"/>
      <c r="FG365" s="37"/>
      <c r="FH365" s="37"/>
      <c r="FI365" s="37"/>
      <c r="FJ365" s="37"/>
      <c r="FK365" s="37"/>
      <c r="FL365" s="37"/>
      <c r="FM365" s="37"/>
      <c r="FN365" s="37"/>
      <c r="FO365" s="37"/>
      <c r="FP365" s="37"/>
      <c r="FQ365" s="37"/>
      <c r="FR365" s="37"/>
      <c r="FS365" s="37"/>
      <c r="FT365" s="37"/>
      <c r="FU365" s="37"/>
      <c r="FV365" s="37"/>
      <c r="FW365" s="37"/>
      <c r="FX365" s="37"/>
      <c r="FY365" s="37"/>
      <c r="FZ365" s="37"/>
      <c r="GA365" s="194"/>
      <c r="GB365" s="194"/>
      <c r="GC365" s="194"/>
      <c r="GD365" s="194"/>
      <c r="GE365" s="194"/>
      <c r="GF365" s="194"/>
      <c r="GG365" s="194"/>
      <c r="GH365" s="194"/>
      <c r="GI365" s="194"/>
      <c r="GJ365" s="194"/>
      <c r="GK365" s="194"/>
      <c r="GL365" s="194"/>
      <c r="GM365" s="194">
        <f t="shared" si="47"/>
        <v>0</v>
      </c>
      <c r="GN365" s="194">
        <f t="shared" si="48"/>
        <v>0</v>
      </c>
      <c r="GO365" s="194"/>
      <c r="GP365" s="194"/>
      <c r="GQ365" s="194"/>
      <c r="GR365" s="194"/>
      <c r="GS365" s="194"/>
      <c r="GT365" s="194"/>
      <c r="GU365" s="194"/>
      <c r="GV365" s="194"/>
      <c r="GW365" s="194"/>
      <c r="GX365" s="194">
        <f t="shared" si="49"/>
        <v>0</v>
      </c>
      <c r="GY365" s="194"/>
      <c r="GZ365" s="194"/>
      <c r="HA365" s="194"/>
      <c r="HB365" s="194"/>
      <c r="HC365" s="194"/>
      <c r="HD365" s="194"/>
      <c r="HE365" s="194"/>
      <c r="HF365" s="194"/>
      <c r="HG365" s="194"/>
      <c r="HH365" s="194"/>
      <c r="HI365" s="194"/>
      <c r="HJ365" s="194"/>
      <c r="HK365" s="194"/>
      <c r="HL365" s="194"/>
      <c r="HM365" s="194"/>
      <c r="HN365" s="194"/>
      <c r="HO365" s="194"/>
      <c r="HP365" s="194"/>
      <c r="HQ365" s="194"/>
      <c r="HR365" s="194"/>
      <c r="HS365" s="194"/>
      <c r="HT365" s="194"/>
      <c r="HU365" s="194"/>
    </row>
    <row r="366" spans="1:229" x14ac:dyDescent="0.25">
      <c r="A366" s="17"/>
      <c r="B366" s="18"/>
      <c r="C366" s="18"/>
      <c r="D366" s="19"/>
      <c r="E366" s="18"/>
      <c r="F366" s="18"/>
      <c r="G366" s="16">
        <f t="shared" si="44"/>
        <v>0</v>
      </c>
      <c r="H366" s="16">
        <f t="shared" si="45"/>
        <v>0</v>
      </c>
      <c r="I366" s="36">
        <f t="shared" si="46"/>
        <v>0</v>
      </c>
      <c r="J366" s="38"/>
      <c r="K366" s="38"/>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c r="FF366" s="37"/>
      <c r="FG366" s="37"/>
      <c r="FH366" s="37"/>
      <c r="FI366" s="37"/>
      <c r="FJ366" s="37"/>
      <c r="FK366" s="37"/>
      <c r="FL366" s="37"/>
      <c r="FM366" s="37"/>
      <c r="FN366" s="37"/>
      <c r="FO366" s="37"/>
      <c r="FP366" s="37"/>
      <c r="FQ366" s="37"/>
      <c r="FR366" s="37"/>
      <c r="FS366" s="37"/>
      <c r="FT366" s="37"/>
      <c r="FU366" s="37"/>
      <c r="FV366" s="37"/>
      <c r="FW366" s="37"/>
      <c r="FX366" s="37"/>
      <c r="FY366" s="37"/>
      <c r="FZ366" s="37"/>
      <c r="GA366" s="194"/>
      <c r="GB366" s="194"/>
      <c r="GC366" s="194"/>
      <c r="GD366" s="194"/>
      <c r="GE366" s="194"/>
      <c r="GF366" s="194"/>
      <c r="GG366" s="194"/>
      <c r="GH366" s="194"/>
      <c r="GI366" s="194"/>
      <c r="GJ366" s="194"/>
      <c r="GK366" s="194"/>
      <c r="GL366" s="194"/>
      <c r="GM366" s="194">
        <f t="shared" si="47"/>
        <v>0</v>
      </c>
      <c r="GN366" s="194">
        <f t="shared" si="48"/>
        <v>0</v>
      </c>
      <c r="GO366" s="194"/>
      <c r="GP366" s="194"/>
      <c r="GQ366" s="194"/>
      <c r="GR366" s="194"/>
      <c r="GS366" s="194"/>
      <c r="GT366" s="194"/>
      <c r="GU366" s="194"/>
      <c r="GV366" s="194"/>
      <c r="GW366" s="194"/>
      <c r="GX366" s="194">
        <f t="shared" si="49"/>
        <v>0</v>
      </c>
      <c r="GY366" s="194"/>
      <c r="GZ366" s="194"/>
      <c r="HA366" s="194"/>
      <c r="HB366" s="194"/>
      <c r="HC366" s="194"/>
      <c r="HD366" s="194"/>
      <c r="HE366" s="194"/>
      <c r="HF366" s="194"/>
      <c r="HG366" s="194"/>
      <c r="HH366" s="194"/>
      <c r="HI366" s="194"/>
      <c r="HJ366" s="194"/>
      <c r="HK366" s="194"/>
      <c r="HL366" s="194"/>
      <c r="HM366" s="194"/>
      <c r="HN366" s="194"/>
      <c r="HO366" s="194"/>
      <c r="HP366" s="194"/>
      <c r="HQ366" s="194"/>
      <c r="HR366" s="194"/>
      <c r="HS366" s="194"/>
      <c r="HT366" s="194"/>
      <c r="HU366" s="194"/>
    </row>
    <row r="367" spans="1:229" x14ac:dyDescent="0.25">
      <c r="A367" s="17"/>
      <c r="B367" s="18"/>
      <c r="C367" s="18"/>
      <c r="D367" s="19"/>
      <c r="E367" s="18"/>
      <c r="F367" s="18"/>
      <c r="G367" s="16">
        <f t="shared" si="44"/>
        <v>0</v>
      </c>
      <c r="H367" s="16">
        <f t="shared" si="45"/>
        <v>0</v>
      </c>
      <c r="I367" s="36">
        <f t="shared" si="46"/>
        <v>0</v>
      </c>
      <c r="J367" s="38"/>
      <c r="K367" s="38"/>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c r="FF367" s="37"/>
      <c r="FG367" s="37"/>
      <c r="FH367" s="37"/>
      <c r="FI367" s="37"/>
      <c r="FJ367" s="37"/>
      <c r="FK367" s="37"/>
      <c r="FL367" s="37"/>
      <c r="FM367" s="37"/>
      <c r="FN367" s="37"/>
      <c r="FO367" s="37"/>
      <c r="FP367" s="37"/>
      <c r="FQ367" s="37"/>
      <c r="FR367" s="37"/>
      <c r="FS367" s="37"/>
      <c r="FT367" s="37"/>
      <c r="FU367" s="37"/>
      <c r="FV367" s="37"/>
      <c r="FW367" s="37"/>
      <c r="FX367" s="37"/>
      <c r="FY367" s="37"/>
      <c r="FZ367" s="37"/>
      <c r="GA367" s="194"/>
      <c r="GB367" s="194"/>
      <c r="GC367" s="194"/>
      <c r="GD367" s="194"/>
      <c r="GE367" s="194"/>
      <c r="GF367" s="194"/>
      <c r="GG367" s="194"/>
      <c r="GH367" s="194"/>
      <c r="GI367" s="194"/>
      <c r="GJ367" s="194"/>
      <c r="GK367" s="194"/>
      <c r="GL367" s="194"/>
      <c r="GM367" s="194">
        <f t="shared" si="47"/>
        <v>0</v>
      </c>
      <c r="GN367" s="194">
        <f t="shared" si="48"/>
        <v>0</v>
      </c>
      <c r="GO367" s="194"/>
      <c r="GP367" s="194"/>
      <c r="GQ367" s="194"/>
      <c r="GR367" s="194"/>
      <c r="GS367" s="194"/>
      <c r="GT367" s="194"/>
      <c r="GU367" s="194"/>
      <c r="GV367" s="194"/>
      <c r="GW367" s="194"/>
      <c r="GX367" s="194">
        <f t="shared" si="49"/>
        <v>0</v>
      </c>
      <c r="GY367" s="194"/>
      <c r="GZ367" s="194"/>
      <c r="HA367" s="194"/>
      <c r="HB367" s="194"/>
      <c r="HC367" s="194"/>
      <c r="HD367" s="194"/>
      <c r="HE367" s="194"/>
      <c r="HF367" s="194"/>
      <c r="HG367" s="194"/>
      <c r="HH367" s="194"/>
      <c r="HI367" s="194"/>
      <c r="HJ367" s="194"/>
      <c r="HK367" s="194"/>
      <c r="HL367" s="194"/>
      <c r="HM367" s="194"/>
      <c r="HN367" s="194"/>
      <c r="HO367" s="194"/>
      <c r="HP367" s="194"/>
      <c r="HQ367" s="194"/>
      <c r="HR367" s="194"/>
      <c r="HS367" s="194"/>
      <c r="HT367" s="194"/>
      <c r="HU367" s="194"/>
    </row>
    <row r="368" spans="1:229" x14ac:dyDescent="0.25">
      <c r="A368" s="17"/>
      <c r="B368" s="18"/>
      <c r="C368" s="18"/>
      <c r="D368" s="19"/>
      <c r="E368" s="18"/>
      <c r="F368" s="18"/>
      <c r="G368" s="16">
        <f t="shared" si="44"/>
        <v>0</v>
      </c>
      <c r="H368" s="16">
        <f t="shared" si="45"/>
        <v>0</v>
      </c>
      <c r="I368" s="36">
        <f t="shared" si="46"/>
        <v>0</v>
      </c>
      <c r="J368" s="38"/>
      <c r="K368" s="38"/>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37"/>
      <c r="EH368" s="37"/>
      <c r="EI368" s="37"/>
      <c r="EJ368" s="37"/>
      <c r="EK368" s="37"/>
      <c r="EL368" s="37"/>
      <c r="EM368" s="37"/>
      <c r="EN368" s="37"/>
      <c r="EO368" s="37"/>
      <c r="EP368" s="37"/>
      <c r="EQ368" s="37"/>
      <c r="ER368" s="37"/>
      <c r="ES368" s="37"/>
      <c r="ET368" s="37"/>
      <c r="EU368" s="37"/>
      <c r="EV368" s="37"/>
      <c r="EW368" s="37"/>
      <c r="EX368" s="37"/>
      <c r="EY368" s="37"/>
      <c r="EZ368" s="37"/>
      <c r="FA368" s="37"/>
      <c r="FB368" s="37"/>
      <c r="FC368" s="37"/>
      <c r="FD368" s="37"/>
      <c r="FE368" s="37"/>
      <c r="FF368" s="37"/>
      <c r="FG368" s="37"/>
      <c r="FH368" s="37"/>
      <c r="FI368" s="37"/>
      <c r="FJ368" s="37"/>
      <c r="FK368" s="37"/>
      <c r="FL368" s="37"/>
      <c r="FM368" s="37"/>
      <c r="FN368" s="37"/>
      <c r="FO368" s="37"/>
      <c r="FP368" s="37"/>
      <c r="FQ368" s="37"/>
      <c r="FR368" s="37"/>
      <c r="FS368" s="37"/>
      <c r="FT368" s="37"/>
      <c r="FU368" s="37"/>
      <c r="FV368" s="37"/>
      <c r="FW368" s="37"/>
      <c r="FX368" s="37"/>
      <c r="FY368" s="37"/>
      <c r="FZ368" s="37"/>
      <c r="GA368" s="194"/>
      <c r="GB368" s="194"/>
      <c r="GC368" s="194"/>
      <c r="GD368" s="194"/>
      <c r="GE368" s="194"/>
      <c r="GF368" s="194"/>
      <c r="GG368" s="194"/>
      <c r="GH368" s="194"/>
      <c r="GI368" s="194"/>
      <c r="GJ368" s="194"/>
      <c r="GK368" s="194"/>
      <c r="GL368" s="194"/>
      <c r="GM368" s="194">
        <f t="shared" si="47"/>
        <v>0</v>
      </c>
      <c r="GN368" s="194">
        <f t="shared" si="48"/>
        <v>0</v>
      </c>
      <c r="GO368" s="194"/>
      <c r="GP368" s="194"/>
      <c r="GQ368" s="194"/>
      <c r="GR368" s="194"/>
      <c r="GS368" s="194"/>
      <c r="GT368" s="194"/>
      <c r="GU368" s="194"/>
      <c r="GV368" s="194"/>
      <c r="GW368" s="194"/>
      <c r="GX368" s="194">
        <f t="shared" si="49"/>
        <v>0</v>
      </c>
      <c r="GY368" s="194"/>
      <c r="GZ368" s="194"/>
      <c r="HA368" s="194"/>
      <c r="HB368" s="194"/>
      <c r="HC368" s="194"/>
      <c r="HD368" s="194"/>
      <c r="HE368" s="194"/>
      <c r="HF368" s="194"/>
      <c r="HG368" s="194"/>
      <c r="HH368" s="194"/>
      <c r="HI368" s="194"/>
      <c r="HJ368" s="194"/>
      <c r="HK368" s="194"/>
      <c r="HL368" s="194"/>
      <c r="HM368" s="194"/>
      <c r="HN368" s="194"/>
      <c r="HO368" s="194"/>
      <c r="HP368" s="194"/>
      <c r="HQ368" s="194"/>
      <c r="HR368" s="194"/>
      <c r="HS368" s="194"/>
      <c r="HT368" s="194"/>
      <c r="HU368" s="194"/>
    </row>
    <row r="369" spans="1:229" x14ac:dyDescent="0.25">
      <c r="A369" s="17"/>
      <c r="B369" s="18"/>
      <c r="C369" s="18"/>
      <c r="D369" s="19"/>
      <c r="E369" s="18"/>
      <c r="F369" s="18"/>
      <c r="G369" s="16">
        <f t="shared" si="44"/>
        <v>0</v>
      </c>
      <c r="H369" s="16">
        <f t="shared" si="45"/>
        <v>0</v>
      </c>
      <c r="I369" s="36">
        <f t="shared" si="46"/>
        <v>0</v>
      </c>
      <c r="J369" s="38"/>
      <c r="K369" s="38"/>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c r="FF369" s="37"/>
      <c r="FG369" s="37"/>
      <c r="FH369" s="37"/>
      <c r="FI369" s="37"/>
      <c r="FJ369" s="37"/>
      <c r="FK369" s="37"/>
      <c r="FL369" s="37"/>
      <c r="FM369" s="37"/>
      <c r="FN369" s="37"/>
      <c r="FO369" s="37"/>
      <c r="FP369" s="37"/>
      <c r="FQ369" s="37"/>
      <c r="FR369" s="37"/>
      <c r="FS369" s="37"/>
      <c r="FT369" s="37"/>
      <c r="FU369" s="37"/>
      <c r="FV369" s="37"/>
      <c r="FW369" s="37"/>
      <c r="FX369" s="37"/>
      <c r="FY369" s="37"/>
      <c r="FZ369" s="37"/>
      <c r="GA369" s="194"/>
      <c r="GB369" s="194"/>
      <c r="GC369" s="194"/>
      <c r="GD369" s="194"/>
      <c r="GE369" s="194"/>
      <c r="GF369" s="194"/>
      <c r="GG369" s="194"/>
      <c r="GH369" s="194"/>
      <c r="GI369" s="194"/>
      <c r="GJ369" s="194"/>
      <c r="GK369" s="194"/>
      <c r="GL369" s="194"/>
      <c r="GM369" s="194">
        <f t="shared" si="47"/>
        <v>0</v>
      </c>
      <c r="GN369" s="194">
        <f t="shared" si="48"/>
        <v>0</v>
      </c>
      <c r="GO369" s="194"/>
      <c r="GP369" s="194"/>
      <c r="GQ369" s="194"/>
      <c r="GR369" s="194"/>
      <c r="GS369" s="194"/>
      <c r="GT369" s="194"/>
      <c r="GU369" s="194"/>
      <c r="GV369" s="194"/>
      <c r="GW369" s="194"/>
      <c r="GX369" s="194">
        <f t="shared" si="49"/>
        <v>0</v>
      </c>
      <c r="GY369" s="194"/>
      <c r="GZ369" s="194"/>
      <c r="HA369" s="194"/>
      <c r="HB369" s="194"/>
      <c r="HC369" s="194"/>
      <c r="HD369" s="194"/>
      <c r="HE369" s="194"/>
      <c r="HF369" s="194"/>
      <c r="HG369" s="194"/>
      <c r="HH369" s="194"/>
      <c r="HI369" s="194"/>
      <c r="HJ369" s="194"/>
      <c r="HK369" s="194"/>
      <c r="HL369" s="194"/>
      <c r="HM369" s="194"/>
      <c r="HN369" s="194"/>
      <c r="HO369" s="194"/>
      <c r="HP369" s="194"/>
      <c r="HQ369" s="194"/>
      <c r="HR369" s="194"/>
      <c r="HS369" s="194"/>
      <c r="HT369" s="194"/>
      <c r="HU369" s="194"/>
    </row>
    <row r="370" spans="1:229" x14ac:dyDescent="0.25">
      <c r="A370" s="17"/>
      <c r="B370" s="18"/>
      <c r="C370" s="18"/>
      <c r="D370" s="19"/>
      <c r="E370" s="18"/>
      <c r="F370" s="18"/>
      <c r="G370" s="16">
        <f t="shared" si="44"/>
        <v>0</v>
      </c>
      <c r="H370" s="16">
        <f t="shared" si="45"/>
        <v>0</v>
      </c>
      <c r="I370" s="36">
        <f t="shared" si="46"/>
        <v>0</v>
      </c>
      <c r="J370" s="38"/>
      <c r="K370" s="38"/>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37"/>
      <c r="EJ370" s="37"/>
      <c r="EK370" s="37"/>
      <c r="EL370" s="37"/>
      <c r="EM370" s="37"/>
      <c r="EN370" s="37"/>
      <c r="EO370" s="37"/>
      <c r="EP370" s="37"/>
      <c r="EQ370" s="37"/>
      <c r="ER370" s="37"/>
      <c r="ES370" s="37"/>
      <c r="ET370" s="37"/>
      <c r="EU370" s="37"/>
      <c r="EV370" s="37"/>
      <c r="EW370" s="37"/>
      <c r="EX370" s="37"/>
      <c r="EY370" s="37"/>
      <c r="EZ370" s="37"/>
      <c r="FA370" s="37"/>
      <c r="FB370" s="37"/>
      <c r="FC370" s="37"/>
      <c r="FD370" s="37"/>
      <c r="FE370" s="37"/>
      <c r="FF370" s="37"/>
      <c r="FG370" s="37"/>
      <c r="FH370" s="37"/>
      <c r="FI370" s="37"/>
      <c r="FJ370" s="37"/>
      <c r="FK370" s="37"/>
      <c r="FL370" s="37"/>
      <c r="FM370" s="37"/>
      <c r="FN370" s="37"/>
      <c r="FO370" s="37"/>
      <c r="FP370" s="37"/>
      <c r="FQ370" s="37"/>
      <c r="FR370" s="37"/>
      <c r="FS370" s="37"/>
      <c r="FT370" s="37"/>
      <c r="FU370" s="37"/>
      <c r="FV370" s="37"/>
      <c r="FW370" s="37"/>
      <c r="FX370" s="37"/>
      <c r="FY370" s="37"/>
      <c r="FZ370" s="37"/>
      <c r="GA370" s="194"/>
      <c r="GB370" s="194"/>
      <c r="GC370" s="194"/>
      <c r="GD370" s="194"/>
      <c r="GE370" s="194"/>
      <c r="GF370" s="194"/>
      <c r="GG370" s="194"/>
      <c r="GH370" s="194"/>
      <c r="GI370" s="194"/>
      <c r="GJ370" s="194"/>
      <c r="GK370" s="194"/>
      <c r="GL370" s="194"/>
      <c r="GM370" s="194">
        <f t="shared" si="47"/>
        <v>0</v>
      </c>
      <c r="GN370" s="194">
        <f t="shared" si="48"/>
        <v>0</v>
      </c>
      <c r="GO370" s="194"/>
      <c r="GP370" s="194"/>
      <c r="GQ370" s="194"/>
      <c r="GR370" s="194"/>
      <c r="GS370" s="194"/>
      <c r="GT370" s="194"/>
      <c r="GU370" s="194"/>
      <c r="GV370" s="194"/>
      <c r="GW370" s="194"/>
      <c r="GX370" s="194">
        <f t="shared" si="49"/>
        <v>0</v>
      </c>
      <c r="GY370" s="194"/>
      <c r="GZ370" s="194"/>
      <c r="HA370" s="194"/>
      <c r="HB370" s="194"/>
      <c r="HC370" s="194"/>
      <c r="HD370" s="194"/>
      <c r="HE370" s="194"/>
      <c r="HF370" s="194"/>
      <c r="HG370" s="194"/>
      <c r="HH370" s="194"/>
      <c r="HI370" s="194"/>
      <c r="HJ370" s="194"/>
      <c r="HK370" s="194"/>
      <c r="HL370" s="194"/>
      <c r="HM370" s="194"/>
      <c r="HN370" s="194"/>
      <c r="HO370" s="194"/>
      <c r="HP370" s="194"/>
      <c r="HQ370" s="194"/>
      <c r="HR370" s="194"/>
      <c r="HS370" s="194"/>
      <c r="HT370" s="194"/>
      <c r="HU370" s="194"/>
    </row>
    <row r="371" spans="1:229" x14ac:dyDescent="0.25">
      <c r="A371" s="17"/>
      <c r="B371" s="18"/>
      <c r="C371" s="18"/>
      <c r="D371" s="19"/>
      <c r="E371" s="18"/>
      <c r="F371" s="18"/>
      <c r="G371" s="16">
        <f t="shared" si="44"/>
        <v>0</v>
      </c>
      <c r="H371" s="16">
        <f t="shared" si="45"/>
        <v>0</v>
      </c>
      <c r="I371" s="36">
        <f t="shared" si="46"/>
        <v>0</v>
      </c>
      <c r="J371" s="38"/>
      <c r="K371" s="38"/>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37"/>
      <c r="EK371" s="37"/>
      <c r="EL371" s="37"/>
      <c r="EM371" s="37"/>
      <c r="EN371" s="37"/>
      <c r="EO371" s="37"/>
      <c r="EP371" s="37"/>
      <c r="EQ371" s="37"/>
      <c r="ER371" s="37"/>
      <c r="ES371" s="37"/>
      <c r="ET371" s="37"/>
      <c r="EU371" s="37"/>
      <c r="EV371" s="37"/>
      <c r="EW371" s="37"/>
      <c r="EX371" s="37"/>
      <c r="EY371" s="37"/>
      <c r="EZ371" s="37"/>
      <c r="FA371" s="37"/>
      <c r="FB371" s="37"/>
      <c r="FC371" s="37"/>
      <c r="FD371" s="37"/>
      <c r="FE371" s="37"/>
      <c r="FF371" s="37"/>
      <c r="FG371" s="37"/>
      <c r="FH371" s="37"/>
      <c r="FI371" s="37"/>
      <c r="FJ371" s="37"/>
      <c r="FK371" s="37"/>
      <c r="FL371" s="37"/>
      <c r="FM371" s="37"/>
      <c r="FN371" s="37"/>
      <c r="FO371" s="37"/>
      <c r="FP371" s="37"/>
      <c r="FQ371" s="37"/>
      <c r="FR371" s="37"/>
      <c r="FS371" s="37"/>
      <c r="FT371" s="37"/>
      <c r="FU371" s="37"/>
      <c r="FV371" s="37"/>
      <c r="FW371" s="37"/>
      <c r="FX371" s="37"/>
      <c r="FY371" s="37"/>
      <c r="FZ371" s="37"/>
      <c r="GA371" s="194"/>
      <c r="GB371" s="194"/>
      <c r="GC371" s="194"/>
      <c r="GD371" s="194"/>
      <c r="GE371" s="194"/>
      <c r="GF371" s="194"/>
      <c r="GG371" s="194"/>
      <c r="GH371" s="194"/>
      <c r="GI371" s="194"/>
      <c r="GJ371" s="194"/>
      <c r="GK371" s="194"/>
      <c r="GL371" s="194"/>
      <c r="GM371" s="194">
        <f t="shared" si="47"/>
        <v>0</v>
      </c>
      <c r="GN371" s="194">
        <f t="shared" si="48"/>
        <v>0</v>
      </c>
      <c r="GO371" s="194"/>
      <c r="GP371" s="194"/>
      <c r="GQ371" s="194"/>
      <c r="GR371" s="194"/>
      <c r="GS371" s="194"/>
      <c r="GT371" s="194"/>
      <c r="GU371" s="194"/>
      <c r="GV371" s="194"/>
      <c r="GW371" s="194"/>
      <c r="GX371" s="194">
        <f t="shared" si="49"/>
        <v>0</v>
      </c>
      <c r="GY371" s="194"/>
      <c r="GZ371" s="194"/>
      <c r="HA371" s="194"/>
      <c r="HB371" s="194"/>
      <c r="HC371" s="194"/>
      <c r="HD371" s="194"/>
      <c r="HE371" s="194"/>
      <c r="HF371" s="194"/>
      <c r="HG371" s="194"/>
      <c r="HH371" s="194"/>
      <c r="HI371" s="194"/>
      <c r="HJ371" s="194"/>
      <c r="HK371" s="194"/>
      <c r="HL371" s="194"/>
      <c r="HM371" s="194"/>
      <c r="HN371" s="194"/>
      <c r="HO371" s="194"/>
      <c r="HP371" s="194"/>
      <c r="HQ371" s="194"/>
      <c r="HR371" s="194"/>
      <c r="HS371" s="194"/>
      <c r="HT371" s="194"/>
      <c r="HU371" s="194"/>
    </row>
    <row r="372" spans="1:229" x14ac:dyDescent="0.25">
      <c r="A372" s="17"/>
      <c r="B372" s="18"/>
      <c r="C372" s="18"/>
      <c r="D372" s="19"/>
      <c r="E372" s="18"/>
      <c r="F372" s="18"/>
      <c r="G372" s="16">
        <f t="shared" si="44"/>
        <v>0</v>
      </c>
      <c r="H372" s="16">
        <f t="shared" si="45"/>
        <v>0</v>
      </c>
      <c r="I372" s="36">
        <f t="shared" si="46"/>
        <v>0</v>
      </c>
      <c r="J372" s="38"/>
      <c r="K372" s="38"/>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37"/>
      <c r="EL372" s="37"/>
      <c r="EM372" s="37"/>
      <c r="EN372" s="37"/>
      <c r="EO372" s="37"/>
      <c r="EP372" s="37"/>
      <c r="EQ372" s="37"/>
      <c r="ER372" s="37"/>
      <c r="ES372" s="37"/>
      <c r="ET372" s="37"/>
      <c r="EU372" s="37"/>
      <c r="EV372" s="37"/>
      <c r="EW372" s="37"/>
      <c r="EX372" s="37"/>
      <c r="EY372" s="37"/>
      <c r="EZ372" s="37"/>
      <c r="FA372" s="37"/>
      <c r="FB372" s="37"/>
      <c r="FC372" s="37"/>
      <c r="FD372" s="37"/>
      <c r="FE372" s="37"/>
      <c r="FF372" s="37"/>
      <c r="FG372" s="37"/>
      <c r="FH372" s="37"/>
      <c r="FI372" s="37"/>
      <c r="FJ372" s="37"/>
      <c r="FK372" s="37"/>
      <c r="FL372" s="37"/>
      <c r="FM372" s="37"/>
      <c r="FN372" s="37"/>
      <c r="FO372" s="37"/>
      <c r="FP372" s="37"/>
      <c r="FQ372" s="37"/>
      <c r="FR372" s="37"/>
      <c r="FS372" s="37"/>
      <c r="FT372" s="37"/>
      <c r="FU372" s="37"/>
      <c r="FV372" s="37"/>
      <c r="FW372" s="37"/>
      <c r="FX372" s="37"/>
      <c r="FY372" s="37"/>
      <c r="FZ372" s="37"/>
      <c r="GA372" s="194"/>
      <c r="GB372" s="194"/>
      <c r="GC372" s="194"/>
      <c r="GD372" s="194"/>
      <c r="GE372" s="194"/>
      <c r="GF372" s="194"/>
      <c r="GG372" s="194"/>
      <c r="GH372" s="194"/>
      <c r="GI372" s="194"/>
      <c r="GJ372" s="194"/>
      <c r="GK372" s="194"/>
      <c r="GL372" s="194"/>
      <c r="GM372" s="194">
        <f t="shared" si="47"/>
        <v>0</v>
      </c>
      <c r="GN372" s="194">
        <f t="shared" si="48"/>
        <v>0</v>
      </c>
      <c r="GO372" s="194"/>
      <c r="GP372" s="194"/>
      <c r="GQ372" s="194"/>
      <c r="GR372" s="194"/>
      <c r="GS372" s="194"/>
      <c r="GT372" s="194"/>
      <c r="GU372" s="194"/>
      <c r="GV372" s="194"/>
      <c r="GW372" s="194"/>
      <c r="GX372" s="194">
        <f t="shared" si="49"/>
        <v>0</v>
      </c>
      <c r="GY372" s="194"/>
      <c r="GZ372" s="194"/>
      <c r="HA372" s="194"/>
      <c r="HB372" s="194"/>
      <c r="HC372" s="194"/>
      <c r="HD372" s="194"/>
      <c r="HE372" s="194"/>
      <c r="HF372" s="194"/>
      <c r="HG372" s="194"/>
      <c r="HH372" s="194"/>
      <c r="HI372" s="194"/>
      <c r="HJ372" s="194"/>
      <c r="HK372" s="194"/>
      <c r="HL372" s="194"/>
      <c r="HM372" s="194"/>
      <c r="HN372" s="194"/>
      <c r="HO372" s="194"/>
      <c r="HP372" s="194"/>
      <c r="HQ372" s="194"/>
      <c r="HR372" s="194"/>
      <c r="HS372" s="194"/>
      <c r="HT372" s="194"/>
      <c r="HU372" s="194"/>
    </row>
    <row r="373" spans="1:229" x14ac:dyDescent="0.25">
      <c r="A373" s="17"/>
      <c r="B373" s="18"/>
      <c r="C373" s="18"/>
      <c r="D373" s="19"/>
      <c r="E373" s="18"/>
      <c r="F373" s="18"/>
      <c r="G373" s="16">
        <f t="shared" si="44"/>
        <v>0</v>
      </c>
      <c r="H373" s="16">
        <f t="shared" si="45"/>
        <v>0</v>
      </c>
      <c r="I373" s="36">
        <f t="shared" si="46"/>
        <v>0</v>
      </c>
      <c r="J373" s="38"/>
      <c r="K373" s="38"/>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37"/>
      <c r="EM373" s="37"/>
      <c r="EN373" s="37"/>
      <c r="EO373" s="37"/>
      <c r="EP373" s="37"/>
      <c r="EQ373" s="37"/>
      <c r="ER373" s="37"/>
      <c r="ES373" s="37"/>
      <c r="ET373" s="37"/>
      <c r="EU373" s="37"/>
      <c r="EV373" s="37"/>
      <c r="EW373" s="37"/>
      <c r="EX373" s="37"/>
      <c r="EY373" s="37"/>
      <c r="EZ373" s="37"/>
      <c r="FA373" s="37"/>
      <c r="FB373" s="37"/>
      <c r="FC373" s="37"/>
      <c r="FD373" s="37"/>
      <c r="FE373" s="37"/>
      <c r="FF373" s="37"/>
      <c r="FG373" s="37"/>
      <c r="FH373" s="37"/>
      <c r="FI373" s="37"/>
      <c r="FJ373" s="37"/>
      <c r="FK373" s="37"/>
      <c r="FL373" s="37"/>
      <c r="FM373" s="37"/>
      <c r="FN373" s="37"/>
      <c r="FO373" s="37"/>
      <c r="FP373" s="37"/>
      <c r="FQ373" s="37"/>
      <c r="FR373" s="37"/>
      <c r="FS373" s="37"/>
      <c r="FT373" s="37"/>
      <c r="FU373" s="37"/>
      <c r="FV373" s="37"/>
      <c r="FW373" s="37"/>
      <c r="FX373" s="37"/>
      <c r="FY373" s="37"/>
      <c r="FZ373" s="37"/>
      <c r="GA373" s="194"/>
      <c r="GB373" s="194"/>
      <c r="GC373" s="194"/>
      <c r="GD373" s="194"/>
      <c r="GE373" s="194"/>
      <c r="GF373" s="194"/>
      <c r="GG373" s="194"/>
      <c r="GH373" s="194"/>
      <c r="GI373" s="194"/>
      <c r="GJ373" s="194"/>
      <c r="GK373" s="194"/>
      <c r="GL373" s="194"/>
      <c r="GM373" s="194">
        <f t="shared" si="47"/>
        <v>0</v>
      </c>
      <c r="GN373" s="194">
        <f t="shared" si="48"/>
        <v>0</v>
      </c>
      <c r="GO373" s="194"/>
      <c r="GP373" s="194"/>
      <c r="GQ373" s="194"/>
      <c r="GR373" s="194"/>
      <c r="GS373" s="194"/>
      <c r="GT373" s="194"/>
      <c r="GU373" s="194"/>
      <c r="GV373" s="194"/>
      <c r="GW373" s="194"/>
      <c r="GX373" s="194">
        <f t="shared" si="49"/>
        <v>0</v>
      </c>
      <c r="GY373" s="194"/>
      <c r="GZ373" s="194"/>
      <c r="HA373" s="194"/>
      <c r="HB373" s="194"/>
      <c r="HC373" s="194"/>
      <c r="HD373" s="194"/>
      <c r="HE373" s="194"/>
      <c r="HF373" s="194"/>
      <c r="HG373" s="194"/>
      <c r="HH373" s="194"/>
      <c r="HI373" s="194"/>
      <c r="HJ373" s="194"/>
      <c r="HK373" s="194"/>
      <c r="HL373" s="194"/>
      <c r="HM373" s="194"/>
      <c r="HN373" s="194"/>
      <c r="HO373" s="194"/>
      <c r="HP373" s="194"/>
      <c r="HQ373" s="194"/>
      <c r="HR373" s="194"/>
      <c r="HS373" s="194"/>
      <c r="HT373" s="194"/>
      <c r="HU373" s="194"/>
    </row>
    <row r="374" spans="1:229" x14ac:dyDescent="0.25">
      <c r="A374" s="17"/>
      <c r="B374" s="18"/>
      <c r="C374" s="18"/>
      <c r="D374" s="19"/>
      <c r="E374" s="18"/>
      <c r="F374" s="18"/>
      <c r="G374" s="16">
        <f t="shared" si="44"/>
        <v>0</v>
      </c>
      <c r="H374" s="16">
        <f t="shared" si="45"/>
        <v>0</v>
      </c>
      <c r="I374" s="36">
        <f t="shared" si="46"/>
        <v>0</v>
      </c>
      <c r="J374" s="38"/>
      <c r="K374" s="38"/>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37"/>
      <c r="ER374" s="37"/>
      <c r="ES374" s="37"/>
      <c r="ET374" s="37"/>
      <c r="EU374" s="37"/>
      <c r="EV374" s="37"/>
      <c r="EW374" s="37"/>
      <c r="EX374" s="37"/>
      <c r="EY374" s="37"/>
      <c r="EZ374" s="37"/>
      <c r="FA374" s="37"/>
      <c r="FB374" s="37"/>
      <c r="FC374" s="37"/>
      <c r="FD374" s="37"/>
      <c r="FE374" s="37"/>
      <c r="FF374" s="37"/>
      <c r="FG374" s="37"/>
      <c r="FH374" s="37"/>
      <c r="FI374" s="37"/>
      <c r="FJ374" s="37"/>
      <c r="FK374" s="37"/>
      <c r="FL374" s="37"/>
      <c r="FM374" s="37"/>
      <c r="FN374" s="37"/>
      <c r="FO374" s="37"/>
      <c r="FP374" s="37"/>
      <c r="FQ374" s="37"/>
      <c r="FR374" s="37"/>
      <c r="FS374" s="37"/>
      <c r="FT374" s="37"/>
      <c r="FU374" s="37"/>
      <c r="FV374" s="37"/>
      <c r="FW374" s="37"/>
      <c r="FX374" s="37"/>
      <c r="FY374" s="37"/>
      <c r="FZ374" s="37"/>
      <c r="GA374" s="194"/>
      <c r="GB374" s="194"/>
      <c r="GC374" s="194"/>
      <c r="GD374" s="194"/>
      <c r="GE374" s="194"/>
      <c r="GF374" s="194"/>
      <c r="GG374" s="194"/>
      <c r="GH374" s="194"/>
      <c r="GI374" s="194"/>
      <c r="GJ374" s="194"/>
      <c r="GK374" s="194"/>
      <c r="GL374" s="194"/>
      <c r="GM374" s="194">
        <f t="shared" si="47"/>
        <v>0</v>
      </c>
      <c r="GN374" s="194">
        <f t="shared" si="48"/>
        <v>0</v>
      </c>
      <c r="GO374" s="194"/>
      <c r="GP374" s="194"/>
      <c r="GQ374" s="194"/>
      <c r="GR374" s="194"/>
      <c r="GS374" s="194"/>
      <c r="GT374" s="194"/>
      <c r="GU374" s="194"/>
      <c r="GV374" s="194"/>
      <c r="GW374" s="194"/>
      <c r="GX374" s="194">
        <f t="shared" si="49"/>
        <v>0</v>
      </c>
      <c r="GY374" s="194"/>
      <c r="GZ374" s="194"/>
      <c r="HA374" s="194"/>
      <c r="HB374" s="194"/>
      <c r="HC374" s="194"/>
      <c r="HD374" s="194"/>
      <c r="HE374" s="194"/>
      <c r="HF374" s="194"/>
      <c r="HG374" s="194"/>
      <c r="HH374" s="194"/>
      <c r="HI374" s="194"/>
      <c r="HJ374" s="194"/>
      <c r="HK374" s="194"/>
      <c r="HL374" s="194"/>
      <c r="HM374" s="194"/>
      <c r="HN374" s="194"/>
      <c r="HO374" s="194"/>
      <c r="HP374" s="194"/>
      <c r="HQ374" s="194"/>
      <c r="HR374" s="194"/>
      <c r="HS374" s="194"/>
      <c r="HT374" s="194"/>
      <c r="HU374" s="194"/>
    </row>
    <row r="375" spans="1:229" x14ac:dyDescent="0.25">
      <c r="A375" s="17"/>
      <c r="B375" s="18"/>
      <c r="C375" s="18"/>
      <c r="D375" s="19"/>
      <c r="E375" s="18"/>
      <c r="F375" s="18"/>
      <c r="G375" s="16">
        <f t="shared" si="44"/>
        <v>0</v>
      </c>
      <c r="H375" s="16">
        <f t="shared" si="45"/>
        <v>0</v>
      </c>
      <c r="I375" s="36">
        <f t="shared" si="46"/>
        <v>0</v>
      </c>
      <c r="J375" s="38"/>
      <c r="K375" s="38"/>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37"/>
      <c r="EO375" s="37"/>
      <c r="EP375" s="37"/>
      <c r="EQ375" s="37"/>
      <c r="ER375" s="37"/>
      <c r="ES375" s="37"/>
      <c r="ET375" s="37"/>
      <c r="EU375" s="37"/>
      <c r="EV375" s="37"/>
      <c r="EW375" s="37"/>
      <c r="EX375" s="37"/>
      <c r="EY375" s="37"/>
      <c r="EZ375" s="37"/>
      <c r="FA375" s="37"/>
      <c r="FB375" s="37"/>
      <c r="FC375" s="37"/>
      <c r="FD375" s="37"/>
      <c r="FE375" s="37"/>
      <c r="FF375" s="37"/>
      <c r="FG375" s="37"/>
      <c r="FH375" s="37"/>
      <c r="FI375" s="37"/>
      <c r="FJ375" s="37"/>
      <c r="FK375" s="37"/>
      <c r="FL375" s="37"/>
      <c r="FM375" s="37"/>
      <c r="FN375" s="37"/>
      <c r="FO375" s="37"/>
      <c r="FP375" s="37"/>
      <c r="FQ375" s="37"/>
      <c r="FR375" s="37"/>
      <c r="FS375" s="37"/>
      <c r="FT375" s="37"/>
      <c r="FU375" s="37"/>
      <c r="FV375" s="37"/>
      <c r="FW375" s="37"/>
      <c r="FX375" s="37"/>
      <c r="FY375" s="37"/>
      <c r="FZ375" s="37"/>
      <c r="GA375" s="194"/>
      <c r="GB375" s="194"/>
      <c r="GC375" s="194"/>
      <c r="GD375" s="194"/>
      <c r="GE375" s="194"/>
      <c r="GF375" s="194"/>
      <c r="GG375" s="194"/>
      <c r="GH375" s="194"/>
      <c r="GI375" s="194"/>
      <c r="GJ375" s="194"/>
      <c r="GK375" s="194"/>
      <c r="GL375" s="194"/>
      <c r="GM375" s="194">
        <f t="shared" si="47"/>
        <v>0</v>
      </c>
      <c r="GN375" s="194">
        <f t="shared" si="48"/>
        <v>0</v>
      </c>
      <c r="GO375" s="194"/>
      <c r="GP375" s="194"/>
      <c r="GQ375" s="194"/>
      <c r="GR375" s="194"/>
      <c r="GS375" s="194"/>
      <c r="GT375" s="194"/>
      <c r="GU375" s="194"/>
      <c r="GV375" s="194"/>
      <c r="GW375" s="194"/>
      <c r="GX375" s="194">
        <f t="shared" si="49"/>
        <v>0</v>
      </c>
      <c r="GY375" s="194"/>
      <c r="GZ375" s="194"/>
      <c r="HA375" s="194"/>
      <c r="HB375" s="194"/>
      <c r="HC375" s="194"/>
      <c r="HD375" s="194"/>
      <c r="HE375" s="194"/>
      <c r="HF375" s="194"/>
      <c r="HG375" s="194"/>
      <c r="HH375" s="194"/>
      <c r="HI375" s="194"/>
      <c r="HJ375" s="194"/>
      <c r="HK375" s="194"/>
      <c r="HL375" s="194"/>
      <c r="HM375" s="194"/>
      <c r="HN375" s="194"/>
      <c r="HO375" s="194"/>
      <c r="HP375" s="194"/>
      <c r="HQ375" s="194"/>
      <c r="HR375" s="194"/>
      <c r="HS375" s="194"/>
      <c r="HT375" s="194"/>
      <c r="HU375" s="194"/>
    </row>
    <row r="376" spans="1:229" x14ac:dyDescent="0.25">
      <c r="A376" s="17"/>
      <c r="B376" s="18"/>
      <c r="C376" s="18"/>
      <c r="D376" s="19"/>
      <c r="E376" s="18"/>
      <c r="F376" s="18"/>
      <c r="G376" s="16">
        <f t="shared" si="44"/>
        <v>0</v>
      </c>
      <c r="H376" s="16">
        <f t="shared" si="45"/>
        <v>0</v>
      </c>
      <c r="I376" s="36">
        <f t="shared" si="46"/>
        <v>0</v>
      </c>
      <c r="J376" s="38"/>
      <c r="K376" s="38"/>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37"/>
      <c r="EP376" s="37"/>
      <c r="EQ376" s="37"/>
      <c r="ER376" s="37"/>
      <c r="ES376" s="37"/>
      <c r="ET376" s="37"/>
      <c r="EU376" s="37"/>
      <c r="EV376" s="37"/>
      <c r="EW376" s="37"/>
      <c r="EX376" s="37"/>
      <c r="EY376" s="37"/>
      <c r="EZ376" s="37"/>
      <c r="FA376" s="37"/>
      <c r="FB376" s="37"/>
      <c r="FC376" s="37"/>
      <c r="FD376" s="37"/>
      <c r="FE376" s="37"/>
      <c r="FF376" s="37"/>
      <c r="FG376" s="37"/>
      <c r="FH376" s="37"/>
      <c r="FI376" s="37"/>
      <c r="FJ376" s="37"/>
      <c r="FK376" s="37"/>
      <c r="FL376" s="37"/>
      <c r="FM376" s="37"/>
      <c r="FN376" s="37"/>
      <c r="FO376" s="37"/>
      <c r="FP376" s="37"/>
      <c r="FQ376" s="37"/>
      <c r="FR376" s="37"/>
      <c r="FS376" s="37"/>
      <c r="FT376" s="37"/>
      <c r="FU376" s="37"/>
      <c r="FV376" s="37"/>
      <c r="FW376" s="37"/>
      <c r="FX376" s="37"/>
      <c r="FY376" s="37"/>
      <c r="FZ376" s="37"/>
      <c r="GA376" s="194"/>
      <c r="GB376" s="194"/>
      <c r="GC376" s="194"/>
      <c r="GD376" s="194"/>
      <c r="GE376" s="194"/>
      <c r="GF376" s="194"/>
      <c r="GG376" s="194"/>
      <c r="GH376" s="194"/>
      <c r="GI376" s="194"/>
      <c r="GJ376" s="194"/>
      <c r="GK376" s="194"/>
      <c r="GL376" s="194"/>
      <c r="GM376" s="194">
        <f t="shared" si="47"/>
        <v>0</v>
      </c>
      <c r="GN376" s="194">
        <f t="shared" si="48"/>
        <v>0</v>
      </c>
      <c r="GO376" s="194"/>
      <c r="GP376" s="194"/>
      <c r="GQ376" s="194"/>
      <c r="GR376" s="194"/>
      <c r="GS376" s="194"/>
      <c r="GT376" s="194"/>
      <c r="GU376" s="194"/>
      <c r="GV376" s="194"/>
      <c r="GW376" s="194"/>
      <c r="GX376" s="194">
        <f t="shared" si="49"/>
        <v>0</v>
      </c>
      <c r="GY376" s="194"/>
      <c r="GZ376" s="194"/>
      <c r="HA376" s="194"/>
      <c r="HB376" s="194"/>
      <c r="HC376" s="194"/>
      <c r="HD376" s="194"/>
      <c r="HE376" s="194"/>
      <c r="HF376" s="194"/>
      <c r="HG376" s="194"/>
      <c r="HH376" s="194"/>
      <c r="HI376" s="194"/>
      <c r="HJ376" s="194"/>
      <c r="HK376" s="194"/>
      <c r="HL376" s="194"/>
      <c r="HM376" s="194"/>
      <c r="HN376" s="194"/>
      <c r="HO376" s="194"/>
      <c r="HP376" s="194"/>
      <c r="HQ376" s="194"/>
      <c r="HR376" s="194"/>
      <c r="HS376" s="194"/>
      <c r="HT376" s="194"/>
      <c r="HU376" s="194"/>
    </row>
    <row r="377" spans="1:229" x14ac:dyDescent="0.25">
      <c r="A377" s="17"/>
      <c r="B377" s="18"/>
      <c r="C377" s="18"/>
      <c r="D377" s="19"/>
      <c r="E377" s="18"/>
      <c r="F377" s="18"/>
      <c r="G377" s="16">
        <f t="shared" si="44"/>
        <v>0</v>
      </c>
      <c r="H377" s="16">
        <f t="shared" si="45"/>
        <v>0</v>
      </c>
      <c r="I377" s="36">
        <f t="shared" si="46"/>
        <v>0</v>
      </c>
      <c r="J377" s="38"/>
      <c r="K377" s="38"/>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37"/>
      <c r="EQ377" s="37"/>
      <c r="ER377" s="37"/>
      <c r="ES377" s="37"/>
      <c r="ET377" s="37"/>
      <c r="EU377" s="37"/>
      <c r="EV377" s="37"/>
      <c r="EW377" s="37"/>
      <c r="EX377" s="37"/>
      <c r="EY377" s="37"/>
      <c r="EZ377" s="37"/>
      <c r="FA377" s="37"/>
      <c r="FB377" s="37"/>
      <c r="FC377" s="37"/>
      <c r="FD377" s="37"/>
      <c r="FE377" s="37"/>
      <c r="FF377" s="37"/>
      <c r="FG377" s="37"/>
      <c r="FH377" s="37"/>
      <c r="FI377" s="37"/>
      <c r="FJ377" s="37"/>
      <c r="FK377" s="37"/>
      <c r="FL377" s="37"/>
      <c r="FM377" s="37"/>
      <c r="FN377" s="37"/>
      <c r="FO377" s="37"/>
      <c r="FP377" s="37"/>
      <c r="FQ377" s="37"/>
      <c r="FR377" s="37"/>
      <c r="FS377" s="37"/>
      <c r="FT377" s="37"/>
      <c r="FU377" s="37"/>
      <c r="FV377" s="37"/>
      <c r="FW377" s="37"/>
      <c r="FX377" s="37"/>
      <c r="FY377" s="37"/>
      <c r="FZ377" s="37"/>
      <c r="GA377" s="194"/>
      <c r="GB377" s="194"/>
      <c r="GC377" s="194"/>
      <c r="GD377" s="194"/>
      <c r="GE377" s="194"/>
      <c r="GF377" s="194"/>
      <c r="GG377" s="194"/>
      <c r="GH377" s="194"/>
      <c r="GI377" s="194"/>
      <c r="GJ377" s="194"/>
      <c r="GK377" s="194"/>
      <c r="GL377" s="194"/>
      <c r="GM377" s="194">
        <f t="shared" si="47"/>
        <v>0</v>
      </c>
      <c r="GN377" s="194">
        <f t="shared" si="48"/>
        <v>0</v>
      </c>
      <c r="GO377" s="194"/>
      <c r="GP377" s="194"/>
      <c r="GQ377" s="194"/>
      <c r="GR377" s="194"/>
      <c r="GS377" s="194"/>
      <c r="GT377" s="194"/>
      <c r="GU377" s="194"/>
      <c r="GV377" s="194"/>
      <c r="GW377" s="194"/>
      <c r="GX377" s="194">
        <f t="shared" si="49"/>
        <v>0</v>
      </c>
      <c r="GY377" s="194"/>
      <c r="GZ377" s="194"/>
      <c r="HA377" s="194"/>
      <c r="HB377" s="194"/>
      <c r="HC377" s="194"/>
      <c r="HD377" s="194"/>
      <c r="HE377" s="194"/>
      <c r="HF377" s="194"/>
      <c r="HG377" s="194"/>
      <c r="HH377" s="194"/>
      <c r="HI377" s="194"/>
      <c r="HJ377" s="194"/>
      <c r="HK377" s="194"/>
      <c r="HL377" s="194"/>
      <c r="HM377" s="194"/>
      <c r="HN377" s="194"/>
      <c r="HO377" s="194"/>
      <c r="HP377" s="194"/>
      <c r="HQ377" s="194"/>
      <c r="HR377" s="194"/>
      <c r="HS377" s="194"/>
      <c r="HT377" s="194"/>
      <c r="HU377" s="194"/>
    </row>
    <row r="378" spans="1:229" x14ac:dyDescent="0.25">
      <c r="A378" s="17"/>
      <c r="B378" s="18"/>
      <c r="C378" s="18"/>
      <c r="D378" s="19"/>
      <c r="E378" s="18"/>
      <c r="F378" s="18"/>
      <c r="G378" s="16">
        <f t="shared" si="44"/>
        <v>0</v>
      </c>
      <c r="H378" s="16">
        <f t="shared" si="45"/>
        <v>0</v>
      </c>
      <c r="I378" s="36">
        <f t="shared" si="46"/>
        <v>0</v>
      </c>
      <c r="J378" s="38"/>
      <c r="K378" s="38"/>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37"/>
      <c r="ER378" s="37"/>
      <c r="ES378" s="37"/>
      <c r="ET378" s="37"/>
      <c r="EU378" s="37"/>
      <c r="EV378" s="37"/>
      <c r="EW378" s="37"/>
      <c r="EX378" s="37"/>
      <c r="EY378" s="37"/>
      <c r="EZ378" s="37"/>
      <c r="FA378" s="37"/>
      <c r="FB378" s="37"/>
      <c r="FC378" s="37"/>
      <c r="FD378" s="37"/>
      <c r="FE378" s="37"/>
      <c r="FF378" s="37"/>
      <c r="FG378" s="37"/>
      <c r="FH378" s="37"/>
      <c r="FI378" s="37"/>
      <c r="FJ378" s="37"/>
      <c r="FK378" s="37"/>
      <c r="FL378" s="37"/>
      <c r="FM378" s="37"/>
      <c r="FN378" s="37"/>
      <c r="FO378" s="37"/>
      <c r="FP378" s="37"/>
      <c r="FQ378" s="37"/>
      <c r="FR378" s="37"/>
      <c r="FS378" s="37"/>
      <c r="FT378" s="37"/>
      <c r="FU378" s="37"/>
      <c r="FV378" s="37"/>
      <c r="FW378" s="37"/>
      <c r="FX378" s="37"/>
      <c r="FY378" s="37"/>
      <c r="FZ378" s="37"/>
      <c r="GA378" s="194"/>
      <c r="GB378" s="194"/>
      <c r="GC378" s="194"/>
      <c r="GD378" s="194"/>
      <c r="GE378" s="194"/>
      <c r="GF378" s="194"/>
      <c r="GG378" s="194"/>
      <c r="GH378" s="194"/>
      <c r="GI378" s="194"/>
      <c r="GJ378" s="194"/>
      <c r="GK378" s="194"/>
      <c r="GL378" s="194"/>
      <c r="GM378" s="194">
        <f t="shared" si="47"/>
        <v>0</v>
      </c>
      <c r="GN378" s="194">
        <f t="shared" si="48"/>
        <v>0</v>
      </c>
      <c r="GO378" s="194"/>
      <c r="GP378" s="194"/>
      <c r="GQ378" s="194"/>
      <c r="GR378" s="194"/>
      <c r="GS378" s="194"/>
      <c r="GT378" s="194"/>
      <c r="GU378" s="194"/>
      <c r="GV378" s="194"/>
      <c r="GW378" s="194"/>
      <c r="GX378" s="194">
        <f t="shared" si="49"/>
        <v>0</v>
      </c>
      <c r="GY378" s="194"/>
      <c r="GZ378" s="194"/>
      <c r="HA378" s="194"/>
      <c r="HB378" s="194"/>
      <c r="HC378" s="194"/>
      <c r="HD378" s="194"/>
      <c r="HE378" s="194"/>
      <c r="HF378" s="194"/>
      <c r="HG378" s="194"/>
      <c r="HH378" s="194"/>
      <c r="HI378" s="194"/>
      <c r="HJ378" s="194"/>
      <c r="HK378" s="194"/>
      <c r="HL378" s="194"/>
      <c r="HM378" s="194"/>
      <c r="HN378" s="194"/>
      <c r="HO378" s="194"/>
      <c r="HP378" s="194"/>
      <c r="HQ378" s="194"/>
      <c r="HR378" s="194"/>
      <c r="HS378" s="194"/>
      <c r="HT378" s="194"/>
      <c r="HU378" s="194"/>
    </row>
    <row r="379" spans="1:229" x14ac:dyDescent="0.25">
      <c r="A379" s="17"/>
      <c r="B379" s="18"/>
      <c r="C379" s="18"/>
      <c r="D379" s="19"/>
      <c r="E379" s="18"/>
      <c r="F379" s="18"/>
      <c r="G379" s="16">
        <f t="shared" si="44"/>
        <v>0</v>
      </c>
      <c r="H379" s="16">
        <f t="shared" si="45"/>
        <v>0</v>
      </c>
      <c r="I379" s="36">
        <f t="shared" si="46"/>
        <v>0</v>
      </c>
      <c r="J379" s="38"/>
      <c r="K379" s="38"/>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37"/>
      <c r="ES379" s="37"/>
      <c r="ET379" s="37"/>
      <c r="EU379" s="37"/>
      <c r="EV379" s="37"/>
      <c r="EW379" s="37"/>
      <c r="EX379" s="37"/>
      <c r="EY379" s="37"/>
      <c r="EZ379" s="37"/>
      <c r="FA379" s="37"/>
      <c r="FB379" s="37"/>
      <c r="FC379" s="37"/>
      <c r="FD379" s="37"/>
      <c r="FE379" s="37"/>
      <c r="FF379" s="37"/>
      <c r="FG379" s="37"/>
      <c r="FH379" s="37"/>
      <c r="FI379" s="37"/>
      <c r="FJ379" s="37"/>
      <c r="FK379" s="37"/>
      <c r="FL379" s="37"/>
      <c r="FM379" s="37"/>
      <c r="FN379" s="37"/>
      <c r="FO379" s="37"/>
      <c r="FP379" s="37"/>
      <c r="FQ379" s="37"/>
      <c r="FR379" s="37"/>
      <c r="FS379" s="37"/>
      <c r="FT379" s="37"/>
      <c r="FU379" s="37"/>
      <c r="FV379" s="37"/>
      <c r="FW379" s="37"/>
      <c r="FX379" s="37"/>
      <c r="FY379" s="37"/>
      <c r="FZ379" s="37"/>
      <c r="GA379" s="194"/>
      <c r="GB379" s="194"/>
      <c r="GC379" s="194"/>
      <c r="GD379" s="194"/>
      <c r="GE379" s="194"/>
      <c r="GF379" s="194"/>
      <c r="GG379" s="194"/>
      <c r="GH379" s="194"/>
      <c r="GI379" s="194"/>
      <c r="GJ379" s="194"/>
      <c r="GK379" s="194"/>
      <c r="GL379" s="194"/>
      <c r="GM379" s="194">
        <f t="shared" si="47"/>
        <v>0</v>
      </c>
      <c r="GN379" s="194">
        <f t="shared" si="48"/>
        <v>0</v>
      </c>
      <c r="GO379" s="194"/>
      <c r="GP379" s="194"/>
      <c r="GQ379" s="194"/>
      <c r="GR379" s="194"/>
      <c r="GS379" s="194"/>
      <c r="GT379" s="194"/>
      <c r="GU379" s="194"/>
      <c r="GV379" s="194"/>
      <c r="GW379" s="194"/>
      <c r="GX379" s="194">
        <f t="shared" si="49"/>
        <v>0</v>
      </c>
      <c r="GY379" s="194"/>
      <c r="GZ379" s="194"/>
      <c r="HA379" s="194"/>
      <c r="HB379" s="194"/>
      <c r="HC379" s="194"/>
      <c r="HD379" s="194"/>
      <c r="HE379" s="194"/>
      <c r="HF379" s="194"/>
      <c r="HG379" s="194"/>
      <c r="HH379" s="194"/>
      <c r="HI379" s="194"/>
      <c r="HJ379" s="194"/>
      <c r="HK379" s="194"/>
      <c r="HL379" s="194"/>
      <c r="HM379" s="194"/>
      <c r="HN379" s="194"/>
      <c r="HO379" s="194"/>
      <c r="HP379" s="194"/>
      <c r="HQ379" s="194"/>
      <c r="HR379" s="194"/>
      <c r="HS379" s="194"/>
      <c r="HT379" s="194"/>
      <c r="HU379" s="194"/>
    </row>
    <row r="380" spans="1:229" x14ac:dyDescent="0.25">
      <c r="A380" s="17"/>
      <c r="B380" s="18"/>
      <c r="C380" s="18"/>
      <c r="D380" s="19"/>
      <c r="E380" s="18"/>
      <c r="F380" s="18"/>
      <c r="G380" s="16">
        <f t="shared" si="44"/>
        <v>0</v>
      </c>
      <c r="H380" s="16">
        <f t="shared" si="45"/>
        <v>0</v>
      </c>
      <c r="I380" s="36">
        <f t="shared" si="46"/>
        <v>0</v>
      </c>
      <c r="J380" s="38"/>
      <c r="K380" s="38"/>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37"/>
      <c r="ET380" s="37"/>
      <c r="EU380" s="37"/>
      <c r="EV380" s="37"/>
      <c r="EW380" s="37"/>
      <c r="EX380" s="37"/>
      <c r="EY380" s="37"/>
      <c r="EZ380" s="37"/>
      <c r="FA380" s="37"/>
      <c r="FB380" s="37"/>
      <c r="FC380" s="37"/>
      <c r="FD380" s="37"/>
      <c r="FE380" s="37"/>
      <c r="FF380" s="37"/>
      <c r="FG380" s="37"/>
      <c r="FH380" s="37"/>
      <c r="FI380" s="37"/>
      <c r="FJ380" s="37"/>
      <c r="FK380" s="37"/>
      <c r="FL380" s="37"/>
      <c r="FM380" s="37"/>
      <c r="FN380" s="37"/>
      <c r="FO380" s="37"/>
      <c r="FP380" s="37"/>
      <c r="FQ380" s="37"/>
      <c r="FR380" s="37"/>
      <c r="FS380" s="37"/>
      <c r="FT380" s="37"/>
      <c r="FU380" s="37"/>
      <c r="FV380" s="37"/>
      <c r="FW380" s="37"/>
      <c r="FX380" s="37"/>
      <c r="FY380" s="37"/>
      <c r="FZ380" s="37"/>
      <c r="GA380" s="194"/>
      <c r="GB380" s="194"/>
      <c r="GC380" s="194"/>
      <c r="GD380" s="194"/>
      <c r="GE380" s="194"/>
      <c r="GF380" s="194"/>
      <c r="GG380" s="194"/>
      <c r="GH380" s="194"/>
      <c r="GI380" s="194"/>
      <c r="GJ380" s="194"/>
      <c r="GK380" s="194"/>
      <c r="GL380" s="194"/>
      <c r="GM380" s="194">
        <f t="shared" si="47"/>
        <v>0</v>
      </c>
      <c r="GN380" s="194">
        <f t="shared" si="48"/>
        <v>0</v>
      </c>
      <c r="GO380" s="194"/>
      <c r="GP380" s="194"/>
      <c r="GQ380" s="194"/>
      <c r="GR380" s="194"/>
      <c r="GS380" s="194"/>
      <c r="GT380" s="194"/>
      <c r="GU380" s="194"/>
      <c r="GV380" s="194"/>
      <c r="GW380" s="194"/>
      <c r="GX380" s="194">
        <f t="shared" si="49"/>
        <v>0</v>
      </c>
      <c r="GY380" s="194"/>
      <c r="GZ380" s="194"/>
      <c r="HA380" s="194"/>
      <c r="HB380" s="194"/>
      <c r="HC380" s="194"/>
      <c r="HD380" s="194"/>
      <c r="HE380" s="194"/>
      <c r="HF380" s="194"/>
      <c r="HG380" s="194"/>
      <c r="HH380" s="194"/>
      <c r="HI380" s="194"/>
      <c r="HJ380" s="194"/>
      <c r="HK380" s="194"/>
      <c r="HL380" s="194"/>
      <c r="HM380" s="194"/>
      <c r="HN380" s="194"/>
      <c r="HO380" s="194"/>
      <c r="HP380" s="194"/>
      <c r="HQ380" s="194"/>
      <c r="HR380" s="194"/>
      <c r="HS380" s="194"/>
      <c r="HT380" s="194"/>
      <c r="HU380" s="194"/>
    </row>
    <row r="381" spans="1:229" x14ac:dyDescent="0.25">
      <c r="A381" s="17"/>
      <c r="B381" s="18"/>
      <c r="C381" s="18"/>
      <c r="D381" s="19"/>
      <c r="E381" s="18"/>
      <c r="F381" s="18"/>
      <c r="G381" s="16">
        <f t="shared" si="44"/>
        <v>0</v>
      </c>
      <c r="H381" s="16">
        <f t="shared" si="45"/>
        <v>0</v>
      </c>
      <c r="I381" s="36">
        <f t="shared" si="46"/>
        <v>0</v>
      </c>
      <c r="J381" s="38"/>
      <c r="K381" s="38"/>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37"/>
      <c r="EU381" s="37"/>
      <c r="EV381" s="37"/>
      <c r="EW381" s="37"/>
      <c r="EX381" s="37"/>
      <c r="EY381" s="37"/>
      <c r="EZ381" s="37"/>
      <c r="FA381" s="37"/>
      <c r="FB381" s="37"/>
      <c r="FC381" s="37"/>
      <c r="FD381" s="37"/>
      <c r="FE381" s="37"/>
      <c r="FF381" s="37"/>
      <c r="FG381" s="37"/>
      <c r="FH381" s="37"/>
      <c r="FI381" s="37"/>
      <c r="FJ381" s="37"/>
      <c r="FK381" s="37"/>
      <c r="FL381" s="37"/>
      <c r="FM381" s="37"/>
      <c r="FN381" s="37"/>
      <c r="FO381" s="37"/>
      <c r="FP381" s="37"/>
      <c r="FQ381" s="37"/>
      <c r="FR381" s="37"/>
      <c r="FS381" s="37"/>
      <c r="FT381" s="37"/>
      <c r="FU381" s="37"/>
      <c r="FV381" s="37"/>
      <c r="FW381" s="37"/>
      <c r="FX381" s="37"/>
      <c r="FY381" s="37"/>
      <c r="FZ381" s="37"/>
      <c r="GA381" s="194"/>
      <c r="GB381" s="194"/>
      <c r="GC381" s="194"/>
      <c r="GD381" s="194"/>
      <c r="GE381" s="194"/>
      <c r="GF381" s="194"/>
      <c r="GG381" s="194"/>
      <c r="GH381" s="194"/>
      <c r="GI381" s="194"/>
      <c r="GJ381" s="194"/>
      <c r="GK381" s="194"/>
      <c r="GL381" s="194"/>
      <c r="GM381" s="194">
        <f t="shared" si="47"/>
        <v>0</v>
      </c>
      <c r="GN381" s="194">
        <f t="shared" si="48"/>
        <v>0</v>
      </c>
      <c r="GO381" s="194"/>
      <c r="GP381" s="194"/>
      <c r="GQ381" s="194"/>
      <c r="GR381" s="194"/>
      <c r="GS381" s="194"/>
      <c r="GT381" s="194"/>
      <c r="GU381" s="194"/>
      <c r="GV381" s="194"/>
      <c r="GW381" s="194"/>
      <c r="GX381" s="194">
        <f t="shared" si="49"/>
        <v>0</v>
      </c>
      <c r="GY381" s="194"/>
      <c r="GZ381" s="194"/>
      <c r="HA381" s="194"/>
      <c r="HB381" s="194"/>
      <c r="HC381" s="194"/>
      <c r="HD381" s="194"/>
      <c r="HE381" s="194"/>
      <c r="HF381" s="194"/>
      <c r="HG381" s="194"/>
      <c r="HH381" s="194"/>
      <c r="HI381" s="194"/>
      <c r="HJ381" s="194"/>
      <c r="HK381" s="194"/>
      <c r="HL381" s="194"/>
      <c r="HM381" s="194"/>
      <c r="HN381" s="194"/>
      <c r="HO381" s="194"/>
      <c r="HP381" s="194"/>
      <c r="HQ381" s="194"/>
      <c r="HR381" s="194"/>
      <c r="HS381" s="194"/>
      <c r="HT381" s="194"/>
      <c r="HU381" s="194"/>
    </row>
    <row r="382" spans="1:229" x14ac:dyDescent="0.25">
      <c r="A382" s="17"/>
      <c r="B382" s="18"/>
      <c r="C382" s="18"/>
      <c r="D382" s="19"/>
      <c r="E382" s="18"/>
      <c r="F382" s="18"/>
      <c r="G382" s="16">
        <f t="shared" si="44"/>
        <v>0</v>
      </c>
      <c r="H382" s="16">
        <f t="shared" si="45"/>
        <v>0</v>
      </c>
      <c r="I382" s="36">
        <f t="shared" si="46"/>
        <v>0</v>
      </c>
      <c r="J382" s="38"/>
      <c r="K382" s="38"/>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37"/>
      <c r="EV382" s="37"/>
      <c r="EW382" s="37"/>
      <c r="EX382" s="37"/>
      <c r="EY382" s="37"/>
      <c r="EZ382" s="37"/>
      <c r="FA382" s="37"/>
      <c r="FB382" s="37"/>
      <c r="FC382" s="37"/>
      <c r="FD382" s="37"/>
      <c r="FE382" s="37"/>
      <c r="FF382" s="37"/>
      <c r="FG382" s="37"/>
      <c r="FH382" s="37"/>
      <c r="FI382" s="37"/>
      <c r="FJ382" s="37"/>
      <c r="FK382" s="37"/>
      <c r="FL382" s="37"/>
      <c r="FM382" s="37"/>
      <c r="FN382" s="37"/>
      <c r="FO382" s="37"/>
      <c r="FP382" s="37"/>
      <c r="FQ382" s="37"/>
      <c r="FR382" s="37"/>
      <c r="FS382" s="37"/>
      <c r="FT382" s="37"/>
      <c r="FU382" s="37"/>
      <c r="FV382" s="37"/>
      <c r="FW382" s="37"/>
      <c r="FX382" s="37"/>
      <c r="FY382" s="37"/>
      <c r="FZ382" s="37"/>
      <c r="GA382" s="194"/>
      <c r="GB382" s="194"/>
      <c r="GC382" s="194"/>
      <c r="GD382" s="194"/>
      <c r="GE382" s="194"/>
      <c r="GF382" s="194"/>
      <c r="GG382" s="194"/>
      <c r="GH382" s="194"/>
      <c r="GI382" s="194"/>
      <c r="GJ382" s="194"/>
      <c r="GK382" s="194"/>
      <c r="GL382" s="194"/>
      <c r="GM382" s="194">
        <f t="shared" si="47"/>
        <v>0</v>
      </c>
      <c r="GN382" s="194">
        <f t="shared" si="48"/>
        <v>0</v>
      </c>
      <c r="GO382" s="194"/>
      <c r="GP382" s="194"/>
      <c r="GQ382" s="194"/>
      <c r="GR382" s="194"/>
      <c r="GS382" s="194"/>
      <c r="GT382" s="194"/>
      <c r="GU382" s="194"/>
      <c r="GV382" s="194"/>
      <c r="GW382" s="194"/>
      <c r="GX382" s="194">
        <f t="shared" si="49"/>
        <v>0</v>
      </c>
      <c r="GY382" s="194"/>
      <c r="GZ382" s="194"/>
      <c r="HA382" s="194"/>
      <c r="HB382" s="194"/>
      <c r="HC382" s="194"/>
      <c r="HD382" s="194"/>
      <c r="HE382" s="194"/>
      <c r="HF382" s="194"/>
      <c r="HG382" s="194"/>
      <c r="HH382" s="194"/>
      <c r="HI382" s="194"/>
      <c r="HJ382" s="194"/>
      <c r="HK382" s="194"/>
      <c r="HL382" s="194"/>
      <c r="HM382" s="194"/>
      <c r="HN382" s="194"/>
      <c r="HO382" s="194"/>
      <c r="HP382" s="194"/>
      <c r="HQ382" s="194"/>
      <c r="HR382" s="194"/>
      <c r="HS382" s="194"/>
      <c r="HT382" s="194"/>
      <c r="HU382" s="194"/>
    </row>
    <row r="383" spans="1:229" x14ac:dyDescent="0.25">
      <c r="A383" s="17"/>
      <c r="B383" s="18"/>
      <c r="C383" s="18"/>
      <c r="D383" s="19"/>
      <c r="E383" s="18"/>
      <c r="F383" s="18"/>
      <c r="G383" s="16">
        <f t="shared" si="44"/>
        <v>0</v>
      </c>
      <c r="H383" s="16">
        <f t="shared" si="45"/>
        <v>0</v>
      </c>
      <c r="I383" s="36">
        <f t="shared" si="46"/>
        <v>0</v>
      </c>
      <c r="J383" s="38"/>
      <c r="K383" s="38"/>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37"/>
      <c r="EW383" s="37"/>
      <c r="EX383" s="37"/>
      <c r="EY383" s="37"/>
      <c r="EZ383" s="37"/>
      <c r="FA383" s="37"/>
      <c r="FB383" s="37"/>
      <c r="FC383" s="37"/>
      <c r="FD383" s="37"/>
      <c r="FE383" s="37"/>
      <c r="FF383" s="37"/>
      <c r="FG383" s="37"/>
      <c r="FH383" s="37"/>
      <c r="FI383" s="37"/>
      <c r="FJ383" s="37"/>
      <c r="FK383" s="37"/>
      <c r="FL383" s="37"/>
      <c r="FM383" s="37"/>
      <c r="FN383" s="37"/>
      <c r="FO383" s="37"/>
      <c r="FP383" s="37"/>
      <c r="FQ383" s="37"/>
      <c r="FR383" s="37"/>
      <c r="FS383" s="37"/>
      <c r="FT383" s="37"/>
      <c r="FU383" s="37"/>
      <c r="FV383" s="37"/>
      <c r="FW383" s="37"/>
      <c r="FX383" s="37"/>
      <c r="FY383" s="37"/>
      <c r="FZ383" s="37"/>
      <c r="GA383" s="194"/>
      <c r="GB383" s="194"/>
      <c r="GC383" s="194"/>
      <c r="GD383" s="194"/>
      <c r="GE383" s="194"/>
      <c r="GF383" s="194"/>
      <c r="GG383" s="194"/>
      <c r="GH383" s="194"/>
      <c r="GI383" s="194"/>
      <c r="GJ383" s="194"/>
      <c r="GK383" s="194"/>
      <c r="GL383" s="194"/>
      <c r="GM383" s="194">
        <f t="shared" si="47"/>
        <v>0</v>
      </c>
      <c r="GN383" s="194">
        <f t="shared" si="48"/>
        <v>0</v>
      </c>
      <c r="GO383" s="194"/>
      <c r="GP383" s="194"/>
      <c r="GQ383" s="194"/>
      <c r="GR383" s="194"/>
      <c r="GS383" s="194"/>
      <c r="GT383" s="194"/>
      <c r="GU383" s="194"/>
      <c r="GV383" s="194"/>
      <c r="GW383" s="194"/>
      <c r="GX383" s="194">
        <f t="shared" si="49"/>
        <v>0</v>
      </c>
      <c r="GY383" s="194"/>
      <c r="GZ383" s="194"/>
      <c r="HA383" s="194"/>
      <c r="HB383" s="194"/>
      <c r="HC383" s="194"/>
      <c r="HD383" s="194"/>
      <c r="HE383" s="194"/>
      <c r="HF383" s="194"/>
      <c r="HG383" s="194"/>
      <c r="HH383" s="194"/>
      <c r="HI383" s="194"/>
      <c r="HJ383" s="194"/>
      <c r="HK383" s="194"/>
      <c r="HL383" s="194"/>
      <c r="HM383" s="194"/>
      <c r="HN383" s="194"/>
      <c r="HO383" s="194"/>
      <c r="HP383" s="194"/>
      <c r="HQ383" s="194"/>
      <c r="HR383" s="194"/>
      <c r="HS383" s="194"/>
      <c r="HT383" s="194"/>
      <c r="HU383" s="194"/>
    </row>
    <row r="384" spans="1:229" x14ac:dyDescent="0.25">
      <c r="A384" s="17"/>
      <c r="B384" s="18"/>
      <c r="C384" s="18"/>
      <c r="D384" s="19"/>
      <c r="E384" s="18"/>
      <c r="F384" s="18"/>
      <c r="G384" s="16">
        <f t="shared" si="44"/>
        <v>0</v>
      </c>
      <c r="H384" s="16">
        <f t="shared" si="45"/>
        <v>0</v>
      </c>
      <c r="I384" s="36">
        <f t="shared" si="46"/>
        <v>0</v>
      </c>
      <c r="J384" s="38"/>
      <c r="K384" s="38"/>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c r="FF384" s="37"/>
      <c r="FG384" s="37"/>
      <c r="FH384" s="37"/>
      <c r="FI384" s="37"/>
      <c r="FJ384" s="37"/>
      <c r="FK384" s="37"/>
      <c r="FL384" s="37"/>
      <c r="FM384" s="37"/>
      <c r="FN384" s="37"/>
      <c r="FO384" s="37"/>
      <c r="FP384" s="37"/>
      <c r="FQ384" s="37"/>
      <c r="FR384" s="37"/>
      <c r="FS384" s="37"/>
      <c r="FT384" s="37"/>
      <c r="FU384" s="37"/>
      <c r="FV384" s="37"/>
      <c r="FW384" s="37"/>
      <c r="FX384" s="37"/>
      <c r="FY384" s="37"/>
      <c r="FZ384" s="37"/>
      <c r="GA384" s="194"/>
      <c r="GB384" s="194"/>
      <c r="GC384" s="194"/>
      <c r="GD384" s="194"/>
      <c r="GE384" s="194"/>
      <c r="GF384" s="194"/>
      <c r="GG384" s="194"/>
      <c r="GH384" s="194"/>
      <c r="GI384" s="194"/>
      <c r="GJ384" s="194"/>
      <c r="GK384" s="194"/>
      <c r="GL384" s="194"/>
      <c r="GM384" s="194">
        <f t="shared" si="47"/>
        <v>0</v>
      </c>
      <c r="GN384" s="194">
        <f t="shared" si="48"/>
        <v>0</v>
      </c>
      <c r="GO384" s="194"/>
      <c r="GP384" s="194"/>
      <c r="GQ384" s="194"/>
      <c r="GR384" s="194"/>
      <c r="GS384" s="194"/>
      <c r="GT384" s="194"/>
      <c r="GU384" s="194"/>
      <c r="GV384" s="194"/>
      <c r="GW384" s="194"/>
      <c r="GX384" s="194">
        <f t="shared" si="49"/>
        <v>0</v>
      </c>
      <c r="GY384" s="194"/>
      <c r="GZ384" s="194"/>
      <c r="HA384" s="194"/>
      <c r="HB384" s="194"/>
      <c r="HC384" s="194"/>
      <c r="HD384" s="194"/>
      <c r="HE384" s="194"/>
      <c r="HF384" s="194"/>
      <c r="HG384" s="194"/>
      <c r="HH384" s="194"/>
      <c r="HI384" s="194"/>
      <c r="HJ384" s="194"/>
      <c r="HK384" s="194"/>
      <c r="HL384" s="194"/>
      <c r="HM384" s="194"/>
      <c r="HN384" s="194"/>
      <c r="HO384" s="194"/>
      <c r="HP384" s="194"/>
      <c r="HQ384" s="194"/>
      <c r="HR384" s="194"/>
      <c r="HS384" s="194"/>
      <c r="HT384" s="194"/>
      <c r="HU384" s="194"/>
    </row>
    <row r="385" spans="1:229" x14ac:dyDescent="0.25">
      <c r="A385" s="17"/>
      <c r="B385" s="18"/>
      <c r="C385" s="18"/>
      <c r="D385" s="19"/>
      <c r="E385" s="18"/>
      <c r="F385" s="18"/>
      <c r="G385" s="16">
        <f t="shared" si="44"/>
        <v>0</v>
      </c>
      <c r="H385" s="16">
        <f t="shared" si="45"/>
        <v>0</v>
      </c>
      <c r="I385" s="36">
        <f t="shared" si="46"/>
        <v>0</v>
      </c>
      <c r="J385" s="38"/>
      <c r="K385" s="38"/>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c r="FF385" s="37"/>
      <c r="FG385" s="37"/>
      <c r="FH385" s="37"/>
      <c r="FI385" s="37"/>
      <c r="FJ385" s="37"/>
      <c r="FK385" s="37"/>
      <c r="FL385" s="37"/>
      <c r="FM385" s="37"/>
      <c r="FN385" s="37"/>
      <c r="FO385" s="37"/>
      <c r="FP385" s="37"/>
      <c r="FQ385" s="37"/>
      <c r="FR385" s="37"/>
      <c r="FS385" s="37"/>
      <c r="FT385" s="37"/>
      <c r="FU385" s="37"/>
      <c r="FV385" s="37"/>
      <c r="FW385" s="37"/>
      <c r="FX385" s="37"/>
      <c r="FY385" s="37"/>
      <c r="FZ385" s="37"/>
      <c r="GA385" s="194"/>
      <c r="GB385" s="194"/>
      <c r="GC385" s="194"/>
      <c r="GD385" s="194"/>
      <c r="GE385" s="194"/>
      <c r="GF385" s="194"/>
      <c r="GG385" s="194"/>
      <c r="GH385" s="194"/>
      <c r="GI385" s="194"/>
      <c r="GJ385" s="194"/>
      <c r="GK385" s="194"/>
      <c r="GL385" s="194"/>
      <c r="GM385" s="194">
        <f t="shared" si="47"/>
        <v>0</v>
      </c>
      <c r="GN385" s="194">
        <f t="shared" si="48"/>
        <v>0</v>
      </c>
      <c r="GO385" s="194"/>
      <c r="GP385" s="194"/>
      <c r="GQ385" s="194"/>
      <c r="GR385" s="194"/>
      <c r="GS385" s="194"/>
      <c r="GT385" s="194"/>
      <c r="GU385" s="194"/>
      <c r="GV385" s="194"/>
      <c r="GW385" s="194"/>
      <c r="GX385" s="194">
        <f t="shared" si="49"/>
        <v>0</v>
      </c>
      <c r="GY385" s="194"/>
      <c r="GZ385" s="194"/>
      <c r="HA385" s="194"/>
      <c r="HB385" s="194"/>
      <c r="HC385" s="194"/>
      <c r="HD385" s="194"/>
      <c r="HE385" s="194"/>
      <c r="HF385" s="194"/>
      <c r="HG385" s="194"/>
      <c r="HH385" s="194"/>
      <c r="HI385" s="194"/>
      <c r="HJ385" s="194"/>
      <c r="HK385" s="194"/>
      <c r="HL385" s="194"/>
      <c r="HM385" s="194"/>
      <c r="HN385" s="194"/>
      <c r="HO385" s="194"/>
      <c r="HP385" s="194"/>
      <c r="HQ385" s="194"/>
      <c r="HR385" s="194"/>
      <c r="HS385" s="194"/>
      <c r="HT385" s="194"/>
      <c r="HU385" s="194"/>
    </row>
    <row r="386" spans="1:229" x14ac:dyDescent="0.25">
      <c r="A386" s="17"/>
      <c r="B386" s="18"/>
      <c r="C386" s="18"/>
      <c r="D386" s="19"/>
      <c r="E386" s="18"/>
      <c r="F386" s="18"/>
      <c r="G386" s="16">
        <f t="shared" si="44"/>
        <v>0</v>
      </c>
      <c r="H386" s="16">
        <f t="shared" si="45"/>
        <v>0</v>
      </c>
      <c r="I386" s="36">
        <f t="shared" si="46"/>
        <v>0</v>
      </c>
      <c r="J386" s="38"/>
      <c r="K386" s="38"/>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c r="FF386" s="37"/>
      <c r="FG386" s="37"/>
      <c r="FH386" s="37"/>
      <c r="FI386" s="37"/>
      <c r="FJ386" s="37"/>
      <c r="FK386" s="37"/>
      <c r="FL386" s="37"/>
      <c r="FM386" s="37"/>
      <c r="FN386" s="37"/>
      <c r="FO386" s="37"/>
      <c r="FP386" s="37"/>
      <c r="FQ386" s="37"/>
      <c r="FR386" s="37"/>
      <c r="FS386" s="37"/>
      <c r="FT386" s="37"/>
      <c r="FU386" s="37"/>
      <c r="FV386" s="37"/>
      <c r="FW386" s="37"/>
      <c r="FX386" s="37"/>
      <c r="FY386" s="37"/>
      <c r="FZ386" s="37"/>
      <c r="GA386" s="194"/>
      <c r="GB386" s="194"/>
      <c r="GC386" s="194"/>
      <c r="GD386" s="194"/>
      <c r="GE386" s="194"/>
      <c r="GF386" s="194"/>
      <c r="GG386" s="194"/>
      <c r="GH386" s="194"/>
      <c r="GI386" s="194"/>
      <c r="GJ386" s="194"/>
      <c r="GK386" s="194"/>
      <c r="GL386" s="194"/>
      <c r="GM386" s="194">
        <f t="shared" si="47"/>
        <v>0</v>
      </c>
      <c r="GN386" s="194">
        <f t="shared" si="48"/>
        <v>0</v>
      </c>
      <c r="GO386" s="194"/>
      <c r="GP386" s="194"/>
      <c r="GQ386" s="194"/>
      <c r="GR386" s="194"/>
      <c r="GS386" s="194"/>
      <c r="GT386" s="194"/>
      <c r="GU386" s="194"/>
      <c r="GV386" s="194"/>
      <c r="GW386" s="194"/>
      <c r="GX386" s="194">
        <f t="shared" si="49"/>
        <v>0</v>
      </c>
      <c r="GY386" s="194"/>
      <c r="GZ386" s="194"/>
      <c r="HA386" s="194"/>
      <c r="HB386" s="194"/>
      <c r="HC386" s="194"/>
      <c r="HD386" s="194"/>
      <c r="HE386" s="194"/>
      <c r="HF386" s="194"/>
      <c r="HG386" s="194"/>
      <c r="HH386" s="194"/>
      <c r="HI386" s="194"/>
      <c r="HJ386" s="194"/>
      <c r="HK386" s="194"/>
      <c r="HL386" s="194"/>
      <c r="HM386" s="194"/>
      <c r="HN386" s="194"/>
      <c r="HO386" s="194"/>
      <c r="HP386" s="194"/>
      <c r="HQ386" s="194"/>
      <c r="HR386" s="194"/>
      <c r="HS386" s="194"/>
      <c r="HT386" s="194"/>
      <c r="HU386" s="194"/>
    </row>
    <row r="387" spans="1:229" x14ac:dyDescent="0.25">
      <c r="A387" s="17"/>
      <c r="B387" s="18"/>
      <c r="C387" s="18"/>
      <c r="D387" s="19"/>
      <c r="E387" s="18"/>
      <c r="F387" s="18"/>
      <c r="G387" s="16">
        <f t="shared" si="44"/>
        <v>0</v>
      </c>
      <c r="H387" s="16">
        <f t="shared" si="45"/>
        <v>0</v>
      </c>
      <c r="I387" s="36">
        <f t="shared" si="46"/>
        <v>0</v>
      </c>
      <c r="J387" s="38"/>
      <c r="K387" s="38"/>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c r="FF387" s="37"/>
      <c r="FG387" s="37"/>
      <c r="FH387" s="37"/>
      <c r="FI387" s="37"/>
      <c r="FJ387" s="37"/>
      <c r="FK387" s="37"/>
      <c r="FL387" s="37"/>
      <c r="FM387" s="37"/>
      <c r="FN387" s="37"/>
      <c r="FO387" s="37"/>
      <c r="FP387" s="37"/>
      <c r="FQ387" s="37"/>
      <c r="FR387" s="37"/>
      <c r="FS387" s="37"/>
      <c r="FT387" s="37"/>
      <c r="FU387" s="37"/>
      <c r="FV387" s="37"/>
      <c r="FW387" s="37"/>
      <c r="FX387" s="37"/>
      <c r="FY387" s="37"/>
      <c r="FZ387" s="37"/>
      <c r="GA387" s="194"/>
      <c r="GB387" s="194"/>
      <c r="GC387" s="194"/>
      <c r="GD387" s="194"/>
      <c r="GE387" s="194"/>
      <c r="GF387" s="194"/>
      <c r="GG387" s="194"/>
      <c r="GH387" s="194"/>
      <c r="GI387" s="194"/>
      <c r="GJ387" s="194"/>
      <c r="GK387" s="194"/>
      <c r="GL387" s="194"/>
      <c r="GM387" s="194">
        <f t="shared" si="47"/>
        <v>0</v>
      </c>
      <c r="GN387" s="194">
        <f t="shared" si="48"/>
        <v>0</v>
      </c>
      <c r="GO387" s="194"/>
      <c r="GP387" s="194"/>
      <c r="GQ387" s="194"/>
      <c r="GR387" s="194"/>
      <c r="GS387" s="194"/>
      <c r="GT387" s="194"/>
      <c r="GU387" s="194"/>
      <c r="GV387" s="194"/>
      <c r="GW387" s="194"/>
      <c r="GX387" s="194">
        <f t="shared" si="49"/>
        <v>0</v>
      </c>
      <c r="GY387" s="194"/>
      <c r="GZ387" s="194"/>
      <c r="HA387" s="194"/>
      <c r="HB387" s="194"/>
      <c r="HC387" s="194"/>
      <c r="HD387" s="194"/>
      <c r="HE387" s="194"/>
      <c r="HF387" s="194"/>
      <c r="HG387" s="194"/>
      <c r="HH387" s="194"/>
      <c r="HI387" s="194"/>
      <c r="HJ387" s="194"/>
      <c r="HK387" s="194"/>
      <c r="HL387" s="194"/>
      <c r="HM387" s="194"/>
      <c r="HN387" s="194"/>
      <c r="HO387" s="194"/>
      <c r="HP387" s="194"/>
      <c r="HQ387" s="194"/>
      <c r="HR387" s="194"/>
      <c r="HS387" s="194"/>
      <c r="HT387" s="194"/>
      <c r="HU387" s="194"/>
    </row>
    <row r="388" spans="1:229" x14ac:dyDescent="0.25">
      <c r="A388" s="17"/>
      <c r="B388" s="18"/>
      <c r="C388" s="18"/>
      <c r="D388" s="19"/>
      <c r="E388" s="18"/>
      <c r="F388" s="18"/>
      <c r="G388" s="16">
        <f t="shared" si="44"/>
        <v>0</v>
      </c>
      <c r="H388" s="16">
        <f t="shared" si="45"/>
        <v>0</v>
      </c>
      <c r="I388" s="36">
        <f t="shared" si="46"/>
        <v>0</v>
      </c>
      <c r="J388" s="38"/>
      <c r="K388" s="38"/>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c r="FF388" s="37"/>
      <c r="FG388" s="37"/>
      <c r="FH388" s="37"/>
      <c r="FI388" s="37"/>
      <c r="FJ388" s="37"/>
      <c r="FK388" s="37"/>
      <c r="FL388" s="37"/>
      <c r="FM388" s="37"/>
      <c r="FN388" s="37"/>
      <c r="FO388" s="37"/>
      <c r="FP388" s="37"/>
      <c r="FQ388" s="37"/>
      <c r="FR388" s="37"/>
      <c r="FS388" s="37"/>
      <c r="FT388" s="37"/>
      <c r="FU388" s="37"/>
      <c r="FV388" s="37"/>
      <c r="FW388" s="37"/>
      <c r="FX388" s="37"/>
      <c r="FY388" s="37"/>
      <c r="FZ388" s="37"/>
      <c r="GA388" s="194"/>
      <c r="GB388" s="194"/>
      <c r="GC388" s="194"/>
      <c r="GD388" s="194"/>
      <c r="GE388" s="194"/>
      <c r="GF388" s="194"/>
      <c r="GG388" s="194"/>
      <c r="GH388" s="194"/>
      <c r="GI388" s="194"/>
      <c r="GJ388" s="194"/>
      <c r="GK388" s="194"/>
      <c r="GL388" s="194"/>
      <c r="GM388" s="194">
        <f t="shared" si="47"/>
        <v>0</v>
      </c>
      <c r="GN388" s="194">
        <f t="shared" si="48"/>
        <v>0</v>
      </c>
      <c r="GO388" s="194"/>
      <c r="GP388" s="194"/>
      <c r="GQ388" s="194"/>
      <c r="GR388" s="194"/>
      <c r="GS388" s="194"/>
      <c r="GT388" s="194"/>
      <c r="GU388" s="194"/>
      <c r="GV388" s="194"/>
      <c r="GW388" s="194"/>
      <c r="GX388" s="194">
        <f t="shared" si="49"/>
        <v>0</v>
      </c>
      <c r="GY388" s="194"/>
      <c r="GZ388" s="194"/>
      <c r="HA388" s="194"/>
      <c r="HB388" s="194"/>
      <c r="HC388" s="194"/>
      <c r="HD388" s="194"/>
      <c r="HE388" s="194"/>
      <c r="HF388" s="194"/>
      <c r="HG388" s="194"/>
      <c r="HH388" s="194"/>
      <c r="HI388" s="194"/>
      <c r="HJ388" s="194"/>
      <c r="HK388" s="194"/>
      <c r="HL388" s="194"/>
      <c r="HM388" s="194"/>
      <c r="HN388" s="194"/>
      <c r="HO388" s="194"/>
      <c r="HP388" s="194"/>
      <c r="HQ388" s="194"/>
      <c r="HR388" s="194"/>
      <c r="HS388" s="194"/>
      <c r="HT388" s="194"/>
      <c r="HU388" s="194"/>
    </row>
    <row r="389" spans="1:229" x14ac:dyDescent="0.25">
      <c r="A389" s="17"/>
      <c r="B389" s="18"/>
      <c r="C389" s="18"/>
      <c r="D389" s="19"/>
      <c r="E389" s="18"/>
      <c r="F389" s="18"/>
      <c r="G389" s="16">
        <f t="shared" ref="G389:G452" si="50">J389+L389+N389+O389+P389+T389+U389+V389+AN389+AP389+BA389+BC389+DP389+DR389+EE389+EG389+EJ389+EL389+ES389+EU389+FE389+FG389+FP389+GA389+GC389+HJ389+HL389+CZ389+DB389+FR389+GP389+HE389+BW389</f>
        <v>0</v>
      </c>
      <c r="H389" s="16">
        <f t="shared" ref="H389:H452" si="51">SUM(K389,M389,Q389,R389,S389,W389,X389,Y389,AO389,AQ389,AR389,AS389,AU389,AX389,BB389,BD389,BK389,BL389,BM389,BQ389,BR389,BT389,DG389,DH389,DI389,DQ389,DS389,DW389,DX389,DY389,,EF389,EH389,EK389,EM389,ET389,EV389,EW389,EX389,EY389,FW389,GB389,GD389,GE389,GF389,GG389,GH389,GI389,GK389,HK389,HM389,HN389,HO389,HP389,HQ389,HR389,HU389,FF389,FH389,FI389,FJ389,FK389,FN389,FQ389,FS389,FT389,FU389,FV389,FX389,AT389,AV389,AW389,BE389,BF389,BG389,BH389,GJ389,FL389,DZ389,EN389,EO389,EP389,EQ389,EZ389,FA389,FC389,FB389,FM389,FY389,Z389,AA389,AB389,AC389,AD389,AE389,AF389,AG389,AH389,AI389,AJ389,AK389,HS389,HT389,BY389,DA389,DC389,DD389,DE389,DF389,DT389,DU389,DV389,GR389,GV389,GY389,GZ389,HA389,HC389,HG389,GT389)</f>
        <v>0</v>
      </c>
      <c r="I389" s="36">
        <f t="shared" ref="I389:I452" si="52">G389+H389</f>
        <v>0</v>
      </c>
      <c r="J389" s="38"/>
      <c r="K389" s="38"/>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c r="FF389" s="37"/>
      <c r="FG389" s="37"/>
      <c r="FH389" s="37"/>
      <c r="FI389" s="37"/>
      <c r="FJ389" s="37"/>
      <c r="FK389" s="37"/>
      <c r="FL389" s="37"/>
      <c r="FM389" s="37"/>
      <c r="FN389" s="37"/>
      <c r="FO389" s="37"/>
      <c r="FP389" s="37"/>
      <c r="FQ389" s="37"/>
      <c r="FR389" s="37"/>
      <c r="FS389" s="37"/>
      <c r="FT389" s="37"/>
      <c r="FU389" s="37"/>
      <c r="FV389" s="37"/>
      <c r="FW389" s="37"/>
      <c r="FX389" s="37"/>
      <c r="FY389" s="37"/>
      <c r="FZ389" s="37"/>
      <c r="GA389" s="194"/>
      <c r="GB389" s="194"/>
      <c r="GC389" s="194"/>
      <c r="GD389" s="194"/>
      <c r="GE389" s="194"/>
      <c r="GF389" s="194"/>
      <c r="GG389" s="194"/>
      <c r="GH389" s="194"/>
      <c r="GI389" s="194"/>
      <c r="GJ389" s="194"/>
      <c r="GK389" s="194"/>
      <c r="GL389" s="194"/>
      <c r="GM389" s="194">
        <f t="shared" si="47"/>
        <v>0</v>
      </c>
      <c r="GN389" s="194">
        <f t="shared" si="48"/>
        <v>0</v>
      </c>
      <c r="GO389" s="194"/>
      <c r="GP389" s="194"/>
      <c r="GQ389" s="194"/>
      <c r="GR389" s="194"/>
      <c r="GS389" s="194"/>
      <c r="GT389" s="194"/>
      <c r="GU389" s="194"/>
      <c r="GV389" s="194"/>
      <c r="GW389" s="194"/>
      <c r="GX389" s="194">
        <f t="shared" si="49"/>
        <v>0</v>
      </c>
      <c r="GY389" s="194"/>
      <c r="GZ389" s="194"/>
      <c r="HA389" s="194"/>
      <c r="HB389" s="194"/>
      <c r="HC389" s="194"/>
      <c r="HD389" s="194"/>
      <c r="HE389" s="194"/>
      <c r="HF389" s="194"/>
      <c r="HG389" s="194"/>
      <c r="HH389" s="194"/>
      <c r="HI389" s="194"/>
      <c r="HJ389" s="194"/>
      <c r="HK389" s="194"/>
      <c r="HL389" s="194"/>
      <c r="HM389" s="194"/>
      <c r="HN389" s="194"/>
      <c r="HO389" s="194"/>
      <c r="HP389" s="194"/>
      <c r="HQ389" s="194"/>
      <c r="HR389" s="194"/>
      <c r="HS389" s="194"/>
      <c r="HT389" s="194"/>
      <c r="HU389" s="194"/>
    </row>
    <row r="390" spans="1:229" x14ac:dyDescent="0.25">
      <c r="A390" s="17"/>
      <c r="B390" s="18"/>
      <c r="C390" s="18"/>
      <c r="D390" s="19"/>
      <c r="E390" s="18"/>
      <c r="F390" s="18"/>
      <c r="G390" s="16">
        <f t="shared" si="50"/>
        <v>0</v>
      </c>
      <c r="H390" s="16">
        <f t="shared" si="51"/>
        <v>0</v>
      </c>
      <c r="I390" s="36">
        <f t="shared" si="52"/>
        <v>0</v>
      </c>
      <c r="J390" s="38"/>
      <c r="K390" s="38"/>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c r="FF390" s="37"/>
      <c r="FG390" s="37"/>
      <c r="FH390" s="37"/>
      <c r="FI390" s="37"/>
      <c r="FJ390" s="37"/>
      <c r="FK390" s="37"/>
      <c r="FL390" s="37"/>
      <c r="FM390" s="37"/>
      <c r="FN390" s="37"/>
      <c r="FO390" s="37"/>
      <c r="FP390" s="37"/>
      <c r="FQ390" s="37"/>
      <c r="FR390" s="37"/>
      <c r="FS390" s="37"/>
      <c r="FT390" s="37"/>
      <c r="FU390" s="37"/>
      <c r="FV390" s="37"/>
      <c r="FW390" s="37"/>
      <c r="FX390" s="37"/>
      <c r="FY390" s="37"/>
      <c r="FZ390" s="37"/>
      <c r="GA390" s="194"/>
      <c r="GB390" s="194"/>
      <c r="GC390" s="194"/>
      <c r="GD390" s="194"/>
      <c r="GE390" s="194"/>
      <c r="GF390" s="194"/>
      <c r="GG390" s="194"/>
      <c r="GH390" s="194"/>
      <c r="GI390" s="194"/>
      <c r="GJ390" s="194"/>
      <c r="GK390" s="194"/>
      <c r="GL390" s="194"/>
      <c r="GM390" s="194">
        <f t="shared" ref="GM390:GM453" si="53">SUM(GO390,GQ390,GU390,GW390,HB390,HD390,HF390)</f>
        <v>0</v>
      </c>
      <c r="GN390" s="194">
        <f t="shared" ref="GN390:GN453" si="54">SUM(GP390,GR390,GV390,GX390,HC390,HE390,HG390,GT390)</f>
        <v>0</v>
      </c>
      <c r="GO390" s="194"/>
      <c r="GP390" s="194"/>
      <c r="GQ390" s="194"/>
      <c r="GR390" s="194"/>
      <c r="GS390" s="194"/>
      <c r="GT390" s="194"/>
      <c r="GU390" s="194"/>
      <c r="GV390" s="194"/>
      <c r="GW390" s="194"/>
      <c r="GX390" s="194">
        <f t="shared" ref="GX390:GX453" si="55">SUM(GY390:HA390)</f>
        <v>0</v>
      </c>
      <c r="GY390" s="194"/>
      <c r="GZ390" s="194"/>
      <c r="HA390" s="194"/>
      <c r="HB390" s="194"/>
      <c r="HC390" s="194"/>
      <c r="HD390" s="194"/>
      <c r="HE390" s="194"/>
      <c r="HF390" s="194"/>
      <c r="HG390" s="194"/>
      <c r="HH390" s="194"/>
      <c r="HI390" s="194"/>
      <c r="HJ390" s="194"/>
      <c r="HK390" s="194"/>
      <c r="HL390" s="194"/>
      <c r="HM390" s="194"/>
      <c r="HN390" s="194"/>
      <c r="HO390" s="194"/>
      <c r="HP390" s="194"/>
      <c r="HQ390" s="194"/>
      <c r="HR390" s="194"/>
      <c r="HS390" s="194"/>
      <c r="HT390" s="194"/>
      <c r="HU390" s="194"/>
    </row>
    <row r="391" spans="1:229" x14ac:dyDescent="0.25">
      <c r="A391" s="17"/>
      <c r="B391" s="18"/>
      <c r="C391" s="18"/>
      <c r="D391" s="19"/>
      <c r="E391" s="18"/>
      <c r="F391" s="18"/>
      <c r="G391" s="16">
        <f t="shared" si="50"/>
        <v>0</v>
      </c>
      <c r="H391" s="16">
        <f t="shared" si="51"/>
        <v>0</v>
      </c>
      <c r="I391" s="36">
        <f t="shared" si="52"/>
        <v>0</v>
      </c>
      <c r="J391" s="38"/>
      <c r="K391" s="38"/>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c r="FF391" s="37"/>
      <c r="FG391" s="37"/>
      <c r="FH391" s="37"/>
      <c r="FI391" s="37"/>
      <c r="FJ391" s="37"/>
      <c r="FK391" s="37"/>
      <c r="FL391" s="37"/>
      <c r="FM391" s="37"/>
      <c r="FN391" s="37"/>
      <c r="FO391" s="37"/>
      <c r="FP391" s="37"/>
      <c r="FQ391" s="37"/>
      <c r="FR391" s="37"/>
      <c r="FS391" s="37"/>
      <c r="FT391" s="37"/>
      <c r="FU391" s="37"/>
      <c r="FV391" s="37"/>
      <c r="FW391" s="37"/>
      <c r="FX391" s="37"/>
      <c r="FY391" s="37"/>
      <c r="FZ391" s="37"/>
      <c r="GA391" s="194"/>
      <c r="GB391" s="194"/>
      <c r="GC391" s="194"/>
      <c r="GD391" s="194"/>
      <c r="GE391" s="194"/>
      <c r="GF391" s="194"/>
      <c r="GG391" s="194"/>
      <c r="GH391" s="194"/>
      <c r="GI391" s="194"/>
      <c r="GJ391" s="194"/>
      <c r="GK391" s="194"/>
      <c r="GL391" s="194"/>
      <c r="GM391" s="194">
        <f t="shared" si="53"/>
        <v>0</v>
      </c>
      <c r="GN391" s="194">
        <f t="shared" si="54"/>
        <v>0</v>
      </c>
      <c r="GO391" s="194"/>
      <c r="GP391" s="194"/>
      <c r="GQ391" s="194"/>
      <c r="GR391" s="194"/>
      <c r="GS391" s="194"/>
      <c r="GT391" s="194"/>
      <c r="GU391" s="194"/>
      <c r="GV391" s="194"/>
      <c r="GW391" s="194"/>
      <c r="GX391" s="194">
        <f t="shared" si="55"/>
        <v>0</v>
      </c>
      <c r="GY391" s="194"/>
      <c r="GZ391" s="194"/>
      <c r="HA391" s="194"/>
      <c r="HB391" s="194"/>
      <c r="HC391" s="194"/>
      <c r="HD391" s="194"/>
      <c r="HE391" s="194"/>
      <c r="HF391" s="194"/>
      <c r="HG391" s="194"/>
      <c r="HH391" s="194"/>
      <c r="HI391" s="194"/>
      <c r="HJ391" s="194"/>
      <c r="HK391" s="194"/>
      <c r="HL391" s="194"/>
      <c r="HM391" s="194"/>
      <c r="HN391" s="194"/>
      <c r="HO391" s="194"/>
      <c r="HP391" s="194"/>
      <c r="HQ391" s="194"/>
      <c r="HR391" s="194"/>
      <c r="HS391" s="194"/>
      <c r="HT391" s="194"/>
      <c r="HU391" s="194"/>
    </row>
    <row r="392" spans="1:229" x14ac:dyDescent="0.25">
      <c r="A392" s="17"/>
      <c r="B392" s="18"/>
      <c r="C392" s="18"/>
      <c r="D392" s="19"/>
      <c r="E392" s="18"/>
      <c r="F392" s="18"/>
      <c r="G392" s="16">
        <f t="shared" si="50"/>
        <v>0</v>
      </c>
      <c r="H392" s="16">
        <f t="shared" si="51"/>
        <v>0</v>
      </c>
      <c r="I392" s="36">
        <f t="shared" si="52"/>
        <v>0</v>
      </c>
      <c r="J392" s="38"/>
      <c r="K392" s="38"/>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c r="FF392" s="37"/>
      <c r="FG392" s="37"/>
      <c r="FH392" s="37"/>
      <c r="FI392" s="37"/>
      <c r="FJ392" s="37"/>
      <c r="FK392" s="37"/>
      <c r="FL392" s="37"/>
      <c r="FM392" s="37"/>
      <c r="FN392" s="37"/>
      <c r="FO392" s="37"/>
      <c r="FP392" s="37"/>
      <c r="FQ392" s="37"/>
      <c r="FR392" s="37"/>
      <c r="FS392" s="37"/>
      <c r="FT392" s="37"/>
      <c r="FU392" s="37"/>
      <c r="FV392" s="37"/>
      <c r="FW392" s="37"/>
      <c r="FX392" s="37"/>
      <c r="FY392" s="37"/>
      <c r="FZ392" s="37"/>
      <c r="GA392" s="194"/>
      <c r="GB392" s="194"/>
      <c r="GC392" s="194"/>
      <c r="GD392" s="194"/>
      <c r="GE392" s="194"/>
      <c r="GF392" s="194"/>
      <c r="GG392" s="194"/>
      <c r="GH392" s="194"/>
      <c r="GI392" s="194"/>
      <c r="GJ392" s="194"/>
      <c r="GK392" s="194"/>
      <c r="GL392" s="194"/>
      <c r="GM392" s="194">
        <f t="shared" si="53"/>
        <v>0</v>
      </c>
      <c r="GN392" s="194">
        <f t="shared" si="54"/>
        <v>0</v>
      </c>
      <c r="GO392" s="194"/>
      <c r="GP392" s="194"/>
      <c r="GQ392" s="194"/>
      <c r="GR392" s="194"/>
      <c r="GS392" s="194"/>
      <c r="GT392" s="194"/>
      <c r="GU392" s="194"/>
      <c r="GV392" s="194"/>
      <c r="GW392" s="194"/>
      <c r="GX392" s="194">
        <f t="shared" si="55"/>
        <v>0</v>
      </c>
      <c r="GY392" s="194"/>
      <c r="GZ392" s="194"/>
      <c r="HA392" s="194"/>
      <c r="HB392" s="194"/>
      <c r="HC392" s="194"/>
      <c r="HD392" s="194"/>
      <c r="HE392" s="194"/>
      <c r="HF392" s="194"/>
      <c r="HG392" s="194"/>
      <c r="HH392" s="194"/>
      <c r="HI392" s="194"/>
      <c r="HJ392" s="194"/>
      <c r="HK392" s="194"/>
      <c r="HL392" s="194"/>
      <c r="HM392" s="194"/>
      <c r="HN392" s="194"/>
      <c r="HO392" s="194"/>
      <c r="HP392" s="194"/>
      <c r="HQ392" s="194"/>
      <c r="HR392" s="194"/>
      <c r="HS392" s="194"/>
      <c r="HT392" s="194"/>
      <c r="HU392" s="194"/>
    </row>
    <row r="393" spans="1:229" x14ac:dyDescent="0.25">
      <c r="A393" s="17"/>
      <c r="B393" s="18"/>
      <c r="C393" s="18"/>
      <c r="D393" s="19"/>
      <c r="E393" s="18"/>
      <c r="F393" s="18"/>
      <c r="G393" s="16">
        <f t="shared" si="50"/>
        <v>0</v>
      </c>
      <c r="H393" s="16">
        <f t="shared" si="51"/>
        <v>0</v>
      </c>
      <c r="I393" s="36">
        <f t="shared" si="52"/>
        <v>0</v>
      </c>
      <c r="J393" s="38"/>
      <c r="K393" s="38"/>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c r="FF393" s="37"/>
      <c r="FG393" s="37"/>
      <c r="FH393" s="37"/>
      <c r="FI393" s="37"/>
      <c r="FJ393" s="37"/>
      <c r="FK393" s="37"/>
      <c r="FL393" s="37"/>
      <c r="FM393" s="37"/>
      <c r="FN393" s="37"/>
      <c r="FO393" s="37"/>
      <c r="FP393" s="37"/>
      <c r="FQ393" s="37"/>
      <c r="FR393" s="37"/>
      <c r="FS393" s="37"/>
      <c r="FT393" s="37"/>
      <c r="FU393" s="37"/>
      <c r="FV393" s="37"/>
      <c r="FW393" s="37"/>
      <c r="FX393" s="37"/>
      <c r="FY393" s="37"/>
      <c r="FZ393" s="37"/>
      <c r="GA393" s="194"/>
      <c r="GB393" s="194"/>
      <c r="GC393" s="194"/>
      <c r="GD393" s="194"/>
      <c r="GE393" s="194"/>
      <c r="GF393" s="194"/>
      <c r="GG393" s="194"/>
      <c r="GH393" s="194"/>
      <c r="GI393" s="194"/>
      <c r="GJ393" s="194"/>
      <c r="GK393" s="194"/>
      <c r="GL393" s="194"/>
      <c r="GM393" s="194">
        <f t="shared" si="53"/>
        <v>0</v>
      </c>
      <c r="GN393" s="194">
        <f t="shared" si="54"/>
        <v>0</v>
      </c>
      <c r="GO393" s="194"/>
      <c r="GP393" s="194"/>
      <c r="GQ393" s="194"/>
      <c r="GR393" s="194"/>
      <c r="GS393" s="194"/>
      <c r="GT393" s="194"/>
      <c r="GU393" s="194"/>
      <c r="GV393" s="194"/>
      <c r="GW393" s="194"/>
      <c r="GX393" s="194">
        <f t="shared" si="55"/>
        <v>0</v>
      </c>
      <c r="GY393" s="194"/>
      <c r="GZ393" s="194"/>
      <c r="HA393" s="194"/>
      <c r="HB393" s="194"/>
      <c r="HC393" s="194"/>
      <c r="HD393" s="194"/>
      <c r="HE393" s="194"/>
      <c r="HF393" s="194"/>
      <c r="HG393" s="194"/>
      <c r="HH393" s="194"/>
      <c r="HI393" s="194"/>
      <c r="HJ393" s="194"/>
      <c r="HK393" s="194"/>
      <c r="HL393" s="194"/>
      <c r="HM393" s="194"/>
      <c r="HN393" s="194"/>
      <c r="HO393" s="194"/>
      <c r="HP393" s="194"/>
      <c r="HQ393" s="194"/>
      <c r="HR393" s="194"/>
      <c r="HS393" s="194"/>
      <c r="HT393" s="194"/>
      <c r="HU393" s="194"/>
    </row>
    <row r="394" spans="1:229" x14ac:dyDescent="0.25">
      <c r="A394" s="17"/>
      <c r="B394" s="18"/>
      <c r="C394" s="18"/>
      <c r="D394" s="19"/>
      <c r="E394" s="18"/>
      <c r="F394" s="18"/>
      <c r="G394" s="16">
        <f t="shared" si="50"/>
        <v>0</v>
      </c>
      <c r="H394" s="16">
        <f t="shared" si="51"/>
        <v>0</v>
      </c>
      <c r="I394" s="36">
        <f t="shared" si="52"/>
        <v>0</v>
      </c>
      <c r="J394" s="38"/>
      <c r="K394" s="38"/>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c r="FF394" s="37"/>
      <c r="FG394" s="37"/>
      <c r="FH394" s="37"/>
      <c r="FI394" s="37"/>
      <c r="FJ394" s="37"/>
      <c r="FK394" s="37"/>
      <c r="FL394" s="37"/>
      <c r="FM394" s="37"/>
      <c r="FN394" s="37"/>
      <c r="FO394" s="37"/>
      <c r="FP394" s="37"/>
      <c r="FQ394" s="37"/>
      <c r="FR394" s="37"/>
      <c r="FS394" s="37"/>
      <c r="FT394" s="37"/>
      <c r="FU394" s="37"/>
      <c r="FV394" s="37"/>
      <c r="FW394" s="37"/>
      <c r="FX394" s="37"/>
      <c r="FY394" s="37"/>
      <c r="FZ394" s="37"/>
      <c r="GA394" s="194"/>
      <c r="GB394" s="194"/>
      <c r="GC394" s="194"/>
      <c r="GD394" s="194"/>
      <c r="GE394" s="194"/>
      <c r="GF394" s="194"/>
      <c r="GG394" s="194"/>
      <c r="GH394" s="194"/>
      <c r="GI394" s="194"/>
      <c r="GJ394" s="194"/>
      <c r="GK394" s="194"/>
      <c r="GL394" s="194"/>
      <c r="GM394" s="194">
        <f t="shared" si="53"/>
        <v>0</v>
      </c>
      <c r="GN394" s="194">
        <f t="shared" si="54"/>
        <v>0</v>
      </c>
      <c r="GO394" s="194"/>
      <c r="GP394" s="194"/>
      <c r="GQ394" s="194"/>
      <c r="GR394" s="194"/>
      <c r="GS394" s="194"/>
      <c r="GT394" s="194"/>
      <c r="GU394" s="194"/>
      <c r="GV394" s="194"/>
      <c r="GW394" s="194"/>
      <c r="GX394" s="194">
        <f t="shared" si="55"/>
        <v>0</v>
      </c>
      <c r="GY394" s="194"/>
      <c r="GZ394" s="194"/>
      <c r="HA394" s="194"/>
      <c r="HB394" s="194"/>
      <c r="HC394" s="194"/>
      <c r="HD394" s="194"/>
      <c r="HE394" s="194"/>
      <c r="HF394" s="194"/>
      <c r="HG394" s="194"/>
      <c r="HH394" s="194"/>
      <c r="HI394" s="194"/>
      <c r="HJ394" s="194"/>
      <c r="HK394" s="194"/>
      <c r="HL394" s="194"/>
      <c r="HM394" s="194"/>
      <c r="HN394" s="194"/>
      <c r="HO394" s="194"/>
      <c r="HP394" s="194"/>
      <c r="HQ394" s="194"/>
      <c r="HR394" s="194"/>
      <c r="HS394" s="194"/>
      <c r="HT394" s="194"/>
      <c r="HU394" s="194"/>
    </row>
    <row r="395" spans="1:229" x14ac:dyDescent="0.25">
      <c r="A395" s="17"/>
      <c r="B395" s="18"/>
      <c r="C395" s="18"/>
      <c r="D395" s="19"/>
      <c r="E395" s="18"/>
      <c r="F395" s="18"/>
      <c r="G395" s="16">
        <f t="shared" si="50"/>
        <v>0</v>
      </c>
      <c r="H395" s="16">
        <f t="shared" si="51"/>
        <v>0</v>
      </c>
      <c r="I395" s="36">
        <f t="shared" si="52"/>
        <v>0</v>
      </c>
      <c r="J395" s="38"/>
      <c r="K395" s="38"/>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c r="FF395" s="37"/>
      <c r="FG395" s="37"/>
      <c r="FH395" s="37"/>
      <c r="FI395" s="37"/>
      <c r="FJ395" s="37"/>
      <c r="FK395" s="37"/>
      <c r="FL395" s="37"/>
      <c r="FM395" s="37"/>
      <c r="FN395" s="37"/>
      <c r="FO395" s="37"/>
      <c r="FP395" s="37"/>
      <c r="FQ395" s="37"/>
      <c r="FR395" s="37"/>
      <c r="FS395" s="37"/>
      <c r="FT395" s="37"/>
      <c r="FU395" s="37"/>
      <c r="FV395" s="37"/>
      <c r="FW395" s="37"/>
      <c r="FX395" s="37"/>
      <c r="FY395" s="37"/>
      <c r="FZ395" s="37"/>
      <c r="GA395" s="194"/>
      <c r="GB395" s="194"/>
      <c r="GC395" s="194"/>
      <c r="GD395" s="194"/>
      <c r="GE395" s="194"/>
      <c r="GF395" s="194"/>
      <c r="GG395" s="194"/>
      <c r="GH395" s="194"/>
      <c r="GI395" s="194"/>
      <c r="GJ395" s="194"/>
      <c r="GK395" s="194"/>
      <c r="GL395" s="194"/>
      <c r="GM395" s="194">
        <f t="shared" si="53"/>
        <v>0</v>
      </c>
      <c r="GN395" s="194">
        <f t="shared" si="54"/>
        <v>0</v>
      </c>
      <c r="GO395" s="194"/>
      <c r="GP395" s="194"/>
      <c r="GQ395" s="194"/>
      <c r="GR395" s="194"/>
      <c r="GS395" s="194"/>
      <c r="GT395" s="194"/>
      <c r="GU395" s="194"/>
      <c r="GV395" s="194"/>
      <c r="GW395" s="194"/>
      <c r="GX395" s="194">
        <f t="shared" si="55"/>
        <v>0</v>
      </c>
      <c r="GY395" s="194"/>
      <c r="GZ395" s="194"/>
      <c r="HA395" s="194"/>
      <c r="HB395" s="194"/>
      <c r="HC395" s="194"/>
      <c r="HD395" s="194"/>
      <c r="HE395" s="194"/>
      <c r="HF395" s="194"/>
      <c r="HG395" s="194"/>
      <c r="HH395" s="194"/>
      <c r="HI395" s="194"/>
      <c r="HJ395" s="194"/>
      <c r="HK395" s="194"/>
      <c r="HL395" s="194"/>
      <c r="HM395" s="194"/>
      <c r="HN395" s="194"/>
      <c r="HO395" s="194"/>
      <c r="HP395" s="194"/>
      <c r="HQ395" s="194"/>
      <c r="HR395" s="194"/>
      <c r="HS395" s="194"/>
      <c r="HT395" s="194"/>
      <c r="HU395" s="194"/>
    </row>
    <row r="396" spans="1:229" x14ac:dyDescent="0.25">
      <c r="A396" s="17"/>
      <c r="B396" s="18"/>
      <c r="C396" s="18"/>
      <c r="D396" s="19"/>
      <c r="E396" s="18"/>
      <c r="F396" s="18"/>
      <c r="G396" s="16">
        <f t="shared" si="50"/>
        <v>0</v>
      </c>
      <c r="H396" s="16">
        <f t="shared" si="51"/>
        <v>0</v>
      </c>
      <c r="I396" s="36">
        <f t="shared" si="52"/>
        <v>0</v>
      </c>
      <c r="J396" s="38"/>
      <c r="K396" s="38"/>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c r="FF396" s="37"/>
      <c r="FG396" s="37"/>
      <c r="FH396" s="37"/>
      <c r="FI396" s="37"/>
      <c r="FJ396" s="37"/>
      <c r="FK396" s="37"/>
      <c r="FL396" s="37"/>
      <c r="FM396" s="37"/>
      <c r="FN396" s="37"/>
      <c r="FO396" s="37"/>
      <c r="FP396" s="37"/>
      <c r="FQ396" s="37"/>
      <c r="FR396" s="37"/>
      <c r="FS396" s="37"/>
      <c r="FT396" s="37"/>
      <c r="FU396" s="37"/>
      <c r="FV396" s="37"/>
      <c r="FW396" s="37"/>
      <c r="FX396" s="37"/>
      <c r="FY396" s="37"/>
      <c r="FZ396" s="37"/>
      <c r="GA396" s="194"/>
      <c r="GB396" s="194"/>
      <c r="GC396" s="194"/>
      <c r="GD396" s="194"/>
      <c r="GE396" s="194"/>
      <c r="GF396" s="194"/>
      <c r="GG396" s="194"/>
      <c r="GH396" s="194"/>
      <c r="GI396" s="194"/>
      <c r="GJ396" s="194"/>
      <c r="GK396" s="194"/>
      <c r="GL396" s="194"/>
      <c r="GM396" s="194">
        <f t="shared" si="53"/>
        <v>0</v>
      </c>
      <c r="GN396" s="194">
        <f t="shared" si="54"/>
        <v>0</v>
      </c>
      <c r="GO396" s="194"/>
      <c r="GP396" s="194"/>
      <c r="GQ396" s="194"/>
      <c r="GR396" s="194"/>
      <c r="GS396" s="194"/>
      <c r="GT396" s="194"/>
      <c r="GU396" s="194"/>
      <c r="GV396" s="194"/>
      <c r="GW396" s="194"/>
      <c r="GX396" s="194">
        <f t="shared" si="55"/>
        <v>0</v>
      </c>
      <c r="GY396" s="194"/>
      <c r="GZ396" s="194"/>
      <c r="HA396" s="194"/>
      <c r="HB396" s="194"/>
      <c r="HC396" s="194"/>
      <c r="HD396" s="194"/>
      <c r="HE396" s="194"/>
      <c r="HF396" s="194"/>
      <c r="HG396" s="194"/>
      <c r="HH396" s="194"/>
      <c r="HI396" s="194"/>
      <c r="HJ396" s="194"/>
      <c r="HK396" s="194"/>
      <c r="HL396" s="194"/>
      <c r="HM396" s="194"/>
      <c r="HN396" s="194"/>
      <c r="HO396" s="194"/>
      <c r="HP396" s="194"/>
      <c r="HQ396" s="194"/>
      <c r="HR396" s="194"/>
      <c r="HS396" s="194"/>
      <c r="HT396" s="194"/>
      <c r="HU396" s="194"/>
    </row>
    <row r="397" spans="1:229" x14ac:dyDescent="0.25">
      <c r="A397" s="17"/>
      <c r="B397" s="18"/>
      <c r="C397" s="18"/>
      <c r="D397" s="19"/>
      <c r="E397" s="18"/>
      <c r="F397" s="18"/>
      <c r="G397" s="16">
        <f t="shared" si="50"/>
        <v>0</v>
      </c>
      <c r="H397" s="16">
        <f t="shared" si="51"/>
        <v>0</v>
      </c>
      <c r="I397" s="36">
        <f t="shared" si="52"/>
        <v>0</v>
      </c>
      <c r="J397" s="38"/>
      <c r="K397" s="38"/>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c r="FF397" s="37"/>
      <c r="FG397" s="37"/>
      <c r="FH397" s="37"/>
      <c r="FI397" s="37"/>
      <c r="FJ397" s="37"/>
      <c r="FK397" s="37"/>
      <c r="FL397" s="37"/>
      <c r="FM397" s="37"/>
      <c r="FN397" s="37"/>
      <c r="FO397" s="37"/>
      <c r="FP397" s="37"/>
      <c r="FQ397" s="37"/>
      <c r="FR397" s="37"/>
      <c r="FS397" s="37"/>
      <c r="FT397" s="37"/>
      <c r="FU397" s="37"/>
      <c r="FV397" s="37"/>
      <c r="FW397" s="37"/>
      <c r="FX397" s="37"/>
      <c r="FY397" s="37"/>
      <c r="FZ397" s="37"/>
      <c r="GA397" s="194"/>
      <c r="GB397" s="194"/>
      <c r="GC397" s="194"/>
      <c r="GD397" s="194"/>
      <c r="GE397" s="194"/>
      <c r="GF397" s="194"/>
      <c r="GG397" s="194"/>
      <c r="GH397" s="194"/>
      <c r="GI397" s="194"/>
      <c r="GJ397" s="194"/>
      <c r="GK397" s="194"/>
      <c r="GL397" s="194"/>
      <c r="GM397" s="194">
        <f t="shared" si="53"/>
        <v>0</v>
      </c>
      <c r="GN397" s="194">
        <f t="shared" si="54"/>
        <v>0</v>
      </c>
      <c r="GO397" s="194"/>
      <c r="GP397" s="194"/>
      <c r="GQ397" s="194"/>
      <c r="GR397" s="194"/>
      <c r="GS397" s="194"/>
      <c r="GT397" s="194"/>
      <c r="GU397" s="194"/>
      <c r="GV397" s="194"/>
      <c r="GW397" s="194"/>
      <c r="GX397" s="194">
        <f t="shared" si="55"/>
        <v>0</v>
      </c>
      <c r="GY397" s="194"/>
      <c r="GZ397" s="194"/>
      <c r="HA397" s="194"/>
      <c r="HB397" s="194"/>
      <c r="HC397" s="194"/>
      <c r="HD397" s="194"/>
      <c r="HE397" s="194"/>
      <c r="HF397" s="194"/>
      <c r="HG397" s="194"/>
      <c r="HH397" s="194"/>
      <c r="HI397" s="194"/>
      <c r="HJ397" s="194"/>
      <c r="HK397" s="194"/>
      <c r="HL397" s="194"/>
      <c r="HM397" s="194"/>
      <c r="HN397" s="194"/>
      <c r="HO397" s="194"/>
      <c r="HP397" s="194"/>
      <c r="HQ397" s="194"/>
      <c r="HR397" s="194"/>
      <c r="HS397" s="194"/>
      <c r="HT397" s="194"/>
      <c r="HU397" s="194"/>
    </row>
    <row r="398" spans="1:229" x14ac:dyDescent="0.25">
      <c r="A398" s="17"/>
      <c r="B398" s="18"/>
      <c r="C398" s="18"/>
      <c r="D398" s="19"/>
      <c r="E398" s="18"/>
      <c r="F398" s="18"/>
      <c r="G398" s="16">
        <f t="shared" si="50"/>
        <v>0</v>
      </c>
      <c r="H398" s="16">
        <f t="shared" si="51"/>
        <v>0</v>
      </c>
      <c r="I398" s="36">
        <f t="shared" si="52"/>
        <v>0</v>
      </c>
      <c r="J398" s="38"/>
      <c r="K398" s="38"/>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c r="FF398" s="37"/>
      <c r="FG398" s="37"/>
      <c r="FH398" s="37"/>
      <c r="FI398" s="37"/>
      <c r="FJ398" s="37"/>
      <c r="FK398" s="37"/>
      <c r="FL398" s="37"/>
      <c r="FM398" s="37"/>
      <c r="FN398" s="37"/>
      <c r="FO398" s="37"/>
      <c r="FP398" s="37"/>
      <c r="FQ398" s="37"/>
      <c r="FR398" s="37"/>
      <c r="FS398" s="37"/>
      <c r="FT398" s="37"/>
      <c r="FU398" s="37"/>
      <c r="FV398" s="37"/>
      <c r="FW398" s="37"/>
      <c r="FX398" s="37"/>
      <c r="FY398" s="37"/>
      <c r="FZ398" s="37"/>
      <c r="GA398" s="194"/>
      <c r="GB398" s="194"/>
      <c r="GC398" s="194"/>
      <c r="GD398" s="194"/>
      <c r="GE398" s="194"/>
      <c r="GF398" s="194"/>
      <c r="GG398" s="194"/>
      <c r="GH398" s="194"/>
      <c r="GI398" s="194"/>
      <c r="GJ398" s="194"/>
      <c r="GK398" s="194"/>
      <c r="GL398" s="194"/>
      <c r="GM398" s="194">
        <f t="shared" si="53"/>
        <v>0</v>
      </c>
      <c r="GN398" s="194">
        <f t="shared" si="54"/>
        <v>0</v>
      </c>
      <c r="GO398" s="194"/>
      <c r="GP398" s="194"/>
      <c r="GQ398" s="194"/>
      <c r="GR398" s="194"/>
      <c r="GS398" s="194"/>
      <c r="GT398" s="194"/>
      <c r="GU398" s="194"/>
      <c r="GV398" s="194"/>
      <c r="GW398" s="194"/>
      <c r="GX398" s="194">
        <f t="shared" si="55"/>
        <v>0</v>
      </c>
      <c r="GY398" s="194"/>
      <c r="GZ398" s="194"/>
      <c r="HA398" s="194"/>
      <c r="HB398" s="194"/>
      <c r="HC398" s="194"/>
      <c r="HD398" s="194"/>
      <c r="HE398" s="194"/>
      <c r="HF398" s="194"/>
      <c r="HG398" s="194"/>
      <c r="HH398" s="194"/>
      <c r="HI398" s="194"/>
      <c r="HJ398" s="194"/>
      <c r="HK398" s="194"/>
      <c r="HL398" s="194"/>
      <c r="HM398" s="194"/>
      <c r="HN398" s="194"/>
      <c r="HO398" s="194"/>
      <c r="HP398" s="194"/>
      <c r="HQ398" s="194"/>
      <c r="HR398" s="194"/>
      <c r="HS398" s="194"/>
      <c r="HT398" s="194"/>
      <c r="HU398" s="194"/>
    </row>
    <row r="399" spans="1:229" x14ac:dyDescent="0.25">
      <c r="A399" s="17"/>
      <c r="B399" s="18"/>
      <c r="C399" s="18"/>
      <c r="D399" s="19"/>
      <c r="E399" s="18"/>
      <c r="F399" s="18"/>
      <c r="G399" s="16">
        <f t="shared" si="50"/>
        <v>0</v>
      </c>
      <c r="H399" s="16">
        <f t="shared" si="51"/>
        <v>0</v>
      </c>
      <c r="I399" s="36">
        <f t="shared" si="52"/>
        <v>0</v>
      </c>
      <c r="J399" s="38"/>
      <c r="K399" s="38"/>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c r="FF399" s="37"/>
      <c r="FG399" s="37"/>
      <c r="FH399" s="37"/>
      <c r="FI399" s="37"/>
      <c r="FJ399" s="37"/>
      <c r="FK399" s="37"/>
      <c r="FL399" s="37"/>
      <c r="FM399" s="37"/>
      <c r="FN399" s="37"/>
      <c r="FO399" s="37"/>
      <c r="FP399" s="37"/>
      <c r="FQ399" s="37"/>
      <c r="FR399" s="37"/>
      <c r="FS399" s="37"/>
      <c r="FT399" s="37"/>
      <c r="FU399" s="37"/>
      <c r="FV399" s="37"/>
      <c r="FW399" s="37"/>
      <c r="FX399" s="37"/>
      <c r="FY399" s="37"/>
      <c r="FZ399" s="37"/>
      <c r="GA399" s="194"/>
      <c r="GB399" s="194"/>
      <c r="GC399" s="194"/>
      <c r="GD399" s="194"/>
      <c r="GE399" s="194"/>
      <c r="GF399" s="194"/>
      <c r="GG399" s="194"/>
      <c r="GH399" s="194"/>
      <c r="GI399" s="194"/>
      <c r="GJ399" s="194"/>
      <c r="GK399" s="194"/>
      <c r="GL399" s="194"/>
      <c r="GM399" s="194">
        <f t="shared" si="53"/>
        <v>0</v>
      </c>
      <c r="GN399" s="194">
        <f t="shared" si="54"/>
        <v>0</v>
      </c>
      <c r="GO399" s="194"/>
      <c r="GP399" s="194"/>
      <c r="GQ399" s="194"/>
      <c r="GR399" s="194"/>
      <c r="GS399" s="194"/>
      <c r="GT399" s="194"/>
      <c r="GU399" s="194"/>
      <c r="GV399" s="194"/>
      <c r="GW399" s="194"/>
      <c r="GX399" s="194">
        <f t="shared" si="55"/>
        <v>0</v>
      </c>
      <c r="GY399" s="194"/>
      <c r="GZ399" s="194"/>
      <c r="HA399" s="194"/>
      <c r="HB399" s="194"/>
      <c r="HC399" s="194"/>
      <c r="HD399" s="194"/>
      <c r="HE399" s="194"/>
      <c r="HF399" s="194"/>
      <c r="HG399" s="194"/>
      <c r="HH399" s="194"/>
      <c r="HI399" s="194"/>
      <c r="HJ399" s="194"/>
      <c r="HK399" s="194"/>
      <c r="HL399" s="194"/>
      <c r="HM399" s="194"/>
      <c r="HN399" s="194"/>
      <c r="HO399" s="194"/>
      <c r="HP399" s="194"/>
      <c r="HQ399" s="194"/>
      <c r="HR399" s="194"/>
      <c r="HS399" s="194"/>
      <c r="HT399" s="194"/>
      <c r="HU399" s="194"/>
    </row>
    <row r="400" spans="1:229" x14ac:dyDescent="0.25">
      <c r="A400" s="17"/>
      <c r="B400" s="18"/>
      <c r="C400" s="18"/>
      <c r="D400" s="19"/>
      <c r="E400" s="18"/>
      <c r="F400" s="18"/>
      <c r="G400" s="16">
        <f t="shared" si="50"/>
        <v>0</v>
      </c>
      <c r="H400" s="16">
        <f t="shared" si="51"/>
        <v>0</v>
      </c>
      <c r="I400" s="36">
        <f t="shared" si="52"/>
        <v>0</v>
      </c>
      <c r="J400" s="38"/>
      <c r="K400" s="38"/>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c r="FF400" s="37"/>
      <c r="FG400" s="37"/>
      <c r="FH400" s="37"/>
      <c r="FI400" s="37"/>
      <c r="FJ400" s="37"/>
      <c r="FK400" s="37"/>
      <c r="FL400" s="37"/>
      <c r="FM400" s="37"/>
      <c r="FN400" s="37"/>
      <c r="FO400" s="37"/>
      <c r="FP400" s="37"/>
      <c r="FQ400" s="37"/>
      <c r="FR400" s="37"/>
      <c r="FS400" s="37"/>
      <c r="FT400" s="37"/>
      <c r="FU400" s="37"/>
      <c r="FV400" s="37"/>
      <c r="FW400" s="37"/>
      <c r="FX400" s="37"/>
      <c r="FY400" s="37"/>
      <c r="FZ400" s="37"/>
      <c r="GA400" s="194"/>
      <c r="GB400" s="194"/>
      <c r="GC400" s="194"/>
      <c r="GD400" s="194"/>
      <c r="GE400" s="194"/>
      <c r="GF400" s="194"/>
      <c r="GG400" s="194"/>
      <c r="GH400" s="194"/>
      <c r="GI400" s="194"/>
      <c r="GJ400" s="194"/>
      <c r="GK400" s="194"/>
      <c r="GL400" s="194"/>
      <c r="GM400" s="194">
        <f t="shared" si="53"/>
        <v>0</v>
      </c>
      <c r="GN400" s="194">
        <f t="shared" si="54"/>
        <v>0</v>
      </c>
      <c r="GO400" s="194"/>
      <c r="GP400" s="194"/>
      <c r="GQ400" s="194"/>
      <c r="GR400" s="194"/>
      <c r="GS400" s="194"/>
      <c r="GT400" s="194"/>
      <c r="GU400" s="194"/>
      <c r="GV400" s="194"/>
      <c r="GW400" s="194"/>
      <c r="GX400" s="194">
        <f t="shared" si="55"/>
        <v>0</v>
      </c>
      <c r="GY400" s="194"/>
      <c r="GZ400" s="194"/>
      <c r="HA400" s="194"/>
      <c r="HB400" s="194"/>
      <c r="HC400" s="194"/>
      <c r="HD400" s="194"/>
      <c r="HE400" s="194"/>
      <c r="HF400" s="194"/>
      <c r="HG400" s="194"/>
      <c r="HH400" s="194"/>
      <c r="HI400" s="194"/>
      <c r="HJ400" s="194"/>
      <c r="HK400" s="194"/>
      <c r="HL400" s="194"/>
      <c r="HM400" s="194"/>
      <c r="HN400" s="194"/>
      <c r="HO400" s="194"/>
      <c r="HP400" s="194"/>
      <c r="HQ400" s="194"/>
      <c r="HR400" s="194"/>
      <c r="HS400" s="194"/>
      <c r="HT400" s="194"/>
      <c r="HU400" s="194"/>
    </row>
    <row r="401" spans="1:229" x14ac:dyDescent="0.25">
      <c r="A401" s="17"/>
      <c r="B401" s="18"/>
      <c r="C401" s="18"/>
      <c r="D401" s="19"/>
      <c r="E401" s="18"/>
      <c r="F401" s="18"/>
      <c r="G401" s="16">
        <f t="shared" si="50"/>
        <v>0</v>
      </c>
      <c r="H401" s="16">
        <f t="shared" si="51"/>
        <v>0</v>
      </c>
      <c r="I401" s="36">
        <f t="shared" si="52"/>
        <v>0</v>
      </c>
      <c r="J401" s="38"/>
      <c r="K401" s="38"/>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c r="FF401" s="37"/>
      <c r="FG401" s="37"/>
      <c r="FH401" s="37"/>
      <c r="FI401" s="37"/>
      <c r="FJ401" s="37"/>
      <c r="FK401" s="37"/>
      <c r="FL401" s="37"/>
      <c r="FM401" s="37"/>
      <c r="FN401" s="37"/>
      <c r="FO401" s="37"/>
      <c r="FP401" s="37"/>
      <c r="FQ401" s="37"/>
      <c r="FR401" s="37"/>
      <c r="FS401" s="37"/>
      <c r="FT401" s="37"/>
      <c r="FU401" s="37"/>
      <c r="FV401" s="37"/>
      <c r="FW401" s="37"/>
      <c r="FX401" s="37"/>
      <c r="FY401" s="37"/>
      <c r="FZ401" s="37"/>
      <c r="GA401" s="194"/>
      <c r="GB401" s="194"/>
      <c r="GC401" s="194"/>
      <c r="GD401" s="194"/>
      <c r="GE401" s="194"/>
      <c r="GF401" s="194"/>
      <c r="GG401" s="194"/>
      <c r="GH401" s="194"/>
      <c r="GI401" s="194"/>
      <c r="GJ401" s="194"/>
      <c r="GK401" s="194"/>
      <c r="GL401" s="194"/>
      <c r="GM401" s="194">
        <f t="shared" si="53"/>
        <v>0</v>
      </c>
      <c r="GN401" s="194">
        <f t="shared" si="54"/>
        <v>0</v>
      </c>
      <c r="GO401" s="194"/>
      <c r="GP401" s="194"/>
      <c r="GQ401" s="194"/>
      <c r="GR401" s="194"/>
      <c r="GS401" s="194"/>
      <c r="GT401" s="194"/>
      <c r="GU401" s="194"/>
      <c r="GV401" s="194"/>
      <c r="GW401" s="194"/>
      <c r="GX401" s="194">
        <f t="shared" si="55"/>
        <v>0</v>
      </c>
      <c r="GY401" s="194"/>
      <c r="GZ401" s="194"/>
      <c r="HA401" s="194"/>
      <c r="HB401" s="194"/>
      <c r="HC401" s="194"/>
      <c r="HD401" s="194"/>
      <c r="HE401" s="194"/>
      <c r="HF401" s="194"/>
      <c r="HG401" s="194"/>
      <c r="HH401" s="194"/>
      <c r="HI401" s="194"/>
      <c r="HJ401" s="194"/>
      <c r="HK401" s="194"/>
      <c r="HL401" s="194"/>
      <c r="HM401" s="194"/>
      <c r="HN401" s="194"/>
      <c r="HO401" s="194"/>
      <c r="HP401" s="194"/>
      <c r="HQ401" s="194"/>
      <c r="HR401" s="194"/>
      <c r="HS401" s="194"/>
      <c r="HT401" s="194"/>
      <c r="HU401" s="194"/>
    </row>
    <row r="402" spans="1:229" x14ac:dyDescent="0.25">
      <c r="A402" s="17"/>
      <c r="B402" s="18"/>
      <c r="C402" s="18"/>
      <c r="D402" s="19"/>
      <c r="E402" s="18"/>
      <c r="F402" s="18"/>
      <c r="G402" s="16">
        <f t="shared" si="50"/>
        <v>0</v>
      </c>
      <c r="H402" s="16">
        <f t="shared" si="51"/>
        <v>0</v>
      </c>
      <c r="I402" s="36">
        <f t="shared" si="52"/>
        <v>0</v>
      </c>
      <c r="J402" s="38"/>
      <c r="K402" s="38"/>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c r="FF402" s="37"/>
      <c r="FG402" s="37"/>
      <c r="FH402" s="37"/>
      <c r="FI402" s="37"/>
      <c r="FJ402" s="37"/>
      <c r="FK402" s="37"/>
      <c r="FL402" s="37"/>
      <c r="FM402" s="37"/>
      <c r="FN402" s="37"/>
      <c r="FO402" s="37"/>
      <c r="FP402" s="37"/>
      <c r="FQ402" s="37"/>
      <c r="FR402" s="37"/>
      <c r="FS402" s="37"/>
      <c r="FT402" s="37"/>
      <c r="FU402" s="37"/>
      <c r="FV402" s="37"/>
      <c r="FW402" s="37"/>
      <c r="FX402" s="37"/>
      <c r="FY402" s="37"/>
      <c r="FZ402" s="37"/>
      <c r="GA402" s="194"/>
      <c r="GB402" s="194"/>
      <c r="GC402" s="194"/>
      <c r="GD402" s="194"/>
      <c r="GE402" s="194"/>
      <c r="GF402" s="194"/>
      <c r="GG402" s="194"/>
      <c r="GH402" s="194"/>
      <c r="GI402" s="194"/>
      <c r="GJ402" s="194"/>
      <c r="GK402" s="194"/>
      <c r="GL402" s="194"/>
      <c r="GM402" s="194">
        <f t="shared" si="53"/>
        <v>0</v>
      </c>
      <c r="GN402" s="194">
        <f t="shared" si="54"/>
        <v>0</v>
      </c>
      <c r="GO402" s="194"/>
      <c r="GP402" s="194"/>
      <c r="GQ402" s="194"/>
      <c r="GR402" s="194"/>
      <c r="GS402" s="194"/>
      <c r="GT402" s="194"/>
      <c r="GU402" s="194"/>
      <c r="GV402" s="194"/>
      <c r="GW402" s="194"/>
      <c r="GX402" s="194">
        <f t="shared" si="55"/>
        <v>0</v>
      </c>
      <c r="GY402" s="194"/>
      <c r="GZ402" s="194"/>
      <c r="HA402" s="194"/>
      <c r="HB402" s="194"/>
      <c r="HC402" s="194"/>
      <c r="HD402" s="194"/>
      <c r="HE402" s="194"/>
      <c r="HF402" s="194"/>
      <c r="HG402" s="194"/>
      <c r="HH402" s="194"/>
      <c r="HI402" s="194"/>
      <c r="HJ402" s="194"/>
      <c r="HK402" s="194"/>
      <c r="HL402" s="194"/>
      <c r="HM402" s="194"/>
      <c r="HN402" s="194"/>
      <c r="HO402" s="194"/>
      <c r="HP402" s="194"/>
      <c r="HQ402" s="194"/>
      <c r="HR402" s="194"/>
      <c r="HS402" s="194"/>
      <c r="HT402" s="194"/>
      <c r="HU402" s="194"/>
    </row>
    <row r="403" spans="1:229" x14ac:dyDescent="0.25">
      <c r="A403" s="17"/>
      <c r="B403" s="18"/>
      <c r="C403" s="18"/>
      <c r="D403" s="19"/>
      <c r="E403" s="18"/>
      <c r="F403" s="18"/>
      <c r="G403" s="16">
        <f t="shared" si="50"/>
        <v>0</v>
      </c>
      <c r="H403" s="16">
        <f t="shared" si="51"/>
        <v>0</v>
      </c>
      <c r="I403" s="36">
        <f t="shared" si="52"/>
        <v>0</v>
      </c>
      <c r="J403" s="38"/>
      <c r="K403" s="38"/>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c r="FF403" s="37"/>
      <c r="FG403" s="37"/>
      <c r="FH403" s="37"/>
      <c r="FI403" s="37"/>
      <c r="FJ403" s="37"/>
      <c r="FK403" s="37"/>
      <c r="FL403" s="37"/>
      <c r="FM403" s="37"/>
      <c r="FN403" s="37"/>
      <c r="FO403" s="37"/>
      <c r="FP403" s="37"/>
      <c r="FQ403" s="37"/>
      <c r="FR403" s="37"/>
      <c r="FS403" s="37"/>
      <c r="FT403" s="37"/>
      <c r="FU403" s="37"/>
      <c r="FV403" s="37"/>
      <c r="FW403" s="37"/>
      <c r="FX403" s="37"/>
      <c r="FY403" s="37"/>
      <c r="FZ403" s="37"/>
      <c r="GA403" s="194"/>
      <c r="GB403" s="194"/>
      <c r="GC403" s="194"/>
      <c r="GD403" s="194"/>
      <c r="GE403" s="194"/>
      <c r="GF403" s="194"/>
      <c r="GG403" s="194"/>
      <c r="GH403" s="194"/>
      <c r="GI403" s="194"/>
      <c r="GJ403" s="194"/>
      <c r="GK403" s="194"/>
      <c r="GL403" s="194"/>
      <c r="GM403" s="194">
        <f t="shared" si="53"/>
        <v>0</v>
      </c>
      <c r="GN403" s="194">
        <f t="shared" si="54"/>
        <v>0</v>
      </c>
      <c r="GO403" s="194"/>
      <c r="GP403" s="194"/>
      <c r="GQ403" s="194"/>
      <c r="GR403" s="194"/>
      <c r="GS403" s="194"/>
      <c r="GT403" s="194"/>
      <c r="GU403" s="194"/>
      <c r="GV403" s="194"/>
      <c r="GW403" s="194"/>
      <c r="GX403" s="194">
        <f t="shared" si="55"/>
        <v>0</v>
      </c>
      <c r="GY403" s="194"/>
      <c r="GZ403" s="194"/>
      <c r="HA403" s="194"/>
      <c r="HB403" s="194"/>
      <c r="HC403" s="194"/>
      <c r="HD403" s="194"/>
      <c r="HE403" s="194"/>
      <c r="HF403" s="194"/>
      <c r="HG403" s="194"/>
      <c r="HH403" s="194"/>
      <c r="HI403" s="194"/>
      <c r="HJ403" s="194"/>
      <c r="HK403" s="194"/>
      <c r="HL403" s="194"/>
      <c r="HM403" s="194"/>
      <c r="HN403" s="194"/>
      <c r="HO403" s="194"/>
      <c r="HP403" s="194"/>
      <c r="HQ403" s="194"/>
      <c r="HR403" s="194"/>
      <c r="HS403" s="194"/>
      <c r="HT403" s="194"/>
      <c r="HU403" s="194"/>
    </row>
    <row r="404" spans="1:229" x14ac:dyDescent="0.25">
      <c r="A404" s="17"/>
      <c r="B404" s="18"/>
      <c r="C404" s="18"/>
      <c r="D404" s="19"/>
      <c r="E404" s="18"/>
      <c r="F404" s="18"/>
      <c r="G404" s="16">
        <f t="shared" si="50"/>
        <v>0</v>
      </c>
      <c r="H404" s="16">
        <f t="shared" si="51"/>
        <v>0</v>
      </c>
      <c r="I404" s="36">
        <f t="shared" si="52"/>
        <v>0</v>
      </c>
      <c r="J404" s="38"/>
      <c r="K404" s="38"/>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c r="FF404" s="37"/>
      <c r="FG404" s="37"/>
      <c r="FH404" s="37"/>
      <c r="FI404" s="37"/>
      <c r="FJ404" s="37"/>
      <c r="FK404" s="37"/>
      <c r="FL404" s="37"/>
      <c r="FM404" s="37"/>
      <c r="FN404" s="37"/>
      <c r="FO404" s="37"/>
      <c r="FP404" s="37"/>
      <c r="FQ404" s="37"/>
      <c r="FR404" s="37"/>
      <c r="FS404" s="37"/>
      <c r="FT404" s="37"/>
      <c r="FU404" s="37"/>
      <c r="FV404" s="37"/>
      <c r="FW404" s="37"/>
      <c r="FX404" s="37"/>
      <c r="FY404" s="37"/>
      <c r="FZ404" s="37"/>
      <c r="GA404" s="194"/>
      <c r="GB404" s="194"/>
      <c r="GC404" s="194"/>
      <c r="GD404" s="194"/>
      <c r="GE404" s="194"/>
      <c r="GF404" s="194"/>
      <c r="GG404" s="194"/>
      <c r="GH404" s="194"/>
      <c r="GI404" s="194"/>
      <c r="GJ404" s="194"/>
      <c r="GK404" s="194"/>
      <c r="GL404" s="194"/>
      <c r="GM404" s="194">
        <f t="shared" si="53"/>
        <v>0</v>
      </c>
      <c r="GN404" s="194">
        <f t="shared" si="54"/>
        <v>0</v>
      </c>
      <c r="GO404" s="194"/>
      <c r="GP404" s="194"/>
      <c r="GQ404" s="194"/>
      <c r="GR404" s="194"/>
      <c r="GS404" s="194"/>
      <c r="GT404" s="194"/>
      <c r="GU404" s="194"/>
      <c r="GV404" s="194"/>
      <c r="GW404" s="194"/>
      <c r="GX404" s="194">
        <f t="shared" si="55"/>
        <v>0</v>
      </c>
      <c r="GY404" s="194"/>
      <c r="GZ404" s="194"/>
      <c r="HA404" s="194"/>
      <c r="HB404" s="194"/>
      <c r="HC404" s="194"/>
      <c r="HD404" s="194"/>
      <c r="HE404" s="194"/>
      <c r="HF404" s="194"/>
      <c r="HG404" s="194"/>
      <c r="HH404" s="194"/>
      <c r="HI404" s="194"/>
      <c r="HJ404" s="194"/>
      <c r="HK404" s="194"/>
      <c r="HL404" s="194"/>
      <c r="HM404" s="194"/>
      <c r="HN404" s="194"/>
      <c r="HO404" s="194"/>
      <c r="HP404" s="194"/>
      <c r="HQ404" s="194"/>
      <c r="HR404" s="194"/>
      <c r="HS404" s="194"/>
      <c r="HT404" s="194"/>
      <c r="HU404" s="194"/>
    </row>
    <row r="405" spans="1:229" x14ac:dyDescent="0.25">
      <c r="A405" s="17"/>
      <c r="B405" s="18"/>
      <c r="C405" s="18"/>
      <c r="D405" s="19"/>
      <c r="E405" s="18"/>
      <c r="F405" s="18"/>
      <c r="G405" s="16">
        <f t="shared" si="50"/>
        <v>0</v>
      </c>
      <c r="H405" s="16">
        <f t="shared" si="51"/>
        <v>0</v>
      </c>
      <c r="I405" s="36">
        <f t="shared" si="52"/>
        <v>0</v>
      </c>
      <c r="J405" s="38"/>
      <c r="K405" s="38"/>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c r="FF405" s="37"/>
      <c r="FG405" s="37"/>
      <c r="FH405" s="37"/>
      <c r="FI405" s="37"/>
      <c r="FJ405" s="37"/>
      <c r="FK405" s="37"/>
      <c r="FL405" s="37"/>
      <c r="FM405" s="37"/>
      <c r="FN405" s="37"/>
      <c r="FO405" s="37"/>
      <c r="FP405" s="37"/>
      <c r="FQ405" s="37"/>
      <c r="FR405" s="37"/>
      <c r="FS405" s="37"/>
      <c r="FT405" s="37"/>
      <c r="FU405" s="37"/>
      <c r="FV405" s="37"/>
      <c r="FW405" s="37"/>
      <c r="FX405" s="37"/>
      <c r="FY405" s="37"/>
      <c r="FZ405" s="37"/>
      <c r="GA405" s="194"/>
      <c r="GB405" s="194"/>
      <c r="GC405" s="194"/>
      <c r="GD405" s="194"/>
      <c r="GE405" s="194"/>
      <c r="GF405" s="194"/>
      <c r="GG405" s="194"/>
      <c r="GH405" s="194"/>
      <c r="GI405" s="194"/>
      <c r="GJ405" s="194"/>
      <c r="GK405" s="194"/>
      <c r="GL405" s="194"/>
      <c r="GM405" s="194">
        <f t="shared" si="53"/>
        <v>0</v>
      </c>
      <c r="GN405" s="194">
        <f t="shared" si="54"/>
        <v>0</v>
      </c>
      <c r="GO405" s="194"/>
      <c r="GP405" s="194"/>
      <c r="GQ405" s="194"/>
      <c r="GR405" s="194"/>
      <c r="GS405" s="194"/>
      <c r="GT405" s="194"/>
      <c r="GU405" s="194"/>
      <c r="GV405" s="194"/>
      <c r="GW405" s="194"/>
      <c r="GX405" s="194">
        <f t="shared" si="55"/>
        <v>0</v>
      </c>
      <c r="GY405" s="194"/>
      <c r="GZ405" s="194"/>
      <c r="HA405" s="194"/>
      <c r="HB405" s="194"/>
      <c r="HC405" s="194"/>
      <c r="HD405" s="194"/>
      <c r="HE405" s="194"/>
      <c r="HF405" s="194"/>
      <c r="HG405" s="194"/>
      <c r="HH405" s="194"/>
      <c r="HI405" s="194"/>
      <c r="HJ405" s="194"/>
      <c r="HK405" s="194"/>
      <c r="HL405" s="194"/>
      <c r="HM405" s="194"/>
      <c r="HN405" s="194"/>
      <c r="HO405" s="194"/>
      <c r="HP405" s="194"/>
      <c r="HQ405" s="194"/>
      <c r="HR405" s="194"/>
      <c r="HS405" s="194"/>
      <c r="HT405" s="194"/>
      <c r="HU405" s="194"/>
    </row>
    <row r="406" spans="1:229" x14ac:dyDescent="0.25">
      <c r="A406" s="17"/>
      <c r="B406" s="18"/>
      <c r="C406" s="18"/>
      <c r="D406" s="19"/>
      <c r="E406" s="18"/>
      <c r="F406" s="18"/>
      <c r="G406" s="16">
        <f t="shared" si="50"/>
        <v>0</v>
      </c>
      <c r="H406" s="16">
        <f t="shared" si="51"/>
        <v>0</v>
      </c>
      <c r="I406" s="36">
        <f t="shared" si="52"/>
        <v>0</v>
      </c>
      <c r="J406" s="38"/>
      <c r="K406" s="38"/>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c r="FF406" s="37"/>
      <c r="FG406" s="37"/>
      <c r="FH406" s="37"/>
      <c r="FI406" s="37"/>
      <c r="FJ406" s="37"/>
      <c r="FK406" s="37"/>
      <c r="FL406" s="37"/>
      <c r="FM406" s="37"/>
      <c r="FN406" s="37"/>
      <c r="FO406" s="37"/>
      <c r="FP406" s="37"/>
      <c r="FQ406" s="37"/>
      <c r="FR406" s="37"/>
      <c r="FS406" s="37"/>
      <c r="FT406" s="37"/>
      <c r="FU406" s="37"/>
      <c r="FV406" s="37"/>
      <c r="FW406" s="37"/>
      <c r="FX406" s="37"/>
      <c r="FY406" s="37"/>
      <c r="FZ406" s="37"/>
      <c r="GA406" s="194"/>
      <c r="GB406" s="194"/>
      <c r="GC406" s="194"/>
      <c r="GD406" s="194"/>
      <c r="GE406" s="194"/>
      <c r="GF406" s="194"/>
      <c r="GG406" s="194"/>
      <c r="GH406" s="194"/>
      <c r="GI406" s="194"/>
      <c r="GJ406" s="194"/>
      <c r="GK406" s="194"/>
      <c r="GL406" s="194"/>
      <c r="GM406" s="194">
        <f t="shared" si="53"/>
        <v>0</v>
      </c>
      <c r="GN406" s="194">
        <f t="shared" si="54"/>
        <v>0</v>
      </c>
      <c r="GO406" s="194"/>
      <c r="GP406" s="194"/>
      <c r="GQ406" s="194"/>
      <c r="GR406" s="194"/>
      <c r="GS406" s="194"/>
      <c r="GT406" s="194"/>
      <c r="GU406" s="194"/>
      <c r="GV406" s="194"/>
      <c r="GW406" s="194"/>
      <c r="GX406" s="194">
        <f t="shared" si="55"/>
        <v>0</v>
      </c>
      <c r="GY406" s="194"/>
      <c r="GZ406" s="194"/>
      <c r="HA406" s="194"/>
      <c r="HB406" s="194"/>
      <c r="HC406" s="194"/>
      <c r="HD406" s="194"/>
      <c r="HE406" s="194"/>
      <c r="HF406" s="194"/>
      <c r="HG406" s="194"/>
      <c r="HH406" s="194"/>
      <c r="HI406" s="194"/>
      <c r="HJ406" s="194"/>
      <c r="HK406" s="194"/>
      <c r="HL406" s="194"/>
      <c r="HM406" s="194"/>
      <c r="HN406" s="194"/>
      <c r="HO406" s="194"/>
      <c r="HP406" s="194"/>
      <c r="HQ406" s="194"/>
      <c r="HR406" s="194"/>
      <c r="HS406" s="194"/>
      <c r="HT406" s="194"/>
      <c r="HU406" s="194"/>
    </row>
    <row r="407" spans="1:229" x14ac:dyDescent="0.25">
      <c r="A407" s="17"/>
      <c r="B407" s="18"/>
      <c r="C407" s="18"/>
      <c r="D407" s="19"/>
      <c r="E407" s="18"/>
      <c r="F407" s="18"/>
      <c r="G407" s="16">
        <f t="shared" si="50"/>
        <v>0</v>
      </c>
      <c r="H407" s="16">
        <f t="shared" si="51"/>
        <v>0</v>
      </c>
      <c r="I407" s="36">
        <f t="shared" si="52"/>
        <v>0</v>
      </c>
      <c r="J407" s="38"/>
      <c r="K407" s="38"/>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c r="FF407" s="37"/>
      <c r="FG407" s="37"/>
      <c r="FH407" s="37"/>
      <c r="FI407" s="37"/>
      <c r="FJ407" s="37"/>
      <c r="FK407" s="37"/>
      <c r="FL407" s="37"/>
      <c r="FM407" s="37"/>
      <c r="FN407" s="37"/>
      <c r="FO407" s="37"/>
      <c r="FP407" s="37"/>
      <c r="FQ407" s="37"/>
      <c r="FR407" s="37"/>
      <c r="FS407" s="37"/>
      <c r="FT407" s="37"/>
      <c r="FU407" s="37"/>
      <c r="FV407" s="37"/>
      <c r="FW407" s="37"/>
      <c r="FX407" s="37"/>
      <c r="FY407" s="37"/>
      <c r="FZ407" s="37"/>
      <c r="GA407" s="194"/>
      <c r="GB407" s="194"/>
      <c r="GC407" s="194"/>
      <c r="GD407" s="194"/>
      <c r="GE407" s="194"/>
      <c r="GF407" s="194"/>
      <c r="GG407" s="194"/>
      <c r="GH407" s="194"/>
      <c r="GI407" s="194"/>
      <c r="GJ407" s="194"/>
      <c r="GK407" s="194"/>
      <c r="GL407" s="194"/>
      <c r="GM407" s="194">
        <f t="shared" si="53"/>
        <v>0</v>
      </c>
      <c r="GN407" s="194">
        <f t="shared" si="54"/>
        <v>0</v>
      </c>
      <c r="GO407" s="194"/>
      <c r="GP407" s="194"/>
      <c r="GQ407" s="194"/>
      <c r="GR407" s="194"/>
      <c r="GS407" s="194"/>
      <c r="GT407" s="194"/>
      <c r="GU407" s="194"/>
      <c r="GV407" s="194"/>
      <c r="GW407" s="194"/>
      <c r="GX407" s="194">
        <f t="shared" si="55"/>
        <v>0</v>
      </c>
      <c r="GY407" s="194"/>
      <c r="GZ407" s="194"/>
      <c r="HA407" s="194"/>
      <c r="HB407" s="194"/>
      <c r="HC407" s="194"/>
      <c r="HD407" s="194"/>
      <c r="HE407" s="194"/>
      <c r="HF407" s="194"/>
      <c r="HG407" s="194"/>
      <c r="HH407" s="194"/>
      <c r="HI407" s="194"/>
      <c r="HJ407" s="194"/>
      <c r="HK407" s="194"/>
      <c r="HL407" s="194"/>
      <c r="HM407" s="194"/>
      <c r="HN407" s="194"/>
      <c r="HO407" s="194"/>
      <c r="HP407" s="194"/>
      <c r="HQ407" s="194"/>
      <c r="HR407" s="194"/>
      <c r="HS407" s="194"/>
      <c r="HT407" s="194"/>
      <c r="HU407" s="194"/>
    </row>
    <row r="408" spans="1:229" x14ac:dyDescent="0.25">
      <c r="A408" s="17"/>
      <c r="B408" s="18"/>
      <c r="C408" s="18"/>
      <c r="D408" s="19"/>
      <c r="E408" s="18"/>
      <c r="F408" s="18"/>
      <c r="G408" s="16">
        <f t="shared" si="50"/>
        <v>0</v>
      </c>
      <c r="H408" s="16">
        <f t="shared" si="51"/>
        <v>0</v>
      </c>
      <c r="I408" s="36">
        <f t="shared" si="52"/>
        <v>0</v>
      </c>
      <c r="J408" s="38"/>
      <c r="K408" s="38"/>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c r="FF408" s="37"/>
      <c r="FG408" s="37"/>
      <c r="FH408" s="37"/>
      <c r="FI408" s="37"/>
      <c r="FJ408" s="37"/>
      <c r="FK408" s="37"/>
      <c r="FL408" s="37"/>
      <c r="FM408" s="37"/>
      <c r="FN408" s="37"/>
      <c r="FO408" s="37"/>
      <c r="FP408" s="37"/>
      <c r="FQ408" s="37"/>
      <c r="FR408" s="37"/>
      <c r="FS408" s="37"/>
      <c r="FT408" s="37"/>
      <c r="FU408" s="37"/>
      <c r="FV408" s="37"/>
      <c r="FW408" s="37"/>
      <c r="FX408" s="37"/>
      <c r="FY408" s="37"/>
      <c r="FZ408" s="37"/>
      <c r="GA408" s="194"/>
      <c r="GB408" s="194"/>
      <c r="GC408" s="194"/>
      <c r="GD408" s="194"/>
      <c r="GE408" s="194"/>
      <c r="GF408" s="194"/>
      <c r="GG408" s="194"/>
      <c r="GH408" s="194"/>
      <c r="GI408" s="194"/>
      <c r="GJ408" s="194"/>
      <c r="GK408" s="194"/>
      <c r="GL408" s="194"/>
      <c r="GM408" s="194">
        <f t="shared" si="53"/>
        <v>0</v>
      </c>
      <c r="GN408" s="194">
        <f t="shared" si="54"/>
        <v>0</v>
      </c>
      <c r="GO408" s="194"/>
      <c r="GP408" s="194"/>
      <c r="GQ408" s="194"/>
      <c r="GR408" s="194"/>
      <c r="GS408" s="194"/>
      <c r="GT408" s="194"/>
      <c r="GU408" s="194"/>
      <c r="GV408" s="194"/>
      <c r="GW408" s="194"/>
      <c r="GX408" s="194">
        <f t="shared" si="55"/>
        <v>0</v>
      </c>
      <c r="GY408" s="194"/>
      <c r="GZ408" s="194"/>
      <c r="HA408" s="194"/>
      <c r="HB408" s="194"/>
      <c r="HC408" s="194"/>
      <c r="HD408" s="194"/>
      <c r="HE408" s="194"/>
      <c r="HF408" s="194"/>
      <c r="HG408" s="194"/>
      <c r="HH408" s="194"/>
      <c r="HI408" s="194"/>
      <c r="HJ408" s="194"/>
      <c r="HK408" s="194"/>
      <c r="HL408" s="194"/>
      <c r="HM408" s="194"/>
      <c r="HN408" s="194"/>
      <c r="HO408" s="194"/>
      <c r="HP408" s="194"/>
      <c r="HQ408" s="194"/>
      <c r="HR408" s="194"/>
      <c r="HS408" s="194"/>
      <c r="HT408" s="194"/>
      <c r="HU408" s="194"/>
    </row>
    <row r="409" spans="1:229" x14ac:dyDescent="0.25">
      <c r="A409" s="17"/>
      <c r="B409" s="18"/>
      <c r="C409" s="18"/>
      <c r="D409" s="19"/>
      <c r="E409" s="18"/>
      <c r="F409" s="18"/>
      <c r="G409" s="16">
        <f t="shared" si="50"/>
        <v>0</v>
      </c>
      <c r="H409" s="16">
        <f t="shared" si="51"/>
        <v>0</v>
      </c>
      <c r="I409" s="36">
        <f t="shared" si="52"/>
        <v>0</v>
      </c>
      <c r="J409" s="38"/>
      <c r="K409" s="38"/>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c r="FF409" s="37"/>
      <c r="FG409" s="37"/>
      <c r="FH409" s="37"/>
      <c r="FI409" s="37"/>
      <c r="FJ409" s="37"/>
      <c r="FK409" s="37"/>
      <c r="FL409" s="37"/>
      <c r="FM409" s="37"/>
      <c r="FN409" s="37"/>
      <c r="FO409" s="37"/>
      <c r="FP409" s="37"/>
      <c r="FQ409" s="37"/>
      <c r="FR409" s="37"/>
      <c r="FS409" s="37"/>
      <c r="FT409" s="37"/>
      <c r="FU409" s="37"/>
      <c r="FV409" s="37"/>
      <c r="FW409" s="37"/>
      <c r="FX409" s="37"/>
      <c r="FY409" s="37"/>
      <c r="FZ409" s="37"/>
      <c r="GA409" s="194"/>
      <c r="GB409" s="194"/>
      <c r="GC409" s="194"/>
      <c r="GD409" s="194"/>
      <c r="GE409" s="194"/>
      <c r="GF409" s="194"/>
      <c r="GG409" s="194"/>
      <c r="GH409" s="194"/>
      <c r="GI409" s="194"/>
      <c r="GJ409" s="194"/>
      <c r="GK409" s="194"/>
      <c r="GL409" s="194"/>
      <c r="GM409" s="194">
        <f t="shared" si="53"/>
        <v>0</v>
      </c>
      <c r="GN409" s="194">
        <f t="shared" si="54"/>
        <v>0</v>
      </c>
      <c r="GO409" s="194"/>
      <c r="GP409" s="194"/>
      <c r="GQ409" s="194"/>
      <c r="GR409" s="194"/>
      <c r="GS409" s="194"/>
      <c r="GT409" s="194"/>
      <c r="GU409" s="194"/>
      <c r="GV409" s="194"/>
      <c r="GW409" s="194"/>
      <c r="GX409" s="194">
        <f t="shared" si="55"/>
        <v>0</v>
      </c>
      <c r="GY409" s="194"/>
      <c r="GZ409" s="194"/>
      <c r="HA409" s="194"/>
      <c r="HB409" s="194"/>
      <c r="HC409" s="194"/>
      <c r="HD409" s="194"/>
      <c r="HE409" s="194"/>
      <c r="HF409" s="194"/>
      <c r="HG409" s="194"/>
      <c r="HH409" s="194"/>
      <c r="HI409" s="194"/>
      <c r="HJ409" s="194"/>
      <c r="HK409" s="194"/>
      <c r="HL409" s="194"/>
      <c r="HM409" s="194"/>
      <c r="HN409" s="194"/>
      <c r="HO409" s="194"/>
      <c r="HP409" s="194"/>
      <c r="HQ409" s="194"/>
      <c r="HR409" s="194"/>
      <c r="HS409" s="194"/>
      <c r="HT409" s="194"/>
      <c r="HU409" s="194"/>
    </row>
    <row r="410" spans="1:229" x14ac:dyDescent="0.25">
      <c r="A410" s="17"/>
      <c r="B410" s="18"/>
      <c r="C410" s="18"/>
      <c r="D410" s="19"/>
      <c r="E410" s="18"/>
      <c r="F410" s="18"/>
      <c r="G410" s="16">
        <f t="shared" si="50"/>
        <v>0</v>
      </c>
      <c r="H410" s="16">
        <f t="shared" si="51"/>
        <v>0</v>
      </c>
      <c r="I410" s="36">
        <f t="shared" si="52"/>
        <v>0</v>
      </c>
      <c r="J410" s="38"/>
      <c r="K410" s="38"/>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c r="FF410" s="37"/>
      <c r="FG410" s="37"/>
      <c r="FH410" s="37"/>
      <c r="FI410" s="37"/>
      <c r="FJ410" s="37"/>
      <c r="FK410" s="37"/>
      <c r="FL410" s="37"/>
      <c r="FM410" s="37"/>
      <c r="FN410" s="37"/>
      <c r="FO410" s="37"/>
      <c r="FP410" s="37"/>
      <c r="FQ410" s="37"/>
      <c r="FR410" s="37"/>
      <c r="FS410" s="37"/>
      <c r="FT410" s="37"/>
      <c r="FU410" s="37"/>
      <c r="FV410" s="37"/>
      <c r="FW410" s="37"/>
      <c r="FX410" s="37"/>
      <c r="FY410" s="37"/>
      <c r="FZ410" s="37"/>
      <c r="GA410" s="194"/>
      <c r="GB410" s="194"/>
      <c r="GC410" s="194"/>
      <c r="GD410" s="194"/>
      <c r="GE410" s="194"/>
      <c r="GF410" s="194"/>
      <c r="GG410" s="194"/>
      <c r="GH410" s="194"/>
      <c r="GI410" s="194"/>
      <c r="GJ410" s="194"/>
      <c r="GK410" s="194"/>
      <c r="GL410" s="194"/>
      <c r="GM410" s="194">
        <f t="shared" si="53"/>
        <v>0</v>
      </c>
      <c r="GN410" s="194">
        <f t="shared" si="54"/>
        <v>0</v>
      </c>
      <c r="GO410" s="194"/>
      <c r="GP410" s="194"/>
      <c r="GQ410" s="194"/>
      <c r="GR410" s="194"/>
      <c r="GS410" s="194"/>
      <c r="GT410" s="194"/>
      <c r="GU410" s="194"/>
      <c r="GV410" s="194"/>
      <c r="GW410" s="194"/>
      <c r="GX410" s="194">
        <f t="shared" si="55"/>
        <v>0</v>
      </c>
      <c r="GY410" s="194"/>
      <c r="GZ410" s="194"/>
      <c r="HA410" s="194"/>
      <c r="HB410" s="194"/>
      <c r="HC410" s="194"/>
      <c r="HD410" s="194"/>
      <c r="HE410" s="194"/>
      <c r="HF410" s="194"/>
      <c r="HG410" s="194"/>
      <c r="HH410" s="194"/>
      <c r="HI410" s="194"/>
      <c r="HJ410" s="194"/>
      <c r="HK410" s="194"/>
      <c r="HL410" s="194"/>
      <c r="HM410" s="194"/>
      <c r="HN410" s="194"/>
      <c r="HO410" s="194"/>
      <c r="HP410" s="194"/>
      <c r="HQ410" s="194"/>
      <c r="HR410" s="194"/>
      <c r="HS410" s="194"/>
      <c r="HT410" s="194"/>
      <c r="HU410" s="194"/>
    </row>
    <row r="411" spans="1:229" x14ac:dyDescent="0.25">
      <c r="A411" s="17"/>
      <c r="B411" s="18"/>
      <c r="C411" s="18"/>
      <c r="D411" s="19"/>
      <c r="E411" s="18"/>
      <c r="F411" s="18"/>
      <c r="G411" s="16">
        <f t="shared" si="50"/>
        <v>0</v>
      </c>
      <c r="H411" s="16">
        <f t="shared" si="51"/>
        <v>0</v>
      </c>
      <c r="I411" s="36">
        <f t="shared" si="52"/>
        <v>0</v>
      </c>
      <c r="J411" s="38"/>
      <c r="K411" s="38"/>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c r="FF411" s="37"/>
      <c r="FG411" s="37"/>
      <c r="FH411" s="37"/>
      <c r="FI411" s="37"/>
      <c r="FJ411" s="37"/>
      <c r="FK411" s="37"/>
      <c r="FL411" s="37"/>
      <c r="FM411" s="37"/>
      <c r="FN411" s="37"/>
      <c r="FO411" s="37"/>
      <c r="FP411" s="37"/>
      <c r="FQ411" s="37"/>
      <c r="FR411" s="37"/>
      <c r="FS411" s="37"/>
      <c r="FT411" s="37"/>
      <c r="FU411" s="37"/>
      <c r="FV411" s="37"/>
      <c r="FW411" s="37"/>
      <c r="FX411" s="37"/>
      <c r="FY411" s="37"/>
      <c r="FZ411" s="37"/>
      <c r="GA411" s="194"/>
      <c r="GB411" s="194"/>
      <c r="GC411" s="194"/>
      <c r="GD411" s="194"/>
      <c r="GE411" s="194"/>
      <c r="GF411" s="194"/>
      <c r="GG411" s="194"/>
      <c r="GH411" s="194"/>
      <c r="GI411" s="194"/>
      <c r="GJ411" s="194"/>
      <c r="GK411" s="194"/>
      <c r="GL411" s="194"/>
      <c r="GM411" s="194">
        <f t="shared" si="53"/>
        <v>0</v>
      </c>
      <c r="GN411" s="194">
        <f t="shared" si="54"/>
        <v>0</v>
      </c>
      <c r="GO411" s="194"/>
      <c r="GP411" s="194"/>
      <c r="GQ411" s="194"/>
      <c r="GR411" s="194"/>
      <c r="GS411" s="194"/>
      <c r="GT411" s="194"/>
      <c r="GU411" s="194"/>
      <c r="GV411" s="194"/>
      <c r="GW411" s="194"/>
      <c r="GX411" s="194">
        <f t="shared" si="55"/>
        <v>0</v>
      </c>
      <c r="GY411" s="194"/>
      <c r="GZ411" s="194"/>
      <c r="HA411" s="194"/>
      <c r="HB411" s="194"/>
      <c r="HC411" s="194"/>
      <c r="HD411" s="194"/>
      <c r="HE411" s="194"/>
      <c r="HF411" s="194"/>
      <c r="HG411" s="194"/>
      <c r="HH411" s="194"/>
      <c r="HI411" s="194"/>
      <c r="HJ411" s="194"/>
      <c r="HK411" s="194"/>
      <c r="HL411" s="194"/>
      <c r="HM411" s="194"/>
      <c r="HN411" s="194"/>
      <c r="HO411" s="194"/>
      <c r="HP411" s="194"/>
      <c r="HQ411" s="194"/>
      <c r="HR411" s="194"/>
      <c r="HS411" s="194"/>
      <c r="HT411" s="194"/>
      <c r="HU411" s="194"/>
    </row>
    <row r="412" spans="1:229" x14ac:dyDescent="0.25">
      <c r="A412" s="17"/>
      <c r="B412" s="18"/>
      <c r="C412" s="18"/>
      <c r="D412" s="19"/>
      <c r="E412" s="18"/>
      <c r="F412" s="18"/>
      <c r="G412" s="16">
        <f t="shared" si="50"/>
        <v>0</v>
      </c>
      <c r="H412" s="16">
        <f t="shared" si="51"/>
        <v>0</v>
      </c>
      <c r="I412" s="36">
        <f t="shared" si="52"/>
        <v>0</v>
      </c>
      <c r="J412" s="38"/>
      <c r="K412" s="38"/>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c r="FF412" s="37"/>
      <c r="FG412" s="37"/>
      <c r="FH412" s="37"/>
      <c r="FI412" s="37"/>
      <c r="FJ412" s="37"/>
      <c r="FK412" s="37"/>
      <c r="FL412" s="37"/>
      <c r="FM412" s="37"/>
      <c r="FN412" s="37"/>
      <c r="FO412" s="37"/>
      <c r="FP412" s="37"/>
      <c r="FQ412" s="37"/>
      <c r="FR412" s="37"/>
      <c r="FS412" s="37"/>
      <c r="FT412" s="37"/>
      <c r="FU412" s="37"/>
      <c r="FV412" s="37"/>
      <c r="FW412" s="37"/>
      <c r="FX412" s="37"/>
      <c r="FY412" s="37"/>
      <c r="FZ412" s="37"/>
      <c r="GA412" s="194"/>
      <c r="GB412" s="194"/>
      <c r="GC412" s="194"/>
      <c r="GD412" s="194"/>
      <c r="GE412" s="194"/>
      <c r="GF412" s="194"/>
      <c r="GG412" s="194"/>
      <c r="GH412" s="194"/>
      <c r="GI412" s="194"/>
      <c r="GJ412" s="194"/>
      <c r="GK412" s="194"/>
      <c r="GL412" s="194"/>
      <c r="GM412" s="194">
        <f t="shared" si="53"/>
        <v>0</v>
      </c>
      <c r="GN412" s="194">
        <f t="shared" si="54"/>
        <v>0</v>
      </c>
      <c r="GO412" s="194"/>
      <c r="GP412" s="194"/>
      <c r="GQ412" s="194"/>
      <c r="GR412" s="194"/>
      <c r="GS412" s="194"/>
      <c r="GT412" s="194"/>
      <c r="GU412" s="194"/>
      <c r="GV412" s="194"/>
      <c r="GW412" s="194"/>
      <c r="GX412" s="194">
        <f t="shared" si="55"/>
        <v>0</v>
      </c>
      <c r="GY412" s="194"/>
      <c r="GZ412" s="194"/>
      <c r="HA412" s="194"/>
      <c r="HB412" s="194"/>
      <c r="HC412" s="194"/>
      <c r="HD412" s="194"/>
      <c r="HE412" s="194"/>
      <c r="HF412" s="194"/>
      <c r="HG412" s="194"/>
      <c r="HH412" s="194"/>
      <c r="HI412" s="194"/>
      <c r="HJ412" s="194"/>
      <c r="HK412" s="194"/>
      <c r="HL412" s="194"/>
      <c r="HM412" s="194"/>
      <c r="HN412" s="194"/>
      <c r="HO412" s="194"/>
      <c r="HP412" s="194"/>
      <c r="HQ412" s="194"/>
      <c r="HR412" s="194"/>
      <c r="HS412" s="194"/>
      <c r="HT412" s="194"/>
      <c r="HU412" s="194"/>
    </row>
    <row r="413" spans="1:229" x14ac:dyDescent="0.25">
      <c r="A413" s="17"/>
      <c r="B413" s="18"/>
      <c r="C413" s="18"/>
      <c r="D413" s="19"/>
      <c r="E413" s="18"/>
      <c r="F413" s="18"/>
      <c r="G413" s="16">
        <f t="shared" si="50"/>
        <v>0</v>
      </c>
      <c r="H413" s="16">
        <f t="shared" si="51"/>
        <v>0</v>
      </c>
      <c r="I413" s="36">
        <f t="shared" si="52"/>
        <v>0</v>
      </c>
      <c r="J413" s="38"/>
      <c r="K413" s="38"/>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c r="FF413" s="37"/>
      <c r="FG413" s="37"/>
      <c r="FH413" s="37"/>
      <c r="FI413" s="37"/>
      <c r="FJ413" s="37"/>
      <c r="FK413" s="37"/>
      <c r="FL413" s="37"/>
      <c r="FM413" s="37"/>
      <c r="FN413" s="37"/>
      <c r="FO413" s="37"/>
      <c r="FP413" s="37"/>
      <c r="FQ413" s="37"/>
      <c r="FR413" s="37"/>
      <c r="FS413" s="37"/>
      <c r="FT413" s="37"/>
      <c r="FU413" s="37"/>
      <c r="FV413" s="37"/>
      <c r="FW413" s="37"/>
      <c r="FX413" s="37"/>
      <c r="FY413" s="37"/>
      <c r="FZ413" s="37"/>
      <c r="GA413" s="194"/>
      <c r="GB413" s="194"/>
      <c r="GC413" s="194"/>
      <c r="GD413" s="194"/>
      <c r="GE413" s="194"/>
      <c r="GF413" s="194"/>
      <c r="GG413" s="194"/>
      <c r="GH413" s="194"/>
      <c r="GI413" s="194"/>
      <c r="GJ413" s="194"/>
      <c r="GK413" s="194"/>
      <c r="GL413" s="194"/>
      <c r="GM413" s="194">
        <f t="shared" si="53"/>
        <v>0</v>
      </c>
      <c r="GN413" s="194">
        <f t="shared" si="54"/>
        <v>0</v>
      </c>
      <c r="GO413" s="194"/>
      <c r="GP413" s="194"/>
      <c r="GQ413" s="194"/>
      <c r="GR413" s="194"/>
      <c r="GS413" s="194"/>
      <c r="GT413" s="194"/>
      <c r="GU413" s="194"/>
      <c r="GV413" s="194"/>
      <c r="GW413" s="194"/>
      <c r="GX413" s="194">
        <f t="shared" si="55"/>
        <v>0</v>
      </c>
      <c r="GY413" s="194"/>
      <c r="GZ413" s="194"/>
      <c r="HA413" s="194"/>
      <c r="HB413" s="194"/>
      <c r="HC413" s="194"/>
      <c r="HD413" s="194"/>
      <c r="HE413" s="194"/>
      <c r="HF413" s="194"/>
      <c r="HG413" s="194"/>
      <c r="HH413" s="194"/>
      <c r="HI413" s="194"/>
      <c r="HJ413" s="194"/>
      <c r="HK413" s="194"/>
      <c r="HL413" s="194"/>
      <c r="HM413" s="194"/>
      <c r="HN413" s="194"/>
      <c r="HO413" s="194"/>
      <c r="HP413" s="194"/>
      <c r="HQ413" s="194"/>
      <c r="HR413" s="194"/>
      <c r="HS413" s="194"/>
      <c r="HT413" s="194"/>
      <c r="HU413" s="194"/>
    </row>
    <row r="414" spans="1:229" x14ac:dyDescent="0.25">
      <c r="A414" s="17"/>
      <c r="B414" s="18"/>
      <c r="C414" s="18"/>
      <c r="D414" s="19"/>
      <c r="E414" s="18"/>
      <c r="F414" s="18"/>
      <c r="G414" s="16">
        <f t="shared" si="50"/>
        <v>0</v>
      </c>
      <c r="H414" s="16">
        <f t="shared" si="51"/>
        <v>0</v>
      </c>
      <c r="I414" s="36">
        <f t="shared" si="52"/>
        <v>0</v>
      </c>
      <c r="J414" s="38"/>
      <c r="K414" s="38"/>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c r="FF414" s="37"/>
      <c r="FG414" s="37"/>
      <c r="FH414" s="37"/>
      <c r="FI414" s="37"/>
      <c r="FJ414" s="37"/>
      <c r="FK414" s="37"/>
      <c r="FL414" s="37"/>
      <c r="FM414" s="37"/>
      <c r="FN414" s="37"/>
      <c r="FO414" s="37"/>
      <c r="FP414" s="37"/>
      <c r="FQ414" s="37"/>
      <c r="FR414" s="37"/>
      <c r="FS414" s="37"/>
      <c r="FT414" s="37"/>
      <c r="FU414" s="37"/>
      <c r="FV414" s="37"/>
      <c r="FW414" s="37"/>
      <c r="FX414" s="37"/>
      <c r="FY414" s="37"/>
      <c r="FZ414" s="37"/>
      <c r="GA414" s="194"/>
      <c r="GB414" s="194"/>
      <c r="GC414" s="194"/>
      <c r="GD414" s="194"/>
      <c r="GE414" s="194"/>
      <c r="GF414" s="194"/>
      <c r="GG414" s="194"/>
      <c r="GH414" s="194"/>
      <c r="GI414" s="194"/>
      <c r="GJ414" s="194"/>
      <c r="GK414" s="194"/>
      <c r="GL414" s="194"/>
      <c r="GM414" s="194">
        <f t="shared" si="53"/>
        <v>0</v>
      </c>
      <c r="GN414" s="194">
        <f t="shared" si="54"/>
        <v>0</v>
      </c>
      <c r="GO414" s="194"/>
      <c r="GP414" s="194"/>
      <c r="GQ414" s="194"/>
      <c r="GR414" s="194"/>
      <c r="GS414" s="194"/>
      <c r="GT414" s="194"/>
      <c r="GU414" s="194"/>
      <c r="GV414" s="194"/>
      <c r="GW414" s="194"/>
      <c r="GX414" s="194">
        <f t="shared" si="55"/>
        <v>0</v>
      </c>
      <c r="GY414" s="194"/>
      <c r="GZ414" s="194"/>
      <c r="HA414" s="194"/>
      <c r="HB414" s="194"/>
      <c r="HC414" s="194"/>
      <c r="HD414" s="194"/>
      <c r="HE414" s="194"/>
      <c r="HF414" s="194"/>
      <c r="HG414" s="194"/>
      <c r="HH414" s="194"/>
      <c r="HI414" s="194"/>
      <c r="HJ414" s="194"/>
      <c r="HK414" s="194"/>
      <c r="HL414" s="194"/>
      <c r="HM414" s="194"/>
      <c r="HN414" s="194"/>
      <c r="HO414" s="194"/>
      <c r="HP414" s="194"/>
      <c r="HQ414" s="194"/>
      <c r="HR414" s="194"/>
      <c r="HS414" s="194"/>
      <c r="HT414" s="194"/>
      <c r="HU414" s="194"/>
    </row>
    <row r="415" spans="1:229" x14ac:dyDescent="0.25">
      <c r="A415" s="17"/>
      <c r="B415" s="18"/>
      <c r="C415" s="18"/>
      <c r="D415" s="19"/>
      <c r="E415" s="18"/>
      <c r="F415" s="18"/>
      <c r="G415" s="16">
        <f t="shared" si="50"/>
        <v>0</v>
      </c>
      <c r="H415" s="16">
        <f t="shared" si="51"/>
        <v>0</v>
      </c>
      <c r="I415" s="36">
        <f t="shared" si="52"/>
        <v>0</v>
      </c>
      <c r="J415" s="38"/>
      <c r="K415" s="38"/>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c r="FF415" s="37"/>
      <c r="FG415" s="37"/>
      <c r="FH415" s="37"/>
      <c r="FI415" s="37"/>
      <c r="FJ415" s="37"/>
      <c r="FK415" s="37"/>
      <c r="FL415" s="37"/>
      <c r="FM415" s="37"/>
      <c r="FN415" s="37"/>
      <c r="FO415" s="37"/>
      <c r="FP415" s="37"/>
      <c r="FQ415" s="37"/>
      <c r="FR415" s="37"/>
      <c r="FS415" s="37"/>
      <c r="FT415" s="37"/>
      <c r="FU415" s="37"/>
      <c r="FV415" s="37"/>
      <c r="FW415" s="37"/>
      <c r="FX415" s="37"/>
      <c r="FY415" s="37"/>
      <c r="FZ415" s="37"/>
      <c r="GA415" s="194"/>
      <c r="GB415" s="194"/>
      <c r="GC415" s="194"/>
      <c r="GD415" s="194"/>
      <c r="GE415" s="194"/>
      <c r="GF415" s="194"/>
      <c r="GG415" s="194"/>
      <c r="GH415" s="194"/>
      <c r="GI415" s="194"/>
      <c r="GJ415" s="194"/>
      <c r="GK415" s="194"/>
      <c r="GL415" s="194"/>
      <c r="GM415" s="194">
        <f t="shared" si="53"/>
        <v>0</v>
      </c>
      <c r="GN415" s="194">
        <f t="shared" si="54"/>
        <v>0</v>
      </c>
      <c r="GO415" s="194"/>
      <c r="GP415" s="194"/>
      <c r="GQ415" s="194"/>
      <c r="GR415" s="194"/>
      <c r="GS415" s="194"/>
      <c r="GT415" s="194"/>
      <c r="GU415" s="194"/>
      <c r="GV415" s="194"/>
      <c r="GW415" s="194"/>
      <c r="GX415" s="194">
        <f t="shared" si="55"/>
        <v>0</v>
      </c>
      <c r="GY415" s="194"/>
      <c r="GZ415" s="194"/>
      <c r="HA415" s="194"/>
      <c r="HB415" s="194"/>
      <c r="HC415" s="194"/>
      <c r="HD415" s="194"/>
      <c r="HE415" s="194"/>
      <c r="HF415" s="194"/>
      <c r="HG415" s="194"/>
      <c r="HH415" s="194"/>
      <c r="HI415" s="194"/>
      <c r="HJ415" s="194"/>
      <c r="HK415" s="194"/>
      <c r="HL415" s="194"/>
      <c r="HM415" s="194"/>
      <c r="HN415" s="194"/>
      <c r="HO415" s="194"/>
      <c r="HP415" s="194"/>
      <c r="HQ415" s="194"/>
      <c r="HR415" s="194"/>
      <c r="HS415" s="194"/>
      <c r="HT415" s="194"/>
      <c r="HU415" s="194"/>
    </row>
    <row r="416" spans="1:229" x14ac:dyDescent="0.25">
      <c r="A416" s="17"/>
      <c r="B416" s="18"/>
      <c r="C416" s="18"/>
      <c r="D416" s="19"/>
      <c r="E416" s="18"/>
      <c r="F416" s="18"/>
      <c r="G416" s="16">
        <f t="shared" si="50"/>
        <v>0</v>
      </c>
      <c r="H416" s="16">
        <f t="shared" si="51"/>
        <v>0</v>
      </c>
      <c r="I416" s="36">
        <f t="shared" si="52"/>
        <v>0</v>
      </c>
      <c r="J416" s="38"/>
      <c r="K416" s="38"/>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c r="FF416" s="37"/>
      <c r="FG416" s="37"/>
      <c r="FH416" s="37"/>
      <c r="FI416" s="37"/>
      <c r="FJ416" s="37"/>
      <c r="FK416" s="37"/>
      <c r="FL416" s="37"/>
      <c r="FM416" s="37"/>
      <c r="FN416" s="37"/>
      <c r="FO416" s="37"/>
      <c r="FP416" s="37"/>
      <c r="FQ416" s="37"/>
      <c r="FR416" s="37"/>
      <c r="FS416" s="37"/>
      <c r="FT416" s="37"/>
      <c r="FU416" s="37"/>
      <c r="FV416" s="37"/>
      <c r="FW416" s="37"/>
      <c r="FX416" s="37"/>
      <c r="FY416" s="37"/>
      <c r="FZ416" s="37"/>
      <c r="GA416" s="194"/>
      <c r="GB416" s="194"/>
      <c r="GC416" s="194"/>
      <c r="GD416" s="194"/>
      <c r="GE416" s="194"/>
      <c r="GF416" s="194"/>
      <c r="GG416" s="194"/>
      <c r="GH416" s="194"/>
      <c r="GI416" s="194"/>
      <c r="GJ416" s="194"/>
      <c r="GK416" s="194"/>
      <c r="GL416" s="194"/>
      <c r="GM416" s="194">
        <f t="shared" si="53"/>
        <v>0</v>
      </c>
      <c r="GN416" s="194">
        <f t="shared" si="54"/>
        <v>0</v>
      </c>
      <c r="GO416" s="194"/>
      <c r="GP416" s="194"/>
      <c r="GQ416" s="194"/>
      <c r="GR416" s="194"/>
      <c r="GS416" s="194"/>
      <c r="GT416" s="194"/>
      <c r="GU416" s="194"/>
      <c r="GV416" s="194"/>
      <c r="GW416" s="194"/>
      <c r="GX416" s="194">
        <f t="shared" si="55"/>
        <v>0</v>
      </c>
      <c r="GY416" s="194"/>
      <c r="GZ416" s="194"/>
      <c r="HA416" s="194"/>
      <c r="HB416" s="194"/>
      <c r="HC416" s="194"/>
      <c r="HD416" s="194"/>
      <c r="HE416" s="194"/>
      <c r="HF416" s="194"/>
      <c r="HG416" s="194"/>
      <c r="HH416" s="194"/>
      <c r="HI416" s="194"/>
      <c r="HJ416" s="194"/>
      <c r="HK416" s="194"/>
      <c r="HL416" s="194"/>
      <c r="HM416" s="194"/>
      <c r="HN416" s="194"/>
      <c r="HO416" s="194"/>
      <c r="HP416" s="194"/>
      <c r="HQ416" s="194"/>
      <c r="HR416" s="194"/>
      <c r="HS416" s="194"/>
      <c r="HT416" s="194"/>
      <c r="HU416" s="194"/>
    </row>
    <row r="417" spans="1:229" x14ac:dyDescent="0.25">
      <c r="A417" s="17"/>
      <c r="B417" s="18"/>
      <c r="C417" s="18"/>
      <c r="D417" s="19"/>
      <c r="E417" s="18"/>
      <c r="F417" s="18"/>
      <c r="G417" s="16">
        <f t="shared" si="50"/>
        <v>0</v>
      </c>
      <c r="H417" s="16">
        <f t="shared" si="51"/>
        <v>0</v>
      </c>
      <c r="I417" s="36">
        <f t="shared" si="52"/>
        <v>0</v>
      </c>
      <c r="J417" s="38"/>
      <c r="K417" s="38"/>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c r="FF417" s="37"/>
      <c r="FG417" s="37"/>
      <c r="FH417" s="37"/>
      <c r="FI417" s="37"/>
      <c r="FJ417" s="37"/>
      <c r="FK417" s="37"/>
      <c r="FL417" s="37"/>
      <c r="FM417" s="37"/>
      <c r="FN417" s="37"/>
      <c r="FO417" s="37"/>
      <c r="FP417" s="37"/>
      <c r="FQ417" s="37"/>
      <c r="FR417" s="37"/>
      <c r="FS417" s="37"/>
      <c r="FT417" s="37"/>
      <c r="FU417" s="37"/>
      <c r="FV417" s="37"/>
      <c r="FW417" s="37"/>
      <c r="FX417" s="37"/>
      <c r="FY417" s="37"/>
      <c r="FZ417" s="37"/>
      <c r="GA417" s="194"/>
      <c r="GB417" s="194"/>
      <c r="GC417" s="194"/>
      <c r="GD417" s="194"/>
      <c r="GE417" s="194"/>
      <c r="GF417" s="194"/>
      <c r="GG417" s="194"/>
      <c r="GH417" s="194"/>
      <c r="GI417" s="194"/>
      <c r="GJ417" s="194"/>
      <c r="GK417" s="194"/>
      <c r="GL417" s="194"/>
      <c r="GM417" s="194">
        <f t="shared" si="53"/>
        <v>0</v>
      </c>
      <c r="GN417" s="194">
        <f t="shared" si="54"/>
        <v>0</v>
      </c>
      <c r="GO417" s="194"/>
      <c r="GP417" s="194"/>
      <c r="GQ417" s="194"/>
      <c r="GR417" s="194"/>
      <c r="GS417" s="194"/>
      <c r="GT417" s="194"/>
      <c r="GU417" s="194"/>
      <c r="GV417" s="194"/>
      <c r="GW417" s="194"/>
      <c r="GX417" s="194">
        <f t="shared" si="55"/>
        <v>0</v>
      </c>
      <c r="GY417" s="194"/>
      <c r="GZ417" s="194"/>
      <c r="HA417" s="194"/>
      <c r="HB417" s="194"/>
      <c r="HC417" s="194"/>
      <c r="HD417" s="194"/>
      <c r="HE417" s="194"/>
      <c r="HF417" s="194"/>
      <c r="HG417" s="194"/>
      <c r="HH417" s="194"/>
      <c r="HI417" s="194"/>
      <c r="HJ417" s="194"/>
      <c r="HK417" s="194"/>
      <c r="HL417" s="194"/>
      <c r="HM417" s="194"/>
      <c r="HN417" s="194"/>
      <c r="HO417" s="194"/>
      <c r="HP417" s="194"/>
      <c r="HQ417" s="194"/>
      <c r="HR417" s="194"/>
      <c r="HS417" s="194"/>
      <c r="HT417" s="194"/>
      <c r="HU417" s="194"/>
    </row>
    <row r="418" spans="1:229" x14ac:dyDescent="0.25">
      <c r="A418" s="17"/>
      <c r="B418" s="18"/>
      <c r="C418" s="18"/>
      <c r="D418" s="19"/>
      <c r="E418" s="18"/>
      <c r="F418" s="18"/>
      <c r="G418" s="16">
        <f t="shared" si="50"/>
        <v>0</v>
      </c>
      <c r="H418" s="16">
        <f t="shared" si="51"/>
        <v>0</v>
      </c>
      <c r="I418" s="36">
        <f t="shared" si="52"/>
        <v>0</v>
      </c>
      <c r="J418" s="38"/>
      <c r="K418" s="38"/>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c r="FF418" s="37"/>
      <c r="FG418" s="37"/>
      <c r="FH418" s="37"/>
      <c r="FI418" s="37"/>
      <c r="FJ418" s="37"/>
      <c r="FK418" s="37"/>
      <c r="FL418" s="37"/>
      <c r="FM418" s="37"/>
      <c r="FN418" s="37"/>
      <c r="FO418" s="37"/>
      <c r="FP418" s="37"/>
      <c r="FQ418" s="37"/>
      <c r="FR418" s="37"/>
      <c r="FS418" s="37"/>
      <c r="FT418" s="37"/>
      <c r="FU418" s="37"/>
      <c r="FV418" s="37"/>
      <c r="FW418" s="37"/>
      <c r="FX418" s="37"/>
      <c r="FY418" s="37"/>
      <c r="FZ418" s="37"/>
      <c r="GA418" s="194"/>
      <c r="GB418" s="194"/>
      <c r="GC418" s="194"/>
      <c r="GD418" s="194"/>
      <c r="GE418" s="194"/>
      <c r="GF418" s="194"/>
      <c r="GG418" s="194"/>
      <c r="GH418" s="194"/>
      <c r="GI418" s="194"/>
      <c r="GJ418" s="194"/>
      <c r="GK418" s="194"/>
      <c r="GL418" s="194"/>
      <c r="GM418" s="194">
        <f t="shared" si="53"/>
        <v>0</v>
      </c>
      <c r="GN418" s="194">
        <f t="shared" si="54"/>
        <v>0</v>
      </c>
      <c r="GO418" s="194"/>
      <c r="GP418" s="194"/>
      <c r="GQ418" s="194"/>
      <c r="GR418" s="194"/>
      <c r="GS418" s="194"/>
      <c r="GT418" s="194"/>
      <c r="GU418" s="194"/>
      <c r="GV418" s="194"/>
      <c r="GW418" s="194"/>
      <c r="GX418" s="194">
        <f t="shared" si="55"/>
        <v>0</v>
      </c>
      <c r="GY418" s="194"/>
      <c r="GZ418" s="194"/>
      <c r="HA418" s="194"/>
      <c r="HB418" s="194"/>
      <c r="HC418" s="194"/>
      <c r="HD418" s="194"/>
      <c r="HE418" s="194"/>
      <c r="HF418" s="194"/>
      <c r="HG418" s="194"/>
      <c r="HH418" s="194"/>
      <c r="HI418" s="194"/>
      <c r="HJ418" s="194"/>
      <c r="HK418" s="194"/>
      <c r="HL418" s="194"/>
      <c r="HM418" s="194"/>
      <c r="HN418" s="194"/>
      <c r="HO418" s="194"/>
      <c r="HP418" s="194"/>
      <c r="HQ418" s="194"/>
      <c r="HR418" s="194"/>
      <c r="HS418" s="194"/>
      <c r="HT418" s="194"/>
      <c r="HU418" s="194"/>
    </row>
    <row r="419" spans="1:229" x14ac:dyDescent="0.25">
      <c r="A419" s="17"/>
      <c r="B419" s="18"/>
      <c r="C419" s="18"/>
      <c r="D419" s="19"/>
      <c r="E419" s="18"/>
      <c r="F419" s="18"/>
      <c r="G419" s="16">
        <f t="shared" si="50"/>
        <v>0</v>
      </c>
      <c r="H419" s="16">
        <f t="shared" si="51"/>
        <v>0</v>
      </c>
      <c r="I419" s="36">
        <f t="shared" si="52"/>
        <v>0</v>
      </c>
      <c r="J419" s="38"/>
      <c r="K419" s="38"/>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c r="FF419" s="37"/>
      <c r="FG419" s="37"/>
      <c r="FH419" s="37"/>
      <c r="FI419" s="37"/>
      <c r="FJ419" s="37"/>
      <c r="FK419" s="37"/>
      <c r="FL419" s="37"/>
      <c r="FM419" s="37"/>
      <c r="FN419" s="37"/>
      <c r="FO419" s="37"/>
      <c r="FP419" s="37"/>
      <c r="FQ419" s="37"/>
      <c r="FR419" s="37"/>
      <c r="FS419" s="37"/>
      <c r="FT419" s="37"/>
      <c r="FU419" s="37"/>
      <c r="FV419" s="37"/>
      <c r="FW419" s="37"/>
      <c r="FX419" s="37"/>
      <c r="FY419" s="37"/>
      <c r="FZ419" s="37"/>
      <c r="GA419" s="194"/>
      <c r="GB419" s="194"/>
      <c r="GC419" s="194"/>
      <c r="GD419" s="194"/>
      <c r="GE419" s="194"/>
      <c r="GF419" s="194"/>
      <c r="GG419" s="194"/>
      <c r="GH419" s="194"/>
      <c r="GI419" s="194"/>
      <c r="GJ419" s="194"/>
      <c r="GK419" s="194"/>
      <c r="GL419" s="194"/>
      <c r="GM419" s="194">
        <f t="shared" si="53"/>
        <v>0</v>
      </c>
      <c r="GN419" s="194">
        <f t="shared" si="54"/>
        <v>0</v>
      </c>
      <c r="GO419" s="194"/>
      <c r="GP419" s="194"/>
      <c r="GQ419" s="194"/>
      <c r="GR419" s="194"/>
      <c r="GS419" s="194"/>
      <c r="GT419" s="194"/>
      <c r="GU419" s="194"/>
      <c r="GV419" s="194"/>
      <c r="GW419" s="194"/>
      <c r="GX419" s="194">
        <f t="shared" si="55"/>
        <v>0</v>
      </c>
      <c r="GY419" s="194"/>
      <c r="GZ419" s="194"/>
      <c r="HA419" s="194"/>
      <c r="HB419" s="194"/>
      <c r="HC419" s="194"/>
      <c r="HD419" s="194"/>
      <c r="HE419" s="194"/>
      <c r="HF419" s="194"/>
      <c r="HG419" s="194"/>
      <c r="HH419" s="194"/>
      <c r="HI419" s="194"/>
      <c r="HJ419" s="194"/>
      <c r="HK419" s="194"/>
      <c r="HL419" s="194"/>
      <c r="HM419" s="194"/>
      <c r="HN419" s="194"/>
      <c r="HO419" s="194"/>
      <c r="HP419" s="194"/>
      <c r="HQ419" s="194"/>
      <c r="HR419" s="194"/>
      <c r="HS419" s="194"/>
      <c r="HT419" s="194"/>
      <c r="HU419" s="194"/>
    </row>
    <row r="420" spans="1:229" x14ac:dyDescent="0.25">
      <c r="A420" s="17"/>
      <c r="B420" s="18"/>
      <c r="C420" s="18"/>
      <c r="D420" s="19"/>
      <c r="E420" s="18"/>
      <c r="F420" s="18"/>
      <c r="G420" s="16">
        <f t="shared" si="50"/>
        <v>0</v>
      </c>
      <c r="H420" s="16">
        <f t="shared" si="51"/>
        <v>0</v>
      </c>
      <c r="I420" s="36">
        <f t="shared" si="52"/>
        <v>0</v>
      </c>
      <c r="J420" s="38"/>
      <c r="K420" s="38"/>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c r="FF420" s="37"/>
      <c r="FG420" s="37"/>
      <c r="FH420" s="37"/>
      <c r="FI420" s="37"/>
      <c r="FJ420" s="37"/>
      <c r="FK420" s="37"/>
      <c r="FL420" s="37"/>
      <c r="FM420" s="37"/>
      <c r="FN420" s="37"/>
      <c r="FO420" s="37"/>
      <c r="FP420" s="37"/>
      <c r="FQ420" s="37"/>
      <c r="FR420" s="37"/>
      <c r="FS420" s="37"/>
      <c r="FT420" s="37"/>
      <c r="FU420" s="37"/>
      <c r="FV420" s="37"/>
      <c r="FW420" s="37"/>
      <c r="FX420" s="37"/>
      <c r="FY420" s="37"/>
      <c r="FZ420" s="37"/>
      <c r="GA420" s="194"/>
      <c r="GB420" s="194"/>
      <c r="GC420" s="194"/>
      <c r="GD420" s="194"/>
      <c r="GE420" s="194"/>
      <c r="GF420" s="194"/>
      <c r="GG420" s="194"/>
      <c r="GH420" s="194"/>
      <c r="GI420" s="194"/>
      <c r="GJ420" s="194"/>
      <c r="GK420" s="194"/>
      <c r="GL420" s="194"/>
      <c r="GM420" s="194">
        <f t="shared" si="53"/>
        <v>0</v>
      </c>
      <c r="GN420" s="194">
        <f t="shared" si="54"/>
        <v>0</v>
      </c>
      <c r="GO420" s="194"/>
      <c r="GP420" s="194"/>
      <c r="GQ420" s="194"/>
      <c r="GR420" s="194"/>
      <c r="GS420" s="194"/>
      <c r="GT420" s="194"/>
      <c r="GU420" s="194"/>
      <c r="GV420" s="194"/>
      <c r="GW420" s="194"/>
      <c r="GX420" s="194">
        <f t="shared" si="55"/>
        <v>0</v>
      </c>
      <c r="GY420" s="194"/>
      <c r="GZ420" s="194"/>
      <c r="HA420" s="194"/>
      <c r="HB420" s="194"/>
      <c r="HC420" s="194"/>
      <c r="HD420" s="194"/>
      <c r="HE420" s="194"/>
      <c r="HF420" s="194"/>
      <c r="HG420" s="194"/>
      <c r="HH420" s="194"/>
      <c r="HI420" s="194"/>
      <c r="HJ420" s="194"/>
      <c r="HK420" s="194"/>
      <c r="HL420" s="194"/>
      <c r="HM420" s="194"/>
      <c r="HN420" s="194"/>
      <c r="HO420" s="194"/>
      <c r="HP420" s="194"/>
      <c r="HQ420" s="194"/>
      <c r="HR420" s="194"/>
      <c r="HS420" s="194"/>
      <c r="HT420" s="194"/>
      <c r="HU420" s="194"/>
    </row>
    <row r="421" spans="1:229" x14ac:dyDescent="0.25">
      <c r="A421" s="17"/>
      <c r="B421" s="18"/>
      <c r="C421" s="18"/>
      <c r="D421" s="19"/>
      <c r="E421" s="18"/>
      <c r="F421" s="18"/>
      <c r="G421" s="16">
        <f t="shared" si="50"/>
        <v>0</v>
      </c>
      <c r="H421" s="16">
        <f t="shared" si="51"/>
        <v>0</v>
      </c>
      <c r="I421" s="36">
        <f t="shared" si="52"/>
        <v>0</v>
      </c>
      <c r="J421" s="38"/>
      <c r="K421" s="38"/>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c r="FF421" s="37"/>
      <c r="FG421" s="37"/>
      <c r="FH421" s="37"/>
      <c r="FI421" s="37"/>
      <c r="FJ421" s="37"/>
      <c r="FK421" s="37"/>
      <c r="FL421" s="37"/>
      <c r="FM421" s="37"/>
      <c r="FN421" s="37"/>
      <c r="FO421" s="37"/>
      <c r="FP421" s="37"/>
      <c r="FQ421" s="37"/>
      <c r="FR421" s="37"/>
      <c r="FS421" s="37"/>
      <c r="FT421" s="37"/>
      <c r="FU421" s="37"/>
      <c r="FV421" s="37"/>
      <c r="FW421" s="37"/>
      <c r="FX421" s="37"/>
      <c r="FY421" s="37"/>
      <c r="FZ421" s="37"/>
      <c r="GA421" s="194"/>
      <c r="GB421" s="194"/>
      <c r="GC421" s="194"/>
      <c r="GD421" s="194"/>
      <c r="GE421" s="194"/>
      <c r="GF421" s="194"/>
      <c r="GG421" s="194"/>
      <c r="GH421" s="194"/>
      <c r="GI421" s="194"/>
      <c r="GJ421" s="194"/>
      <c r="GK421" s="194"/>
      <c r="GL421" s="194"/>
      <c r="GM421" s="194">
        <f t="shared" si="53"/>
        <v>0</v>
      </c>
      <c r="GN421" s="194">
        <f t="shared" si="54"/>
        <v>0</v>
      </c>
      <c r="GO421" s="194"/>
      <c r="GP421" s="194"/>
      <c r="GQ421" s="194"/>
      <c r="GR421" s="194"/>
      <c r="GS421" s="194"/>
      <c r="GT421" s="194"/>
      <c r="GU421" s="194"/>
      <c r="GV421" s="194"/>
      <c r="GW421" s="194"/>
      <c r="GX421" s="194">
        <f t="shared" si="55"/>
        <v>0</v>
      </c>
      <c r="GY421" s="194"/>
      <c r="GZ421" s="194"/>
      <c r="HA421" s="194"/>
      <c r="HB421" s="194"/>
      <c r="HC421" s="194"/>
      <c r="HD421" s="194"/>
      <c r="HE421" s="194"/>
      <c r="HF421" s="194"/>
      <c r="HG421" s="194"/>
      <c r="HH421" s="194"/>
      <c r="HI421" s="194"/>
      <c r="HJ421" s="194"/>
      <c r="HK421" s="194"/>
      <c r="HL421" s="194"/>
      <c r="HM421" s="194"/>
      <c r="HN421" s="194"/>
      <c r="HO421" s="194"/>
      <c r="HP421" s="194"/>
      <c r="HQ421" s="194"/>
      <c r="HR421" s="194"/>
      <c r="HS421" s="194"/>
      <c r="HT421" s="194"/>
      <c r="HU421" s="194"/>
    </row>
    <row r="422" spans="1:229" x14ac:dyDescent="0.25">
      <c r="A422" s="17"/>
      <c r="B422" s="18"/>
      <c r="C422" s="18"/>
      <c r="D422" s="19"/>
      <c r="E422" s="18"/>
      <c r="F422" s="18"/>
      <c r="G422" s="16">
        <f t="shared" si="50"/>
        <v>0</v>
      </c>
      <c r="H422" s="16">
        <f t="shared" si="51"/>
        <v>0</v>
      </c>
      <c r="I422" s="36">
        <f t="shared" si="52"/>
        <v>0</v>
      </c>
      <c r="J422" s="38"/>
      <c r="K422" s="38"/>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c r="FF422" s="37"/>
      <c r="FG422" s="37"/>
      <c r="FH422" s="37"/>
      <c r="FI422" s="37"/>
      <c r="FJ422" s="37"/>
      <c r="FK422" s="37"/>
      <c r="FL422" s="37"/>
      <c r="FM422" s="37"/>
      <c r="FN422" s="37"/>
      <c r="FO422" s="37"/>
      <c r="FP422" s="37"/>
      <c r="FQ422" s="37"/>
      <c r="FR422" s="37"/>
      <c r="FS422" s="37"/>
      <c r="FT422" s="37"/>
      <c r="FU422" s="37"/>
      <c r="FV422" s="37"/>
      <c r="FW422" s="37"/>
      <c r="FX422" s="37"/>
      <c r="FY422" s="37"/>
      <c r="FZ422" s="37"/>
      <c r="GA422" s="194"/>
      <c r="GB422" s="194"/>
      <c r="GC422" s="194"/>
      <c r="GD422" s="194"/>
      <c r="GE422" s="194"/>
      <c r="GF422" s="194"/>
      <c r="GG422" s="194"/>
      <c r="GH422" s="194"/>
      <c r="GI422" s="194"/>
      <c r="GJ422" s="194"/>
      <c r="GK422" s="194"/>
      <c r="GL422" s="194"/>
      <c r="GM422" s="194">
        <f t="shared" si="53"/>
        <v>0</v>
      </c>
      <c r="GN422" s="194">
        <f t="shared" si="54"/>
        <v>0</v>
      </c>
      <c r="GO422" s="194"/>
      <c r="GP422" s="194"/>
      <c r="GQ422" s="194"/>
      <c r="GR422" s="194"/>
      <c r="GS422" s="194"/>
      <c r="GT422" s="194"/>
      <c r="GU422" s="194"/>
      <c r="GV422" s="194"/>
      <c r="GW422" s="194"/>
      <c r="GX422" s="194">
        <f t="shared" si="55"/>
        <v>0</v>
      </c>
      <c r="GY422" s="194"/>
      <c r="GZ422" s="194"/>
      <c r="HA422" s="194"/>
      <c r="HB422" s="194"/>
      <c r="HC422" s="194"/>
      <c r="HD422" s="194"/>
      <c r="HE422" s="194"/>
      <c r="HF422" s="194"/>
      <c r="HG422" s="194"/>
      <c r="HH422" s="194"/>
      <c r="HI422" s="194"/>
      <c r="HJ422" s="194"/>
      <c r="HK422" s="194"/>
      <c r="HL422" s="194"/>
      <c r="HM422" s="194"/>
      <c r="HN422" s="194"/>
      <c r="HO422" s="194"/>
      <c r="HP422" s="194"/>
      <c r="HQ422" s="194"/>
      <c r="HR422" s="194"/>
      <c r="HS422" s="194"/>
      <c r="HT422" s="194"/>
      <c r="HU422" s="194"/>
    </row>
    <row r="423" spans="1:229" x14ac:dyDescent="0.25">
      <c r="A423" s="17"/>
      <c r="B423" s="18"/>
      <c r="C423" s="18"/>
      <c r="D423" s="19"/>
      <c r="E423" s="18"/>
      <c r="F423" s="18"/>
      <c r="G423" s="16">
        <f t="shared" si="50"/>
        <v>0</v>
      </c>
      <c r="H423" s="16">
        <f t="shared" si="51"/>
        <v>0</v>
      </c>
      <c r="I423" s="36">
        <f t="shared" si="52"/>
        <v>0</v>
      </c>
      <c r="J423" s="38"/>
      <c r="K423" s="38"/>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c r="FF423" s="37"/>
      <c r="FG423" s="37"/>
      <c r="FH423" s="37"/>
      <c r="FI423" s="37"/>
      <c r="FJ423" s="37"/>
      <c r="FK423" s="37"/>
      <c r="FL423" s="37"/>
      <c r="FM423" s="37"/>
      <c r="FN423" s="37"/>
      <c r="FO423" s="37"/>
      <c r="FP423" s="37"/>
      <c r="FQ423" s="37"/>
      <c r="FR423" s="37"/>
      <c r="FS423" s="37"/>
      <c r="FT423" s="37"/>
      <c r="FU423" s="37"/>
      <c r="FV423" s="37"/>
      <c r="FW423" s="37"/>
      <c r="FX423" s="37"/>
      <c r="FY423" s="37"/>
      <c r="FZ423" s="37"/>
      <c r="GA423" s="194"/>
      <c r="GB423" s="194"/>
      <c r="GC423" s="194"/>
      <c r="GD423" s="194"/>
      <c r="GE423" s="194"/>
      <c r="GF423" s="194"/>
      <c r="GG423" s="194"/>
      <c r="GH423" s="194"/>
      <c r="GI423" s="194"/>
      <c r="GJ423" s="194"/>
      <c r="GK423" s="194"/>
      <c r="GL423" s="194"/>
      <c r="GM423" s="194">
        <f t="shared" si="53"/>
        <v>0</v>
      </c>
      <c r="GN423" s="194">
        <f t="shared" si="54"/>
        <v>0</v>
      </c>
      <c r="GO423" s="194"/>
      <c r="GP423" s="194"/>
      <c r="GQ423" s="194"/>
      <c r="GR423" s="194"/>
      <c r="GS423" s="194"/>
      <c r="GT423" s="194"/>
      <c r="GU423" s="194"/>
      <c r="GV423" s="194"/>
      <c r="GW423" s="194"/>
      <c r="GX423" s="194">
        <f t="shared" si="55"/>
        <v>0</v>
      </c>
      <c r="GY423" s="194"/>
      <c r="GZ423" s="194"/>
      <c r="HA423" s="194"/>
      <c r="HB423" s="194"/>
      <c r="HC423" s="194"/>
      <c r="HD423" s="194"/>
      <c r="HE423" s="194"/>
      <c r="HF423" s="194"/>
      <c r="HG423" s="194"/>
      <c r="HH423" s="194"/>
      <c r="HI423" s="194"/>
      <c r="HJ423" s="194"/>
      <c r="HK423" s="194"/>
      <c r="HL423" s="194"/>
      <c r="HM423" s="194"/>
      <c r="HN423" s="194"/>
      <c r="HO423" s="194"/>
      <c r="HP423" s="194"/>
      <c r="HQ423" s="194"/>
      <c r="HR423" s="194"/>
      <c r="HS423" s="194"/>
      <c r="HT423" s="194"/>
      <c r="HU423" s="194"/>
    </row>
    <row r="424" spans="1:229" x14ac:dyDescent="0.25">
      <c r="A424" s="17"/>
      <c r="B424" s="18"/>
      <c r="C424" s="18"/>
      <c r="D424" s="19"/>
      <c r="E424" s="18"/>
      <c r="F424" s="18"/>
      <c r="G424" s="16">
        <f t="shared" si="50"/>
        <v>0</v>
      </c>
      <c r="H424" s="16">
        <f t="shared" si="51"/>
        <v>0</v>
      </c>
      <c r="I424" s="36">
        <f t="shared" si="52"/>
        <v>0</v>
      </c>
      <c r="J424" s="38"/>
      <c r="K424" s="38"/>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c r="FF424" s="37"/>
      <c r="FG424" s="37"/>
      <c r="FH424" s="37"/>
      <c r="FI424" s="37"/>
      <c r="FJ424" s="37"/>
      <c r="FK424" s="37"/>
      <c r="FL424" s="37"/>
      <c r="FM424" s="37"/>
      <c r="FN424" s="37"/>
      <c r="FO424" s="37"/>
      <c r="FP424" s="37"/>
      <c r="FQ424" s="37"/>
      <c r="FR424" s="37"/>
      <c r="FS424" s="37"/>
      <c r="FT424" s="37"/>
      <c r="FU424" s="37"/>
      <c r="FV424" s="37"/>
      <c r="FW424" s="37"/>
      <c r="FX424" s="37"/>
      <c r="FY424" s="37"/>
      <c r="FZ424" s="37"/>
      <c r="GA424" s="194"/>
      <c r="GB424" s="194"/>
      <c r="GC424" s="194"/>
      <c r="GD424" s="194"/>
      <c r="GE424" s="194"/>
      <c r="GF424" s="194"/>
      <c r="GG424" s="194"/>
      <c r="GH424" s="194"/>
      <c r="GI424" s="194"/>
      <c r="GJ424" s="194"/>
      <c r="GK424" s="194"/>
      <c r="GL424" s="194"/>
      <c r="GM424" s="194">
        <f t="shared" si="53"/>
        <v>0</v>
      </c>
      <c r="GN424" s="194">
        <f t="shared" si="54"/>
        <v>0</v>
      </c>
      <c r="GO424" s="194"/>
      <c r="GP424" s="194"/>
      <c r="GQ424" s="194"/>
      <c r="GR424" s="194"/>
      <c r="GS424" s="194"/>
      <c r="GT424" s="194"/>
      <c r="GU424" s="194"/>
      <c r="GV424" s="194"/>
      <c r="GW424" s="194"/>
      <c r="GX424" s="194">
        <f t="shared" si="55"/>
        <v>0</v>
      </c>
      <c r="GY424" s="194"/>
      <c r="GZ424" s="194"/>
      <c r="HA424" s="194"/>
      <c r="HB424" s="194"/>
      <c r="HC424" s="194"/>
      <c r="HD424" s="194"/>
      <c r="HE424" s="194"/>
      <c r="HF424" s="194"/>
      <c r="HG424" s="194"/>
      <c r="HH424" s="194"/>
      <c r="HI424" s="194"/>
      <c r="HJ424" s="194"/>
      <c r="HK424" s="194"/>
      <c r="HL424" s="194"/>
      <c r="HM424" s="194"/>
      <c r="HN424" s="194"/>
      <c r="HO424" s="194"/>
      <c r="HP424" s="194"/>
      <c r="HQ424" s="194"/>
      <c r="HR424" s="194"/>
      <c r="HS424" s="194"/>
      <c r="HT424" s="194"/>
      <c r="HU424" s="194"/>
    </row>
    <row r="425" spans="1:229" x14ac:dyDescent="0.25">
      <c r="A425" s="17"/>
      <c r="B425" s="18"/>
      <c r="C425" s="18"/>
      <c r="D425" s="19"/>
      <c r="E425" s="18"/>
      <c r="F425" s="18"/>
      <c r="G425" s="16">
        <f t="shared" si="50"/>
        <v>0</v>
      </c>
      <c r="H425" s="16">
        <f t="shared" si="51"/>
        <v>0</v>
      </c>
      <c r="I425" s="36">
        <f t="shared" si="52"/>
        <v>0</v>
      </c>
      <c r="J425" s="38"/>
      <c r="K425" s="38"/>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c r="FF425" s="37"/>
      <c r="FG425" s="37"/>
      <c r="FH425" s="37"/>
      <c r="FI425" s="37"/>
      <c r="FJ425" s="37"/>
      <c r="FK425" s="37"/>
      <c r="FL425" s="37"/>
      <c r="FM425" s="37"/>
      <c r="FN425" s="37"/>
      <c r="FO425" s="37"/>
      <c r="FP425" s="37"/>
      <c r="FQ425" s="37"/>
      <c r="FR425" s="37"/>
      <c r="FS425" s="37"/>
      <c r="FT425" s="37"/>
      <c r="FU425" s="37"/>
      <c r="FV425" s="37"/>
      <c r="FW425" s="37"/>
      <c r="FX425" s="37"/>
      <c r="FY425" s="37"/>
      <c r="FZ425" s="37"/>
      <c r="GA425" s="194"/>
      <c r="GB425" s="194"/>
      <c r="GC425" s="194"/>
      <c r="GD425" s="194"/>
      <c r="GE425" s="194"/>
      <c r="GF425" s="194"/>
      <c r="GG425" s="194"/>
      <c r="GH425" s="194"/>
      <c r="GI425" s="194"/>
      <c r="GJ425" s="194"/>
      <c r="GK425" s="194"/>
      <c r="GL425" s="194"/>
      <c r="GM425" s="194">
        <f t="shared" si="53"/>
        <v>0</v>
      </c>
      <c r="GN425" s="194">
        <f t="shared" si="54"/>
        <v>0</v>
      </c>
      <c r="GO425" s="194"/>
      <c r="GP425" s="194"/>
      <c r="GQ425" s="194"/>
      <c r="GR425" s="194"/>
      <c r="GS425" s="194"/>
      <c r="GT425" s="194"/>
      <c r="GU425" s="194"/>
      <c r="GV425" s="194"/>
      <c r="GW425" s="194"/>
      <c r="GX425" s="194">
        <f t="shared" si="55"/>
        <v>0</v>
      </c>
      <c r="GY425" s="194"/>
      <c r="GZ425" s="194"/>
      <c r="HA425" s="194"/>
      <c r="HB425" s="194"/>
      <c r="HC425" s="194"/>
      <c r="HD425" s="194"/>
      <c r="HE425" s="194"/>
      <c r="HF425" s="194"/>
      <c r="HG425" s="194"/>
      <c r="HH425" s="194"/>
      <c r="HI425" s="194"/>
      <c r="HJ425" s="194"/>
      <c r="HK425" s="194"/>
      <c r="HL425" s="194"/>
      <c r="HM425" s="194"/>
      <c r="HN425" s="194"/>
      <c r="HO425" s="194"/>
      <c r="HP425" s="194"/>
      <c r="HQ425" s="194"/>
      <c r="HR425" s="194"/>
      <c r="HS425" s="194"/>
      <c r="HT425" s="194"/>
      <c r="HU425" s="194"/>
    </row>
    <row r="426" spans="1:229" x14ac:dyDescent="0.25">
      <c r="A426" s="17"/>
      <c r="B426" s="18"/>
      <c r="C426" s="18"/>
      <c r="D426" s="19"/>
      <c r="E426" s="18"/>
      <c r="F426" s="18"/>
      <c r="G426" s="16">
        <f t="shared" si="50"/>
        <v>0</v>
      </c>
      <c r="H426" s="16">
        <f t="shared" si="51"/>
        <v>0</v>
      </c>
      <c r="I426" s="36">
        <f t="shared" si="52"/>
        <v>0</v>
      </c>
      <c r="J426" s="38"/>
      <c r="K426" s="38"/>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c r="FF426" s="37"/>
      <c r="FG426" s="37"/>
      <c r="FH426" s="37"/>
      <c r="FI426" s="37"/>
      <c r="FJ426" s="37"/>
      <c r="FK426" s="37"/>
      <c r="FL426" s="37"/>
      <c r="FM426" s="37"/>
      <c r="FN426" s="37"/>
      <c r="FO426" s="37"/>
      <c r="FP426" s="37"/>
      <c r="FQ426" s="37"/>
      <c r="FR426" s="37"/>
      <c r="FS426" s="37"/>
      <c r="FT426" s="37"/>
      <c r="FU426" s="37"/>
      <c r="FV426" s="37"/>
      <c r="FW426" s="37"/>
      <c r="FX426" s="37"/>
      <c r="FY426" s="37"/>
      <c r="FZ426" s="37"/>
      <c r="GA426" s="194"/>
      <c r="GB426" s="194"/>
      <c r="GC426" s="194"/>
      <c r="GD426" s="194"/>
      <c r="GE426" s="194"/>
      <c r="GF426" s="194"/>
      <c r="GG426" s="194"/>
      <c r="GH426" s="194"/>
      <c r="GI426" s="194"/>
      <c r="GJ426" s="194"/>
      <c r="GK426" s="194"/>
      <c r="GL426" s="194"/>
      <c r="GM426" s="194">
        <f t="shared" si="53"/>
        <v>0</v>
      </c>
      <c r="GN426" s="194">
        <f t="shared" si="54"/>
        <v>0</v>
      </c>
      <c r="GO426" s="194"/>
      <c r="GP426" s="194"/>
      <c r="GQ426" s="194"/>
      <c r="GR426" s="194"/>
      <c r="GS426" s="194"/>
      <c r="GT426" s="194"/>
      <c r="GU426" s="194"/>
      <c r="GV426" s="194"/>
      <c r="GW426" s="194"/>
      <c r="GX426" s="194">
        <f t="shared" si="55"/>
        <v>0</v>
      </c>
      <c r="GY426" s="194"/>
      <c r="GZ426" s="194"/>
      <c r="HA426" s="194"/>
      <c r="HB426" s="194"/>
      <c r="HC426" s="194"/>
      <c r="HD426" s="194"/>
      <c r="HE426" s="194"/>
      <c r="HF426" s="194"/>
      <c r="HG426" s="194"/>
      <c r="HH426" s="194"/>
      <c r="HI426" s="194"/>
      <c r="HJ426" s="194"/>
      <c r="HK426" s="194"/>
      <c r="HL426" s="194"/>
      <c r="HM426" s="194"/>
      <c r="HN426" s="194"/>
      <c r="HO426" s="194"/>
      <c r="HP426" s="194"/>
      <c r="HQ426" s="194"/>
      <c r="HR426" s="194"/>
      <c r="HS426" s="194"/>
      <c r="HT426" s="194"/>
      <c r="HU426" s="194"/>
    </row>
    <row r="427" spans="1:229" x14ac:dyDescent="0.25">
      <c r="A427" s="17"/>
      <c r="B427" s="18"/>
      <c r="C427" s="18"/>
      <c r="D427" s="19"/>
      <c r="E427" s="18"/>
      <c r="F427" s="18"/>
      <c r="G427" s="16">
        <f t="shared" si="50"/>
        <v>0</v>
      </c>
      <c r="H427" s="16">
        <f t="shared" si="51"/>
        <v>0</v>
      </c>
      <c r="I427" s="36">
        <f t="shared" si="52"/>
        <v>0</v>
      </c>
      <c r="J427" s="38"/>
      <c r="K427" s="38"/>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c r="FF427" s="37"/>
      <c r="FG427" s="37"/>
      <c r="FH427" s="37"/>
      <c r="FI427" s="37"/>
      <c r="FJ427" s="37"/>
      <c r="FK427" s="37"/>
      <c r="FL427" s="37"/>
      <c r="FM427" s="37"/>
      <c r="FN427" s="37"/>
      <c r="FO427" s="37"/>
      <c r="FP427" s="37"/>
      <c r="FQ427" s="37"/>
      <c r="FR427" s="37"/>
      <c r="FS427" s="37"/>
      <c r="FT427" s="37"/>
      <c r="FU427" s="37"/>
      <c r="FV427" s="37"/>
      <c r="FW427" s="37"/>
      <c r="FX427" s="37"/>
      <c r="FY427" s="37"/>
      <c r="FZ427" s="37"/>
      <c r="GA427" s="194"/>
      <c r="GB427" s="194"/>
      <c r="GC427" s="194"/>
      <c r="GD427" s="194"/>
      <c r="GE427" s="194"/>
      <c r="GF427" s="194"/>
      <c r="GG427" s="194"/>
      <c r="GH427" s="194"/>
      <c r="GI427" s="194"/>
      <c r="GJ427" s="194"/>
      <c r="GK427" s="194"/>
      <c r="GL427" s="194"/>
      <c r="GM427" s="194">
        <f t="shared" si="53"/>
        <v>0</v>
      </c>
      <c r="GN427" s="194">
        <f t="shared" si="54"/>
        <v>0</v>
      </c>
      <c r="GO427" s="194"/>
      <c r="GP427" s="194"/>
      <c r="GQ427" s="194"/>
      <c r="GR427" s="194"/>
      <c r="GS427" s="194"/>
      <c r="GT427" s="194"/>
      <c r="GU427" s="194"/>
      <c r="GV427" s="194"/>
      <c r="GW427" s="194"/>
      <c r="GX427" s="194">
        <f t="shared" si="55"/>
        <v>0</v>
      </c>
      <c r="GY427" s="194"/>
      <c r="GZ427" s="194"/>
      <c r="HA427" s="194"/>
      <c r="HB427" s="194"/>
      <c r="HC427" s="194"/>
      <c r="HD427" s="194"/>
      <c r="HE427" s="194"/>
      <c r="HF427" s="194"/>
      <c r="HG427" s="194"/>
      <c r="HH427" s="194"/>
      <c r="HI427" s="194"/>
      <c r="HJ427" s="194"/>
      <c r="HK427" s="194"/>
      <c r="HL427" s="194"/>
      <c r="HM427" s="194"/>
      <c r="HN427" s="194"/>
      <c r="HO427" s="194"/>
      <c r="HP427" s="194"/>
      <c r="HQ427" s="194"/>
      <c r="HR427" s="194"/>
      <c r="HS427" s="194"/>
      <c r="HT427" s="194"/>
      <c r="HU427" s="194"/>
    </row>
    <row r="428" spans="1:229" x14ac:dyDescent="0.25">
      <c r="A428" s="17"/>
      <c r="B428" s="18"/>
      <c r="C428" s="18"/>
      <c r="D428" s="19"/>
      <c r="E428" s="18"/>
      <c r="F428" s="18"/>
      <c r="G428" s="16">
        <f t="shared" si="50"/>
        <v>0</v>
      </c>
      <c r="H428" s="16">
        <f t="shared" si="51"/>
        <v>0</v>
      </c>
      <c r="I428" s="36">
        <f t="shared" si="52"/>
        <v>0</v>
      </c>
      <c r="J428" s="38"/>
      <c r="K428" s="38"/>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c r="FF428" s="37"/>
      <c r="FG428" s="37"/>
      <c r="FH428" s="37"/>
      <c r="FI428" s="37"/>
      <c r="FJ428" s="37"/>
      <c r="FK428" s="37"/>
      <c r="FL428" s="37"/>
      <c r="FM428" s="37"/>
      <c r="FN428" s="37"/>
      <c r="FO428" s="37"/>
      <c r="FP428" s="37"/>
      <c r="FQ428" s="37"/>
      <c r="FR428" s="37"/>
      <c r="FS428" s="37"/>
      <c r="FT428" s="37"/>
      <c r="FU428" s="37"/>
      <c r="FV428" s="37"/>
      <c r="FW428" s="37"/>
      <c r="FX428" s="37"/>
      <c r="FY428" s="37"/>
      <c r="FZ428" s="37"/>
      <c r="GA428" s="194"/>
      <c r="GB428" s="194"/>
      <c r="GC428" s="194"/>
      <c r="GD428" s="194"/>
      <c r="GE428" s="194"/>
      <c r="GF428" s="194"/>
      <c r="GG428" s="194"/>
      <c r="GH428" s="194"/>
      <c r="GI428" s="194"/>
      <c r="GJ428" s="194"/>
      <c r="GK428" s="194"/>
      <c r="GL428" s="194"/>
      <c r="GM428" s="194">
        <f t="shared" si="53"/>
        <v>0</v>
      </c>
      <c r="GN428" s="194">
        <f t="shared" si="54"/>
        <v>0</v>
      </c>
      <c r="GO428" s="194"/>
      <c r="GP428" s="194"/>
      <c r="GQ428" s="194"/>
      <c r="GR428" s="194"/>
      <c r="GS428" s="194"/>
      <c r="GT428" s="194"/>
      <c r="GU428" s="194"/>
      <c r="GV428" s="194"/>
      <c r="GW428" s="194"/>
      <c r="GX428" s="194">
        <f t="shared" si="55"/>
        <v>0</v>
      </c>
      <c r="GY428" s="194"/>
      <c r="GZ428" s="194"/>
      <c r="HA428" s="194"/>
      <c r="HB428" s="194"/>
      <c r="HC428" s="194"/>
      <c r="HD428" s="194"/>
      <c r="HE428" s="194"/>
      <c r="HF428" s="194"/>
      <c r="HG428" s="194"/>
      <c r="HH428" s="194"/>
      <c r="HI428" s="194"/>
      <c r="HJ428" s="194"/>
      <c r="HK428" s="194"/>
      <c r="HL428" s="194"/>
      <c r="HM428" s="194"/>
      <c r="HN428" s="194"/>
      <c r="HO428" s="194"/>
      <c r="HP428" s="194"/>
      <c r="HQ428" s="194"/>
      <c r="HR428" s="194"/>
      <c r="HS428" s="194"/>
      <c r="HT428" s="194"/>
      <c r="HU428" s="194"/>
    </row>
    <row r="429" spans="1:229" x14ac:dyDescent="0.25">
      <c r="A429" s="17"/>
      <c r="B429" s="18"/>
      <c r="C429" s="18"/>
      <c r="D429" s="19"/>
      <c r="E429" s="18"/>
      <c r="F429" s="18"/>
      <c r="G429" s="16">
        <f t="shared" si="50"/>
        <v>0</v>
      </c>
      <c r="H429" s="16">
        <f t="shared" si="51"/>
        <v>0</v>
      </c>
      <c r="I429" s="36">
        <f t="shared" si="52"/>
        <v>0</v>
      </c>
      <c r="J429" s="38"/>
      <c r="K429" s="38"/>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c r="FF429" s="37"/>
      <c r="FG429" s="37"/>
      <c r="FH429" s="37"/>
      <c r="FI429" s="37"/>
      <c r="FJ429" s="37"/>
      <c r="FK429" s="37"/>
      <c r="FL429" s="37"/>
      <c r="FM429" s="37"/>
      <c r="FN429" s="37"/>
      <c r="FO429" s="37"/>
      <c r="FP429" s="37"/>
      <c r="FQ429" s="37"/>
      <c r="FR429" s="37"/>
      <c r="FS429" s="37"/>
      <c r="FT429" s="37"/>
      <c r="FU429" s="37"/>
      <c r="FV429" s="37"/>
      <c r="FW429" s="37"/>
      <c r="FX429" s="37"/>
      <c r="FY429" s="37"/>
      <c r="FZ429" s="37"/>
      <c r="GA429" s="194"/>
      <c r="GB429" s="194"/>
      <c r="GC429" s="194"/>
      <c r="GD429" s="194"/>
      <c r="GE429" s="194"/>
      <c r="GF429" s="194"/>
      <c r="GG429" s="194"/>
      <c r="GH429" s="194"/>
      <c r="GI429" s="194"/>
      <c r="GJ429" s="194"/>
      <c r="GK429" s="194"/>
      <c r="GL429" s="194"/>
      <c r="GM429" s="194">
        <f t="shared" si="53"/>
        <v>0</v>
      </c>
      <c r="GN429" s="194">
        <f t="shared" si="54"/>
        <v>0</v>
      </c>
      <c r="GO429" s="194"/>
      <c r="GP429" s="194"/>
      <c r="GQ429" s="194"/>
      <c r="GR429" s="194"/>
      <c r="GS429" s="194"/>
      <c r="GT429" s="194"/>
      <c r="GU429" s="194"/>
      <c r="GV429" s="194"/>
      <c r="GW429" s="194"/>
      <c r="GX429" s="194">
        <f t="shared" si="55"/>
        <v>0</v>
      </c>
      <c r="GY429" s="194"/>
      <c r="GZ429" s="194"/>
      <c r="HA429" s="194"/>
      <c r="HB429" s="194"/>
      <c r="HC429" s="194"/>
      <c r="HD429" s="194"/>
      <c r="HE429" s="194"/>
      <c r="HF429" s="194"/>
      <c r="HG429" s="194"/>
      <c r="HH429" s="194"/>
      <c r="HI429" s="194"/>
      <c r="HJ429" s="194"/>
      <c r="HK429" s="194"/>
      <c r="HL429" s="194"/>
      <c r="HM429" s="194"/>
      <c r="HN429" s="194"/>
      <c r="HO429" s="194"/>
      <c r="HP429" s="194"/>
      <c r="HQ429" s="194"/>
      <c r="HR429" s="194"/>
      <c r="HS429" s="194"/>
      <c r="HT429" s="194"/>
      <c r="HU429" s="194"/>
    </row>
    <row r="430" spans="1:229" x14ac:dyDescent="0.25">
      <c r="A430" s="17"/>
      <c r="B430" s="18"/>
      <c r="C430" s="18"/>
      <c r="D430" s="19"/>
      <c r="E430" s="18"/>
      <c r="F430" s="18"/>
      <c r="G430" s="16">
        <f t="shared" si="50"/>
        <v>0</v>
      </c>
      <c r="H430" s="16">
        <f t="shared" si="51"/>
        <v>0</v>
      </c>
      <c r="I430" s="36">
        <f t="shared" si="52"/>
        <v>0</v>
      </c>
      <c r="J430" s="38"/>
      <c r="K430" s="38"/>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c r="FF430" s="37"/>
      <c r="FG430" s="37"/>
      <c r="FH430" s="37"/>
      <c r="FI430" s="37"/>
      <c r="FJ430" s="37"/>
      <c r="FK430" s="37"/>
      <c r="FL430" s="37"/>
      <c r="FM430" s="37"/>
      <c r="FN430" s="37"/>
      <c r="FO430" s="37"/>
      <c r="FP430" s="37"/>
      <c r="FQ430" s="37"/>
      <c r="FR430" s="37"/>
      <c r="FS430" s="37"/>
      <c r="FT430" s="37"/>
      <c r="FU430" s="37"/>
      <c r="FV430" s="37"/>
      <c r="FW430" s="37"/>
      <c r="FX430" s="37"/>
      <c r="FY430" s="37"/>
      <c r="FZ430" s="37"/>
      <c r="GA430" s="194"/>
      <c r="GB430" s="194"/>
      <c r="GC430" s="194"/>
      <c r="GD430" s="194"/>
      <c r="GE430" s="194"/>
      <c r="GF430" s="194"/>
      <c r="GG430" s="194"/>
      <c r="GH430" s="194"/>
      <c r="GI430" s="194"/>
      <c r="GJ430" s="194"/>
      <c r="GK430" s="194"/>
      <c r="GL430" s="194"/>
      <c r="GM430" s="194">
        <f t="shared" si="53"/>
        <v>0</v>
      </c>
      <c r="GN430" s="194">
        <f t="shared" si="54"/>
        <v>0</v>
      </c>
      <c r="GO430" s="194"/>
      <c r="GP430" s="194"/>
      <c r="GQ430" s="194"/>
      <c r="GR430" s="194"/>
      <c r="GS430" s="194"/>
      <c r="GT430" s="194"/>
      <c r="GU430" s="194"/>
      <c r="GV430" s="194"/>
      <c r="GW430" s="194"/>
      <c r="GX430" s="194">
        <f t="shared" si="55"/>
        <v>0</v>
      </c>
      <c r="GY430" s="194"/>
      <c r="GZ430" s="194"/>
      <c r="HA430" s="194"/>
      <c r="HB430" s="194"/>
      <c r="HC430" s="194"/>
      <c r="HD430" s="194"/>
      <c r="HE430" s="194"/>
      <c r="HF430" s="194"/>
      <c r="HG430" s="194"/>
      <c r="HH430" s="194"/>
      <c r="HI430" s="194"/>
      <c r="HJ430" s="194"/>
      <c r="HK430" s="194"/>
      <c r="HL430" s="194"/>
      <c r="HM430" s="194"/>
      <c r="HN430" s="194"/>
      <c r="HO430" s="194"/>
      <c r="HP430" s="194"/>
      <c r="HQ430" s="194"/>
      <c r="HR430" s="194"/>
      <c r="HS430" s="194"/>
      <c r="HT430" s="194"/>
      <c r="HU430" s="194"/>
    </row>
    <row r="431" spans="1:229" x14ac:dyDescent="0.25">
      <c r="A431" s="17"/>
      <c r="B431" s="18"/>
      <c r="C431" s="18"/>
      <c r="D431" s="19"/>
      <c r="E431" s="18"/>
      <c r="F431" s="18"/>
      <c r="G431" s="16">
        <f t="shared" si="50"/>
        <v>0</v>
      </c>
      <c r="H431" s="16">
        <f t="shared" si="51"/>
        <v>0</v>
      </c>
      <c r="I431" s="36">
        <f t="shared" si="52"/>
        <v>0</v>
      </c>
      <c r="J431" s="38"/>
      <c r="K431" s="38"/>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c r="FF431" s="37"/>
      <c r="FG431" s="37"/>
      <c r="FH431" s="37"/>
      <c r="FI431" s="37"/>
      <c r="FJ431" s="37"/>
      <c r="FK431" s="37"/>
      <c r="FL431" s="37"/>
      <c r="FM431" s="37"/>
      <c r="FN431" s="37"/>
      <c r="FO431" s="37"/>
      <c r="FP431" s="37"/>
      <c r="FQ431" s="37"/>
      <c r="FR431" s="37"/>
      <c r="FS431" s="37"/>
      <c r="FT431" s="37"/>
      <c r="FU431" s="37"/>
      <c r="FV431" s="37"/>
      <c r="FW431" s="37"/>
      <c r="FX431" s="37"/>
      <c r="FY431" s="37"/>
      <c r="FZ431" s="37"/>
      <c r="GA431" s="194"/>
      <c r="GB431" s="194"/>
      <c r="GC431" s="194"/>
      <c r="GD431" s="194"/>
      <c r="GE431" s="194"/>
      <c r="GF431" s="194"/>
      <c r="GG431" s="194"/>
      <c r="GH431" s="194"/>
      <c r="GI431" s="194"/>
      <c r="GJ431" s="194"/>
      <c r="GK431" s="194"/>
      <c r="GL431" s="194"/>
      <c r="GM431" s="194">
        <f t="shared" si="53"/>
        <v>0</v>
      </c>
      <c r="GN431" s="194">
        <f t="shared" si="54"/>
        <v>0</v>
      </c>
      <c r="GO431" s="194"/>
      <c r="GP431" s="194"/>
      <c r="GQ431" s="194"/>
      <c r="GR431" s="194"/>
      <c r="GS431" s="194"/>
      <c r="GT431" s="194"/>
      <c r="GU431" s="194"/>
      <c r="GV431" s="194"/>
      <c r="GW431" s="194"/>
      <c r="GX431" s="194">
        <f t="shared" si="55"/>
        <v>0</v>
      </c>
      <c r="GY431" s="194"/>
      <c r="GZ431" s="194"/>
      <c r="HA431" s="194"/>
      <c r="HB431" s="194"/>
      <c r="HC431" s="194"/>
      <c r="HD431" s="194"/>
      <c r="HE431" s="194"/>
      <c r="HF431" s="194"/>
      <c r="HG431" s="194"/>
      <c r="HH431" s="194"/>
      <c r="HI431" s="194"/>
      <c r="HJ431" s="194"/>
      <c r="HK431" s="194"/>
      <c r="HL431" s="194"/>
      <c r="HM431" s="194"/>
      <c r="HN431" s="194"/>
      <c r="HO431" s="194"/>
      <c r="HP431" s="194"/>
      <c r="HQ431" s="194"/>
      <c r="HR431" s="194"/>
      <c r="HS431" s="194"/>
      <c r="HT431" s="194"/>
      <c r="HU431" s="194"/>
    </row>
    <row r="432" spans="1:229" x14ac:dyDescent="0.25">
      <c r="A432" s="17"/>
      <c r="B432" s="18"/>
      <c r="C432" s="18"/>
      <c r="D432" s="19"/>
      <c r="E432" s="18"/>
      <c r="F432" s="18"/>
      <c r="G432" s="16">
        <f t="shared" si="50"/>
        <v>0</v>
      </c>
      <c r="H432" s="16">
        <f t="shared" si="51"/>
        <v>0</v>
      </c>
      <c r="I432" s="36">
        <f t="shared" si="52"/>
        <v>0</v>
      </c>
      <c r="J432" s="38"/>
      <c r="K432" s="38"/>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c r="FF432" s="37"/>
      <c r="FG432" s="37"/>
      <c r="FH432" s="37"/>
      <c r="FI432" s="37"/>
      <c r="FJ432" s="37"/>
      <c r="FK432" s="37"/>
      <c r="FL432" s="37"/>
      <c r="FM432" s="37"/>
      <c r="FN432" s="37"/>
      <c r="FO432" s="37"/>
      <c r="FP432" s="37"/>
      <c r="FQ432" s="37"/>
      <c r="FR432" s="37"/>
      <c r="FS432" s="37"/>
      <c r="FT432" s="37"/>
      <c r="FU432" s="37"/>
      <c r="FV432" s="37"/>
      <c r="FW432" s="37"/>
      <c r="FX432" s="37"/>
      <c r="FY432" s="37"/>
      <c r="FZ432" s="37"/>
      <c r="GA432" s="194"/>
      <c r="GB432" s="194"/>
      <c r="GC432" s="194"/>
      <c r="GD432" s="194"/>
      <c r="GE432" s="194"/>
      <c r="GF432" s="194"/>
      <c r="GG432" s="194"/>
      <c r="GH432" s="194"/>
      <c r="GI432" s="194"/>
      <c r="GJ432" s="194"/>
      <c r="GK432" s="194"/>
      <c r="GL432" s="194"/>
      <c r="GM432" s="194">
        <f t="shared" si="53"/>
        <v>0</v>
      </c>
      <c r="GN432" s="194">
        <f t="shared" si="54"/>
        <v>0</v>
      </c>
      <c r="GO432" s="194"/>
      <c r="GP432" s="194"/>
      <c r="GQ432" s="194"/>
      <c r="GR432" s="194"/>
      <c r="GS432" s="194"/>
      <c r="GT432" s="194"/>
      <c r="GU432" s="194"/>
      <c r="GV432" s="194"/>
      <c r="GW432" s="194"/>
      <c r="GX432" s="194">
        <f t="shared" si="55"/>
        <v>0</v>
      </c>
      <c r="GY432" s="194"/>
      <c r="GZ432" s="194"/>
      <c r="HA432" s="194"/>
      <c r="HB432" s="194"/>
      <c r="HC432" s="194"/>
      <c r="HD432" s="194"/>
      <c r="HE432" s="194"/>
      <c r="HF432" s="194"/>
      <c r="HG432" s="194"/>
      <c r="HH432" s="194"/>
      <c r="HI432" s="194"/>
      <c r="HJ432" s="194"/>
      <c r="HK432" s="194"/>
      <c r="HL432" s="194"/>
      <c r="HM432" s="194"/>
      <c r="HN432" s="194"/>
      <c r="HO432" s="194"/>
      <c r="HP432" s="194"/>
      <c r="HQ432" s="194"/>
      <c r="HR432" s="194"/>
      <c r="HS432" s="194"/>
      <c r="HT432" s="194"/>
      <c r="HU432" s="194"/>
    </row>
    <row r="433" spans="1:229" x14ac:dyDescent="0.25">
      <c r="A433" s="17"/>
      <c r="B433" s="18"/>
      <c r="C433" s="18"/>
      <c r="D433" s="19"/>
      <c r="E433" s="18"/>
      <c r="F433" s="18"/>
      <c r="G433" s="16">
        <f t="shared" si="50"/>
        <v>0</v>
      </c>
      <c r="H433" s="16">
        <f t="shared" si="51"/>
        <v>0</v>
      </c>
      <c r="I433" s="36">
        <f t="shared" si="52"/>
        <v>0</v>
      </c>
      <c r="J433" s="38"/>
      <c r="K433" s="38"/>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c r="FF433" s="37"/>
      <c r="FG433" s="37"/>
      <c r="FH433" s="37"/>
      <c r="FI433" s="37"/>
      <c r="FJ433" s="37"/>
      <c r="FK433" s="37"/>
      <c r="FL433" s="37"/>
      <c r="FM433" s="37"/>
      <c r="FN433" s="37"/>
      <c r="FO433" s="37"/>
      <c r="FP433" s="37"/>
      <c r="FQ433" s="37"/>
      <c r="FR433" s="37"/>
      <c r="FS433" s="37"/>
      <c r="FT433" s="37"/>
      <c r="FU433" s="37"/>
      <c r="FV433" s="37"/>
      <c r="FW433" s="37"/>
      <c r="FX433" s="37"/>
      <c r="FY433" s="37"/>
      <c r="FZ433" s="37"/>
      <c r="GA433" s="194"/>
      <c r="GB433" s="194"/>
      <c r="GC433" s="194"/>
      <c r="GD433" s="194"/>
      <c r="GE433" s="194"/>
      <c r="GF433" s="194"/>
      <c r="GG433" s="194"/>
      <c r="GH433" s="194"/>
      <c r="GI433" s="194"/>
      <c r="GJ433" s="194"/>
      <c r="GK433" s="194"/>
      <c r="GL433" s="194"/>
      <c r="GM433" s="194">
        <f t="shared" si="53"/>
        <v>0</v>
      </c>
      <c r="GN433" s="194">
        <f t="shared" si="54"/>
        <v>0</v>
      </c>
      <c r="GO433" s="194"/>
      <c r="GP433" s="194"/>
      <c r="GQ433" s="194"/>
      <c r="GR433" s="194"/>
      <c r="GS433" s="194"/>
      <c r="GT433" s="194"/>
      <c r="GU433" s="194"/>
      <c r="GV433" s="194"/>
      <c r="GW433" s="194"/>
      <c r="GX433" s="194">
        <f t="shared" si="55"/>
        <v>0</v>
      </c>
      <c r="GY433" s="194"/>
      <c r="GZ433" s="194"/>
      <c r="HA433" s="194"/>
      <c r="HB433" s="194"/>
      <c r="HC433" s="194"/>
      <c r="HD433" s="194"/>
      <c r="HE433" s="194"/>
      <c r="HF433" s="194"/>
      <c r="HG433" s="194"/>
      <c r="HH433" s="194"/>
      <c r="HI433" s="194"/>
      <c r="HJ433" s="194"/>
      <c r="HK433" s="194"/>
      <c r="HL433" s="194"/>
      <c r="HM433" s="194"/>
      <c r="HN433" s="194"/>
      <c r="HO433" s="194"/>
      <c r="HP433" s="194"/>
      <c r="HQ433" s="194"/>
      <c r="HR433" s="194"/>
      <c r="HS433" s="194"/>
      <c r="HT433" s="194"/>
      <c r="HU433" s="194"/>
    </row>
    <row r="434" spans="1:229" x14ac:dyDescent="0.25">
      <c r="A434" s="17"/>
      <c r="B434" s="18"/>
      <c r="C434" s="18"/>
      <c r="D434" s="19"/>
      <c r="E434" s="18"/>
      <c r="F434" s="18"/>
      <c r="G434" s="16">
        <f t="shared" si="50"/>
        <v>0</v>
      </c>
      <c r="H434" s="16">
        <f t="shared" si="51"/>
        <v>0</v>
      </c>
      <c r="I434" s="36">
        <f t="shared" si="52"/>
        <v>0</v>
      </c>
      <c r="J434" s="38"/>
      <c r="K434" s="38"/>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c r="FF434" s="37"/>
      <c r="FG434" s="37"/>
      <c r="FH434" s="37"/>
      <c r="FI434" s="37"/>
      <c r="FJ434" s="37"/>
      <c r="FK434" s="37"/>
      <c r="FL434" s="37"/>
      <c r="FM434" s="37"/>
      <c r="FN434" s="37"/>
      <c r="FO434" s="37"/>
      <c r="FP434" s="37"/>
      <c r="FQ434" s="37"/>
      <c r="FR434" s="37"/>
      <c r="FS434" s="37"/>
      <c r="FT434" s="37"/>
      <c r="FU434" s="37"/>
      <c r="FV434" s="37"/>
      <c r="FW434" s="37"/>
      <c r="FX434" s="37"/>
      <c r="FY434" s="37"/>
      <c r="FZ434" s="37"/>
      <c r="GA434" s="194"/>
      <c r="GB434" s="194"/>
      <c r="GC434" s="194"/>
      <c r="GD434" s="194"/>
      <c r="GE434" s="194"/>
      <c r="GF434" s="194"/>
      <c r="GG434" s="194"/>
      <c r="GH434" s="194"/>
      <c r="GI434" s="194"/>
      <c r="GJ434" s="194"/>
      <c r="GK434" s="194"/>
      <c r="GL434" s="194"/>
      <c r="GM434" s="194">
        <f t="shared" si="53"/>
        <v>0</v>
      </c>
      <c r="GN434" s="194">
        <f t="shared" si="54"/>
        <v>0</v>
      </c>
      <c r="GO434" s="194"/>
      <c r="GP434" s="194"/>
      <c r="GQ434" s="194"/>
      <c r="GR434" s="194"/>
      <c r="GS434" s="194"/>
      <c r="GT434" s="194"/>
      <c r="GU434" s="194"/>
      <c r="GV434" s="194"/>
      <c r="GW434" s="194"/>
      <c r="GX434" s="194">
        <f t="shared" si="55"/>
        <v>0</v>
      </c>
      <c r="GY434" s="194"/>
      <c r="GZ434" s="194"/>
      <c r="HA434" s="194"/>
      <c r="HB434" s="194"/>
      <c r="HC434" s="194"/>
      <c r="HD434" s="194"/>
      <c r="HE434" s="194"/>
      <c r="HF434" s="194"/>
      <c r="HG434" s="194"/>
      <c r="HH434" s="194"/>
      <c r="HI434" s="194"/>
      <c r="HJ434" s="194"/>
      <c r="HK434" s="194"/>
      <c r="HL434" s="194"/>
      <c r="HM434" s="194"/>
      <c r="HN434" s="194"/>
      <c r="HO434" s="194"/>
      <c r="HP434" s="194"/>
      <c r="HQ434" s="194"/>
      <c r="HR434" s="194"/>
      <c r="HS434" s="194"/>
      <c r="HT434" s="194"/>
      <c r="HU434" s="194"/>
    </row>
    <row r="435" spans="1:229" x14ac:dyDescent="0.25">
      <c r="A435" s="17"/>
      <c r="B435" s="18"/>
      <c r="C435" s="18"/>
      <c r="D435" s="19"/>
      <c r="E435" s="18"/>
      <c r="F435" s="18"/>
      <c r="G435" s="16">
        <f t="shared" si="50"/>
        <v>0</v>
      </c>
      <c r="H435" s="16">
        <f t="shared" si="51"/>
        <v>0</v>
      </c>
      <c r="I435" s="36">
        <f t="shared" si="52"/>
        <v>0</v>
      </c>
      <c r="J435" s="38"/>
      <c r="K435" s="38"/>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c r="FF435" s="37"/>
      <c r="FG435" s="37"/>
      <c r="FH435" s="37"/>
      <c r="FI435" s="37"/>
      <c r="FJ435" s="37"/>
      <c r="FK435" s="37"/>
      <c r="FL435" s="37"/>
      <c r="FM435" s="37"/>
      <c r="FN435" s="37"/>
      <c r="FO435" s="37"/>
      <c r="FP435" s="37"/>
      <c r="FQ435" s="37"/>
      <c r="FR435" s="37"/>
      <c r="FS435" s="37"/>
      <c r="FT435" s="37"/>
      <c r="FU435" s="37"/>
      <c r="FV435" s="37"/>
      <c r="FW435" s="37"/>
      <c r="FX435" s="37"/>
      <c r="FY435" s="37"/>
      <c r="FZ435" s="37"/>
      <c r="GA435" s="194"/>
      <c r="GB435" s="194"/>
      <c r="GC435" s="194"/>
      <c r="GD435" s="194"/>
      <c r="GE435" s="194"/>
      <c r="GF435" s="194"/>
      <c r="GG435" s="194"/>
      <c r="GH435" s="194"/>
      <c r="GI435" s="194"/>
      <c r="GJ435" s="194"/>
      <c r="GK435" s="194"/>
      <c r="GL435" s="194"/>
      <c r="GM435" s="194">
        <f t="shared" si="53"/>
        <v>0</v>
      </c>
      <c r="GN435" s="194">
        <f t="shared" si="54"/>
        <v>0</v>
      </c>
      <c r="GO435" s="194"/>
      <c r="GP435" s="194"/>
      <c r="GQ435" s="194"/>
      <c r="GR435" s="194"/>
      <c r="GS435" s="194"/>
      <c r="GT435" s="194"/>
      <c r="GU435" s="194"/>
      <c r="GV435" s="194"/>
      <c r="GW435" s="194"/>
      <c r="GX435" s="194">
        <f t="shared" si="55"/>
        <v>0</v>
      </c>
      <c r="GY435" s="194"/>
      <c r="GZ435" s="194"/>
      <c r="HA435" s="194"/>
      <c r="HB435" s="194"/>
      <c r="HC435" s="194"/>
      <c r="HD435" s="194"/>
      <c r="HE435" s="194"/>
      <c r="HF435" s="194"/>
      <c r="HG435" s="194"/>
      <c r="HH435" s="194"/>
      <c r="HI435" s="194"/>
      <c r="HJ435" s="194"/>
      <c r="HK435" s="194"/>
      <c r="HL435" s="194"/>
      <c r="HM435" s="194"/>
      <c r="HN435" s="194"/>
      <c r="HO435" s="194"/>
      <c r="HP435" s="194"/>
      <c r="HQ435" s="194"/>
      <c r="HR435" s="194"/>
      <c r="HS435" s="194"/>
      <c r="HT435" s="194"/>
      <c r="HU435" s="194"/>
    </row>
    <row r="436" spans="1:229" x14ac:dyDescent="0.25">
      <c r="A436" s="17"/>
      <c r="B436" s="18"/>
      <c r="C436" s="18"/>
      <c r="D436" s="19"/>
      <c r="E436" s="18"/>
      <c r="F436" s="18"/>
      <c r="G436" s="16">
        <f t="shared" si="50"/>
        <v>0</v>
      </c>
      <c r="H436" s="16">
        <f t="shared" si="51"/>
        <v>0</v>
      </c>
      <c r="I436" s="36">
        <f t="shared" si="52"/>
        <v>0</v>
      </c>
      <c r="J436" s="38"/>
      <c r="K436" s="38"/>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c r="FF436" s="37"/>
      <c r="FG436" s="37"/>
      <c r="FH436" s="37"/>
      <c r="FI436" s="37"/>
      <c r="FJ436" s="37"/>
      <c r="FK436" s="37"/>
      <c r="FL436" s="37"/>
      <c r="FM436" s="37"/>
      <c r="FN436" s="37"/>
      <c r="FO436" s="37"/>
      <c r="FP436" s="37"/>
      <c r="FQ436" s="37"/>
      <c r="FR436" s="37"/>
      <c r="FS436" s="37"/>
      <c r="FT436" s="37"/>
      <c r="FU436" s="37"/>
      <c r="FV436" s="37"/>
      <c r="FW436" s="37"/>
      <c r="FX436" s="37"/>
      <c r="FY436" s="37"/>
      <c r="FZ436" s="37"/>
      <c r="GA436" s="194"/>
      <c r="GB436" s="194"/>
      <c r="GC436" s="194"/>
      <c r="GD436" s="194"/>
      <c r="GE436" s="194"/>
      <c r="GF436" s="194"/>
      <c r="GG436" s="194"/>
      <c r="GH436" s="194"/>
      <c r="GI436" s="194"/>
      <c r="GJ436" s="194"/>
      <c r="GK436" s="194"/>
      <c r="GL436" s="194"/>
      <c r="GM436" s="194">
        <f t="shared" si="53"/>
        <v>0</v>
      </c>
      <c r="GN436" s="194">
        <f t="shared" si="54"/>
        <v>0</v>
      </c>
      <c r="GO436" s="194"/>
      <c r="GP436" s="194"/>
      <c r="GQ436" s="194"/>
      <c r="GR436" s="194"/>
      <c r="GS436" s="194"/>
      <c r="GT436" s="194"/>
      <c r="GU436" s="194"/>
      <c r="GV436" s="194"/>
      <c r="GW436" s="194"/>
      <c r="GX436" s="194">
        <f t="shared" si="55"/>
        <v>0</v>
      </c>
      <c r="GY436" s="194"/>
      <c r="GZ436" s="194"/>
      <c r="HA436" s="194"/>
      <c r="HB436" s="194"/>
      <c r="HC436" s="194"/>
      <c r="HD436" s="194"/>
      <c r="HE436" s="194"/>
      <c r="HF436" s="194"/>
      <c r="HG436" s="194"/>
      <c r="HH436" s="194"/>
      <c r="HI436" s="194"/>
      <c r="HJ436" s="194"/>
      <c r="HK436" s="194"/>
      <c r="HL436" s="194"/>
      <c r="HM436" s="194"/>
      <c r="HN436" s="194"/>
      <c r="HO436" s="194"/>
      <c r="HP436" s="194"/>
      <c r="HQ436" s="194"/>
      <c r="HR436" s="194"/>
      <c r="HS436" s="194"/>
      <c r="HT436" s="194"/>
      <c r="HU436" s="194"/>
    </row>
    <row r="437" spans="1:229" x14ac:dyDescent="0.25">
      <c r="A437" s="17"/>
      <c r="B437" s="18"/>
      <c r="C437" s="18"/>
      <c r="D437" s="19"/>
      <c r="E437" s="18"/>
      <c r="F437" s="18"/>
      <c r="G437" s="16">
        <f t="shared" si="50"/>
        <v>0</v>
      </c>
      <c r="H437" s="16">
        <f t="shared" si="51"/>
        <v>0</v>
      </c>
      <c r="I437" s="36">
        <f t="shared" si="52"/>
        <v>0</v>
      </c>
      <c r="J437" s="38"/>
      <c r="K437" s="38"/>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c r="FF437" s="37"/>
      <c r="FG437" s="37"/>
      <c r="FH437" s="37"/>
      <c r="FI437" s="37"/>
      <c r="FJ437" s="37"/>
      <c r="FK437" s="37"/>
      <c r="FL437" s="37"/>
      <c r="FM437" s="37"/>
      <c r="FN437" s="37"/>
      <c r="FO437" s="37"/>
      <c r="FP437" s="37"/>
      <c r="FQ437" s="37"/>
      <c r="FR437" s="37"/>
      <c r="FS437" s="37"/>
      <c r="FT437" s="37"/>
      <c r="FU437" s="37"/>
      <c r="FV437" s="37"/>
      <c r="FW437" s="37"/>
      <c r="FX437" s="37"/>
      <c r="FY437" s="37"/>
      <c r="FZ437" s="37"/>
      <c r="GA437" s="194"/>
      <c r="GB437" s="194"/>
      <c r="GC437" s="194"/>
      <c r="GD437" s="194"/>
      <c r="GE437" s="194"/>
      <c r="GF437" s="194"/>
      <c r="GG437" s="194"/>
      <c r="GH437" s="194"/>
      <c r="GI437" s="194"/>
      <c r="GJ437" s="194"/>
      <c r="GK437" s="194"/>
      <c r="GL437" s="194"/>
      <c r="GM437" s="194">
        <f t="shared" si="53"/>
        <v>0</v>
      </c>
      <c r="GN437" s="194">
        <f t="shared" si="54"/>
        <v>0</v>
      </c>
      <c r="GO437" s="194"/>
      <c r="GP437" s="194"/>
      <c r="GQ437" s="194"/>
      <c r="GR437" s="194"/>
      <c r="GS437" s="194"/>
      <c r="GT437" s="194"/>
      <c r="GU437" s="194"/>
      <c r="GV437" s="194"/>
      <c r="GW437" s="194"/>
      <c r="GX437" s="194">
        <f t="shared" si="55"/>
        <v>0</v>
      </c>
      <c r="GY437" s="194"/>
      <c r="GZ437" s="194"/>
      <c r="HA437" s="194"/>
      <c r="HB437" s="194"/>
      <c r="HC437" s="194"/>
      <c r="HD437" s="194"/>
      <c r="HE437" s="194"/>
      <c r="HF437" s="194"/>
      <c r="HG437" s="194"/>
      <c r="HH437" s="194"/>
      <c r="HI437" s="194"/>
      <c r="HJ437" s="194"/>
      <c r="HK437" s="194"/>
      <c r="HL437" s="194"/>
      <c r="HM437" s="194"/>
      <c r="HN437" s="194"/>
      <c r="HO437" s="194"/>
      <c r="HP437" s="194"/>
      <c r="HQ437" s="194"/>
      <c r="HR437" s="194"/>
      <c r="HS437" s="194"/>
      <c r="HT437" s="194"/>
      <c r="HU437" s="194"/>
    </row>
    <row r="438" spans="1:229" x14ac:dyDescent="0.25">
      <c r="A438" s="17"/>
      <c r="B438" s="18"/>
      <c r="C438" s="18"/>
      <c r="D438" s="19"/>
      <c r="E438" s="18"/>
      <c r="F438" s="18"/>
      <c r="G438" s="16">
        <f t="shared" si="50"/>
        <v>0</v>
      </c>
      <c r="H438" s="16">
        <f t="shared" si="51"/>
        <v>0</v>
      </c>
      <c r="I438" s="36">
        <f t="shared" si="52"/>
        <v>0</v>
      </c>
      <c r="J438" s="38"/>
      <c r="K438" s="38"/>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c r="FF438" s="37"/>
      <c r="FG438" s="37"/>
      <c r="FH438" s="37"/>
      <c r="FI438" s="37"/>
      <c r="FJ438" s="37"/>
      <c r="FK438" s="37"/>
      <c r="FL438" s="37"/>
      <c r="FM438" s="37"/>
      <c r="FN438" s="37"/>
      <c r="FO438" s="37"/>
      <c r="FP438" s="37"/>
      <c r="FQ438" s="37"/>
      <c r="FR438" s="37"/>
      <c r="FS438" s="37"/>
      <c r="FT438" s="37"/>
      <c r="FU438" s="37"/>
      <c r="FV438" s="37"/>
      <c r="FW438" s="37"/>
      <c r="FX438" s="37"/>
      <c r="FY438" s="37"/>
      <c r="FZ438" s="37"/>
      <c r="GA438" s="194"/>
      <c r="GB438" s="194"/>
      <c r="GC438" s="194"/>
      <c r="GD438" s="194"/>
      <c r="GE438" s="194"/>
      <c r="GF438" s="194"/>
      <c r="GG438" s="194"/>
      <c r="GH438" s="194"/>
      <c r="GI438" s="194"/>
      <c r="GJ438" s="194"/>
      <c r="GK438" s="194"/>
      <c r="GL438" s="194"/>
      <c r="GM438" s="194">
        <f t="shared" si="53"/>
        <v>0</v>
      </c>
      <c r="GN438" s="194">
        <f t="shared" si="54"/>
        <v>0</v>
      </c>
      <c r="GO438" s="194"/>
      <c r="GP438" s="194"/>
      <c r="GQ438" s="194"/>
      <c r="GR438" s="194"/>
      <c r="GS438" s="194"/>
      <c r="GT438" s="194"/>
      <c r="GU438" s="194"/>
      <c r="GV438" s="194"/>
      <c r="GW438" s="194"/>
      <c r="GX438" s="194">
        <f t="shared" si="55"/>
        <v>0</v>
      </c>
      <c r="GY438" s="194"/>
      <c r="GZ438" s="194"/>
      <c r="HA438" s="194"/>
      <c r="HB438" s="194"/>
      <c r="HC438" s="194"/>
      <c r="HD438" s="194"/>
      <c r="HE438" s="194"/>
      <c r="HF438" s="194"/>
      <c r="HG438" s="194"/>
      <c r="HH438" s="194"/>
      <c r="HI438" s="194"/>
      <c r="HJ438" s="194"/>
      <c r="HK438" s="194"/>
      <c r="HL438" s="194"/>
      <c r="HM438" s="194"/>
      <c r="HN438" s="194"/>
      <c r="HO438" s="194"/>
      <c r="HP438" s="194"/>
      <c r="HQ438" s="194"/>
      <c r="HR438" s="194"/>
      <c r="HS438" s="194"/>
      <c r="HT438" s="194"/>
      <c r="HU438" s="194"/>
    </row>
    <row r="439" spans="1:229" x14ac:dyDescent="0.25">
      <c r="A439" s="17"/>
      <c r="B439" s="18"/>
      <c r="C439" s="18"/>
      <c r="D439" s="19"/>
      <c r="E439" s="18"/>
      <c r="F439" s="18"/>
      <c r="G439" s="16">
        <f t="shared" si="50"/>
        <v>0</v>
      </c>
      <c r="H439" s="16">
        <f t="shared" si="51"/>
        <v>0</v>
      </c>
      <c r="I439" s="36">
        <f t="shared" si="52"/>
        <v>0</v>
      </c>
      <c r="J439" s="38"/>
      <c r="K439" s="38"/>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c r="FF439" s="37"/>
      <c r="FG439" s="37"/>
      <c r="FH439" s="37"/>
      <c r="FI439" s="37"/>
      <c r="FJ439" s="37"/>
      <c r="FK439" s="37"/>
      <c r="FL439" s="37"/>
      <c r="FM439" s="37"/>
      <c r="FN439" s="37"/>
      <c r="FO439" s="37"/>
      <c r="FP439" s="37"/>
      <c r="FQ439" s="37"/>
      <c r="FR439" s="37"/>
      <c r="FS439" s="37"/>
      <c r="FT439" s="37"/>
      <c r="FU439" s="37"/>
      <c r="FV439" s="37"/>
      <c r="FW439" s="37"/>
      <c r="FX439" s="37"/>
      <c r="FY439" s="37"/>
      <c r="FZ439" s="37"/>
      <c r="GA439" s="194"/>
      <c r="GB439" s="194"/>
      <c r="GC439" s="194"/>
      <c r="GD439" s="194"/>
      <c r="GE439" s="194"/>
      <c r="GF439" s="194"/>
      <c r="GG439" s="194"/>
      <c r="GH439" s="194"/>
      <c r="GI439" s="194"/>
      <c r="GJ439" s="194"/>
      <c r="GK439" s="194"/>
      <c r="GL439" s="194"/>
      <c r="GM439" s="194">
        <f t="shared" si="53"/>
        <v>0</v>
      </c>
      <c r="GN439" s="194">
        <f t="shared" si="54"/>
        <v>0</v>
      </c>
      <c r="GO439" s="194"/>
      <c r="GP439" s="194"/>
      <c r="GQ439" s="194"/>
      <c r="GR439" s="194"/>
      <c r="GS439" s="194"/>
      <c r="GT439" s="194"/>
      <c r="GU439" s="194"/>
      <c r="GV439" s="194"/>
      <c r="GW439" s="194"/>
      <c r="GX439" s="194">
        <f t="shared" si="55"/>
        <v>0</v>
      </c>
      <c r="GY439" s="194"/>
      <c r="GZ439" s="194"/>
      <c r="HA439" s="194"/>
      <c r="HB439" s="194"/>
      <c r="HC439" s="194"/>
      <c r="HD439" s="194"/>
      <c r="HE439" s="194"/>
      <c r="HF439" s="194"/>
      <c r="HG439" s="194"/>
      <c r="HH439" s="194"/>
      <c r="HI439" s="194"/>
      <c r="HJ439" s="194"/>
      <c r="HK439" s="194"/>
      <c r="HL439" s="194"/>
      <c r="HM439" s="194"/>
      <c r="HN439" s="194"/>
      <c r="HO439" s="194"/>
      <c r="HP439" s="194"/>
      <c r="HQ439" s="194"/>
      <c r="HR439" s="194"/>
      <c r="HS439" s="194"/>
      <c r="HT439" s="194"/>
      <c r="HU439" s="194"/>
    </row>
    <row r="440" spans="1:229" x14ac:dyDescent="0.25">
      <c r="A440" s="17"/>
      <c r="B440" s="18"/>
      <c r="C440" s="18"/>
      <c r="D440" s="19"/>
      <c r="E440" s="18"/>
      <c r="F440" s="18"/>
      <c r="G440" s="16">
        <f t="shared" si="50"/>
        <v>0</v>
      </c>
      <c r="H440" s="16">
        <f t="shared" si="51"/>
        <v>0</v>
      </c>
      <c r="I440" s="36">
        <f t="shared" si="52"/>
        <v>0</v>
      </c>
      <c r="J440" s="38"/>
      <c r="K440" s="38"/>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c r="FF440" s="37"/>
      <c r="FG440" s="37"/>
      <c r="FH440" s="37"/>
      <c r="FI440" s="37"/>
      <c r="FJ440" s="37"/>
      <c r="FK440" s="37"/>
      <c r="FL440" s="37"/>
      <c r="FM440" s="37"/>
      <c r="FN440" s="37"/>
      <c r="FO440" s="37"/>
      <c r="FP440" s="37"/>
      <c r="FQ440" s="37"/>
      <c r="FR440" s="37"/>
      <c r="FS440" s="37"/>
      <c r="FT440" s="37"/>
      <c r="FU440" s="37"/>
      <c r="FV440" s="37"/>
      <c r="FW440" s="37"/>
      <c r="FX440" s="37"/>
      <c r="FY440" s="37"/>
      <c r="FZ440" s="37"/>
      <c r="GA440" s="194"/>
      <c r="GB440" s="194"/>
      <c r="GC440" s="194"/>
      <c r="GD440" s="194"/>
      <c r="GE440" s="194"/>
      <c r="GF440" s="194"/>
      <c r="GG440" s="194"/>
      <c r="GH440" s="194"/>
      <c r="GI440" s="194"/>
      <c r="GJ440" s="194"/>
      <c r="GK440" s="194"/>
      <c r="GL440" s="194"/>
      <c r="GM440" s="194">
        <f t="shared" si="53"/>
        <v>0</v>
      </c>
      <c r="GN440" s="194">
        <f t="shared" si="54"/>
        <v>0</v>
      </c>
      <c r="GO440" s="194"/>
      <c r="GP440" s="194"/>
      <c r="GQ440" s="194"/>
      <c r="GR440" s="194"/>
      <c r="GS440" s="194"/>
      <c r="GT440" s="194"/>
      <c r="GU440" s="194"/>
      <c r="GV440" s="194"/>
      <c r="GW440" s="194"/>
      <c r="GX440" s="194">
        <f t="shared" si="55"/>
        <v>0</v>
      </c>
      <c r="GY440" s="194"/>
      <c r="GZ440" s="194"/>
      <c r="HA440" s="194"/>
      <c r="HB440" s="194"/>
      <c r="HC440" s="194"/>
      <c r="HD440" s="194"/>
      <c r="HE440" s="194"/>
      <c r="HF440" s="194"/>
      <c r="HG440" s="194"/>
      <c r="HH440" s="194"/>
      <c r="HI440" s="194"/>
      <c r="HJ440" s="194"/>
      <c r="HK440" s="194"/>
      <c r="HL440" s="194"/>
      <c r="HM440" s="194"/>
      <c r="HN440" s="194"/>
      <c r="HO440" s="194"/>
      <c r="HP440" s="194"/>
      <c r="HQ440" s="194"/>
      <c r="HR440" s="194"/>
      <c r="HS440" s="194"/>
      <c r="HT440" s="194"/>
      <c r="HU440" s="194"/>
    </row>
    <row r="441" spans="1:229" x14ac:dyDescent="0.25">
      <c r="A441" s="17"/>
      <c r="B441" s="18"/>
      <c r="C441" s="18"/>
      <c r="D441" s="19"/>
      <c r="E441" s="18"/>
      <c r="F441" s="18"/>
      <c r="G441" s="16">
        <f t="shared" si="50"/>
        <v>0</v>
      </c>
      <c r="H441" s="16">
        <f t="shared" si="51"/>
        <v>0</v>
      </c>
      <c r="I441" s="36">
        <f t="shared" si="52"/>
        <v>0</v>
      </c>
      <c r="J441" s="38"/>
      <c r="K441" s="38"/>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c r="FF441" s="37"/>
      <c r="FG441" s="37"/>
      <c r="FH441" s="37"/>
      <c r="FI441" s="37"/>
      <c r="FJ441" s="37"/>
      <c r="FK441" s="37"/>
      <c r="FL441" s="37"/>
      <c r="FM441" s="37"/>
      <c r="FN441" s="37"/>
      <c r="FO441" s="37"/>
      <c r="FP441" s="37"/>
      <c r="FQ441" s="37"/>
      <c r="FR441" s="37"/>
      <c r="FS441" s="37"/>
      <c r="FT441" s="37"/>
      <c r="FU441" s="37"/>
      <c r="FV441" s="37"/>
      <c r="FW441" s="37"/>
      <c r="FX441" s="37"/>
      <c r="FY441" s="37"/>
      <c r="FZ441" s="37"/>
      <c r="GA441" s="194"/>
      <c r="GB441" s="194"/>
      <c r="GC441" s="194"/>
      <c r="GD441" s="194"/>
      <c r="GE441" s="194"/>
      <c r="GF441" s="194"/>
      <c r="GG441" s="194"/>
      <c r="GH441" s="194"/>
      <c r="GI441" s="194"/>
      <c r="GJ441" s="194"/>
      <c r="GK441" s="194"/>
      <c r="GL441" s="194"/>
      <c r="GM441" s="194">
        <f t="shared" si="53"/>
        <v>0</v>
      </c>
      <c r="GN441" s="194">
        <f t="shared" si="54"/>
        <v>0</v>
      </c>
      <c r="GO441" s="194"/>
      <c r="GP441" s="194"/>
      <c r="GQ441" s="194"/>
      <c r="GR441" s="194"/>
      <c r="GS441" s="194"/>
      <c r="GT441" s="194"/>
      <c r="GU441" s="194"/>
      <c r="GV441" s="194"/>
      <c r="GW441" s="194"/>
      <c r="GX441" s="194">
        <f t="shared" si="55"/>
        <v>0</v>
      </c>
      <c r="GY441" s="194"/>
      <c r="GZ441" s="194"/>
      <c r="HA441" s="194"/>
      <c r="HB441" s="194"/>
      <c r="HC441" s="194"/>
      <c r="HD441" s="194"/>
      <c r="HE441" s="194"/>
      <c r="HF441" s="194"/>
      <c r="HG441" s="194"/>
      <c r="HH441" s="194"/>
      <c r="HI441" s="194"/>
      <c r="HJ441" s="194"/>
      <c r="HK441" s="194"/>
      <c r="HL441" s="194"/>
      <c r="HM441" s="194"/>
      <c r="HN441" s="194"/>
      <c r="HO441" s="194"/>
      <c r="HP441" s="194"/>
      <c r="HQ441" s="194"/>
      <c r="HR441" s="194"/>
      <c r="HS441" s="194"/>
      <c r="HT441" s="194"/>
      <c r="HU441" s="194"/>
    </row>
    <row r="442" spans="1:229" x14ac:dyDescent="0.25">
      <c r="A442" s="17"/>
      <c r="B442" s="18"/>
      <c r="C442" s="18"/>
      <c r="D442" s="19"/>
      <c r="E442" s="18"/>
      <c r="F442" s="18"/>
      <c r="G442" s="16">
        <f t="shared" si="50"/>
        <v>0</v>
      </c>
      <c r="H442" s="16">
        <f t="shared" si="51"/>
        <v>0</v>
      </c>
      <c r="I442" s="36">
        <f t="shared" si="52"/>
        <v>0</v>
      </c>
      <c r="J442" s="38"/>
      <c r="K442" s="38"/>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c r="FF442" s="37"/>
      <c r="FG442" s="37"/>
      <c r="FH442" s="37"/>
      <c r="FI442" s="37"/>
      <c r="FJ442" s="37"/>
      <c r="FK442" s="37"/>
      <c r="FL442" s="37"/>
      <c r="FM442" s="37"/>
      <c r="FN442" s="37"/>
      <c r="FO442" s="37"/>
      <c r="FP442" s="37"/>
      <c r="FQ442" s="37"/>
      <c r="FR442" s="37"/>
      <c r="FS442" s="37"/>
      <c r="FT442" s="37"/>
      <c r="FU442" s="37"/>
      <c r="FV442" s="37"/>
      <c r="FW442" s="37"/>
      <c r="FX442" s="37"/>
      <c r="FY442" s="37"/>
      <c r="FZ442" s="37"/>
      <c r="GA442" s="194"/>
      <c r="GB442" s="194"/>
      <c r="GC442" s="194"/>
      <c r="GD442" s="194"/>
      <c r="GE442" s="194"/>
      <c r="GF442" s="194"/>
      <c r="GG442" s="194"/>
      <c r="GH442" s="194"/>
      <c r="GI442" s="194"/>
      <c r="GJ442" s="194"/>
      <c r="GK442" s="194"/>
      <c r="GL442" s="194"/>
      <c r="GM442" s="194">
        <f t="shared" si="53"/>
        <v>0</v>
      </c>
      <c r="GN442" s="194">
        <f t="shared" si="54"/>
        <v>0</v>
      </c>
      <c r="GO442" s="194"/>
      <c r="GP442" s="194"/>
      <c r="GQ442" s="194"/>
      <c r="GR442" s="194"/>
      <c r="GS442" s="194"/>
      <c r="GT442" s="194"/>
      <c r="GU442" s="194"/>
      <c r="GV442" s="194"/>
      <c r="GW442" s="194"/>
      <c r="GX442" s="194">
        <f t="shared" si="55"/>
        <v>0</v>
      </c>
      <c r="GY442" s="194"/>
      <c r="GZ442" s="194"/>
      <c r="HA442" s="194"/>
      <c r="HB442" s="194"/>
      <c r="HC442" s="194"/>
      <c r="HD442" s="194"/>
      <c r="HE442" s="194"/>
      <c r="HF442" s="194"/>
      <c r="HG442" s="194"/>
      <c r="HH442" s="194"/>
      <c r="HI442" s="194"/>
      <c r="HJ442" s="194"/>
      <c r="HK442" s="194"/>
      <c r="HL442" s="194"/>
      <c r="HM442" s="194"/>
      <c r="HN442" s="194"/>
      <c r="HO442" s="194"/>
      <c r="HP442" s="194"/>
      <c r="HQ442" s="194"/>
      <c r="HR442" s="194"/>
      <c r="HS442" s="194"/>
      <c r="HT442" s="194"/>
      <c r="HU442" s="194"/>
    </row>
    <row r="443" spans="1:229" x14ac:dyDescent="0.25">
      <c r="A443" s="17"/>
      <c r="B443" s="18"/>
      <c r="C443" s="18"/>
      <c r="D443" s="19"/>
      <c r="E443" s="18"/>
      <c r="F443" s="18"/>
      <c r="G443" s="16">
        <f t="shared" si="50"/>
        <v>0</v>
      </c>
      <c r="H443" s="16">
        <f t="shared" si="51"/>
        <v>0</v>
      </c>
      <c r="I443" s="36">
        <f t="shared" si="52"/>
        <v>0</v>
      </c>
      <c r="J443" s="38"/>
      <c r="K443" s="38"/>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c r="FF443" s="37"/>
      <c r="FG443" s="37"/>
      <c r="FH443" s="37"/>
      <c r="FI443" s="37"/>
      <c r="FJ443" s="37"/>
      <c r="FK443" s="37"/>
      <c r="FL443" s="37"/>
      <c r="FM443" s="37"/>
      <c r="FN443" s="37"/>
      <c r="FO443" s="37"/>
      <c r="FP443" s="37"/>
      <c r="FQ443" s="37"/>
      <c r="FR443" s="37"/>
      <c r="FS443" s="37"/>
      <c r="FT443" s="37"/>
      <c r="FU443" s="37"/>
      <c r="FV443" s="37"/>
      <c r="FW443" s="37"/>
      <c r="FX443" s="37"/>
      <c r="FY443" s="37"/>
      <c r="FZ443" s="37"/>
      <c r="GA443" s="194"/>
      <c r="GB443" s="194"/>
      <c r="GC443" s="194"/>
      <c r="GD443" s="194"/>
      <c r="GE443" s="194"/>
      <c r="GF443" s="194"/>
      <c r="GG443" s="194"/>
      <c r="GH443" s="194"/>
      <c r="GI443" s="194"/>
      <c r="GJ443" s="194"/>
      <c r="GK443" s="194"/>
      <c r="GL443" s="194"/>
      <c r="GM443" s="194">
        <f t="shared" si="53"/>
        <v>0</v>
      </c>
      <c r="GN443" s="194">
        <f t="shared" si="54"/>
        <v>0</v>
      </c>
      <c r="GO443" s="194"/>
      <c r="GP443" s="194"/>
      <c r="GQ443" s="194"/>
      <c r="GR443" s="194"/>
      <c r="GS443" s="194"/>
      <c r="GT443" s="194"/>
      <c r="GU443" s="194"/>
      <c r="GV443" s="194"/>
      <c r="GW443" s="194"/>
      <c r="GX443" s="194">
        <f t="shared" si="55"/>
        <v>0</v>
      </c>
      <c r="GY443" s="194"/>
      <c r="GZ443" s="194"/>
      <c r="HA443" s="194"/>
      <c r="HB443" s="194"/>
      <c r="HC443" s="194"/>
      <c r="HD443" s="194"/>
      <c r="HE443" s="194"/>
      <c r="HF443" s="194"/>
      <c r="HG443" s="194"/>
      <c r="HH443" s="194"/>
      <c r="HI443" s="194"/>
      <c r="HJ443" s="194"/>
      <c r="HK443" s="194"/>
      <c r="HL443" s="194"/>
      <c r="HM443" s="194"/>
      <c r="HN443" s="194"/>
      <c r="HO443" s="194"/>
      <c r="HP443" s="194"/>
      <c r="HQ443" s="194"/>
      <c r="HR443" s="194"/>
      <c r="HS443" s="194"/>
      <c r="HT443" s="194"/>
      <c r="HU443" s="194"/>
    </row>
    <row r="444" spans="1:229" x14ac:dyDescent="0.25">
      <c r="A444" s="17"/>
      <c r="B444" s="18"/>
      <c r="C444" s="18"/>
      <c r="D444" s="19"/>
      <c r="E444" s="18"/>
      <c r="F444" s="18"/>
      <c r="G444" s="16">
        <f t="shared" si="50"/>
        <v>0</v>
      </c>
      <c r="H444" s="16">
        <f t="shared" si="51"/>
        <v>0</v>
      </c>
      <c r="I444" s="36">
        <f t="shared" si="52"/>
        <v>0</v>
      </c>
      <c r="J444" s="38"/>
      <c r="K444" s="38"/>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c r="FF444" s="37"/>
      <c r="FG444" s="37"/>
      <c r="FH444" s="37"/>
      <c r="FI444" s="37"/>
      <c r="FJ444" s="37"/>
      <c r="FK444" s="37"/>
      <c r="FL444" s="37"/>
      <c r="FM444" s="37"/>
      <c r="FN444" s="37"/>
      <c r="FO444" s="37"/>
      <c r="FP444" s="37"/>
      <c r="FQ444" s="37"/>
      <c r="FR444" s="37"/>
      <c r="FS444" s="37"/>
      <c r="FT444" s="37"/>
      <c r="FU444" s="37"/>
      <c r="FV444" s="37"/>
      <c r="FW444" s="37"/>
      <c r="FX444" s="37"/>
      <c r="FY444" s="37"/>
      <c r="FZ444" s="37"/>
      <c r="GA444" s="194"/>
      <c r="GB444" s="194"/>
      <c r="GC444" s="194"/>
      <c r="GD444" s="194"/>
      <c r="GE444" s="194"/>
      <c r="GF444" s="194"/>
      <c r="GG444" s="194"/>
      <c r="GH444" s="194"/>
      <c r="GI444" s="194"/>
      <c r="GJ444" s="194"/>
      <c r="GK444" s="194"/>
      <c r="GL444" s="194"/>
      <c r="GM444" s="194">
        <f t="shared" si="53"/>
        <v>0</v>
      </c>
      <c r="GN444" s="194">
        <f t="shared" si="54"/>
        <v>0</v>
      </c>
      <c r="GO444" s="194"/>
      <c r="GP444" s="194"/>
      <c r="GQ444" s="194"/>
      <c r="GR444" s="194"/>
      <c r="GS444" s="194"/>
      <c r="GT444" s="194"/>
      <c r="GU444" s="194"/>
      <c r="GV444" s="194"/>
      <c r="GW444" s="194"/>
      <c r="GX444" s="194">
        <f t="shared" si="55"/>
        <v>0</v>
      </c>
      <c r="GY444" s="194"/>
      <c r="GZ444" s="194"/>
      <c r="HA444" s="194"/>
      <c r="HB444" s="194"/>
      <c r="HC444" s="194"/>
      <c r="HD444" s="194"/>
      <c r="HE444" s="194"/>
      <c r="HF444" s="194"/>
      <c r="HG444" s="194"/>
      <c r="HH444" s="194"/>
      <c r="HI444" s="194"/>
      <c r="HJ444" s="194"/>
      <c r="HK444" s="194"/>
      <c r="HL444" s="194"/>
      <c r="HM444" s="194"/>
      <c r="HN444" s="194"/>
      <c r="HO444" s="194"/>
      <c r="HP444" s="194"/>
      <c r="HQ444" s="194"/>
      <c r="HR444" s="194"/>
      <c r="HS444" s="194"/>
      <c r="HT444" s="194"/>
      <c r="HU444" s="194"/>
    </row>
    <row r="445" spans="1:229" x14ac:dyDescent="0.25">
      <c r="A445" s="17"/>
      <c r="B445" s="18"/>
      <c r="C445" s="18"/>
      <c r="D445" s="19"/>
      <c r="E445" s="18"/>
      <c r="F445" s="18"/>
      <c r="G445" s="16">
        <f t="shared" si="50"/>
        <v>0</v>
      </c>
      <c r="H445" s="16">
        <f t="shared" si="51"/>
        <v>0</v>
      </c>
      <c r="I445" s="36">
        <f t="shared" si="52"/>
        <v>0</v>
      </c>
      <c r="J445" s="38"/>
      <c r="K445" s="38"/>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c r="FF445" s="37"/>
      <c r="FG445" s="37"/>
      <c r="FH445" s="37"/>
      <c r="FI445" s="37"/>
      <c r="FJ445" s="37"/>
      <c r="FK445" s="37"/>
      <c r="FL445" s="37"/>
      <c r="FM445" s="37"/>
      <c r="FN445" s="37"/>
      <c r="FO445" s="37"/>
      <c r="FP445" s="37"/>
      <c r="FQ445" s="37"/>
      <c r="FR445" s="37"/>
      <c r="FS445" s="37"/>
      <c r="FT445" s="37"/>
      <c r="FU445" s="37"/>
      <c r="FV445" s="37"/>
      <c r="FW445" s="37"/>
      <c r="FX445" s="37"/>
      <c r="FY445" s="37"/>
      <c r="FZ445" s="37"/>
      <c r="GA445" s="194"/>
      <c r="GB445" s="194"/>
      <c r="GC445" s="194"/>
      <c r="GD445" s="194"/>
      <c r="GE445" s="194"/>
      <c r="GF445" s="194"/>
      <c r="GG445" s="194"/>
      <c r="GH445" s="194"/>
      <c r="GI445" s="194"/>
      <c r="GJ445" s="194"/>
      <c r="GK445" s="194"/>
      <c r="GL445" s="194"/>
      <c r="GM445" s="194">
        <f t="shared" si="53"/>
        <v>0</v>
      </c>
      <c r="GN445" s="194">
        <f t="shared" si="54"/>
        <v>0</v>
      </c>
      <c r="GO445" s="194"/>
      <c r="GP445" s="194"/>
      <c r="GQ445" s="194"/>
      <c r="GR445" s="194"/>
      <c r="GS445" s="194"/>
      <c r="GT445" s="194"/>
      <c r="GU445" s="194"/>
      <c r="GV445" s="194"/>
      <c r="GW445" s="194"/>
      <c r="GX445" s="194">
        <f t="shared" si="55"/>
        <v>0</v>
      </c>
      <c r="GY445" s="194"/>
      <c r="GZ445" s="194"/>
      <c r="HA445" s="194"/>
      <c r="HB445" s="194"/>
      <c r="HC445" s="194"/>
      <c r="HD445" s="194"/>
      <c r="HE445" s="194"/>
      <c r="HF445" s="194"/>
      <c r="HG445" s="194"/>
      <c r="HH445" s="194"/>
      <c r="HI445" s="194"/>
      <c r="HJ445" s="194"/>
      <c r="HK445" s="194"/>
      <c r="HL445" s="194"/>
      <c r="HM445" s="194"/>
      <c r="HN445" s="194"/>
      <c r="HO445" s="194"/>
      <c r="HP445" s="194"/>
      <c r="HQ445" s="194"/>
      <c r="HR445" s="194"/>
      <c r="HS445" s="194"/>
      <c r="HT445" s="194"/>
      <c r="HU445" s="194"/>
    </row>
    <row r="446" spans="1:229" x14ac:dyDescent="0.25">
      <c r="A446" s="17"/>
      <c r="B446" s="18"/>
      <c r="C446" s="18"/>
      <c r="D446" s="19"/>
      <c r="E446" s="18"/>
      <c r="F446" s="18"/>
      <c r="G446" s="16">
        <f t="shared" si="50"/>
        <v>0</v>
      </c>
      <c r="H446" s="16">
        <f t="shared" si="51"/>
        <v>0</v>
      </c>
      <c r="I446" s="36">
        <f t="shared" si="52"/>
        <v>0</v>
      </c>
      <c r="J446" s="38"/>
      <c r="K446" s="38"/>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c r="FF446" s="37"/>
      <c r="FG446" s="37"/>
      <c r="FH446" s="37"/>
      <c r="FI446" s="37"/>
      <c r="FJ446" s="37"/>
      <c r="FK446" s="37"/>
      <c r="FL446" s="37"/>
      <c r="FM446" s="37"/>
      <c r="FN446" s="37"/>
      <c r="FO446" s="37"/>
      <c r="FP446" s="37"/>
      <c r="FQ446" s="37"/>
      <c r="FR446" s="37"/>
      <c r="FS446" s="37"/>
      <c r="FT446" s="37"/>
      <c r="FU446" s="37"/>
      <c r="FV446" s="37"/>
      <c r="FW446" s="37"/>
      <c r="FX446" s="37"/>
      <c r="FY446" s="37"/>
      <c r="FZ446" s="37"/>
      <c r="GA446" s="194"/>
      <c r="GB446" s="194"/>
      <c r="GC446" s="194"/>
      <c r="GD446" s="194"/>
      <c r="GE446" s="194"/>
      <c r="GF446" s="194"/>
      <c r="GG446" s="194"/>
      <c r="GH446" s="194"/>
      <c r="GI446" s="194"/>
      <c r="GJ446" s="194"/>
      <c r="GK446" s="194"/>
      <c r="GL446" s="194"/>
      <c r="GM446" s="194">
        <f t="shared" si="53"/>
        <v>0</v>
      </c>
      <c r="GN446" s="194">
        <f t="shared" si="54"/>
        <v>0</v>
      </c>
      <c r="GO446" s="194"/>
      <c r="GP446" s="194"/>
      <c r="GQ446" s="194"/>
      <c r="GR446" s="194"/>
      <c r="GS446" s="194"/>
      <c r="GT446" s="194"/>
      <c r="GU446" s="194"/>
      <c r="GV446" s="194"/>
      <c r="GW446" s="194"/>
      <c r="GX446" s="194">
        <f t="shared" si="55"/>
        <v>0</v>
      </c>
      <c r="GY446" s="194"/>
      <c r="GZ446" s="194"/>
      <c r="HA446" s="194"/>
      <c r="HB446" s="194"/>
      <c r="HC446" s="194"/>
      <c r="HD446" s="194"/>
      <c r="HE446" s="194"/>
      <c r="HF446" s="194"/>
      <c r="HG446" s="194"/>
      <c r="HH446" s="194"/>
      <c r="HI446" s="194"/>
      <c r="HJ446" s="194"/>
      <c r="HK446" s="194"/>
      <c r="HL446" s="194"/>
      <c r="HM446" s="194"/>
      <c r="HN446" s="194"/>
      <c r="HO446" s="194"/>
      <c r="HP446" s="194"/>
      <c r="HQ446" s="194"/>
      <c r="HR446" s="194"/>
      <c r="HS446" s="194"/>
      <c r="HT446" s="194"/>
      <c r="HU446" s="194"/>
    </row>
    <row r="447" spans="1:229" x14ac:dyDescent="0.25">
      <c r="A447" s="17"/>
      <c r="B447" s="18"/>
      <c r="C447" s="18"/>
      <c r="D447" s="19"/>
      <c r="E447" s="18"/>
      <c r="F447" s="18"/>
      <c r="G447" s="16">
        <f t="shared" si="50"/>
        <v>0</v>
      </c>
      <c r="H447" s="16">
        <f t="shared" si="51"/>
        <v>0</v>
      </c>
      <c r="I447" s="36">
        <f t="shared" si="52"/>
        <v>0</v>
      </c>
      <c r="J447" s="38"/>
      <c r="K447" s="38"/>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c r="FF447" s="37"/>
      <c r="FG447" s="37"/>
      <c r="FH447" s="37"/>
      <c r="FI447" s="37"/>
      <c r="FJ447" s="37"/>
      <c r="FK447" s="37"/>
      <c r="FL447" s="37"/>
      <c r="FM447" s="37"/>
      <c r="FN447" s="37"/>
      <c r="FO447" s="37"/>
      <c r="FP447" s="37"/>
      <c r="FQ447" s="37"/>
      <c r="FR447" s="37"/>
      <c r="FS447" s="37"/>
      <c r="FT447" s="37"/>
      <c r="FU447" s="37"/>
      <c r="FV447" s="37"/>
      <c r="FW447" s="37"/>
      <c r="FX447" s="37"/>
      <c r="FY447" s="37"/>
      <c r="FZ447" s="37"/>
      <c r="GA447" s="194"/>
      <c r="GB447" s="194"/>
      <c r="GC447" s="194"/>
      <c r="GD447" s="194"/>
      <c r="GE447" s="194"/>
      <c r="GF447" s="194"/>
      <c r="GG447" s="194"/>
      <c r="GH447" s="194"/>
      <c r="GI447" s="194"/>
      <c r="GJ447" s="194"/>
      <c r="GK447" s="194"/>
      <c r="GL447" s="194"/>
      <c r="GM447" s="194">
        <f t="shared" si="53"/>
        <v>0</v>
      </c>
      <c r="GN447" s="194">
        <f t="shared" si="54"/>
        <v>0</v>
      </c>
      <c r="GO447" s="194"/>
      <c r="GP447" s="194"/>
      <c r="GQ447" s="194"/>
      <c r="GR447" s="194"/>
      <c r="GS447" s="194"/>
      <c r="GT447" s="194"/>
      <c r="GU447" s="194"/>
      <c r="GV447" s="194"/>
      <c r="GW447" s="194"/>
      <c r="GX447" s="194">
        <f t="shared" si="55"/>
        <v>0</v>
      </c>
      <c r="GY447" s="194"/>
      <c r="GZ447" s="194"/>
      <c r="HA447" s="194"/>
      <c r="HB447" s="194"/>
      <c r="HC447" s="194"/>
      <c r="HD447" s="194"/>
      <c r="HE447" s="194"/>
      <c r="HF447" s="194"/>
      <c r="HG447" s="194"/>
      <c r="HH447" s="194"/>
      <c r="HI447" s="194"/>
      <c r="HJ447" s="194"/>
      <c r="HK447" s="194"/>
      <c r="HL447" s="194"/>
      <c r="HM447" s="194"/>
      <c r="HN447" s="194"/>
      <c r="HO447" s="194"/>
      <c r="HP447" s="194"/>
      <c r="HQ447" s="194"/>
      <c r="HR447" s="194"/>
      <c r="HS447" s="194"/>
      <c r="HT447" s="194"/>
      <c r="HU447" s="194"/>
    </row>
    <row r="448" spans="1:229" x14ac:dyDescent="0.25">
      <c r="A448" s="17"/>
      <c r="B448" s="18"/>
      <c r="C448" s="18"/>
      <c r="D448" s="19"/>
      <c r="E448" s="18"/>
      <c r="F448" s="18"/>
      <c r="G448" s="16">
        <f t="shared" si="50"/>
        <v>0</v>
      </c>
      <c r="H448" s="16">
        <f t="shared" si="51"/>
        <v>0</v>
      </c>
      <c r="I448" s="36">
        <f t="shared" si="52"/>
        <v>0</v>
      </c>
      <c r="J448" s="38"/>
      <c r="K448" s="38"/>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c r="FF448" s="37"/>
      <c r="FG448" s="37"/>
      <c r="FH448" s="37"/>
      <c r="FI448" s="37"/>
      <c r="FJ448" s="37"/>
      <c r="FK448" s="37"/>
      <c r="FL448" s="37"/>
      <c r="FM448" s="37"/>
      <c r="FN448" s="37"/>
      <c r="FO448" s="37"/>
      <c r="FP448" s="37"/>
      <c r="FQ448" s="37"/>
      <c r="FR448" s="37"/>
      <c r="FS448" s="37"/>
      <c r="FT448" s="37"/>
      <c r="FU448" s="37"/>
      <c r="FV448" s="37"/>
      <c r="FW448" s="37"/>
      <c r="FX448" s="37"/>
      <c r="FY448" s="37"/>
      <c r="FZ448" s="37"/>
      <c r="GA448" s="194"/>
      <c r="GB448" s="194"/>
      <c r="GC448" s="194"/>
      <c r="GD448" s="194"/>
      <c r="GE448" s="194"/>
      <c r="GF448" s="194"/>
      <c r="GG448" s="194"/>
      <c r="GH448" s="194"/>
      <c r="GI448" s="194"/>
      <c r="GJ448" s="194"/>
      <c r="GK448" s="194"/>
      <c r="GL448" s="194"/>
      <c r="GM448" s="194">
        <f t="shared" si="53"/>
        <v>0</v>
      </c>
      <c r="GN448" s="194">
        <f t="shared" si="54"/>
        <v>0</v>
      </c>
      <c r="GO448" s="194"/>
      <c r="GP448" s="194"/>
      <c r="GQ448" s="194"/>
      <c r="GR448" s="194"/>
      <c r="GS448" s="194"/>
      <c r="GT448" s="194"/>
      <c r="GU448" s="194"/>
      <c r="GV448" s="194"/>
      <c r="GW448" s="194"/>
      <c r="GX448" s="194">
        <f t="shared" si="55"/>
        <v>0</v>
      </c>
      <c r="GY448" s="194"/>
      <c r="GZ448" s="194"/>
      <c r="HA448" s="194"/>
      <c r="HB448" s="194"/>
      <c r="HC448" s="194"/>
      <c r="HD448" s="194"/>
      <c r="HE448" s="194"/>
      <c r="HF448" s="194"/>
      <c r="HG448" s="194"/>
      <c r="HH448" s="194"/>
      <c r="HI448" s="194"/>
      <c r="HJ448" s="194"/>
      <c r="HK448" s="194"/>
      <c r="HL448" s="194"/>
      <c r="HM448" s="194"/>
      <c r="HN448" s="194"/>
      <c r="HO448" s="194"/>
      <c r="HP448" s="194"/>
      <c r="HQ448" s="194"/>
      <c r="HR448" s="194"/>
      <c r="HS448" s="194"/>
      <c r="HT448" s="194"/>
      <c r="HU448" s="194"/>
    </row>
    <row r="449" spans="1:229" x14ac:dyDescent="0.25">
      <c r="A449" s="17"/>
      <c r="B449" s="18"/>
      <c r="C449" s="18"/>
      <c r="D449" s="19"/>
      <c r="E449" s="18"/>
      <c r="F449" s="18"/>
      <c r="G449" s="16">
        <f t="shared" si="50"/>
        <v>0</v>
      </c>
      <c r="H449" s="16">
        <f t="shared" si="51"/>
        <v>0</v>
      </c>
      <c r="I449" s="36">
        <f t="shared" si="52"/>
        <v>0</v>
      </c>
      <c r="J449" s="38"/>
      <c r="K449" s="38"/>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c r="FF449" s="37"/>
      <c r="FG449" s="37"/>
      <c r="FH449" s="37"/>
      <c r="FI449" s="37"/>
      <c r="FJ449" s="37"/>
      <c r="FK449" s="37"/>
      <c r="FL449" s="37"/>
      <c r="FM449" s="37"/>
      <c r="FN449" s="37"/>
      <c r="FO449" s="37"/>
      <c r="FP449" s="37"/>
      <c r="FQ449" s="37"/>
      <c r="FR449" s="37"/>
      <c r="FS449" s="37"/>
      <c r="FT449" s="37"/>
      <c r="FU449" s="37"/>
      <c r="FV449" s="37"/>
      <c r="FW449" s="37"/>
      <c r="FX449" s="37"/>
      <c r="FY449" s="37"/>
      <c r="FZ449" s="37"/>
      <c r="GA449" s="194"/>
      <c r="GB449" s="194"/>
      <c r="GC449" s="194"/>
      <c r="GD449" s="194"/>
      <c r="GE449" s="194"/>
      <c r="GF449" s="194"/>
      <c r="GG449" s="194"/>
      <c r="GH449" s="194"/>
      <c r="GI449" s="194"/>
      <c r="GJ449" s="194"/>
      <c r="GK449" s="194"/>
      <c r="GL449" s="194"/>
      <c r="GM449" s="194">
        <f t="shared" si="53"/>
        <v>0</v>
      </c>
      <c r="GN449" s="194">
        <f t="shared" si="54"/>
        <v>0</v>
      </c>
      <c r="GO449" s="194"/>
      <c r="GP449" s="194"/>
      <c r="GQ449" s="194"/>
      <c r="GR449" s="194"/>
      <c r="GS449" s="194"/>
      <c r="GT449" s="194"/>
      <c r="GU449" s="194"/>
      <c r="GV449" s="194"/>
      <c r="GW449" s="194"/>
      <c r="GX449" s="194">
        <f t="shared" si="55"/>
        <v>0</v>
      </c>
      <c r="GY449" s="194"/>
      <c r="GZ449" s="194"/>
      <c r="HA449" s="194"/>
      <c r="HB449" s="194"/>
      <c r="HC449" s="194"/>
      <c r="HD449" s="194"/>
      <c r="HE449" s="194"/>
      <c r="HF449" s="194"/>
      <c r="HG449" s="194"/>
      <c r="HH449" s="194"/>
      <c r="HI449" s="194"/>
      <c r="HJ449" s="194"/>
      <c r="HK449" s="194"/>
      <c r="HL449" s="194"/>
      <c r="HM449" s="194"/>
      <c r="HN449" s="194"/>
      <c r="HO449" s="194"/>
      <c r="HP449" s="194"/>
      <c r="HQ449" s="194"/>
      <c r="HR449" s="194"/>
      <c r="HS449" s="194"/>
      <c r="HT449" s="194"/>
      <c r="HU449" s="194"/>
    </row>
    <row r="450" spans="1:229" x14ac:dyDescent="0.25">
      <c r="A450" s="17"/>
      <c r="B450" s="18"/>
      <c r="C450" s="18"/>
      <c r="D450" s="19"/>
      <c r="E450" s="18"/>
      <c r="F450" s="18"/>
      <c r="G450" s="16">
        <f t="shared" si="50"/>
        <v>0</v>
      </c>
      <c r="H450" s="16">
        <f t="shared" si="51"/>
        <v>0</v>
      </c>
      <c r="I450" s="36">
        <f t="shared" si="52"/>
        <v>0</v>
      </c>
      <c r="J450" s="38"/>
      <c r="K450" s="38"/>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c r="DG450" s="37"/>
      <c r="DH450" s="37"/>
      <c r="DI450" s="37"/>
      <c r="DJ450" s="37"/>
      <c r="DK450" s="37"/>
      <c r="DL450" s="37"/>
      <c r="DM450" s="37"/>
      <c r="DN450" s="37"/>
      <c r="DO450" s="37"/>
      <c r="DP450" s="37"/>
      <c r="DQ450" s="37"/>
      <c r="DR450" s="37"/>
      <c r="DS450" s="37"/>
      <c r="DT450" s="37"/>
      <c r="DU450" s="37"/>
      <c r="DV450" s="37"/>
      <c r="DW450" s="37"/>
      <c r="DX450" s="37"/>
      <c r="DY450" s="37"/>
      <c r="DZ450" s="37"/>
      <c r="EA450" s="37"/>
      <c r="EB450" s="37"/>
      <c r="EC450" s="37"/>
      <c r="ED450" s="37"/>
      <c r="EE450" s="37"/>
      <c r="EF450" s="37"/>
      <c r="EG450" s="37"/>
      <c r="EH450" s="37"/>
      <c r="EI450" s="37"/>
      <c r="EJ450" s="37"/>
      <c r="EK450" s="37"/>
      <c r="EL450" s="37"/>
      <c r="EM450" s="37"/>
      <c r="EN450" s="37"/>
      <c r="EO450" s="37"/>
      <c r="EP450" s="37"/>
      <c r="EQ450" s="37"/>
      <c r="ER450" s="37"/>
      <c r="ES450" s="37"/>
      <c r="ET450" s="37"/>
      <c r="EU450" s="37"/>
      <c r="EV450" s="37"/>
      <c r="EW450" s="37"/>
      <c r="EX450" s="37"/>
      <c r="EY450" s="37"/>
      <c r="EZ450" s="37"/>
      <c r="FA450" s="37"/>
      <c r="FB450" s="37"/>
      <c r="FC450" s="37"/>
      <c r="FD450" s="37"/>
      <c r="FE450" s="37"/>
      <c r="FF450" s="37"/>
      <c r="FG450" s="37"/>
      <c r="FH450" s="37"/>
      <c r="FI450" s="37"/>
      <c r="FJ450" s="37"/>
      <c r="FK450" s="37"/>
      <c r="FL450" s="37"/>
      <c r="FM450" s="37"/>
      <c r="FN450" s="37"/>
      <c r="FO450" s="37"/>
      <c r="FP450" s="37"/>
      <c r="FQ450" s="37"/>
      <c r="FR450" s="37"/>
      <c r="FS450" s="37"/>
      <c r="FT450" s="37"/>
      <c r="FU450" s="37"/>
      <c r="FV450" s="37"/>
      <c r="FW450" s="37"/>
      <c r="FX450" s="37"/>
      <c r="FY450" s="37"/>
      <c r="FZ450" s="37"/>
      <c r="GA450" s="194"/>
      <c r="GB450" s="194"/>
      <c r="GC450" s="194"/>
      <c r="GD450" s="194"/>
      <c r="GE450" s="194"/>
      <c r="GF450" s="194"/>
      <c r="GG450" s="194"/>
      <c r="GH450" s="194"/>
      <c r="GI450" s="194"/>
      <c r="GJ450" s="194"/>
      <c r="GK450" s="194"/>
      <c r="GL450" s="194"/>
      <c r="GM450" s="194">
        <f t="shared" si="53"/>
        <v>0</v>
      </c>
      <c r="GN450" s="194">
        <f t="shared" si="54"/>
        <v>0</v>
      </c>
      <c r="GO450" s="194"/>
      <c r="GP450" s="194"/>
      <c r="GQ450" s="194"/>
      <c r="GR450" s="194"/>
      <c r="GS450" s="194"/>
      <c r="GT450" s="194"/>
      <c r="GU450" s="194"/>
      <c r="GV450" s="194"/>
      <c r="GW450" s="194"/>
      <c r="GX450" s="194">
        <f t="shared" si="55"/>
        <v>0</v>
      </c>
      <c r="GY450" s="194"/>
      <c r="GZ450" s="194"/>
      <c r="HA450" s="194"/>
      <c r="HB450" s="194"/>
      <c r="HC450" s="194"/>
      <c r="HD450" s="194"/>
      <c r="HE450" s="194"/>
      <c r="HF450" s="194"/>
      <c r="HG450" s="194"/>
      <c r="HH450" s="194"/>
      <c r="HI450" s="194"/>
      <c r="HJ450" s="194"/>
      <c r="HK450" s="194"/>
      <c r="HL450" s="194"/>
      <c r="HM450" s="194"/>
      <c r="HN450" s="194"/>
      <c r="HO450" s="194"/>
      <c r="HP450" s="194"/>
      <c r="HQ450" s="194"/>
      <c r="HR450" s="194"/>
      <c r="HS450" s="194"/>
      <c r="HT450" s="194"/>
      <c r="HU450" s="194"/>
    </row>
    <row r="451" spans="1:229" x14ac:dyDescent="0.25">
      <c r="A451" s="17"/>
      <c r="B451" s="18"/>
      <c r="C451" s="18"/>
      <c r="D451" s="19"/>
      <c r="E451" s="18"/>
      <c r="F451" s="18"/>
      <c r="G451" s="16">
        <f t="shared" si="50"/>
        <v>0</v>
      </c>
      <c r="H451" s="16">
        <f t="shared" si="51"/>
        <v>0</v>
      </c>
      <c r="I451" s="36">
        <f t="shared" si="52"/>
        <v>0</v>
      </c>
      <c r="J451" s="38"/>
      <c r="K451" s="38"/>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c r="DG451" s="37"/>
      <c r="DH451" s="37"/>
      <c r="DI451" s="37"/>
      <c r="DJ451" s="37"/>
      <c r="DK451" s="37"/>
      <c r="DL451" s="37"/>
      <c r="DM451" s="37"/>
      <c r="DN451" s="37"/>
      <c r="DO451" s="37"/>
      <c r="DP451" s="37"/>
      <c r="DQ451" s="37"/>
      <c r="DR451" s="37"/>
      <c r="DS451" s="37"/>
      <c r="DT451" s="37"/>
      <c r="DU451" s="37"/>
      <c r="DV451" s="37"/>
      <c r="DW451" s="37"/>
      <c r="DX451" s="37"/>
      <c r="DY451" s="37"/>
      <c r="DZ451" s="37"/>
      <c r="EA451" s="37"/>
      <c r="EB451" s="37"/>
      <c r="EC451" s="37"/>
      <c r="ED451" s="37"/>
      <c r="EE451" s="37"/>
      <c r="EF451" s="37"/>
      <c r="EG451" s="37"/>
      <c r="EH451" s="37"/>
      <c r="EI451" s="37"/>
      <c r="EJ451" s="37"/>
      <c r="EK451" s="37"/>
      <c r="EL451" s="37"/>
      <c r="EM451" s="37"/>
      <c r="EN451" s="37"/>
      <c r="EO451" s="37"/>
      <c r="EP451" s="37"/>
      <c r="EQ451" s="37"/>
      <c r="ER451" s="37"/>
      <c r="ES451" s="37"/>
      <c r="ET451" s="37"/>
      <c r="EU451" s="37"/>
      <c r="EV451" s="37"/>
      <c r="EW451" s="37"/>
      <c r="EX451" s="37"/>
      <c r="EY451" s="37"/>
      <c r="EZ451" s="37"/>
      <c r="FA451" s="37"/>
      <c r="FB451" s="37"/>
      <c r="FC451" s="37"/>
      <c r="FD451" s="37"/>
      <c r="FE451" s="37"/>
      <c r="FF451" s="37"/>
      <c r="FG451" s="37"/>
      <c r="FH451" s="37"/>
      <c r="FI451" s="37"/>
      <c r="FJ451" s="37"/>
      <c r="FK451" s="37"/>
      <c r="FL451" s="37"/>
      <c r="FM451" s="37"/>
      <c r="FN451" s="37"/>
      <c r="FO451" s="37"/>
      <c r="FP451" s="37"/>
      <c r="FQ451" s="37"/>
      <c r="FR451" s="37"/>
      <c r="FS451" s="37"/>
      <c r="FT451" s="37"/>
      <c r="FU451" s="37"/>
      <c r="FV451" s="37"/>
      <c r="FW451" s="37"/>
      <c r="FX451" s="37"/>
      <c r="FY451" s="37"/>
      <c r="FZ451" s="37"/>
      <c r="GA451" s="194"/>
      <c r="GB451" s="194"/>
      <c r="GC451" s="194"/>
      <c r="GD451" s="194"/>
      <c r="GE451" s="194"/>
      <c r="GF451" s="194"/>
      <c r="GG451" s="194"/>
      <c r="GH451" s="194"/>
      <c r="GI451" s="194"/>
      <c r="GJ451" s="194"/>
      <c r="GK451" s="194"/>
      <c r="GL451" s="194"/>
      <c r="GM451" s="194">
        <f t="shared" si="53"/>
        <v>0</v>
      </c>
      <c r="GN451" s="194">
        <f t="shared" si="54"/>
        <v>0</v>
      </c>
      <c r="GO451" s="194"/>
      <c r="GP451" s="194"/>
      <c r="GQ451" s="194"/>
      <c r="GR451" s="194"/>
      <c r="GS451" s="194"/>
      <c r="GT451" s="194"/>
      <c r="GU451" s="194"/>
      <c r="GV451" s="194"/>
      <c r="GW451" s="194"/>
      <c r="GX451" s="194">
        <f t="shared" si="55"/>
        <v>0</v>
      </c>
      <c r="GY451" s="194"/>
      <c r="GZ451" s="194"/>
      <c r="HA451" s="194"/>
      <c r="HB451" s="194"/>
      <c r="HC451" s="194"/>
      <c r="HD451" s="194"/>
      <c r="HE451" s="194"/>
      <c r="HF451" s="194"/>
      <c r="HG451" s="194"/>
      <c r="HH451" s="194"/>
      <c r="HI451" s="194"/>
      <c r="HJ451" s="194"/>
      <c r="HK451" s="194"/>
      <c r="HL451" s="194"/>
      <c r="HM451" s="194"/>
      <c r="HN451" s="194"/>
      <c r="HO451" s="194"/>
      <c r="HP451" s="194"/>
      <c r="HQ451" s="194"/>
      <c r="HR451" s="194"/>
      <c r="HS451" s="194"/>
      <c r="HT451" s="194"/>
      <c r="HU451" s="194"/>
    </row>
    <row r="452" spans="1:229" x14ac:dyDescent="0.25">
      <c r="A452" s="17"/>
      <c r="B452" s="18"/>
      <c r="C452" s="18"/>
      <c r="D452" s="19"/>
      <c r="E452" s="18"/>
      <c r="F452" s="18"/>
      <c r="G452" s="16">
        <f t="shared" si="50"/>
        <v>0</v>
      </c>
      <c r="H452" s="16">
        <f t="shared" si="51"/>
        <v>0</v>
      </c>
      <c r="I452" s="36">
        <f t="shared" si="52"/>
        <v>0</v>
      </c>
      <c r="J452" s="38"/>
      <c r="K452" s="38"/>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37"/>
      <c r="EA452" s="37"/>
      <c r="EB452" s="37"/>
      <c r="EC452" s="37"/>
      <c r="ED452" s="37"/>
      <c r="EE452" s="37"/>
      <c r="EF452" s="37"/>
      <c r="EG452" s="37"/>
      <c r="EH452" s="37"/>
      <c r="EI452" s="37"/>
      <c r="EJ452" s="37"/>
      <c r="EK452" s="37"/>
      <c r="EL452" s="37"/>
      <c r="EM452" s="37"/>
      <c r="EN452" s="37"/>
      <c r="EO452" s="37"/>
      <c r="EP452" s="37"/>
      <c r="EQ452" s="37"/>
      <c r="ER452" s="37"/>
      <c r="ES452" s="37"/>
      <c r="ET452" s="37"/>
      <c r="EU452" s="37"/>
      <c r="EV452" s="37"/>
      <c r="EW452" s="37"/>
      <c r="EX452" s="37"/>
      <c r="EY452" s="37"/>
      <c r="EZ452" s="37"/>
      <c r="FA452" s="37"/>
      <c r="FB452" s="37"/>
      <c r="FC452" s="37"/>
      <c r="FD452" s="37"/>
      <c r="FE452" s="37"/>
      <c r="FF452" s="37"/>
      <c r="FG452" s="37"/>
      <c r="FH452" s="37"/>
      <c r="FI452" s="37"/>
      <c r="FJ452" s="37"/>
      <c r="FK452" s="37"/>
      <c r="FL452" s="37"/>
      <c r="FM452" s="37"/>
      <c r="FN452" s="37"/>
      <c r="FO452" s="37"/>
      <c r="FP452" s="37"/>
      <c r="FQ452" s="37"/>
      <c r="FR452" s="37"/>
      <c r="FS452" s="37"/>
      <c r="FT452" s="37"/>
      <c r="FU452" s="37"/>
      <c r="FV452" s="37"/>
      <c r="FW452" s="37"/>
      <c r="FX452" s="37"/>
      <c r="FY452" s="37"/>
      <c r="FZ452" s="37"/>
      <c r="GA452" s="194"/>
      <c r="GB452" s="194"/>
      <c r="GC452" s="194"/>
      <c r="GD452" s="194"/>
      <c r="GE452" s="194"/>
      <c r="GF452" s="194"/>
      <c r="GG452" s="194"/>
      <c r="GH452" s="194"/>
      <c r="GI452" s="194"/>
      <c r="GJ452" s="194"/>
      <c r="GK452" s="194"/>
      <c r="GL452" s="194"/>
      <c r="GM452" s="194">
        <f t="shared" si="53"/>
        <v>0</v>
      </c>
      <c r="GN452" s="194">
        <f t="shared" si="54"/>
        <v>0</v>
      </c>
      <c r="GO452" s="194"/>
      <c r="GP452" s="194"/>
      <c r="GQ452" s="194"/>
      <c r="GR452" s="194"/>
      <c r="GS452" s="194"/>
      <c r="GT452" s="194"/>
      <c r="GU452" s="194"/>
      <c r="GV452" s="194"/>
      <c r="GW452" s="194"/>
      <c r="GX452" s="194">
        <f t="shared" si="55"/>
        <v>0</v>
      </c>
      <c r="GY452" s="194"/>
      <c r="GZ452" s="194"/>
      <c r="HA452" s="194"/>
      <c r="HB452" s="194"/>
      <c r="HC452" s="194"/>
      <c r="HD452" s="194"/>
      <c r="HE452" s="194"/>
      <c r="HF452" s="194"/>
      <c r="HG452" s="194"/>
      <c r="HH452" s="194"/>
      <c r="HI452" s="194"/>
      <c r="HJ452" s="194"/>
      <c r="HK452" s="194"/>
      <c r="HL452" s="194"/>
      <c r="HM452" s="194"/>
      <c r="HN452" s="194"/>
      <c r="HO452" s="194"/>
      <c r="HP452" s="194"/>
      <c r="HQ452" s="194"/>
      <c r="HR452" s="194"/>
      <c r="HS452" s="194"/>
      <c r="HT452" s="194"/>
      <c r="HU452" s="194"/>
    </row>
    <row r="453" spans="1:229" x14ac:dyDescent="0.25">
      <c r="A453" s="17"/>
      <c r="B453" s="18"/>
      <c r="C453" s="18"/>
      <c r="D453" s="19"/>
      <c r="E453" s="18"/>
      <c r="F453" s="18"/>
      <c r="G453" s="16">
        <f t="shared" ref="G453:G516" si="56">J453+L453+N453+O453+P453+T453+U453+V453+AN453+AP453+BA453+BC453+DP453+DR453+EE453+EG453+EJ453+EL453+ES453+EU453+FE453+FG453+FP453+GA453+GC453+HJ453+HL453+CZ453+DB453+FR453+GP453+HE453+BW453</f>
        <v>0</v>
      </c>
      <c r="H453" s="16">
        <f t="shared" ref="H453:H516" si="57">SUM(K453,M453,Q453,R453,S453,W453,X453,Y453,AO453,AQ453,AR453,AS453,AU453,AX453,BB453,BD453,BK453,BL453,BM453,BQ453,BR453,BT453,DG453,DH453,DI453,DQ453,DS453,DW453,DX453,DY453,,EF453,EH453,EK453,EM453,ET453,EV453,EW453,EX453,EY453,FW453,GB453,GD453,GE453,GF453,GG453,GH453,GI453,GK453,HK453,HM453,HN453,HO453,HP453,HQ453,HR453,HU453,FF453,FH453,FI453,FJ453,FK453,FN453,FQ453,FS453,FT453,FU453,FV453,FX453,AT453,AV453,AW453,BE453,BF453,BG453,BH453,GJ453,FL453,DZ453,EN453,EO453,EP453,EQ453,EZ453,FA453,FC453,FB453,FM453,FY453,Z453,AA453,AB453,AC453,AD453,AE453,AF453,AG453,AH453,AI453,AJ453,AK453,HS453,HT453,BY453,DA453,DC453,DD453,DE453,DF453,DT453,DU453,DV453,GR453,GV453,GY453,GZ453,HA453,HC453,HG453,GT453)</f>
        <v>0</v>
      </c>
      <c r="I453" s="36">
        <f t="shared" ref="I453:I516" si="58">G453+H453</f>
        <v>0</v>
      </c>
      <c r="J453" s="38"/>
      <c r="K453" s="38"/>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c r="DG453" s="37"/>
      <c r="DH453" s="37"/>
      <c r="DI453" s="37"/>
      <c r="DJ453" s="37"/>
      <c r="DK453" s="37"/>
      <c r="DL453" s="37"/>
      <c r="DM453" s="37"/>
      <c r="DN453" s="37"/>
      <c r="DO453" s="37"/>
      <c r="DP453" s="37"/>
      <c r="DQ453" s="37"/>
      <c r="DR453" s="37"/>
      <c r="DS453" s="37"/>
      <c r="DT453" s="37"/>
      <c r="DU453" s="37"/>
      <c r="DV453" s="37"/>
      <c r="DW453" s="37"/>
      <c r="DX453" s="37"/>
      <c r="DY453" s="37"/>
      <c r="DZ453" s="37"/>
      <c r="EA453" s="37"/>
      <c r="EB453" s="37"/>
      <c r="EC453" s="37"/>
      <c r="ED453" s="37"/>
      <c r="EE453" s="37"/>
      <c r="EF453" s="37"/>
      <c r="EG453" s="37"/>
      <c r="EH453" s="37"/>
      <c r="EI453" s="37"/>
      <c r="EJ453" s="37"/>
      <c r="EK453" s="37"/>
      <c r="EL453" s="37"/>
      <c r="EM453" s="37"/>
      <c r="EN453" s="37"/>
      <c r="EO453" s="37"/>
      <c r="EP453" s="37"/>
      <c r="EQ453" s="37"/>
      <c r="ER453" s="37"/>
      <c r="ES453" s="37"/>
      <c r="ET453" s="37"/>
      <c r="EU453" s="37"/>
      <c r="EV453" s="37"/>
      <c r="EW453" s="37"/>
      <c r="EX453" s="37"/>
      <c r="EY453" s="37"/>
      <c r="EZ453" s="37"/>
      <c r="FA453" s="37"/>
      <c r="FB453" s="37"/>
      <c r="FC453" s="37"/>
      <c r="FD453" s="37"/>
      <c r="FE453" s="37"/>
      <c r="FF453" s="37"/>
      <c r="FG453" s="37"/>
      <c r="FH453" s="37"/>
      <c r="FI453" s="37"/>
      <c r="FJ453" s="37"/>
      <c r="FK453" s="37"/>
      <c r="FL453" s="37"/>
      <c r="FM453" s="37"/>
      <c r="FN453" s="37"/>
      <c r="FO453" s="37"/>
      <c r="FP453" s="37"/>
      <c r="FQ453" s="37"/>
      <c r="FR453" s="37"/>
      <c r="FS453" s="37"/>
      <c r="FT453" s="37"/>
      <c r="FU453" s="37"/>
      <c r="FV453" s="37"/>
      <c r="FW453" s="37"/>
      <c r="FX453" s="37"/>
      <c r="FY453" s="37"/>
      <c r="FZ453" s="37"/>
      <c r="GA453" s="194"/>
      <c r="GB453" s="194"/>
      <c r="GC453" s="194"/>
      <c r="GD453" s="194"/>
      <c r="GE453" s="194"/>
      <c r="GF453" s="194"/>
      <c r="GG453" s="194"/>
      <c r="GH453" s="194"/>
      <c r="GI453" s="194"/>
      <c r="GJ453" s="194"/>
      <c r="GK453" s="194"/>
      <c r="GL453" s="194"/>
      <c r="GM453" s="194">
        <f t="shared" si="53"/>
        <v>0</v>
      </c>
      <c r="GN453" s="194">
        <f t="shared" si="54"/>
        <v>0</v>
      </c>
      <c r="GO453" s="194"/>
      <c r="GP453" s="194"/>
      <c r="GQ453" s="194"/>
      <c r="GR453" s="194"/>
      <c r="GS453" s="194"/>
      <c r="GT453" s="194"/>
      <c r="GU453" s="194"/>
      <c r="GV453" s="194"/>
      <c r="GW453" s="194"/>
      <c r="GX453" s="194">
        <f t="shared" si="55"/>
        <v>0</v>
      </c>
      <c r="GY453" s="194"/>
      <c r="GZ453" s="194"/>
      <c r="HA453" s="194"/>
      <c r="HB453" s="194"/>
      <c r="HC453" s="194"/>
      <c r="HD453" s="194"/>
      <c r="HE453" s="194"/>
      <c r="HF453" s="194"/>
      <c r="HG453" s="194"/>
      <c r="HH453" s="194"/>
      <c r="HI453" s="194"/>
      <c r="HJ453" s="194"/>
      <c r="HK453" s="194"/>
      <c r="HL453" s="194"/>
      <c r="HM453" s="194"/>
      <c r="HN453" s="194"/>
      <c r="HO453" s="194"/>
      <c r="HP453" s="194"/>
      <c r="HQ453" s="194"/>
      <c r="HR453" s="194"/>
      <c r="HS453" s="194"/>
      <c r="HT453" s="194"/>
      <c r="HU453" s="194"/>
    </row>
    <row r="454" spans="1:229" x14ac:dyDescent="0.25">
      <c r="A454" s="17"/>
      <c r="B454" s="18"/>
      <c r="C454" s="18"/>
      <c r="D454" s="19"/>
      <c r="E454" s="18"/>
      <c r="F454" s="18"/>
      <c r="G454" s="16">
        <f t="shared" si="56"/>
        <v>0</v>
      </c>
      <c r="H454" s="16">
        <f t="shared" si="57"/>
        <v>0</v>
      </c>
      <c r="I454" s="36">
        <f t="shared" si="58"/>
        <v>0</v>
      </c>
      <c r="J454" s="38"/>
      <c r="K454" s="38"/>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c r="DG454" s="37"/>
      <c r="DH454" s="37"/>
      <c r="DI454" s="37"/>
      <c r="DJ454" s="37"/>
      <c r="DK454" s="37"/>
      <c r="DL454" s="37"/>
      <c r="DM454" s="37"/>
      <c r="DN454" s="37"/>
      <c r="DO454" s="37"/>
      <c r="DP454" s="37"/>
      <c r="DQ454" s="37"/>
      <c r="DR454" s="37"/>
      <c r="DS454" s="37"/>
      <c r="DT454" s="37"/>
      <c r="DU454" s="37"/>
      <c r="DV454" s="37"/>
      <c r="DW454" s="37"/>
      <c r="DX454" s="37"/>
      <c r="DY454" s="37"/>
      <c r="DZ454" s="37"/>
      <c r="EA454" s="37"/>
      <c r="EB454" s="37"/>
      <c r="EC454" s="37"/>
      <c r="ED454" s="37"/>
      <c r="EE454" s="37"/>
      <c r="EF454" s="37"/>
      <c r="EG454" s="37"/>
      <c r="EH454" s="37"/>
      <c r="EI454" s="37"/>
      <c r="EJ454" s="37"/>
      <c r="EK454" s="37"/>
      <c r="EL454" s="37"/>
      <c r="EM454" s="37"/>
      <c r="EN454" s="37"/>
      <c r="EO454" s="37"/>
      <c r="EP454" s="37"/>
      <c r="EQ454" s="37"/>
      <c r="ER454" s="37"/>
      <c r="ES454" s="37"/>
      <c r="ET454" s="37"/>
      <c r="EU454" s="37"/>
      <c r="EV454" s="37"/>
      <c r="EW454" s="37"/>
      <c r="EX454" s="37"/>
      <c r="EY454" s="37"/>
      <c r="EZ454" s="37"/>
      <c r="FA454" s="37"/>
      <c r="FB454" s="37"/>
      <c r="FC454" s="37"/>
      <c r="FD454" s="37"/>
      <c r="FE454" s="37"/>
      <c r="FF454" s="37"/>
      <c r="FG454" s="37"/>
      <c r="FH454" s="37"/>
      <c r="FI454" s="37"/>
      <c r="FJ454" s="37"/>
      <c r="FK454" s="37"/>
      <c r="FL454" s="37"/>
      <c r="FM454" s="37"/>
      <c r="FN454" s="37"/>
      <c r="FO454" s="37"/>
      <c r="FP454" s="37"/>
      <c r="FQ454" s="37"/>
      <c r="FR454" s="37"/>
      <c r="FS454" s="37"/>
      <c r="FT454" s="37"/>
      <c r="FU454" s="37"/>
      <c r="FV454" s="37"/>
      <c r="FW454" s="37"/>
      <c r="FX454" s="37"/>
      <c r="FY454" s="37"/>
      <c r="FZ454" s="37"/>
      <c r="GA454" s="194"/>
      <c r="GB454" s="194"/>
      <c r="GC454" s="194"/>
      <c r="GD454" s="194"/>
      <c r="GE454" s="194"/>
      <c r="GF454" s="194"/>
      <c r="GG454" s="194"/>
      <c r="GH454" s="194"/>
      <c r="GI454" s="194"/>
      <c r="GJ454" s="194"/>
      <c r="GK454" s="194"/>
      <c r="GL454" s="194"/>
      <c r="GM454" s="194">
        <f t="shared" ref="GM454:GM517" si="59">SUM(GO454,GQ454,GU454,GW454,HB454,HD454,HF454)</f>
        <v>0</v>
      </c>
      <c r="GN454" s="194">
        <f t="shared" ref="GN454:GN517" si="60">SUM(GP454,GR454,GV454,GX454,HC454,HE454,HG454,GT454)</f>
        <v>0</v>
      </c>
      <c r="GO454" s="194"/>
      <c r="GP454" s="194"/>
      <c r="GQ454" s="194"/>
      <c r="GR454" s="194"/>
      <c r="GS454" s="194"/>
      <c r="GT454" s="194"/>
      <c r="GU454" s="194"/>
      <c r="GV454" s="194"/>
      <c r="GW454" s="194"/>
      <c r="GX454" s="194">
        <f t="shared" ref="GX454:GX517" si="61">SUM(GY454:HA454)</f>
        <v>0</v>
      </c>
      <c r="GY454" s="194"/>
      <c r="GZ454" s="194"/>
      <c r="HA454" s="194"/>
      <c r="HB454" s="194"/>
      <c r="HC454" s="194"/>
      <c r="HD454" s="194"/>
      <c r="HE454" s="194"/>
      <c r="HF454" s="194"/>
      <c r="HG454" s="194"/>
      <c r="HH454" s="194"/>
      <c r="HI454" s="194"/>
      <c r="HJ454" s="194"/>
      <c r="HK454" s="194"/>
      <c r="HL454" s="194"/>
      <c r="HM454" s="194"/>
      <c r="HN454" s="194"/>
      <c r="HO454" s="194"/>
      <c r="HP454" s="194"/>
      <c r="HQ454" s="194"/>
      <c r="HR454" s="194"/>
      <c r="HS454" s="194"/>
      <c r="HT454" s="194"/>
      <c r="HU454" s="194"/>
    </row>
    <row r="455" spans="1:229" x14ac:dyDescent="0.25">
      <c r="A455" s="17"/>
      <c r="B455" s="18"/>
      <c r="C455" s="18"/>
      <c r="D455" s="19"/>
      <c r="E455" s="18"/>
      <c r="F455" s="18"/>
      <c r="G455" s="16">
        <f t="shared" si="56"/>
        <v>0</v>
      </c>
      <c r="H455" s="16">
        <f t="shared" si="57"/>
        <v>0</v>
      </c>
      <c r="I455" s="36">
        <f t="shared" si="58"/>
        <v>0</v>
      </c>
      <c r="J455" s="38"/>
      <c r="K455" s="38"/>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c r="FF455" s="37"/>
      <c r="FG455" s="37"/>
      <c r="FH455" s="37"/>
      <c r="FI455" s="37"/>
      <c r="FJ455" s="37"/>
      <c r="FK455" s="37"/>
      <c r="FL455" s="37"/>
      <c r="FM455" s="37"/>
      <c r="FN455" s="37"/>
      <c r="FO455" s="37"/>
      <c r="FP455" s="37"/>
      <c r="FQ455" s="37"/>
      <c r="FR455" s="37"/>
      <c r="FS455" s="37"/>
      <c r="FT455" s="37"/>
      <c r="FU455" s="37"/>
      <c r="FV455" s="37"/>
      <c r="FW455" s="37"/>
      <c r="FX455" s="37"/>
      <c r="FY455" s="37"/>
      <c r="FZ455" s="37"/>
      <c r="GA455" s="194"/>
      <c r="GB455" s="194"/>
      <c r="GC455" s="194"/>
      <c r="GD455" s="194"/>
      <c r="GE455" s="194"/>
      <c r="GF455" s="194"/>
      <c r="GG455" s="194"/>
      <c r="GH455" s="194"/>
      <c r="GI455" s="194"/>
      <c r="GJ455" s="194"/>
      <c r="GK455" s="194"/>
      <c r="GL455" s="194"/>
      <c r="GM455" s="194">
        <f t="shared" si="59"/>
        <v>0</v>
      </c>
      <c r="GN455" s="194">
        <f t="shared" si="60"/>
        <v>0</v>
      </c>
      <c r="GO455" s="194"/>
      <c r="GP455" s="194"/>
      <c r="GQ455" s="194"/>
      <c r="GR455" s="194"/>
      <c r="GS455" s="194"/>
      <c r="GT455" s="194"/>
      <c r="GU455" s="194"/>
      <c r="GV455" s="194"/>
      <c r="GW455" s="194"/>
      <c r="GX455" s="194">
        <f t="shared" si="61"/>
        <v>0</v>
      </c>
      <c r="GY455" s="194"/>
      <c r="GZ455" s="194"/>
      <c r="HA455" s="194"/>
      <c r="HB455" s="194"/>
      <c r="HC455" s="194"/>
      <c r="HD455" s="194"/>
      <c r="HE455" s="194"/>
      <c r="HF455" s="194"/>
      <c r="HG455" s="194"/>
      <c r="HH455" s="194"/>
      <c r="HI455" s="194"/>
      <c r="HJ455" s="194"/>
      <c r="HK455" s="194"/>
      <c r="HL455" s="194"/>
      <c r="HM455" s="194"/>
      <c r="HN455" s="194"/>
      <c r="HO455" s="194"/>
      <c r="HP455" s="194"/>
      <c r="HQ455" s="194"/>
      <c r="HR455" s="194"/>
      <c r="HS455" s="194"/>
      <c r="HT455" s="194"/>
      <c r="HU455" s="194"/>
    </row>
    <row r="456" spans="1:229" x14ac:dyDescent="0.25">
      <c r="A456" s="17"/>
      <c r="B456" s="18"/>
      <c r="C456" s="18"/>
      <c r="D456" s="19"/>
      <c r="E456" s="18"/>
      <c r="F456" s="18"/>
      <c r="G456" s="16">
        <f t="shared" si="56"/>
        <v>0</v>
      </c>
      <c r="H456" s="16">
        <f t="shared" si="57"/>
        <v>0</v>
      </c>
      <c r="I456" s="36">
        <f t="shared" si="58"/>
        <v>0</v>
      </c>
      <c r="J456" s="38"/>
      <c r="K456" s="38"/>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c r="FF456" s="37"/>
      <c r="FG456" s="37"/>
      <c r="FH456" s="37"/>
      <c r="FI456" s="37"/>
      <c r="FJ456" s="37"/>
      <c r="FK456" s="37"/>
      <c r="FL456" s="37"/>
      <c r="FM456" s="37"/>
      <c r="FN456" s="37"/>
      <c r="FO456" s="37"/>
      <c r="FP456" s="37"/>
      <c r="FQ456" s="37"/>
      <c r="FR456" s="37"/>
      <c r="FS456" s="37"/>
      <c r="FT456" s="37"/>
      <c r="FU456" s="37"/>
      <c r="FV456" s="37"/>
      <c r="FW456" s="37"/>
      <c r="FX456" s="37"/>
      <c r="FY456" s="37"/>
      <c r="FZ456" s="37"/>
      <c r="GA456" s="194"/>
      <c r="GB456" s="194"/>
      <c r="GC456" s="194"/>
      <c r="GD456" s="194"/>
      <c r="GE456" s="194"/>
      <c r="GF456" s="194"/>
      <c r="GG456" s="194"/>
      <c r="GH456" s="194"/>
      <c r="GI456" s="194"/>
      <c r="GJ456" s="194"/>
      <c r="GK456" s="194"/>
      <c r="GL456" s="194"/>
      <c r="GM456" s="194">
        <f t="shared" si="59"/>
        <v>0</v>
      </c>
      <c r="GN456" s="194">
        <f t="shared" si="60"/>
        <v>0</v>
      </c>
      <c r="GO456" s="194"/>
      <c r="GP456" s="194"/>
      <c r="GQ456" s="194"/>
      <c r="GR456" s="194"/>
      <c r="GS456" s="194"/>
      <c r="GT456" s="194"/>
      <c r="GU456" s="194"/>
      <c r="GV456" s="194"/>
      <c r="GW456" s="194"/>
      <c r="GX456" s="194">
        <f t="shared" si="61"/>
        <v>0</v>
      </c>
      <c r="GY456" s="194"/>
      <c r="GZ456" s="194"/>
      <c r="HA456" s="194"/>
      <c r="HB456" s="194"/>
      <c r="HC456" s="194"/>
      <c r="HD456" s="194"/>
      <c r="HE456" s="194"/>
      <c r="HF456" s="194"/>
      <c r="HG456" s="194"/>
      <c r="HH456" s="194"/>
      <c r="HI456" s="194"/>
      <c r="HJ456" s="194"/>
      <c r="HK456" s="194"/>
      <c r="HL456" s="194"/>
      <c r="HM456" s="194"/>
      <c r="HN456" s="194"/>
      <c r="HO456" s="194"/>
      <c r="HP456" s="194"/>
      <c r="HQ456" s="194"/>
      <c r="HR456" s="194"/>
      <c r="HS456" s="194"/>
      <c r="HT456" s="194"/>
      <c r="HU456" s="194"/>
    </row>
    <row r="457" spans="1:229" x14ac:dyDescent="0.25">
      <c r="A457" s="17"/>
      <c r="B457" s="18"/>
      <c r="C457" s="18"/>
      <c r="D457" s="19"/>
      <c r="E457" s="18"/>
      <c r="F457" s="18"/>
      <c r="G457" s="16">
        <f t="shared" si="56"/>
        <v>0</v>
      </c>
      <c r="H457" s="16">
        <f t="shared" si="57"/>
        <v>0</v>
      </c>
      <c r="I457" s="36">
        <f t="shared" si="58"/>
        <v>0</v>
      </c>
      <c r="J457" s="38"/>
      <c r="K457" s="38"/>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c r="FF457" s="37"/>
      <c r="FG457" s="37"/>
      <c r="FH457" s="37"/>
      <c r="FI457" s="37"/>
      <c r="FJ457" s="37"/>
      <c r="FK457" s="37"/>
      <c r="FL457" s="37"/>
      <c r="FM457" s="37"/>
      <c r="FN457" s="37"/>
      <c r="FO457" s="37"/>
      <c r="FP457" s="37"/>
      <c r="FQ457" s="37"/>
      <c r="FR457" s="37"/>
      <c r="FS457" s="37"/>
      <c r="FT457" s="37"/>
      <c r="FU457" s="37"/>
      <c r="FV457" s="37"/>
      <c r="FW457" s="37"/>
      <c r="FX457" s="37"/>
      <c r="FY457" s="37"/>
      <c r="FZ457" s="37"/>
      <c r="GA457" s="194"/>
      <c r="GB457" s="194"/>
      <c r="GC457" s="194"/>
      <c r="GD457" s="194"/>
      <c r="GE457" s="194"/>
      <c r="GF457" s="194"/>
      <c r="GG457" s="194"/>
      <c r="GH457" s="194"/>
      <c r="GI457" s="194"/>
      <c r="GJ457" s="194"/>
      <c r="GK457" s="194"/>
      <c r="GL457" s="194"/>
      <c r="GM457" s="194">
        <f t="shared" si="59"/>
        <v>0</v>
      </c>
      <c r="GN457" s="194">
        <f t="shared" si="60"/>
        <v>0</v>
      </c>
      <c r="GO457" s="194"/>
      <c r="GP457" s="194"/>
      <c r="GQ457" s="194"/>
      <c r="GR457" s="194"/>
      <c r="GS457" s="194"/>
      <c r="GT457" s="194"/>
      <c r="GU457" s="194"/>
      <c r="GV457" s="194"/>
      <c r="GW457" s="194"/>
      <c r="GX457" s="194">
        <f t="shared" si="61"/>
        <v>0</v>
      </c>
      <c r="GY457" s="194"/>
      <c r="GZ457" s="194"/>
      <c r="HA457" s="194"/>
      <c r="HB457" s="194"/>
      <c r="HC457" s="194"/>
      <c r="HD457" s="194"/>
      <c r="HE457" s="194"/>
      <c r="HF457" s="194"/>
      <c r="HG457" s="194"/>
      <c r="HH457" s="194"/>
      <c r="HI457" s="194"/>
      <c r="HJ457" s="194"/>
      <c r="HK457" s="194"/>
      <c r="HL457" s="194"/>
      <c r="HM457" s="194"/>
      <c r="HN457" s="194"/>
      <c r="HO457" s="194"/>
      <c r="HP457" s="194"/>
      <c r="HQ457" s="194"/>
      <c r="HR457" s="194"/>
      <c r="HS457" s="194"/>
      <c r="HT457" s="194"/>
      <c r="HU457" s="194"/>
    </row>
    <row r="458" spans="1:229" x14ac:dyDescent="0.25">
      <c r="A458" s="17"/>
      <c r="B458" s="18"/>
      <c r="C458" s="18"/>
      <c r="D458" s="19"/>
      <c r="E458" s="18"/>
      <c r="F458" s="18"/>
      <c r="G458" s="16">
        <f t="shared" si="56"/>
        <v>0</v>
      </c>
      <c r="H458" s="16">
        <f t="shared" si="57"/>
        <v>0</v>
      </c>
      <c r="I458" s="36">
        <f t="shared" si="58"/>
        <v>0</v>
      </c>
      <c r="J458" s="38"/>
      <c r="K458" s="38"/>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c r="FF458" s="37"/>
      <c r="FG458" s="37"/>
      <c r="FH458" s="37"/>
      <c r="FI458" s="37"/>
      <c r="FJ458" s="37"/>
      <c r="FK458" s="37"/>
      <c r="FL458" s="37"/>
      <c r="FM458" s="37"/>
      <c r="FN458" s="37"/>
      <c r="FO458" s="37"/>
      <c r="FP458" s="37"/>
      <c r="FQ458" s="37"/>
      <c r="FR458" s="37"/>
      <c r="FS458" s="37"/>
      <c r="FT458" s="37"/>
      <c r="FU458" s="37"/>
      <c r="FV458" s="37"/>
      <c r="FW458" s="37"/>
      <c r="FX458" s="37"/>
      <c r="FY458" s="37"/>
      <c r="FZ458" s="37"/>
      <c r="GA458" s="194"/>
      <c r="GB458" s="194"/>
      <c r="GC458" s="194"/>
      <c r="GD458" s="194"/>
      <c r="GE458" s="194"/>
      <c r="GF458" s="194"/>
      <c r="GG458" s="194"/>
      <c r="GH458" s="194"/>
      <c r="GI458" s="194"/>
      <c r="GJ458" s="194"/>
      <c r="GK458" s="194"/>
      <c r="GL458" s="194"/>
      <c r="GM458" s="194">
        <f t="shared" si="59"/>
        <v>0</v>
      </c>
      <c r="GN458" s="194">
        <f t="shared" si="60"/>
        <v>0</v>
      </c>
      <c r="GO458" s="194"/>
      <c r="GP458" s="194"/>
      <c r="GQ458" s="194"/>
      <c r="GR458" s="194"/>
      <c r="GS458" s="194"/>
      <c r="GT458" s="194"/>
      <c r="GU458" s="194"/>
      <c r="GV458" s="194"/>
      <c r="GW458" s="194"/>
      <c r="GX458" s="194">
        <f t="shared" si="61"/>
        <v>0</v>
      </c>
      <c r="GY458" s="194"/>
      <c r="GZ458" s="194"/>
      <c r="HA458" s="194"/>
      <c r="HB458" s="194"/>
      <c r="HC458" s="194"/>
      <c r="HD458" s="194"/>
      <c r="HE458" s="194"/>
      <c r="HF458" s="194"/>
      <c r="HG458" s="194"/>
      <c r="HH458" s="194"/>
      <c r="HI458" s="194"/>
      <c r="HJ458" s="194"/>
      <c r="HK458" s="194"/>
      <c r="HL458" s="194"/>
      <c r="HM458" s="194"/>
      <c r="HN458" s="194"/>
      <c r="HO458" s="194"/>
      <c r="HP458" s="194"/>
      <c r="HQ458" s="194"/>
      <c r="HR458" s="194"/>
      <c r="HS458" s="194"/>
      <c r="HT458" s="194"/>
      <c r="HU458" s="194"/>
    </row>
    <row r="459" spans="1:229" x14ac:dyDescent="0.25">
      <c r="A459" s="17"/>
      <c r="B459" s="18"/>
      <c r="C459" s="18"/>
      <c r="D459" s="19"/>
      <c r="E459" s="18"/>
      <c r="F459" s="18"/>
      <c r="G459" s="16">
        <f t="shared" si="56"/>
        <v>0</v>
      </c>
      <c r="H459" s="16">
        <f t="shared" si="57"/>
        <v>0</v>
      </c>
      <c r="I459" s="36">
        <f t="shared" si="58"/>
        <v>0</v>
      </c>
      <c r="J459" s="38"/>
      <c r="K459" s="38"/>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c r="FF459" s="37"/>
      <c r="FG459" s="37"/>
      <c r="FH459" s="37"/>
      <c r="FI459" s="37"/>
      <c r="FJ459" s="37"/>
      <c r="FK459" s="37"/>
      <c r="FL459" s="37"/>
      <c r="FM459" s="37"/>
      <c r="FN459" s="37"/>
      <c r="FO459" s="37"/>
      <c r="FP459" s="37"/>
      <c r="FQ459" s="37"/>
      <c r="FR459" s="37"/>
      <c r="FS459" s="37"/>
      <c r="FT459" s="37"/>
      <c r="FU459" s="37"/>
      <c r="FV459" s="37"/>
      <c r="FW459" s="37"/>
      <c r="FX459" s="37"/>
      <c r="FY459" s="37"/>
      <c r="FZ459" s="37"/>
      <c r="GA459" s="194"/>
      <c r="GB459" s="194"/>
      <c r="GC459" s="194"/>
      <c r="GD459" s="194"/>
      <c r="GE459" s="194"/>
      <c r="GF459" s="194"/>
      <c r="GG459" s="194"/>
      <c r="GH459" s="194"/>
      <c r="GI459" s="194"/>
      <c r="GJ459" s="194"/>
      <c r="GK459" s="194"/>
      <c r="GL459" s="194"/>
      <c r="GM459" s="194">
        <f t="shared" si="59"/>
        <v>0</v>
      </c>
      <c r="GN459" s="194">
        <f t="shared" si="60"/>
        <v>0</v>
      </c>
      <c r="GO459" s="194"/>
      <c r="GP459" s="194"/>
      <c r="GQ459" s="194"/>
      <c r="GR459" s="194"/>
      <c r="GS459" s="194"/>
      <c r="GT459" s="194"/>
      <c r="GU459" s="194"/>
      <c r="GV459" s="194"/>
      <c r="GW459" s="194"/>
      <c r="GX459" s="194">
        <f t="shared" si="61"/>
        <v>0</v>
      </c>
      <c r="GY459" s="194"/>
      <c r="GZ459" s="194"/>
      <c r="HA459" s="194"/>
      <c r="HB459" s="194"/>
      <c r="HC459" s="194"/>
      <c r="HD459" s="194"/>
      <c r="HE459" s="194"/>
      <c r="HF459" s="194"/>
      <c r="HG459" s="194"/>
      <c r="HH459" s="194"/>
      <c r="HI459" s="194"/>
      <c r="HJ459" s="194"/>
      <c r="HK459" s="194"/>
      <c r="HL459" s="194"/>
      <c r="HM459" s="194"/>
      <c r="HN459" s="194"/>
      <c r="HO459" s="194"/>
      <c r="HP459" s="194"/>
      <c r="HQ459" s="194"/>
      <c r="HR459" s="194"/>
      <c r="HS459" s="194"/>
      <c r="HT459" s="194"/>
      <c r="HU459" s="194"/>
    </row>
    <row r="460" spans="1:229" x14ac:dyDescent="0.25">
      <c r="A460" s="17"/>
      <c r="B460" s="18"/>
      <c r="C460" s="18"/>
      <c r="D460" s="19"/>
      <c r="E460" s="18"/>
      <c r="F460" s="18"/>
      <c r="G460" s="16">
        <f t="shared" si="56"/>
        <v>0</v>
      </c>
      <c r="H460" s="16">
        <f t="shared" si="57"/>
        <v>0</v>
      </c>
      <c r="I460" s="36">
        <f t="shared" si="58"/>
        <v>0</v>
      </c>
      <c r="J460" s="38"/>
      <c r="K460" s="38"/>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c r="FF460" s="37"/>
      <c r="FG460" s="37"/>
      <c r="FH460" s="37"/>
      <c r="FI460" s="37"/>
      <c r="FJ460" s="37"/>
      <c r="FK460" s="37"/>
      <c r="FL460" s="37"/>
      <c r="FM460" s="37"/>
      <c r="FN460" s="37"/>
      <c r="FO460" s="37"/>
      <c r="FP460" s="37"/>
      <c r="FQ460" s="37"/>
      <c r="FR460" s="37"/>
      <c r="FS460" s="37"/>
      <c r="FT460" s="37"/>
      <c r="FU460" s="37"/>
      <c r="FV460" s="37"/>
      <c r="FW460" s="37"/>
      <c r="FX460" s="37"/>
      <c r="FY460" s="37"/>
      <c r="FZ460" s="37"/>
      <c r="GA460" s="194"/>
      <c r="GB460" s="194"/>
      <c r="GC460" s="194"/>
      <c r="GD460" s="194"/>
      <c r="GE460" s="194"/>
      <c r="GF460" s="194"/>
      <c r="GG460" s="194"/>
      <c r="GH460" s="194"/>
      <c r="GI460" s="194"/>
      <c r="GJ460" s="194"/>
      <c r="GK460" s="194"/>
      <c r="GL460" s="194"/>
      <c r="GM460" s="194">
        <f t="shared" si="59"/>
        <v>0</v>
      </c>
      <c r="GN460" s="194">
        <f t="shared" si="60"/>
        <v>0</v>
      </c>
      <c r="GO460" s="194"/>
      <c r="GP460" s="194"/>
      <c r="GQ460" s="194"/>
      <c r="GR460" s="194"/>
      <c r="GS460" s="194"/>
      <c r="GT460" s="194"/>
      <c r="GU460" s="194"/>
      <c r="GV460" s="194"/>
      <c r="GW460" s="194"/>
      <c r="GX460" s="194">
        <f t="shared" si="61"/>
        <v>0</v>
      </c>
      <c r="GY460" s="194"/>
      <c r="GZ460" s="194"/>
      <c r="HA460" s="194"/>
      <c r="HB460" s="194"/>
      <c r="HC460" s="194"/>
      <c r="HD460" s="194"/>
      <c r="HE460" s="194"/>
      <c r="HF460" s="194"/>
      <c r="HG460" s="194"/>
      <c r="HH460" s="194"/>
      <c r="HI460" s="194"/>
      <c r="HJ460" s="194"/>
      <c r="HK460" s="194"/>
      <c r="HL460" s="194"/>
      <c r="HM460" s="194"/>
      <c r="HN460" s="194"/>
      <c r="HO460" s="194"/>
      <c r="HP460" s="194"/>
      <c r="HQ460" s="194"/>
      <c r="HR460" s="194"/>
      <c r="HS460" s="194"/>
      <c r="HT460" s="194"/>
      <c r="HU460" s="194"/>
    </row>
    <row r="461" spans="1:229" x14ac:dyDescent="0.25">
      <c r="A461" s="17"/>
      <c r="B461" s="18"/>
      <c r="C461" s="18"/>
      <c r="D461" s="19"/>
      <c r="E461" s="18"/>
      <c r="F461" s="18"/>
      <c r="G461" s="16">
        <f t="shared" si="56"/>
        <v>0</v>
      </c>
      <c r="H461" s="16">
        <f t="shared" si="57"/>
        <v>0</v>
      </c>
      <c r="I461" s="36">
        <f t="shared" si="58"/>
        <v>0</v>
      </c>
      <c r="J461" s="38"/>
      <c r="K461" s="38"/>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c r="FF461" s="37"/>
      <c r="FG461" s="37"/>
      <c r="FH461" s="37"/>
      <c r="FI461" s="37"/>
      <c r="FJ461" s="37"/>
      <c r="FK461" s="37"/>
      <c r="FL461" s="37"/>
      <c r="FM461" s="37"/>
      <c r="FN461" s="37"/>
      <c r="FO461" s="37"/>
      <c r="FP461" s="37"/>
      <c r="FQ461" s="37"/>
      <c r="FR461" s="37"/>
      <c r="FS461" s="37"/>
      <c r="FT461" s="37"/>
      <c r="FU461" s="37"/>
      <c r="FV461" s="37"/>
      <c r="FW461" s="37"/>
      <c r="FX461" s="37"/>
      <c r="FY461" s="37"/>
      <c r="FZ461" s="37"/>
      <c r="GA461" s="194"/>
      <c r="GB461" s="194"/>
      <c r="GC461" s="194"/>
      <c r="GD461" s="194"/>
      <c r="GE461" s="194"/>
      <c r="GF461" s="194"/>
      <c r="GG461" s="194"/>
      <c r="GH461" s="194"/>
      <c r="GI461" s="194"/>
      <c r="GJ461" s="194"/>
      <c r="GK461" s="194"/>
      <c r="GL461" s="194"/>
      <c r="GM461" s="194">
        <f t="shared" si="59"/>
        <v>0</v>
      </c>
      <c r="GN461" s="194">
        <f t="shared" si="60"/>
        <v>0</v>
      </c>
      <c r="GO461" s="194"/>
      <c r="GP461" s="194"/>
      <c r="GQ461" s="194"/>
      <c r="GR461" s="194"/>
      <c r="GS461" s="194"/>
      <c r="GT461" s="194"/>
      <c r="GU461" s="194"/>
      <c r="GV461" s="194"/>
      <c r="GW461" s="194"/>
      <c r="GX461" s="194">
        <f t="shared" si="61"/>
        <v>0</v>
      </c>
      <c r="GY461" s="194"/>
      <c r="GZ461" s="194"/>
      <c r="HA461" s="194"/>
      <c r="HB461" s="194"/>
      <c r="HC461" s="194"/>
      <c r="HD461" s="194"/>
      <c r="HE461" s="194"/>
      <c r="HF461" s="194"/>
      <c r="HG461" s="194"/>
      <c r="HH461" s="194"/>
      <c r="HI461" s="194"/>
      <c r="HJ461" s="194"/>
      <c r="HK461" s="194"/>
      <c r="HL461" s="194"/>
      <c r="HM461" s="194"/>
      <c r="HN461" s="194"/>
      <c r="HO461" s="194"/>
      <c r="HP461" s="194"/>
      <c r="HQ461" s="194"/>
      <c r="HR461" s="194"/>
      <c r="HS461" s="194"/>
      <c r="HT461" s="194"/>
      <c r="HU461" s="194"/>
    </row>
    <row r="462" spans="1:229" x14ac:dyDescent="0.25">
      <c r="A462" s="17"/>
      <c r="B462" s="18"/>
      <c r="C462" s="18"/>
      <c r="D462" s="19"/>
      <c r="E462" s="18"/>
      <c r="F462" s="18"/>
      <c r="G462" s="16">
        <f t="shared" si="56"/>
        <v>0</v>
      </c>
      <c r="H462" s="16">
        <f t="shared" si="57"/>
        <v>0</v>
      </c>
      <c r="I462" s="36">
        <f t="shared" si="58"/>
        <v>0</v>
      </c>
      <c r="J462" s="38"/>
      <c r="K462" s="38"/>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c r="FF462" s="37"/>
      <c r="FG462" s="37"/>
      <c r="FH462" s="37"/>
      <c r="FI462" s="37"/>
      <c r="FJ462" s="37"/>
      <c r="FK462" s="37"/>
      <c r="FL462" s="37"/>
      <c r="FM462" s="37"/>
      <c r="FN462" s="37"/>
      <c r="FO462" s="37"/>
      <c r="FP462" s="37"/>
      <c r="FQ462" s="37"/>
      <c r="FR462" s="37"/>
      <c r="FS462" s="37"/>
      <c r="FT462" s="37"/>
      <c r="FU462" s="37"/>
      <c r="FV462" s="37"/>
      <c r="FW462" s="37"/>
      <c r="FX462" s="37"/>
      <c r="FY462" s="37"/>
      <c r="FZ462" s="37"/>
      <c r="GA462" s="194"/>
      <c r="GB462" s="194"/>
      <c r="GC462" s="194"/>
      <c r="GD462" s="194"/>
      <c r="GE462" s="194"/>
      <c r="GF462" s="194"/>
      <c r="GG462" s="194"/>
      <c r="GH462" s="194"/>
      <c r="GI462" s="194"/>
      <c r="GJ462" s="194"/>
      <c r="GK462" s="194"/>
      <c r="GL462" s="194"/>
      <c r="GM462" s="194">
        <f t="shared" si="59"/>
        <v>0</v>
      </c>
      <c r="GN462" s="194">
        <f t="shared" si="60"/>
        <v>0</v>
      </c>
      <c r="GO462" s="194"/>
      <c r="GP462" s="194"/>
      <c r="GQ462" s="194"/>
      <c r="GR462" s="194"/>
      <c r="GS462" s="194"/>
      <c r="GT462" s="194"/>
      <c r="GU462" s="194"/>
      <c r="GV462" s="194"/>
      <c r="GW462" s="194"/>
      <c r="GX462" s="194">
        <f t="shared" si="61"/>
        <v>0</v>
      </c>
      <c r="GY462" s="194"/>
      <c r="GZ462" s="194"/>
      <c r="HA462" s="194"/>
      <c r="HB462" s="194"/>
      <c r="HC462" s="194"/>
      <c r="HD462" s="194"/>
      <c r="HE462" s="194"/>
      <c r="HF462" s="194"/>
      <c r="HG462" s="194"/>
      <c r="HH462" s="194"/>
      <c r="HI462" s="194"/>
      <c r="HJ462" s="194"/>
      <c r="HK462" s="194"/>
      <c r="HL462" s="194"/>
      <c r="HM462" s="194"/>
      <c r="HN462" s="194"/>
      <c r="HO462" s="194"/>
      <c r="HP462" s="194"/>
      <c r="HQ462" s="194"/>
      <c r="HR462" s="194"/>
      <c r="HS462" s="194"/>
      <c r="HT462" s="194"/>
      <c r="HU462" s="194"/>
    </row>
    <row r="463" spans="1:229" x14ac:dyDescent="0.25">
      <c r="A463" s="17"/>
      <c r="B463" s="18"/>
      <c r="C463" s="18"/>
      <c r="D463" s="19"/>
      <c r="E463" s="18"/>
      <c r="F463" s="18"/>
      <c r="G463" s="16">
        <f t="shared" si="56"/>
        <v>0</v>
      </c>
      <c r="H463" s="16">
        <f t="shared" si="57"/>
        <v>0</v>
      </c>
      <c r="I463" s="36">
        <f t="shared" si="58"/>
        <v>0</v>
      </c>
      <c r="J463" s="38"/>
      <c r="K463" s="38"/>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c r="FF463" s="37"/>
      <c r="FG463" s="37"/>
      <c r="FH463" s="37"/>
      <c r="FI463" s="37"/>
      <c r="FJ463" s="37"/>
      <c r="FK463" s="37"/>
      <c r="FL463" s="37"/>
      <c r="FM463" s="37"/>
      <c r="FN463" s="37"/>
      <c r="FO463" s="37"/>
      <c r="FP463" s="37"/>
      <c r="FQ463" s="37"/>
      <c r="FR463" s="37"/>
      <c r="FS463" s="37"/>
      <c r="FT463" s="37"/>
      <c r="FU463" s="37"/>
      <c r="FV463" s="37"/>
      <c r="FW463" s="37"/>
      <c r="FX463" s="37"/>
      <c r="FY463" s="37"/>
      <c r="FZ463" s="37"/>
      <c r="GA463" s="194"/>
      <c r="GB463" s="194"/>
      <c r="GC463" s="194"/>
      <c r="GD463" s="194"/>
      <c r="GE463" s="194"/>
      <c r="GF463" s="194"/>
      <c r="GG463" s="194"/>
      <c r="GH463" s="194"/>
      <c r="GI463" s="194"/>
      <c r="GJ463" s="194"/>
      <c r="GK463" s="194"/>
      <c r="GL463" s="194"/>
      <c r="GM463" s="194">
        <f t="shared" si="59"/>
        <v>0</v>
      </c>
      <c r="GN463" s="194">
        <f t="shared" si="60"/>
        <v>0</v>
      </c>
      <c r="GO463" s="194"/>
      <c r="GP463" s="194"/>
      <c r="GQ463" s="194"/>
      <c r="GR463" s="194"/>
      <c r="GS463" s="194"/>
      <c r="GT463" s="194"/>
      <c r="GU463" s="194"/>
      <c r="GV463" s="194"/>
      <c r="GW463" s="194"/>
      <c r="GX463" s="194">
        <f t="shared" si="61"/>
        <v>0</v>
      </c>
      <c r="GY463" s="194"/>
      <c r="GZ463" s="194"/>
      <c r="HA463" s="194"/>
      <c r="HB463" s="194"/>
      <c r="HC463" s="194"/>
      <c r="HD463" s="194"/>
      <c r="HE463" s="194"/>
      <c r="HF463" s="194"/>
      <c r="HG463" s="194"/>
      <c r="HH463" s="194"/>
      <c r="HI463" s="194"/>
      <c r="HJ463" s="194"/>
      <c r="HK463" s="194"/>
      <c r="HL463" s="194"/>
      <c r="HM463" s="194"/>
      <c r="HN463" s="194"/>
      <c r="HO463" s="194"/>
      <c r="HP463" s="194"/>
      <c r="HQ463" s="194"/>
      <c r="HR463" s="194"/>
      <c r="HS463" s="194"/>
      <c r="HT463" s="194"/>
      <c r="HU463" s="194"/>
    </row>
    <row r="464" spans="1:229" x14ac:dyDescent="0.25">
      <c r="A464" s="17"/>
      <c r="B464" s="18"/>
      <c r="C464" s="18"/>
      <c r="D464" s="19"/>
      <c r="E464" s="18"/>
      <c r="F464" s="18"/>
      <c r="G464" s="16">
        <f t="shared" si="56"/>
        <v>0</v>
      </c>
      <c r="H464" s="16">
        <f t="shared" si="57"/>
        <v>0</v>
      </c>
      <c r="I464" s="36">
        <f t="shared" si="58"/>
        <v>0</v>
      </c>
      <c r="J464" s="38"/>
      <c r="K464" s="38"/>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c r="FF464" s="37"/>
      <c r="FG464" s="37"/>
      <c r="FH464" s="37"/>
      <c r="FI464" s="37"/>
      <c r="FJ464" s="37"/>
      <c r="FK464" s="37"/>
      <c r="FL464" s="37"/>
      <c r="FM464" s="37"/>
      <c r="FN464" s="37"/>
      <c r="FO464" s="37"/>
      <c r="FP464" s="37"/>
      <c r="FQ464" s="37"/>
      <c r="FR464" s="37"/>
      <c r="FS464" s="37"/>
      <c r="FT464" s="37"/>
      <c r="FU464" s="37"/>
      <c r="FV464" s="37"/>
      <c r="FW464" s="37"/>
      <c r="FX464" s="37"/>
      <c r="FY464" s="37"/>
      <c r="FZ464" s="37"/>
      <c r="GA464" s="194"/>
      <c r="GB464" s="194"/>
      <c r="GC464" s="194"/>
      <c r="GD464" s="194"/>
      <c r="GE464" s="194"/>
      <c r="GF464" s="194"/>
      <c r="GG464" s="194"/>
      <c r="GH464" s="194"/>
      <c r="GI464" s="194"/>
      <c r="GJ464" s="194"/>
      <c r="GK464" s="194"/>
      <c r="GL464" s="194"/>
      <c r="GM464" s="194">
        <f t="shared" si="59"/>
        <v>0</v>
      </c>
      <c r="GN464" s="194">
        <f t="shared" si="60"/>
        <v>0</v>
      </c>
      <c r="GO464" s="194"/>
      <c r="GP464" s="194"/>
      <c r="GQ464" s="194"/>
      <c r="GR464" s="194"/>
      <c r="GS464" s="194"/>
      <c r="GT464" s="194"/>
      <c r="GU464" s="194"/>
      <c r="GV464" s="194"/>
      <c r="GW464" s="194"/>
      <c r="GX464" s="194">
        <f t="shared" si="61"/>
        <v>0</v>
      </c>
      <c r="GY464" s="194"/>
      <c r="GZ464" s="194"/>
      <c r="HA464" s="194"/>
      <c r="HB464" s="194"/>
      <c r="HC464" s="194"/>
      <c r="HD464" s="194"/>
      <c r="HE464" s="194"/>
      <c r="HF464" s="194"/>
      <c r="HG464" s="194"/>
      <c r="HH464" s="194"/>
      <c r="HI464" s="194"/>
      <c r="HJ464" s="194"/>
      <c r="HK464" s="194"/>
      <c r="HL464" s="194"/>
      <c r="HM464" s="194"/>
      <c r="HN464" s="194"/>
      <c r="HO464" s="194"/>
      <c r="HP464" s="194"/>
      <c r="HQ464" s="194"/>
      <c r="HR464" s="194"/>
      <c r="HS464" s="194"/>
      <c r="HT464" s="194"/>
      <c r="HU464" s="194"/>
    </row>
    <row r="465" spans="1:229" x14ac:dyDescent="0.25">
      <c r="A465" s="17"/>
      <c r="B465" s="18"/>
      <c r="C465" s="18"/>
      <c r="D465" s="19"/>
      <c r="E465" s="18"/>
      <c r="F465" s="18"/>
      <c r="G465" s="16">
        <f t="shared" si="56"/>
        <v>0</v>
      </c>
      <c r="H465" s="16">
        <f t="shared" si="57"/>
        <v>0</v>
      </c>
      <c r="I465" s="36">
        <f t="shared" si="58"/>
        <v>0</v>
      </c>
      <c r="J465" s="38"/>
      <c r="K465" s="38"/>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c r="FF465" s="37"/>
      <c r="FG465" s="37"/>
      <c r="FH465" s="37"/>
      <c r="FI465" s="37"/>
      <c r="FJ465" s="37"/>
      <c r="FK465" s="37"/>
      <c r="FL465" s="37"/>
      <c r="FM465" s="37"/>
      <c r="FN465" s="37"/>
      <c r="FO465" s="37"/>
      <c r="FP465" s="37"/>
      <c r="FQ465" s="37"/>
      <c r="FR465" s="37"/>
      <c r="FS465" s="37"/>
      <c r="FT465" s="37"/>
      <c r="FU465" s="37"/>
      <c r="FV465" s="37"/>
      <c r="FW465" s="37"/>
      <c r="FX465" s="37"/>
      <c r="FY465" s="37"/>
      <c r="FZ465" s="37"/>
      <c r="GA465" s="194"/>
      <c r="GB465" s="194"/>
      <c r="GC465" s="194"/>
      <c r="GD465" s="194"/>
      <c r="GE465" s="194"/>
      <c r="GF465" s="194"/>
      <c r="GG465" s="194"/>
      <c r="GH465" s="194"/>
      <c r="GI465" s="194"/>
      <c r="GJ465" s="194"/>
      <c r="GK465" s="194"/>
      <c r="GL465" s="194"/>
      <c r="GM465" s="194">
        <f t="shared" si="59"/>
        <v>0</v>
      </c>
      <c r="GN465" s="194">
        <f t="shared" si="60"/>
        <v>0</v>
      </c>
      <c r="GO465" s="194"/>
      <c r="GP465" s="194"/>
      <c r="GQ465" s="194"/>
      <c r="GR465" s="194"/>
      <c r="GS465" s="194"/>
      <c r="GT465" s="194"/>
      <c r="GU465" s="194"/>
      <c r="GV465" s="194"/>
      <c r="GW465" s="194"/>
      <c r="GX465" s="194">
        <f t="shared" si="61"/>
        <v>0</v>
      </c>
      <c r="GY465" s="194"/>
      <c r="GZ465" s="194"/>
      <c r="HA465" s="194"/>
      <c r="HB465" s="194"/>
      <c r="HC465" s="194"/>
      <c r="HD465" s="194"/>
      <c r="HE465" s="194"/>
      <c r="HF465" s="194"/>
      <c r="HG465" s="194"/>
      <c r="HH465" s="194"/>
      <c r="HI465" s="194"/>
      <c r="HJ465" s="194"/>
      <c r="HK465" s="194"/>
      <c r="HL465" s="194"/>
      <c r="HM465" s="194"/>
      <c r="HN465" s="194"/>
      <c r="HO465" s="194"/>
      <c r="HP465" s="194"/>
      <c r="HQ465" s="194"/>
      <c r="HR465" s="194"/>
      <c r="HS465" s="194"/>
      <c r="HT465" s="194"/>
      <c r="HU465" s="194"/>
    </row>
    <row r="466" spans="1:229" x14ac:dyDescent="0.25">
      <c r="A466" s="17"/>
      <c r="B466" s="18"/>
      <c r="C466" s="18"/>
      <c r="D466" s="19"/>
      <c r="E466" s="18"/>
      <c r="F466" s="18"/>
      <c r="G466" s="16">
        <f t="shared" si="56"/>
        <v>0</v>
      </c>
      <c r="H466" s="16">
        <f t="shared" si="57"/>
        <v>0</v>
      </c>
      <c r="I466" s="36">
        <f t="shared" si="58"/>
        <v>0</v>
      </c>
      <c r="J466" s="38"/>
      <c r="K466" s="38"/>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c r="FF466" s="37"/>
      <c r="FG466" s="37"/>
      <c r="FH466" s="37"/>
      <c r="FI466" s="37"/>
      <c r="FJ466" s="37"/>
      <c r="FK466" s="37"/>
      <c r="FL466" s="37"/>
      <c r="FM466" s="37"/>
      <c r="FN466" s="37"/>
      <c r="FO466" s="37"/>
      <c r="FP466" s="37"/>
      <c r="FQ466" s="37"/>
      <c r="FR466" s="37"/>
      <c r="FS466" s="37"/>
      <c r="FT466" s="37"/>
      <c r="FU466" s="37"/>
      <c r="FV466" s="37"/>
      <c r="FW466" s="37"/>
      <c r="FX466" s="37"/>
      <c r="FY466" s="37"/>
      <c r="FZ466" s="37"/>
      <c r="GA466" s="194"/>
      <c r="GB466" s="194"/>
      <c r="GC466" s="194"/>
      <c r="GD466" s="194"/>
      <c r="GE466" s="194"/>
      <c r="GF466" s="194"/>
      <c r="GG466" s="194"/>
      <c r="GH466" s="194"/>
      <c r="GI466" s="194"/>
      <c r="GJ466" s="194"/>
      <c r="GK466" s="194"/>
      <c r="GL466" s="194"/>
      <c r="GM466" s="194">
        <f t="shared" si="59"/>
        <v>0</v>
      </c>
      <c r="GN466" s="194">
        <f t="shared" si="60"/>
        <v>0</v>
      </c>
      <c r="GO466" s="194"/>
      <c r="GP466" s="194"/>
      <c r="GQ466" s="194"/>
      <c r="GR466" s="194"/>
      <c r="GS466" s="194"/>
      <c r="GT466" s="194"/>
      <c r="GU466" s="194"/>
      <c r="GV466" s="194"/>
      <c r="GW466" s="194"/>
      <c r="GX466" s="194">
        <f t="shared" si="61"/>
        <v>0</v>
      </c>
      <c r="GY466" s="194"/>
      <c r="GZ466" s="194"/>
      <c r="HA466" s="194"/>
      <c r="HB466" s="194"/>
      <c r="HC466" s="194"/>
      <c r="HD466" s="194"/>
      <c r="HE466" s="194"/>
      <c r="HF466" s="194"/>
      <c r="HG466" s="194"/>
      <c r="HH466" s="194"/>
      <c r="HI466" s="194"/>
      <c r="HJ466" s="194"/>
      <c r="HK466" s="194"/>
      <c r="HL466" s="194"/>
      <c r="HM466" s="194"/>
      <c r="HN466" s="194"/>
      <c r="HO466" s="194"/>
      <c r="HP466" s="194"/>
      <c r="HQ466" s="194"/>
      <c r="HR466" s="194"/>
      <c r="HS466" s="194"/>
      <c r="HT466" s="194"/>
      <c r="HU466" s="194"/>
    </row>
    <row r="467" spans="1:229" x14ac:dyDescent="0.25">
      <c r="A467" s="17"/>
      <c r="B467" s="18"/>
      <c r="C467" s="18"/>
      <c r="D467" s="19"/>
      <c r="E467" s="18"/>
      <c r="F467" s="18"/>
      <c r="G467" s="16">
        <f t="shared" si="56"/>
        <v>0</v>
      </c>
      <c r="H467" s="16">
        <f t="shared" si="57"/>
        <v>0</v>
      </c>
      <c r="I467" s="36">
        <f t="shared" si="58"/>
        <v>0</v>
      </c>
      <c r="J467" s="38"/>
      <c r="K467" s="38"/>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c r="FF467" s="37"/>
      <c r="FG467" s="37"/>
      <c r="FH467" s="37"/>
      <c r="FI467" s="37"/>
      <c r="FJ467" s="37"/>
      <c r="FK467" s="37"/>
      <c r="FL467" s="37"/>
      <c r="FM467" s="37"/>
      <c r="FN467" s="37"/>
      <c r="FO467" s="37"/>
      <c r="FP467" s="37"/>
      <c r="FQ467" s="37"/>
      <c r="FR467" s="37"/>
      <c r="FS467" s="37"/>
      <c r="FT467" s="37"/>
      <c r="FU467" s="37"/>
      <c r="FV467" s="37"/>
      <c r="FW467" s="37"/>
      <c r="FX467" s="37"/>
      <c r="FY467" s="37"/>
      <c r="FZ467" s="37"/>
      <c r="GA467" s="194"/>
      <c r="GB467" s="194"/>
      <c r="GC467" s="194"/>
      <c r="GD467" s="194"/>
      <c r="GE467" s="194"/>
      <c r="GF467" s="194"/>
      <c r="GG467" s="194"/>
      <c r="GH467" s="194"/>
      <c r="GI467" s="194"/>
      <c r="GJ467" s="194"/>
      <c r="GK467" s="194"/>
      <c r="GL467" s="194"/>
      <c r="GM467" s="194">
        <f t="shared" si="59"/>
        <v>0</v>
      </c>
      <c r="GN467" s="194">
        <f t="shared" si="60"/>
        <v>0</v>
      </c>
      <c r="GO467" s="194"/>
      <c r="GP467" s="194"/>
      <c r="GQ467" s="194"/>
      <c r="GR467" s="194"/>
      <c r="GS467" s="194"/>
      <c r="GT467" s="194"/>
      <c r="GU467" s="194"/>
      <c r="GV467" s="194"/>
      <c r="GW467" s="194"/>
      <c r="GX467" s="194">
        <f t="shared" si="61"/>
        <v>0</v>
      </c>
      <c r="GY467" s="194"/>
      <c r="GZ467" s="194"/>
      <c r="HA467" s="194"/>
      <c r="HB467" s="194"/>
      <c r="HC467" s="194"/>
      <c r="HD467" s="194"/>
      <c r="HE467" s="194"/>
      <c r="HF467" s="194"/>
      <c r="HG467" s="194"/>
      <c r="HH467" s="194"/>
      <c r="HI467" s="194"/>
      <c r="HJ467" s="194"/>
      <c r="HK467" s="194"/>
      <c r="HL467" s="194"/>
      <c r="HM467" s="194"/>
      <c r="HN467" s="194"/>
      <c r="HO467" s="194"/>
      <c r="HP467" s="194"/>
      <c r="HQ467" s="194"/>
      <c r="HR467" s="194"/>
      <c r="HS467" s="194"/>
      <c r="HT467" s="194"/>
      <c r="HU467" s="194"/>
    </row>
    <row r="468" spans="1:229" x14ac:dyDescent="0.25">
      <c r="A468" s="17"/>
      <c r="B468" s="18"/>
      <c r="C468" s="18"/>
      <c r="D468" s="19"/>
      <c r="E468" s="18"/>
      <c r="F468" s="18"/>
      <c r="G468" s="16">
        <f t="shared" si="56"/>
        <v>0</v>
      </c>
      <c r="H468" s="16">
        <f t="shared" si="57"/>
        <v>0</v>
      </c>
      <c r="I468" s="36">
        <f t="shared" si="58"/>
        <v>0</v>
      </c>
      <c r="J468" s="38"/>
      <c r="K468" s="38"/>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c r="FF468" s="37"/>
      <c r="FG468" s="37"/>
      <c r="FH468" s="37"/>
      <c r="FI468" s="37"/>
      <c r="FJ468" s="37"/>
      <c r="FK468" s="37"/>
      <c r="FL468" s="37"/>
      <c r="FM468" s="37"/>
      <c r="FN468" s="37"/>
      <c r="FO468" s="37"/>
      <c r="FP468" s="37"/>
      <c r="FQ468" s="37"/>
      <c r="FR468" s="37"/>
      <c r="FS468" s="37"/>
      <c r="FT468" s="37"/>
      <c r="FU468" s="37"/>
      <c r="FV468" s="37"/>
      <c r="FW468" s="37"/>
      <c r="FX468" s="37"/>
      <c r="FY468" s="37"/>
      <c r="FZ468" s="37"/>
      <c r="GA468" s="194"/>
      <c r="GB468" s="194"/>
      <c r="GC468" s="194"/>
      <c r="GD468" s="194"/>
      <c r="GE468" s="194"/>
      <c r="GF468" s="194"/>
      <c r="GG468" s="194"/>
      <c r="GH468" s="194"/>
      <c r="GI468" s="194"/>
      <c r="GJ468" s="194"/>
      <c r="GK468" s="194"/>
      <c r="GL468" s="194"/>
      <c r="GM468" s="194">
        <f t="shared" si="59"/>
        <v>0</v>
      </c>
      <c r="GN468" s="194">
        <f t="shared" si="60"/>
        <v>0</v>
      </c>
      <c r="GO468" s="194"/>
      <c r="GP468" s="194"/>
      <c r="GQ468" s="194"/>
      <c r="GR468" s="194"/>
      <c r="GS468" s="194"/>
      <c r="GT468" s="194"/>
      <c r="GU468" s="194"/>
      <c r="GV468" s="194"/>
      <c r="GW468" s="194"/>
      <c r="GX468" s="194">
        <f t="shared" si="61"/>
        <v>0</v>
      </c>
      <c r="GY468" s="194"/>
      <c r="GZ468" s="194"/>
      <c r="HA468" s="194"/>
      <c r="HB468" s="194"/>
      <c r="HC468" s="194"/>
      <c r="HD468" s="194"/>
      <c r="HE468" s="194"/>
      <c r="HF468" s="194"/>
      <c r="HG468" s="194"/>
      <c r="HH468" s="194"/>
      <c r="HI468" s="194"/>
      <c r="HJ468" s="194"/>
      <c r="HK468" s="194"/>
      <c r="HL468" s="194"/>
      <c r="HM468" s="194"/>
      <c r="HN468" s="194"/>
      <c r="HO468" s="194"/>
      <c r="HP468" s="194"/>
      <c r="HQ468" s="194"/>
      <c r="HR468" s="194"/>
      <c r="HS468" s="194"/>
      <c r="HT468" s="194"/>
      <c r="HU468" s="194"/>
    </row>
    <row r="469" spans="1:229" x14ac:dyDescent="0.25">
      <c r="A469" s="17"/>
      <c r="B469" s="18"/>
      <c r="C469" s="18"/>
      <c r="D469" s="19"/>
      <c r="E469" s="18"/>
      <c r="F469" s="18"/>
      <c r="G469" s="16">
        <f t="shared" si="56"/>
        <v>0</v>
      </c>
      <c r="H469" s="16">
        <f t="shared" si="57"/>
        <v>0</v>
      </c>
      <c r="I469" s="36">
        <f t="shared" si="58"/>
        <v>0</v>
      </c>
      <c r="J469" s="38"/>
      <c r="K469" s="38"/>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c r="FF469" s="37"/>
      <c r="FG469" s="37"/>
      <c r="FH469" s="37"/>
      <c r="FI469" s="37"/>
      <c r="FJ469" s="37"/>
      <c r="FK469" s="37"/>
      <c r="FL469" s="37"/>
      <c r="FM469" s="37"/>
      <c r="FN469" s="37"/>
      <c r="FO469" s="37"/>
      <c r="FP469" s="37"/>
      <c r="FQ469" s="37"/>
      <c r="FR469" s="37"/>
      <c r="FS469" s="37"/>
      <c r="FT469" s="37"/>
      <c r="FU469" s="37"/>
      <c r="FV469" s="37"/>
      <c r="FW469" s="37"/>
      <c r="FX469" s="37"/>
      <c r="FY469" s="37"/>
      <c r="FZ469" s="37"/>
      <c r="GA469" s="194"/>
      <c r="GB469" s="194"/>
      <c r="GC469" s="194"/>
      <c r="GD469" s="194"/>
      <c r="GE469" s="194"/>
      <c r="GF469" s="194"/>
      <c r="GG469" s="194"/>
      <c r="GH469" s="194"/>
      <c r="GI469" s="194"/>
      <c r="GJ469" s="194"/>
      <c r="GK469" s="194"/>
      <c r="GL469" s="194"/>
      <c r="GM469" s="194">
        <f t="shared" si="59"/>
        <v>0</v>
      </c>
      <c r="GN469" s="194">
        <f t="shared" si="60"/>
        <v>0</v>
      </c>
      <c r="GO469" s="194"/>
      <c r="GP469" s="194"/>
      <c r="GQ469" s="194"/>
      <c r="GR469" s="194"/>
      <c r="GS469" s="194"/>
      <c r="GT469" s="194"/>
      <c r="GU469" s="194"/>
      <c r="GV469" s="194"/>
      <c r="GW469" s="194"/>
      <c r="GX469" s="194">
        <f t="shared" si="61"/>
        <v>0</v>
      </c>
      <c r="GY469" s="194"/>
      <c r="GZ469" s="194"/>
      <c r="HA469" s="194"/>
      <c r="HB469" s="194"/>
      <c r="HC469" s="194"/>
      <c r="HD469" s="194"/>
      <c r="HE469" s="194"/>
      <c r="HF469" s="194"/>
      <c r="HG469" s="194"/>
      <c r="HH469" s="194"/>
      <c r="HI469" s="194"/>
      <c r="HJ469" s="194"/>
      <c r="HK469" s="194"/>
      <c r="HL469" s="194"/>
      <c r="HM469" s="194"/>
      <c r="HN469" s="194"/>
      <c r="HO469" s="194"/>
      <c r="HP469" s="194"/>
      <c r="HQ469" s="194"/>
      <c r="HR469" s="194"/>
      <c r="HS469" s="194"/>
      <c r="HT469" s="194"/>
      <c r="HU469" s="194"/>
    </row>
    <row r="470" spans="1:229" x14ac:dyDescent="0.25">
      <c r="A470" s="17"/>
      <c r="B470" s="18"/>
      <c r="C470" s="18"/>
      <c r="D470" s="19"/>
      <c r="E470" s="18"/>
      <c r="F470" s="18"/>
      <c r="G470" s="16">
        <f t="shared" si="56"/>
        <v>0</v>
      </c>
      <c r="H470" s="16">
        <f t="shared" si="57"/>
        <v>0</v>
      </c>
      <c r="I470" s="36">
        <f t="shared" si="58"/>
        <v>0</v>
      </c>
      <c r="J470" s="38"/>
      <c r="K470" s="38"/>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c r="FF470" s="37"/>
      <c r="FG470" s="37"/>
      <c r="FH470" s="37"/>
      <c r="FI470" s="37"/>
      <c r="FJ470" s="37"/>
      <c r="FK470" s="37"/>
      <c r="FL470" s="37"/>
      <c r="FM470" s="37"/>
      <c r="FN470" s="37"/>
      <c r="FO470" s="37"/>
      <c r="FP470" s="37"/>
      <c r="FQ470" s="37"/>
      <c r="FR470" s="37"/>
      <c r="FS470" s="37"/>
      <c r="FT470" s="37"/>
      <c r="FU470" s="37"/>
      <c r="FV470" s="37"/>
      <c r="FW470" s="37"/>
      <c r="FX470" s="37"/>
      <c r="FY470" s="37"/>
      <c r="FZ470" s="37"/>
      <c r="GA470" s="194"/>
      <c r="GB470" s="194"/>
      <c r="GC470" s="194"/>
      <c r="GD470" s="194"/>
      <c r="GE470" s="194"/>
      <c r="GF470" s="194"/>
      <c r="GG470" s="194"/>
      <c r="GH470" s="194"/>
      <c r="GI470" s="194"/>
      <c r="GJ470" s="194"/>
      <c r="GK470" s="194"/>
      <c r="GL470" s="194"/>
      <c r="GM470" s="194">
        <f t="shared" si="59"/>
        <v>0</v>
      </c>
      <c r="GN470" s="194">
        <f t="shared" si="60"/>
        <v>0</v>
      </c>
      <c r="GO470" s="194"/>
      <c r="GP470" s="194"/>
      <c r="GQ470" s="194"/>
      <c r="GR470" s="194"/>
      <c r="GS470" s="194"/>
      <c r="GT470" s="194"/>
      <c r="GU470" s="194"/>
      <c r="GV470" s="194"/>
      <c r="GW470" s="194"/>
      <c r="GX470" s="194">
        <f t="shared" si="61"/>
        <v>0</v>
      </c>
      <c r="GY470" s="194"/>
      <c r="GZ470" s="194"/>
      <c r="HA470" s="194"/>
      <c r="HB470" s="194"/>
      <c r="HC470" s="194"/>
      <c r="HD470" s="194"/>
      <c r="HE470" s="194"/>
      <c r="HF470" s="194"/>
      <c r="HG470" s="194"/>
      <c r="HH470" s="194"/>
      <c r="HI470" s="194"/>
      <c r="HJ470" s="194"/>
      <c r="HK470" s="194"/>
      <c r="HL470" s="194"/>
      <c r="HM470" s="194"/>
      <c r="HN470" s="194"/>
      <c r="HO470" s="194"/>
      <c r="HP470" s="194"/>
      <c r="HQ470" s="194"/>
      <c r="HR470" s="194"/>
      <c r="HS470" s="194"/>
      <c r="HT470" s="194"/>
      <c r="HU470" s="194"/>
    </row>
    <row r="471" spans="1:229" x14ac:dyDescent="0.25">
      <c r="A471" s="17"/>
      <c r="B471" s="18"/>
      <c r="C471" s="18"/>
      <c r="D471" s="19"/>
      <c r="E471" s="18"/>
      <c r="F471" s="18"/>
      <c r="G471" s="16">
        <f t="shared" si="56"/>
        <v>0</v>
      </c>
      <c r="H471" s="16">
        <f t="shared" si="57"/>
        <v>0</v>
      </c>
      <c r="I471" s="36">
        <f t="shared" si="58"/>
        <v>0</v>
      </c>
      <c r="J471" s="38"/>
      <c r="K471" s="38"/>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c r="FF471" s="37"/>
      <c r="FG471" s="37"/>
      <c r="FH471" s="37"/>
      <c r="FI471" s="37"/>
      <c r="FJ471" s="37"/>
      <c r="FK471" s="37"/>
      <c r="FL471" s="37"/>
      <c r="FM471" s="37"/>
      <c r="FN471" s="37"/>
      <c r="FO471" s="37"/>
      <c r="FP471" s="37"/>
      <c r="FQ471" s="37"/>
      <c r="FR471" s="37"/>
      <c r="FS471" s="37"/>
      <c r="FT471" s="37"/>
      <c r="FU471" s="37"/>
      <c r="FV471" s="37"/>
      <c r="FW471" s="37"/>
      <c r="FX471" s="37"/>
      <c r="FY471" s="37"/>
      <c r="FZ471" s="37"/>
      <c r="GA471" s="194"/>
      <c r="GB471" s="194"/>
      <c r="GC471" s="194"/>
      <c r="GD471" s="194"/>
      <c r="GE471" s="194"/>
      <c r="GF471" s="194"/>
      <c r="GG471" s="194"/>
      <c r="GH471" s="194"/>
      <c r="GI471" s="194"/>
      <c r="GJ471" s="194"/>
      <c r="GK471" s="194"/>
      <c r="GL471" s="194"/>
      <c r="GM471" s="194">
        <f t="shared" si="59"/>
        <v>0</v>
      </c>
      <c r="GN471" s="194">
        <f t="shared" si="60"/>
        <v>0</v>
      </c>
      <c r="GO471" s="194"/>
      <c r="GP471" s="194"/>
      <c r="GQ471" s="194"/>
      <c r="GR471" s="194"/>
      <c r="GS471" s="194"/>
      <c r="GT471" s="194"/>
      <c r="GU471" s="194"/>
      <c r="GV471" s="194"/>
      <c r="GW471" s="194"/>
      <c r="GX471" s="194">
        <f t="shared" si="61"/>
        <v>0</v>
      </c>
      <c r="GY471" s="194"/>
      <c r="GZ471" s="194"/>
      <c r="HA471" s="194"/>
      <c r="HB471" s="194"/>
      <c r="HC471" s="194"/>
      <c r="HD471" s="194"/>
      <c r="HE471" s="194"/>
      <c r="HF471" s="194"/>
      <c r="HG471" s="194"/>
      <c r="HH471" s="194"/>
      <c r="HI471" s="194"/>
      <c r="HJ471" s="194"/>
      <c r="HK471" s="194"/>
      <c r="HL471" s="194"/>
      <c r="HM471" s="194"/>
      <c r="HN471" s="194"/>
      <c r="HO471" s="194"/>
      <c r="HP471" s="194"/>
      <c r="HQ471" s="194"/>
      <c r="HR471" s="194"/>
      <c r="HS471" s="194"/>
      <c r="HT471" s="194"/>
      <c r="HU471" s="194"/>
    </row>
    <row r="472" spans="1:229" x14ac:dyDescent="0.25">
      <c r="A472" s="17"/>
      <c r="B472" s="18"/>
      <c r="C472" s="18"/>
      <c r="D472" s="19"/>
      <c r="E472" s="18"/>
      <c r="F472" s="18"/>
      <c r="G472" s="16">
        <f t="shared" si="56"/>
        <v>0</v>
      </c>
      <c r="H472" s="16">
        <f t="shared" si="57"/>
        <v>0</v>
      </c>
      <c r="I472" s="36">
        <f t="shared" si="58"/>
        <v>0</v>
      </c>
      <c r="J472" s="38"/>
      <c r="K472" s="38"/>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c r="FF472" s="37"/>
      <c r="FG472" s="37"/>
      <c r="FH472" s="37"/>
      <c r="FI472" s="37"/>
      <c r="FJ472" s="37"/>
      <c r="FK472" s="37"/>
      <c r="FL472" s="37"/>
      <c r="FM472" s="37"/>
      <c r="FN472" s="37"/>
      <c r="FO472" s="37"/>
      <c r="FP472" s="37"/>
      <c r="FQ472" s="37"/>
      <c r="FR472" s="37"/>
      <c r="FS472" s="37"/>
      <c r="FT472" s="37"/>
      <c r="FU472" s="37"/>
      <c r="FV472" s="37"/>
      <c r="FW472" s="37"/>
      <c r="FX472" s="37"/>
      <c r="FY472" s="37"/>
      <c r="FZ472" s="37"/>
      <c r="GA472" s="194"/>
      <c r="GB472" s="194"/>
      <c r="GC472" s="194"/>
      <c r="GD472" s="194"/>
      <c r="GE472" s="194"/>
      <c r="GF472" s="194"/>
      <c r="GG472" s="194"/>
      <c r="GH472" s="194"/>
      <c r="GI472" s="194"/>
      <c r="GJ472" s="194"/>
      <c r="GK472" s="194"/>
      <c r="GL472" s="194"/>
      <c r="GM472" s="194">
        <f t="shared" si="59"/>
        <v>0</v>
      </c>
      <c r="GN472" s="194">
        <f t="shared" si="60"/>
        <v>0</v>
      </c>
      <c r="GO472" s="194"/>
      <c r="GP472" s="194"/>
      <c r="GQ472" s="194"/>
      <c r="GR472" s="194"/>
      <c r="GS472" s="194"/>
      <c r="GT472" s="194"/>
      <c r="GU472" s="194"/>
      <c r="GV472" s="194"/>
      <c r="GW472" s="194"/>
      <c r="GX472" s="194">
        <f t="shared" si="61"/>
        <v>0</v>
      </c>
      <c r="GY472" s="194"/>
      <c r="GZ472" s="194"/>
      <c r="HA472" s="194"/>
      <c r="HB472" s="194"/>
      <c r="HC472" s="194"/>
      <c r="HD472" s="194"/>
      <c r="HE472" s="194"/>
      <c r="HF472" s="194"/>
      <c r="HG472" s="194"/>
      <c r="HH472" s="194"/>
      <c r="HI472" s="194"/>
      <c r="HJ472" s="194"/>
      <c r="HK472" s="194"/>
      <c r="HL472" s="194"/>
      <c r="HM472" s="194"/>
      <c r="HN472" s="194"/>
      <c r="HO472" s="194"/>
      <c r="HP472" s="194"/>
      <c r="HQ472" s="194"/>
      <c r="HR472" s="194"/>
      <c r="HS472" s="194"/>
      <c r="HT472" s="194"/>
      <c r="HU472" s="194"/>
    </row>
    <row r="473" spans="1:229" x14ac:dyDescent="0.25">
      <c r="A473" s="17"/>
      <c r="B473" s="18"/>
      <c r="C473" s="18"/>
      <c r="D473" s="19"/>
      <c r="E473" s="18"/>
      <c r="F473" s="18"/>
      <c r="G473" s="16">
        <f t="shared" si="56"/>
        <v>0</v>
      </c>
      <c r="H473" s="16">
        <f t="shared" si="57"/>
        <v>0</v>
      </c>
      <c r="I473" s="36">
        <f t="shared" si="58"/>
        <v>0</v>
      </c>
      <c r="J473" s="38"/>
      <c r="K473" s="38"/>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c r="FF473" s="37"/>
      <c r="FG473" s="37"/>
      <c r="FH473" s="37"/>
      <c r="FI473" s="37"/>
      <c r="FJ473" s="37"/>
      <c r="FK473" s="37"/>
      <c r="FL473" s="37"/>
      <c r="FM473" s="37"/>
      <c r="FN473" s="37"/>
      <c r="FO473" s="37"/>
      <c r="FP473" s="37"/>
      <c r="FQ473" s="37"/>
      <c r="FR473" s="37"/>
      <c r="FS473" s="37"/>
      <c r="FT473" s="37"/>
      <c r="FU473" s="37"/>
      <c r="FV473" s="37"/>
      <c r="FW473" s="37"/>
      <c r="FX473" s="37"/>
      <c r="FY473" s="37"/>
      <c r="FZ473" s="37"/>
      <c r="GA473" s="194"/>
      <c r="GB473" s="194"/>
      <c r="GC473" s="194"/>
      <c r="GD473" s="194"/>
      <c r="GE473" s="194"/>
      <c r="GF473" s="194"/>
      <c r="GG473" s="194"/>
      <c r="GH473" s="194"/>
      <c r="GI473" s="194"/>
      <c r="GJ473" s="194"/>
      <c r="GK473" s="194"/>
      <c r="GL473" s="194"/>
      <c r="GM473" s="194">
        <f t="shared" si="59"/>
        <v>0</v>
      </c>
      <c r="GN473" s="194">
        <f t="shared" si="60"/>
        <v>0</v>
      </c>
      <c r="GO473" s="194"/>
      <c r="GP473" s="194"/>
      <c r="GQ473" s="194"/>
      <c r="GR473" s="194"/>
      <c r="GS473" s="194"/>
      <c r="GT473" s="194"/>
      <c r="GU473" s="194"/>
      <c r="GV473" s="194"/>
      <c r="GW473" s="194"/>
      <c r="GX473" s="194">
        <f t="shared" si="61"/>
        <v>0</v>
      </c>
      <c r="GY473" s="194"/>
      <c r="GZ473" s="194"/>
      <c r="HA473" s="194"/>
      <c r="HB473" s="194"/>
      <c r="HC473" s="194"/>
      <c r="HD473" s="194"/>
      <c r="HE473" s="194"/>
      <c r="HF473" s="194"/>
      <c r="HG473" s="194"/>
      <c r="HH473" s="194"/>
      <c r="HI473" s="194"/>
      <c r="HJ473" s="194"/>
      <c r="HK473" s="194"/>
      <c r="HL473" s="194"/>
      <c r="HM473" s="194"/>
      <c r="HN473" s="194"/>
      <c r="HO473" s="194"/>
      <c r="HP473" s="194"/>
      <c r="HQ473" s="194"/>
      <c r="HR473" s="194"/>
      <c r="HS473" s="194"/>
      <c r="HT473" s="194"/>
      <c r="HU473" s="194"/>
    </row>
    <row r="474" spans="1:229" x14ac:dyDescent="0.25">
      <c r="A474" s="17"/>
      <c r="B474" s="18"/>
      <c r="C474" s="18"/>
      <c r="D474" s="19"/>
      <c r="E474" s="18"/>
      <c r="F474" s="18"/>
      <c r="G474" s="16">
        <f t="shared" si="56"/>
        <v>0</v>
      </c>
      <c r="H474" s="16">
        <f t="shared" si="57"/>
        <v>0</v>
      </c>
      <c r="I474" s="36">
        <f t="shared" si="58"/>
        <v>0</v>
      </c>
      <c r="J474" s="38"/>
      <c r="K474" s="38"/>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c r="FF474" s="37"/>
      <c r="FG474" s="37"/>
      <c r="FH474" s="37"/>
      <c r="FI474" s="37"/>
      <c r="FJ474" s="37"/>
      <c r="FK474" s="37"/>
      <c r="FL474" s="37"/>
      <c r="FM474" s="37"/>
      <c r="FN474" s="37"/>
      <c r="FO474" s="37"/>
      <c r="FP474" s="37"/>
      <c r="FQ474" s="37"/>
      <c r="FR474" s="37"/>
      <c r="FS474" s="37"/>
      <c r="FT474" s="37"/>
      <c r="FU474" s="37"/>
      <c r="FV474" s="37"/>
      <c r="FW474" s="37"/>
      <c r="FX474" s="37"/>
      <c r="FY474" s="37"/>
      <c r="FZ474" s="37"/>
      <c r="GA474" s="194"/>
      <c r="GB474" s="194"/>
      <c r="GC474" s="194"/>
      <c r="GD474" s="194"/>
      <c r="GE474" s="194"/>
      <c r="GF474" s="194"/>
      <c r="GG474" s="194"/>
      <c r="GH474" s="194"/>
      <c r="GI474" s="194"/>
      <c r="GJ474" s="194"/>
      <c r="GK474" s="194"/>
      <c r="GL474" s="194"/>
      <c r="GM474" s="194">
        <f t="shared" si="59"/>
        <v>0</v>
      </c>
      <c r="GN474" s="194">
        <f t="shared" si="60"/>
        <v>0</v>
      </c>
      <c r="GO474" s="194"/>
      <c r="GP474" s="194"/>
      <c r="GQ474" s="194"/>
      <c r="GR474" s="194"/>
      <c r="GS474" s="194"/>
      <c r="GT474" s="194"/>
      <c r="GU474" s="194"/>
      <c r="GV474" s="194"/>
      <c r="GW474" s="194"/>
      <c r="GX474" s="194">
        <f t="shared" si="61"/>
        <v>0</v>
      </c>
      <c r="GY474" s="194"/>
      <c r="GZ474" s="194"/>
      <c r="HA474" s="194"/>
      <c r="HB474" s="194"/>
      <c r="HC474" s="194"/>
      <c r="HD474" s="194"/>
      <c r="HE474" s="194"/>
      <c r="HF474" s="194"/>
      <c r="HG474" s="194"/>
      <c r="HH474" s="194"/>
      <c r="HI474" s="194"/>
      <c r="HJ474" s="194"/>
      <c r="HK474" s="194"/>
      <c r="HL474" s="194"/>
      <c r="HM474" s="194"/>
      <c r="HN474" s="194"/>
      <c r="HO474" s="194"/>
      <c r="HP474" s="194"/>
      <c r="HQ474" s="194"/>
      <c r="HR474" s="194"/>
      <c r="HS474" s="194"/>
      <c r="HT474" s="194"/>
      <c r="HU474" s="194"/>
    </row>
    <row r="475" spans="1:229" x14ac:dyDescent="0.25">
      <c r="A475" s="17"/>
      <c r="B475" s="18"/>
      <c r="C475" s="18"/>
      <c r="D475" s="19"/>
      <c r="E475" s="18"/>
      <c r="F475" s="18"/>
      <c r="G475" s="16">
        <f t="shared" si="56"/>
        <v>0</v>
      </c>
      <c r="H475" s="16">
        <f t="shared" si="57"/>
        <v>0</v>
      </c>
      <c r="I475" s="36">
        <f t="shared" si="58"/>
        <v>0</v>
      </c>
      <c r="J475" s="38"/>
      <c r="K475" s="38"/>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c r="DG475" s="37"/>
      <c r="DH475" s="37"/>
      <c r="DI475" s="37"/>
      <c r="DJ475" s="37"/>
      <c r="DK475" s="37"/>
      <c r="DL475" s="37"/>
      <c r="DM475" s="37"/>
      <c r="DN475" s="37"/>
      <c r="DO475" s="37"/>
      <c r="DP475" s="37"/>
      <c r="DQ475" s="37"/>
      <c r="DR475" s="37"/>
      <c r="DS475" s="37"/>
      <c r="DT475" s="37"/>
      <c r="DU475" s="37"/>
      <c r="DV475" s="37"/>
      <c r="DW475" s="37"/>
      <c r="DX475" s="37"/>
      <c r="DY475" s="37"/>
      <c r="DZ475" s="37"/>
      <c r="EA475" s="37"/>
      <c r="EB475" s="37"/>
      <c r="EC475" s="37"/>
      <c r="ED475" s="37"/>
      <c r="EE475" s="37"/>
      <c r="EF475" s="37"/>
      <c r="EG475" s="37"/>
      <c r="EH475" s="37"/>
      <c r="EI475" s="37"/>
      <c r="EJ475" s="37"/>
      <c r="EK475" s="37"/>
      <c r="EL475" s="37"/>
      <c r="EM475" s="37"/>
      <c r="EN475" s="37"/>
      <c r="EO475" s="37"/>
      <c r="EP475" s="37"/>
      <c r="EQ475" s="37"/>
      <c r="ER475" s="37"/>
      <c r="ES475" s="37"/>
      <c r="ET475" s="37"/>
      <c r="EU475" s="37"/>
      <c r="EV475" s="37"/>
      <c r="EW475" s="37"/>
      <c r="EX475" s="37"/>
      <c r="EY475" s="37"/>
      <c r="EZ475" s="37"/>
      <c r="FA475" s="37"/>
      <c r="FB475" s="37"/>
      <c r="FC475" s="37"/>
      <c r="FD475" s="37"/>
      <c r="FE475" s="37"/>
      <c r="FF475" s="37"/>
      <c r="FG475" s="37"/>
      <c r="FH475" s="37"/>
      <c r="FI475" s="37"/>
      <c r="FJ475" s="37"/>
      <c r="FK475" s="37"/>
      <c r="FL475" s="37"/>
      <c r="FM475" s="37"/>
      <c r="FN475" s="37"/>
      <c r="FO475" s="37"/>
      <c r="FP475" s="37"/>
      <c r="FQ475" s="37"/>
      <c r="FR475" s="37"/>
      <c r="FS475" s="37"/>
      <c r="FT475" s="37"/>
      <c r="FU475" s="37"/>
      <c r="FV475" s="37"/>
      <c r="FW475" s="37"/>
      <c r="FX475" s="37"/>
      <c r="FY475" s="37"/>
      <c r="FZ475" s="37"/>
      <c r="GA475" s="194"/>
      <c r="GB475" s="194"/>
      <c r="GC475" s="194"/>
      <c r="GD475" s="194"/>
      <c r="GE475" s="194"/>
      <c r="GF475" s="194"/>
      <c r="GG475" s="194"/>
      <c r="GH475" s="194"/>
      <c r="GI475" s="194"/>
      <c r="GJ475" s="194"/>
      <c r="GK475" s="194"/>
      <c r="GL475" s="194"/>
      <c r="GM475" s="194">
        <f t="shared" si="59"/>
        <v>0</v>
      </c>
      <c r="GN475" s="194">
        <f t="shared" si="60"/>
        <v>0</v>
      </c>
      <c r="GO475" s="194"/>
      <c r="GP475" s="194"/>
      <c r="GQ475" s="194"/>
      <c r="GR475" s="194"/>
      <c r="GS475" s="194"/>
      <c r="GT475" s="194"/>
      <c r="GU475" s="194"/>
      <c r="GV475" s="194"/>
      <c r="GW475" s="194"/>
      <c r="GX475" s="194">
        <f t="shared" si="61"/>
        <v>0</v>
      </c>
      <c r="GY475" s="194"/>
      <c r="GZ475" s="194"/>
      <c r="HA475" s="194"/>
      <c r="HB475" s="194"/>
      <c r="HC475" s="194"/>
      <c r="HD475" s="194"/>
      <c r="HE475" s="194"/>
      <c r="HF475" s="194"/>
      <c r="HG475" s="194"/>
      <c r="HH475" s="194"/>
      <c r="HI475" s="194"/>
      <c r="HJ475" s="194"/>
      <c r="HK475" s="194"/>
      <c r="HL475" s="194"/>
      <c r="HM475" s="194"/>
      <c r="HN475" s="194"/>
      <c r="HO475" s="194"/>
      <c r="HP475" s="194"/>
      <c r="HQ475" s="194"/>
      <c r="HR475" s="194"/>
      <c r="HS475" s="194"/>
      <c r="HT475" s="194"/>
      <c r="HU475" s="194"/>
    </row>
    <row r="476" spans="1:229" x14ac:dyDescent="0.25">
      <c r="A476" s="17"/>
      <c r="B476" s="18"/>
      <c r="C476" s="18"/>
      <c r="D476" s="19"/>
      <c r="E476" s="18"/>
      <c r="F476" s="18"/>
      <c r="G476" s="16">
        <f t="shared" si="56"/>
        <v>0</v>
      </c>
      <c r="H476" s="16">
        <f t="shared" si="57"/>
        <v>0</v>
      </c>
      <c r="I476" s="36">
        <f t="shared" si="58"/>
        <v>0</v>
      </c>
      <c r="J476" s="38"/>
      <c r="K476" s="38"/>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7"/>
      <c r="EM476" s="37"/>
      <c r="EN476" s="37"/>
      <c r="EO476" s="37"/>
      <c r="EP476" s="37"/>
      <c r="EQ476" s="37"/>
      <c r="ER476" s="37"/>
      <c r="ES476" s="37"/>
      <c r="ET476" s="37"/>
      <c r="EU476" s="37"/>
      <c r="EV476" s="37"/>
      <c r="EW476" s="37"/>
      <c r="EX476" s="37"/>
      <c r="EY476" s="37"/>
      <c r="EZ476" s="37"/>
      <c r="FA476" s="37"/>
      <c r="FB476" s="37"/>
      <c r="FC476" s="37"/>
      <c r="FD476" s="37"/>
      <c r="FE476" s="37"/>
      <c r="FF476" s="37"/>
      <c r="FG476" s="37"/>
      <c r="FH476" s="37"/>
      <c r="FI476" s="37"/>
      <c r="FJ476" s="37"/>
      <c r="FK476" s="37"/>
      <c r="FL476" s="37"/>
      <c r="FM476" s="37"/>
      <c r="FN476" s="37"/>
      <c r="FO476" s="37"/>
      <c r="FP476" s="37"/>
      <c r="FQ476" s="37"/>
      <c r="FR476" s="37"/>
      <c r="FS476" s="37"/>
      <c r="FT476" s="37"/>
      <c r="FU476" s="37"/>
      <c r="FV476" s="37"/>
      <c r="FW476" s="37"/>
      <c r="FX476" s="37"/>
      <c r="FY476" s="37"/>
      <c r="FZ476" s="37"/>
      <c r="GA476" s="194"/>
      <c r="GB476" s="194"/>
      <c r="GC476" s="194"/>
      <c r="GD476" s="194"/>
      <c r="GE476" s="194"/>
      <c r="GF476" s="194"/>
      <c r="GG476" s="194"/>
      <c r="GH476" s="194"/>
      <c r="GI476" s="194"/>
      <c r="GJ476" s="194"/>
      <c r="GK476" s="194"/>
      <c r="GL476" s="194"/>
      <c r="GM476" s="194">
        <f t="shared" si="59"/>
        <v>0</v>
      </c>
      <c r="GN476" s="194">
        <f t="shared" si="60"/>
        <v>0</v>
      </c>
      <c r="GO476" s="194"/>
      <c r="GP476" s="194"/>
      <c r="GQ476" s="194"/>
      <c r="GR476" s="194"/>
      <c r="GS476" s="194"/>
      <c r="GT476" s="194"/>
      <c r="GU476" s="194"/>
      <c r="GV476" s="194"/>
      <c r="GW476" s="194"/>
      <c r="GX476" s="194">
        <f t="shared" si="61"/>
        <v>0</v>
      </c>
      <c r="GY476" s="194"/>
      <c r="GZ476" s="194"/>
      <c r="HA476" s="194"/>
      <c r="HB476" s="194"/>
      <c r="HC476" s="194"/>
      <c r="HD476" s="194"/>
      <c r="HE476" s="194"/>
      <c r="HF476" s="194"/>
      <c r="HG476" s="194"/>
      <c r="HH476" s="194"/>
      <c r="HI476" s="194"/>
      <c r="HJ476" s="194"/>
      <c r="HK476" s="194"/>
      <c r="HL476" s="194"/>
      <c r="HM476" s="194"/>
      <c r="HN476" s="194"/>
      <c r="HO476" s="194"/>
      <c r="HP476" s="194"/>
      <c r="HQ476" s="194"/>
      <c r="HR476" s="194"/>
      <c r="HS476" s="194"/>
      <c r="HT476" s="194"/>
      <c r="HU476" s="194"/>
    </row>
    <row r="477" spans="1:229" x14ac:dyDescent="0.25">
      <c r="A477" s="17"/>
      <c r="B477" s="18"/>
      <c r="C477" s="18"/>
      <c r="D477" s="19"/>
      <c r="E477" s="18"/>
      <c r="F477" s="18"/>
      <c r="G477" s="16">
        <f t="shared" si="56"/>
        <v>0</v>
      </c>
      <c r="H477" s="16">
        <f t="shared" si="57"/>
        <v>0</v>
      </c>
      <c r="I477" s="36">
        <f t="shared" si="58"/>
        <v>0</v>
      </c>
      <c r="J477" s="38"/>
      <c r="K477" s="38"/>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c r="DG477" s="37"/>
      <c r="DH477" s="37"/>
      <c r="DI477" s="37"/>
      <c r="DJ477" s="37"/>
      <c r="DK477" s="37"/>
      <c r="DL477" s="37"/>
      <c r="DM477" s="37"/>
      <c r="DN477" s="37"/>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37"/>
      <c r="ER477" s="37"/>
      <c r="ES477" s="37"/>
      <c r="ET477" s="37"/>
      <c r="EU477" s="37"/>
      <c r="EV477" s="37"/>
      <c r="EW477" s="37"/>
      <c r="EX477" s="37"/>
      <c r="EY477" s="37"/>
      <c r="EZ477" s="37"/>
      <c r="FA477" s="37"/>
      <c r="FB477" s="37"/>
      <c r="FC477" s="37"/>
      <c r="FD477" s="37"/>
      <c r="FE477" s="37"/>
      <c r="FF477" s="37"/>
      <c r="FG477" s="37"/>
      <c r="FH477" s="37"/>
      <c r="FI477" s="37"/>
      <c r="FJ477" s="37"/>
      <c r="FK477" s="37"/>
      <c r="FL477" s="37"/>
      <c r="FM477" s="37"/>
      <c r="FN477" s="37"/>
      <c r="FO477" s="37"/>
      <c r="FP477" s="37"/>
      <c r="FQ477" s="37"/>
      <c r="FR477" s="37"/>
      <c r="FS477" s="37"/>
      <c r="FT477" s="37"/>
      <c r="FU477" s="37"/>
      <c r="FV477" s="37"/>
      <c r="FW477" s="37"/>
      <c r="FX477" s="37"/>
      <c r="FY477" s="37"/>
      <c r="FZ477" s="37"/>
      <c r="GA477" s="194"/>
      <c r="GB477" s="194"/>
      <c r="GC477" s="194"/>
      <c r="GD477" s="194"/>
      <c r="GE477" s="194"/>
      <c r="GF477" s="194"/>
      <c r="GG477" s="194"/>
      <c r="GH477" s="194"/>
      <c r="GI477" s="194"/>
      <c r="GJ477" s="194"/>
      <c r="GK477" s="194"/>
      <c r="GL477" s="194"/>
      <c r="GM477" s="194">
        <f t="shared" si="59"/>
        <v>0</v>
      </c>
      <c r="GN477" s="194">
        <f t="shared" si="60"/>
        <v>0</v>
      </c>
      <c r="GO477" s="194"/>
      <c r="GP477" s="194"/>
      <c r="GQ477" s="194"/>
      <c r="GR477" s="194"/>
      <c r="GS477" s="194"/>
      <c r="GT477" s="194"/>
      <c r="GU477" s="194"/>
      <c r="GV477" s="194"/>
      <c r="GW477" s="194"/>
      <c r="GX477" s="194">
        <f t="shared" si="61"/>
        <v>0</v>
      </c>
      <c r="GY477" s="194"/>
      <c r="GZ477" s="194"/>
      <c r="HA477" s="194"/>
      <c r="HB477" s="194"/>
      <c r="HC477" s="194"/>
      <c r="HD477" s="194"/>
      <c r="HE477" s="194"/>
      <c r="HF477" s="194"/>
      <c r="HG477" s="194"/>
      <c r="HH477" s="194"/>
      <c r="HI477" s="194"/>
      <c r="HJ477" s="194"/>
      <c r="HK477" s="194"/>
      <c r="HL477" s="194"/>
      <c r="HM477" s="194"/>
      <c r="HN477" s="194"/>
      <c r="HO477" s="194"/>
      <c r="HP477" s="194"/>
      <c r="HQ477" s="194"/>
      <c r="HR477" s="194"/>
      <c r="HS477" s="194"/>
      <c r="HT477" s="194"/>
      <c r="HU477" s="194"/>
    </row>
    <row r="478" spans="1:229" x14ac:dyDescent="0.25">
      <c r="A478" s="17"/>
      <c r="B478" s="18"/>
      <c r="C478" s="18"/>
      <c r="D478" s="19"/>
      <c r="E478" s="18"/>
      <c r="F478" s="18"/>
      <c r="G478" s="16">
        <f t="shared" si="56"/>
        <v>0</v>
      </c>
      <c r="H478" s="16">
        <f t="shared" si="57"/>
        <v>0</v>
      </c>
      <c r="I478" s="36">
        <f t="shared" si="58"/>
        <v>0</v>
      </c>
      <c r="J478" s="38"/>
      <c r="K478" s="38"/>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c r="DG478" s="37"/>
      <c r="DH478" s="37"/>
      <c r="DI478" s="37"/>
      <c r="DJ478" s="37"/>
      <c r="DK478" s="37"/>
      <c r="DL478" s="37"/>
      <c r="DM478" s="37"/>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37"/>
      <c r="ER478" s="37"/>
      <c r="ES478" s="37"/>
      <c r="ET478" s="37"/>
      <c r="EU478" s="37"/>
      <c r="EV478" s="37"/>
      <c r="EW478" s="37"/>
      <c r="EX478" s="37"/>
      <c r="EY478" s="37"/>
      <c r="EZ478" s="37"/>
      <c r="FA478" s="37"/>
      <c r="FB478" s="37"/>
      <c r="FC478" s="37"/>
      <c r="FD478" s="37"/>
      <c r="FE478" s="37"/>
      <c r="FF478" s="37"/>
      <c r="FG478" s="37"/>
      <c r="FH478" s="37"/>
      <c r="FI478" s="37"/>
      <c r="FJ478" s="37"/>
      <c r="FK478" s="37"/>
      <c r="FL478" s="37"/>
      <c r="FM478" s="37"/>
      <c r="FN478" s="37"/>
      <c r="FO478" s="37"/>
      <c r="FP478" s="37"/>
      <c r="FQ478" s="37"/>
      <c r="FR478" s="37"/>
      <c r="FS478" s="37"/>
      <c r="FT478" s="37"/>
      <c r="FU478" s="37"/>
      <c r="FV478" s="37"/>
      <c r="FW478" s="37"/>
      <c r="FX478" s="37"/>
      <c r="FY478" s="37"/>
      <c r="FZ478" s="37"/>
      <c r="GA478" s="194"/>
      <c r="GB478" s="194"/>
      <c r="GC478" s="194"/>
      <c r="GD478" s="194"/>
      <c r="GE478" s="194"/>
      <c r="GF478" s="194"/>
      <c r="GG478" s="194"/>
      <c r="GH478" s="194"/>
      <c r="GI478" s="194"/>
      <c r="GJ478" s="194"/>
      <c r="GK478" s="194"/>
      <c r="GL478" s="194"/>
      <c r="GM478" s="194">
        <f t="shared" si="59"/>
        <v>0</v>
      </c>
      <c r="GN478" s="194">
        <f t="shared" si="60"/>
        <v>0</v>
      </c>
      <c r="GO478" s="194"/>
      <c r="GP478" s="194"/>
      <c r="GQ478" s="194"/>
      <c r="GR478" s="194"/>
      <c r="GS478" s="194"/>
      <c r="GT478" s="194"/>
      <c r="GU478" s="194"/>
      <c r="GV478" s="194"/>
      <c r="GW478" s="194"/>
      <c r="GX478" s="194">
        <f t="shared" si="61"/>
        <v>0</v>
      </c>
      <c r="GY478" s="194"/>
      <c r="GZ478" s="194"/>
      <c r="HA478" s="194"/>
      <c r="HB478" s="194"/>
      <c r="HC478" s="194"/>
      <c r="HD478" s="194"/>
      <c r="HE478" s="194"/>
      <c r="HF478" s="194"/>
      <c r="HG478" s="194"/>
      <c r="HH478" s="194"/>
      <c r="HI478" s="194"/>
      <c r="HJ478" s="194"/>
      <c r="HK478" s="194"/>
      <c r="HL478" s="194"/>
      <c r="HM478" s="194"/>
      <c r="HN478" s="194"/>
      <c r="HO478" s="194"/>
      <c r="HP478" s="194"/>
      <c r="HQ478" s="194"/>
      <c r="HR478" s="194"/>
      <c r="HS478" s="194"/>
      <c r="HT478" s="194"/>
      <c r="HU478" s="194"/>
    </row>
    <row r="479" spans="1:229" x14ac:dyDescent="0.25">
      <c r="A479" s="17"/>
      <c r="B479" s="18"/>
      <c r="C479" s="18"/>
      <c r="D479" s="19"/>
      <c r="E479" s="18"/>
      <c r="F479" s="18"/>
      <c r="G479" s="16">
        <f t="shared" si="56"/>
        <v>0</v>
      </c>
      <c r="H479" s="16">
        <f t="shared" si="57"/>
        <v>0</v>
      </c>
      <c r="I479" s="36">
        <f t="shared" si="58"/>
        <v>0</v>
      </c>
      <c r="J479" s="38"/>
      <c r="K479" s="38"/>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37"/>
      <c r="ER479" s="37"/>
      <c r="ES479" s="37"/>
      <c r="ET479" s="37"/>
      <c r="EU479" s="37"/>
      <c r="EV479" s="37"/>
      <c r="EW479" s="37"/>
      <c r="EX479" s="37"/>
      <c r="EY479" s="37"/>
      <c r="EZ479" s="37"/>
      <c r="FA479" s="37"/>
      <c r="FB479" s="37"/>
      <c r="FC479" s="37"/>
      <c r="FD479" s="37"/>
      <c r="FE479" s="37"/>
      <c r="FF479" s="37"/>
      <c r="FG479" s="37"/>
      <c r="FH479" s="37"/>
      <c r="FI479" s="37"/>
      <c r="FJ479" s="37"/>
      <c r="FK479" s="37"/>
      <c r="FL479" s="37"/>
      <c r="FM479" s="37"/>
      <c r="FN479" s="37"/>
      <c r="FO479" s="37"/>
      <c r="FP479" s="37"/>
      <c r="FQ479" s="37"/>
      <c r="FR479" s="37"/>
      <c r="FS479" s="37"/>
      <c r="FT479" s="37"/>
      <c r="FU479" s="37"/>
      <c r="FV479" s="37"/>
      <c r="FW479" s="37"/>
      <c r="FX479" s="37"/>
      <c r="FY479" s="37"/>
      <c r="FZ479" s="37"/>
      <c r="GA479" s="194"/>
      <c r="GB479" s="194"/>
      <c r="GC479" s="194"/>
      <c r="GD479" s="194"/>
      <c r="GE479" s="194"/>
      <c r="GF479" s="194"/>
      <c r="GG479" s="194"/>
      <c r="GH479" s="194"/>
      <c r="GI479" s="194"/>
      <c r="GJ479" s="194"/>
      <c r="GK479" s="194"/>
      <c r="GL479" s="194"/>
      <c r="GM479" s="194">
        <f t="shared" si="59"/>
        <v>0</v>
      </c>
      <c r="GN479" s="194">
        <f t="shared" si="60"/>
        <v>0</v>
      </c>
      <c r="GO479" s="194"/>
      <c r="GP479" s="194"/>
      <c r="GQ479" s="194"/>
      <c r="GR479" s="194"/>
      <c r="GS479" s="194"/>
      <c r="GT479" s="194"/>
      <c r="GU479" s="194"/>
      <c r="GV479" s="194"/>
      <c r="GW479" s="194"/>
      <c r="GX479" s="194">
        <f t="shared" si="61"/>
        <v>0</v>
      </c>
      <c r="GY479" s="194"/>
      <c r="GZ479" s="194"/>
      <c r="HA479" s="194"/>
      <c r="HB479" s="194"/>
      <c r="HC479" s="194"/>
      <c r="HD479" s="194"/>
      <c r="HE479" s="194"/>
      <c r="HF479" s="194"/>
      <c r="HG479" s="194"/>
      <c r="HH479" s="194"/>
      <c r="HI479" s="194"/>
      <c r="HJ479" s="194"/>
      <c r="HK479" s="194"/>
      <c r="HL479" s="194"/>
      <c r="HM479" s="194"/>
      <c r="HN479" s="194"/>
      <c r="HO479" s="194"/>
      <c r="HP479" s="194"/>
      <c r="HQ479" s="194"/>
      <c r="HR479" s="194"/>
      <c r="HS479" s="194"/>
      <c r="HT479" s="194"/>
      <c r="HU479" s="194"/>
    </row>
    <row r="480" spans="1:229" x14ac:dyDescent="0.25">
      <c r="A480" s="17"/>
      <c r="B480" s="18"/>
      <c r="C480" s="18"/>
      <c r="D480" s="19"/>
      <c r="E480" s="18"/>
      <c r="F480" s="18"/>
      <c r="G480" s="16">
        <f t="shared" si="56"/>
        <v>0</v>
      </c>
      <c r="H480" s="16">
        <f t="shared" si="57"/>
        <v>0</v>
      </c>
      <c r="I480" s="36">
        <f t="shared" si="58"/>
        <v>0</v>
      </c>
      <c r="J480" s="38"/>
      <c r="K480" s="38"/>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c r="DG480" s="37"/>
      <c r="DH480" s="37"/>
      <c r="DI480" s="37"/>
      <c r="DJ480" s="37"/>
      <c r="DK480" s="37"/>
      <c r="DL480" s="37"/>
      <c r="DM480" s="37"/>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37"/>
      <c r="ER480" s="37"/>
      <c r="ES480" s="37"/>
      <c r="ET480" s="37"/>
      <c r="EU480" s="37"/>
      <c r="EV480" s="37"/>
      <c r="EW480" s="37"/>
      <c r="EX480" s="37"/>
      <c r="EY480" s="37"/>
      <c r="EZ480" s="37"/>
      <c r="FA480" s="37"/>
      <c r="FB480" s="37"/>
      <c r="FC480" s="37"/>
      <c r="FD480" s="37"/>
      <c r="FE480" s="37"/>
      <c r="FF480" s="37"/>
      <c r="FG480" s="37"/>
      <c r="FH480" s="37"/>
      <c r="FI480" s="37"/>
      <c r="FJ480" s="37"/>
      <c r="FK480" s="37"/>
      <c r="FL480" s="37"/>
      <c r="FM480" s="37"/>
      <c r="FN480" s="37"/>
      <c r="FO480" s="37"/>
      <c r="FP480" s="37"/>
      <c r="FQ480" s="37"/>
      <c r="FR480" s="37"/>
      <c r="FS480" s="37"/>
      <c r="FT480" s="37"/>
      <c r="FU480" s="37"/>
      <c r="FV480" s="37"/>
      <c r="FW480" s="37"/>
      <c r="FX480" s="37"/>
      <c r="FY480" s="37"/>
      <c r="FZ480" s="37"/>
      <c r="GA480" s="194"/>
      <c r="GB480" s="194"/>
      <c r="GC480" s="194"/>
      <c r="GD480" s="194"/>
      <c r="GE480" s="194"/>
      <c r="GF480" s="194"/>
      <c r="GG480" s="194"/>
      <c r="GH480" s="194"/>
      <c r="GI480" s="194"/>
      <c r="GJ480" s="194"/>
      <c r="GK480" s="194"/>
      <c r="GL480" s="194"/>
      <c r="GM480" s="194">
        <f t="shared" si="59"/>
        <v>0</v>
      </c>
      <c r="GN480" s="194">
        <f t="shared" si="60"/>
        <v>0</v>
      </c>
      <c r="GO480" s="194"/>
      <c r="GP480" s="194"/>
      <c r="GQ480" s="194"/>
      <c r="GR480" s="194"/>
      <c r="GS480" s="194"/>
      <c r="GT480" s="194"/>
      <c r="GU480" s="194"/>
      <c r="GV480" s="194"/>
      <c r="GW480" s="194"/>
      <c r="GX480" s="194">
        <f t="shared" si="61"/>
        <v>0</v>
      </c>
      <c r="GY480" s="194"/>
      <c r="GZ480" s="194"/>
      <c r="HA480" s="194"/>
      <c r="HB480" s="194"/>
      <c r="HC480" s="194"/>
      <c r="HD480" s="194"/>
      <c r="HE480" s="194"/>
      <c r="HF480" s="194"/>
      <c r="HG480" s="194"/>
      <c r="HH480" s="194"/>
      <c r="HI480" s="194"/>
      <c r="HJ480" s="194"/>
      <c r="HK480" s="194"/>
      <c r="HL480" s="194"/>
      <c r="HM480" s="194"/>
      <c r="HN480" s="194"/>
      <c r="HO480" s="194"/>
      <c r="HP480" s="194"/>
      <c r="HQ480" s="194"/>
      <c r="HR480" s="194"/>
      <c r="HS480" s="194"/>
      <c r="HT480" s="194"/>
      <c r="HU480" s="194"/>
    </row>
    <row r="481" spans="1:229" x14ac:dyDescent="0.25">
      <c r="A481" s="17"/>
      <c r="B481" s="18"/>
      <c r="C481" s="18"/>
      <c r="D481" s="19"/>
      <c r="E481" s="18"/>
      <c r="F481" s="18"/>
      <c r="G481" s="16">
        <f t="shared" si="56"/>
        <v>0</v>
      </c>
      <c r="H481" s="16">
        <f t="shared" si="57"/>
        <v>0</v>
      </c>
      <c r="I481" s="36">
        <f t="shared" si="58"/>
        <v>0</v>
      </c>
      <c r="J481" s="38"/>
      <c r="K481" s="38"/>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c r="DG481" s="37"/>
      <c r="DH481" s="37"/>
      <c r="DI481" s="37"/>
      <c r="DJ481" s="37"/>
      <c r="DK481" s="37"/>
      <c r="DL481" s="37"/>
      <c r="DM481" s="37"/>
      <c r="DN481" s="37"/>
      <c r="DO481" s="37"/>
      <c r="DP481" s="37"/>
      <c r="DQ481" s="37"/>
      <c r="DR481" s="37"/>
      <c r="DS481" s="37"/>
      <c r="DT481" s="37"/>
      <c r="DU481" s="37"/>
      <c r="DV481" s="37"/>
      <c r="DW481" s="37"/>
      <c r="DX481" s="37"/>
      <c r="DY481" s="37"/>
      <c r="DZ481" s="37"/>
      <c r="EA481" s="37"/>
      <c r="EB481" s="37"/>
      <c r="EC481" s="37"/>
      <c r="ED481" s="37"/>
      <c r="EE481" s="37"/>
      <c r="EF481" s="37"/>
      <c r="EG481" s="37"/>
      <c r="EH481" s="37"/>
      <c r="EI481" s="37"/>
      <c r="EJ481" s="37"/>
      <c r="EK481" s="37"/>
      <c r="EL481" s="37"/>
      <c r="EM481" s="37"/>
      <c r="EN481" s="37"/>
      <c r="EO481" s="37"/>
      <c r="EP481" s="37"/>
      <c r="EQ481" s="37"/>
      <c r="ER481" s="37"/>
      <c r="ES481" s="37"/>
      <c r="ET481" s="37"/>
      <c r="EU481" s="37"/>
      <c r="EV481" s="37"/>
      <c r="EW481" s="37"/>
      <c r="EX481" s="37"/>
      <c r="EY481" s="37"/>
      <c r="EZ481" s="37"/>
      <c r="FA481" s="37"/>
      <c r="FB481" s="37"/>
      <c r="FC481" s="37"/>
      <c r="FD481" s="37"/>
      <c r="FE481" s="37"/>
      <c r="FF481" s="37"/>
      <c r="FG481" s="37"/>
      <c r="FH481" s="37"/>
      <c r="FI481" s="37"/>
      <c r="FJ481" s="37"/>
      <c r="FK481" s="37"/>
      <c r="FL481" s="37"/>
      <c r="FM481" s="37"/>
      <c r="FN481" s="37"/>
      <c r="FO481" s="37"/>
      <c r="FP481" s="37"/>
      <c r="FQ481" s="37"/>
      <c r="FR481" s="37"/>
      <c r="FS481" s="37"/>
      <c r="FT481" s="37"/>
      <c r="FU481" s="37"/>
      <c r="FV481" s="37"/>
      <c r="FW481" s="37"/>
      <c r="FX481" s="37"/>
      <c r="FY481" s="37"/>
      <c r="FZ481" s="37"/>
      <c r="GA481" s="194"/>
      <c r="GB481" s="194"/>
      <c r="GC481" s="194"/>
      <c r="GD481" s="194"/>
      <c r="GE481" s="194"/>
      <c r="GF481" s="194"/>
      <c r="GG481" s="194"/>
      <c r="GH481" s="194"/>
      <c r="GI481" s="194"/>
      <c r="GJ481" s="194"/>
      <c r="GK481" s="194"/>
      <c r="GL481" s="194"/>
      <c r="GM481" s="194">
        <f t="shared" si="59"/>
        <v>0</v>
      </c>
      <c r="GN481" s="194">
        <f t="shared" si="60"/>
        <v>0</v>
      </c>
      <c r="GO481" s="194"/>
      <c r="GP481" s="194"/>
      <c r="GQ481" s="194"/>
      <c r="GR481" s="194"/>
      <c r="GS481" s="194"/>
      <c r="GT481" s="194"/>
      <c r="GU481" s="194"/>
      <c r="GV481" s="194"/>
      <c r="GW481" s="194"/>
      <c r="GX481" s="194">
        <f t="shared" si="61"/>
        <v>0</v>
      </c>
      <c r="GY481" s="194"/>
      <c r="GZ481" s="194"/>
      <c r="HA481" s="194"/>
      <c r="HB481" s="194"/>
      <c r="HC481" s="194"/>
      <c r="HD481" s="194"/>
      <c r="HE481" s="194"/>
      <c r="HF481" s="194"/>
      <c r="HG481" s="194"/>
      <c r="HH481" s="194"/>
      <c r="HI481" s="194"/>
      <c r="HJ481" s="194"/>
      <c r="HK481" s="194"/>
      <c r="HL481" s="194"/>
      <c r="HM481" s="194"/>
      <c r="HN481" s="194"/>
      <c r="HO481" s="194"/>
      <c r="HP481" s="194"/>
      <c r="HQ481" s="194"/>
      <c r="HR481" s="194"/>
      <c r="HS481" s="194"/>
      <c r="HT481" s="194"/>
      <c r="HU481" s="194"/>
    </row>
    <row r="482" spans="1:229" x14ac:dyDescent="0.25">
      <c r="A482" s="17"/>
      <c r="B482" s="18"/>
      <c r="C482" s="18"/>
      <c r="D482" s="19"/>
      <c r="E482" s="18"/>
      <c r="F482" s="18"/>
      <c r="G482" s="16">
        <f t="shared" si="56"/>
        <v>0</v>
      </c>
      <c r="H482" s="16">
        <f t="shared" si="57"/>
        <v>0</v>
      </c>
      <c r="I482" s="36">
        <f t="shared" si="58"/>
        <v>0</v>
      </c>
      <c r="J482" s="38"/>
      <c r="K482" s="38"/>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7"/>
      <c r="EM482" s="37"/>
      <c r="EN482" s="37"/>
      <c r="EO482" s="37"/>
      <c r="EP482" s="37"/>
      <c r="EQ482" s="37"/>
      <c r="ER482" s="37"/>
      <c r="ES482" s="37"/>
      <c r="ET482" s="37"/>
      <c r="EU482" s="37"/>
      <c r="EV482" s="37"/>
      <c r="EW482" s="37"/>
      <c r="EX482" s="37"/>
      <c r="EY482" s="37"/>
      <c r="EZ482" s="37"/>
      <c r="FA482" s="37"/>
      <c r="FB482" s="37"/>
      <c r="FC482" s="37"/>
      <c r="FD482" s="37"/>
      <c r="FE482" s="37"/>
      <c r="FF482" s="37"/>
      <c r="FG482" s="37"/>
      <c r="FH482" s="37"/>
      <c r="FI482" s="37"/>
      <c r="FJ482" s="37"/>
      <c r="FK482" s="37"/>
      <c r="FL482" s="37"/>
      <c r="FM482" s="37"/>
      <c r="FN482" s="37"/>
      <c r="FO482" s="37"/>
      <c r="FP482" s="37"/>
      <c r="FQ482" s="37"/>
      <c r="FR482" s="37"/>
      <c r="FS482" s="37"/>
      <c r="FT482" s="37"/>
      <c r="FU482" s="37"/>
      <c r="FV482" s="37"/>
      <c r="FW482" s="37"/>
      <c r="FX482" s="37"/>
      <c r="FY482" s="37"/>
      <c r="FZ482" s="37"/>
      <c r="GA482" s="194"/>
      <c r="GB482" s="194"/>
      <c r="GC482" s="194"/>
      <c r="GD482" s="194"/>
      <c r="GE482" s="194"/>
      <c r="GF482" s="194"/>
      <c r="GG482" s="194"/>
      <c r="GH482" s="194"/>
      <c r="GI482" s="194"/>
      <c r="GJ482" s="194"/>
      <c r="GK482" s="194"/>
      <c r="GL482" s="194"/>
      <c r="GM482" s="194">
        <f t="shared" si="59"/>
        <v>0</v>
      </c>
      <c r="GN482" s="194">
        <f t="shared" si="60"/>
        <v>0</v>
      </c>
      <c r="GO482" s="194"/>
      <c r="GP482" s="194"/>
      <c r="GQ482" s="194"/>
      <c r="GR482" s="194"/>
      <c r="GS482" s="194"/>
      <c r="GT482" s="194"/>
      <c r="GU482" s="194"/>
      <c r="GV482" s="194"/>
      <c r="GW482" s="194"/>
      <c r="GX482" s="194">
        <f t="shared" si="61"/>
        <v>0</v>
      </c>
      <c r="GY482" s="194"/>
      <c r="GZ482" s="194"/>
      <c r="HA482" s="194"/>
      <c r="HB482" s="194"/>
      <c r="HC482" s="194"/>
      <c r="HD482" s="194"/>
      <c r="HE482" s="194"/>
      <c r="HF482" s="194"/>
      <c r="HG482" s="194"/>
      <c r="HH482" s="194"/>
      <c r="HI482" s="194"/>
      <c r="HJ482" s="194"/>
      <c r="HK482" s="194"/>
      <c r="HL482" s="194"/>
      <c r="HM482" s="194"/>
      <c r="HN482" s="194"/>
      <c r="HO482" s="194"/>
      <c r="HP482" s="194"/>
      <c r="HQ482" s="194"/>
      <c r="HR482" s="194"/>
      <c r="HS482" s="194"/>
      <c r="HT482" s="194"/>
      <c r="HU482" s="194"/>
    </row>
    <row r="483" spans="1:229" x14ac:dyDescent="0.25">
      <c r="A483" s="17"/>
      <c r="B483" s="18"/>
      <c r="C483" s="18"/>
      <c r="D483" s="19"/>
      <c r="E483" s="18"/>
      <c r="F483" s="18"/>
      <c r="G483" s="16">
        <f t="shared" si="56"/>
        <v>0</v>
      </c>
      <c r="H483" s="16">
        <f t="shared" si="57"/>
        <v>0</v>
      </c>
      <c r="I483" s="36">
        <f t="shared" si="58"/>
        <v>0</v>
      </c>
      <c r="J483" s="38"/>
      <c r="K483" s="38"/>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c r="DG483" s="37"/>
      <c r="DH483" s="37"/>
      <c r="DI483" s="37"/>
      <c r="DJ483" s="37"/>
      <c r="DK483" s="37"/>
      <c r="DL483" s="37"/>
      <c r="DM483" s="37"/>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37"/>
      <c r="ER483" s="37"/>
      <c r="ES483" s="37"/>
      <c r="ET483" s="37"/>
      <c r="EU483" s="37"/>
      <c r="EV483" s="37"/>
      <c r="EW483" s="37"/>
      <c r="EX483" s="37"/>
      <c r="EY483" s="37"/>
      <c r="EZ483" s="37"/>
      <c r="FA483" s="37"/>
      <c r="FB483" s="37"/>
      <c r="FC483" s="37"/>
      <c r="FD483" s="37"/>
      <c r="FE483" s="37"/>
      <c r="FF483" s="37"/>
      <c r="FG483" s="37"/>
      <c r="FH483" s="37"/>
      <c r="FI483" s="37"/>
      <c r="FJ483" s="37"/>
      <c r="FK483" s="37"/>
      <c r="FL483" s="37"/>
      <c r="FM483" s="37"/>
      <c r="FN483" s="37"/>
      <c r="FO483" s="37"/>
      <c r="FP483" s="37"/>
      <c r="FQ483" s="37"/>
      <c r="FR483" s="37"/>
      <c r="FS483" s="37"/>
      <c r="FT483" s="37"/>
      <c r="FU483" s="37"/>
      <c r="FV483" s="37"/>
      <c r="FW483" s="37"/>
      <c r="FX483" s="37"/>
      <c r="FY483" s="37"/>
      <c r="FZ483" s="37"/>
      <c r="GA483" s="194"/>
      <c r="GB483" s="194"/>
      <c r="GC483" s="194"/>
      <c r="GD483" s="194"/>
      <c r="GE483" s="194"/>
      <c r="GF483" s="194"/>
      <c r="GG483" s="194"/>
      <c r="GH483" s="194"/>
      <c r="GI483" s="194"/>
      <c r="GJ483" s="194"/>
      <c r="GK483" s="194"/>
      <c r="GL483" s="194"/>
      <c r="GM483" s="194">
        <f t="shared" si="59"/>
        <v>0</v>
      </c>
      <c r="GN483" s="194">
        <f t="shared" si="60"/>
        <v>0</v>
      </c>
      <c r="GO483" s="194"/>
      <c r="GP483" s="194"/>
      <c r="GQ483" s="194"/>
      <c r="GR483" s="194"/>
      <c r="GS483" s="194"/>
      <c r="GT483" s="194"/>
      <c r="GU483" s="194"/>
      <c r="GV483" s="194"/>
      <c r="GW483" s="194"/>
      <c r="GX483" s="194">
        <f t="shared" si="61"/>
        <v>0</v>
      </c>
      <c r="GY483" s="194"/>
      <c r="GZ483" s="194"/>
      <c r="HA483" s="194"/>
      <c r="HB483" s="194"/>
      <c r="HC483" s="194"/>
      <c r="HD483" s="194"/>
      <c r="HE483" s="194"/>
      <c r="HF483" s="194"/>
      <c r="HG483" s="194"/>
      <c r="HH483" s="194"/>
      <c r="HI483" s="194"/>
      <c r="HJ483" s="194"/>
      <c r="HK483" s="194"/>
      <c r="HL483" s="194"/>
      <c r="HM483" s="194"/>
      <c r="HN483" s="194"/>
      <c r="HO483" s="194"/>
      <c r="HP483" s="194"/>
      <c r="HQ483" s="194"/>
      <c r="HR483" s="194"/>
      <c r="HS483" s="194"/>
      <c r="HT483" s="194"/>
      <c r="HU483" s="194"/>
    </row>
    <row r="484" spans="1:229" x14ac:dyDescent="0.25">
      <c r="A484" s="17"/>
      <c r="B484" s="18"/>
      <c r="C484" s="18"/>
      <c r="D484" s="19"/>
      <c r="E484" s="18"/>
      <c r="F484" s="18"/>
      <c r="G484" s="16">
        <f t="shared" si="56"/>
        <v>0</v>
      </c>
      <c r="H484" s="16">
        <f t="shared" si="57"/>
        <v>0</v>
      </c>
      <c r="I484" s="36">
        <f t="shared" si="58"/>
        <v>0</v>
      </c>
      <c r="J484" s="38"/>
      <c r="K484" s="38"/>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c r="DG484" s="37"/>
      <c r="DH484" s="37"/>
      <c r="DI484" s="37"/>
      <c r="DJ484" s="37"/>
      <c r="DK484" s="37"/>
      <c r="DL484" s="37"/>
      <c r="DM484" s="37"/>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37"/>
      <c r="ER484" s="37"/>
      <c r="ES484" s="37"/>
      <c r="ET484" s="37"/>
      <c r="EU484" s="37"/>
      <c r="EV484" s="37"/>
      <c r="EW484" s="37"/>
      <c r="EX484" s="37"/>
      <c r="EY484" s="37"/>
      <c r="EZ484" s="37"/>
      <c r="FA484" s="37"/>
      <c r="FB484" s="37"/>
      <c r="FC484" s="37"/>
      <c r="FD484" s="37"/>
      <c r="FE484" s="37"/>
      <c r="FF484" s="37"/>
      <c r="FG484" s="37"/>
      <c r="FH484" s="37"/>
      <c r="FI484" s="37"/>
      <c r="FJ484" s="37"/>
      <c r="FK484" s="37"/>
      <c r="FL484" s="37"/>
      <c r="FM484" s="37"/>
      <c r="FN484" s="37"/>
      <c r="FO484" s="37"/>
      <c r="FP484" s="37"/>
      <c r="FQ484" s="37"/>
      <c r="FR484" s="37"/>
      <c r="FS484" s="37"/>
      <c r="FT484" s="37"/>
      <c r="FU484" s="37"/>
      <c r="FV484" s="37"/>
      <c r="FW484" s="37"/>
      <c r="FX484" s="37"/>
      <c r="FY484" s="37"/>
      <c r="FZ484" s="37"/>
      <c r="GA484" s="194"/>
      <c r="GB484" s="194"/>
      <c r="GC484" s="194"/>
      <c r="GD484" s="194"/>
      <c r="GE484" s="194"/>
      <c r="GF484" s="194"/>
      <c r="GG484" s="194"/>
      <c r="GH484" s="194"/>
      <c r="GI484" s="194"/>
      <c r="GJ484" s="194"/>
      <c r="GK484" s="194"/>
      <c r="GL484" s="194"/>
      <c r="GM484" s="194">
        <f t="shared" si="59"/>
        <v>0</v>
      </c>
      <c r="GN484" s="194">
        <f t="shared" si="60"/>
        <v>0</v>
      </c>
      <c r="GO484" s="194"/>
      <c r="GP484" s="194"/>
      <c r="GQ484" s="194"/>
      <c r="GR484" s="194"/>
      <c r="GS484" s="194"/>
      <c r="GT484" s="194"/>
      <c r="GU484" s="194"/>
      <c r="GV484" s="194"/>
      <c r="GW484" s="194"/>
      <c r="GX484" s="194">
        <f t="shared" si="61"/>
        <v>0</v>
      </c>
      <c r="GY484" s="194"/>
      <c r="GZ484" s="194"/>
      <c r="HA484" s="194"/>
      <c r="HB484" s="194"/>
      <c r="HC484" s="194"/>
      <c r="HD484" s="194"/>
      <c r="HE484" s="194"/>
      <c r="HF484" s="194"/>
      <c r="HG484" s="194"/>
      <c r="HH484" s="194"/>
      <c r="HI484" s="194"/>
      <c r="HJ484" s="194"/>
      <c r="HK484" s="194"/>
      <c r="HL484" s="194"/>
      <c r="HM484" s="194"/>
      <c r="HN484" s="194"/>
      <c r="HO484" s="194"/>
      <c r="HP484" s="194"/>
      <c r="HQ484" s="194"/>
      <c r="HR484" s="194"/>
      <c r="HS484" s="194"/>
      <c r="HT484" s="194"/>
      <c r="HU484" s="194"/>
    </row>
    <row r="485" spans="1:229" x14ac:dyDescent="0.25">
      <c r="A485" s="17"/>
      <c r="B485" s="18"/>
      <c r="C485" s="18"/>
      <c r="D485" s="19"/>
      <c r="E485" s="18"/>
      <c r="F485" s="18"/>
      <c r="G485" s="16">
        <f t="shared" si="56"/>
        <v>0</v>
      </c>
      <c r="H485" s="16">
        <f t="shared" si="57"/>
        <v>0</v>
      </c>
      <c r="I485" s="36">
        <f t="shared" si="58"/>
        <v>0</v>
      </c>
      <c r="J485" s="38"/>
      <c r="K485" s="38"/>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7"/>
      <c r="EM485" s="37"/>
      <c r="EN485" s="37"/>
      <c r="EO485" s="37"/>
      <c r="EP485" s="37"/>
      <c r="EQ485" s="37"/>
      <c r="ER485" s="37"/>
      <c r="ES485" s="37"/>
      <c r="ET485" s="37"/>
      <c r="EU485" s="37"/>
      <c r="EV485" s="37"/>
      <c r="EW485" s="37"/>
      <c r="EX485" s="37"/>
      <c r="EY485" s="37"/>
      <c r="EZ485" s="37"/>
      <c r="FA485" s="37"/>
      <c r="FB485" s="37"/>
      <c r="FC485" s="37"/>
      <c r="FD485" s="37"/>
      <c r="FE485" s="37"/>
      <c r="FF485" s="37"/>
      <c r="FG485" s="37"/>
      <c r="FH485" s="37"/>
      <c r="FI485" s="37"/>
      <c r="FJ485" s="37"/>
      <c r="FK485" s="37"/>
      <c r="FL485" s="37"/>
      <c r="FM485" s="37"/>
      <c r="FN485" s="37"/>
      <c r="FO485" s="37"/>
      <c r="FP485" s="37"/>
      <c r="FQ485" s="37"/>
      <c r="FR485" s="37"/>
      <c r="FS485" s="37"/>
      <c r="FT485" s="37"/>
      <c r="FU485" s="37"/>
      <c r="FV485" s="37"/>
      <c r="FW485" s="37"/>
      <c r="FX485" s="37"/>
      <c r="FY485" s="37"/>
      <c r="FZ485" s="37"/>
      <c r="GA485" s="194"/>
      <c r="GB485" s="194"/>
      <c r="GC485" s="194"/>
      <c r="GD485" s="194"/>
      <c r="GE485" s="194"/>
      <c r="GF485" s="194"/>
      <c r="GG485" s="194"/>
      <c r="GH485" s="194"/>
      <c r="GI485" s="194"/>
      <c r="GJ485" s="194"/>
      <c r="GK485" s="194"/>
      <c r="GL485" s="194"/>
      <c r="GM485" s="194">
        <f t="shared" si="59"/>
        <v>0</v>
      </c>
      <c r="GN485" s="194">
        <f t="shared" si="60"/>
        <v>0</v>
      </c>
      <c r="GO485" s="194"/>
      <c r="GP485" s="194"/>
      <c r="GQ485" s="194"/>
      <c r="GR485" s="194"/>
      <c r="GS485" s="194"/>
      <c r="GT485" s="194"/>
      <c r="GU485" s="194"/>
      <c r="GV485" s="194"/>
      <c r="GW485" s="194"/>
      <c r="GX485" s="194">
        <f t="shared" si="61"/>
        <v>0</v>
      </c>
      <c r="GY485" s="194"/>
      <c r="GZ485" s="194"/>
      <c r="HA485" s="194"/>
      <c r="HB485" s="194"/>
      <c r="HC485" s="194"/>
      <c r="HD485" s="194"/>
      <c r="HE485" s="194"/>
      <c r="HF485" s="194"/>
      <c r="HG485" s="194"/>
      <c r="HH485" s="194"/>
      <c r="HI485" s="194"/>
      <c r="HJ485" s="194"/>
      <c r="HK485" s="194"/>
      <c r="HL485" s="194"/>
      <c r="HM485" s="194"/>
      <c r="HN485" s="194"/>
      <c r="HO485" s="194"/>
      <c r="HP485" s="194"/>
      <c r="HQ485" s="194"/>
      <c r="HR485" s="194"/>
      <c r="HS485" s="194"/>
      <c r="HT485" s="194"/>
      <c r="HU485" s="194"/>
    </row>
    <row r="486" spans="1:229" x14ac:dyDescent="0.25">
      <c r="A486" s="17"/>
      <c r="B486" s="18"/>
      <c r="C486" s="18"/>
      <c r="D486" s="19"/>
      <c r="E486" s="18"/>
      <c r="F486" s="18"/>
      <c r="G486" s="16">
        <f t="shared" si="56"/>
        <v>0</v>
      </c>
      <c r="H486" s="16">
        <f t="shared" si="57"/>
        <v>0</v>
      </c>
      <c r="I486" s="36">
        <f t="shared" si="58"/>
        <v>0</v>
      </c>
      <c r="J486" s="38"/>
      <c r="K486" s="38"/>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c r="DG486" s="37"/>
      <c r="DH486" s="37"/>
      <c r="DI486" s="37"/>
      <c r="DJ486" s="37"/>
      <c r="DK486" s="37"/>
      <c r="DL486" s="37"/>
      <c r="DM486" s="37"/>
      <c r="DN486" s="37"/>
      <c r="DO486" s="37"/>
      <c r="DP486" s="37"/>
      <c r="DQ486" s="37"/>
      <c r="DR486" s="37"/>
      <c r="DS486" s="37"/>
      <c r="DT486" s="37"/>
      <c r="DU486" s="37"/>
      <c r="DV486" s="37"/>
      <c r="DW486" s="37"/>
      <c r="DX486" s="37"/>
      <c r="DY486" s="37"/>
      <c r="DZ486" s="37"/>
      <c r="EA486" s="37"/>
      <c r="EB486" s="37"/>
      <c r="EC486" s="37"/>
      <c r="ED486" s="37"/>
      <c r="EE486" s="37"/>
      <c r="EF486" s="37"/>
      <c r="EG486" s="37"/>
      <c r="EH486" s="37"/>
      <c r="EI486" s="37"/>
      <c r="EJ486" s="37"/>
      <c r="EK486" s="37"/>
      <c r="EL486" s="37"/>
      <c r="EM486" s="37"/>
      <c r="EN486" s="37"/>
      <c r="EO486" s="37"/>
      <c r="EP486" s="37"/>
      <c r="EQ486" s="37"/>
      <c r="ER486" s="37"/>
      <c r="ES486" s="37"/>
      <c r="ET486" s="37"/>
      <c r="EU486" s="37"/>
      <c r="EV486" s="37"/>
      <c r="EW486" s="37"/>
      <c r="EX486" s="37"/>
      <c r="EY486" s="37"/>
      <c r="EZ486" s="37"/>
      <c r="FA486" s="37"/>
      <c r="FB486" s="37"/>
      <c r="FC486" s="37"/>
      <c r="FD486" s="37"/>
      <c r="FE486" s="37"/>
      <c r="FF486" s="37"/>
      <c r="FG486" s="37"/>
      <c r="FH486" s="37"/>
      <c r="FI486" s="37"/>
      <c r="FJ486" s="37"/>
      <c r="FK486" s="37"/>
      <c r="FL486" s="37"/>
      <c r="FM486" s="37"/>
      <c r="FN486" s="37"/>
      <c r="FO486" s="37"/>
      <c r="FP486" s="37"/>
      <c r="FQ486" s="37"/>
      <c r="FR486" s="37"/>
      <c r="FS486" s="37"/>
      <c r="FT486" s="37"/>
      <c r="FU486" s="37"/>
      <c r="FV486" s="37"/>
      <c r="FW486" s="37"/>
      <c r="FX486" s="37"/>
      <c r="FY486" s="37"/>
      <c r="FZ486" s="37"/>
      <c r="GA486" s="194"/>
      <c r="GB486" s="194"/>
      <c r="GC486" s="194"/>
      <c r="GD486" s="194"/>
      <c r="GE486" s="194"/>
      <c r="GF486" s="194"/>
      <c r="GG486" s="194"/>
      <c r="GH486" s="194"/>
      <c r="GI486" s="194"/>
      <c r="GJ486" s="194"/>
      <c r="GK486" s="194"/>
      <c r="GL486" s="194"/>
      <c r="GM486" s="194">
        <f t="shared" si="59"/>
        <v>0</v>
      </c>
      <c r="GN486" s="194">
        <f t="shared" si="60"/>
        <v>0</v>
      </c>
      <c r="GO486" s="194"/>
      <c r="GP486" s="194"/>
      <c r="GQ486" s="194"/>
      <c r="GR486" s="194"/>
      <c r="GS486" s="194"/>
      <c r="GT486" s="194"/>
      <c r="GU486" s="194"/>
      <c r="GV486" s="194"/>
      <c r="GW486" s="194"/>
      <c r="GX486" s="194">
        <f t="shared" si="61"/>
        <v>0</v>
      </c>
      <c r="GY486" s="194"/>
      <c r="GZ486" s="194"/>
      <c r="HA486" s="194"/>
      <c r="HB486" s="194"/>
      <c r="HC486" s="194"/>
      <c r="HD486" s="194"/>
      <c r="HE486" s="194"/>
      <c r="HF486" s="194"/>
      <c r="HG486" s="194"/>
      <c r="HH486" s="194"/>
      <c r="HI486" s="194"/>
      <c r="HJ486" s="194"/>
      <c r="HK486" s="194"/>
      <c r="HL486" s="194"/>
      <c r="HM486" s="194"/>
      <c r="HN486" s="194"/>
      <c r="HO486" s="194"/>
      <c r="HP486" s="194"/>
      <c r="HQ486" s="194"/>
      <c r="HR486" s="194"/>
      <c r="HS486" s="194"/>
      <c r="HT486" s="194"/>
      <c r="HU486" s="194"/>
    </row>
    <row r="487" spans="1:229" x14ac:dyDescent="0.25">
      <c r="A487" s="17"/>
      <c r="B487" s="18"/>
      <c r="C487" s="18"/>
      <c r="D487" s="19"/>
      <c r="E487" s="18"/>
      <c r="F487" s="18"/>
      <c r="G487" s="16">
        <f t="shared" si="56"/>
        <v>0</v>
      </c>
      <c r="H487" s="16">
        <f t="shared" si="57"/>
        <v>0</v>
      </c>
      <c r="I487" s="36">
        <f t="shared" si="58"/>
        <v>0</v>
      </c>
      <c r="J487" s="38"/>
      <c r="K487" s="38"/>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c r="DG487" s="37"/>
      <c r="DH487" s="37"/>
      <c r="DI487" s="37"/>
      <c r="DJ487" s="37"/>
      <c r="DK487" s="37"/>
      <c r="DL487" s="37"/>
      <c r="DM487" s="37"/>
      <c r="DN487" s="37"/>
      <c r="DO487" s="37"/>
      <c r="DP487" s="37"/>
      <c r="DQ487" s="37"/>
      <c r="DR487" s="37"/>
      <c r="DS487" s="37"/>
      <c r="DT487" s="37"/>
      <c r="DU487" s="37"/>
      <c r="DV487" s="37"/>
      <c r="DW487" s="37"/>
      <c r="DX487" s="37"/>
      <c r="DY487" s="37"/>
      <c r="DZ487" s="37"/>
      <c r="EA487" s="37"/>
      <c r="EB487" s="37"/>
      <c r="EC487" s="37"/>
      <c r="ED487" s="37"/>
      <c r="EE487" s="37"/>
      <c r="EF487" s="37"/>
      <c r="EG487" s="37"/>
      <c r="EH487" s="37"/>
      <c r="EI487" s="37"/>
      <c r="EJ487" s="37"/>
      <c r="EK487" s="37"/>
      <c r="EL487" s="37"/>
      <c r="EM487" s="37"/>
      <c r="EN487" s="37"/>
      <c r="EO487" s="37"/>
      <c r="EP487" s="37"/>
      <c r="EQ487" s="37"/>
      <c r="ER487" s="37"/>
      <c r="ES487" s="37"/>
      <c r="ET487" s="37"/>
      <c r="EU487" s="37"/>
      <c r="EV487" s="37"/>
      <c r="EW487" s="37"/>
      <c r="EX487" s="37"/>
      <c r="EY487" s="37"/>
      <c r="EZ487" s="37"/>
      <c r="FA487" s="37"/>
      <c r="FB487" s="37"/>
      <c r="FC487" s="37"/>
      <c r="FD487" s="37"/>
      <c r="FE487" s="37"/>
      <c r="FF487" s="37"/>
      <c r="FG487" s="37"/>
      <c r="FH487" s="37"/>
      <c r="FI487" s="37"/>
      <c r="FJ487" s="37"/>
      <c r="FK487" s="37"/>
      <c r="FL487" s="37"/>
      <c r="FM487" s="37"/>
      <c r="FN487" s="37"/>
      <c r="FO487" s="37"/>
      <c r="FP487" s="37"/>
      <c r="FQ487" s="37"/>
      <c r="FR487" s="37"/>
      <c r="FS487" s="37"/>
      <c r="FT487" s="37"/>
      <c r="FU487" s="37"/>
      <c r="FV487" s="37"/>
      <c r="FW487" s="37"/>
      <c r="FX487" s="37"/>
      <c r="FY487" s="37"/>
      <c r="FZ487" s="37"/>
      <c r="GA487" s="194"/>
      <c r="GB487" s="194"/>
      <c r="GC487" s="194"/>
      <c r="GD487" s="194"/>
      <c r="GE487" s="194"/>
      <c r="GF487" s="194"/>
      <c r="GG487" s="194"/>
      <c r="GH487" s="194"/>
      <c r="GI487" s="194"/>
      <c r="GJ487" s="194"/>
      <c r="GK487" s="194"/>
      <c r="GL487" s="194"/>
      <c r="GM487" s="194">
        <f t="shared" si="59"/>
        <v>0</v>
      </c>
      <c r="GN487" s="194">
        <f t="shared" si="60"/>
        <v>0</v>
      </c>
      <c r="GO487" s="194"/>
      <c r="GP487" s="194"/>
      <c r="GQ487" s="194"/>
      <c r="GR487" s="194"/>
      <c r="GS487" s="194"/>
      <c r="GT487" s="194"/>
      <c r="GU487" s="194"/>
      <c r="GV487" s="194"/>
      <c r="GW487" s="194"/>
      <c r="GX487" s="194">
        <f t="shared" si="61"/>
        <v>0</v>
      </c>
      <c r="GY487" s="194"/>
      <c r="GZ487" s="194"/>
      <c r="HA487" s="194"/>
      <c r="HB487" s="194"/>
      <c r="HC487" s="194"/>
      <c r="HD487" s="194"/>
      <c r="HE487" s="194"/>
      <c r="HF487" s="194"/>
      <c r="HG487" s="194"/>
      <c r="HH487" s="194"/>
      <c r="HI487" s="194"/>
      <c r="HJ487" s="194"/>
      <c r="HK487" s="194"/>
      <c r="HL487" s="194"/>
      <c r="HM487" s="194"/>
      <c r="HN487" s="194"/>
      <c r="HO487" s="194"/>
      <c r="HP487" s="194"/>
      <c r="HQ487" s="194"/>
      <c r="HR487" s="194"/>
      <c r="HS487" s="194"/>
      <c r="HT487" s="194"/>
      <c r="HU487" s="194"/>
    </row>
    <row r="488" spans="1:229" x14ac:dyDescent="0.25">
      <c r="A488" s="17"/>
      <c r="B488" s="18"/>
      <c r="C488" s="18"/>
      <c r="D488" s="19"/>
      <c r="E488" s="18"/>
      <c r="F488" s="18"/>
      <c r="G488" s="16">
        <f t="shared" si="56"/>
        <v>0</v>
      </c>
      <c r="H488" s="16">
        <f t="shared" si="57"/>
        <v>0</v>
      </c>
      <c r="I488" s="36">
        <f t="shared" si="58"/>
        <v>0</v>
      </c>
      <c r="J488" s="38"/>
      <c r="K488" s="38"/>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c r="DG488" s="37"/>
      <c r="DH488" s="37"/>
      <c r="DI488" s="37"/>
      <c r="DJ488" s="37"/>
      <c r="DK488" s="37"/>
      <c r="DL488" s="37"/>
      <c r="DM488" s="37"/>
      <c r="DN488" s="37"/>
      <c r="DO488" s="37"/>
      <c r="DP488" s="37"/>
      <c r="DQ488" s="37"/>
      <c r="DR488" s="37"/>
      <c r="DS488" s="37"/>
      <c r="DT488" s="37"/>
      <c r="DU488" s="37"/>
      <c r="DV488" s="37"/>
      <c r="DW488" s="37"/>
      <c r="DX488" s="37"/>
      <c r="DY488" s="37"/>
      <c r="DZ488" s="37"/>
      <c r="EA488" s="37"/>
      <c r="EB488" s="37"/>
      <c r="EC488" s="37"/>
      <c r="ED488" s="37"/>
      <c r="EE488" s="37"/>
      <c r="EF488" s="37"/>
      <c r="EG488" s="37"/>
      <c r="EH488" s="37"/>
      <c r="EI488" s="37"/>
      <c r="EJ488" s="37"/>
      <c r="EK488" s="37"/>
      <c r="EL488" s="37"/>
      <c r="EM488" s="37"/>
      <c r="EN488" s="37"/>
      <c r="EO488" s="37"/>
      <c r="EP488" s="37"/>
      <c r="EQ488" s="37"/>
      <c r="ER488" s="37"/>
      <c r="ES488" s="37"/>
      <c r="ET488" s="37"/>
      <c r="EU488" s="37"/>
      <c r="EV488" s="37"/>
      <c r="EW488" s="37"/>
      <c r="EX488" s="37"/>
      <c r="EY488" s="37"/>
      <c r="EZ488" s="37"/>
      <c r="FA488" s="37"/>
      <c r="FB488" s="37"/>
      <c r="FC488" s="37"/>
      <c r="FD488" s="37"/>
      <c r="FE488" s="37"/>
      <c r="FF488" s="37"/>
      <c r="FG488" s="37"/>
      <c r="FH488" s="37"/>
      <c r="FI488" s="37"/>
      <c r="FJ488" s="37"/>
      <c r="FK488" s="37"/>
      <c r="FL488" s="37"/>
      <c r="FM488" s="37"/>
      <c r="FN488" s="37"/>
      <c r="FO488" s="37"/>
      <c r="FP488" s="37"/>
      <c r="FQ488" s="37"/>
      <c r="FR488" s="37"/>
      <c r="FS488" s="37"/>
      <c r="FT488" s="37"/>
      <c r="FU488" s="37"/>
      <c r="FV488" s="37"/>
      <c r="FW488" s="37"/>
      <c r="FX488" s="37"/>
      <c r="FY488" s="37"/>
      <c r="FZ488" s="37"/>
      <c r="GA488" s="194"/>
      <c r="GB488" s="194"/>
      <c r="GC488" s="194"/>
      <c r="GD488" s="194"/>
      <c r="GE488" s="194"/>
      <c r="GF488" s="194"/>
      <c r="GG488" s="194"/>
      <c r="GH488" s="194"/>
      <c r="GI488" s="194"/>
      <c r="GJ488" s="194"/>
      <c r="GK488" s="194"/>
      <c r="GL488" s="194"/>
      <c r="GM488" s="194">
        <f t="shared" si="59"/>
        <v>0</v>
      </c>
      <c r="GN488" s="194">
        <f t="shared" si="60"/>
        <v>0</v>
      </c>
      <c r="GO488" s="194"/>
      <c r="GP488" s="194"/>
      <c r="GQ488" s="194"/>
      <c r="GR488" s="194"/>
      <c r="GS488" s="194"/>
      <c r="GT488" s="194"/>
      <c r="GU488" s="194"/>
      <c r="GV488" s="194"/>
      <c r="GW488" s="194"/>
      <c r="GX488" s="194">
        <f t="shared" si="61"/>
        <v>0</v>
      </c>
      <c r="GY488" s="194"/>
      <c r="GZ488" s="194"/>
      <c r="HA488" s="194"/>
      <c r="HB488" s="194"/>
      <c r="HC488" s="194"/>
      <c r="HD488" s="194"/>
      <c r="HE488" s="194"/>
      <c r="HF488" s="194"/>
      <c r="HG488" s="194"/>
      <c r="HH488" s="194"/>
      <c r="HI488" s="194"/>
      <c r="HJ488" s="194"/>
      <c r="HK488" s="194"/>
      <c r="HL488" s="194"/>
      <c r="HM488" s="194"/>
      <c r="HN488" s="194"/>
      <c r="HO488" s="194"/>
      <c r="HP488" s="194"/>
      <c r="HQ488" s="194"/>
      <c r="HR488" s="194"/>
      <c r="HS488" s="194"/>
      <c r="HT488" s="194"/>
      <c r="HU488" s="194"/>
    </row>
    <row r="489" spans="1:229" x14ac:dyDescent="0.25">
      <c r="A489" s="17"/>
      <c r="B489" s="18"/>
      <c r="C489" s="18"/>
      <c r="D489" s="19"/>
      <c r="E489" s="18"/>
      <c r="F489" s="18"/>
      <c r="G489" s="16">
        <f t="shared" si="56"/>
        <v>0</v>
      </c>
      <c r="H489" s="16">
        <f t="shared" si="57"/>
        <v>0</v>
      </c>
      <c r="I489" s="36">
        <f t="shared" si="58"/>
        <v>0</v>
      </c>
      <c r="J489" s="38"/>
      <c r="K489" s="38"/>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c r="DG489" s="37"/>
      <c r="DH489" s="37"/>
      <c r="DI489" s="37"/>
      <c r="DJ489" s="37"/>
      <c r="DK489" s="37"/>
      <c r="DL489" s="37"/>
      <c r="DM489" s="37"/>
      <c r="DN489" s="37"/>
      <c r="DO489" s="37"/>
      <c r="DP489" s="37"/>
      <c r="DQ489" s="37"/>
      <c r="DR489" s="37"/>
      <c r="DS489" s="37"/>
      <c r="DT489" s="37"/>
      <c r="DU489" s="37"/>
      <c r="DV489" s="37"/>
      <c r="DW489" s="37"/>
      <c r="DX489" s="37"/>
      <c r="DY489" s="37"/>
      <c r="DZ489" s="37"/>
      <c r="EA489" s="37"/>
      <c r="EB489" s="37"/>
      <c r="EC489" s="37"/>
      <c r="ED489" s="37"/>
      <c r="EE489" s="37"/>
      <c r="EF489" s="37"/>
      <c r="EG489" s="37"/>
      <c r="EH489" s="37"/>
      <c r="EI489" s="37"/>
      <c r="EJ489" s="37"/>
      <c r="EK489" s="37"/>
      <c r="EL489" s="37"/>
      <c r="EM489" s="37"/>
      <c r="EN489" s="37"/>
      <c r="EO489" s="37"/>
      <c r="EP489" s="37"/>
      <c r="EQ489" s="37"/>
      <c r="ER489" s="37"/>
      <c r="ES489" s="37"/>
      <c r="ET489" s="37"/>
      <c r="EU489" s="37"/>
      <c r="EV489" s="37"/>
      <c r="EW489" s="37"/>
      <c r="EX489" s="37"/>
      <c r="EY489" s="37"/>
      <c r="EZ489" s="37"/>
      <c r="FA489" s="37"/>
      <c r="FB489" s="37"/>
      <c r="FC489" s="37"/>
      <c r="FD489" s="37"/>
      <c r="FE489" s="37"/>
      <c r="FF489" s="37"/>
      <c r="FG489" s="37"/>
      <c r="FH489" s="37"/>
      <c r="FI489" s="37"/>
      <c r="FJ489" s="37"/>
      <c r="FK489" s="37"/>
      <c r="FL489" s="37"/>
      <c r="FM489" s="37"/>
      <c r="FN489" s="37"/>
      <c r="FO489" s="37"/>
      <c r="FP489" s="37"/>
      <c r="FQ489" s="37"/>
      <c r="FR489" s="37"/>
      <c r="FS489" s="37"/>
      <c r="FT489" s="37"/>
      <c r="FU489" s="37"/>
      <c r="FV489" s="37"/>
      <c r="FW489" s="37"/>
      <c r="FX489" s="37"/>
      <c r="FY489" s="37"/>
      <c r="FZ489" s="37"/>
      <c r="GA489" s="194"/>
      <c r="GB489" s="194"/>
      <c r="GC489" s="194"/>
      <c r="GD489" s="194"/>
      <c r="GE489" s="194"/>
      <c r="GF489" s="194"/>
      <c r="GG489" s="194"/>
      <c r="GH489" s="194"/>
      <c r="GI489" s="194"/>
      <c r="GJ489" s="194"/>
      <c r="GK489" s="194"/>
      <c r="GL489" s="194"/>
      <c r="GM489" s="194">
        <f t="shared" si="59"/>
        <v>0</v>
      </c>
      <c r="GN489" s="194">
        <f t="shared" si="60"/>
        <v>0</v>
      </c>
      <c r="GO489" s="194"/>
      <c r="GP489" s="194"/>
      <c r="GQ489" s="194"/>
      <c r="GR489" s="194"/>
      <c r="GS489" s="194"/>
      <c r="GT489" s="194"/>
      <c r="GU489" s="194"/>
      <c r="GV489" s="194"/>
      <c r="GW489" s="194"/>
      <c r="GX489" s="194">
        <f t="shared" si="61"/>
        <v>0</v>
      </c>
      <c r="GY489" s="194"/>
      <c r="GZ489" s="194"/>
      <c r="HA489" s="194"/>
      <c r="HB489" s="194"/>
      <c r="HC489" s="194"/>
      <c r="HD489" s="194"/>
      <c r="HE489" s="194"/>
      <c r="HF489" s="194"/>
      <c r="HG489" s="194"/>
      <c r="HH489" s="194"/>
      <c r="HI489" s="194"/>
      <c r="HJ489" s="194"/>
      <c r="HK489" s="194"/>
      <c r="HL489" s="194"/>
      <c r="HM489" s="194"/>
      <c r="HN489" s="194"/>
      <c r="HO489" s="194"/>
      <c r="HP489" s="194"/>
      <c r="HQ489" s="194"/>
      <c r="HR489" s="194"/>
      <c r="HS489" s="194"/>
      <c r="HT489" s="194"/>
      <c r="HU489" s="194"/>
    </row>
    <row r="490" spans="1:229" x14ac:dyDescent="0.25">
      <c r="A490" s="17"/>
      <c r="B490" s="18"/>
      <c r="C490" s="18"/>
      <c r="D490" s="19"/>
      <c r="E490" s="18"/>
      <c r="F490" s="18"/>
      <c r="G490" s="16">
        <f t="shared" si="56"/>
        <v>0</v>
      </c>
      <c r="H490" s="16">
        <f t="shared" si="57"/>
        <v>0</v>
      </c>
      <c r="I490" s="36">
        <f t="shared" si="58"/>
        <v>0</v>
      </c>
      <c r="J490" s="38"/>
      <c r="K490" s="38"/>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c r="DG490" s="37"/>
      <c r="DH490" s="37"/>
      <c r="DI490" s="37"/>
      <c r="DJ490" s="37"/>
      <c r="DK490" s="37"/>
      <c r="DL490" s="37"/>
      <c r="DM490" s="37"/>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37"/>
      <c r="ER490" s="37"/>
      <c r="ES490" s="37"/>
      <c r="ET490" s="37"/>
      <c r="EU490" s="37"/>
      <c r="EV490" s="37"/>
      <c r="EW490" s="37"/>
      <c r="EX490" s="37"/>
      <c r="EY490" s="37"/>
      <c r="EZ490" s="37"/>
      <c r="FA490" s="37"/>
      <c r="FB490" s="37"/>
      <c r="FC490" s="37"/>
      <c r="FD490" s="37"/>
      <c r="FE490" s="37"/>
      <c r="FF490" s="37"/>
      <c r="FG490" s="37"/>
      <c r="FH490" s="37"/>
      <c r="FI490" s="37"/>
      <c r="FJ490" s="37"/>
      <c r="FK490" s="37"/>
      <c r="FL490" s="37"/>
      <c r="FM490" s="37"/>
      <c r="FN490" s="37"/>
      <c r="FO490" s="37"/>
      <c r="FP490" s="37"/>
      <c r="FQ490" s="37"/>
      <c r="FR490" s="37"/>
      <c r="FS490" s="37"/>
      <c r="FT490" s="37"/>
      <c r="FU490" s="37"/>
      <c r="FV490" s="37"/>
      <c r="FW490" s="37"/>
      <c r="FX490" s="37"/>
      <c r="FY490" s="37"/>
      <c r="FZ490" s="37"/>
      <c r="GA490" s="194"/>
      <c r="GB490" s="194"/>
      <c r="GC490" s="194"/>
      <c r="GD490" s="194"/>
      <c r="GE490" s="194"/>
      <c r="GF490" s="194"/>
      <c r="GG490" s="194"/>
      <c r="GH490" s="194"/>
      <c r="GI490" s="194"/>
      <c r="GJ490" s="194"/>
      <c r="GK490" s="194"/>
      <c r="GL490" s="194"/>
      <c r="GM490" s="194">
        <f t="shared" si="59"/>
        <v>0</v>
      </c>
      <c r="GN490" s="194">
        <f t="shared" si="60"/>
        <v>0</v>
      </c>
      <c r="GO490" s="194"/>
      <c r="GP490" s="194"/>
      <c r="GQ490" s="194"/>
      <c r="GR490" s="194"/>
      <c r="GS490" s="194"/>
      <c r="GT490" s="194"/>
      <c r="GU490" s="194"/>
      <c r="GV490" s="194"/>
      <c r="GW490" s="194"/>
      <c r="GX490" s="194">
        <f t="shared" si="61"/>
        <v>0</v>
      </c>
      <c r="GY490" s="194"/>
      <c r="GZ490" s="194"/>
      <c r="HA490" s="194"/>
      <c r="HB490" s="194"/>
      <c r="HC490" s="194"/>
      <c r="HD490" s="194"/>
      <c r="HE490" s="194"/>
      <c r="HF490" s="194"/>
      <c r="HG490" s="194"/>
      <c r="HH490" s="194"/>
      <c r="HI490" s="194"/>
      <c r="HJ490" s="194"/>
      <c r="HK490" s="194"/>
      <c r="HL490" s="194"/>
      <c r="HM490" s="194"/>
      <c r="HN490" s="194"/>
      <c r="HO490" s="194"/>
      <c r="HP490" s="194"/>
      <c r="HQ490" s="194"/>
      <c r="HR490" s="194"/>
      <c r="HS490" s="194"/>
      <c r="HT490" s="194"/>
      <c r="HU490" s="194"/>
    </row>
    <row r="491" spans="1:229" x14ac:dyDescent="0.25">
      <c r="A491" s="17"/>
      <c r="B491" s="18"/>
      <c r="C491" s="18"/>
      <c r="D491" s="19"/>
      <c r="E491" s="18"/>
      <c r="F491" s="18"/>
      <c r="G491" s="16">
        <f t="shared" si="56"/>
        <v>0</v>
      </c>
      <c r="H491" s="16">
        <f t="shared" si="57"/>
        <v>0</v>
      </c>
      <c r="I491" s="36">
        <f t="shared" si="58"/>
        <v>0</v>
      </c>
      <c r="J491" s="38"/>
      <c r="K491" s="38"/>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c r="DG491" s="37"/>
      <c r="DH491" s="37"/>
      <c r="DI491" s="37"/>
      <c r="DJ491" s="37"/>
      <c r="DK491" s="37"/>
      <c r="DL491" s="37"/>
      <c r="DM491" s="37"/>
      <c r="DN491" s="37"/>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37"/>
      <c r="ER491" s="37"/>
      <c r="ES491" s="37"/>
      <c r="ET491" s="37"/>
      <c r="EU491" s="37"/>
      <c r="EV491" s="37"/>
      <c r="EW491" s="37"/>
      <c r="EX491" s="37"/>
      <c r="EY491" s="37"/>
      <c r="EZ491" s="37"/>
      <c r="FA491" s="37"/>
      <c r="FB491" s="37"/>
      <c r="FC491" s="37"/>
      <c r="FD491" s="37"/>
      <c r="FE491" s="37"/>
      <c r="FF491" s="37"/>
      <c r="FG491" s="37"/>
      <c r="FH491" s="37"/>
      <c r="FI491" s="37"/>
      <c r="FJ491" s="37"/>
      <c r="FK491" s="37"/>
      <c r="FL491" s="37"/>
      <c r="FM491" s="37"/>
      <c r="FN491" s="37"/>
      <c r="FO491" s="37"/>
      <c r="FP491" s="37"/>
      <c r="FQ491" s="37"/>
      <c r="FR491" s="37"/>
      <c r="FS491" s="37"/>
      <c r="FT491" s="37"/>
      <c r="FU491" s="37"/>
      <c r="FV491" s="37"/>
      <c r="FW491" s="37"/>
      <c r="FX491" s="37"/>
      <c r="FY491" s="37"/>
      <c r="FZ491" s="37"/>
      <c r="GA491" s="194"/>
      <c r="GB491" s="194"/>
      <c r="GC491" s="194"/>
      <c r="GD491" s="194"/>
      <c r="GE491" s="194"/>
      <c r="GF491" s="194"/>
      <c r="GG491" s="194"/>
      <c r="GH491" s="194"/>
      <c r="GI491" s="194"/>
      <c r="GJ491" s="194"/>
      <c r="GK491" s="194"/>
      <c r="GL491" s="194"/>
      <c r="GM491" s="194">
        <f t="shared" si="59"/>
        <v>0</v>
      </c>
      <c r="GN491" s="194">
        <f t="shared" si="60"/>
        <v>0</v>
      </c>
      <c r="GO491" s="194"/>
      <c r="GP491" s="194"/>
      <c r="GQ491" s="194"/>
      <c r="GR491" s="194"/>
      <c r="GS491" s="194"/>
      <c r="GT491" s="194"/>
      <c r="GU491" s="194"/>
      <c r="GV491" s="194"/>
      <c r="GW491" s="194"/>
      <c r="GX491" s="194">
        <f t="shared" si="61"/>
        <v>0</v>
      </c>
      <c r="GY491" s="194"/>
      <c r="GZ491" s="194"/>
      <c r="HA491" s="194"/>
      <c r="HB491" s="194"/>
      <c r="HC491" s="194"/>
      <c r="HD491" s="194"/>
      <c r="HE491" s="194"/>
      <c r="HF491" s="194"/>
      <c r="HG491" s="194"/>
      <c r="HH491" s="194"/>
      <c r="HI491" s="194"/>
      <c r="HJ491" s="194"/>
      <c r="HK491" s="194"/>
      <c r="HL491" s="194"/>
      <c r="HM491" s="194"/>
      <c r="HN491" s="194"/>
      <c r="HO491" s="194"/>
      <c r="HP491" s="194"/>
      <c r="HQ491" s="194"/>
      <c r="HR491" s="194"/>
      <c r="HS491" s="194"/>
      <c r="HT491" s="194"/>
      <c r="HU491" s="194"/>
    </row>
    <row r="492" spans="1:229" x14ac:dyDescent="0.25">
      <c r="A492" s="17"/>
      <c r="B492" s="18"/>
      <c r="C492" s="18"/>
      <c r="D492" s="19"/>
      <c r="E492" s="18"/>
      <c r="F492" s="18"/>
      <c r="G492" s="16">
        <f t="shared" si="56"/>
        <v>0</v>
      </c>
      <c r="H492" s="16">
        <f t="shared" si="57"/>
        <v>0</v>
      </c>
      <c r="I492" s="36">
        <f t="shared" si="58"/>
        <v>0</v>
      </c>
      <c r="J492" s="38"/>
      <c r="K492" s="38"/>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c r="DG492" s="37"/>
      <c r="DH492" s="37"/>
      <c r="DI492" s="37"/>
      <c r="DJ492" s="37"/>
      <c r="DK492" s="37"/>
      <c r="DL492" s="37"/>
      <c r="DM492" s="37"/>
      <c r="DN492" s="37"/>
      <c r="DO492" s="37"/>
      <c r="DP492" s="37"/>
      <c r="DQ492" s="37"/>
      <c r="DR492" s="37"/>
      <c r="DS492" s="37"/>
      <c r="DT492" s="37"/>
      <c r="DU492" s="37"/>
      <c r="DV492" s="37"/>
      <c r="DW492" s="37"/>
      <c r="DX492" s="37"/>
      <c r="DY492" s="37"/>
      <c r="DZ492" s="37"/>
      <c r="EA492" s="37"/>
      <c r="EB492" s="37"/>
      <c r="EC492" s="37"/>
      <c r="ED492" s="37"/>
      <c r="EE492" s="37"/>
      <c r="EF492" s="37"/>
      <c r="EG492" s="37"/>
      <c r="EH492" s="37"/>
      <c r="EI492" s="37"/>
      <c r="EJ492" s="37"/>
      <c r="EK492" s="37"/>
      <c r="EL492" s="37"/>
      <c r="EM492" s="37"/>
      <c r="EN492" s="37"/>
      <c r="EO492" s="37"/>
      <c r="EP492" s="37"/>
      <c r="EQ492" s="37"/>
      <c r="ER492" s="37"/>
      <c r="ES492" s="37"/>
      <c r="ET492" s="37"/>
      <c r="EU492" s="37"/>
      <c r="EV492" s="37"/>
      <c r="EW492" s="37"/>
      <c r="EX492" s="37"/>
      <c r="EY492" s="37"/>
      <c r="EZ492" s="37"/>
      <c r="FA492" s="37"/>
      <c r="FB492" s="37"/>
      <c r="FC492" s="37"/>
      <c r="FD492" s="37"/>
      <c r="FE492" s="37"/>
      <c r="FF492" s="37"/>
      <c r="FG492" s="37"/>
      <c r="FH492" s="37"/>
      <c r="FI492" s="37"/>
      <c r="FJ492" s="37"/>
      <c r="FK492" s="37"/>
      <c r="FL492" s="37"/>
      <c r="FM492" s="37"/>
      <c r="FN492" s="37"/>
      <c r="FO492" s="37"/>
      <c r="FP492" s="37"/>
      <c r="FQ492" s="37"/>
      <c r="FR492" s="37"/>
      <c r="FS492" s="37"/>
      <c r="FT492" s="37"/>
      <c r="FU492" s="37"/>
      <c r="FV492" s="37"/>
      <c r="FW492" s="37"/>
      <c r="FX492" s="37"/>
      <c r="FY492" s="37"/>
      <c r="FZ492" s="37"/>
      <c r="GA492" s="194"/>
      <c r="GB492" s="194"/>
      <c r="GC492" s="194"/>
      <c r="GD492" s="194"/>
      <c r="GE492" s="194"/>
      <c r="GF492" s="194"/>
      <c r="GG492" s="194"/>
      <c r="GH492" s="194"/>
      <c r="GI492" s="194"/>
      <c r="GJ492" s="194"/>
      <c r="GK492" s="194"/>
      <c r="GL492" s="194"/>
      <c r="GM492" s="194">
        <f t="shared" si="59"/>
        <v>0</v>
      </c>
      <c r="GN492" s="194">
        <f t="shared" si="60"/>
        <v>0</v>
      </c>
      <c r="GO492" s="194"/>
      <c r="GP492" s="194"/>
      <c r="GQ492" s="194"/>
      <c r="GR492" s="194"/>
      <c r="GS492" s="194"/>
      <c r="GT492" s="194"/>
      <c r="GU492" s="194"/>
      <c r="GV492" s="194"/>
      <c r="GW492" s="194"/>
      <c r="GX492" s="194">
        <f t="shared" si="61"/>
        <v>0</v>
      </c>
      <c r="GY492" s="194"/>
      <c r="GZ492" s="194"/>
      <c r="HA492" s="194"/>
      <c r="HB492" s="194"/>
      <c r="HC492" s="194"/>
      <c r="HD492" s="194"/>
      <c r="HE492" s="194"/>
      <c r="HF492" s="194"/>
      <c r="HG492" s="194"/>
      <c r="HH492" s="194"/>
      <c r="HI492" s="194"/>
      <c r="HJ492" s="194"/>
      <c r="HK492" s="194"/>
      <c r="HL492" s="194"/>
      <c r="HM492" s="194"/>
      <c r="HN492" s="194"/>
      <c r="HO492" s="194"/>
      <c r="HP492" s="194"/>
      <c r="HQ492" s="194"/>
      <c r="HR492" s="194"/>
      <c r="HS492" s="194"/>
      <c r="HT492" s="194"/>
      <c r="HU492" s="194"/>
    </row>
    <row r="493" spans="1:229" x14ac:dyDescent="0.25">
      <c r="A493" s="17"/>
      <c r="B493" s="18"/>
      <c r="C493" s="18"/>
      <c r="D493" s="19"/>
      <c r="E493" s="18"/>
      <c r="F493" s="18"/>
      <c r="G493" s="16">
        <f t="shared" si="56"/>
        <v>0</v>
      </c>
      <c r="H493" s="16">
        <f t="shared" si="57"/>
        <v>0</v>
      </c>
      <c r="I493" s="36">
        <f t="shared" si="58"/>
        <v>0</v>
      </c>
      <c r="J493" s="38"/>
      <c r="K493" s="38"/>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c r="DG493" s="37"/>
      <c r="DH493" s="37"/>
      <c r="DI493" s="37"/>
      <c r="DJ493" s="37"/>
      <c r="DK493" s="37"/>
      <c r="DL493" s="37"/>
      <c r="DM493" s="37"/>
      <c r="DN493" s="37"/>
      <c r="DO493" s="37"/>
      <c r="DP493" s="37"/>
      <c r="DQ493" s="37"/>
      <c r="DR493" s="37"/>
      <c r="DS493" s="37"/>
      <c r="DT493" s="37"/>
      <c r="DU493" s="37"/>
      <c r="DV493" s="37"/>
      <c r="DW493" s="37"/>
      <c r="DX493" s="37"/>
      <c r="DY493" s="37"/>
      <c r="DZ493" s="37"/>
      <c r="EA493" s="37"/>
      <c r="EB493" s="37"/>
      <c r="EC493" s="37"/>
      <c r="ED493" s="37"/>
      <c r="EE493" s="37"/>
      <c r="EF493" s="37"/>
      <c r="EG493" s="37"/>
      <c r="EH493" s="37"/>
      <c r="EI493" s="37"/>
      <c r="EJ493" s="37"/>
      <c r="EK493" s="37"/>
      <c r="EL493" s="37"/>
      <c r="EM493" s="37"/>
      <c r="EN493" s="37"/>
      <c r="EO493" s="37"/>
      <c r="EP493" s="37"/>
      <c r="EQ493" s="37"/>
      <c r="ER493" s="37"/>
      <c r="ES493" s="37"/>
      <c r="ET493" s="37"/>
      <c r="EU493" s="37"/>
      <c r="EV493" s="37"/>
      <c r="EW493" s="37"/>
      <c r="EX493" s="37"/>
      <c r="EY493" s="37"/>
      <c r="EZ493" s="37"/>
      <c r="FA493" s="37"/>
      <c r="FB493" s="37"/>
      <c r="FC493" s="37"/>
      <c r="FD493" s="37"/>
      <c r="FE493" s="37"/>
      <c r="FF493" s="37"/>
      <c r="FG493" s="37"/>
      <c r="FH493" s="37"/>
      <c r="FI493" s="37"/>
      <c r="FJ493" s="37"/>
      <c r="FK493" s="37"/>
      <c r="FL493" s="37"/>
      <c r="FM493" s="37"/>
      <c r="FN493" s="37"/>
      <c r="FO493" s="37"/>
      <c r="FP493" s="37"/>
      <c r="FQ493" s="37"/>
      <c r="FR493" s="37"/>
      <c r="FS493" s="37"/>
      <c r="FT493" s="37"/>
      <c r="FU493" s="37"/>
      <c r="FV493" s="37"/>
      <c r="FW493" s="37"/>
      <c r="FX493" s="37"/>
      <c r="FY493" s="37"/>
      <c r="FZ493" s="37"/>
      <c r="GA493" s="194"/>
      <c r="GB493" s="194"/>
      <c r="GC493" s="194"/>
      <c r="GD493" s="194"/>
      <c r="GE493" s="194"/>
      <c r="GF493" s="194"/>
      <c r="GG493" s="194"/>
      <c r="GH493" s="194"/>
      <c r="GI493" s="194"/>
      <c r="GJ493" s="194"/>
      <c r="GK493" s="194"/>
      <c r="GL493" s="194"/>
      <c r="GM493" s="194">
        <f t="shared" si="59"/>
        <v>0</v>
      </c>
      <c r="GN493" s="194">
        <f t="shared" si="60"/>
        <v>0</v>
      </c>
      <c r="GO493" s="194"/>
      <c r="GP493" s="194"/>
      <c r="GQ493" s="194"/>
      <c r="GR493" s="194"/>
      <c r="GS493" s="194"/>
      <c r="GT493" s="194"/>
      <c r="GU493" s="194"/>
      <c r="GV493" s="194"/>
      <c r="GW493" s="194"/>
      <c r="GX493" s="194">
        <f t="shared" si="61"/>
        <v>0</v>
      </c>
      <c r="GY493" s="194"/>
      <c r="GZ493" s="194"/>
      <c r="HA493" s="194"/>
      <c r="HB493" s="194"/>
      <c r="HC493" s="194"/>
      <c r="HD493" s="194"/>
      <c r="HE493" s="194"/>
      <c r="HF493" s="194"/>
      <c r="HG493" s="194"/>
      <c r="HH493" s="194"/>
      <c r="HI493" s="194"/>
      <c r="HJ493" s="194"/>
      <c r="HK493" s="194"/>
      <c r="HL493" s="194"/>
      <c r="HM493" s="194"/>
      <c r="HN493" s="194"/>
      <c r="HO493" s="194"/>
      <c r="HP493" s="194"/>
      <c r="HQ493" s="194"/>
      <c r="HR493" s="194"/>
      <c r="HS493" s="194"/>
      <c r="HT493" s="194"/>
      <c r="HU493" s="194"/>
    </row>
    <row r="494" spans="1:229" x14ac:dyDescent="0.25">
      <c r="A494" s="17"/>
      <c r="B494" s="18"/>
      <c r="C494" s="18"/>
      <c r="D494" s="19"/>
      <c r="E494" s="18"/>
      <c r="F494" s="18"/>
      <c r="G494" s="16">
        <f t="shared" si="56"/>
        <v>0</v>
      </c>
      <c r="H494" s="16">
        <f t="shared" si="57"/>
        <v>0</v>
      </c>
      <c r="I494" s="36">
        <f t="shared" si="58"/>
        <v>0</v>
      </c>
      <c r="J494" s="38"/>
      <c r="K494" s="38"/>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c r="DG494" s="37"/>
      <c r="DH494" s="37"/>
      <c r="DI494" s="37"/>
      <c r="DJ494" s="37"/>
      <c r="DK494" s="37"/>
      <c r="DL494" s="37"/>
      <c r="DM494" s="37"/>
      <c r="DN494" s="37"/>
      <c r="DO494" s="37"/>
      <c r="DP494" s="37"/>
      <c r="DQ494" s="37"/>
      <c r="DR494" s="37"/>
      <c r="DS494" s="37"/>
      <c r="DT494" s="37"/>
      <c r="DU494" s="37"/>
      <c r="DV494" s="37"/>
      <c r="DW494" s="37"/>
      <c r="DX494" s="37"/>
      <c r="DY494" s="37"/>
      <c r="DZ494" s="37"/>
      <c r="EA494" s="37"/>
      <c r="EB494" s="37"/>
      <c r="EC494" s="37"/>
      <c r="ED494" s="37"/>
      <c r="EE494" s="37"/>
      <c r="EF494" s="37"/>
      <c r="EG494" s="37"/>
      <c r="EH494" s="37"/>
      <c r="EI494" s="37"/>
      <c r="EJ494" s="37"/>
      <c r="EK494" s="37"/>
      <c r="EL494" s="37"/>
      <c r="EM494" s="37"/>
      <c r="EN494" s="37"/>
      <c r="EO494" s="37"/>
      <c r="EP494" s="37"/>
      <c r="EQ494" s="37"/>
      <c r="ER494" s="37"/>
      <c r="ES494" s="37"/>
      <c r="ET494" s="37"/>
      <c r="EU494" s="37"/>
      <c r="EV494" s="37"/>
      <c r="EW494" s="37"/>
      <c r="EX494" s="37"/>
      <c r="EY494" s="37"/>
      <c r="EZ494" s="37"/>
      <c r="FA494" s="37"/>
      <c r="FB494" s="37"/>
      <c r="FC494" s="37"/>
      <c r="FD494" s="37"/>
      <c r="FE494" s="37"/>
      <c r="FF494" s="37"/>
      <c r="FG494" s="37"/>
      <c r="FH494" s="37"/>
      <c r="FI494" s="37"/>
      <c r="FJ494" s="37"/>
      <c r="FK494" s="37"/>
      <c r="FL494" s="37"/>
      <c r="FM494" s="37"/>
      <c r="FN494" s="37"/>
      <c r="FO494" s="37"/>
      <c r="FP494" s="37"/>
      <c r="FQ494" s="37"/>
      <c r="FR494" s="37"/>
      <c r="FS494" s="37"/>
      <c r="FT494" s="37"/>
      <c r="FU494" s="37"/>
      <c r="FV494" s="37"/>
      <c r="FW494" s="37"/>
      <c r="FX494" s="37"/>
      <c r="FY494" s="37"/>
      <c r="FZ494" s="37"/>
      <c r="GA494" s="194"/>
      <c r="GB494" s="194"/>
      <c r="GC494" s="194"/>
      <c r="GD494" s="194"/>
      <c r="GE494" s="194"/>
      <c r="GF494" s="194"/>
      <c r="GG494" s="194"/>
      <c r="GH494" s="194"/>
      <c r="GI494" s="194"/>
      <c r="GJ494" s="194"/>
      <c r="GK494" s="194"/>
      <c r="GL494" s="194"/>
      <c r="GM494" s="194">
        <f t="shared" si="59"/>
        <v>0</v>
      </c>
      <c r="GN494" s="194">
        <f t="shared" si="60"/>
        <v>0</v>
      </c>
      <c r="GO494" s="194"/>
      <c r="GP494" s="194"/>
      <c r="GQ494" s="194"/>
      <c r="GR494" s="194"/>
      <c r="GS494" s="194"/>
      <c r="GT494" s="194"/>
      <c r="GU494" s="194"/>
      <c r="GV494" s="194"/>
      <c r="GW494" s="194"/>
      <c r="GX494" s="194">
        <f t="shared" si="61"/>
        <v>0</v>
      </c>
      <c r="GY494" s="194"/>
      <c r="GZ494" s="194"/>
      <c r="HA494" s="194"/>
      <c r="HB494" s="194"/>
      <c r="HC494" s="194"/>
      <c r="HD494" s="194"/>
      <c r="HE494" s="194"/>
      <c r="HF494" s="194"/>
      <c r="HG494" s="194"/>
      <c r="HH494" s="194"/>
      <c r="HI494" s="194"/>
      <c r="HJ494" s="194"/>
      <c r="HK494" s="194"/>
      <c r="HL494" s="194"/>
      <c r="HM494" s="194"/>
      <c r="HN494" s="194"/>
      <c r="HO494" s="194"/>
      <c r="HP494" s="194"/>
      <c r="HQ494" s="194"/>
      <c r="HR494" s="194"/>
      <c r="HS494" s="194"/>
      <c r="HT494" s="194"/>
      <c r="HU494" s="194"/>
    </row>
    <row r="495" spans="1:229" x14ac:dyDescent="0.25">
      <c r="A495" s="17"/>
      <c r="B495" s="18"/>
      <c r="C495" s="18"/>
      <c r="D495" s="19"/>
      <c r="E495" s="18"/>
      <c r="F495" s="18"/>
      <c r="G495" s="16">
        <f t="shared" si="56"/>
        <v>0</v>
      </c>
      <c r="H495" s="16">
        <f t="shared" si="57"/>
        <v>0</v>
      </c>
      <c r="I495" s="36">
        <f t="shared" si="58"/>
        <v>0</v>
      </c>
      <c r="J495" s="38"/>
      <c r="K495" s="38"/>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c r="DG495" s="37"/>
      <c r="DH495" s="37"/>
      <c r="DI495" s="37"/>
      <c r="DJ495" s="37"/>
      <c r="DK495" s="37"/>
      <c r="DL495" s="37"/>
      <c r="DM495" s="37"/>
      <c r="DN495" s="37"/>
      <c r="DO495" s="37"/>
      <c r="DP495" s="37"/>
      <c r="DQ495" s="37"/>
      <c r="DR495" s="37"/>
      <c r="DS495" s="37"/>
      <c r="DT495" s="37"/>
      <c r="DU495" s="37"/>
      <c r="DV495" s="37"/>
      <c r="DW495" s="37"/>
      <c r="DX495" s="37"/>
      <c r="DY495" s="37"/>
      <c r="DZ495" s="37"/>
      <c r="EA495" s="37"/>
      <c r="EB495" s="37"/>
      <c r="EC495" s="37"/>
      <c r="ED495" s="37"/>
      <c r="EE495" s="37"/>
      <c r="EF495" s="37"/>
      <c r="EG495" s="37"/>
      <c r="EH495" s="37"/>
      <c r="EI495" s="37"/>
      <c r="EJ495" s="37"/>
      <c r="EK495" s="37"/>
      <c r="EL495" s="37"/>
      <c r="EM495" s="37"/>
      <c r="EN495" s="37"/>
      <c r="EO495" s="37"/>
      <c r="EP495" s="37"/>
      <c r="EQ495" s="37"/>
      <c r="ER495" s="37"/>
      <c r="ES495" s="37"/>
      <c r="ET495" s="37"/>
      <c r="EU495" s="37"/>
      <c r="EV495" s="37"/>
      <c r="EW495" s="37"/>
      <c r="EX495" s="37"/>
      <c r="EY495" s="37"/>
      <c r="EZ495" s="37"/>
      <c r="FA495" s="37"/>
      <c r="FB495" s="37"/>
      <c r="FC495" s="37"/>
      <c r="FD495" s="37"/>
      <c r="FE495" s="37"/>
      <c r="FF495" s="37"/>
      <c r="FG495" s="37"/>
      <c r="FH495" s="37"/>
      <c r="FI495" s="37"/>
      <c r="FJ495" s="37"/>
      <c r="FK495" s="37"/>
      <c r="FL495" s="37"/>
      <c r="FM495" s="37"/>
      <c r="FN495" s="37"/>
      <c r="FO495" s="37"/>
      <c r="FP495" s="37"/>
      <c r="FQ495" s="37"/>
      <c r="FR495" s="37"/>
      <c r="FS495" s="37"/>
      <c r="FT495" s="37"/>
      <c r="FU495" s="37"/>
      <c r="FV495" s="37"/>
      <c r="FW495" s="37"/>
      <c r="FX495" s="37"/>
      <c r="FY495" s="37"/>
      <c r="FZ495" s="37"/>
      <c r="GA495" s="194"/>
      <c r="GB495" s="194"/>
      <c r="GC495" s="194"/>
      <c r="GD495" s="194"/>
      <c r="GE495" s="194"/>
      <c r="GF495" s="194"/>
      <c r="GG495" s="194"/>
      <c r="GH495" s="194"/>
      <c r="GI495" s="194"/>
      <c r="GJ495" s="194"/>
      <c r="GK495" s="194"/>
      <c r="GL495" s="194"/>
      <c r="GM495" s="194">
        <f t="shared" si="59"/>
        <v>0</v>
      </c>
      <c r="GN495" s="194">
        <f t="shared" si="60"/>
        <v>0</v>
      </c>
      <c r="GO495" s="194"/>
      <c r="GP495" s="194"/>
      <c r="GQ495" s="194"/>
      <c r="GR495" s="194"/>
      <c r="GS495" s="194"/>
      <c r="GT495" s="194"/>
      <c r="GU495" s="194"/>
      <c r="GV495" s="194"/>
      <c r="GW495" s="194"/>
      <c r="GX495" s="194">
        <f t="shared" si="61"/>
        <v>0</v>
      </c>
      <c r="GY495" s="194"/>
      <c r="GZ495" s="194"/>
      <c r="HA495" s="194"/>
      <c r="HB495" s="194"/>
      <c r="HC495" s="194"/>
      <c r="HD495" s="194"/>
      <c r="HE495" s="194"/>
      <c r="HF495" s="194"/>
      <c r="HG495" s="194"/>
      <c r="HH495" s="194"/>
      <c r="HI495" s="194"/>
      <c r="HJ495" s="194"/>
      <c r="HK495" s="194"/>
      <c r="HL495" s="194"/>
      <c r="HM495" s="194"/>
      <c r="HN495" s="194"/>
      <c r="HO495" s="194"/>
      <c r="HP495" s="194"/>
      <c r="HQ495" s="194"/>
      <c r="HR495" s="194"/>
      <c r="HS495" s="194"/>
      <c r="HT495" s="194"/>
      <c r="HU495" s="194"/>
    </row>
    <row r="496" spans="1:229" x14ac:dyDescent="0.25">
      <c r="A496" s="17"/>
      <c r="B496" s="18"/>
      <c r="C496" s="18"/>
      <c r="D496" s="19"/>
      <c r="E496" s="18"/>
      <c r="F496" s="18"/>
      <c r="G496" s="16">
        <f t="shared" si="56"/>
        <v>0</v>
      </c>
      <c r="H496" s="16">
        <f t="shared" si="57"/>
        <v>0</v>
      </c>
      <c r="I496" s="36">
        <f t="shared" si="58"/>
        <v>0</v>
      </c>
      <c r="J496" s="38"/>
      <c r="K496" s="38"/>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c r="DG496" s="37"/>
      <c r="DH496" s="37"/>
      <c r="DI496" s="37"/>
      <c r="DJ496" s="37"/>
      <c r="DK496" s="37"/>
      <c r="DL496" s="37"/>
      <c r="DM496" s="37"/>
      <c r="DN496" s="37"/>
      <c r="DO496" s="37"/>
      <c r="DP496" s="37"/>
      <c r="DQ496" s="37"/>
      <c r="DR496" s="37"/>
      <c r="DS496" s="37"/>
      <c r="DT496" s="37"/>
      <c r="DU496" s="37"/>
      <c r="DV496" s="37"/>
      <c r="DW496" s="37"/>
      <c r="DX496" s="37"/>
      <c r="DY496" s="37"/>
      <c r="DZ496" s="37"/>
      <c r="EA496" s="37"/>
      <c r="EB496" s="37"/>
      <c r="EC496" s="37"/>
      <c r="ED496" s="37"/>
      <c r="EE496" s="37"/>
      <c r="EF496" s="37"/>
      <c r="EG496" s="37"/>
      <c r="EH496" s="37"/>
      <c r="EI496" s="37"/>
      <c r="EJ496" s="37"/>
      <c r="EK496" s="37"/>
      <c r="EL496" s="37"/>
      <c r="EM496" s="37"/>
      <c r="EN496" s="37"/>
      <c r="EO496" s="37"/>
      <c r="EP496" s="37"/>
      <c r="EQ496" s="37"/>
      <c r="ER496" s="37"/>
      <c r="ES496" s="37"/>
      <c r="ET496" s="37"/>
      <c r="EU496" s="37"/>
      <c r="EV496" s="37"/>
      <c r="EW496" s="37"/>
      <c r="EX496" s="37"/>
      <c r="EY496" s="37"/>
      <c r="EZ496" s="37"/>
      <c r="FA496" s="37"/>
      <c r="FB496" s="37"/>
      <c r="FC496" s="37"/>
      <c r="FD496" s="37"/>
      <c r="FE496" s="37"/>
      <c r="FF496" s="37"/>
      <c r="FG496" s="37"/>
      <c r="FH496" s="37"/>
      <c r="FI496" s="37"/>
      <c r="FJ496" s="37"/>
      <c r="FK496" s="37"/>
      <c r="FL496" s="37"/>
      <c r="FM496" s="37"/>
      <c r="FN496" s="37"/>
      <c r="FO496" s="37"/>
      <c r="FP496" s="37"/>
      <c r="FQ496" s="37"/>
      <c r="FR496" s="37"/>
      <c r="FS496" s="37"/>
      <c r="FT496" s="37"/>
      <c r="FU496" s="37"/>
      <c r="FV496" s="37"/>
      <c r="FW496" s="37"/>
      <c r="FX496" s="37"/>
      <c r="FY496" s="37"/>
      <c r="FZ496" s="37"/>
      <c r="GA496" s="194"/>
      <c r="GB496" s="194"/>
      <c r="GC496" s="194"/>
      <c r="GD496" s="194"/>
      <c r="GE496" s="194"/>
      <c r="GF496" s="194"/>
      <c r="GG496" s="194"/>
      <c r="GH496" s="194"/>
      <c r="GI496" s="194"/>
      <c r="GJ496" s="194"/>
      <c r="GK496" s="194"/>
      <c r="GL496" s="194"/>
      <c r="GM496" s="194">
        <f t="shared" si="59"/>
        <v>0</v>
      </c>
      <c r="GN496" s="194">
        <f t="shared" si="60"/>
        <v>0</v>
      </c>
      <c r="GO496" s="194"/>
      <c r="GP496" s="194"/>
      <c r="GQ496" s="194"/>
      <c r="GR496" s="194"/>
      <c r="GS496" s="194"/>
      <c r="GT496" s="194"/>
      <c r="GU496" s="194"/>
      <c r="GV496" s="194"/>
      <c r="GW496" s="194"/>
      <c r="GX496" s="194">
        <f t="shared" si="61"/>
        <v>0</v>
      </c>
      <c r="GY496" s="194"/>
      <c r="GZ496" s="194"/>
      <c r="HA496" s="194"/>
      <c r="HB496" s="194"/>
      <c r="HC496" s="194"/>
      <c r="HD496" s="194"/>
      <c r="HE496" s="194"/>
      <c r="HF496" s="194"/>
      <c r="HG496" s="194"/>
      <c r="HH496" s="194"/>
      <c r="HI496" s="194"/>
      <c r="HJ496" s="194"/>
      <c r="HK496" s="194"/>
      <c r="HL496" s="194"/>
      <c r="HM496" s="194"/>
      <c r="HN496" s="194"/>
      <c r="HO496" s="194"/>
      <c r="HP496" s="194"/>
      <c r="HQ496" s="194"/>
      <c r="HR496" s="194"/>
      <c r="HS496" s="194"/>
      <c r="HT496" s="194"/>
      <c r="HU496" s="194"/>
    </row>
    <row r="497" spans="1:229" x14ac:dyDescent="0.25">
      <c r="A497" s="17"/>
      <c r="B497" s="18"/>
      <c r="C497" s="18"/>
      <c r="D497" s="19"/>
      <c r="E497" s="18"/>
      <c r="F497" s="18"/>
      <c r="G497" s="16">
        <f t="shared" si="56"/>
        <v>0</v>
      </c>
      <c r="H497" s="16">
        <f t="shared" si="57"/>
        <v>0</v>
      </c>
      <c r="I497" s="36">
        <f t="shared" si="58"/>
        <v>0</v>
      </c>
      <c r="J497" s="38"/>
      <c r="K497" s="38"/>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c r="DG497" s="37"/>
      <c r="DH497" s="37"/>
      <c r="DI497" s="37"/>
      <c r="DJ497" s="37"/>
      <c r="DK497" s="37"/>
      <c r="DL497" s="37"/>
      <c r="DM497" s="37"/>
      <c r="DN497" s="37"/>
      <c r="DO497" s="37"/>
      <c r="DP497" s="37"/>
      <c r="DQ497" s="37"/>
      <c r="DR497" s="37"/>
      <c r="DS497" s="37"/>
      <c r="DT497" s="37"/>
      <c r="DU497" s="37"/>
      <c r="DV497" s="37"/>
      <c r="DW497" s="37"/>
      <c r="DX497" s="37"/>
      <c r="DY497" s="37"/>
      <c r="DZ497" s="37"/>
      <c r="EA497" s="37"/>
      <c r="EB497" s="37"/>
      <c r="EC497" s="37"/>
      <c r="ED497" s="37"/>
      <c r="EE497" s="37"/>
      <c r="EF497" s="37"/>
      <c r="EG497" s="37"/>
      <c r="EH497" s="37"/>
      <c r="EI497" s="37"/>
      <c r="EJ497" s="37"/>
      <c r="EK497" s="37"/>
      <c r="EL497" s="37"/>
      <c r="EM497" s="37"/>
      <c r="EN497" s="37"/>
      <c r="EO497" s="37"/>
      <c r="EP497" s="37"/>
      <c r="EQ497" s="37"/>
      <c r="ER497" s="37"/>
      <c r="ES497" s="37"/>
      <c r="ET497" s="37"/>
      <c r="EU497" s="37"/>
      <c r="EV497" s="37"/>
      <c r="EW497" s="37"/>
      <c r="EX497" s="37"/>
      <c r="EY497" s="37"/>
      <c r="EZ497" s="37"/>
      <c r="FA497" s="37"/>
      <c r="FB497" s="37"/>
      <c r="FC497" s="37"/>
      <c r="FD497" s="37"/>
      <c r="FE497" s="37"/>
      <c r="FF497" s="37"/>
      <c r="FG497" s="37"/>
      <c r="FH497" s="37"/>
      <c r="FI497" s="37"/>
      <c r="FJ497" s="37"/>
      <c r="FK497" s="37"/>
      <c r="FL497" s="37"/>
      <c r="FM497" s="37"/>
      <c r="FN497" s="37"/>
      <c r="FO497" s="37"/>
      <c r="FP497" s="37"/>
      <c r="FQ497" s="37"/>
      <c r="FR497" s="37"/>
      <c r="FS497" s="37"/>
      <c r="FT497" s="37"/>
      <c r="FU497" s="37"/>
      <c r="FV497" s="37"/>
      <c r="FW497" s="37"/>
      <c r="FX497" s="37"/>
      <c r="FY497" s="37"/>
      <c r="FZ497" s="37"/>
      <c r="GA497" s="194"/>
      <c r="GB497" s="194"/>
      <c r="GC497" s="194"/>
      <c r="GD497" s="194"/>
      <c r="GE497" s="194"/>
      <c r="GF497" s="194"/>
      <c r="GG497" s="194"/>
      <c r="GH497" s="194"/>
      <c r="GI497" s="194"/>
      <c r="GJ497" s="194"/>
      <c r="GK497" s="194"/>
      <c r="GL497" s="194"/>
      <c r="GM497" s="194">
        <f t="shared" si="59"/>
        <v>0</v>
      </c>
      <c r="GN497" s="194">
        <f t="shared" si="60"/>
        <v>0</v>
      </c>
      <c r="GO497" s="194"/>
      <c r="GP497" s="194"/>
      <c r="GQ497" s="194"/>
      <c r="GR497" s="194"/>
      <c r="GS497" s="194"/>
      <c r="GT497" s="194"/>
      <c r="GU497" s="194"/>
      <c r="GV497" s="194"/>
      <c r="GW497" s="194"/>
      <c r="GX497" s="194">
        <f t="shared" si="61"/>
        <v>0</v>
      </c>
      <c r="GY497" s="194"/>
      <c r="GZ497" s="194"/>
      <c r="HA497" s="194"/>
      <c r="HB497" s="194"/>
      <c r="HC497" s="194"/>
      <c r="HD497" s="194"/>
      <c r="HE497" s="194"/>
      <c r="HF497" s="194"/>
      <c r="HG497" s="194"/>
      <c r="HH497" s="194"/>
      <c r="HI497" s="194"/>
      <c r="HJ497" s="194"/>
      <c r="HK497" s="194"/>
      <c r="HL497" s="194"/>
      <c r="HM497" s="194"/>
      <c r="HN497" s="194"/>
      <c r="HO497" s="194"/>
      <c r="HP497" s="194"/>
      <c r="HQ497" s="194"/>
      <c r="HR497" s="194"/>
      <c r="HS497" s="194"/>
      <c r="HT497" s="194"/>
      <c r="HU497" s="194"/>
    </row>
    <row r="498" spans="1:229" x14ac:dyDescent="0.25">
      <c r="A498" s="17"/>
      <c r="B498" s="18"/>
      <c r="C498" s="18"/>
      <c r="D498" s="19"/>
      <c r="E498" s="18"/>
      <c r="F498" s="18"/>
      <c r="G498" s="16">
        <f t="shared" si="56"/>
        <v>0</v>
      </c>
      <c r="H498" s="16">
        <f t="shared" si="57"/>
        <v>0</v>
      </c>
      <c r="I498" s="36">
        <f t="shared" si="58"/>
        <v>0</v>
      </c>
      <c r="J498" s="38"/>
      <c r="K498" s="38"/>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c r="DG498" s="37"/>
      <c r="DH498" s="37"/>
      <c r="DI498" s="37"/>
      <c r="DJ498" s="37"/>
      <c r="DK498" s="37"/>
      <c r="DL498" s="37"/>
      <c r="DM498" s="37"/>
      <c r="DN498" s="37"/>
      <c r="DO498" s="37"/>
      <c r="DP498" s="37"/>
      <c r="DQ498" s="37"/>
      <c r="DR498" s="37"/>
      <c r="DS498" s="37"/>
      <c r="DT498" s="37"/>
      <c r="DU498" s="37"/>
      <c r="DV498" s="37"/>
      <c r="DW498" s="37"/>
      <c r="DX498" s="37"/>
      <c r="DY498" s="37"/>
      <c r="DZ498" s="37"/>
      <c r="EA498" s="37"/>
      <c r="EB498" s="37"/>
      <c r="EC498" s="37"/>
      <c r="ED498" s="37"/>
      <c r="EE498" s="37"/>
      <c r="EF498" s="37"/>
      <c r="EG498" s="37"/>
      <c r="EH498" s="37"/>
      <c r="EI498" s="37"/>
      <c r="EJ498" s="37"/>
      <c r="EK498" s="37"/>
      <c r="EL498" s="37"/>
      <c r="EM498" s="37"/>
      <c r="EN498" s="37"/>
      <c r="EO498" s="37"/>
      <c r="EP498" s="37"/>
      <c r="EQ498" s="37"/>
      <c r="ER498" s="37"/>
      <c r="ES498" s="37"/>
      <c r="ET498" s="37"/>
      <c r="EU498" s="37"/>
      <c r="EV498" s="37"/>
      <c r="EW498" s="37"/>
      <c r="EX498" s="37"/>
      <c r="EY498" s="37"/>
      <c r="EZ498" s="37"/>
      <c r="FA498" s="37"/>
      <c r="FB498" s="37"/>
      <c r="FC498" s="37"/>
      <c r="FD498" s="37"/>
      <c r="FE498" s="37"/>
      <c r="FF498" s="37"/>
      <c r="FG498" s="37"/>
      <c r="FH498" s="37"/>
      <c r="FI498" s="37"/>
      <c r="FJ498" s="37"/>
      <c r="FK498" s="37"/>
      <c r="FL498" s="37"/>
      <c r="FM498" s="37"/>
      <c r="FN498" s="37"/>
      <c r="FO498" s="37"/>
      <c r="FP498" s="37"/>
      <c r="FQ498" s="37"/>
      <c r="FR498" s="37"/>
      <c r="FS498" s="37"/>
      <c r="FT498" s="37"/>
      <c r="FU498" s="37"/>
      <c r="FV498" s="37"/>
      <c r="FW498" s="37"/>
      <c r="FX498" s="37"/>
      <c r="FY498" s="37"/>
      <c r="FZ498" s="37"/>
      <c r="GA498" s="194"/>
      <c r="GB498" s="194"/>
      <c r="GC498" s="194"/>
      <c r="GD498" s="194"/>
      <c r="GE498" s="194"/>
      <c r="GF498" s="194"/>
      <c r="GG498" s="194"/>
      <c r="GH498" s="194"/>
      <c r="GI498" s="194"/>
      <c r="GJ498" s="194"/>
      <c r="GK498" s="194"/>
      <c r="GL498" s="194"/>
      <c r="GM498" s="194">
        <f t="shared" si="59"/>
        <v>0</v>
      </c>
      <c r="GN498" s="194">
        <f t="shared" si="60"/>
        <v>0</v>
      </c>
      <c r="GO498" s="194"/>
      <c r="GP498" s="194"/>
      <c r="GQ498" s="194"/>
      <c r="GR498" s="194"/>
      <c r="GS498" s="194"/>
      <c r="GT498" s="194"/>
      <c r="GU498" s="194"/>
      <c r="GV498" s="194"/>
      <c r="GW498" s="194"/>
      <c r="GX498" s="194">
        <f t="shared" si="61"/>
        <v>0</v>
      </c>
      <c r="GY498" s="194"/>
      <c r="GZ498" s="194"/>
      <c r="HA498" s="194"/>
      <c r="HB498" s="194"/>
      <c r="HC498" s="194"/>
      <c r="HD498" s="194"/>
      <c r="HE498" s="194"/>
      <c r="HF498" s="194"/>
      <c r="HG498" s="194"/>
      <c r="HH498" s="194"/>
      <c r="HI498" s="194"/>
      <c r="HJ498" s="194"/>
      <c r="HK498" s="194"/>
      <c r="HL498" s="194"/>
      <c r="HM498" s="194"/>
      <c r="HN498" s="194"/>
      <c r="HO498" s="194"/>
      <c r="HP498" s="194"/>
      <c r="HQ498" s="194"/>
      <c r="HR498" s="194"/>
      <c r="HS498" s="194"/>
      <c r="HT498" s="194"/>
      <c r="HU498" s="194"/>
    </row>
    <row r="499" spans="1:229" x14ac:dyDescent="0.25">
      <c r="A499" s="17"/>
      <c r="B499" s="18"/>
      <c r="C499" s="18"/>
      <c r="D499" s="19"/>
      <c r="E499" s="18"/>
      <c r="F499" s="18"/>
      <c r="G499" s="16">
        <f t="shared" si="56"/>
        <v>0</v>
      </c>
      <c r="H499" s="16">
        <f t="shared" si="57"/>
        <v>0</v>
      </c>
      <c r="I499" s="36">
        <f t="shared" si="58"/>
        <v>0</v>
      </c>
      <c r="J499" s="38"/>
      <c r="K499" s="38"/>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37"/>
      <c r="EE499" s="37"/>
      <c r="EF499" s="37"/>
      <c r="EG499" s="37"/>
      <c r="EH499" s="37"/>
      <c r="EI499" s="37"/>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c r="FF499" s="37"/>
      <c r="FG499" s="37"/>
      <c r="FH499" s="37"/>
      <c r="FI499" s="37"/>
      <c r="FJ499" s="37"/>
      <c r="FK499" s="37"/>
      <c r="FL499" s="37"/>
      <c r="FM499" s="37"/>
      <c r="FN499" s="37"/>
      <c r="FO499" s="37"/>
      <c r="FP499" s="37"/>
      <c r="FQ499" s="37"/>
      <c r="FR499" s="37"/>
      <c r="FS499" s="37"/>
      <c r="FT499" s="37"/>
      <c r="FU499" s="37"/>
      <c r="FV499" s="37"/>
      <c r="FW499" s="37"/>
      <c r="FX499" s="37"/>
      <c r="FY499" s="37"/>
      <c r="FZ499" s="37"/>
      <c r="GA499" s="194"/>
      <c r="GB499" s="194"/>
      <c r="GC499" s="194"/>
      <c r="GD499" s="194"/>
      <c r="GE499" s="194"/>
      <c r="GF499" s="194"/>
      <c r="GG499" s="194"/>
      <c r="GH499" s="194"/>
      <c r="GI499" s="194"/>
      <c r="GJ499" s="194"/>
      <c r="GK499" s="194"/>
      <c r="GL499" s="194"/>
      <c r="GM499" s="194">
        <f t="shared" si="59"/>
        <v>0</v>
      </c>
      <c r="GN499" s="194">
        <f t="shared" si="60"/>
        <v>0</v>
      </c>
      <c r="GO499" s="194"/>
      <c r="GP499" s="194"/>
      <c r="GQ499" s="194"/>
      <c r="GR499" s="194"/>
      <c r="GS499" s="194"/>
      <c r="GT499" s="194"/>
      <c r="GU499" s="194"/>
      <c r="GV499" s="194"/>
      <c r="GW499" s="194"/>
      <c r="GX499" s="194">
        <f t="shared" si="61"/>
        <v>0</v>
      </c>
      <c r="GY499" s="194"/>
      <c r="GZ499" s="194"/>
      <c r="HA499" s="194"/>
      <c r="HB499" s="194"/>
      <c r="HC499" s="194"/>
      <c r="HD499" s="194"/>
      <c r="HE499" s="194"/>
      <c r="HF499" s="194"/>
      <c r="HG499" s="194"/>
      <c r="HH499" s="194"/>
      <c r="HI499" s="194"/>
      <c r="HJ499" s="194"/>
      <c r="HK499" s="194"/>
      <c r="HL499" s="194"/>
      <c r="HM499" s="194"/>
      <c r="HN499" s="194"/>
      <c r="HO499" s="194"/>
      <c r="HP499" s="194"/>
      <c r="HQ499" s="194"/>
      <c r="HR499" s="194"/>
      <c r="HS499" s="194"/>
      <c r="HT499" s="194"/>
      <c r="HU499" s="194"/>
    </row>
    <row r="500" spans="1:229" x14ac:dyDescent="0.25">
      <c r="A500" s="17"/>
      <c r="B500" s="18"/>
      <c r="C500" s="18"/>
      <c r="D500" s="19"/>
      <c r="E500" s="18"/>
      <c r="F500" s="18"/>
      <c r="G500" s="16">
        <f t="shared" si="56"/>
        <v>0</v>
      </c>
      <c r="H500" s="16">
        <f t="shared" si="57"/>
        <v>0</v>
      </c>
      <c r="I500" s="36">
        <f t="shared" si="58"/>
        <v>0</v>
      </c>
      <c r="J500" s="38"/>
      <c r="K500" s="38"/>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c r="DG500" s="37"/>
      <c r="DH500" s="37"/>
      <c r="DI500" s="37"/>
      <c r="DJ500" s="37"/>
      <c r="DK500" s="37"/>
      <c r="DL500" s="37"/>
      <c r="DM500" s="37"/>
      <c r="DN500" s="37"/>
      <c r="DO500" s="37"/>
      <c r="DP500" s="37"/>
      <c r="DQ500" s="37"/>
      <c r="DR500" s="37"/>
      <c r="DS500" s="37"/>
      <c r="DT500" s="37"/>
      <c r="DU500" s="37"/>
      <c r="DV500" s="37"/>
      <c r="DW500" s="37"/>
      <c r="DX500" s="37"/>
      <c r="DY500" s="37"/>
      <c r="DZ500" s="37"/>
      <c r="EA500" s="37"/>
      <c r="EB500" s="37"/>
      <c r="EC500" s="37"/>
      <c r="ED500" s="37"/>
      <c r="EE500" s="37"/>
      <c r="EF500" s="37"/>
      <c r="EG500" s="37"/>
      <c r="EH500" s="37"/>
      <c r="EI500" s="37"/>
      <c r="EJ500" s="37"/>
      <c r="EK500" s="37"/>
      <c r="EL500" s="37"/>
      <c r="EM500" s="37"/>
      <c r="EN500" s="37"/>
      <c r="EO500" s="37"/>
      <c r="EP500" s="37"/>
      <c r="EQ500" s="37"/>
      <c r="ER500" s="37"/>
      <c r="ES500" s="37"/>
      <c r="ET500" s="37"/>
      <c r="EU500" s="37"/>
      <c r="EV500" s="37"/>
      <c r="EW500" s="37"/>
      <c r="EX500" s="37"/>
      <c r="EY500" s="37"/>
      <c r="EZ500" s="37"/>
      <c r="FA500" s="37"/>
      <c r="FB500" s="37"/>
      <c r="FC500" s="37"/>
      <c r="FD500" s="37"/>
      <c r="FE500" s="37"/>
      <c r="FF500" s="37"/>
      <c r="FG500" s="37"/>
      <c r="FH500" s="37"/>
      <c r="FI500" s="37"/>
      <c r="FJ500" s="37"/>
      <c r="FK500" s="37"/>
      <c r="FL500" s="37"/>
      <c r="FM500" s="37"/>
      <c r="FN500" s="37"/>
      <c r="FO500" s="37"/>
      <c r="FP500" s="37"/>
      <c r="FQ500" s="37"/>
      <c r="FR500" s="37"/>
      <c r="FS500" s="37"/>
      <c r="FT500" s="37"/>
      <c r="FU500" s="37"/>
      <c r="FV500" s="37"/>
      <c r="FW500" s="37"/>
      <c r="FX500" s="37"/>
      <c r="FY500" s="37"/>
      <c r="FZ500" s="37"/>
      <c r="GA500" s="194"/>
      <c r="GB500" s="194"/>
      <c r="GC500" s="194"/>
      <c r="GD500" s="194"/>
      <c r="GE500" s="194"/>
      <c r="GF500" s="194"/>
      <c r="GG500" s="194"/>
      <c r="GH500" s="194"/>
      <c r="GI500" s="194"/>
      <c r="GJ500" s="194"/>
      <c r="GK500" s="194"/>
      <c r="GL500" s="194"/>
      <c r="GM500" s="194">
        <f t="shared" si="59"/>
        <v>0</v>
      </c>
      <c r="GN500" s="194">
        <f t="shared" si="60"/>
        <v>0</v>
      </c>
      <c r="GO500" s="194"/>
      <c r="GP500" s="194"/>
      <c r="GQ500" s="194"/>
      <c r="GR500" s="194"/>
      <c r="GS500" s="194"/>
      <c r="GT500" s="194"/>
      <c r="GU500" s="194"/>
      <c r="GV500" s="194"/>
      <c r="GW500" s="194"/>
      <c r="GX500" s="194">
        <f t="shared" si="61"/>
        <v>0</v>
      </c>
      <c r="GY500" s="194"/>
      <c r="GZ500" s="194"/>
      <c r="HA500" s="194"/>
      <c r="HB500" s="194"/>
      <c r="HC500" s="194"/>
      <c r="HD500" s="194"/>
      <c r="HE500" s="194"/>
      <c r="HF500" s="194"/>
      <c r="HG500" s="194"/>
      <c r="HH500" s="194"/>
      <c r="HI500" s="194"/>
      <c r="HJ500" s="194"/>
      <c r="HK500" s="194"/>
      <c r="HL500" s="194"/>
      <c r="HM500" s="194"/>
      <c r="HN500" s="194"/>
      <c r="HO500" s="194"/>
      <c r="HP500" s="194"/>
      <c r="HQ500" s="194"/>
      <c r="HR500" s="194"/>
      <c r="HS500" s="194"/>
      <c r="HT500" s="194"/>
      <c r="HU500" s="194"/>
    </row>
    <row r="501" spans="1:229" x14ac:dyDescent="0.25">
      <c r="A501" s="17"/>
      <c r="B501" s="18"/>
      <c r="C501" s="18"/>
      <c r="D501" s="19"/>
      <c r="E501" s="18"/>
      <c r="F501" s="18"/>
      <c r="G501" s="16">
        <f t="shared" si="56"/>
        <v>0</v>
      </c>
      <c r="H501" s="16">
        <f t="shared" si="57"/>
        <v>0</v>
      </c>
      <c r="I501" s="36">
        <f t="shared" si="58"/>
        <v>0</v>
      </c>
      <c r="J501" s="38"/>
      <c r="K501" s="38"/>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37"/>
      <c r="EE501" s="37"/>
      <c r="EF501" s="37"/>
      <c r="EG501" s="37"/>
      <c r="EH501" s="37"/>
      <c r="EI501" s="37"/>
      <c r="EJ501" s="37"/>
      <c r="EK501" s="37"/>
      <c r="EL501" s="37"/>
      <c r="EM501" s="37"/>
      <c r="EN501" s="37"/>
      <c r="EO501" s="37"/>
      <c r="EP501" s="37"/>
      <c r="EQ501" s="37"/>
      <c r="ER501" s="37"/>
      <c r="ES501" s="37"/>
      <c r="ET501" s="37"/>
      <c r="EU501" s="37"/>
      <c r="EV501" s="37"/>
      <c r="EW501" s="37"/>
      <c r="EX501" s="37"/>
      <c r="EY501" s="37"/>
      <c r="EZ501" s="37"/>
      <c r="FA501" s="37"/>
      <c r="FB501" s="37"/>
      <c r="FC501" s="37"/>
      <c r="FD501" s="37"/>
      <c r="FE501" s="37"/>
      <c r="FF501" s="37"/>
      <c r="FG501" s="37"/>
      <c r="FH501" s="37"/>
      <c r="FI501" s="37"/>
      <c r="FJ501" s="37"/>
      <c r="FK501" s="37"/>
      <c r="FL501" s="37"/>
      <c r="FM501" s="37"/>
      <c r="FN501" s="37"/>
      <c r="FO501" s="37"/>
      <c r="FP501" s="37"/>
      <c r="FQ501" s="37"/>
      <c r="FR501" s="37"/>
      <c r="FS501" s="37"/>
      <c r="FT501" s="37"/>
      <c r="FU501" s="37"/>
      <c r="FV501" s="37"/>
      <c r="FW501" s="37"/>
      <c r="FX501" s="37"/>
      <c r="FY501" s="37"/>
      <c r="FZ501" s="37"/>
      <c r="GA501" s="194"/>
      <c r="GB501" s="194"/>
      <c r="GC501" s="194"/>
      <c r="GD501" s="194"/>
      <c r="GE501" s="194"/>
      <c r="GF501" s="194"/>
      <c r="GG501" s="194"/>
      <c r="GH501" s="194"/>
      <c r="GI501" s="194"/>
      <c r="GJ501" s="194"/>
      <c r="GK501" s="194"/>
      <c r="GL501" s="194"/>
      <c r="GM501" s="194">
        <f t="shared" si="59"/>
        <v>0</v>
      </c>
      <c r="GN501" s="194">
        <f t="shared" si="60"/>
        <v>0</v>
      </c>
      <c r="GO501" s="194"/>
      <c r="GP501" s="194"/>
      <c r="GQ501" s="194"/>
      <c r="GR501" s="194"/>
      <c r="GS501" s="194"/>
      <c r="GT501" s="194"/>
      <c r="GU501" s="194"/>
      <c r="GV501" s="194"/>
      <c r="GW501" s="194"/>
      <c r="GX501" s="194">
        <f t="shared" si="61"/>
        <v>0</v>
      </c>
      <c r="GY501" s="194"/>
      <c r="GZ501" s="194"/>
      <c r="HA501" s="194"/>
      <c r="HB501" s="194"/>
      <c r="HC501" s="194"/>
      <c r="HD501" s="194"/>
      <c r="HE501" s="194"/>
      <c r="HF501" s="194"/>
      <c r="HG501" s="194"/>
      <c r="HH501" s="194"/>
      <c r="HI501" s="194"/>
      <c r="HJ501" s="194"/>
      <c r="HK501" s="194"/>
      <c r="HL501" s="194"/>
      <c r="HM501" s="194"/>
      <c r="HN501" s="194"/>
      <c r="HO501" s="194"/>
      <c r="HP501" s="194"/>
      <c r="HQ501" s="194"/>
      <c r="HR501" s="194"/>
      <c r="HS501" s="194"/>
      <c r="HT501" s="194"/>
      <c r="HU501" s="194"/>
    </row>
    <row r="502" spans="1:229" x14ac:dyDescent="0.25">
      <c r="A502" s="17"/>
      <c r="B502" s="18"/>
      <c r="C502" s="18"/>
      <c r="D502" s="19"/>
      <c r="E502" s="18"/>
      <c r="F502" s="18"/>
      <c r="G502" s="16">
        <f t="shared" si="56"/>
        <v>0</v>
      </c>
      <c r="H502" s="16">
        <f t="shared" si="57"/>
        <v>0</v>
      </c>
      <c r="I502" s="36">
        <f t="shared" si="58"/>
        <v>0</v>
      </c>
      <c r="J502" s="38"/>
      <c r="K502" s="38"/>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c r="DG502" s="37"/>
      <c r="DH502" s="37"/>
      <c r="DI502" s="37"/>
      <c r="DJ502" s="37"/>
      <c r="DK502" s="37"/>
      <c r="DL502" s="37"/>
      <c r="DM502" s="37"/>
      <c r="DN502" s="37"/>
      <c r="DO502" s="37"/>
      <c r="DP502" s="37"/>
      <c r="DQ502" s="37"/>
      <c r="DR502" s="37"/>
      <c r="DS502" s="37"/>
      <c r="DT502" s="37"/>
      <c r="DU502" s="37"/>
      <c r="DV502" s="37"/>
      <c r="DW502" s="37"/>
      <c r="DX502" s="37"/>
      <c r="DY502" s="37"/>
      <c r="DZ502" s="37"/>
      <c r="EA502" s="37"/>
      <c r="EB502" s="37"/>
      <c r="EC502" s="37"/>
      <c r="ED502" s="37"/>
      <c r="EE502" s="37"/>
      <c r="EF502" s="37"/>
      <c r="EG502" s="37"/>
      <c r="EH502" s="37"/>
      <c r="EI502" s="37"/>
      <c r="EJ502" s="37"/>
      <c r="EK502" s="37"/>
      <c r="EL502" s="37"/>
      <c r="EM502" s="37"/>
      <c r="EN502" s="37"/>
      <c r="EO502" s="37"/>
      <c r="EP502" s="37"/>
      <c r="EQ502" s="37"/>
      <c r="ER502" s="37"/>
      <c r="ES502" s="37"/>
      <c r="ET502" s="37"/>
      <c r="EU502" s="37"/>
      <c r="EV502" s="37"/>
      <c r="EW502" s="37"/>
      <c r="EX502" s="37"/>
      <c r="EY502" s="37"/>
      <c r="EZ502" s="37"/>
      <c r="FA502" s="37"/>
      <c r="FB502" s="37"/>
      <c r="FC502" s="37"/>
      <c r="FD502" s="37"/>
      <c r="FE502" s="37"/>
      <c r="FF502" s="37"/>
      <c r="FG502" s="37"/>
      <c r="FH502" s="37"/>
      <c r="FI502" s="37"/>
      <c r="FJ502" s="37"/>
      <c r="FK502" s="37"/>
      <c r="FL502" s="37"/>
      <c r="FM502" s="37"/>
      <c r="FN502" s="37"/>
      <c r="FO502" s="37"/>
      <c r="FP502" s="37"/>
      <c r="FQ502" s="37"/>
      <c r="FR502" s="37"/>
      <c r="FS502" s="37"/>
      <c r="FT502" s="37"/>
      <c r="FU502" s="37"/>
      <c r="FV502" s="37"/>
      <c r="FW502" s="37"/>
      <c r="FX502" s="37"/>
      <c r="FY502" s="37"/>
      <c r="FZ502" s="37"/>
      <c r="GA502" s="194"/>
      <c r="GB502" s="194"/>
      <c r="GC502" s="194"/>
      <c r="GD502" s="194"/>
      <c r="GE502" s="194"/>
      <c r="GF502" s="194"/>
      <c r="GG502" s="194"/>
      <c r="GH502" s="194"/>
      <c r="GI502" s="194"/>
      <c r="GJ502" s="194"/>
      <c r="GK502" s="194"/>
      <c r="GL502" s="194"/>
      <c r="GM502" s="194">
        <f t="shared" si="59"/>
        <v>0</v>
      </c>
      <c r="GN502" s="194">
        <f t="shared" si="60"/>
        <v>0</v>
      </c>
      <c r="GO502" s="194"/>
      <c r="GP502" s="194"/>
      <c r="GQ502" s="194"/>
      <c r="GR502" s="194"/>
      <c r="GS502" s="194"/>
      <c r="GT502" s="194"/>
      <c r="GU502" s="194"/>
      <c r="GV502" s="194"/>
      <c r="GW502" s="194"/>
      <c r="GX502" s="194">
        <f t="shared" si="61"/>
        <v>0</v>
      </c>
      <c r="GY502" s="194"/>
      <c r="GZ502" s="194"/>
      <c r="HA502" s="194"/>
      <c r="HB502" s="194"/>
      <c r="HC502" s="194"/>
      <c r="HD502" s="194"/>
      <c r="HE502" s="194"/>
      <c r="HF502" s="194"/>
      <c r="HG502" s="194"/>
      <c r="HH502" s="194"/>
      <c r="HI502" s="194"/>
      <c r="HJ502" s="194"/>
      <c r="HK502" s="194"/>
      <c r="HL502" s="194"/>
      <c r="HM502" s="194"/>
      <c r="HN502" s="194"/>
      <c r="HO502" s="194"/>
      <c r="HP502" s="194"/>
      <c r="HQ502" s="194"/>
      <c r="HR502" s="194"/>
      <c r="HS502" s="194"/>
      <c r="HT502" s="194"/>
      <c r="HU502" s="194"/>
    </row>
    <row r="503" spans="1:229" x14ac:dyDescent="0.25">
      <c r="A503" s="17"/>
      <c r="B503" s="18"/>
      <c r="C503" s="18"/>
      <c r="D503" s="19"/>
      <c r="E503" s="18"/>
      <c r="F503" s="18"/>
      <c r="G503" s="16">
        <f t="shared" si="56"/>
        <v>0</v>
      </c>
      <c r="H503" s="16">
        <f t="shared" si="57"/>
        <v>0</v>
      </c>
      <c r="I503" s="36">
        <f t="shared" si="58"/>
        <v>0</v>
      </c>
      <c r="J503" s="38"/>
      <c r="K503" s="38"/>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c r="FF503" s="37"/>
      <c r="FG503" s="37"/>
      <c r="FH503" s="37"/>
      <c r="FI503" s="37"/>
      <c r="FJ503" s="37"/>
      <c r="FK503" s="37"/>
      <c r="FL503" s="37"/>
      <c r="FM503" s="37"/>
      <c r="FN503" s="37"/>
      <c r="FO503" s="37"/>
      <c r="FP503" s="37"/>
      <c r="FQ503" s="37"/>
      <c r="FR503" s="37"/>
      <c r="FS503" s="37"/>
      <c r="FT503" s="37"/>
      <c r="FU503" s="37"/>
      <c r="FV503" s="37"/>
      <c r="FW503" s="37"/>
      <c r="FX503" s="37"/>
      <c r="FY503" s="37"/>
      <c r="FZ503" s="37"/>
      <c r="GA503" s="194"/>
      <c r="GB503" s="194"/>
      <c r="GC503" s="194"/>
      <c r="GD503" s="194"/>
      <c r="GE503" s="194"/>
      <c r="GF503" s="194"/>
      <c r="GG503" s="194"/>
      <c r="GH503" s="194"/>
      <c r="GI503" s="194"/>
      <c r="GJ503" s="194"/>
      <c r="GK503" s="194"/>
      <c r="GL503" s="194"/>
      <c r="GM503" s="194">
        <f t="shared" si="59"/>
        <v>0</v>
      </c>
      <c r="GN503" s="194">
        <f t="shared" si="60"/>
        <v>0</v>
      </c>
      <c r="GO503" s="194"/>
      <c r="GP503" s="194"/>
      <c r="GQ503" s="194"/>
      <c r="GR503" s="194"/>
      <c r="GS503" s="194"/>
      <c r="GT503" s="194"/>
      <c r="GU503" s="194"/>
      <c r="GV503" s="194"/>
      <c r="GW503" s="194"/>
      <c r="GX503" s="194">
        <f t="shared" si="61"/>
        <v>0</v>
      </c>
      <c r="GY503" s="194"/>
      <c r="GZ503" s="194"/>
      <c r="HA503" s="194"/>
      <c r="HB503" s="194"/>
      <c r="HC503" s="194"/>
      <c r="HD503" s="194"/>
      <c r="HE503" s="194"/>
      <c r="HF503" s="194"/>
      <c r="HG503" s="194"/>
      <c r="HH503" s="194"/>
      <c r="HI503" s="194"/>
      <c r="HJ503" s="194"/>
      <c r="HK503" s="194"/>
      <c r="HL503" s="194"/>
      <c r="HM503" s="194"/>
      <c r="HN503" s="194"/>
      <c r="HO503" s="194"/>
      <c r="HP503" s="194"/>
      <c r="HQ503" s="194"/>
      <c r="HR503" s="194"/>
      <c r="HS503" s="194"/>
      <c r="HT503" s="194"/>
      <c r="HU503" s="194"/>
    </row>
    <row r="504" spans="1:229" x14ac:dyDescent="0.25">
      <c r="A504" s="17"/>
      <c r="B504" s="18"/>
      <c r="C504" s="18"/>
      <c r="D504" s="19"/>
      <c r="E504" s="18"/>
      <c r="F504" s="18"/>
      <c r="G504" s="16">
        <f t="shared" si="56"/>
        <v>0</v>
      </c>
      <c r="H504" s="16">
        <f t="shared" si="57"/>
        <v>0</v>
      </c>
      <c r="I504" s="36">
        <f t="shared" si="58"/>
        <v>0</v>
      </c>
      <c r="J504" s="38"/>
      <c r="K504" s="38"/>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c r="FF504" s="37"/>
      <c r="FG504" s="37"/>
      <c r="FH504" s="37"/>
      <c r="FI504" s="37"/>
      <c r="FJ504" s="37"/>
      <c r="FK504" s="37"/>
      <c r="FL504" s="37"/>
      <c r="FM504" s="37"/>
      <c r="FN504" s="37"/>
      <c r="FO504" s="37"/>
      <c r="FP504" s="37"/>
      <c r="FQ504" s="37"/>
      <c r="FR504" s="37"/>
      <c r="FS504" s="37"/>
      <c r="FT504" s="37"/>
      <c r="FU504" s="37"/>
      <c r="FV504" s="37"/>
      <c r="FW504" s="37"/>
      <c r="FX504" s="37"/>
      <c r="FY504" s="37"/>
      <c r="FZ504" s="37"/>
      <c r="GA504" s="194"/>
      <c r="GB504" s="194"/>
      <c r="GC504" s="194"/>
      <c r="GD504" s="194"/>
      <c r="GE504" s="194"/>
      <c r="GF504" s="194"/>
      <c r="GG504" s="194"/>
      <c r="GH504" s="194"/>
      <c r="GI504" s="194"/>
      <c r="GJ504" s="194"/>
      <c r="GK504" s="194"/>
      <c r="GL504" s="194"/>
      <c r="GM504" s="194">
        <f t="shared" si="59"/>
        <v>0</v>
      </c>
      <c r="GN504" s="194">
        <f t="shared" si="60"/>
        <v>0</v>
      </c>
      <c r="GO504" s="194"/>
      <c r="GP504" s="194"/>
      <c r="GQ504" s="194"/>
      <c r="GR504" s="194"/>
      <c r="GS504" s="194"/>
      <c r="GT504" s="194"/>
      <c r="GU504" s="194"/>
      <c r="GV504" s="194"/>
      <c r="GW504" s="194"/>
      <c r="GX504" s="194">
        <f t="shared" si="61"/>
        <v>0</v>
      </c>
      <c r="GY504" s="194"/>
      <c r="GZ504" s="194"/>
      <c r="HA504" s="194"/>
      <c r="HB504" s="194"/>
      <c r="HC504" s="194"/>
      <c r="HD504" s="194"/>
      <c r="HE504" s="194"/>
      <c r="HF504" s="194"/>
      <c r="HG504" s="194"/>
      <c r="HH504" s="194"/>
      <c r="HI504" s="194"/>
      <c r="HJ504" s="194"/>
      <c r="HK504" s="194"/>
      <c r="HL504" s="194"/>
      <c r="HM504" s="194"/>
      <c r="HN504" s="194"/>
      <c r="HO504" s="194"/>
      <c r="HP504" s="194"/>
      <c r="HQ504" s="194"/>
      <c r="HR504" s="194"/>
      <c r="HS504" s="194"/>
      <c r="HT504" s="194"/>
      <c r="HU504" s="194"/>
    </row>
    <row r="505" spans="1:229" x14ac:dyDescent="0.25">
      <c r="A505" s="17"/>
      <c r="B505" s="18"/>
      <c r="C505" s="18"/>
      <c r="D505" s="19"/>
      <c r="E505" s="18"/>
      <c r="F505" s="18"/>
      <c r="G505" s="16">
        <f t="shared" si="56"/>
        <v>0</v>
      </c>
      <c r="H505" s="16">
        <f t="shared" si="57"/>
        <v>0</v>
      </c>
      <c r="I505" s="36">
        <f t="shared" si="58"/>
        <v>0</v>
      </c>
      <c r="J505" s="38"/>
      <c r="K505" s="38"/>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c r="FF505" s="37"/>
      <c r="FG505" s="37"/>
      <c r="FH505" s="37"/>
      <c r="FI505" s="37"/>
      <c r="FJ505" s="37"/>
      <c r="FK505" s="37"/>
      <c r="FL505" s="37"/>
      <c r="FM505" s="37"/>
      <c r="FN505" s="37"/>
      <c r="FO505" s="37"/>
      <c r="FP505" s="37"/>
      <c r="FQ505" s="37"/>
      <c r="FR505" s="37"/>
      <c r="FS505" s="37"/>
      <c r="FT505" s="37"/>
      <c r="FU505" s="37"/>
      <c r="FV505" s="37"/>
      <c r="FW505" s="37"/>
      <c r="FX505" s="37"/>
      <c r="FY505" s="37"/>
      <c r="FZ505" s="37"/>
      <c r="GA505" s="194"/>
      <c r="GB505" s="194"/>
      <c r="GC505" s="194"/>
      <c r="GD505" s="194"/>
      <c r="GE505" s="194"/>
      <c r="GF505" s="194"/>
      <c r="GG505" s="194"/>
      <c r="GH505" s="194"/>
      <c r="GI505" s="194"/>
      <c r="GJ505" s="194"/>
      <c r="GK505" s="194"/>
      <c r="GL505" s="194"/>
      <c r="GM505" s="194">
        <f t="shared" si="59"/>
        <v>0</v>
      </c>
      <c r="GN505" s="194">
        <f t="shared" si="60"/>
        <v>0</v>
      </c>
      <c r="GO505" s="194"/>
      <c r="GP505" s="194"/>
      <c r="GQ505" s="194"/>
      <c r="GR505" s="194"/>
      <c r="GS505" s="194"/>
      <c r="GT505" s="194"/>
      <c r="GU505" s="194"/>
      <c r="GV505" s="194"/>
      <c r="GW505" s="194"/>
      <c r="GX505" s="194">
        <f t="shared" si="61"/>
        <v>0</v>
      </c>
      <c r="GY505" s="194"/>
      <c r="GZ505" s="194"/>
      <c r="HA505" s="194"/>
      <c r="HB505" s="194"/>
      <c r="HC505" s="194"/>
      <c r="HD505" s="194"/>
      <c r="HE505" s="194"/>
      <c r="HF505" s="194"/>
      <c r="HG505" s="194"/>
      <c r="HH505" s="194"/>
      <c r="HI505" s="194"/>
      <c r="HJ505" s="194"/>
      <c r="HK505" s="194"/>
      <c r="HL505" s="194"/>
      <c r="HM505" s="194"/>
      <c r="HN505" s="194"/>
      <c r="HO505" s="194"/>
      <c r="HP505" s="194"/>
      <c r="HQ505" s="194"/>
      <c r="HR505" s="194"/>
      <c r="HS505" s="194"/>
      <c r="HT505" s="194"/>
      <c r="HU505" s="194"/>
    </row>
    <row r="506" spans="1:229" x14ac:dyDescent="0.25">
      <c r="A506" s="17"/>
      <c r="B506" s="18"/>
      <c r="C506" s="18"/>
      <c r="D506" s="19"/>
      <c r="E506" s="18"/>
      <c r="F506" s="18"/>
      <c r="G506" s="16">
        <f t="shared" si="56"/>
        <v>0</v>
      </c>
      <c r="H506" s="16">
        <f t="shared" si="57"/>
        <v>0</v>
      </c>
      <c r="I506" s="36">
        <f t="shared" si="58"/>
        <v>0</v>
      </c>
      <c r="J506" s="38"/>
      <c r="K506" s="38"/>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c r="FF506" s="37"/>
      <c r="FG506" s="37"/>
      <c r="FH506" s="37"/>
      <c r="FI506" s="37"/>
      <c r="FJ506" s="37"/>
      <c r="FK506" s="37"/>
      <c r="FL506" s="37"/>
      <c r="FM506" s="37"/>
      <c r="FN506" s="37"/>
      <c r="FO506" s="37"/>
      <c r="FP506" s="37"/>
      <c r="FQ506" s="37"/>
      <c r="FR506" s="37"/>
      <c r="FS506" s="37"/>
      <c r="FT506" s="37"/>
      <c r="FU506" s="37"/>
      <c r="FV506" s="37"/>
      <c r="FW506" s="37"/>
      <c r="FX506" s="37"/>
      <c r="FY506" s="37"/>
      <c r="FZ506" s="37"/>
      <c r="GA506" s="194"/>
      <c r="GB506" s="194"/>
      <c r="GC506" s="194"/>
      <c r="GD506" s="194"/>
      <c r="GE506" s="194"/>
      <c r="GF506" s="194"/>
      <c r="GG506" s="194"/>
      <c r="GH506" s="194"/>
      <c r="GI506" s="194"/>
      <c r="GJ506" s="194"/>
      <c r="GK506" s="194"/>
      <c r="GL506" s="194"/>
      <c r="GM506" s="194">
        <f t="shared" si="59"/>
        <v>0</v>
      </c>
      <c r="GN506" s="194">
        <f t="shared" si="60"/>
        <v>0</v>
      </c>
      <c r="GO506" s="194"/>
      <c r="GP506" s="194"/>
      <c r="GQ506" s="194"/>
      <c r="GR506" s="194"/>
      <c r="GS506" s="194"/>
      <c r="GT506" s="194"/>
      <c r="GU506" s="194"/>
      <c r="GV506" s="194"/>
      <c r="GW506" s="194"/>
      <c r="GX506" s="194">
        <f t="shared" si="61"/>
        <v>0</v>
      </c>
      <c r="GY506" s="194"/>
      <c r="GZ506" s="194"/>
      <c r="HA506" s="194"/>
      <c r="HB506" s="194"/>
      <c r="HC506" s="194"/>
      <c r="HD506" s="194"/>
      <c r="HE506" s="194"/>
      <c r="HF506" s="194"/>
      <c r="HG506" s="194"/>
      <c r="HH506" s="194"/>
      <c r="HI506" s="194"/>
      <c r="HJ506" s="194"/>
      <c r="HK506" s="194"/>
      <c r="HL506" s="194"/>
      <c r="HM506" s="194"/>
      <c r="HN506" s="194"/>
      <c r="HO506" s="194"/>
      <c r="HP506" s="194"/>
      <c r="HQ506" s="194"/>
      <c r="HR506" s="194"/>
      <c r="HS506" s="194"/>
      <c r="HT506" s="194"/>
      <c r="HU506" s="194"/>
    </row>
    <row r="507" spans="1:229" x14ac:dyDescent="0.25">
      <c r="A507" s="17"/>
      <c r="B507" s="18"/>
      <c r="C507" s="18"/>
      <c r="D507" s="19"/>
      <c r="E507" s="18"/>
      <c r="F507" s="18"/>
      <c r="G507" s="16">
        <f t="shared" si="56"/>
        <v>0</v>
      </c>
      <c r="H507" s="16">
        <f t="shared" si="57"/>
        <v>0</v>
      </c>
      <c r="I507" s="36">
        <f t="shared" si="58"/>
        <v>0</v>
      </c>
      <c r="J507" s="38"/>
      <c r="K507" s="38"/>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c r="FF507" s="37"/>
      <c r="FG507" s="37"/>
      <c r="FH507" s="37"/>
      <c r="FI507" s="37"/>
      <c r="FJ507" s="37"/>
      <c r="FK507" s="37"/>
      <c r="FL507" s="37"/>
      <c r="FM507" s="37"/>
      <c r="FN507" s="37"/>
      <c r="FO507" s="37"/>
      <c r="FP507" s="37"/>
      <c r="FQ507" s="37"/>
      <c r="FR507" s="37"/>
      <c r="FS507" s="37"/>
      <c r="FT507" s="37"/>
      <c r="FU507" s="37"/>
      <c r="FV507" s="37"/>
      <c r="FW507" s="37"/>
      <c r="FX507" s="37"/>
      <c r="FY507" s="37"/>
      <c r="FZ507" s="37"/>
      <c r="GA507" s="194"/>
      <c r="GB507" s="194"/>
      <c r="GC507" s="194"/>
      <c r="GD507" s="194"/>
      <c r="GE507" s="194"/>
      <c r="GF507" s="194"/>
      <c r="GG507" s="194"/>
      <c r="GH507" s="194"/>
      <c r="GI507" s="194"/>
      <c r="GJ507" s="194"/>
      <c r="GK507" s="194"/>
      <c r="GL507" s="194"/>
      <c r="GM507" s="194">
        <f t="shared" si="59"/>
        <v>0</v>
      </c>
      <c r="GN507" s="194">
        <f t="shared" si="60"/>
        <v>0</v>
      </c>
      <c r="GO507" s="194"/>
      <c r="GP507" s="194"/>
      <c r="GQ507" s="194"/>
      <c r="GR507" s="194"/>
      <c r="GS507" s="194"/>
      <c r="GT507" s="194"/>
      <c r="GU507" s="194"/>
      <c r="GV507" s="194"/>
      <c r="GW507" s="194"/>
      <c r="GX507" s="194">
        <f t="shared" si="61"/>
        <v>0</v>
      </c>
      <c r="GY507" s="194"/>
      <c r="GZ507" s="194"/>
      <c r="HA507" s="194"/>
      <c r="HB507" s="194"/>
      <c r="HC507" s="194"/>
      <c r="HD507" s="194"/>
      <c r="HE507" s="194"/>
      <c r="HF507" s="194"/>
      <c r="HG507" s="194"/>
      <c r="HH507" s="194"/>
      <c r="HI507" s="194"/>
      <c r="HJ507" s="194"/>
      <c r="HK507" s="194"/>
      <c r="HL507" s="194"/>
      <c r="HM507" s="194"/>
      <c r="HN507" s="194"/>
      <c r="HO507" s="194"/>
      <c r="HP507" s="194"/>
      <c r="HQ507" s="194"/>
      <c r="HR507" s="194"/>
      <c r="HS507" s="194"/>
      <c r="HT507" s="194"/>
      <c r="HU507" s="194"/>
    </row>
    <row r="508" spans="1:229" x14ac:dyDescent="0.25">
      <c r="A508" s="17"/>
      <c r="B508" s="18"/>
      <c r="C508" s="18"/>
      <c r="D508" s="19"/>
      <c r="E508" s="18"/>
      <c r="F508" s="18"/>
      <c r="G508" s="16">
        <f t="shared" si="56"/>
        <v>0</v>
      </c>
      <c r="H508" s="16">
        <f t="shared" si="57"/>
        <v>0</v>
      </c>
      <c r="I508" s="36">
        <f t="shared" si="58"/>
        <v>0</v>
      </c>
      <c r="J508" s="38"/>
      <c r="K508" s="38"/>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c r="FF508" s="37"/>
      <c r="FG508" s="37"/>
      <c r="FH508" s="37"/>
      <c r="FI508" s="37"/>
      <c r="FJ508" s="37"/>
      <c r="FK508" s="37"/>
      <c r="FL508" s="37"/>
      <c r="FM508" s="37"/>
      <c r="FN508" s="37"/>
      <c r="FO508" s="37"/>
      <c r="FP508" s="37"/>
      <c r="FQ508" s="37"/>
      <c r="FR508" s="37"/>
      <c r="FS508" s="37"/>
      <c r="FT508" s="37"/>
      <c r="FU508" s="37"/>
      <c r="FV508" s="37"/>
      <c r="FW508" s="37"/>
      <c r="FX508" s="37"/>
      <c r="FY508" s="37"/>
      <c r="FZ508" s="37"/>
      <c r="GA508" s="194"/>
      <c r="GB508" s="194"/>
      <c r="GC508" s="194"/>
      <c r="GD508" s="194"/>
      <c r="GE508" s="194"/>
      <c r="GF508" s="194"/>
      <c r="GG508" s="194"/>
      <c r="GH508" s="194"/>
      <c r="GI508" s="194"/>
      <c r="GJ508" s="194"/>
      <c r="GK508" s="194"/>
      <c r="GL508" s="194"/>
      <c r="GM508" s="194">
        <f t="shared" si="59"/>
        <v>0</v>
      </c>
      <c r="GN508" s="194">
        <f t="shared" si="60"/>
        <v>0</v>
      </c>
      <c r="GO508" s="194"/>
      <c r="GP508" s="194"/>
      <c r="GQ508" s="194"/>
      <c r="GR508" s="194"/>
      <c r="GS508" s="194"/>
      <c r="GT508" s="194"/>
      <c r="GU508" s="194"/>
      <c r="GV508" s="194"/>
      <c r="GW508" s="194"/>
      <c r="GX508" s="194">
        <f t="shared" si="61"/>
        <v>0</v>
      </c>
      <c r="GY508" s="194"/>
      <c r="GZ508" s="194"/>
      <c r="HA508" s="194"/>
      <c r="HB508" s="194"/>
      <c r="HC508" s="194"/>
      <c r="HD508" s="194"/>
      <c r="HE508" s="194"/>
      <c r="HF508" s="194"/>
      <c r="HG508" s="194"/>
      <c r="HH508" s="194"/>
      <c r="HI508" s="194"/>
      <c r="HJ508" s="194"/>
      <c r="HK508" s="194"/>
      <c r="HL508" s="194"/>
      <c r="HM508" s="194"/>
      <c r="HN508" s="194"/>
      <c r="HO508" s="194"/>
      <c r="HP508" s="194"/>
      <c r="HQ508" s="194"/>
      <c r="HR508" s="194"/>
      <c r="HS508" s="194"/>
      <c r="HT508" s="194"/>
      <c r="HU508" s="194"/>
    </row>
    <row r="509" spans="1:229" x14ac:dyDescent="0.25">
      <c r="A509" s="17"/>
      <c r="B509" s="18"/>
      <c r="C509" s="18"/>
      <c r="D509" s="19"/>
      <c r="E509" s="18"/>
      <c r="F509" s="18"/>
      <c r="G509" s="16">
        <f t="shared" si="56"/>
        <v>0</v>
      </c>
      <c r="H509" s="16">
        <f t="shared" si="57"/>
        <v>0</v>
      </c>
      <c r="I509" s="36">
        <f t="shared" si="58"/>
        <v>0</v>
      </c>
      <c r="J509" s="38"/>
      <c r="K509" s="38"/>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c r="DG509" s="37"/>
      <c r="DH509" s="37"/>
      <c r="DI509" s="37"/>
      <c r="DJ509" s="37"/>
      <c r="DK509" s="37"/>
      <c r="DL509" s="37"/>
      <c r="DM509" s="37"/>
      <c r="DN509" s="37"/>
      <c r="DO509" s="37"/>
      <c r="DP509" s="37"/>
      <c r="DQ509" s="37"/>
      <c r="DR509" s="37"/>
      <c r="DS509" s="37"/>
      <c r="DT509" s="37"/>
      <c r="DU509" s="37"/>
      <c r="DV509" s="37"/>
      <c r="DW509" s="37"/>
      <c r="DX509" s="37"/>
      <c r="DY509" s="37"/>
      <c r="DZ509" s="37"/>
      <c r="EA509" s="37"/>
      <c r="EB509" s="37"/>
      <c r="EC509" s="37"/>
      <c r="ED509" s="37"/>
      <c r="EE509" s="37"/>
      <c r="EF509" s="37"/>
      <c r="EG509" s="37"/>
      <c r="EH509" s="37"/>
      <c r="EI509" s="37"/>
      <c r="EJ509" s="37"/>
      <c r="EK509" s="37"/>
      <c r="EL509" s="37"/>
      <c r="EM509" s="37"/>
      <c r="EN509" s="37"/>
      <c r="EO509" s="37"/>
      <c r="EP509" s="37"/>
      <c r="EQ509" s="37"/>
      <c r="ER509" s="37"/>
      <c r="ES509" s="37"/>
      <c r="ET509" s="37"/>
      <c r="EU509" s="37"/>
      <c r="EV509" s="37"/>
      <c r="EW509" s="37"/>
      <c r="EX509" s="37"/>
      <c r="EY509" s="37"/>
      <c r="EZ509" s="37"/>
      <c r="FA509" s="37"/>
      <c r="FB509" s="37"/>
      <c r="FC509" s="37"/>
      <c r="FD509" s="37"/>
      <c r="FE509" s="37"/>
      <c r="FF509" s="37"/>
      <c r="FG509" s="37"/>
      <c r="FH509" s="37"/>
      <c r="FI509" s="37"/>
      <c r="FJ509" s="37"/>
      <c r="FK509" s="37"/>
      <c r="FL509" s="37"/>
      <c r="FM509" s="37"/>
      <c r="FN509" s="37"/>
      <c r="FO509" s="37"/>
      <c r="FP509" s="37"/>
      <c r="FQ509" s="37"/>
      <c r="FR509" s="37"/>
      <c r="FS509" s="37"/>
      <c r="FT509" s="37"/>
      <c r="FU509" s="37"/>
      <c r="FV509" s="37"/>
      <c r="FW509" s="37"/>
      <c r="FX509" s="37"/>
      <c r="FY509" s="37"/>
      <c r="FZ509" s="37"/>
      <c r="GA509" s="194"/>
      <c r="GB509" s="194"/>
      <c r="GC509" s="194"/>
      <c r="GD509" s="194"/>
      <c r="GE509" s="194"/>
      <c r="GF509" s="194"/>
      <c r="GG509" s="194"/>
      <c r="GH509" s="194"/>
      <c r="GI509" s="194"/>
      <c r="GJ509" s="194"/>
      <c r="GK509" s="194"/>
      <c r="GL509" s="194"/>
      <c r="GM509" s="194">
        <f t="shared" si="59"/>
        <v>0</v>
      </c>
      <c r="GN509" s="194">
        <f t="shared" si="60"/>
        <v>0</v>
      </c>
      <c r="GO509" s="194"/>
      <c r="GP509" s="194"/>
      <c r="GQ509" s="194"/>
      <c r="GR509" s="194"/>
      <c r="GS509" s="194"/>
      <c r="GT509" s="194"/>
      <c r="GU509" s="194"/>
      <c r="GV509" s="194"/>
      <c r="GW509" s="194"/>
      <c r="GX509" s="194">
        <f t="shared" si="61"/>
        <v>0</v>
      </c>
      <c r="GY509" s="194"/>
      <c r="GZ509" s="194"/>
      <c r="HA509" s="194"/>
      <c r="HB509" s="194"/>
      <c r="HC509" s="194"/>
      <c r="HD509" s="194"/>
      <c r="HE509" s="194"/>
      <c r="HF509" s="194"/>
      <c r="HG509" s="194"/>
      <c r="HH509" s="194"/>
      <c r="HI509" s="194"/>
      <c r="HJ509" s="194"/>
      <c r="HK509" s="194"/>
      <c r="HL509" s="194"/>
      <c r="HM509" s="194"/>
      <c r="HN509" s="194"/>
      <c r="HO509" s="194"/>
      <c r="HP509" s="194"/>
      <c r="HQ509" s="194"/>
      <c r="HR509" s="194"/>
      <c r="HS509" s="194"/>
      <c r="HT509" s="194"/>
      <c r="HU509" s="194"/>
    </row>
    <row r="510" spans="1:229" x14ac:dyDescent="0.25">
      <c r="A510" s="17"/>
      <c r="B510" s="18"/>
      <c r="C510" s="18"/>
      <c r="D510" s="19"/>
      <c r="E510" s="18"/>
      <c r="F510" s="18"/>
      <c r="G510" s="16">
        <f t="shared" si="56"/>
        <v>0</v>
      </c>
      <c r="H510" s="16">
        <f t="shared" si="57"/>
        <v>0</v>
      </c>
      <c r="I510" s="36">
        <f t="shared" si="58"/>
        <v>0</v>
      </c>
      <c r="J510" s="38"/>
      <c r="K510" s="38"/>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c r="DG510" s="37"/>
      <c r="DH510" s="37"/>
      <c r="DI510" s="37"/>
      <c r="DJ510" s="37"/>
      <c r="DK510" s="37"/>
      <c r="DL510" s="37"/>
      <c r="DM510" s="37"/>
      <c r="DN510" s="37"/>
      <c r="DO510" s="37"/>
      <c r="DP510" s="37"/>
      <c r="DQ510" s="37"/>
      <c r="DR510" s="37"/>
      <c r="DS510" s="37"/>
      <c r="DT510" s="37"/>
      <c r="DU510" s="37"/>
      <c r="DV510" s="37"/>
      <c r="DW510" s="37"/>
      <c r="DX510" s="37"/>
      <c r="DY510" s="37"/>
      <c r="DZ510" s="37"/>
      <c r="EA510" s="37"/>
      <c r="EB510" s="37"/>
      <c r="EC510" s="37"/>
      <c r="ED510" s="37"/>
      <c r="EE510" s="37"/>
      <c r="EF510" s="37"/>
      <c r="EG510" s="37"/>
      <c r="EH510" s="37"/>
      <c r="EI510" s="37"/>
      <c r="EJ510" s="37"/>
      <c r="EK510" s="37"/>
      <c r="EL510" s="37"/>
      <c r="EM510" s="37"/>
      <c r="EN510" s="37"/>
      <c r="EO510" s="37"/>
      <c r="EP510" s="37"/>
      <c r="EQ510" s="37"/>
      <c r="ER510" s="37"/>
      <c r="ES510" s="37"/>
      <c r="ET510" s="37"/>
      <c r="EU510" s="37"/>
      <c r="EV510" s="37"/>
      <c r="EW510" s="37"/>
      <c r="EX510" s="37"/>
      <c r="EY510" s="37"/>
      <c r="EZ510" s="37"/>
      <c r="FA510" s="37"/>
      <c r="FB510" s="37"/>
      <c r="FC510" s="37"/>
      <c r="FD510" s="37"/>
      <c r="FE510" s="37"/>
      <c r="FF510" s="37"/>
      <c r="FG510" s="37"/>
      <c r="FH510" s="37"/>
      <c r="FI510" s="37"/>
      <c r="FJ510" s="37"/>
      <c r="FK510" s="37"/>
      <c r="FL510" s="37"/>
      <c r="FM510" s="37"/>
      <c r="FN510" s="37"/>
      <c r="FO510" s="37"/>
      <c r="FP510" s="37"/>
      <c r="FQ510" s="37"/>
      <c r="FR510" s="37"/>
      <c r="FS510" s="37"/>
      <c r="FT510" s="37"/>
      <c r="FU510" s="37"/>
      <c r="FV510" s="37"/>
      <c r="FW510" s="37"/>
      <c r="FX510" s="37"/>
      <c r="FY510" s="37"/>
      <c r="FZ510" s="37"/>
      <c r="GA510" s="194"/>
      <c r="GB510" s="194"/>
      <c r="GC510" s="194"/>
      <c r="GD510" s="194"/>
      <c r="GE510" s="194"/>
      <c r="GF510" s="194"/>
      <c r="GG510" s="194"/>
      <c r="GH510" s="194"/>
      <c r="GI510" s="194"/>
      <c r="GJ510" s="194"/>
      <c r="GK510" s="194"/>
      <c r="GL510" s="194"/>
      <c r="GM510" s="194">
        <f t="shared" si="59"/>
        <v>0</v>
      </c>
      <c r="GN510" s="194">
        <f t="shared" si="60"/>
        <v>0</v>
      </c>
      <c r="GO510" s="194"/>
      <c r="GP510" s="194"/>
      <c r="GQ510" s="194"/>
      <c r="GR510" s="194"/>
      <c r="GS510" s="194"/>
      <c r="GT510" s="194"/>
      <c r="GU510" s="194"/>
      <c r="GV510" s="194"/>
      <c r="GW510" s="194"/>
      <c r="GX510" s="194">
        <f t="shared" si="61"/>
        <v>0</v>
      </c>
      <c r="GY510" s="194"/>
      <c r="GZ510" s="194"/>
      <c r="HA510" s="194"/>
      <c r="HB510" s="194"/>
      <c r="HC510" s="194"/>
      <c r="HD510" s="194"/>
      <c r="HE510" s="194"/>
      <c r="HF510" s="194"/>
      <c r="HG510" s="194"/>
      <c r="HH510" s="194"/>
      <c r="HI510" s="194"/>
      <c r="HJ510" s="194"/>
      <c r="HK510" s="194"/>
      <c r="HL510" s="194"/>
      <c r="HM510" s="194"/>
      <c r="HN510" s="194"/>
      <c r="HO510" s="194"/>
      <c r="HP510" s="194"/>
      <c r="HQ510" s="194"/>
      <c r="HR510" s="194"/>
      <c r="HS510" s="194"/>
      <c r="HT510" s="194"/>
      <c r="HU510" s="194"/>
    </row>
    <row r="511" spans="1:229" x14ac:dyDescent="0.25">
      <c r="A511" s="17"/>
      <c r="B511" s="18"/>
      <c r="C511" s="18"/>
      <c r="D511" s="19"/>
      <c r="E511" s="18"/>
      <c r="F511" s="18"/>
      <c r="G511" s="16">
        <f t="shared" si="56"/>
        <v>0</v>
      </c>
      <c r="H511" s="16">
        <f t="shared" si="57"/>
        <v>0</v>
      </c>
      <c r="I511" s="36">
        <f t="shared" si="58"/>
        <v>0</v>
      </c>
      <c r="J511" s="38"/>
      <c r="K511" s="38"/>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37"/>
      <c r="EA511" s="37"/>
      <c r="EB511" s="37"/>
      <c r="EC511" s="37"/>
      <c r="ED511" s="37"/>
      <c r="EE511" s="37"/>
      <c r="EF511" s="37"/>
      <c r="EG511" s="37"/>
      <c r="EH511" s="37"/>
      <c r="EI511" s="37"/>
      <c r="EJ511" s="37"/>
      <c r="EK511" s="37"/>
      <c r="EL511" s="37"/>
      <c r="EM511" s="37"/>
      <c r="EN511" s="37"/>
      <c r="EO511" s="37"/>
      <c r="EP511" s="37"/>
      <c r="EQ511" s="37"/>
      <c r="ER511" s="37"/>
      <c r="ES511" s="37"/>
      <c r="ET511" s="37"/>
      <c r="EU511" s="37"/>
      <c r="EV511" s="37"/>
      <c r="EW511" s="37"/>
      <c r="EX511" s="37"/>
      <c r="EY511" s="37"/>
      <c r="EZ511" s="37"/>
      <c r="FA511" s="37"/>
      <c r="FB511" s="37"/>
      <c r="FC511" s="37"/>
      <c r="FD511" s="37"/>
      <c r="FE511" s="37"/>
      <c r="FF511" s="37"/>
      <c r="FG511" s="37"/>
      <c r="FH511" s="37"/>
      <c r="FI511" s="37"/>
      <c r="FJ511" s="37"/>
      <c r="FK511" s="37"/>
      <c r="FL511" s="37"/>
      <c r="FM511" s="37"/>
      <c r="FN511" s="37"/>
      <c r="FO511" s="37"/>
      <c r="FP511" s="37"/>
      <c r="FQ511" s="37"/>
      <c r="FR511" s="37"/>
      <c r="FS511" s="37"/>
      <c r="FT511" s="37"/>
      <c r="FU511" s="37"/>
      <c r="FV511" s="37"/>
      <c r="FW511" s="37"/>
      <c r="FX511" s="37"/>
      <c r="FY511" s="37"/>
      <c r="FZ511" s="37"/>
      <c r="GA511" s="194"/>
      <c r="GB511" s="194"/>
      <c r="GC511" s="194"/>
      <c r="GD511" s="194"/>
      <c r="GE511" s="194"/>
      <c r="GF511" s="194"/>
      <c r="GG511" s="194"/>
      <c r="GH511" s="194"/>
      <c r="GI511" s="194"/>
      <c r="GJ511" s="194"/>
      <c r="GK511" s="194"/>
      <c r="GL511" s="194"/>
      <c r="GM511" s="194">
        <f t="shared" si="59"/>
        <v>0</v>
      </c>
      <c r="GN511" s="194">
        <f t="shared" si="60"/>
        <v>0</v>
      </c>
      <c r="GO511" s="194"/>
      <c r="GP511" s="194"/>
      <c r="GQ511" s="194"/>
      <c r="GR511" s="194"/>
      <c r="GS511" s="194"/>
      <c r="GT511" s="194"/>
      <c r="GU511" s="194"/>
      <c r="GV511" s="194"/>
      <c r="GW511" s="194"/>
      <c r="GX511" s="194">
        <f t="shared" si="61"/>
        <v>0</v>
      </c>
      <c r="GY511" s="194"/>
      <c r="GZ511" s="194"/>
      <c r="HA511" s="194"/>
      <c r="HB511" s="194"/>
      <c r="HC511" s="194"/>
      <c r="HD511" s="194"/>
      <c r="HE511" s="194"/>
      <c r="HF511" s="194"/>
      <c r="HG511" s="194"/>
      <c r="HH511" s="194"/>
      <c r="HI511" s="194"/>
      <c r="HJ511" s="194"/>
      <c r="HK511" s="194"/>
      <c r="HL511" s="194"/>
      <c r="HM511" s="194"/>
      <c r="HN511" s="194"/>
      <c r="HO511" s="194"/>
      <c r="HP511" s="194"/>
      <c r="HQ511" s="194"/>
      <c r="HR511" s="194"/>
      <c r="HS511" s="194"/>
      <c r="HT511" s="194"/>
      <c r="HU511" s="194"/>
    </row>
    <row r="512" spans="1:229" x14ac:dyDescent="0.25">
      <c r="A512" s="17"/>
      <c r="B512" s="18"/>
      <c r="C512" s="18"/>
      <c r="D512" s="19"/>
      <c r="E512" s="18"/>
      <c r="F512" s="18"/>
      <c r="G512" s="16">
        <f t="shared" si="56"/>
        <v>0</v>
      </c>
      <c r="H512" s="16">
        <f t="shared" si="57"/>
        <v>0</v>
      </c>
      <c r="I512" s="36">
        <f t="shared" si="58"/>
        <v>0</v>
      </c>
      <c r="J512" s="38"/>
      <c r="K512" s="38"/>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c r="DC512" s="37"/>
      <c r="DD512" s="37"/>
      <c r="DE512" s="37"/>
      <c r="DF512" s="37"/>
      <c r="DG512" s="37"/>
      <c r="DH512" s="37"/>
      <c r="DI512" s="37"/>
      <c r="DJ512" s="37"/>
      <c r="DK512" s="37"/>
      <c r="DL512" s="37"/>
      <c r="DM512" s="37"/>
      <c r="DN512" s="37"/>
      <c r="DO512" s="37"/>
      <c r="DP512" s="37"/>
      <c r="DQ512" s="37"/>
      <c r="DR512" s="37"/>
      <c r="DS512" s="37"/>
      <c r="DT512" s="37"/>
      <c r="DU512" s="37"/>
      <c r="DV512" s="37"/>
      <c r="DW512" s="37"/>
      <c r="DX512" s="37"/>
      <c r="DY512" s="37"/>
      <c r="DZ512" s="37"/>
      <c r="EA512" s="37"/>
      <c r="EB512" s="37"/>
      <c r="EC512" s="37"/>
      <c r="ED512" s="37"/>
      <c r="EE512" s="37"/>
      <c r="EF512" s="37"/>
      <c r="EG512" s="37"/>
      <c r="EH512" s="37"/>
      <c r="EI512" s="37"/>
      <c r="EJ512" s="37"/>
      <c r="EK512" s="37"/>
      <c r="EL512" s="37"/>
      <c r="EM512" s="37"/>
      <c r="EN512" s="37"/>
      <c r="EO512" s="37"/>
      <c r="EP512" s="37"/>
      <c r="EQ512" s="37"/>
      <c r="ER512" s="37"/>
      <c r="ES512" s="37"/>
      <c r="ET512" s="37"/>
      <c r="EU512" s="37"/>
      <c r="EV512" s="37"/>
      <c r="EW512" s="37"/>
      <c r="EX512" s="37"/>
      <c r="EY512" s="37"/>
      <c r="EZ512" s="37"/>
      <c r="FA512" s="37"/>
      <c r="FB512" s="37"/>
      <c r="FC512" s="37"/>
      <c r="FD512" s="37"/>
      <c r="FE512" s="37"/>
      <c r="FF512" s="37"/>
      <c r="FG512" s="37"/>
      <c r="FH512" s="37"/>
      <c r="FI512" s="37"/>
      <c r="FJ512" s="37"/>
      <c r="FK512" s="37"/>
      <c r="FL512" s="37"/>
      <c r="FM512" s="37"/>
      <c r="FN512" s="37"/>
      <c r="FO512" s="37"/>
      <c r="FP512" s="37"/>
      <c r="FQ512" s="37"/>
      <c r="FR512" s="37"/>
      <c r="FS512" s="37"/>
      <c r="FT512" s="37"/>
      <c r="FU512" s="37"/>
      <c r="FV512" s="37"/>
      <c r="FW512" s="37"/>
      <c r="FX512" s="37"/>
      <c r="FY512" s="37"/>
      <c r="FZ512" s="37"/>
      <c r="GA512" s="194"/>
      <c r="GB512" s="194"/>
      <c r="GC512" s="194"/>
      <c r="GD512" s="194"/>
      <c r="GE512" s="194"/>
      <c r="GF512" s="194"/>
      <c r="GG512" s="194"/>
      <c r="GH512" s="194"/>
      <c r="GI512" s="194"/>
      <c r="GJ512" s="194"/>
      <c r="GK512" s="194"/>
      <c r="GL512" s="194"/>
      <c r="GM512" s="194">
        <f t="shared" si="59"/>
        <v>0</v>
      </c>
      <c r="GN512" s="194">
        <f t="shared" si="60"/>
        <v>0</v>
      </c>
      <c r="GO512" s="194"/>
      <c r="GP512" s="194"/>
      <c r="GQ512" s="194"/>
      <c r="GR512" s="194"/>
      <c r="GS512" s="194"/>
      <c r="GT512" s="194"/>
      <c r="GU512" s="194"/>
      <c r="GV512" s="194"/>
      <c r="GW512" s="194"/>
      <c r="GX512" s="194">
        <f t="shared" si="61"/>
        <v>0</v>
      </c>
      <c r="GY512" s="194"/>
      <c r="GZ512" s="194"/>
      <c r="HA512" s="194"/>
      <c r="HB512" s="194"/>
      <c r="HC512" s="194"/>
      <c r="HD512" s="194"/>
      <c r="HE512" s="194"/>
      <c r="HF512" s="194"/>
      <c r="HG512" s="194"/>
      <c r="HH512" s="194"/>
      <c r="HI512" s="194"/>
      <c r="HJ512" s="194"/>
      <c r="HK512" s="194"/>
      <c r="HL512" s="194"/>
      <c r="HM512" s="194"/>
      <c r="HN512" s="194"/>
      <c r="HO512" s="194"/>
      <c r="HP512" s="194"/>
      <c r="HQ512" s="194"/>
      <c r="HR512" s="194"/>
      <c r="HS512" s="194"/>
      <c r="HT512" s="194"/>
      <c r="HU512" s="194"/>
    </row>
    <row r="513" spans="1:229" x14ac:dyDescent="0.25">
      <c r="A513" s="17"/>
      <c r="B513" s="18"/>
      <c r="C513" s="18"/>
      <c r="D513" s="19"/>
      <c r="E513" s="18"/>
      <c r="F513" s="18"/>
      <c r="G513" s="16">
        <f t="shared" si="56"/>
        <v>0</v>
      </c>
      <c r="H513" s="16">
        <f t="shared" si="57"/>
        <v>0</v>
      </c>
      <c r="I513" s="36">
        <f t="shared" si="58"/>
        <v>0</v>
      </c>
      <c r="J513" s="38"/>
      <c r="K513" s="38"/>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c r="DG513" s="37"/>
      <c r="DH513" s="37"/>
      <c r="DI513" s="37"/>
      <c r="DJ513" s="37"/>
      <c r="DK513" s="37"/>
      <c r="DL513" s="37"/>
      <c r="DM513" s="37"/>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37"/>
      <c r="ER513" s="37"/>
      <c r="ES513" s="37"/>
      <c r="ET513" s="37"/>
      <c r="EU513" s="37"/>
      <c r="EV513" s="37"/>
      <c r="EW513" s="37"/>
      <c r="EX513" s="37"/>
      <c r="EY513" s="37"/>
      <c r="EZ513" s="37"/>
      <c r="FA513" s="37"/>
      <c r="FB513" s="37"/>
      <c r="FC513" s="37"/>
      <c r="FD513" s="37"/>
      <c r="FE513" s="37"/>
      <c r="FF513" s="37"/>
      <c r="FG513" s="37"/>
      <c r="FH513" s="37"/>
      <c r="FI513" s="37"/>
      <c r="FJ513" s="37"/>
      <c r="FK513" s="37"/>
      <c r="FL513" s="37"/>
      <c r="FM513" s="37"/>
      <c r="FN513" s="37"/>
      <c r="FO513" s="37"/>
      <c r="FP513" s="37"/>
      <c r="FQ513" s="37"/>
      <c r="FR513" s="37"/>
      <c r="FS513" s="37"/>
      <c r="FT513" s="37"/>
      <c r="FU513" s="37"/>
      <c r="FV513" s="37"/>
      <c r="FW513" s="37"/>
      <c r="FX513" s="37"/>
      <c r="FY513" s="37"/>
      <c r="FZ513" s="37"/>
      <c r="GA513" s="194"/>
      <c r="GB513" s="194"/>
      <c r="GC513" s="194"/>
      <c r="GD513" s="194"/>
      <c r="GE513" s="194"/>
      <c r="GF513" s="194"/>
      <c r="GG513" s="194"/>
      <c r="GH513" s="194"/>
      <c r="GI513" s="194"/>
      <c r="GJ513" s="194"/>
      <c r="GK513" s="194"/>
      <c r="GL513" s="194"/>
      <c r="GM513" s="194">
        <f t="shared" si="59"/>
        <v>0</v>
      </c>
      <c r="GN513" s="194">
        <f t="shared" si="60"/>
        <v>0</v>
      </c>
      <c r="GO513" s="194"/>
      <c r="GP513" s="194"/>
      <c r="GQ513" s="194"/>
      <c r="GR513" s="194"/>
      <c r="GS513" s="194"/>
      <c r="GT513" s="194"/>
      <c r="GU513" s="194"/>
      <c r="GV513" s="194"/>
      <c r="GW513" s="194"/>
      <c r="GX513" s="194">
        <f t="shared" si="61"/>
        <v>0</v>
      </c>
      <c r="GY513" s="194"/>
      <c r="GZ513" s="194"/>
      <c r="HA513" s="194"/>
      <c r="HB513" s="194"/>
      <c r="HC513" s="194"/>
      <c r="HD513" s="194"/>
      <c r="HE513" s="194"/>
      <c r="HF513" s="194"/>
      <c r="HG513" s="194"/>
      <c r="HH513" s="194"/>
      <c r="HI513" s="194"/>
      <c r="HJ513" s="194"/>
      <c r="HK513" s="194"/>
      <c r="HL513" s="194"/>
      <c r="HM513" s="194"/>
      <c r="HN513" s="194"/>
      <c r="HO513" s="194"/>
      <c r="HP513" s="194"/>
      <c r="HQ513" s="194"/>
      <c r="HR513" s="194"/>
      <c r="HS513" s="194"/>
      <c r="HT513" s="194"/>
      <c r="HU513" s="194"/>
    </row>
    <row r="514" spans="1:229" x14ac:dyDescent="0.25">
      <c r="A514" s="17"/>
      <c r="B514" s="18"/>
      <c r="C514" s="18"/>
      <c r="D514" s="19"/>
      <c r="E514" s="18"/>
      <c r="F514" s="18"/>
      <c r="G514" s="16">
        <f t="shared" si="56"/>
        <v>0</v>
      </c>
      <c r="H514" s="16">
        <f t="shared" si="57"/>
        <v>0</v>
      </c>
      <c r="I514" s="36">
        <f t="shared" si="58"/>
        <v>0</v>
      </c>
      <c r="J514" s="38"/>
      <c r="K514" s="38"/>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c r="DG514" s="37"/>
      <c r="DH514" s="37"/>
      <c r="DI514" s="37"/>
      <c r="DJ514" s="37"/>
      <c r="DK514" s="37"/>
      <c r="DL514" s="37"/>
      <c r="DM514" s="37"/>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37"/>
      <c r="ER514" s="37"/>
      <c r="ES514" s="37"/>
      <c r="ET514" s="37"/>
      <c r="EU514" s="37"/>
      <c r="EV514" s="37"/>
      <c r="EW514" s="37"/>
      <c r="EX514" s="37"/>
      <c r="EY514" s="37"/>
      <c r="EZ514" s="37"/>
      <c r="FA514" s="37"/>
      <c r="FB514" s="37"/>
      <c r="FC514" s="37"/>
      <c r="FD514" s="37"/>
      <c r="FE514" s="37"/>
      <c r="FF514" s="37"/>
      <c r="FG514" s="37"/>
      <c r="FH514" s="37"/>
      <c r="FI514" s="37"/>
      <c r="FJ514" s="37"/>
      <c r="FK514" s="37"/>
      <c r="FL514" s="37"/>
      <c r="FM514" s="37"/>
      <c r="FN514" s="37"/>
      <c r="FO514" s="37"/>
      <c r="FP514" s="37"/>
      <c r="FQ514" s="37"/>
      <c r="FR514" s="37"/>
      <c r="FS514" s="37"/>
      <c r="FT514" s="37"/>
      <c r="FU514" s="37"/>
      <c r="FV514" s="37"/>
      <c r="FW514" s="37"/>
      <c r="FX514" s="37"/>
      <c r="FY514" s="37"/>
      <c r="FZ514" s="37"/>
      <c r="GA514" s="194"/>
      <c r="GB514" s="194"/>
      <c r="GC514" s="194"/>
      <c r="GD514" s="194"/>
      <c r="GE514" s="194"/>
      <c r="GF514" s="194"/>
      <c r="GG514" s="194"/>
      <c r="GH514" s="194"/>
      <c r="GI514" s="194"/>
      <c r="GJ514" s="194"/>
      <c r="GK514" s="194"/>
      <c r="GL514" s="194"/>
      <c r="GM514" s="194">
        <f t="shared" si="59"/>
        <v>0</v>
      </c>
      <c r="GN514" s="194">
        <f t="shared" si="60"/>
        <v>0</v>
      </c>
      <c r="GO514" s="194"/>
      <c r="GP514" s="194"/>
      <c r="GQ514" s="194"/>
      <c r="GR514" s="194"/>
      <c r="GS514" s="194"/>
      <c r="GT514" s="194"/>
      <c r="GU514" s="194"/>
      <c r="GV514" s="194"/>
      <c r="GW514" s="194"/>
      <c r="GX514" s="194">
        <f t="shared" si="61"/>
        <v>0</v>
      </c>
      <c r="GY514" s="194"/>
      <c r="GZ514" s="194"/>
      <c r="HA514" s="194"/>
      <c r="HB514" s="194"/>
      <c r="HC514" s="194"/>
      <c r="HD514" s="194"/>
      <c r="HE514" s="194"/>
      <c r="HF514" s="194"/>
      <c r="HG514" s="194"/>
      <c r="HH514" s="194"/>
      <c r="HI514" s="194"/>
      <c r="HJ514" s="194"/>
      <c r="HK514" s="194"/>
      <c r="HL514" s="194"/>
      <c r="HM514" s="194"/>
      <c r="HN514" s="194"/>
      <c r="HO514" s="194"/>
      <c r="HP514" s="194"/>
      <c r="HQ514" s="194"/>
      <c r="HR514" s="194"/>
      <c r="HS514" s="194"/>
      <c r="HT514" s="194"/>
      <c r="HU514" s="194"/>
    </row>
    <row r="515" spans="1:229" x14ac:dyDescent="0.25">
      <c r="A515" s="17"/>
      <c r="B515" s="18"/>
      <c r="C515" s="18"/>
      <c r="D515" s="19"/>
      <c r="E515" s="18"/>
      <c r="F515" s="18"/>
      <c r="G515" s="16">
        <f t="shared" si="56"/>
        <v>0</v>
      </c>
      <c r="H515" s="16">
        <f t="shared" si="57"/>
        <v>0</v>
      </c>
      <c r="I515" s="36">
        <f t="shared" si="58"/>
        <v>0</v>
      </c>
      <c r="J515" s="38"/>
      <c r="K515" s="38"/>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37"/>
      <c r="EA515" s="37"/>
      <c r="EB515" s="37"/>
      <c r="EC515" s="37"/>
      <c r="ED515" s="37"/>
      <c r="EE515" s="37"/>
      <c r="EF515" s="37"/>
      <c r="EG515" s="37"/>
      <c r="EH515" s="37"/>
      <c r="EI515" s="37"/>
      <c r="EJ515" s="37"/>
      <c r="EK515" s="37"/>
      <c r="EL515" s="37"/>
      <c r="EM515" s="37"/>
      <c r="EN515" s="37"/>
      <c r="EO515" s="37"/>
      <c r="EP515" s="37"/>
      <c r="EQ515" s="37"/>
      <c r="ER515" s="37"/>
      <c r="ES515" s="37"/>
      <c r="ET515" s="37"/>
      <c r="EU515" s="37"/>
      <c r="EV515" s="37"/>
      <c r="EW515" s="37"/>
      <c r="EX515" s="37"/>
      <c r="EY515" s="37"/>
      <c r="EZ515" s="37"/>
      <c r="FA515" s="37"/>
      <c r="FB515" s="37"/>
      <c r="FC515" s="37"/>
      <c r="FD515" s="37"/>
      <c r="FE515" s="37"/>
      <c r="FF515" s="37"/>
      <c r="FG515" s="37"/>
      <c r="FH515" s="37"/>
      <c r="FI515" s="37"/>
      <c r="FJ515" s="37"/>
      <c r="FK515" s="37"/>
      <c r="FL515" s="37"/>
      <c r="FM515" s="37"/>
      <c r="FN515" s="37"/>
      <c r="FO515" s="37"/>
      <c r="FP515" s="37"/>
      <c r="FQ515" s="37"/>
      <c r="FR515" s="37"/>
      <c r="FS515" s="37"/>
      <c r="FT515" s="37"/>
      <c r="FU515" s="37"/>
      <c r="FV515" s="37"/>
      <c r="FW515" s="37"/>
      <c r="FX515" s="37"/>
      <c r="FY515" s="37"/>
      <c r="FZ515" s="37"/>
      <c r="GA515" s="194"/>
      <c r="GB515" s="194"/>
      <c r="GC515" s="194"/>
      <c r="GD515" s="194"/>
      <c r="GE515" s="194"/>
      <c r="GF515" s="194"/>
      <c r="GG515" s="194"/>
      <c r="GH515" s="194"/>
      <c r="GI515" s="194"/>
      <c r="GJ515" s="194"/>
      <c r="GK515" s="194"/>
      <c r="GL515" s="194"/>
      <c r="GM515" s="194">
        <f t="shared" si="59"/>
        <v>0</v>
      </c>
      <c r="GN515" s="194">
        <f t="shared" si="60"/>
        <v>0</v>
      </c>
      <c r="GO515" s="194"/>
      <c r="GP515" s="194"/>
      <c r="GQ515" s="194"/>
      <c r="GR515" s="194"/>
      <c r="GS515" s="194"/>
      <c r="GT515" s="194"/>
      <c r="GU515" s="194"/>
      <c r="GV515" s="194"/>
      <c r="GW515" s="194"/>
      <c r="GX515" s="194">
        <f t="shared" si="61"/>
        <v>0</v>
      </c>
      <c r="GY515" s="194"/>
      <c r="GZ515" s="194"/>
      <c r="HA515" s="194"/>
      <c r="HB515" s="194"/>
      <c r="HC515" s="194"/>
      <c r="HD515" s="194"/>
      <c r="HE515" s="194"/>
      <c r="HF515" s="194"/>
      <c r="HG515" s="194"/>
      <c r="HH515" s="194"/>
      <c r="HI515" s="194"/>
      <c r="HJ515" s="194"/>
      <c r="HK515" s="194"/>
      <c r="HL515" s="194"/>
      <c r="HM515" s="194"/>
      <c r="HN515" s="194"/>
      <c r="HO515" s="194"/>
      <c r="HP515" s="194"/>
      <c r="HQ515" s="194"/>
      <c r="HR515" s="194"/>
      <c r="HS515" s="194"/>
      <c r="HT515" s="194"/>
      <c r="HU515" s="194"/>
    </row>
    <row r="516" spans="1:229" x14ac:dyDescent="0.25">
      <c r="A516" s="17"/>
      <c r="B516" s="18"/>
      <c r="C516" s="18"/>
      <c r="D516" s="19"/>
      <c r="E516" s="18"/>
      <c r="F516" s="18"/>
      <c r="G516" s="16">
        <f t="shared" si="56"/>
        <v>0</v>
      </c>
      <c r="H516" s="16">
        <f t="shared" si="57"/>
        <v>0</v>
      </c>
      <c r="I516" s="36">
        <f t="shared" si="58"/>
        <v>0</v>
      </c>
      <c r="J516" s="38"/>
      <c r="K516" s="38"/>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c r="DG516" s="37"/>
      <c r="DH516" s="37"/>
      <c r="DI516" s="37"/>
      <c r="DJ516" s="37"/>
      <c r="DK516" s="37"/>
      <c r="DL516" s="37"/>
      <c r="DM516" s="37"/>
      <c r="DN516" s="37"/>
      <c r="DO516" s="37"/>
      <c r="DP516" s="37"/>
      <c r="DQ516" s="37"/>
      <c r="DR516" s="37"/>
      <c r="DS516" s="37"/>
      <c r="DT516" s="37"/>
      <c r="DU516" s="37"/>
      <c r="DV516" s="37"/>
      <c r="DW516" s="37"/>
      <c r="DX516" s="37"/>
      <c r="DY516" s="37"/>
      <c r="DZ516" s="37"/>
      <c r="EA516" s="37"/>
      <c r="EB516" s="37"/>
      <c r="EC516" s="37"/>
      <c r="ED516" s="37"/>
      <c r="EE516" s="37"/>
      <c r="EF516" s="37"/>
      <c r="EG516" s="37"/>
      <c r="EH516" s="37"/>
      <c r="EI516" s="37"/>
      <c r="EJ516" s="37"/>
      <c r="EK516" s="37"/>
      <c r="EL516" s="37"/>
      <c r="EM516" s="37"/>
      <c r="EN516" s="37"/>
      <c r="EO516" s="37"/>
      <c r="EP516" s="37"/>
      <c r="EQ516" s="37"/>
      <c r="ER516" s="37"/>
      <c r="ES516" s="37"/>
      <c r="ET516" s="37"/>
      <c r="EU516" s="37"/>
      <c r="EV516" s="37"/>
      <c r="EW516" s="37"/>
      <c r="EX516" s="37"/>
      <c r="EY516" s="37"/>
      <c r="EZ516" s="37"/>
      <c r="FA516" s="37"/>
      <c r="FB516" s="37"/>
      <c r="FC516" s="37"/>
      <c r="FD516" s="37"/>
      <c r="FE516" s="37"/>
      <c r="FF516" s="37"/>
      <c r="FG516" s="37"/>
      <c r="FH516" s="37"/>
      <c r="FI516" s="37"/>
      <c r="FJ516" s="37"/>
      <c r="FK516" s="37"/>
      <c r="FL516" s="37"/>
      <c r="FM516" s="37"/>
      <c r="FN516" s="37"/>
      <c r="FO516" s="37"/>
      <c r="FP516" s="37"/>
      <c r="FQ516" s="37"/>
      <c r="FR516" s="37"/>
      <c r="FS516" s="37"/>
      <c r="FT516" s="37"/>
      <c r="FU516" s="37"/>
      <c r="FV516" s="37"/>
      <c r="FW516" s="37"/>
      <c r="FX516" s="37"/>
      <c r="FY516" s="37"/>
      <c r="FZ516" s="37"/>
      <c r="GA516" s="194"/>
      <c r="GB516" s="194"/>
      <c r="GC516" s="194"/>
      <c r="GD516" s="194"/>
      <c r="GE516" s="194"/>
      <c r="GF516" s="194"/>
      <c r="GG516" s="194"/>
      <c r="GH516" s="194"/>
      <c r="GI516" s="194"/>
      <c r="GJ516" s="194"/>
      <c r="GK516" s="194"/>
      <c r="GL516" s="194"/>
      <c r="GM516" s="194">
        <f t="shared" si="59"/>
        <v>0</v>
      </c>
      <c r="GN516" s="194">
        <f t="shared" si="60"/>
        <v>0</v>
      </c>
      <c r="GO516" s="194"/>
      <c r="GP516" s="194"/>
      <c r="GQ516" s="194"/>
      <c r="GR516" s="194"/>
      <c r="GS516" s="194"/>
      <c r="GT516" s="194"/>
      <c r="GU516" s="194"/>
      <c r="GV516" s="194"/>
      <c r="GW516" s="194"/>
      <c r="GX516" s="194">
        <f t="shared" si="61"/>
        <v>0</v>
      </c>
      <c r="GY516" s="194"/>
      <c r="GZ516" s="194"/>
      <c r="HA516" s="194"/>
      <c r="HB516" s="194"/>
      <c r="HC516" s="194"/>
      <c r="HD516" s="194"/>
      <c r="HE516" s="194"/>
      <c r="HF516" s="194"/>
      <c r="HG516" s="194"/>
      <c r="HH516" s="194"/>
      <c r="HI516" s="194"/>
      <c r="HJ516" s="194"/>
      <c r="HK516" s="194"/>
      <c r="HL516" s="194"/>
      <c r="HM516" s="194"/>
      <c r="HN516" s="194"/>
      <c r="HO516" s="194"/>
      <c r="HP516" s="194"/>
      <c r="HQ516" s="194"/>
      <c r="HR516" s="194"/>
      <c r="HS516" s="194"/>
      <c r="HT516" s="194"/>
      <c r="HU516" s="194"/>
    </row>
    <row r="517" spans="1:229" x14ac:dyDescent="0.25">
      <c r="A517" s="17"/>
      <c r="B517" s="18"/>
      <c r="C517" s="18"/>
      <c r="D517" s="19"/>
      <c r="E517" s="18"/>
      <c r="F517" s="18"/>
      <c r="G517" s="16">
        <f t="shared" ref="G517:G553" si="62">J517+L517+N517+O517+P517+T517+U517+V517+AN517+AP517+BA517+BC517+DP517+DR517+EE517+EG517+EJ517+EL517+ES517+EU517+FE517+FG517+FP517+GA517+GC517+HJ517+HL517+CZ517+DB517+FR517+GP517+HE517+BW517</f>
        <v>0</v>
      </c>
      <c r="H517" s="16">
        <f t="shared" ref="H517:H553" si="63">SUM(K517,M517,Q517,R517,S517,W517,X517,Y517,AO517,AQ517,AR517,AS517,AU517,AX517,BB517,BD517,BK517,BL517,BM517,BQ517,BR517,BT517,DG517,DH517,DI517,DQ517,DS517,DW517,DX517,DY517,,EF517,EH517,EK517,EM517,ET517,EV517,EW517,EX517,EY517,FW517,GB517,GD517,GE517,GF517,GG517,GH517,GI517,GK517,HK517,HM517,HN517,HO517,HP517,HQ517,HR517,HU517,FF517,FH517,FI517,FJ517,FK517,FN517,FQ517,FS517,FT517,FU517,FV517,FX517,AT517,AV517,AW517,BE517,BF517,BG517,BH517,GJ517,FL517,DZ517,EN517,EO517,EP517,EQ517,EZ517,FA517,FC517,FB517,FM517,FY517,Z517,AA517,AB517,AC517,AD517,AE517,AF517,AG517,AH517,AI517,AJ517,AK517,HS517,HT517,BY517,DA517,DC517,DD517,DE517,DF517,DT517,DU517,DV517,GR517,GV517,GY517,GZ517,HA517,HC517,HG517,GT517)</f>
        <v>0</v>
      </c>
      <c r="I517" s="36">
        <f t="shared" ref="I517:I553" si="64">G517+H517</f>
        <v>0</v>
      </c>
      <c r="J517" s="38"/>
      <c r="K517" s="38"/>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c r="DG517" s="37"/>
      <c r="DH517" s="37"/>
      <c r="DI517" s="37"/>
      <c r="DJ517" s="37"/>
      <c r="DK517" s="37"/>
      <c r="DL517" s="37"/>
      <c r="DM517" s="37"/>
      <c r="DN517" s="37"/>
      <c r="DO517" s="37"/>
      <c r="DP517" s="37"/>
      <c r="DQ517" s="37"/>
      <c r="DR517" s="37"/>
      <c r="DS517" s="37"/>
      <c r="DT517" s="37"/>
      <c r="DU517" s="37"/>
      <c r="DV517" s="37"/>
      <c r="DW517" s="37"/>
      <c r="DX517" s="37"/>
      <c r="DY517" s="37"/>
      <c r="DZ517" s="37"/>
      <c r="EA517" s="37"/>
      <c r="EB517" s="37"/>
      <c r="EC517" s="37"/>
      <c r="ED517" s="37"/>
      <c r="EE517" s="37"/>
      <c r="EF517" s="37"/>
      <c r="EG517" s="37"/>
      <c r="EH517" s="37"/>
      <c r="EI517" s="37"/>
      <c r="EJ517" s="37"/>
      <c r="EK517" s="37"/>
      <c r="EL517" s="37"/>
      <c r="EM517" s="37"/>
      <c r="EN517" s="37"/>
      <c r="EO517" s="37"/>
      <c r="EP517" s="37"/>
      <c r="EQ517" s="37"/>
      <c r="ER517" s="37"/>
      <c r="ES517" s="37"/>
      <c r="ET517" s="37"/>
      <c r="EU517" s="37"/>
      <c r="EV517" s="37"/>
      <c r="EW517" s="37"/>
      <c r="EX517" s="37"/>
      <c r="EY517" s="37"/>
      <c r="EZ517" s="37"/>
      <c r="FA517" s="37"/>
      <c r="FB517" s="37"/>
      <c r="FC517" s="37"/>
      <c r="FD517" s="37"/>
      <c r="FE517" s="37"/>
      <c r="FF517" s="37"/>
      <c r="FG517" s="37"/>
      <c r="FH517" s="37"/>
      <c r="FI517" s="37"/>
      <c r="FJ517" s="37"/>
      <c r="FK517" s="37"/>
      <c r="FL517" s="37"/>
      <c r="FM517" s="37"/>
      <c r="FN517" s="37"/>
      <c r="FO517" s="37"/>
      <c r="FP517" s="37"/>
      <c r="FQ517" s="37"/>
      <c r="FR517" s="37"/>
      <c r="FS517" s="37"/>
      <c r="FT517" s="37"/>
      <c r="FU517" s="37"/>
      <c r="FV517" s="37"/>
      <c r="FW517" s="37"/>
      <c r="FX517" s="37"/>
      <c r="FY517" s="37"/>
      <c r="FZ517" s="37"/>
      <c r="GA517" s="194"/>
      <c r="GB517" s="194"/>
      <c r="GC517" s="194"/>
      <c r="GD517" s="194"/>
      <c r="GE517" s="194"/>
      <c r="GF517" s="194"/>
      <c r="GG517" s="194"/>
      <c r="GH517" s="194"/>
      <c r="GI517" s="194"/>
      <c r="GJ517" s="194"/>
      <c r="GK517" s="194"/>
      <c r="GL517" s="194"/>
      <c r="GM517" s="194">
        <f t="shared" si="59"/>
        <v>0</v>
      </c>
      <c r="GN517" s="194">
        <f t="shared" si="60"/>
        <v>0</v>
      </c>
      <c r="GO517" s="194"/>
      <c r="GP517" s="194"/>
      <c r="GQ517" s="194"/>
      <c r="GR517" s="194"/>
      <c r="GS517" s="194"/>
      <c r="GT517" s="194"/>
      <c r="GU517" s="194"/>
      <c r="GV517" s="194"/>
      <c r="GW517" s="194"/>
      <c r="GX517" s="194">
        <f t="shared" si="61"/>
        <v>0</v>
      </c>
      <c r="GY517" s="194"/>
      <c r="GZ517" s="194"/>
      <c r="HA517" s="194"/>
      <c r="HB517" s="194"/>
      <c r="HC517" s="194"/>
      <c r="HD517" s="194"/>
      <c r="HE517" s="194"/>
      <c r="HF517" s="194"/>
      <c r="HG517" s="194"/>
      <c r="HH517" s="194"/>
      <c r="HI517" s="194"/>
      <c r="HJ517" s="194"/>
      <c r="HK517" s="194"/>
      <c r="HL517" s="194"/>
      <c r="HM517" s="194"/>
      <c r="HN517" s="194"/>
      <c r="HO517" s="194"/>
      <c r="HP517" s="194"/>
      <c r="HQ517" s="194"/>
      <c r="HR517" s="194"/>
      <c r="HS517" s="194"/>
      <c r="HT517" s="194"/>
      <c r="HU517" s="194"/>
    </row>
    <row r="518" spans="1:229" x14ac:dyDescent="0.25">
      <c r="A518" s="17"/>
      <c r="B518" s="18"/>
      <c r="C518" s="18"/>
      <c r="D518" s="19"/>
      <c r="E518" s="18"/>
      <c r="F518" s="18"/>
      <c r="G518" s="16">
        <f t="shared" si="62"/>
        <v>0</v>
      </c>
      <c r="H518" s="16">
        <f t="shared" si="63"/>
        <v>0</v>
      </c>
      <c r="I518" s="36">
        <f t="shared" si="64"/>
        <v>0</v>
      </c>
      <c r="J518" s="38"/>
      <c r="K518" s="38"/>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c r="DG518" s="37"/>
      <c r="DH518" s="37"/>
      <c r="DI518" s="37"/>
      <c r="DJ518" s="37"/>
      <c r="DK518" s="37"/>
      <c r="DL518" s="37"/>
      <c r="DM518" s="37"/>
      <c r="DN518" s="37"/>
      <c r="DO518" s="37"/>
      <c r="DP518" s="37"/>
      <c r="DQ518" s="37"/>
      <c r="DR518" s="37"/>
      <c r="DS518" s="37"/>
      <c r="DT518" s="37"/>
      <c r="DU518" s="37"/>
      <c r="DV518" s="37"/>
      <c r="DW518" s="37"/>
      <c r="DX518" s="37"/>
      <c r="DY518" s="37"/>
      <c r="DZ518" s="37"/>
      <c r="EA518" s="37"/>
      <c r="EB518" s="37"/>
      <c r="EC518" s="37"/>
      <c r="ED518" s="37"/>
      <c r="EE518" s="37"/>
      <c r="EF518" s="37"/>
      <c r="EG518" s="37"/>
      <c r="EH518" s="37"/>
      <c r="EI518" s="37"/>
      <c r="EJ518" s="37"/>
      <c r="EK518" s="37"/>
      <c r="EL518" s="37"/>
      <c r="EM518" s="37"/>
      <c r="EN518" s="37"/>
      <c r="EO518" s="37"/>
      <c r="EP518" s="37"/>
      <c r="EQ518" s="37"/>
      <c r="ER518" s="37"/>
      <c r="ES518" s="37"/>
      <c r="ET518" s="37"/>
      <c r="EU518" s="37"/>
      <c r="EV518" s="37"/>
      <c r="EW518" s="37"/>
      <c r="EX518" s="37"/>
      <c r="EY518" s="37"/>
      <c r="EZ518" s="37"/>
      <c r="FA518" s="37"/>
      <c r="FB518" s="37"/>
      <c r="FC518" s="37"/>
      <c r="FD518" s="37"/>
      <c r="FE518" s="37"/>
      <c r="FF518" s="37"/>
      <c r="FG518" s="37"/>
      <c r="FH518" s="37"/>
      <c r="FI518" s="37"/>
      <c r="FJ518" s="37"/>
      <c r="FK518" s="37"/>
      <c r="FL518" s="37"/>
      <c r="FM518" s="37"/>
      <c r="FN518" s="37"/>
      <c r="FO518" s="37"/>
      <c r="FP518" s="37"/>
      <c r="FQ518" s="37"/>
      <c r="FR518" s="37"/>
      <c r="FS518" s="37"/>
      <c r="FT518" s="37"/>
      <c r="FU518" s="37"/>
      <c r="FV518" s="37"/>
      <c r="FW518" s="37"/>
      <c r="FX518" s="37"/>
      <c r="FY518" s="37"/>
      <c r="FZ518" s="37"/>
      <c r="GA518" s="194"/>
      <c r="GB518" s="194"/>
      <c r="GC518" s="194"/>
      <c r="GD518" s="194"/>
      <c r="GE518" s="194"/>
      <c r="GF518" s="194"/>
      <c r="GG518" s="194"/>
      <c r="GH518" s="194"/>
      <c r="GI518" s="194"/>
      <c r="GJ518" s="194"/>
      <c r="GK518" s="194"/>
      <c r="GL518" s="194"/>
      <c r="GM518" s="194">
        <f t="shared" ref="GM518:GM581" si="65">SUM(GO518,GQ518,GU518,GW518,HB518,HD518,HF518)</f>
        <v>0</v>
      </c>
      <c r="GN518" s="194">
        <f t="shared" ref="GN518:GN581" si="66">SUM(GP518,GR518,GV518,GX518,HC518,HE518,HG518,GT518)</f>
        <v>0</v>
      </c>
      <c r="GO518" s="194"/>
      <c r="GP518" s="194"/>
      <c r="GQ518" s="194"/>
      <c r="GR518" s="194"/>
      <c r="GS518" s="194"/>
      <c r="GT518" s="194"/>
      <c r="GU518" s="194"/>
      <c r="GV518" s="194"/>
      <c r="GW518" s="194"/>
      <c r="GX518" s="194">
        <f t="shared" ref="GX518:GX581" si="67">SUM(GY518:HA518)</f>
        <v>0</v>
      </c>
      <c r="GY518" s="194"/>
      <c r="GZ518" s="194"/>
      <c r="HA518" s="194"/>
      <c r="HB518" s="194"/>
      <c r="HC518" s="194"/>
      <c r="HD518" s="194"/>
      <c r="HE518" s="194"/>
      <c r="HF518" s="194"/>
      <c r="HG518" s="194"/>
      <c r="HH518" s="194"/>
      <c r="HI518" s="194"/>
      <c r="HJ518" s="194"/>
      <c r="HK518" s="194"/>
      <c r="HL518" s="194"/>
      <c r="HM518" s="194"/>
      <c r="HN518" s="194"/>
      <c r="HO518" s="194"/>
      <c r="HP518" s="194"/>
      <c r="HQ518" s="194"/>
      <c r="HR518" s="194"/>
      <c r="HS518" s="194"/>
      <c r="HT518" s="194"/>
      <c r="HU518" s="194"/>
    </row>
    <row r="519" spans="1:229" x14ac:dyDescent="0.25">
      <c r="A519" s="17"/>
      <c r="B519" s="18"/>
      <c r="C519" s="18"/>
      <c r="D519" s="19"/>
      <c r="E519" s="18"/>
      <c r="F519" s="18"/>
      <c r="G519" s="16">
        <f t="shared" si="62"/>
        <v>0</v>
      </c>
      <c r="H519" s="16">
        <f t="shared" si="63"/>
        <v>0</v>
      </c>
      <c r="I519" s="36">
        <f t="shared" si="64"/>
        <v>0</v>
      </c>
      <c r="J519" s="38"/>
      <c r="K519" s="38"/>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37"/>
      <c r="EA519" s="37"/>
      <c r="EB519" s="37"/>
      <c r="EC519" s="37"/>
      <c r="ED519" s="37"/>
      <c r="EE519" s="37"/>
      <c r="EF519" s="37"/>
      <c r="EG519" s="37"/>
      <c r="EH519" s="37"/>
      <c r="EI519" s="37"/>
      <c r="EJ519" s="37"/>
      <c r="EK519" s="37"/>
      <c r="EL519" s="37"/>
      <c r="EM519" s="37"/>
      <c r="EN519" s="37"/>
      <c r="EO519" s="37"/>
      <c r="EP519" s="37"/>
      <c r="EQ519" s="37"/>
      <c r="ER519" s="37"/>
      <c r="ES519" s="37"/>
      <c r="ET519" s="37"/>
      <c r="EU519" s="37"/>
      <c r="EV519" s="37"/>
      <c r="EW519" s="37"/>
      <c r="EX519" s="37"/>
      <c r="EY519" s="37"/>
      <c r="EZ519" s="37"/>
      <c r="FA519" s="37"/>
      <c r="FB519" s="37"/>
      <c r="FC519" s="37"/>
      <c r="FD519" s="37"/>
      <c r="FE519" s="37"/>
      <c r="FF519" s="37"/>
      <c r="FG519" s="37"/>
      <c r="FH519" s="37"/>
      <c r="FI519" s="37"/>
      <c r="FJ519" s="37"/>
      <c r="FK519" s="37"/>
      <c r="FL519" s="37"/>
      <c r="FM519" s="37"/>
      <c r="FN519" s="37"/>
      <c r="FO519" s="37"/>
      <c r="FP519" s="37"/>
      <c r="FQ519" s="37"/>
      <c r="FR519" s="37"/>
      <c r="FS519" s="37"/>
      <c r="FT519" s="37"/>
      <c r="FU519" s="37"/>
      <c r="FV519" s="37"/>
      <c r="FW519" s="37"/>
      <c r="FX519" s="37"/>
      <c r="FY519" s="37"/>
      <c r="FZ519" s="37"/>
      <c r="GA519" s="194"/>
      <c r="GB519" s="194"/>
      <c r="GC519" s="194"/>
      <c r="GD519" s="194"/>
      <c r="GE519" s="194"/>
      <c r="GF519" s="194"/>
      <c r="GG519" s="194"/>
      <c r="GH519" s="194"/>
      <c r="GI519" s="194"/>
      <c r="GJ519" s="194"/>
      <c r="GK519" s="194"/>
      <c r="GL519" s="194"/>
      <c r="GM519" s="194">
        <f t="shared" si="65"/>
        <v>0</v>
      </c>
      <c r="GN519" s="194">
        <f t="shared" si="66"/>
        <v>0</v>
      </c>
      <c r="GO519" s="194"/>
      <c r="GP519" s="194"/>
      <c r="GQ519" s="194"/>
      <c r="GR519" s="194"/>
      <c r="GS519" s="194"/>
      <c r="GT519" s="194"/>
      <c r="GU519" s="194"/>
      <c r="GV519" s="194"/>
      <c r="GW519" s="194"/>
      <c r="GX519" s="194">
        <f t="shared" si="67"/>
        <v>0</v>
      </c>
      <c r="GY519" s="194"/>
      <c r="GZ519" s="194"/>
      <c r="HA519" s="194"/>
      <c r="HB519" s="194"/>
      <c r="HC519" s="194"/>
      <c r="HD519" s="194"/>
      <c r="HE519" s="194"/>
      <c r="HF519" s="194"/>
      <c r="HG519" s="194"/>
      <c r="HH519" s="194"/>
      <c r="HI519" s="194"/>
      <c r="HJ519" s="194"/>
      <c r="HK519" s="194"/>
      <c r="HL519" s="194"/>
      <c r="HM519" s="194"/>
      <c r="HN519" s="194"/>
      <c r="HO519" s="194"/>
      <c r="HP519" s="194"/>
      <c r="HQ519" s="194"/>
      <c r="HR519" s="194"/>
      <c r="HS519" s="194"/>
      <c r="HT519" s="194"/>
      <c r="HU519" s="194"/>
    </row>
    <row r="520" spans="1:229" x14ac:dyDescent="0.25">
      <c r="A520" s="17"/>
      <c r="B520" s="18"/>
      <c r="C520" s="18"/>
      <c r="D520" s="19"/>
      <c r="E520" s="18"/>
      <c r="F520" s="18"/>
      <c r="G520" s="16">
        <f t="shared" si="62"/>
        <v>0</v>
      </c>
      <c r="H520" s="16">
        <f t="shared" si="63"/>
        <v>0</v>
      </c>
      <c r="I520" s="36">
        <f t="shared" si="64"/>
        <v>0</v>
      </c>
      <c r="J520" s="38"/>
      <c r="K520" s="38"/>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c r="DG520" s="37"/>
      <c r="DH520" s="37"/>
      <c r="DI520" s="37"/>
      <c r="DJ520" s="37"/>
      <c r="DK520" s="37"/>
      <c r="DL520" s="37"/>
      <c r="DM520" s="37"/>
      <c r="DN520" s="37"/>
      <c r="DO520" s="37"/>
      <c r="DP520" s="37"/>
      <c r="DQ520" s="37"/>
      <c r="DR520" s="37"/>
      <c r="DS520" s="37"/>
      <c r="DT520" s="37"/>
      <c r="DU520" s="37"/>
      <c r="DV520" s="37"/>
      <c r="DW520" s="37"/>
      <c r="DX520" s="37"/>
      <c r="DY520" s="37"/>
      <c r="DZ520" s="37"/>
      <c r="EA520" s="37"/>
      <c r="EB520" s="37"/>
      <c r="EC520" s="37"/>
      <c r="ED520" s="37"/>
      <c r="EE520" s="37"/>
      <c r="EF520" s="37"/>
      <c r="EG520" s="37"/>
      <c r="EH520" s="37"/>
      <c r="EI520" s="37"/>
      <c r="EJ520" s="37"/>
      <c r="EK520" s="37"/>
      <c r="EL520" s="37"/>
      <c r="EM520" s="37"/>
      <c r="EN520" s="37"/>
      <c r="EO520" s="37"/>
      <c r="EP520" s="37"/>
      <c r="EQ520" s="37"/>
      <c r="ER520" s="37"/>
      <c r="ES520" s="37"/>
      <c r="ET520" s="37"/>
      <c r="EU520" s="37"/>
      <c r="EV520" s="37"/>
      <c r="EW520" s="37"/>
      <c r="EX520" s="37"/>
      <c r="EY520" s="37"/>
      <c r="EZ520" s="37"/>
      <c r="FA520" s="37"/>
      <c r="FB520" s="37"/>
      <c r="FC520" s="37"/>
      <c r="FD520" s="37"/>
      <c r="FE520" s="37"/>
      <c r="FF520" s="37"/>
      <c r="FG520" s="37"/>
      <c r="FH520" s="37"/>
      <c r="FI520" s="37"/>
      <c r="FJ520" s="37"/>
      <c r="FK520" s="37"/>
      <c r="FL520" s="37"/>
      <c r="FM520" s="37"/>
      <c r="FN520" s="37"/>
      <c r="FO520" s="37"/>
      <c r="FP520" s="37"/>
      <c r="FQ520" s="37"/>
      <c r="FR520" s="37"/>
      <c r="FS520" s="37"/>
      <c r="FT520" s="37"/>
      <c r="FU520" s="37"/>
      <c r="FV520" s="37"/>
      <c r="FW520" s="37"/>
      <c r="FX520" s="37"/>
      <c r="FY520" s="37"/>
      <c r="FZ520" s="37"/>
      <c r="GA520" s="194"/>
      <c r="GB520" s="194"/>
      <c r="GC520" s="194"/>
      <c r="GD520" s="194"/>
      <c r="GE520" s="194"/>
      <c r="GF520" s="194"/>
      <c r="GG520" s="194"/>
      <c r="GH520" s="194"/>
      <c r="GI520" s="194"/>
      <c r="GJ520" s="194"/>
      <c r="GK520" s="194"/>
      <c r="GL520" s="194"/>
      <c r="GM520" s="194">
        <f t="shared" si="65"/>
        <v>0</v>
      </c>
      <c r="GN520" s="194">
        <f t="shared" si="66"/>
        <v>0</v>
      </c>
      <c r="GO520" s="194"/>
      <c r="GP520" s="194"/>
      <c r="GQ520" s="194"/>
      <c r="GR520" s="194"/>
      <c r="GS520" s="194"/>
      <c r="GT520" s="194"/>
      <c r="GU520" s="194"/>
      <c r="GV520" s="194"/>
      <c r="GW520" s="194"/>
      <c r="GX520" s="194">
        <f t="shared" si="67"/>
        <v>0</v>
      </c>
      <c r="GY520" s="194"/>
      <c r="GZ520" s="194"/>
      <c r="HA520" s="194"/>
      <c r="HB520" s="194"/>
      <c r="HC520" s="194"/>
      <c r="HD520" s="194"/>
      <c r="HE520" s="194"/>
      <c r="HF520" s="194"/>
      <c r="HG520" s="194"/>
      <c r="HH520" s="194"/>
      <c r="HI520" s="194"/>
      <c r="HJ520" s="194"/>
      <c r="HK520" s="194"/>
      <c r="HL520" s="194"/>
      <c r="HM520" s="194"/>
      <c r="HN520" s="194"/>
      <c r="HO520" s="194"/>
      <c r="HP520" s="194"/>
      <c r="HQ520" s="194"/>
      <c r="HR520" s="194"/>
      <c r="HS520" s="194"/>
      <c r="HT520" s="194"/>
      <c r="HU520" s="194"/>
    </row>
    <row r="521" spans="1:229" x14ac:dyDescent="0.25">
      <c r="A521" s="17"/>
      <c r="B521" s="18"/>
      <c r="C521" s="18"/>
      <c r="D521" s="19"/>
      <c r="E521" s="18"/>
      <c r="F521" s="18"/>
      <c r="G521" s="16">
        <f t="shared" si="62"/>
        <v>0</v>
      </c>
      <c r="H521" s="16">
        <f t="shared" si="63"/>
        <v>0</v>
      </c>
      <c r="I521" s="36">
        <f t="shared" si="64"/>
        <v>0</v>
      </c>
      <c r="J521" s="38"/>
      <c r="K521" s="38"/>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c r="DG521" s="37"/>
      <c r="DH521" s="37"/>
      <c r="DI521" s="37"/>
      <c r="DJ521" s="37"/>
      <c r="DK521" s="37"/>
      <c r="DL521" s="37"/>
      <c r="DM521" s="37"/>
      <c r="DN521" s="37"/>
      <c r="DO521" s="37"/>
      <c r="DP521" s="37"/>
      <c r="DQ521" s="37"/>
      <c r="DR521" s="37"/>
      <c r="DS521" s="37"/>
      <c r="DT521" s="37"/>
      <c r="DU521" s="37"/>
      <c r="DV521" s="37"/>
      <c r="DW521" s="37"/>
      <c r="DX521" s="37"/>
      <c r="DY521" s="37"/>
      <c r="DZ521" s="37"/>
      <c r="EA521" s="37"/>
      <c r="EB521" s="37"/>
      <c r="EC521" s="37"/>
      <c r="ED521" s="37"/>
      <c r="EE521" s="37"/>
      <c r="EF521" s="37"/>
      <c r="EG521" s="37"/>
      <c r="EH521" s="37"/>
      <c r="EI521" s="37"/>
      <c r="EJ521" s="37"/>
      <c r="EK521" s="37"/>
      <c r="EL521" s="37"/>
      <c r="EM521" s="37"/>
      <c r="EN521" s="37"/>
      <c r="EO521" s="37"/>
      <c r="EP521" s="37"/>
      <c r="EQ521" s="37"/>
      <c r="ER521" s="37"/>
      <c r="ES521" s="37"/>
      <c r="ET521" s="37"/>
      <c r="EU521" s="37"/>
      <c r="EV521" s="37"/>
      <c r="EW521" s="37"/>
      <c r="EX521" s="37"/>
      <c r="EY521" s="37"/>
      <c r="EZ521" s="37"/>
      <c r="FA521" s="37"/>
      <c r="FB521" s="37"/>
      <c r="FC521" s="37"/>
      <c r="FD521" s="37"/>
      <c r="FE521" s="37"/>
      <c r="FF521" s="37"/>
      <c r="FG521" s="37"/>
      <c r="FH521" s="37"/>
      <c r="FI521" s="37"/>
      <c r="FJ521" s="37"/>
      <c r="FK521" s="37"/>
      <c r="FL521" s="37"/>
      <c r="FM521" s="37"/>
      <c r="FN521" s="37"/>
      <c r="FO521" s="37"/>
      <c r="FP521" s="37"/>
      <c r="FQ521" s="37"/>
      <c r="FR521" s="37"/>
      <c r="FS521" s="37"/>
      <c r="FT521" s="37"/>
      <c r="FU521" s="37"/>
      <c r="FV521" s="37"/>
      <c r="FW521" s="37"/>
      <c r="FX521" s="37"/>
      <c r="FY521" s="37"/>
      <c r="FZ521" s="37"/>
      <c r="GA521" s="194"/>
      <c r="GB521" s="194"/>
      <c r="GC521" s="194"/>
      <c r="GD521" s="194"/>
      <c r="GE521" s="194"/>
      <c r="GF521" s="194"/>
      <c r="GG521" s="194"/>
      <c r="GH521" s="194"/>
      <c r="GI521" s="194"/>
      <c r="GJ521" s="194"/>
      <c r="GK521" s="194"/>
      <c r="GL521" s="194"/>
      <c r="GM521" s="194">
        <f t="shared" si="65"/>
        <v>0</v>
      </c>
      <c r="GN521" s="194">
        <f t="shared" si="66"/>
        <v>0</v>
      </c>
      <c r="GO521" s="194"/>
      <c r="GP521" s="194"/>
      <c r="GQ521" s="194"/>
      <c r="GR521" s="194"/>
      <c r="GS521" s="194"/>
      <c r="GT521" s="194"/>
      <c r="GU521" s="194"/>
      <c r="GV521" s="194"/>
      <c r="GW521" s="194"/>
      <c r="GX521" s="194">
        <f t="shared" si="67"/>
        <v>0</v>
      </c>
      <c r="GY521" s="194"/>
      <c r="GZ521" s="194"/>
      <c r="HA521" s="194"/>
      <c r="HB521" s="194"/>
      <c r="HC521" s="194"/>
      <c r="HD521" s="194"/>
      <c r="HE521" s="194"/>
      <c r="HF521" s="194"/>
      <c r="HG521" s="194"/>
      <c r="HH521" s="194"/>
      <c r="HI521" s="194"/>
      <c r="HJ521" s="194"/>
      <c r="HK521" s="194"/>
      <c r="HL521" s="194"/>
      <c r="HM521" s="194"/>
      <c r="HN521" s="194"/>
      <c r="HO521" s="194"/>
      <c r="HP521" s="194"/>
      <c r="HQ521" s="194"/>
      <c r="HR521" s="194"/>
      <c r="HS521" s="194"/>
      <c r="HT521" s="194"/>
      <c r="HU521" s="194"/>
    </row>
    <row r="522" spans="1:229" x14ac:dyDescent="0.25">
      <c r="A522" s="17"/>
      <c r="B522" s="18"/>
      <c r="C522" s="18"/>
      <c r="D522" s="19"/>
      <c r="E522" s="18"/>
      <c r="F522" s="18"/>
      <c r="G522" s="16">
        <f t="shared" si="62"/>
        <v>0</v>
      </c>
      <c r="H522" s="16">
        <f t="shared" si="63"/>
        <v>0</v>
      </c>
      <c r="I522" s="36">
        <f t="shared" si="64"/>
        <v>0</v>
      </c>
      <c r="J522" s="38"/>
      <c r="K522" s="38"/>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c r="DG522" s="37"/>
      <c r="DH522" s="37"/>
      <c r="DI522" s="37"/>
      <c r="DJ522" s="37"/>
      <c r="DK522" s="37"/>
      <c r="DL522" s="37"/>
      <c r="DM522" s="37"/>
      <c r="DN522" s="37"/>
      <c r="DO522" s="37"/>
      <c r="DP522" s="37"/>
      <c r="DQ522" s="37"/>
      <c r="DR522" s="37"/>
      <c r="DS522" s="37"/>
      <c r="DT522" s="37"/>
      <c r="DU522" s="37"/>
      <c r="DV522" s="37"/>
      <c r="DW522" s="37"/>
      <c r="DX522" s="37"/>
      <c r="DY522" s="37"/>
      <c r="DZ522" s="37"/>
      <c r="EA522" s="37"/>
      <c r="EB522" s="37"/>
      <c r="EC522" s="37"/>
      <c r="ED522" s="37"/>
      <c r="EE522" s="37"/>
      <c r="EF522" s="37"/>
      <c r="EG522" s="37"/>
      <c r="EH522" s="37"/>
      <c r="EI522" s="37"/>
      <c r="EJ522" s="37"/>
      <c r="EK522" s="37"/>
      <c r="EL522" s="37"/>
      <c r="EM522" s="37"/>
      <c r="EN522" s="37"/>
      <c r="EO522" s="37"/>
      <c r="EP522" s="37"/>
      <c r="EQ522" s="37"/>
      <c r="ER522" s="37"/>
      <c r="ES522" s="37"/>
      <c r="ET522" s="37"/>
      <c r="EU522" s="37"/>
      <c r="EV522" s="37"/>
      <c r="EW522" s="37"/>
      <c r="EX522" s="37"/>
      <c r="EY522" s="37"/>
      <c r="EZ522" s="37"/>
      <c r="FA522" s="37"/>
      <c r="FB522" s="37"/>
      <c r="FC522" s="37"/>
      <c r="FD522" s="37"/>
      <c r="FE522" s="37"/>
      <c r="FF522" s="37"/>
      <c r="FG522" s="37"/>
      <c r="FH522" s="37"/>
      <c r="FI522" s="37"/>
      <c r="FJ522" s="37"/>
      <c r="FK522" s="37"/>
      <c r="FL522" s="37"/>
      <c r="FM522" s="37"/>
      <c r="FN522" s="37"/>
      <c r="FO522" s="37"/>
      <c r="FP522" s="37"/>
      <c r="FQ522" s="37"/>
      <c r="FR522" s="37"/>
      <c r="FS522" s="37"/>
      <c r="FT522" s="37"/>
      <c r="FU522" s="37"/>
      <c r="FV522" s="37"/>
      <c r="FW522" s="37"/>
      <c r="FX522" s="37"/>
      <c r="FY522" s="37"/>
      <c r="FZ522" s="37"/>
      <c r="GA522" s="194"/>
      <c r="GB522" s="194"/>
      <c r="GC522" s="194"/>
      <c r="GD522" s="194"/>
      <c r="GE522" s="194"/>
      <c r="GF522" s="194"/>
      <c r="GG522" s="194"/>
      <c r="GH522" s="194"/>
      <c r="GI522" s="194"/>
      <c r="GJ522" s="194"/>
      <c r="GK522" s="194"/>
      <c r="GL522" s="194"/>
      <c r="GM522" s="194">
        <f t="shared" si="65"/>
        <v>0</v>
      </c>
      <c r="GN522" s="194">
        <f t="shared" si="66"/>
        <v>0</v>
      </c>
      <c r="GO522" s="194"/>
      <c r="GP522" s="194"/>
      <c r="GQ522" s="194"/>
      <c r="GR522" s="194"/>
      <c r="GS522" s="194"/>
      <c r="GT522" s="194"/>
      <c r="GU522" s="194"/>
      <c r="GV522" s="194"/>
      <c r="GW522" s="194"/>
      <c r="GX522" s="194">
        <f t="shared" si="67"/>
        <v>0</v>
      </c>
      <c r="GY522" s="194"/>
      <c r="GZ522" s="194"/>
      <c r="HA522" s="194"/>
      <c r="HB522" s="194"/>
      <c r="HC522" s="194"/>
      <c r="HD522" s="194"/>
      <c r="HE522" s="194"/>
      <c r="HF522" s="194"/>
      <c r="HG522" s="194"/>
      <c r="HH522" s="194"/>
      <c r="HI522" s="194"/>
      <c r="HJ522" s="194"/>
      <c r="HK522" s="194"/>
      <c r="HL522" s="194"/>
      <c r="HM522" s="194"/>
      <c r="HN522" s="194"/>
      <c r="HO522" s="194"/>
      <c r="HP522" s="194"/>
      <c r="HQ522" s="194"/>
      <c r="HR522" s="194"/>
      <c r="HS522" s="194"/>
      <c r="HT522" s="194"/>
      <c r="HU522" s="194"/>
    </row>
    <row r="523" spans="1:229" x14ac:dyDescent="0.25">
      <c r="A523" s="17"/>
      <c r="B523" s="18"/>
      <c r="C523" s="18"/>
      <c r="D523" s="19"/>
      <c r="E523" s="18"/>
      <c r="F523" s="18"/>
      <c r="G523" s="16">
        <f t="shared" si="62"/>
        <v>0</v>
      </c>
      <c r="H523" s="16">
        <f t="shared" si="63"/>
        <v>0</v>
      </c>
      <c r="I523" s="36">
        <f t="shared" si="64"/>
        <v>0</v>
      </c>
      <c r="J523" s="38"/>
      <c r="K523" s="38"/>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37"/>
      <c r="EA523" s="37"/>
      <c r="EB523" s="37"/>
      <c r="EC523" s="37"/>
      <c r="ED523" s="37"/>
      <c r="EE523" s="37"/>
      <c r="EF523" s="37"/>
      <c r="EG523" s="37"/>
      <c r="EH523" s="37"/>
      <c r="EI523" s="37"/>
      <c r="EJ523" s="37"/>
      <c r="EK523" s="37"/>
      <c r="EL523" s="37"/>
      <c r="EM523" s="37"/>
      <c r="EN523" s="37"/>
      <c r="EO523" s="37"/>
      <c r="EP523" s="37"/>
      <c r="EQ523" s="37"/>
      <c r="ER523" s="37"/>
      <c r="ES523" s="37"/>
      <c r="ET523" s="37"/>
      <c r="EU523" s="37"/>
      <c r="EV523" s="37"/>
      <c r="EW523" s="37"/>
      <c r="EX523" s="37"/>
      <c r="EY523" s="37"/>
      <c r="EZ523" s="37"/>
      <c r="FA523" s="37"/>
      <c r="FB523" s="37"/>
      <c r="FC523" s="37"/>
      <c r="FD523" s="37"/>
      <c r="FE523" s="37"/>
      <c r="FF523" s="37"/>
      <c r="FG523" s="37"/>
      <c r="FH523" s="37"/>
      <c r="FI523" s="37"/>
      <c r="FJ523" s="37"/>
      <c r="FK523" s="37"/>
      <c r="FL523" s="37"/>
      <c r="FM523" s="37"/>
      <c r="FN523" s="37"/>
      <c r="FO523" s="37"/>
      <c r="FP523" s="37"/>
      <c r="FQ523" s="37"/>
      <c r="FR523" s="37"/>
      <c r="FS523" s="37"/>
      <c r="FT523" s="37"/>
      <c r="FU523" s="37"/>
      <c r="FV523" s="37"/>
      <c r="FW523" s="37"/>
      <c r="FX523" s="37"/>
      <c r="FY523" s="37"/>
      <c r="FZ523" s="37"/>
      <c r="GA523" s="194"/>
      <c r="GB523" s="194"/>
      <c r="GC523" s="194"/>
      <c r="GD523" s="194"/>
      <c r="GE523" s="194"/>
      <c r="GF523" s="194"/>
      <c r="GG523" s="194"/>
      <c r="GH523" s="194"/>
      <c r="GI523" s="194"/>
      <c r="GJ523" s="194"/>
      <c r="GK523" s="194"/>
      <c r="GL523" s="194"/>
      <c r="GM523" s="194">
        <f t="shared" si="65"/>
        <v>0</v>
      </c>
      <c r="GN523" s="194">
        <f t="shared" si="66"/>
        <v>0</v>
      </c>
      <c r="GO523" s="194"/>
      <c r="GP523" s="194"/>
      <c r="GQ523" s="194"/>
      <c r="GR523" s="194"/>
      <c r="GS523" s="194"/>
      <c r="GT523" s="194"/>
      <c r="GU523" s="194"/>
      <c r="GV523" s="194"/>
      <c r="GW523" s="194"/>
      <c r="GX523" s="194">
        <f t="shared" si="67"/>
        <v>0</v>
      </c>
      <c r="GY523" s="194"/>
      <c r="GZ523" s="194"/>
      <c r="HA523" s="194"/>
      <c r="HB523" s="194"/>
      <c r="HC523" s="194"/>
      <c r="HD523" s="194"/>
      <c r="HE523" s="194"/>
      <c r="HF523" s="194"/>
      <c r="HG523" s="194"/>
      <c r="HH523" s="194"/>
      <c r="HI523" s="194"/>
      <c r="HJ523" s="194"/>
      <c r="HK523" s="194"/>
      <c r="HL523" s="194"/>
      <c r="HM523" s="194"/>
      <c r="HN523" s="194"/>
      <c r="HO523" s="194"/>
      <c r="HP523" s="194"/>
      <c r="HQ523" s="194"/>
      <c r="HR523" s="194"/>
      <c r="HS523" s="194"/>
      <c r="HT523" s="194"/>
      <c r="HU523" s="194"/>
    </row>
    <row r="524" spans="1:229" x14ac:dyDescent="0.25">
      <c r="A524" s="17"/>
      <c r="B524" s="18"/>
      <c r="C524" s="18"/>
      <c r="D524" s="19"/>
      <c r="E524" s="18"/>
      <c r="F524" s="18"/>
      <c r="G524" s="16">
        <f t="shared" si="62"/>
        <v>0</v>
      </c>
      <c r="H524" s="16">
        <f t="shared" si="63"/>
        <v>0</v>
      </c>
      <c r="I524" s="36">
        <f t="shared" si="64"/>
        <v>0</v>
      </c>
      <c r="J524" s="38"/>
      <c r="K524" s="38"/>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c r="DG524" s="37"/>
      <c r="DH524" s="37"/>
      <c r="DI524" s="37"/>
      <c r="DJ524" s="37"/>
      <c r="DK524" s="37"/>
      <c r="DL524" s="37"/>
      <c r="DM524" s="37"/>
      <c r="DN524" s="37"/>
      <c r="DO524" s="37"/>
      <c r="DP524" s="37"/>
      <c r="DQ524" s="37"/>
      <c r="DR524" s="37"/>
      <c r="DS524" s="37"/>
      <c r="DT524" s="37"/>
      <c r="DU524" s="37"/>
      <c r="DV524" s="37"/>
      <c r="DW524" s="37"/>
      <c r="DX524" s="37"/>
      <c r="DY524" s="37"/>
      <c r="DZ524" s="37"/>
      <c r="EA524" s="37"/>
      <c r="EB524" s="37"/>
      <c r="EC524" s="37"/>
      <c r="ED524" s="37"/>
      <c r="EE524" s="37"/>
      <c r="EF524" s="37"/>
      <c r="EG524" s="37"/>
      <c r="EH524" s="37"/>
      <c r="EI524" s="37"/>
      <c r="EJ524" s="37"/>
      <c r="EK524" s="37"/>
      <c r="EL524" s="37"/>
      <c r="EM524" s="37"/>
      <c r="EN524" s="37"/>
      <c r="EO524" s="37"/>
      <c r="EP524" s="37"/>
      <c r="EQ524" s="37"/>
      <c r="ER524" s="37"/>
      <c r="ES524" s="37"/>
      <c r="ET524" s="37"/>
      <c r="EU524" s="37"/>
      <c r="EV524" s="37"/>
      <c r="EW524" s="37"/>
      <c r="EX524" s="37"/>
      <c r="EY524" s="37"/>
      <c r="EZ524" s="37"/>
      <c r="FA524" s="37"/>
      <c r="FB524" s="37"/>
      <c r="FC524" s="37"/>
      <c r="FD524" s="37"/>
      <c r="FE524" s="37"/>
      <c r="FF524" s="37"/>
      <c r="FG524" s="37"/>
      <c r="FH524" s="37"/>
      <c r="FI524" s="37"/>
      <c r="FJ524" s="37"/>
      <c r="FK524" s="37"/>
      <c r="FL524" s="37"/>
      <c r="FM524" s="37"/>
      <c r="FN524" s="37"/>
      <c r="FO524" s="37"/>
      <c r="FP524" s="37"/>
      <c r="FQ524" s="37"/>
      <c r="FR524" s="37"/>
      <c r="FS524" s="37"/>
      <c r="FT524" s="37"/>
      <c r="FU524" s="37"/>
      <c r="FV524" s="37"/>
      <c r="FW524" s="37"/>
      <c r="FX524" s="37"/>
      <c r="FY524" s="37"/>
      <c r="FZ524" s="37"/>
      <c r="GA524" s="194"/>
      <c r="GB524" s="194"/>
      <c r="GC524" s="194"/>
      <c r="GD524" s="194"/>
      <c r="GE524" s="194"/>
      <c r="GF524" s="194"/>
      <c r="GG524" s="194"/>
      <c r="GH524" s="194"/>
      <c r="GI524" s="194"/>
      <c r="GJ524" s="194"/>
      <c r="GK524" s="194"/>
      <c r="GL524" s="194"/>
      <c r="GM524" s="194">
        <f t="shared" si="65"/>
        <v>0</v>
      </c>
      <c r="GN524" s="194">
        <f t="shared" si="66"/>
        <v>0</v>
      </c>
      <c r="GO524" s="194"/>
      <c r="GP524" s="194"/>
      <c r="GQ524" s="194"/>
      <c r="GR524" s="194"/>
      <c r="GS524" s="194"/>
      <c r="GT524" s="194"/>
      <c r="GU524" s="194"/>
      <c r="GV524" s="194"/>
      <c r="GW524" s="194"/>
      <c r="GX524" s="194">
        <f t="shared" si="67"/>
        <v>0</v>
      </c>
      <c r="GY524" s="194"/>
      <c r="GZ524" s="194"/>
      <c r="HA524" s="194"/>
      <c r="HB524" s="194"/>
      <c r="HC524" s="194"/>
      <c r="HD524" s="194"/>
      <c r="HE524" s="194"/>
      <c r="HF524" s="194"/>
      <c r="HG524" s="194"/>
      <c r="HH524" s="194"/>
      <c r="HI524" s="194"/>
      <c r="HJ524" s="194"/>
      <c r="HK524" s="194"/>
      <c r="HL524" s="194"/>
      <c r="HM524" s="194"/>
      <c r="HN524" s="194"/>
      <c r="HO524" s="194"/>
      <c r="HP524" s="194"/>
      <c r="HQ524" s="194"/>
      <c r="HR524" s="194"/>
      <c r="HS524" s="194"/>
      <c r="HT524" s="194"/>
      <c r="HU524" s="194"/>
    </row>
    <row r="525" spans="1:229" x14ac:dyDescent="0.25">
      <c r="A525" s="17"/>
      <c r="B525" s="18"/>
      <c r="C525" s="18"/>
      <c r="D525" s="19"/>
      <c r="E525" s="18"/>
      <c r="F525" s="18"/>
      <c r="G525" s="16">
        <f t="shared" si="62"/>
        <v>0</v>
      </c>
      <c r="H525" s="16">
        <f t="shared" si="63"/>
        <v>0</v>
      </c>
      <c r="I525" s="36">
        <f t="shared" si="64"/>
        <v>0</v>
      </c>
      <c r="J525" s="38"/>
      <c r="K525" s="38"/>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c r="DG525" s="37"/>
      <c r="DH525" s="37"/>
      <c r="DI525" s="37"/>
      <c r="DJ525" s="37"/>
      <c r="DK525" s="37"/>
      <c r="DL525" s="37"/>
      <c r="DM525" s="37"/>
      <c r="DN525" s="37"/>
      <c r="DO525" s="37"/>
      <c r="DP525" s="37"/>
      <c r="DQ525" s="37"/>
      <c r="DR525" s="37"/>
      <c r="DS525" s="37"/>
      <c r="DT525" s="37"/>
      <c r="DU525" s="37"/>
      <c r="DV525" s="37"/>
      <c r="DW525" s="37"/>
      <c r="DX525" s="37"/>
      <c r="DY525" s="37"/>
      <c r="DZ525" s="37"/>
      <c r="EA525" s="37"/>
      <c r="EB525" s="37"/>
      <c r="EC525" s="37"/>
      <c r="ED525" s="37"/>
      <c r="EE525" s="37"/>
      <c r="EF525" s="37"/>
      <c r="EG525" s="37"/>
      <c r="EH525" s="37"/>
      <c r="EI525" s="37"/>
      <c r="EJ525" s="37"/>
      <c r="EK525" s="37"/>
      <c r="EL525" s="37"/>
      <c r="EM525" s="37"/>
      <c r="EN525" s="37"/>
      <c r="EO525" s="37"/>
      <c r="EP525" s="37"/>
      <c r="EQ525" s="37"/>
      <c r="ER525" s="37"/>
      <c r="ES525" s="37"/>
      <c r="ET525" s="37"/>
      <c r="EU525" s="37"/>
      <c r="EV525" s="37"/>
      <c r="EW525" s="37"/>
      <c r="EX525" s="37"/>
      <c r="EY525" s="37"/>
      <c r="EZ525" s="37"/>
      <c r="FA525" s="37"/>
      <c r="FB525" s="37"/>
      <c r="FC525" s="37"/>
      <c r="FD525" s="37"/>
      <c r="FE525" s="37"/>
      <c r="FF525" s="37"/>
      <c r="FG525" s="37"/>
      <c r="FH525" s="37"/>
      <c r="FI525" s="37"/>
      <c r="FJ525" s="37"/>
      <c r="FK525" s="37"/>
      <c r="FL525" s="37"/>
      <c r="FM525" s="37"/>
      <c r="FN525" s="37"/>
      <c r="FO525" s="37"/>
      <c r="FP525" s="37"/>
      <c r="FQ525" s="37"/>
      <c r="FR525" s="37"/>
      <c r="FS525" s="37"/>
      <c r="FT525" s="37"/>
      <c r="FU525" s="37"/>
      <c r="FV525" s="37"/>
      <c r="FW525" s="37"/>
      <c r="FX525" s="37"/>
      <c r="FY525" s="37"/>
      <c r="FZ525" s="37"/>
      <c r="GA525" s="194"/>
      <c r="GB525" s="194"/>
      <c r="GC525" s="194"/>
      <c r="GD525" s="194"/>
      <c r="GE525" s="194"/>
      <c r="GF525" s="194"/>
      <c r="GG525" s="194"/>
      <c r="GH525" s="194"/>
      <c r="GI525" s="194"/>
      <c r="GJ525" s="194"/>
      <c r="GK525" s="194"/>
      <c r="GL525" s="194"/>
      <c r="GM525" s="194">
        <f t="shared" si="65"/>
        <v>0</v>
      </c>
      <c r="GN525" s="194">
        <f t="shared" si="66"/>
        <v>0</v>
      </c>
      <c r="GO525" s="194"/>
      <c r="GP525" s="194"/>
      <c r="GQ525" s="194"/>
      <c r="GR525" s="194"/>
      <c r="GS525" s="194"/>
      <c r="GT525" s="194"/>
      <c r="GU525" s="194"/>
      <c r="GV525" s="194"/>
      <c r="GW525" s="194"/>
      <c r="GX525" s="194">
        <f t="shared" si="67"/>
        <v>0</v>
      </c>
      <c r="GY525" s="194"/>
      <c r="GZ525" s="194"/>
      <c r="HA525" s="194"/>
      <c r="HB525" s="194"/>
      <c r="HC525" s="194"/>
      <c r="HD525" s="194"/>
      <c r="HE525" s="194"/>
      <c r="HF525" s="194"/>
      <c r="HG525" s="194"/>
      <c r="HH525" s="194"/>
      <c r="HI525" s="194"/>
      <c r="HJ525" s="194"/>
      <c r="HK525" s="194"/>
      <c r="HL525" s="194"/>
      <c r="HM525" s="194"/>
      <c r="HN525" s="194"/>
      <c r="HO525" s="194"/>
      <c r="HP525" s="194"/>
      <c r="HQ525" s="194"/>
      <c r="HR525" s="194"/>
      <c r="HS525" s="194"/>
      <c r="HT525" s="194"/>
      <c r="HU525" s="194"/>
    </row>
    <row r="526" spans="1:229" x14ac:dyDescent="0.25">
      <c r="A526" s="17"/>
      <c r="B526" s="18"/>
      <c r="C526" s="18"/>
      <c r="D526" s="19"/>
      <c r="E526" s="18"/>
      <c r="F526" s="18"/>
      <c r="G526" s="16">
        <f t="shared" si="62"/>
        <v>0</v>
      </c>
      <c r="H526" s="16">
        <f t="shared" si="63"/>
        <v>0</v>
      </c>
      <c r="I526" s="36">
        <f t="shared" si="64"/>
        <v>0</v>
      </c>
      <c r="J526" s="38"/>
      <c r="K526" s="38"/>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c r="DG526" s="37"/>
      <c r="DH526" s="37"/>
      <c r="DI526" s="37"/>
      <c r="DJ526" s="37"/>
      <c r="DK526" s="37"/>
      <c r="DL526" s="37"/>
      <c r="DM526" s="37"/>
      <c r="DN526" s="37"/>
      <c r="DO526" s="37"/>
      <c r="DP526" s="37"/>
      <c r="DQ526" s="37"/>
      <c r="DR526" s="37"/>
      <c r="DS526" s="37"/>
      <c r="DT526" s="37"/>
      <c r="DU526" s="37"/>
      <c r="DV526" s="37"/>
      <c r="DW526" s="37"/>
      <c r="DX526" s="37"/>
      <c r="DY526" s="37"/>
      <c r="DZ526" s="37"/>
      <c r="EA526" s="37"/>
      <c r="EB526" s="37"/>
      <c r="EC526" s="37"/>
      <c r="ED526" s="37"/>
      <c r="EE526" s="37"/>
      <c r="EF526" s="37"/>
      <c r="EG526" s="37"/>
      <c r="EH526" s="37"/>
      <c r="EI526" s="37"/>
      <c r="EJ526" s="37"/>
      <c r="EK526" s="37"/>
      <c r="EL526" s="37"/>
      <c r="EM526" s="37"/>
      <c r="EN526" s="37"/>
      <c r="EO526" s="37"/>
      <c r="EP526" s="37"/>
      <c r="EQ526" s="37"/>
      <c r="ER526" s="37"/>
      <c r="ES526" s="37"/>
      <c r="ET526" s="37"/>
      <c r="EU526" s="37"/>
      <c r="EV526" s="37"/>
      <c r="EW526" s="37"/>
      <c r="EX526" s="37"/>
      <c r="EY526" s="37"/>
      <c r="EZ526" s="37"/>
      <c r="FA526" s="37"/>
      <c r="FB526" s="37"/>
      <c r="FC526" s="37"/>
      <c r="FD526" s="37"/>
      <c r="FE526" s="37"/>
      <c r="FF526" s="37"/>
      <c r="FG526" s="37"/>
      <c r="FH526" s="37"/>
      <c r="FI526" s="37"/>
      <c r="FJ526" s="37"/>
      <c r="FK526" s="37"/>
      <c r="FL526" s="37"/>
      <c r="FM526" s="37"/>
      <c r="FN526" s="37"/>
      <c r="FO526" s="37"/>
      <c r="FP526" s="37"/>
      <c r="FQ526" s="37"/>
      <c r="FR526" s="37"/>
      <c r="FS526" s="37"/>
      <c r="FT526" s="37"/>
      <c r="FU526" s="37"/>
      <c r="FV526" s="37"/>
      <c r="FW526" s="37"/>
      <c r="FX526" s="37"/>
      <c r="FY526" s="37"/>
      <c r="FZ526" s="37"/>
      <c r="GA526" s="194"/>
      <c r="GB526" s="194"/>
      <c r="GC526" s="194"/>
      <c r="GD526" s="194"/>
      <c r="GE526" s="194"/>
      <c r="GF526" s="194"/>
      <c r="GG526" s="194"/>
      <c r="GH526" s="194"/>
      <c r="GI526" s="194"/>
      <c r="GJ526" s="194"/>
      <c r="GK526" s="194"/>
      <c r="GL526" s="194"/>
      <c r="GM526" s="194">
        <f t="shared" si="65"/>
        <v>0</v>
      </c>
      <c r="GN526" s="194">
        <f t="shared" si="66"/>
        <v>0</v>
      </c>
      <c r="GO526" s="194"/>
      <c r="GP526" s="194"/>
      <c r="GQ526" s="194"/>
      <c r="GR526" s="194"/>
      <c r="GS526" s="194"/>
      <c r="GT526" s="194"/>
      <c r="GU526" s="194"/>
      <c r="GV526" s="194"/>
      <c r="GW526" s="194"/>
      <c r="GX526" s="194">
        <f t="shared" si="67"/>
        <v>0</v>
      </c>
      <c r="GY526" s="194"/>
      <c r="GZ526" s="194"/>
      <c r="HA526" s="194"/>
      <c r="HB526" s="194"/>
      <c r="HC526" s="194"/>
      <c r="HD526" s="194"/>
      <c r="HE526" s="194"/>
      <c r="HF526" s="194"/>
      <c r="HG526" s="194"/>
      <c r="HH526" s="194"/>
      <c r="HI526" s="194"/>
      <c r="HJ526" s="194"/>
      <c r="HK526" s="194"/>
      <c r="HL526" s="194"/>
      <c r="HM526" s="194"/>
      <c r="HN526" s="194"/>
      <c r="HO526" s="194"/>
      <c r="HP526" s="194"/>
      <c r="HQ526" s="194"/>
      <c r="HR526" s="194"/>
      <c r="HS526" s="194"/>
      <c r="HT526" s="194"/>
      <c r="HU526" s="194"/>
    </row>
    <row r="527" spans="1:229" x14ac:dyDescent="0.25">
      <c r="A527" s="17"/>
      <c r="B527" s="18"/>
      <c r="C527" s="18"/>
      <c r="D527" s="19"/>
      <c r="E527" s="18"/>
      <c r="F527" s="18"/>
      <c r="G527" s="16">
        <f t="shared" si="62"/>
        <v>0</v>
      </c>
      <c r="H527" s="16">
        <f t="shared" si="63"/>
        <v>0</v>
      </c>
      <c r="I527" s="36">
        <f t="shared" si="64"/>
        <v>0</v>
      </c>
      <c r="J527" s="38"/>
      <c r="K527" s="38"/>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37"/>
      <c r="EA527" s="37"/>
      <c r="EB527" s="37"/>
      <c r="EC527" s="37"/>
      <c r="ED527" s="37"/>
      <c r="EE527" s="37"/>
      <c r="EF527" s="37"/>
      <c r="EG527" s="37"/>
      <c r="EH527" s="37"/>
      <c r="EI527" s="37"/>
      <c r="EJ527" s="37"/>
      <c r="EK527" s="37"/>
      <c r="EL527" s="37"/>
      <c r="EM527" s="37"/>
      <c r="EN527" s="37"/>
      <c r="EO527" s="37"/>
      <c r="EP527" s="37"/>
      <c r="EQ527" s="37"/>
      <c r="ER527" s="37"/>
      <c r="ES527" s="37"/>
      <c r="ET527" s="37"/>
      <c r="EU527" s="37"/>
      <c r="EV527" s="37"/>
      <c r="EW527" s="37"/>
      <c r="EX527" s="37"/>
      <c r="EY527" s="37"/>
      <c r="EZ527" s="37"/>
      <c r="FA527" s="37"/>
      <c r="FB527" s="37"/>
      <c r="FC527" s="37"/>
      <c r="FD527" s="37"/>
      <c r="FE527" s="37"/>
      <c r="FF527" s="37"/>
      <c r="FG527" s="37"/>
      <c r="FH527" s="37"/>
      <c r="FI527" s="37"/>
      <c r="FJ527" s="37"/>
      <c r="FK527" s="37"/>
      <c r="FL527" s="37"/>
      <c r="FM527" s="37"/>
      <c r="FN527" s="37"/>
      <c r="FO527" s="37"/>
      <c r="FP527" s="37"/>
      <c r="FQ527" s="37"/>
      <c r="FR527" s="37"/>
      <c r="FS527" s="37"/>
      <c r="FT527" s="37"/>
      <c r="FU527" s="37"/>
      <c r="FV527" s="37"/>
      <c r="FW527" s="37"/>
      <c r="FX527" s="37"/>
      <c r="FY527" s="37"/>
      <c r="FZ527" s="37"/>
      <c r="GA527" s="194"/>
      <c r="GB527" s="194"/>
      <c r="GC527" s="194"/>
      <c r="GD527" s="194"/>
      <c r="GE527" s="194"/>
      <c r="GF527" s="194"/>
      <c r="GG527" s="194"/>
      <c r="GH527" s="194"/>
      <c r="GI527" s="194"/>
      <c r="GJ527" s="194"/>
      <c r="GK527" s="194"/>
      <c r="GL527" s="194"/>
      <c r="GM527" s="194">
        <f t="shared" si="65"/>
        <v>0</v>
      </c>
      <c r="GN527" s="194">
        <f t="shared" si="66"/>
        <v>0</v>
      </c>
      <c r="GO527" s="194"/>
      <c r="GP527" s="194"/>
      <c r="GQ527" s="194"/>
      <c r="GR527" s="194"/>
      <c r="GS527" s="194"/>
      <c r="GT527" s="194"/>
      <c r="GU527" s="194"/>
      <c r="GV527" s="194"/>
      <c r="GW527" s="194"/>
      <c r="GX527" s="194">
        <f t="shared" si="67"/>
        <v>0</v>
      </c>
      <c r="GY527" s="194"/>
      <c r="GZ527" s="194"/>
      <c r="HA527" s="194"/>
      <c r="HB527" s="194"/>
      <c r="HC527" s="194"/>
      <c r="HD527" s="194"/>
      <c r="HE527" s="194"/>
      <c r="HF527" s="194"/>
      <c r="HG527" s="194"/>
      <c r="HH527" s="194"/>
      <c r="HI527" s="194"/>
      <c r="HJ527" s="194"/>
      <c r="HK527" s="194"/>
      <c r="HL527" s="194"/>
      <c r="HM527" s="194"/>
      <c r="HN527" s="194"/>
      <c r="HO527" s="194"/>
      <c r="HP527" s="194"/>
      <c r="HQ527" s="194"/>
      <c r="HR527" s="194"/>
      <c r="HS527" s="194"/>
      <c r="HT527" s="194"/>
      <c r="HU527" s="194"/>
    </row>
    <row r="528" spans="1:229" x14ac:dyDescent="0.25">
      <c r="A528" s="17"/>
      <c r="B528" s="18"/>
      <c r="C528" s="18"/>
      <c r="D528" s="19"/>
      <c r="E528" s="18"/>
      <c r="F528" s="18"/>
      <c r="G528" s="16">
        <f t="shared" si="62"/>
        <v>0</v>
      </c>
      <c r="H528" s="16">
        <f t="shared" si="63"/>
        <v>0</v>
      </c>
      <c r="I528" s="36">
        <f t="shared" si="64"/>
        <v>0</v>
      </c>
      <c r="J528" s="38"/>
      <c r="K528" s="38"/>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c r="DG528" s="37"/>
      <c r="DH528" s="37"/>
      <c r="DI528" s="37"/>
      <c r="DJ528" s="37"/>
      <c r="DK528" s="37"/>
      <c r="DL528" s="37"/>
      <c r="DM528" s="37"/>
      <c r="DN528" s="37"/>
      <c r="DO528" s="37"/>
      <c r="DP528" s="37"/>
      <c r="DQ528" s="37"/>
      <c r="DR528" s="37"/>
      <c r="DS528" s="37"/>
      <c r="DT528" s="37"/>
      <c r="DU528" s="37"/>
      <c r="DV528" s="37"/>
      <c r="DW528" s="37"/>
      <c r="DX528" s="37"/>
      <c r="DY528" s="37"/>
      <c r="DZ528" s="37"/>
      <c r="EA528" s="37"/>
      <c r="EB528" s="37"/>
      <c r="EC528" s="37"/>
      <c r="ED528" s="37"/>
      <c r="EE528" s="37"/>
      <c r="EF528" s="37"/>
      <c r="EG528" s="37"/>
      <c r="EH528" s="37"/>
      <c r="EI528" s="37"/>
      <c r="EJ528" s="37"/>
      <c r="EK528" s="37"/>
      <c r="EL528" s="37"/>
      <c r="EM528" s="37"/>
      <c r="EN528" s="37"/>
      <c r="EO528" s="37"/>
      <c r="EP528" s="37"/>
      <c r="EQ528" s="37"/>
      <c r="ER528" s="37"/>
      <c r="ES528" s="37"/>
      <c r="ET528" s="37"/>
      <c r="EU528" s="37"/>
      <c r="EV528" s="37"/>
      <c r="EW528" s="37"/>
      <c r="EX528" s="37"/>
      <c r="EY528" s="37"/>
      <c r="EZ528" s="37"/>
      <c r="FA528" s="37"/>
      <c r="FB528" s="37"/>
      <c r="FC528" s="37"/>
      <c r="FD528" s="37"/>
      <c r="FE528" s="37"/>
      <c r="FF528" s="37"/>
      <c r="FG528" s="37"/>
      <c r="FH528" s="37"/>
      <c r="FI528" s="37"/>
      <c r="FJ528" s="37"/>
      <c r="FK528" s="37"/>
      <c r="FL528" s="37"/>
      <c r="FM528" s="37"/>
      <c r="FN528" s="37"/>
      <c r="FO528" s="37"/>
      <c r="FP528" s="37"/>
      <c r="FQ528" s="37"/>
      <c r="FR528" s="37"/>
      <c r="FS528" s="37"/>
      <c r="FT528" s="37"/>
      <c r="FU528" s="37"/>
      <c r="FV528" s="37"/>
      <c r="FW528" s="37"/>
      <c r="FX528" s="37"/>
      <c r="FY528" s="37"/>
      <c r="FZ528" s="37"/>
      <c r="GA528" s="194"/>
      <c r="GB528" s="194"/>
      <c r="GC528" s="194"/>
      <c r="GD528" s="194"/>
      <c r="GE528" s="194"/>
      <c r="GF528" s="194"/>
      <c r="GG528" s="194"/>
      <c r="GH528" s="194"/>
      <c r="GI528" s="194"/>
      <c r="GJ528" s="194"/>
      <c r="GK528" s="194"/>
      <c r="GL528" s="194"/>
      <c r="GM528" s="194">
        <f t="shared" si="65"/>
        <v>0</v>
      </c>
      <c r="GN528" s="194">
        <f t="shared" si="66"/>
        <v>0</v>
      </c>
      <c r="GO528" s="194"/>
      <c r="GP528" s="194"/>
      <c r="GQ528" s="194"/>
      <c r="GR528" s="194"/>
      <c r="GS528" s="194"/>
      <c r="GT528" s="194"/>
      <c r="GU528" s="194"/>
      <c r="GV528" s="194"/>
      <c r="GW528" s="194"/>
      <c r="GX528" s="194">
        <f t="shared" si="67"/>
        <v>0</v>
      </c>
      <c r="GY528" s="194"/>
      <c r="GZ528" s="194"/>
      <c r="HA528" s="194"/>
      <c r="HB528" s="194"/>
      <c r="HC528" s="194"/>
      <c r="HD528" s="194"/>
      <c r="HE528" s="194"/>
      <c r="HF528" s="194"/>
      <c r="HG528" s="194"/>
      <c r="HH528" s="194"/>
      <c r="HI528" s="194"/>
      <c r="HJ528" s="194"/>
      <c r="HK528" s="194"/>
      <c r="HL528" s="194"/>
      <c r="HM528" s="194"/>
      <c r="HN528" s="194"/>
      <c r="HO528" s="194"/>
      <c r="HP528" s="194"/>
      <c r="HQ528" s="194"/>
      <c r="HR528" s="194"/>
      <c r="HS528" s="194"/>
      <c r="HT528" s="194"/>
      <c r="HU528" s="194"/>
    </row>
    <row r="529" spans="1:229" x14ac:dyDescent="0.25">
      <c r="A529" s="17"/>
      <c r="B529" s="18"/>
      <c r="C529" s="18"/>
      <c r="D529" s="19"/>
      <c r="E529" s="18"/>
      <c r="F529" s="18"/>
      <c r="G529" s="16">
        <f t="shared" si="62"/>
        <v>0</v>
      </c>
      <c r="H529" s="16">
        <f t="shared" si="63"/>
        <v>0</v>
      </c>
      <c r="I529" s="36">
        <f t="shared" si="64"/>
        <v>0</v>
      </c>
      <c r="J529" s="38"/>
      <c r="K529" s="38"/>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c r="DG529" s="37"/>
      <c r="DH529" s="37"/>
      <c r="DI529" s="37"/>
      <c r="DJ529" s="37"/>
      <c r="DK529" s="37"/>
      <c r="DL529" s="37"/>
      <c r="DM529" s="37"/>
      <c r="DN529" s="37"/>
      <c r="DO529" s="37"/>
      <c r="DP529" s="37"/>
      <c r="DQ529" s="37"/>
      <c r="DR529" s="37"/>
      <c r="DS529" s="37"/>
      <c r="DT529" s="37"/>
      <c r="DU529" s="37"/>
      <c r="DV529" s="37"/>
      <c r="DW529" s="37"/>
      <c r="DX529" s="37"/>
      <c r="DY529" s="37"/>
      <c r="DZ529" s="37"/>
      <c r="EA529" s="37"/>
      <c r="EB529" s="37"/>
      <c r="EC529" s="37"/>
      <c r="ED529" s="37"/>
      <c r="EE529" s="37"/>
      <c r="EF529" s="37"/>
      <c r="EG529" s="37"/>
      <c r="EH529" s="37"/>
      <c r="EI529" s="37"/>
      <c r="EJ529" s="37"/>
      <c r="EK529" s="37"/>
      <c r="EL529" s="37"/>
      <c r="EM529" s="37"/>
      <c r="EN529" s="37"/>
      <c r="EO529" s="37"/>
      <c r="EP529" s="37"/>
      <c r="EQ529" s="37"/>
      <c r="ER529" s="37"/>
      <c r="ES529" s="37"/>
      <c r="ET529" s="37"/>
      <c r="EU529" s="37"/>
      <c r="EV529" s="37"/>
      <c r="EW529" s="37"/>
      <c r="EX529" s="37"/>
      <c r="EY529" s="37"/>
      <c r="EZ529" s="37"/>
      <c r="FA529" s="37"/>
      <c r="FB529" s="37"/>
      <c r="FC529" s="37"/>
      <c r="FD529" s="37"/>
      <c r="FE529" s="37"/>
      <c r="FF529" s="37"/>
      <c r="FG529" s="37"/>
      <c r="FH529" s="37"/>
      <c r="FI529" s="37"/>
      <c r="FJ529" s="37"/>
      <c r="FK529" s="37"/>
      <c r="FL529" s="37"/>
      <c r="FM529" s="37"/>
      <c r="FN529" s="37"/>
      <c r="FO529" s="37"/>
      <c r="FP529" s="37"/>
      <c r="FQ529" s="37"/>
      <c r="FR529" s="37"/>
      <c r="FS529" s="37"/>
      <c r="FT529" s="37"/>
      <c r="FU529" s="37"/>
      <c r="FV529" s="37"/>
      <c r="FW529" s="37"/>
      <c r="FX529" s="37"/>
      <c r="FY529" s="37"/>
      <c r="FZ529" s="37"/>
      <c r="GA529" s="194"/>
      <c r="GB529" s="194"/>
      <c r="GC529" s="194"/>
      <c r="GD529" s="194"/>
      <c r="GE529" s="194"/>
      <c r="GF529" s="194"/>
      <c r="GG529" s="194"/>
      <c r="GH529" s="194"/>
      <c r="GI529" s="194"/>
      <c r="GJ529" s="194"/>
      <c r="GK529" s="194"/>
      <c r="GL529" s="194"/>
      <c r="GM529" s="194">
        <f t="shared" si="65"/>
        <v>0</v>
      </c>
      <c r="GN529" s="194">
        <f t="shared" si="66"/>
        <v>0</v>
      </c>
      <c r="GO529" s="194"/>
      <c r="GP529" s="194"/>
      <c r="GQ529" s="194"/>
      <c r="GR529" s="194"/>
      <c r="GS529" s="194"/>
      <c r="GT529" s="194"/>
      <c r="GU529" s="194"/>
      <c r="GV529" s="194"/>
      <c r="GW529" s="194"/>
      <c r="GX529" s="194">
        <f t="shared" si="67"/>
        <v>0</v>
      </c>
      <c r="GY529" s="194"/>
      <c r="GZ529" s="194"/>
      <c r="HA529" s="194"/>
      <c r="HB529" s="194"/>
      <c r="HC529" s="194"/>
      <c r="HD529" s="194"/>
      <c r="HE529" s="194"/>
      <c r="HF529" s="194"/>
      <c r="HG529" s="194"/>
      <c r="HH529" s="194"/>
      <c r="HI529" s="194"/>
      <c r="HJ529" s="194"/>
      <c r="HK529" s="194"/>
      <c r="HL529" s="194"/>
      <c r="HM529" s="194"/>
      <c r="HN529" s="194"/>
      <c r="HO529" s="194"/>
      <c r="HP529" s="194"/>
      <c r="HQ529" s="194"/>
      <c r="HR529" s="194"/>
      <c r="HS529" s="194"/>
      <c r="HT529" s="194"/>
      <c r="HU529" s="194"/>
    </row>
    <row r="530" spans="1:229" x14ac:dyDescent="0.25">
      <c r="A530" s="17"/>
      <c r="B530" s="18"/>
      <c r="C530" s="18"/>
      <c r="D530" s="19"/>
      <c r="E530" s="18"/>
      <c r="F530" s="18"/>
      <c r="G530" s="16">
        <f t="shared" si="62"/>
        <v>0</v>
      </c>
      <c r="H530" s="16">
        <f t="shared" si="63"/>
        <v>0</v>
      </c>
      <c r="I530" s="36">
        <f t="shared" si="64"/>
        <v>0</v>
      </c>
      <c r="J530" s="38"/>
      <c r="K530" s="38"/>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c r="DG530" s="37"/>
      <c r="DH530" s="37"/>
      <c r="DI530" s="37"/>
      <c r="DJ530" s="37"/>
      <c r="DK530" s="37"/>
      <c r="DL530" s="37"/>
      <c r="DM530" s="37"/>
      <c r="DN530" s="37"/>
      <c r="DO530" s="37"/>
      <c r="DP530" s="37"/>
      <c r="DQ530" s="37"/>
      <c r="DR530" s="37"/>
      <c r="DS530" s="37"/>
      <c r="DT530" s="37"/>
      <c r="DU530" s="37"/>
      <c r="DV530" s="37"/>
      <c r="DW530" s="37"/>
      <c r="DX530" s="37"/>
      <c r="DY530" s="37"/>
      <c r="DZ530" s="37"/>
      <c r="EA530" s="37"/>
      <c r="EB530" s="37"/>
      <c r="EC530" s="37"/>
      <c r="ED530" s="37"/>
      <c r="EE530" s="37"/>
      <c r="EF530" s="37"/>
      <c r="EG530" s="37"/>
      <c r="EH530" s="37"/>
      <c r="EI530" s="37"/>
      <c r="EJ530" s="37"/>
      <c r="EK530" s="37"/>
      <c r="EL530" s="37"/>
      <c r="EM530" s="37"/>
      <c r="EN530" s="37"/>
      <c r="EO530" s="37"/>
      <c r="EP530" s="37"/>
      <c r="EQ530" s="37"/>
      <c r="ER530" s="37"/>
      <c r="ES530" s="37"/>
      <c r="ET530" s="37"/>
      <c r="EU530" s="37"/>
      <c r="EV530" s="37"/>
      <c r="EW530" s="37"/>
      <c r="EX530" s="37"/>
      <c r="EY530" s="37"/>
      <c r="EZ530" s="37"/>
      <c r="FA530" s="37"/>
      <c r="FB530" s="37"/>
      <c r="FC530" s="37"/>
      <c r="FD530" s="37"/>
      <c r="FE530" s="37"/>
      <c r="FF530" s="37"/>
      <c r="FG530" s="37"/>
      <c r="FH530" s="37"/>
      <c r="FI530" s="37"/>
      <c r="FJ530" s="37"/>
      <c r="FK530" s="37"/>
      <c r="FL530" s="37"/>
      <c r="FM530" s="37"/>
      <c r="FN530" s="37"/>
      <c r="FO530" s="37"/>
      <c r="FP530" s="37"/>
      <c r="FQ530" s="37"/>
      <c r="FR530" s="37"/>
      <c r="FS530" s="37"/>
      <c r="FT530" s="37"/>
      <c r="FU530" s="37"/>
      <c r="FV530" s="37"/>
      <c r="FW530" s="37"/>
      <c r="FX530" s="37"/>
      <c r="FY530" s="37"/>
      <c r="FZ530" s="37"/>
      <c r="GA530" s="194"/>
      <c r="GB530" s="194"/>
      <c r="GC530" s="194"/>
      <c r="GD530" s="194"/>
      <c r="GE530" s="194"/>
      <c r="GF530" s="194"/>
      <c r="GG530" s="194"/>
      <c r="GH530" s="194"/>
      <c r="GI530" s="194"/>
      <c r="GJ530" s="194"/>
      <c r="GK530" s="194"/>
      <c r="GL530" s="194"/>
      <c r="GM530" s="194">
        <f t="shared" si="65"/>
        <v>0</v>
      </c>
      <c r="GN530" s="194">
        <f t="shared" si="66"/>
        <v>0</v>
      </c>
      <c r="GO530" s="194"/>
      <c r="GP530" s="194"/>
      <c r="GQ530" s="194"/>
      <c r="GR530" s="194"/>
      <c r="GS530" s="194"/>
      <c r="GT530" s="194"/>
      <c r="GU530" s="194"/>
      <c r="GV530" s="194"/>
      <c r="GW530" s="194"/>
      <c r="GX530" s="194">
        <f t="shared" si="67"/>
        <v>0</v>
      </c>
      <c r="GY530" s="194"/>
      <c r="GZ530" s="194"/>
      <c r="HA530" s="194"/>
      <c r="HB530" s="194"/>
      <c r="HC530" s="194"/>
      <c r="HD530" s="194"/>
      <c r="HE530" s="194"/>
      <c r="HF530" s="194"/>
      <c r="HG530" s="194"/>
      <c r="HH530" s="194"/>
      <c r="HI530" s="194"/>
      <c r="HJ530" s="194"/>
      <c r="HK530" s="194"/>
      <c r="HL530" s="194"/>
      <c r="HM530" s="194"/>
      <c r="HN530" s="194"/>
      <c r="HO530" s="194"/>
      <c r="HP530" s="194"/>
      <c r="HQ530" s="194"/>
      <c r="HR530" s="194"/>
      <c r="HS530" s="194"/>
      <c r="HT530" s="194"/>
      <c r="HU530" s="194"/>
    </row>
    <row r="531" spans="1:229" x14ac:dyDescent="0.25">
      <c r="A531" s="17"/>
      <c r="B531" s="18"/>
      <c r="C531" s="18"/>
      <c r="D531" s="19"/>
      <c r="E531" s="18"/>
      <c r="F531" s="18"/>
      <c r="G531" s="16">
        <f t="shared" si="62"/>
        <v>0</v>
      </c>
      <c r="H531" s="16">
        <f t="shared" si="63"/>
        <v>0</v>
      </c>
      <c r="I531" s="36">
        <f t="shared" si="64"/>
        <v>0</v>
      </c>
      <c r="J531" s="38"/>
      <c r="K531" s="38"/>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37"/>
      <c r="EA531" s="37"/>
      <c r="EB531" s="37"/>
      <c r="EC531" s="37"/>
      <c r="ED531" s="37"/>
      <c r="EE531" s="37"/>
      <c r="EF531" s="37"/>
      <c r="EG531" s="37"/>
      <c r="EH531" s="37"/>
      <c r="EI531" s="37"/>
      <c r="EJ531" s="37"/>
      <c r="EK531" s="37"/>
      <c r="EL531" s="37"/>
      <c r="EM531" s="37"/>
      <c r="EN531" s="37"/>
      <c r="EO531" s="37"/>
      <c r="EP531" s="37"/>
      <c r="EQ531" s="37"/>
      <c r="ER531" s="37"/>
      <c r="ES531" s="37"/>
      <c r="ET531" s="37"/>
      <c r="EU531" s="37"/>
      <c r="EV531" s="37"/>
      <c r="EW531" s="37"/>
      <c r="EX531" s="37"/>
      <c r="EY531" s="37"/>
      <c r="EZ531" s="37"/>
      <c r="FA531" s="37"/>
      <c r="FB531" s="37"/>
      <c r="FC531" s="37"/>
      <c r="FD531" s="37"/>
      <c r="FE531" s="37"/>
      <c r="FF531" s="37"/>
      <c r="FG531" s="37"/>
      <c r="FH531" s="37"/>
      <c r="FI531" s="37"/>
      <c r="FJ531" s="37"/>
      <c r="FK531" s="37"/>
      <c r="FL531" s="37"/>
      <c r="FM531" s="37"/>
      <c r="FN531" s="37"/>
      <c r="FO531" s="37"/>
      <c r="FP531" s="37"/>
      <c r="FQ531" s="37"/>
      <c r="FR531" s="37"/>
      <c r="FS531" s="37"/>
      <c r="FT531" s="37"/>
      <c r="FU531" s="37"/>
      <c r="FV531" s="37"/>
      <c r="FW531" s="37"/>
      <c r="FX531" s="37"/>
      <c r="FY531" s="37"/>
      <c r="FZ531" s="37"/>
      <c r="GA531" s="194"/>
      <c r="GB531" s="194"/>
      <c r="GC531" s="194"/>
      <c r="GD531" s="194"/>
      <c r="GE531" s="194"/>
      <c r="GF531" s="194"/>
      <c r="GG531" s="194"/>
      <c r="GH531" s="194"/>
      <c r="GI531" s="194"/>
      <c r="GJ531" s="194"/>
      <c r="GK531" s="194"/>
      <c r="GL531" s="194"/>
      <c r="GM531" s="194">
        <f t="shared" si="65"/>
        <v>0</v>
      </c>
      <c r="GN531" s="194">
        <f t="shared" si="66"/>
        <v>0</v>
      </c>
      <c r="GO531" s="194"/>
      <c r="GP531" s="194"/>
      <c r="GQ531" s="194"/>
      <c r="GR531" s="194"/>
      <c r="GS531" s="194"/>
      <c r="GT531" s="194"/>
      <c r="GU531" s="194"/>
      <c r="GV531" s="194"/>
      <c r="GW531" s="194"/>
      <c r="GX531" s="194">
        <f t="shared" si="67"/>
        <v>0</v>
      </c>
      <c r="GY531" s="194"/>
      <c r="GZ531" s="194"/>
      <c r="HA531" s="194"/>
      <c r="HB531" s="194"/>
      <c r="HC531" s="194"/>
      <c r="HD531" s="194"/>
      <c r="HE531" s="194"/>
      <c r="HF531" s="194"/>
      <c r="HG531" s="194"/>
      <c r="HH531" s="194"/>
      <c r="HI531" s="194"/>
      <c r="HJ531" s="194"/>
      <c r="HK531" s="194"/>
      <c r="HL531" s="194"/>
      <c r="HM531" s="194"/>
      <c r="HN531" s="194"/>
      <c r="HO531" s="194"/>
      <c r="HP531" s="194"/>
      <c r="HQ531" s="194"/>
      <c r="HR531" s="194"/>
      <c r="HS531" s="194"/>
      <c r="HT531" s="194"/>
      <c r="HU531" s="194"/>
    </row>
    <row r="532" spans="1:229" x14ac:dyDescent="0.25">
      <c r="A532" s="17"/>
      <c r="B532" s="18"/>
      <c r="C532" s="18"/>
      <c r="D532" s="19"/>
      <c r="E532" s="18"/>
      <c r="F532" s="18"/>
      <c r="G532" s="16">
        <f t="shared" si="62"/>
        <v>0</v>
      </c>
      <c r="H532" s="16">
        <f t="shared" si="63"/>
        <v>0</v>
      </c>
      <c r="I532" s="36">
        <f t="shared" si="64"/>
        <v>0</v>
      </c>
      <c r="J532" s="38"/>
      <c r="K532" s="38"/>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c r="DG532" s="37"/>
      <c r="DH532" s="37"/>
      <c r="DI532" s="37"/>
      <c r="DJ532" s="37"/>
      <c r="DK532" s="37"/>
      <c r="DL532" s="37"/>
      <c r="DM532" s="37"/>
      <c r="DN532" s="37"/>
      <c r="DO532" s="37"/>
      <c r="DP532" s="37"/>
      <c r="DQ532" s="37"/>
      <c r="DR532" s="37"/>
      <c r="DS532" s="37"/>
      <c r="DT532" s="37"/>
      <c r="DU532" s="37"/>
      <c r="DV532" s="37"/>
      <c r="DW532" s="37"/>
      <c r="DX532" s="37"/>
      <c r="DY532" s="37"/>
      <c r="DZ532" s="37"/>
      <c r="EA532" s="37"/>
      <c r="EB532" s="37"/>
      <c r="EC532" s="37"/>
      <c r="ED532" s="37"/>
      <c r="EE532" s="37"/>
      <c r="EF532" s="37"/>
      <c r="EG532" s="37"/>
      <c r="EH532" s="37"/>
      <c r="EI532" s="37"/>
      <c r="EJ532" s="37"/>
      <c r="EK532" s="37"/>
      <c r="EL532" s="37"/>
      <c r="EM532" s="37"/>
      <c r="EN532" s="37"/>
      <c r="EO532" s="37"/>
      <c r="EP532" s="37"/>
      <c r="EQ532" s="37"/>
      <c r="ER532" s="37"/>
      <c r="ES532" s="37"/>
      <c r="ET532" s="37"/>
      <c r="EU532" s="37"/>
      <c r="EV532" s="37"/>
      <c r="EW532" s="37"/>
      <c r="EX532" s="37"/>
      <c r="EY532" s="37"/>
      <c r="EZ532" s="37"/>
      <c r="FA532" s="37"/>
      <c r="FB532" s="37"/>
      <c r="FC532" s="37"/>
      <c r="FD532" s="37"/>
      <c r="FE532" s="37"/>
      <c r="FF532" s="37"/>
      <c r="FG532" s="37"/>
      <c r="FH532" s="37"/>
      <c r="FI532" s="37"/>
      <c r="FJ532" s="37"/>
      <c r="FK532" s="37"/>
      <c r="FL532" s="37"/>
      <c r="FM532" s="37"/>
      <c r="FN532" s="37"/>
      <c r="FO532" s="37"/>
      <c r="FP532" s="37"/>
      <c r="FQ532" s="37"/>
      <c r="FR532" s="37"/>
      <c r="FS532" s="37"/>
      <c r="FT532" s="37"/>
      <c r="FU532" s="37"/>
      <c r="FV532" s="37"/>
      <c r="FW532" s="37"/>
      <c r="FX532" s="37"/>
      <c r="FY532" s="37"/>
      <c r="FZ532" s="37"/>
      <c r="GA532" s="194"/>
      <c r="GB532" s="194"/>
      <c r="GC532" s="194"/>
      <c r="GD532" s="194"/>
      <c r="GE532" s="194"/>
      <c r="GF532" s="194"/>
      <c r="GG532" s="194"/>
      <c r="GH532" s="194"/>
      <c r="GI532" s="194"/>
      <c r="GJ532" s="194"/>
      <c r="GK532" s="194"/>
      <c r="GL532" s="194"/>
      <c r="GM532" s="194">
        <f t="shared" si="65"/>
        <v>0</v>
      </c>
      <c r="GN532" s="194">
        <f t="shared" si="66"/>
        <v>0</v>
      </c>
      <c r="GO532" s="194"/>
      <c r="GP532" s="194"/>
      <c r="GQ532" s="194"/>
      <c r="GR532" s="194"/>
      <c r="GS532" s="194"/>
      <c r="GT532" s="194"/>
      <c r="GU532" s="194"/>
      <c r="GV532" s="194"/>
      <c r="GW532" s="194"/>
      <c r="GX532" s="194">
        <f t="shared" si="67"/>
        <v>0</v>
      </c>
      <c r="GY532" s="194"/>
      <c r="GZ532" s="194"/>
      <c r="HA532" s="194"/>
      <c r="HB532" s="194"/>
      <c r="HC532" s="194"/>
      <c r="HD532" s="194"/>
      <c r="HE532" s="194"/>
      <c r="HF532" s="194"/>
      <c r="HG532" s="194"/>
      <c r="HH532" s="194"/>
      <c r="HI532" s="194"/>
      <c r="HJ532" s="194"/>
      <c r="HK532" s="194"/>
      <c r="HL532" s="194"/>
      <c r="HM532" s="194"/>
      <c r="HN532" s="194"/>
      <c r="HO532" s="194"/>
      <c r="HP532" s="194"/>
      <c r="HQ532" s="194"/>
      <c r="HR532" s="194"/>
      <c r="HS532" s="194"/>
      <c r="HT532" s="194"/>
      <c r="HU532" s="194"/>
    </row>
    <row r="533" spans="1:229" x14ac:dyDescent="0.25">
      <c r="A533" s="17"/>
      <c r="B533" s="18"/>
      <c r="C533" s="18"/>
      <c r="D533" s="19"/>
      <c r="E533" s="18"/>
      <c r="F533" s="18"/>
      <c r="G533" s="16">
        <f t="shared" si="62"/>
        <v>0</v>
      </c>
      <c r="H533" s="16">
        <f t="shared" si="63"/>
        <v>0</v>
      </c>
      <c r="I533" s="36">
        <f t="shared" si="64"/>
        <v>0</v>
      </c>
      <c r="J533" s="38"/>
      <c r="K533" s="38"/>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c r="DG533" s="37"/>
      <c r="DH533" s="37"/>
      <c r="DI533" s="37"/>
      <c r="DJ533" s="37"/>
      <c r="DK533" s="37"/>
      <c r="DL533" s="37"/>
      <c r="DM533" s="37"/>
      <c r="DN533" s="37"/>
      <c r="DO533" s="37"/>
      <c r="DP533" s="37"/>
      <c r="DQ533" s="37"/>
      <c r="DR533" s="37"/>
      <c r="DS533" s="37"/>
      <c r="DT533" s="37"/>
      <c r="DU533" s="37"/>
      <c r="DV533" s="37"/>
      <c r="DW533" s="37"/>
      <c r="DX533" s="37"/>
      <c r="DY533" s="37"/>
      <c r="DZ533" s="37"/>
      <c r="EA533" s="37"/>
      <c r="EB533" s="37"/>
      <c r="EC533" s="37"/>
      <c r="ED533" s="37"/>
      <c r="EE533" s="37"/>
      <c r="EF533" s="37"/>
      <c r="EG533" s="37"/>
      <c r="EH533" s="37"/>
      <c r="EI533" s="37"/>
      <c r="EJ533" s="37"/>
      <c r="EK533" s="37"/>
      <c r="EL533" s="37"/>
      <c r="EM533" s="37"/>
      <c r="EN533" s="37"/>
      <c r="EO533" s="37"/>
      <c r="EP533" s="37"/>
      <c r="EQ533" s="37"/>
      <c r="ER533" s="37"/>
      <c r="ES533" s="37"/>
      <c r="ET533" s="37"/>
      <c r="EU533" s="37"/>
      <c r="EV533" s="37"/>
      <c r="EW533" s="37"/>
      <c r="EX533" s="37"/>
      <c r="EY533" s="37"/>
      <c r="EZ533" s="37"/>
      <c r="FA533" s="37"/>
      <c r="FB533" s="37"/>
      <c r="FC533" s="37"/>
      <c r="FD533" s="37"/>
      <c r="FE533" s="37"/>
      <c r="FF533" s="37"/>
      <c r="FG533" s="37"/>
      <c r="FH533" s="37"/>
      <c r="FI533" s="37"/>
      <c r="FJ533" s="37"/>
      <c r="FK533" s="37"/>
      <c r="FL533" s="37"/>
      <c r="FM533" s="37"/>
      <c r="FN533" s="37"/>
      <c r="FO533" s="37"/>
      <c r="FP533" s="37"/>
      <c r="FQ533" s="37"/>
      <c r="FR533" s="37"/>
      <c r="FS533" s="37"/>
      <c r="FT533" s="37"/>
      <c r="FU533" s="37"/>
      <c r="FV533" s="37"/>
      <c r="FW533" s="37"/>
      <c r="FX533" s="37"/>
      <c r="FY533" s="37"/>
      <c r="FZ533" s="37"/>
      <c r="GA533" s="194"/>
      <c r="GB533" s="194"/>
      <c r="GC533" s="194"/>
      <c r="GD533" s="194"/>
      <c r="GE533" s="194"/>
      <c r="GF533" s="194"/>
      <c r="GG533" s="194"/>
      <c r="GH533" s="194"/>
      <c r="GI533" s="194"/>
      <c r="GJ533" s="194"/>
      <c r="GK533" s="194"/>
      <c r="GL533" s="194"/>
      <c r="GM533" s="194">
        <f t="shared" si="65"/>
        <v>0</v>
      </c>
      <c r="GN533" s="194">
        <f t="shared" si="66"/>
        <v>0</v>
      </c>
      <c r="GO533" s="194"/>
      <c r="GP533" s="194"/>
      <c r="GQ533" s="194"/>
      <c r="GR533" s="194"/>
      <c r="GS533" s="194"/>
      <c r="GT533" s="194"/>
      <c r="GU533" s="194"/>
      <c r="GV533" s="194"/>
      <c r="GW533" s="194"/>
      <c r="GX533" s="194">
        <f t="shared" si="67"/>
        <v>0</v>
      </c>
      <c r="GY533" s="194"/>
      <c r="GZ533" s="194"/>
      <c r="HA533" s="194"/>
      <c r="HB533" s="194"/>
      <c r="HC533" s="194"/>
      <c r="HD533" s="194"/>
      <c r="HE533" s="194"/>
      <c r="HF533" s="194"/>
      <c r="HG533" s="194"/>
      <c r="HH533" s="194"/>
      <c r="HI533" s="194"/>
      <c r="HJ533" s="194"/>
      <c r="HK533" s="194"/>
      <c r="HL533" s="194"/>
      <c r="HM533" s="194"/>
      <c r="HN533" s="194"/>
      <c r="HO533" s="194"/>
      <c r="HP533" s="194"/>
      <c r="HQ533" s="194"/>
      <c r="HR533" s="194"/>
      <c r="HS533" s="194"/>
      <c r="HT533" s="194"/>
      <c r="HU533" s="194"/>
    </row>
    <row r="534" spans="1:229" x14ac:dyDescent="0.25">
      <c r="A534" s="17"/>
      <c r="B534" s="18"/>
      <c r="C534" s="18"/>
      <c r="D534" s="19"/>
      <c r="E534" s="18"/>
      <c r="F534" s="18"/>
      <c r="G534" s="16">
        <f t="shared" si="62"/>
        <v>0</v>
      </c>
      <c r="H534" s="16">
        <f t="shared" si="63"/>
        <v>0</v>
      </c>
      <c r="I534" s="36">
        <f t="shared" si="64"/>
        <v>0</v>
      </c>
      <c r="J534" s="38"/>
      <c r="K534" s="38"/>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c r="DG534" s="37"/>
      <c r="DH534" s="37"/>
      <c r="DI534" s="37"/>
      <c r="DJ534" s="37"/>
      <c r="DK534" s="37"/>
      <c r="DL534" s="37"/>
      <c r="DM534" s="37"/>
      <c r="DN534" s="37"/>
      <c r="DO534" s="37"/>
      <c r="DP534" s="37"/>
      <c r="DQ534" s="37"/>
      <c r="DR534" s="37"/>
      <c r="DS534" s="37"/>
      <c r="DT534" s="37"/>
      <c r="DU534" s="37"/>
      <c r="DV534" s="37"/>
      <c r="DW534" s="37"/>
      <c r="DX534" s="37"/>
      <c r="DY534" s="37"/>
      <c r="DZ534" s="37"/>
      <c r="EA534" s="37"/>
      <c r="EB534" s="37"/>
      <c r="EC534" s="37"/>
      <c r="ED534" s="37"/>
      <c r="EE534" s="37"/>
      <c r="EF534" s="37"/>
      <c r="EG534" s="37"/>
      <c r="EH534" s="37"/>
      <c r="EI534" s="37"/>
      <c r="EJ534" s="37"/>
      <c r="EK534" s="37"/>
      <c r="EL534" s="37"/>
      <c r="EM534" s="37"/>
      <c r="EN534" s="37"/>
      <c r="EO534" s="37"/>
      <c r="EP534" s="37"/>
      <c r="EQ534" s="37"/>
      <c r="ER534" s="37"/>
      <c r="ES534" s="37"/>
      <c r="ET534" s="37"/>
      <c r="EU534" s="37"/>
      <c r="EV534" s="37"/>
      <c r="EW534" s="37"/>
      <c r="EX534" s="37"/>
      <c r="EY534" s="37"/>
      <c r="EZ534" s="37"/>
      <c r="FA534" s="37"/>
      <c r="FB534" s="37"/>
      <c r="FC534" s="37"/>
      <c r="FD534" s="37"/>
      <c r="FE534" s="37"/>
      <c r="FF534" s="37"/>
      <c r="FG534" s="37"/>
      <c r="FH534" s="37"/>
      <c r="FI534" s="37"/>
      <c r="FJ534" s="37"/>
      <c r="FK534" s="37"/>
      <c r="FL534" s="37"/>
      <c r="FM534" s="37"/>
      <c r="FN534" s="37"/>
      <c r="FO534" s="37"/>
      <c r="FP534" s="37"/>
      <c r="FQ534" s="37"/>
      <c r="FR534" s="37"/>
      <c r="FS534" s="37"/>
      <c r="FT534" s="37"/>
      <c r="FU534" s="37"/>
      <c r="FV534" s="37"/>
      <c r="FW534" s="37"/>
      <c r="FX534" s="37"/>
      <c r="FY534" s="37"/>
      <c r="FZ534" s="37"/>
      <c r="GA534" s="194"/>
      <c r="GB534" s="194"/>
      <c r="GC534" s="194"/>
      <c r="GD534" s="194"/>
      <c r="GE534" s="194"/>
      <c r="GF534" s="194"/>
      <c r="GG534" s="194"/>
      <c r="GH534" s="194"/>
      <c r="GI534" s="194"/>
      <c r="GJ534" s="194"/>
      <c r="GK534" s="194"/>
      <c r="GL534" s="194"/>
      <c r="GM534" s="194">
        <f t="shared" si="65"/>
        <v>0</v>
      </c>
      <c r="GN534" s="194">
        <f t="shared" si="66"/>
        <v>0</v>
      </c>
      <c r="GO534" s="194"/>
      <c r="GP534" s="194"/>
      <c r="GQ534" s="194"/>
      <c r="GR534" s="194"/>
      <c r="GS534" s="194"/>
      <c r="GT534" s="194"/>
      <c r="GU534" s="194"/>
      <c r="GV534" s="194"/>
      <c r="GW534" s="194"/>
      <c r="GX534" s="194">
        <f t="shared" si="67"/>
        <v>0</v>
      </c>
      <c r="GY534" s="194"/>
      <c r="GZ534" s="194"/>
      <c r="HA534" s="194"/>
      <c r="HB534" s="194"/>
      <c r="HC534" s="194"/>
      <c r="HD534" s="194"/>
      <c r="HE534" s="194"/>
      <c r="HF534" s="194"/>
      <c r="HG534" s="194"/>
      <c r="HH534" s="194"/>
      <c r="HI534" s="194"/>
      <c r="HJ534" s="194"/>
      <c r="HK534" s="194"/>
      <c r="HL534" s="194"/>
      <c r="HM534" s="194"/>
      <c r="HN534" s="194"/>
      <c r="HO534" s="194"/>
      <c r="HP534" s="194"/>
      <c r="HQ534" s="194"/>
      <c r="HR534" s="194"/>
      <c r="HS534" s="194"/>
      <c r="HT534" s="194"/>
      <c r="HU534" s="194"/>
    </row>
    <row r="535" spans="1:229" x14ac:dyDescent="0.25">
      <c r="A535" s="17"/>
      <c r="B535" s="18"/>
      <c r="C535" s="18"/>
      <c r="D535" s="19"/>
      <c r="E535" s="18"/>
      <c r="F535" s="18"/>
      <c r="G535" s="16">
        <f t="shared" si="62"/>
        <v>0</v>
      </c>
      <c r="H535" s="16">
        <f t="shared" si="63"/>
        <v>0</v>
      </c>
      <c r="I535" s="36">
        <f t="shared" si="64"/>
        <v>0</v>
      </c>
      <c r="J535" s="38"/>
      <c r="K535" s="38"/>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37"/>
      <c r="EA535" s="37"/>
      <c r="EB535" s="37"/>
      <c r="EC535" s="37"/>
      <c r="ED535" s="37"/>
      <c r="EE535" s="37"/>
      <c r="EF535" s="37"/>
      <c r="EG535" s="37"/>
      <c r="EH535" s="37"/>
      <c r="EI535" s="37"/>
      <c r="EJ535" s="37"/>
      <c r="EK535" s="37"/>
      <c r="EL535" s="37"/>
      <c r="EM535" s="37"/>
      <c r="EN535" s="37"/>
      <c r="EO535" s="37"/>
      <c r="EP535" s="37"/>
      <c r="EQ535" s="37"/>
      <c r="ER535" s="37"/>
      <c r="ES535" s="37"/>
      <c r="ET535" s="37"/>
      <c r="EU535" s="37"/>
      <c r="EV535" s="37"/>
      <c r="EW535" s="37"/>
      <c r="EX535" s="37"/>
      <c r="EY535" s="37"/>
      <c r="EZ535" s="37"/>
      <c r="FA535" s="37"/>
      <c r="FB535" s="37"/>
      <c r="FC535" s="37"/>
      <c r="FD535" s="37"/>
      <c r="FE535" s="37"/>
      <c r="FF535" s="37"/>
      <c r="FG535" s="37"/>
      <c r="FH535" s="37"/>
      <c r="FI535" s="37"/>
      <c r="FJ535" s="37"/>
      <c r="FK535" s="37"/>
      <c r="FL535" s="37"/>
      <c r="FM535" s="37"/>
      <c r="FN535" s="37"/>
      <c r="FO535" s="37"/>
      <c r="FP535" s="37"/>
      <c r="FQ535" s="37"/>
      <c r="FR535" s="37"/>
      <c r="FS535" s="37"/>
      <c r="FT535" s="37"/>
      <c r="FU535" s="37"/>
      <c r="FV535" s="37"/>
      <c r="FW535" s="37"/>
      <c r="FX535" s="37"/>
      <c r="FY535" s="37"/>
      <c r="FZ535" s="37"/>
      <c r="GA535" s="194"/>
      <c r="GB535" s="194"/>
      <c r="GC535" s="194"/>
      <c r="GD535" s="194"/>
      <c r="GE535" s="194"/>
      <c r="GF535" s="194"/>
      <c r="GG535" s="194"/>
      <c r="GH535" s="194"/>
      <c r="GI535" s="194"/>
      <c r="GJ535" s="194"/>
      <c r="GK535" s="194"/>
      <c r="GL535" s="194"/>
      <c r="GM535" s="194">
        <f t="shared" si="65"/>
        <v>0</v>
      </c>
      <c r="GN535" s="194">
        <f t="shared" si="66"/>
        <v>0</v>
      </c>
      <c r="GO535" s="194"/>
      <c r="GP535" s="194"/>
      <c r="GQ535" s="194"/>
      <c r="GR535" s="194"/>
      <c r="GS535" s="194"/>
      <c r="GT535" s="194"/>
      <c r="GU535" s="194"/>
      <c r="GV535" s="194"/>
      <c r="GW535" s="194"/>
      <c r="GX535" s="194">
        <f t="shared" si="67"/>
        <v>0</v>
      </c>
      <c r="GY535" s="194"/>
      <c r="GZ535" s="194"/>
      <c r="HA535" s="194"/>
      <c r="HB535" s="194"/>
      <c r="HC535" s="194"/>
      <c r="HD535" s="194"/>
      <c r="HE535" s="194"/>
      <c r="HF535" s="194"/>
      <c r="HG535" s="194"/>
      <c r="HH535" s="194"/>
      <c r="HI535" s="194"/>
      <c r="HJ535" s="194"/>
      <c r="HK535" s="194"/>
      <c r="HL535" s="194"/>
      <c r="HM535" s="194"/>
      <c r="HN535" s="194"/>
      <c r="HO535" s="194"/>
      <c r="HP535" s="194"/>
      <c r="HQ535" s="194"/>
      <c r="HR535" s="194"/>
      <c r="HS535" s="194"/>
      <c r="HT535" s="194"/>
      <c r="HU535" s="194"/>
    </row>
    <row r="536" spans="1:229" x14ac:dyDescent="0.25">
      <c r="A536" s="17"/>
      <c r="B536" s="18"/>
      <c r="C536" s="18"/>
      <c r="D536" s="19"/>
      <c r="E536" s="18"/>
      <c r="F536" s="18"/>
      <c r="G536" s="16">
        <f t="shared" si="62"/>
        <v>0</v>
      </c>
      <c r="H536" s="16">
        <f t="shared" si="63"/>
        <v>0</v>
      </c>
      <c r="I536" s="36">
        <f t="shared" si="64"/>
        <v>0</v>
      </c>
      <c r="J536" s="38"/>
      <c r="K536" s="38"/>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c r="DG536" s="37"/>
      <c r="DH536" s="37"/>
      <c r="DI536" s="37"/>
      <c r="DJ536" s="37"/>
      <c r="DK536" s="37"/>
      <c r="DL536" s="37"/>
      <c r="DM536" s="37"/>
      <c r="DN536" s="37"/>
      <c r="DO536" s="37"/>
      <c r="DP536" s="37"/>
      <c r="DQ536" s="37"/>
      <c r="DR536" s="37"/>
      <c r="DS536" s="37"/>
      <c r="DT536" s="37"/>
      <c r="DU536" s="37"/>
      <c r="DV536" s="37"/>
      <c r="DW536" s="37"/>
      <c r="DX536" s="37"/>
      <c r="DY536" s="37"/>
      <c r="DZ536" s="37"/>
      <c r="EA536" s="37"/>
      <c r="EB536" s="37"/>
      <c r="EC536" s="37"/>
      <c r="ED536" s="37"/>
      <c r="EE536" s="37"/>
      <c r="EF536" s="37"/>
      <c r="EG536" s="37"/>
      <c r="EH536" s="37"/>
      <c r="EI536" s="37"/>
      <c r="EJ536" s="37"/>
      <c r="EK536" s="37"/>
      <c r="EL536" s="37"/>
      <c r="EM536" s="37"/>
      <c r="EN536" s="37"/>
      <c r="EO536" s="37"/>
      <c r="EP536" s="37"/>
      <c r="EQ536" s="37"/>
      <c r="ER536" s="37"/>
      <c r="ES536" s="37"/>
      <c r="ET536" s="37"/>
      <c r="EU536" s="37"/>
      <c r="EV536" s="37"/>
      <c r="EW536" s="37"/>
      <c r="EX536" s="37"/>
      <c r="EY536" s="37"/>
      <c r="EZ536" s="37"/>
      <c r="FA536" s="37"/>
      <c r="FB536" s="37"/>
      <c r="FC536" s="37"/>
      <c r="FD536" s="37"/>
      <c r="FE536" s="37"/>
      <c r="FF536" s="37"/>
      <c r="FG536" s="37"/>
      <c r="FH536" s="37"/>
      <c r="FI536" s="37"/>
      <c r="FJ536" s="37"/>
      <c r="FK536" s="37"/>
      <c r="FL536" s="37"/>
      <c r="FM536" s="37"/>
      <c r="FN536" s="37"/>
      <c r="FO536" s="37"/>
      <c r="FP536" s="37"/>
      <c r="FQ536" s="37"/>
      <c r="FR536" s="37"/>
      <c r="FS536" s="37"/>
      <c r="FT536" s="37"/>
      <c r="FU536" s="37"/>
      <c r="FV536" s="37"/>
      <c r="FW536" s="37"/>
      <c r="FX536" s="37"/>
      <c r="FY536" s="37"/>
      <c r="FZ536" s="37"/>
      <c r="GA536" s="194"/>
      <c r="GB536" s="194"/>
      <c r="GC536" s="194"/>
      <c r="GD536" s="194"/>
      <c r="GE536" s="194"/>
      <c r="GF536" s="194"/>
      <c r="GG536" s="194"/>
      <c r="GH536" s="194"/>
      <c r="GI536" s="194"/>
      <c r="GJ536" s="194"/>
      <c r="GK536" s="194"/>
      <c r="GL536" s="194"/>
      <c r="GM536" s="194">
        <f t="shared" si="65"/>
        <v>0</v>
      </c>
      <c r="GN536" s="194">
        <f t="shared" si="66"/>
        <v>0</v>
      </c>
      <c r="GO536" s="194"/>
      <c r="GP536" s="194"/>
      <c r="GQ536" s="194"/>
      <c r="GR536" s="194"/>
      <c r="GS536" s="194"/>
      <c r="GT536" s="194"/>
      <c r="GU536" s="194"/>
      <c r="GV536" s="194"/>
      <c r="GW536" s="194"/>
      <c r="GX536" s="194">
        <f t="shared" si="67"/>
        <v>0</v>
      </c>
      <c r="GY536" s="194"/>
      <c r="GZ536" s="194"/>
      <c r="HA536" s="194"/>
      <c r="HB536" s="194"/>
      <c r="HC536" s="194"/>
      <c r="HD536" s="194"/>
      <c r="HE536" s="194"/>
      <c r="HF536" s="194"/>
      <c r="HG536" s="194"/>
      <c r="HH536" s="194"/>
      <c r="HI536" s="194"/>
      <c r="HJ536" s="194"/>
      <c r="HK536" s="194"/>
      <c r="HL536" s="194"/>
      <c r="HM536" s="194"/>
      <c r="HN536" s="194"/>
      <c r="HO536" s="194"/>
      <c r="HP536" s="194"/>
      <c r="HQ536" s="194"/>
      <c r="HR536" s="194"/>
      <c r="HS536" s="194"/>
      <c r="HT536" s="194"/>
      <c r="HU536" s="194"/>
    </row>
    <row r="537" spans="1:229" x14ac:dyDescent="0.25">
      <c r="A537" s="17"/>
      <c r="B537" s="18"/>
      <c r="C537" s="18"/>
      <c r="D537" s="19"/>
      <c r="E537" s="18"/>
      <c r="F537" s="18"/>
      <c r="G537" s="16">
        <f t="shared" si="62"/>
        <v>0</v>
      </c>
      <c r="H537" s="16">
        <f t="shared" si="63"/>
        <v>0</v>
      </c>
      <c r="I537" s="36">
        <f t="shared" si="64"/>
        <v>0</v>
      </c>
      <c r="J537" s="38"/>
      <c r="K537" s="38"/>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c r="DG537" s="37"/>
      <c r="DH537" s="37"/>
      <c r="DI537" s="37"/>
      <c r="DJ537" s="37"/>
      <c r="DK537" s="37"/>
      <c r="DL537" s="37"/>
      <c r="DM537" s="37"/>
      <c r="DN537" s="37"/>
      <c r="DO537" s="37"/>
      <c r="DP537" s="37"/>
      <c r="DQ537" s="37"/>
      <c r="DR537" s="37"/>
      <c r="DS537" s="37"/>
      <c r="DT537" s="37"/>
      <c r="DU537" s="37"/>
      <c r="DV537" s="37"/>
      <c r="DW537" s="37"/>
      <c r="DX537" s="37"/>
      <c r="DY537" s="37"/>
      <c r="DZ537" s="37"/>
      <c r="EA537" s="37"/>
      <c r="EB537" s="37"/>
      <c r="EC537" s="37"/>
      <c r="ED537" s="37"/>
      <c r="EE537" s="37"/>
      <c r="EF537" s="37"/>
      <c r="EG537" s="37"/>
      <c r="EH537" s="37"/>
      <c r="EI537" s="37"/>
      <c r="EJ537" s="37"/>
      <c r="EK537" s="37"/>
      <c r="EL537" s="37"/>
      <c r="EM537" s="37"/>
      <c r="EN537" s="37"/>
      <c r="EO537" s="37"/>
      <c r="EP537" s="37"/>
      <c r="EQ537" s="37"/>
      <c r="ER537" s="37"/>
      <c r="ES537" s="37"/>
      <c r="ET537" s="37"/>
      <c r="EU537" s="37"/>
      <c r="EV537" s="37"/>
      <c r="EW537" s="37"/>
      <c r="EX537" s="37"/>
      <c r="EY537" s="37"/>
      <c r="EZ537" s="37"/>
      <c r="FA537" s="37"/>
      <c r="FB537" s="37"/>
      <c r="FC537" s="37"/>
      <c r="FD537" s="37"/>
      <c r="FE537" s="37"/>
      <c r="FF537" s="37"/>
      <c r="FG537" s="37"/>
      <c r="FH537" s="37"/>
      <c r="FI537" s="37"/>
      <c r="FJ537" s="37"/>
      <c r="FK537" s="37"/>
      <c r="FL537" s="37"/>
      <c r="FM537" s="37"/>
      <c r="FN537" s="37"/>
      <c r="FO537" s="37"/>
      <c r="FP537" s="37"/>
      <c r="FQ537" s="37"/>
      <c r="FR537" s="37"/>
      <c r="FS537" s="37"/>
      <c r="FT537" s="37"/>
      <c r="FU537" s="37"/>
      <c r="FV537" s="37"/>
      <c r="FW537" s="37"/>
      <c r="FX537" s="37"/>
      <c r="FY537" s="37"/>
      <c r="FZ537" s="37"/>
      <c r="GA537" s="194"/>
      <c r="GB537" s="194"/>
      <c r="GC537" s="194"/>
      <c r="GD537" s="194"/>
      <c r="GE537" s="194"/>
      <c r="GF537" s="194"/>
      <c r="GG537" s="194"/>
      <c r="GH537" s="194"/>
      <c r="GI537" s="194"/>
      <c r="GJ537" s="194"/>
      <c r="GK537" s="194"/>
      <c r="GL537" s="194"/>
      <c r="GM537" s="194">
        <f t="shared" si="65"/>
        <v>0</v>
      </c>
      <c r="GN537" s="194">
        <f t="shared" si="66"/>
        <v>0</v>
      </c>
      <c r="GO537" s="194"/>
      <c r="GP537" s="194"/>
      <c r="GQ537" s="194"/>
      <c r="GR537" s="194"/>
      <c r="GS537" s="194"/>
      <c r="GT537" s="194"/>
      <c r="GU537" s="194"/>
      <c r="GV537" s="194"/>
      <c r="GW537" s="194"/>
      <c r="GX537" s="194">
        <f t="shared" si="67"/>
        <v>0</v>
      </c>
      <c r="GY537" s="194"/>
      <c r="GZ537" s="194"/>
      <c r="HA537" s="194"/>
      <c r="HB537" s="194"/>
      <c r="HC537" s="194"/>
      <c r="HD537" s="194"/>
      <c r="HE537" s="194"/>
      <c r="HF537" s="194"/>
      <c r="HG537" s="194"/>
      <c r="HH537" s="194"/>
      <c r="HI537" s="194"/>
      <c r="HJ537" s="194"/>
      <c r="HK537" s="194"/>
      <c r="HL537" s="194"/>
      <c r="HM537" s="194"/>
      <c r="HN537" s="194"/>
      <c r="HO537" s="194"/>
      <c r="HP537" s="194"/>
      <c r="HQ537" s="194"/>
      <c r="HR537" s="194"/>
      <c r="HS537" s="194"/>
      <c r="HT537" s="194"/>
      <c r="HU537" s="194"/>
    </row>
    <row r="538" spans="1:229" x14ac:dyDescent="0.25">
      <c r="A538" s="17"/>
      <c r="B538" s="18"/>
      <c r="C538" s="18"/>
      <c r="D538" s="19"/>
      <c r="E538" s="18"/>
      <c r="F538" s="18"/>
      <c r="G538" s="16">
        <f t="shared" si="62"/>
        <v>0</v>
      </c>
      <c r="H538" s="16">
        <f t="shared" si="63"/>
        <v>0</v>
      </c>
      <c r="I538" s="36">
        <f t="shared" si="64"/>
        <v>0</v>
      </c>
      <c r="J538" s="38"/>
      <c r="K538" s="38"/>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c r="DG538" s="37"/>
      <c r="DH538" s="37"/>
      <c r="DI538" s="37"/>
      <c r="DJ538" s="37"/>
      <c r="DK538" s="37"/>
      <c r="DL538" s="37"/>
      <c r="DM538" s="37"/>
      <c r="DN538" s="37"/>
      <c r="DO538" s="37"/>
      <c r="DP538" s="37"/>
      <c r="DQ538" s="37"/>
      <c r="DR538" s="37"/>
      <c r="DS538" s="37"/>
      <c r="DT538" s="37"/>
      <c r="DU538" s="37"/>
      <c r="DV538" s="37"/>
      <c r="DW538" s="37"/>
      <c r="DX538" s="37"/>
      <c r="DY538" s="37"/>
      <c r="DZ538" s="37"/>
      <c r="EA538" s="37"/>
      <c r="EB538" s="37"/>
      <c r="EC538" s="37"/>
      <c r="ED538" s="37"/>
      <c r="EE538" s="37"/>
      <c r="EF538" s="37"/>
      <c r="EG538" s="37"/>
      <c r="EH538" s="37"/>
      <c r="EI538" s="37"/>
      <c r="EJ538" s="37"/>
      <c r="EK538" s="37"/>
      <c r="EL538" s="37"/>
      <c r="EM538" s="37"/>
      <c r="EN538" s="37"/>
      <c r="EO538" s="37"/>
      <c r="EP538" s="37"/>
      <c r="EQ538" s="37"/>
      <c r="ER538" s="37"/>
      <c r="ES538" s="37"/>
      <c r="ET538" s="37"/>
      <c r="EU538" s="37"/>
      <c r="EV538" s="37"/>
      <c r="EW538" s="37"/>
      <c r="EX538" s="37"/>
      <c r="EY538" s="37"/>
      <c r="EZ538" s="37"/>
      <c r="FA538" s="37"/>
      <c r="FB538" s="37"/>
      <c r="FC538" s="37"/>
      <c r="FD538" s="37"/>
      <c r="FE538" s="37"/>
      <c r="FF538" s="37"/>
      <c r="FG538" s="37"/>
      <c r="FH538" s="37"/>
      <c r="FI538" s="37"/>
      <c r="FJ538" s="37"/>
      <c r="FK538" s="37"/>
      <c r="FL538" s="37"/>
      <c r="FM538" s="37"/>
      <c r="FN538" s="37"/>
      <c r="FO538" s="37"/>
      <c r="FP538" s="37"/>
      <c r="FQ538" s="37"/>
      <c r="FR538" s="37"/>
      <c r="FS538" s="37"/>
      <c r="FT538" s="37"/>
      <c r="FU538" s="37"/>
      <c r="FV538" s="37"/>
      <c r="FW538" s="37"/>
      <c r="FX538" s="37"/>
      <c r="FY538" s="37"/>
      <c r="FZ538" s="37"/>
      <c r="GA538" s="194"/>
      <c r="GB538" s="194"/>
      <c r="GC538" s="194"/>
      <c r="GD538" s="194"/>
      <c r="GE538" s="194"/>
      <c r="GF538" s="194"/>
      <c r="GG538" s="194"/>
      <c r="GH538" s="194"/>
      <c r="GI538" s="194"/>
      <c r="GJ538" s="194"/>
      <c r="GK538" s="194"/>
      <c r="GL538" s="194"/>
      <c r="GM538" s="194">
        <f t="shared" si="65"/>
        <v>0</v>
      </c>
      <c r="GN538" s="194">
        <f t="shared" si="66"/>
        <v>0</v>
      </c>
      <c r="GO538" s="194"/>
      <c r="GP538" s="194"/>
      <c r="GQ538" s="194"/>
      <c r="GR538" s="194"/>
      <c r="GS538" s="194"/>
      <c r="GT538" s="194"/>
      <c r="GU538" s="194"/>
      <c r="GV538" s="194"/>
      <c r="GW538" s="194"/>
      <c r="GX538" s="194">
        <f t="shared" si="67"/>
        <v>0</v>
      </c>
      <c r="GY538" s="194"/>
      <c r="GZ538" s="194"/>
      <c r="HA538" s="194"/>
      <c r="HB538" s="194"/>
      <c r="HC538" s="194"/>
      <c r="HD538" s="194"/>
      <c r="HE538" s="194"/>
      <c r="HF538" s="194"/>
      <c r="HG538" s="194"/>
      <c r="HH538" s="194"/>
      <c r="HI538" s="194"/>
      <c r="HJ538" s="194"/>
      <c r="HK538" s="194"/>
      <c r="HL538" s="194"/>
      <c r="HM538" s="194"/>
      <c r="HN538" s="194"/>
      <c r="HO538" s="194"/>
      <c r="HP538" s="194"/>
      <c r="HQ538" s="194"/>
      <c r="HR538" s="194"/>
      <c r="HS538" s="194"/>
      <c r="HT538" s="194"/>
      <c r="HU538" s="194"/>
    </row>
    <row r="539" spans="1:229" x14ac:dyDescent="0.25">
      <c r="A539" s="17"/>
      <c r="B539" s="18"/>
      <c r="C539" s="18"/>
      <c r="D539" s="19"/>
      <c r="E539" s="18"/>
      <c r="F539" s="18"/>
      <c r="G539" s="16">
        <f t="shared" si="62"/>
        <v>0</v>
      </c>
      <c r="H539" s="16">
        <f t="shared" si="63"/>
        <v>0</v>
      </c>
      <c r="I539" s="36">
        <f t="shared" si="64"/>
        <v>0</v>
      </c>
      <c r="J539" s="38"/>
      <c r="K539" s="38"/>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c r="FF539" s="37"/>
      <c r="FG539" s="37"/>
      <c r="FH539" s="37"/>
      <c r="FI539" s="37"/>
      <c r="FJ539" s="37"/>
      <c r="FK539" s="37"/>
      <c r="FL539" s="37"/>
      <c r="FM539" s="37"/>
      <c r="FN539" s="37"/>
      <c r="FO539" s="37"/>
      <c r="FP539" s="37"/>
      <c r="FQ539" s="37"/>
      <c r="FR539" s="37"/>
      <c r="FS539" s="37"/>
      <c r="FT539" s="37"/>
      <c r="FU539" s="37"/>
      <c r="FV539" s="37"/>
      <c r="FW539" s="37"/>
      <c r="FX539" s="37"/>
      <c r="FY539" s="37"/>
      <c r="FZ539" s="37"/>
      <c r="GA539" s="194"/>
      <c r="GB539" s="194"/>
      <c r="GC539" s="194"/>
      <c r="GD539" s="194"/>
      <c r="GE539" s="194"/>
      <c r="GF539" s="194"/>
      <c r="GG539" s="194"/>
      <c r="GH539" s="194"/>
      <c r="GI539" s="194"/>
      <c r="GJ539" s="194"/>
      <c r="GK539" s="194"/>
      <c r="GL539" s="194"/>
      <c r="GM539" s="194">
        <f t="shared" si="65"/>
        <v>0</v>
      </c>
      <c r="GN539" s="194">
        <f t="shared" si="66"/>
        <v>0</v>
      </c>
      <c r="GO539" s="194"/>
      <c r="GP539" s="194"/>
      <c r="GQ539" s="194"/>
      <c r="GR539" s="194"/>
      <c r="GS539" s="194"/>
      <c r="GT539" s="194"/>
      <c r="GU539" s="194"/>
      <c r="GV539" s="194"/>
      <c r="GW539" s="194"/>
      <c r="GX539" s="194">
        <f t="shared" si="67"/>
        <v>0</v>
      </c>
      <c r="GY539" s="194"/>
      <c r="GZ539" s="194"/>
      <c r="HA539" s="194"/>
      <c r="HB539" s="194"/>
      <c r="HC539" s="194"/>
      <c r="HD539" s="194"/>
      <c r="HE539" s="194"/>
      <c r="HF539" s="194"/>
      <c r="HG539" s="194"/>
      <c r="HH539" s="194"/>
      <c r="HI539" s="194"/>
      <c r="HJ539" s="194"/>
      <c r="HK539" s="194"/>
      <c r="HL539" s="194"/>
      <c r="HM539" s="194"/>
      <c r="HN539" s="194"/>
      <c r="HO539" s="194"/>
      <c r="HP539" s="194"/>
      <c r="HQ539" s="194"/>
      <c r="HR539" s="194"/>
      <c r="HS539" s="194"/>
      <c r="HT539" s="194"/>
      <c r="HU539" s="194"/>
    </row>
    <row r="540" spans="1:229" x14ac:dyDescent="0.25">
      <c r="A540" s="17"/>
      <c r="B540" s="18"/>
      <c r="C540" s="18"/>
      <c r="D540" s="19"/>
      <c r="E540" s="18"/>
      <c r="F540" s="18"/>
      <c r="G540" s="16">
        <f t="shared" si="62"/>
        <v>0</v>
      </c>
      <c r="H540" s="16">
        <f t="shared" si="63"/>
        <v>0</v>
      </c>
      <c r="I540" s="36">
        <f t="shared" si="64"/>
        <v>0</v>
      </c>
      <c r="J540" s="38"/>
      <c r="K540" s="38"/>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c r="FF540" s="37"/>
      <c r="FG540" s="37"/>
      <c r="FH540" s="37"/>
      <c r="FI540" s="37"/>
      <c r="FJ540" s="37"/>
      <c r="FK540" s="37"/>
      <c r="FL540" s="37"/>
      <c r="FM540" s="37"/>
      <c r="FN540" s="37"/>
      <c r="FO540" s="37"/>
      <c r="FP540" s="37"/>
      <c r="FQ540" s="37"/>
      <c r="FR540" s="37"/>
      <c r="FS540" s="37"/>
      <c r="FT540" s="37"/>
      <c r="FU540" s="37"/>
      <c r="FV540" s="37"/>
      <c r="FW540" s="37"/>
      <c r="FX540" s="37"/>
      <c r="FY540" s="37"/>
      <c r="FZ540" s="37"/>
      <c r="GA540" s="194"/>
      <c r="GB540" s="194"/>
      <c r="GC540" s="194"/>
      <c r="GD540" s="194"/>
      <c r="GE540" s="194"/>
      <c r="GF540" s="194"/>
      <c r="GG540" s="194"/>
      <c r="GH540" s="194"/>
      <c r="GI540" s="194"/>
      <c r="GJ540" s="194"/>
      <c r="GK540" s="194"/>
      <c r="GL540" s="194"/>
      <c r="GM540" s="194">
        <f t="shared" si="65"/>
        <v>0</v>
      </c>
      <c r="GN540" s="194">
        <f t="shared" si="66"/>
        <v>0</v>
      </c>
      <c r="GO540" s="194"/>
      <c r="GP540" s="194"/>
      <c r="GQ540" s="194"/>
      <c r="GR540" s="194"/>
      <c r="GS540" s="194"/>
      <c r="GT540" s="194"/>
      <c r="GU540" s="194"/>
      <c r="GV540" s="194"/>
      <c r="GW540" s="194"/>
      <c r="GX540" s="194">
        <f t="shared" si="67"/>
        <v>0</v>
      </c>
      <c r="GY540" s="194"/>
      <c r="GZ540" s="194"/>
      <c r="HA540" s="194"/>
      <c r="HB540" s="194"/>
      <c r="HC540" s="194"/>
      <c r="HD540" s="194"/>
      <c r="HE540" s="194"/>
      <c r="HF540" s="194"/>
      <c r="HG540" s="194"/>
      <c r="HH540" s="194"/>
      <c r="HI540" s="194"/>
      <c r="HJ540" s="194"/>
      <c r="HK540" s="194"/>
      <c r="HL540" s="194"/>
      <c r="HM540" s="194"/>
      <c r="HN540" s="194"/>
      <c r="HO540" s="194"/>
      <c r="HP540" s="194"/>
      <c r="HQ540" s="194"/>
      <c r="HR540" s="194"/>
      <c r="HS540" s="194"/>
      <c r="HT540" s="194"/>
      <c r="HU540" s="194"/>
    </row>
    <row r="541" spans="1:229" x14ac:dyDescent="0.25">
      <c r="A541" s="17"/>
      <c r="B541" s="18"/>
      <c r="C541" s="18"/>
      <c r="D541" s="19"/>
      <c r="E541" s="18"/>
      <c r="F541" s="18"/>
      <c r="G541" s="16">
        <f t="shared" si="62"/>
        <v>0</v>
      </c>
      <c r="H541" s="16">
        <f t="shared" si="63"/>
        <v>0</v>
      </c>
      <c r="I541" s="36">
        <f t="shared" si="64"/>
        <v>0</v>
      </c>
      <c r="J541" s="38"/>
      <c r="K541" s="38"/>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c r="FF541" s="37"/>
      <c r="FG541" s="37"/>
      <c r="FH541" s="37"/>
      <c r="FI541" s="37"/>
      <c r="FJ541" s="37"/>
      <c r="FK541" s="37"/>
      <c r="FL541" s="37"/>
      <c r="FM541" s="37"/>
      <c r="FN541" s="37"/>
      <c r="FO541" s="37"/>
      <c r="FP541" s="37"/>
      <c r="FQ541" s="37"/>
      <c r="FR541" s="37"/>
      <c r="FS541" s="37"/>
      <c r="FT541" s="37"/>
      <c r="FU541" s="37"/>
      <c r="FV541" s="37"/>
      <c r="FW541" s="37"/>
      <c r="FX541" s="37"/>
      <c r="FY541" s="37"/>
      <c r="FZ541" s="37"/>
      <c r="GA541" s="194"/>
      <c r="GB541" s="194"/>
      <c r="GC541" s="194"/>
      <c r="GD541" s="194"/>
      <c r="GE541" s="194"/>
      <c r="GF541" s="194"/>
      <c r="GG541" s="194"/>
      <c r="GH541" s="194"/>
      <c r="GI541" s="194"/>
      <c r="GJ541" s="194"/>
      <c r="GK541" s="194"/>
      <c r="GL541" s="194"/>
      <c r="GM541" s="194">
        <f t="shared" si="65"/>
        <v>0</v>
      </c>
      <c r="GN541" s="194">
        <f t="shared" si="66"/>
        <v>0</v>
      </c>
      <c r="GO541" s="194"/>
      <c r="GP541" s="194"/>
      <c r="GQ541" s="194"/>
      <c r="GR541" s="194"/>
      <c r="GS541" s="194"/>
      <c r="GT541" s="194"/>
      <c r="GU541" s="194"/>
      <c r="GV541" s="194"/>
      <c r="GW541" s="194"/>
      <c r="GX541" s="194">
        <f t="shared" si="67"/>
        <v>0</v>
      </c>
      <c r="GY541" s="194"/>
      <c r="GZ541" s="194"/>
      <c r="HA541" s="194"/>
      <c r="HB541" s="194"/>
      <c r="HC541" s="194"/>
      <c r="HD541" s="194"/>
      <c r="HE541" s="194"/>
      <c r="HF541" s="194"/>
      <c r="HG541" s="194"/>
      <c r="HH541" s="194"/>
      <c r="HI541" s="194"/>
      <c r="HJ541" s="194"/>
      <c r="HK541" s="194"/>
      <c r="HL541" s="194"/>
      <c r="HM541" s="194"/>
      <c r="HN541" s="194"/>
      <c r="HO541" s="194"/>
      <c r="HP541" s="194"/>
      <c r="HQ541" s="194"/>
      <c r="HR541" s="194"/>
      <c r="HS541" s="194"/>
      <c r="HT541" s="194"/>
      <c r="HU541" s="194"/>
    </row>
    <row r="542" spans="1:229" x14ac:dyDescent="0.25">
      <c r="A542" s="17"/>
      <c r="B542" s="18"/>
      <c r="C542" s="18"/>
      <c r="D542" s="19"/>
      <c r="E542" s="18"/>
      <c r="F542" s="18"/>
      <c r="G542" s="16">
        <f t="shared" si="62"/>
        <v>0</v>
      </c>
      <c r="H542" s="16">
        <f t="shared" si="63"/>
        <v>0</v>
      </c>
      <c r="I542" s="36">
        <f t="shared" si="64"/>
        <v>0</v>
      </c>
      <c r="J542" s="38"/>
      <c r="K542" s="38"/>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c r="FF542" s="37"/>
      <c r="FG542" s="37"/>
      <c r="FH542" s="37"/>
      <c r="FI542" s="37"/>
      <c r="FJ542" s="37"/>
      <c r="FK542" s="37"/>
      <c r="FL542" s="37"/>
      <c r="FM542" s="37"/>
      <c r="FN542" s="37"/>
      <c r="FO542" s="37"/>
      <c r="FP542" s="37"/>
      <c r="FQ542" s="37"/>
      <c r="FR542" s="37"/>
      <c r="FS542" s="37"/>
      <c r="FT542" s="37"/>
      <c r="FU542" s="37"/>
      <c r="FV542" s="37"/>
      <c r="FW542" s="37"/>
      <c r="FX542" s="37"/>
      <c r="FY542" s="37"/>
      <c r="FZ542" s="37"/>
      <c r="GA542" s="194"/>
      <c r="GB542" s="194"/>
      <c r="GC542" s="194"/>
      <c r="GD542" s="194"/>
      <c r="GE542" s="194"/>
      <c r="GF542" s="194"/>
      <c r="GG542" s="194"/>
      <c r="GH542" s="194"/>
      <c r="GI542" s="194"/>
      <c r="GJ542" s="194"/>
      <c r="GK542" s="194"/>
      <c r="GL542" s="194"/>
      <c r="GM542" s="194">
        <f t="shared" si="65"/>
        <v>0</v>
      </c>
      <c r="GN542" s="194">
        <f t="shared" si="66"/>
        <v>0</v>
      </c>
      <c r="GO542" s="194"/>
      <c r="GP542" s="194"/>
      <c r="GQ542" s="194"/>
      <c r="GR542" s="194"/>
      <c r="GS542" s="194"/>
      <c r="GT542" s="194"/>
      <c r="GU542" s="194"/>
      <c r="GV542" s="194"/>
      <c r="GW542" s="194"/>
      <c r="GX542" s="194">
        <f t="shared" si="67"/>
        <v>0</v>
      </c>
      <c r="GY542" s="194"/>
      <c r="GZ542" s="194"/>
      <c r="HA542" s="194"/>
      <c r="HB542" s="194"/>
      <c r="HC542" s="194"/>
      <c r="HD542" s="194"/>
      <c r="HE542" s="194"/>
      <c r="HF542" s="194"/>
      <c r="HG542" s="194"/>
      <c r="HH542" s="194"/>
      <c r="HI542" s="194"/>
      <c r="HJ542" s="194"/>
      <c r="HK542" s="194"/>
      <c r="HL542" s="194"/>
      <c r="HM542" s="194"/>
      <c r="HN542" s="194"/>
      <c r="HO542" s="194"/>
      <c r="HP542" s="194"/>
      <c r="HQ542" s="194"/>
      <c r="HR542" s="194"/>
      <c r="HS542" s="194"/>
      <c r="HT542" s="194"/>
      <c r="HU542" s="194"/>
    </row>
    <row r="543" spans="1:229" x14ac:dyDescent="0.25">
      <c r="A543" s="17"/>
      <c r="B543" s="18"/>
      <c r="C543" s="18"/>
      <c r="D543" s="19"/>
      <c r="E543" s="18"/>
      <c r="F543" s="18"/>
      <c r="G543" s="16">
        <f t="shared" si="62"/>
        <v>0</v>
      </c>
      <c r="H543" s="16">
        <f t="shared" si="63"/>
        <v>0</v>
      </c>
      <c r="I543" s="36">
        <f t="shared" si="64"/>
        <v>0</v>
      </c>
      <c r="J543" s="38"/>
      <c r="K543" s="38"/>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c r="FF543" s="37"/>
      <c r="FG543" s="37"/>
      <c r="FH543" s="37"/>
      <c r="FI543" s="37"/>
      <c r="FJ543" s="37"/>
      <c r="FK543" s="37"/>
      <c r="FL543" s="37"/>
      <c r="FM543" s="37"/>
      <c r="FN543" s="37"/>
      <c r="FO543" s="37"/>
      <c r="FP543" s="37"/>
      <c r="FQ543" s="37"/>
      <c r="FR543" s="37"/>
      <c r="FS543" s="37"/>
      <c r="FT543" s="37"/>
      <c r="FU543" s="37"/>
      <c r="FV543" s="37"/>
      <c r="FW543" s="37"/>
      <c r="FX543" s="37"/>
      <c r="FY543" s="37"/>
      <c r="FZ543" s="37"/>
      <c r="GA543" s="194"/>
      <c r="GB543" s="194"/>
      <c r="GC543" s="194"/>
      <c r="GD543" s="194"/>
      <c r="GE543" s="194"/>
      <c r="GF543" s="194"/>
      <c r="GG543" s="194"/>
      <c r="GH543" s="194"/>
      <c r="GI543" s="194"/>
      <c r="GJ543" s="194"/>
      <c r="GK543" s="194"/>
      <c r="GL543" s="194"/>
      <c r="GM543" s="194">
        <f t="shared" si="65"/>
        <v>0</v>
      </c>
      <c r="GN543" s="194">
        <f t="shared" si="66"/>
        <v>0</v>
      </c>
      <c r="GO543" s="194"/>
      <c r="GP543" s="194"/>
      <c r="GQ543" s="194"/>
      <c r="GR543" s="194"/>
      <c r="GS543" s="194"/>
      <c r="GT543" s="194"/>
      <c r="GU543" s="194"/>
      <c r="GV543" s="194"/>
      <c r="GW543" s="194"/>
      <c r="GX543" s="194">
        <f t="shared" si="67"/>
        <v>0</v>
      </c>
      <c r="GY543" s="194"/>
      <c r="GZ543" s="194"/>
      <c r="HA543" s="194"/>
      <c r="HB543" s="194"/>
      <c r="HC543" s="194"/>
      <c r="HD543" s="194"/>
      <c r="HE543" s="194"/>
      <c r="HF543" s="194"/>
      <c r="HG543" s="194"/>
      <c r="HH543" s="194"/>
      <c r="HI543" s="194"/>
      <c r="HJ543" s="194"/>
      <c r="HK543" s="194"/>
      <c r="HL543" s="194"/>
      <c r="HM543" s="194"/>
      <c r="HN543" s="194"/>
      <c r="HO543" s="194"/>
      <c r="HP543" s="194"/>
      <c r="HQ543" s="194"/>
      <c r="HR543" s="194"/>
      <c r="HS543" s="194"/>
      <c r="HT543" s="194"/>
      <c r="HU543" s="194"/>
    </row>
    <row r="544" spans="1:229" x14ac:dyDescent="0.25">
      <c r="A544" s="17"/>
      <c r="B544" s="18"/>
      <c r="C544" s="18"/>
      <c r="D544" s="19"/>
      <c r="E544" s="18"/>
      <c r="F544" s="18"/>
      <c r="G544" s="16">
        <f t="shared" si="62"/>
        <v>0</v>
      </c>
      <c r="H544" s="16">
        <f t="shared" si="63"/>
        <v>0</v>
      </c>
      <c r="I544" s="36">
        <f t="shared" si="64"/>
        <v>0</v>
      </c>
      <c r="J544" s="38"/>
      <c r="K544" s="38"/>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c r="DG544" s="37"/>
      <c r="DH544" s="37"/>
      <c r="DI544" s="37"/>
      <c r="DJ544" s="37"/>
      <c r="DK544" s="37"/>
      <c r="DL544" s="37"/>
      <c r="DM544" s="37"/>
      <c r="DN544" s="37"/>
      <c r="DO544" s="37"/>
      <c r="DP544" s="37"/>
      <c r="DQ544" s="37"/>
      <c r="DR544" s="37"/>
      <c r="DS544" s="37"/>
      <c r="DT544" s="37"/>
      <c r="DU544" s="37"/>
      <c r="DV544" s="37"/>
      <c r="DW544" s="37"/>
      <c r="DX544" s="37"/>
      <c r="DY544" s="37"/>
      <c r="DZ544" s="37"/>
      <c r="EA544" s="37"/>
      <c r="EB544" s="37"/>
      <c r="EC544" s="37"/>
      <c r="ED544" s="37"/>
      <c r="EE544" s="37"/>
      <c r="EF544" s="37"/>
      <c r="EG544" s="37"/>
      <c r="EH544" s="37"/>
      <c r="EI544" s="37"/>
      <c r="EJ544" s="37"/>
      <c r="EK544" s="37"/>
      <c r="EL544" s="37"/>
      <c r="EM544" s="37"/>
      <c r="EN544" s="37"/>
      <c r="EO544" s="37"/>
      <c r="EP544" s="37"/>
      <c r="EQ544" s="37"/>
      <c r="ER544" s="37"/>
      <c r="ES544" s="37"/>
      <c r="ET544" s="37"/>
      <c r="EU544" s="37"/>
      <c r="EV544" s="37"/>
      <c r="EW544" s="37"/>
      <c r="EX544" s="37"/>
      <c r="EY544" s="37"/>
      <c r="EZ544" s="37"/>
      <c r="FA544" s="37"/>
      <c r="FB544" s="37"/>
      <c r="FC544" s="37"/>
      <c r="FD544" s="37"/>
      <c r="FE544" s="37"/>
      <c r="FF544" s="37"/>
      <c r="FG544" s="37"/>
      <c r="FH544" s="37"/>
      <c r="FI544" s="37"/>
      <c r="FJ544" s="37"/>
      <c r="FK544" s="37"/>
      <c r="FL544" s="37"/>
      <c r="FM544" s="37"/>
      <c r="FN544" s="37"/>
      <c r="FO544" s="37"/>
      <c r="FP544" s="37"/>
      <c r="FQ544" s="37"/>
      <c r="FR544" s="37"/>
      <c r="FS544" s="37"/>
      <c r="FT544" s="37"/>
      <c r="FU544" s="37"/>
      <c r="FV544" s="37"/>
      <c r="FW544" s="37"/>
      <c r="FX544" s="37"/>
      <c r="FY544" s="37"/>
      <c r="FZ544" s="37"/>
      <c r="GA544" s="194"/>
      <c r="GB544" s="194"/>
      <c r="GC544" s="194"/>
      <c r="GD544" s="194"/>
      <c r="GE544" s="194"/>
      <c r="GF544" s="194"/>
      <c r="GG544" s="194"/>
      <c r="GH544" s="194"/>
      <c r="GI544" s="194"/>
      <c r="GJ544" s="194"/>
      <c r="GK544" s="194"/>
      <c r="GL544" s="194"/>
      <c r="GM544" s="194">
        <f t="shared" si="65"/>
        <v>0</v>
      </c>
      <c r="GN544" s="194">
        <f t="shared" si="66"/>
        <v>0</v>
      </c>
      <c r="GO544" s="194"/>
      <c r="GP544" s="194"/>
      <c r="GQ544" s="194"/>
      <c r="GR544" s="194"/>
      <c r="GS544" s="194"/>
      <c r="GT544" s="194"/>
      <c r="GU544" s="194"/>
      <c r="GV544" s="194"/>
      <c r="GW544" s="194"/>
      <c r="GX544" s="194">
        <f t="shared" si="67"/>
        <v>0</v>
      </c>
      <c r="GY544" s="194"/>
      <c r="GZ544" s="194"/>
      <c r="HA544" s="194"/>
      <c r="HB544" s="194"/>
      <c r="HC544" s="194"/>
      <c r="HD544" s="194"/>
      <c r="HE544" s="194"/>
      <c r="HF544" s="194"/>
      <c r="HG544" s="194"/>
      <c r="HH544" s="194"/>
      <c r="HI544" s="194"/>
      <c r="HJ544" s="194"/>
      <c r="HK544" s="194"/>
      <c r="HL544" s="194"/>
      <c r="HM544" s="194"/>
      <c r="HN544" s="194"/>
      <c r="HO544" s="194"/>
      <c r="HP544" s="194"/>
      <c r="HQ544" s="194"/>
      <c r="HR544" s="194"/>
      <c r="HS544" s="194"/>
      <c r="HT544" s="194"/>
      <c r="HU544" s="194"/>
    </row>
    <row r="545" spans="1:229" x14ac:dyDescent="0.25">
      <c r="A545" s="17"/>
      <c r="B545" s="18"/>
      <c r="C545" s="18"/>
      <c r="D545" s="19"/>
      <c r="E545" s="18"/>
      <c r="F545" s="18"/>
      <c r="G545" s="16">
        <f t="shared" si="62"/>
        <v>0</v>
      </c>
      <c r="H545" s="16">
        <f t="shared" si="63"/>
        <v>0</v>
      </c>
      <c r="I545" s="36">
        <f t="shared" si="64"/>
        <v>0</v>
      </c>
      <c r="J545" s="38"/>
      <c r="K545" s="38"/>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c r="DG545" s="37"/>
      <c r="DH545" s="37"/>
      <c r="DI545" s="37"/>
      <c r="DJ545" s="37"/>
      <c r="DK545" s="37"/>
      <c r="DL545" s="37"/>
      <c r="DM545" s="37"/>
      <c r="DN545" s="37"/>
      <c r="DO545" s="37"/>
      <c r="DP545" s="37"/>
      <c r="DQ545" s="37"/>
      <c r="DR545" s="37"/>
      <c r="DS545" s="37"/>
      <c r="DT545" s="37"/>
      <c r="DU545" s="37"/>
      <c r="DV545" s="37"/>
      <c r="DW545" s="37"/>
      <c r="DX545" s="37"/>
      <c r="DY545" s="37"/>
      <c r="DZ545" s="37"/>
      <c r="EA545" s="37"/>
      <c r="EB545" s="37"/>
      <c r="EC545" s="37"/>
      <c r="ED545" s="37"/>
      <c r="EE545" s="37"/>
      <c r="EF545" s="37"/>
      <c r="EG545" s="37"/>
      <c r="EH545" s="37"/>
      <c r="EI545" s="37"/>
      <c r="EJ545" s="37"/>
      <c r="EK545" s="37"/>
      <c r="EL545" s="37"/>
      <c r="EM545" s="37"/>
      <c r="EN545" s="37"/>
      <c r="EO545" s="37"/>
      <c r="EP545" s="37"/>
      <c r="EQ545" s="37"/>
      <c r="ER545" s="37"/>
      <c r="ES545" s="37"/>
      <c r="ET545" s="37"/>
      <c r="EU545" s="37"/>
      <c r="EV545" s="37"/>
      <c r="EW545" s="37"/>
      <c r="EX545" s="37"/>
      <c r="EY545" s="37"/>
      <c r="EZ545" s="37"/>
      <c r="FA545" s="37"/>
      <c r="FB545" s="37"/>
      <c r="FC545" s="37"/>
      <c r="FD545" s="37"/>
      <c r="FE545" s="37"/>
      <c r="FF545" s="37"/>
      <c r="FG545" s="37"/>
      <c r="FH545" s="37"/>
      <c r="FI545" s="37"/>
      <c r="FJ545" s="37"/>
      <c r="FK545" s="37"/>
      <c r="FL545" s="37"/>
      <c r="FM545" s="37"/>
      <c r="FN545" s="37"/>
      <c r="FO545" s="37"/>
      <c r="FP545" s="37"/>
      <c r="FQ545" s="37"/>
      <c r="FR545" s="37"/>
      <c r="FS545" s="37"/>
      <c r="FT545" s="37"/>
      <c r="FU545" s="37"/>
      <c r="FV545" s="37"/>
      <c r="FW545" s="37"/>
      <c r="FX545" s="37"/>
      <c r="FY545" s="37"/>
      <c r="FZ545" s="37"/>
      <c r="GA545" s="194"/>
      <c r="GB545" s="194"/>
      <c r="GC545" s="194"/>
      <c r="GD545" s="194"/>
      <c r="GE545" s="194"/>
      <c r="GF545" s="194"/>
      <c r="GG545" s="194"/>
      <c r="GH545" s="194"/>
      <c r="GI545" s="194"/>
      <c r="GJ545" s="194"/>
      <c r="GK545" s="194"/>
      <c r="GL545" s="194"/>
      <c r="GM545" s="194">
        <f t="shared" si="65"/>
        <v>0</v>
      </c>
      <c r="GN545" s="194">
        <f t="shared" si="66"/>
        <v>0</v>
      </c>
      <c r="GO545" s="194"/>
      <c r="GP545" s="194"/>
      <c r="GQ545" s="194"/>
      <c r="GR545" s="194"/>
      <c r="GS545" s="194"/>
      <c r="GT545" s="194"/>
      <c r="GU545" s="194"/>
      <c r="GV545" s="194"/>
      <c r="GW545" s="194"/>
      <c r="GX545" s="194">
        <f t="shared" si="67"/>
        <v>0</v>
      </c>
      <c r="GY545" s="194"/>
      <c r="GZ545" s="194"/>
      <c r="HA545" s="194"/>
      <c r="HB545" s="194"/>
      <c r="HC545" s="194"/>
      <c r="HD545" s="194"/>
      <c r="HE545" s="194"/>
      <c r="HF545" s="194"/>
      <c r="HG545" s="194"/>
      <c r="HH545" s="194"/>
      <c r="HI545" s="194"/>
      <c r="HJ545" s="194"/>
      <c r="HK545" s="194"/>
      <c r="HL545" s="194"/>
      <c r="HM545" s="194"/>
      <c r="HN545" s="194"/>
      <c r="HO545" s="194"/>
      <c r="HP545" s="194"/>
      <c r="HQ545" s="194"/>
      <c r="HR545" s="194"/>
      <c r="HS545" s="194"/>
      <c r="HT545" s="194"/>
      <c r="HU545" s="194"/>
    </row>
    <row r="546" spans="1:229" x14ac:dyDescent="0.25">
      <c r="A546" s="17"/>
      <c r="B546" s="18"/>
      <c r="C546" s="18"/>
      <c r="D546" s="19"/>
      <c r="E546" s="18"/>
      <c r="F546" s="18"/>
      <c r="G546" s="16">
        <f t="shared" si="62"/>
        <v>0</v>
      </c>
      <c r="H546" s="16">
        <f t="shared" si="63"/>
        <v>0</v>
      </c>
      <c r="I546" s="36">
        <f t="shared" si="64"/>
        <v>0</v>
      </c>
      <c r="J546" s="38"/>
      <c r="K546" s="38"/>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c r="DG546" s="37"/>
      <c r="DH546" s="37"/>
      <c r="DI546" s="37"/>
      <c r="DJ546" s="37"/>
      <c r="DK546" s="37"/>
      <c r="DL546" s="37"/>
      <c r="DM546" s="37"/>
      <c r="DN546" s="37"/>
      <c r="DO546" s="37"/>
      <c r="DP546" s="37"/>
      <c r="DQ546" s="37"/>
      <c r="DR546" s="37"/>
      <c r="DS546" s="37"/>
      <c r="DT546" s="37"/>
      <c r="DU546" s="37"/>
      <c r="DV546" s="37"/>
      <c r="DW546" s="37"/>
      <c r="DX546" s="37"/>
      <c r="DY546" s="37"/>
      <c r="DZ546" s="37"/>
      <c r="EA546" s="37"/>
      <c r="EB546" s="37"/>
      <c r="EC546" s="37"/>
      <c r="ED546" s="37"/>
      <c r="EE546" s="37"/>
      <c r="EF546" s="37"/>
      <c r="EG546" s="37"/>
      <c r="EH546" s="37"/>
      <c r="EI546" s="37"/>
      <c r="EJ546" s="37"/>
      <c r="EK546" s="37"/>
      <c r="EL546" s="37"/>
      <c r="EM546" s="37"/>
      <c r="EN546" s="37"/>
      <c r="EO546" s="37"/>
      <c r="EP546" s="37"/>
      <c r="EQ546" s="37"/>
      <c r="ER546" s="37"/>
      <c r="ES546" s="37"/>
      <c r="ET546" s="37"/>
      <c r="EU546" s="37"/>
      <c r="EV546" s="37"/>
      <c r="EW546" s="37"/>
      <c r="EX546" s="37"/>
      <c r="EY546" s="37"/>
      <c r="EZ546" s="37"/>
      <c r="FA546" s="37"/>
      <c r="FB546" s="37"/>
      <c r="FC546" s="37"/>
      <c r="FD546" s="37"/>
      <c r="FE546" s="37"/>
      <c r="FF546" s="37"/>
      <c r="FG546" s="37"/>
      <c r="FH546" s="37"/>
      <c r="FI546" s="37"/>
      <c r="FJ546" s="37"/>
      <c r="FK546" s="37"/>
      <c r="FL546" s="37"/>
      <c r="FM546" s="37"/>
      <c r="FN546" s="37"/>
      <c r="FO546" s="37"/>
      <c r="FP546" s="37"/>
      <c r="FQ546" s="37"/>
      <c r="FR546" s="37"/>
      <c r="FS546" s="37"/>
      <c r="FT546" s="37"/>
      <c r="FU546" s="37"/>
      <c r="FV546" s="37"/>
      <c r="FW546" s="37"/>
      <c r="FX546" s="37"/>
      <c r="FY546" s="37"/>
      <c r="FZ546" s="37"/>
      <c r="GA546" s="194"/>
      <c r="GB546" s="194"/>
      <c r="GC546" s="194"/>
      <c r="GD546" s="194"/>
      <c r="GE546" s="194"/>
      <c r="GF546" s="194"/>
      <c r="GG546" s="194"/>
      <c r="GH546" s="194"/>
      <c r="GI546" s="194"/>
      <c r="GJ546" s="194"/>
      <c r="GK546" s="194"/>
      <c r="GL546" s="194"/>
      <c r="GM546" s="194">
        <f t="shared" si="65"/>
        <v>0</v>
      </c>
      <c r="GN546" s="194">
        <f t="shared" si="66"/>
        <v>0</v>
      </c>
      <c r="GO546" s="194"/>
      <c r="GP546" s="194"/>
      <c r="GQ546" s="194"/>
      <c r="GR546" s="194"/>
      <c r="GS546" s="194"/>
      <c r="GT546" s="194"/>
      <c r="GU546" s="194"/>
      <c r="GV546" s="194"/>
      <c r="GW546" s="194"/>
      <c r="GX546" s="194">
        <f t="shared" si="67"/>
        <v>0</v>
      </c>
      <c r="GY546" s="194"/>
      <c r="GZ546" s="194"/>
      <c r="HA546" s="194"/>
      <c r="HB546" s="194"/>
      <c r="HC546" s="194"/>
      <c r="HD546" s="194"/>
      <c r="HE546" s="194"/>
      <c r="HF546" s="194"/>
      <c r="HG546" s="194"/>
      <c r="HH546" s="194"/>
      <c r="HI546" s="194"/>
      <c r="HJ546" s="194"/>
      <c r="HK546" s="194"/>
      <c r="HL546" s="194"/>
      <c r="HM546" s="194"/>
      <c r="HN546" s="194"/>
      <c r="HO546" s="194"/>
      <c r="HP546" s="194"/>
      <c r="HQ546" s="194"/>
      <c r="HR546" s="194"/>
      <c r="HS546" s="194"/>
      <c r="HT546" s="194"/>
      <c r="HU546" s="194"/>
    </row>
    <row r="547" spans="1:229" x14ac:dyDescent="0.25">
      <c r="A547" s="17"/>
      <c r="B547" s="18"/>
      <c r="C547" s="18"/>
      <c r="D547" s="19"/>
      <c r="E547" s="18"/>
      <c r="F547" s="18"/>
      <c r="G547" s="16">
        <f t="shared" si="62"/>
        <v>0</v>
      </c>
      <c r="H547" s="16">
        <f t="shared" si="63"/>
        <v>0</v>
      </c>
      <c r="I547" s="36">
        <f t="shared" si="64"/>
        <v>0</v>
      </c>
      <c r="J547" s="38"/>
      <c r="K547" s="38"/>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c r="DG547" s="37"/>
      <c r="DH547" s="37"/>
      <c r="DI547" s="37"/>
      <c r="DJ547" s="37"/>
      <c r="DK547" s="37"/>
      <c r="DL547" s="37"/>
      <c r="DM547" s="37"/>
      <c r="DN547" s="37"/>
      <c r="DO547" s="37"/>
      <c r="DP547" s="37"/>
      <c r="DQ547" s="37"/>
      <c r="DR547" s="37"/>
      <c r="DS547" s="37"/>
      <c r="DT547" s="37"/>
      <c r="DU547" s="37"/>
      <c r="DV547" s="37"/>
      <c r="DW547" s="37"/>
      <c r="DX547" s="37"/>
      <c r="DY547" s="37"/>
      <c r="DZ547" s="37"/>
      <c r="EA547" s="37"/>
      <c r="EB547" s="37"/>
      <c r="EC547" s="37"/>
      <c r="ED547" s="37"/>
      <c r="EE547" s="37"/>
      <c r="EF547" s="37"/>
      <c r="EG547" s="37"/>
      <c r="EH547" s="37"/>
      <c r="EI547" s="37"/>
      <c r="EJ547" s="37"/>
      <c r="EK547" s="37"/>
      <c r="EL547" s="37"/>
      <c r="EM547" s="37"/>
      <c r="EN547" s="37"/>
      <c r="EO547" s="37"/>
      <c r="EP547" s="37"/>
      <c r="EQ547" s="37"/>
      <c r="ER547" s="37"/>
      <c r="ES547" s="37"/>
      <c r="ET547" s="37"/>
      <c r="EU547" s="37"/>
      <c r="EV547" s="37"/>
      <c r="EW547" s="37"/>
      <c r="EX547" s="37"/>
      <c r="EY547" s="37"/>
      <c r="EZ547" s="37"/>
      <c r="FA547" s="37"/>
      <c r="FB547" s="37"/>
      <c r="FC547" s="37"/>
      <c r="FD547" s="37"/>
      <c r="FE547" s="37"/>
      <c r="FF547" s="37"/>
      <c r="FG547" s="37"/>
      <c r="FH547" s="37"/>
      <c r="FI547" s="37"/>
      <c r="FJ547" s="37"/>
      <c r="FK547" s="37"/>
      <c r="FL547" s="37"/>
      <c r="FM547" s="37"/>
      <c r="FN547" s="37"/>
      <c r="FO547" s="37"/>
      <c r="FP547" s="37"/>
      <c r="FQ547" s="37"/>
      <c r="FR547" s="37"/>
      <c r="FS547" s="37"/>
      <c r="FT547" s="37"/>
      <c r="FU547" s="37"/>
      <c r="FV547" s="37"/>
      <c r="FW547" s="37"/>
      <c r="FX547" s="37"/>
      <c r="FY547" s="37"/>
      <c r="FZ547" s="37"/>
      <c r="GA547" s="194"/>
      <c r="GB547" s="194"/>
      <c r="GC547" s="194"/>
      <c r="GD547" s="194"/>
      <c r="GE547" s="194"/>
      <c r="GF547" s="194"/>
      <c r="GG547" s="194"/>
      <c r="GH547" s="194"/>
      <c r="GI547" s="194"/>
      <c r="GJ547" s="194"/>
      <c r="GK547" s="194"/>
      <c r="GL547" s="194"/>
      <c r="GM547" s="194">
        <f t="shared" si="65"/>
        <v>0</v>
      </c>
      <c r="GN547" s="194">
        <f t="shared" si="66"/>
        <v>0</v>
      </c>
      <c r="GO547" s="194"/>
      <c r="GP547" s="194"/>
      <c r="GQ547" s="194"/>
      <c r="GR547" s="194"/>
      <c r="GS547" s="194"/>
      <c r="GT547" s="194"/>
      <c r="GU547" s="194"/>
      <c r="GV547" s="194"/>
      <c r="GW547" s="194"/>
      <c r="GX547" s="194">
        <f t="shared" si="67"/>
        <v>0</v>
      </c>
      <c r="GY547" s="194"/>
      <c r="GZ547" s="194"/>
      <c r="HA547" s="194"/>
      <c r="HB547" s="194"/>
      <c r="HC547" s="194"/>
      <c r="HD547" s="194"/>
      <c r="HE547" s="194"/>
      <c r="HF547" s="194"/>
      <c r="HG547" s="194"/>
      <c r="HH547" s="194"/>
      <c r="HI547" s="194"/>
      <c r="HJ547" s="194"/>
      <c r="HK547" s="194"/>
      <c r="HL547" s="194"/>
      <c r="HM547" s="194"/>
      <c r="HN547" s="194"/>
      <c r="HO547" s="194"/>
      <c r="HP547" s="194"/>
      <c r="HQ547" s="194"/>
      <c r="HR547" s="194"/>
      <c r="HS547" s="194"/>
      <c r="HT547" s="194"/>
      <c r="HU547" s="194"/>
    </row>
    <row r="548" spans="1:229" x14ac:dyDescent="0.25">
      <c r="A548" s="17"/>
      <c r="B548" s="18"/>
      <c r="C548" s="18"/>
      <c r="D548" s="19"/>
      <c r="E548" s="18"/>
      <c r="F548" s="18"/>
      <c r="G548" s="16">
        <f t="shared" si="62"/>
        <v>0</v>
      </c>
      <c r="H548" s="16">
        <f t="shared" si="63"/>
        <v>0</v>
      </c>
      <c r="I548" s="36">
        <f t="shared" si="64"/>
        <v>0</v>
      </c>
      <c r="J548" s="38"/>
      <c r="K548" s="38"/>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c r="DG548" s="37"/>
      <c r="DH548" s="37"/>
      <c r="DI548" s="37"/>
      <c r="DJ548" s="37"/>
      <c r="DK548" s="37"/>
      <c r="DL548" s="37"/>
      <c r="DM548" s="37"/>
      <c r="DN548" s="37"/>
      <c r="DO548" s="37"/>
      <c r="DP548" s="37"/>
      <c r="DQ548" s="37"/>
      <c r="DR548" s="37"/>
      <c r="DS548" s="37"/>
      <c r="DT548" s="37"/>
      <c r="DU548" s="37"/>
      <c r="DV548" s="37"/>
      <c r="DW548" s="37"/>
      <c r="DX548" s="37"/>
      <c r="DY548" s="37"/>
      <c r="DZ548" s="37"/>
      <c r="EA548" s="37"/>
      <c r="EB548" s="37"/>
      <c r="EC548" s="37"/>
      <c r="ED548" s="37"/>
      <c r="EE548" s="37"/>
      <c r="EF548" s="37"/>
      <c r="EG548" s="37"/>
      <c r="EH548" s="37"/>
      <c r="EI548" s="37"/>
      <c r="EJ548" s="37"/>
      <c r="EK548" s="37"/>
      <c r="EL548" s="37"/>
      <c r="EM548" s="37"/>
      <c r="EN548" s="37"/>
      <c r="EO548" s="37"/>
      <c r="EP548" s="37"/>
      <c r="EQ548" s="37"/>
      <c r="ER548" s="37"/>
      <c r="ES548" s="37"/>
      <c r="ET548" s="37"/>
      <c r="EU548" s="37"/>
      <c r="EV548" s="37"/>
      <c r="EW548" s="37"/>
      <c r="EX548" s="37"/>
      <c r="EY548" s="37"/>
      <c r="EZ548" s="37"/>
      <c r="FA548" s="37"/>
      <c r="FB548" s="37"/>
      <c r="FC548" s="37"/>
      <c r="FD548" s="37"/>
      <c r="FE548" s="37"/>
      <c r="FF548" s="37"/>
      <c r="FG548" s="37"/>
      <c r="FH548" s="37"/>
      <c r="FI548" s="37"/>
      <c r="FJ548" s="37"/>
      <c r="FK548" s="37"/>
      <c r="FL548" s="37"/>
      <c r="FM548" s="37"/>
      <c r="FN548" s="37"/>
      <c r="FO548" s="37"/>
      <c r="FP548" s="37"/>
      <c r="FQ548" s="37"/>
      <c r="FR548" s="37"/>
      <c r="FS548" s="37"/>
      <c r="FT548" s="37"/>
      <c r="FU548" s="37"/>
      <c r="FV548" s="37"/>
      <c r="FW548" s="37"/>
      <c r="FX548" s="37"/>
      <c r="FY548" s="37"/>
      <c r="FZ548" s="37"/>
      <c r="GA548" s="194"/>
      <c r="GB548" s="194"/>
      <c r="GC548" s="194"/>
      <c r="GD548" s="194"/>
      <c r="GE548" s="194"/>
      <c r="GF548" s="194"/>
      <c r="GG548" s="194"/>
      <c r="GH548" s="194"/>
      <c r="GI548" s="194"/>
      <c r="GJ548" s="194"/>
      <c r="GK548" s="194"/>
      <c r="GL548" s="194"/>
      <c r="GM548" s="194">
        <f t="shared" si="65"/>
        <v>0</v>
      </c>
      <c r="GN548" s="194">
        <f t="shared" si="66"/>
        <v>0</v>
      </c>
      <c r="GO548" s="194"/>
      <c r="GP548" s="194"/>
      <c r="GQ548" s="194"/>
      <c r="GR548" s="194"/>
      <c r="GS548" s="194"/>
      <c r="GT548" s="194"/>
      <c r="GU548" s="194"/>
      <c r="GV548" s="194"/>
      <c r="GW548" s="194"/>
      <c r="GX548" s="194">
        <f t="shared" si="67"/>
        <v>0</v>
      </c>
      <c r="GY548" s="194"/>
      <c r="GZ548" s="194"/>
      <c r="HA548" s="194"/>
      <c r="HB548" s="194"/>
      <c r="HC548" s="194"/>
      <c r="HD548" s="194"/>
      <c r="HE548" s="194"/>
      <c r="HF548" s="194"/>
      <c r="HG548" s="194"/>
      <c r="HH548" s="194"/>
      <c r="HI548" s="194"/>
      <c r="HJ548" s="194"/>
      <c r="HK548" s="194"/>
      <c r="HL548" s="194"/>
      <c r="HM548" s="194"/>
      <c r="HN548" s="194"/>
      <c r="HO548" s="194"/>
      <c r="HP548" s="194"/>
      <c r="HQ548" s="194"/>
      <c r="HR548" s="194"/>
      <c r="HS548" s="194"/>
      <c r="HT548" s="194"/>
      <c r="HU548" s="194"/>
    </row>
    <row r="549" spans="1:229" x14ac:dyDescent="0.25">
      <c r="A549" s="17"/>
      <c r="B549" s="18"/>
      <c r="C549" s="18"/>
      <c r="D549" s="19"/>
      <c r="E549" s="18"/>
      <c r="F549" s="18"/>
      <c r="G549" s="16">
        <f t="shared" si="62"/>
        <v>0</v>
      </c>
      <c r="H549" s="16">
        <f t="shared" si="63"/>
        <v>0</v>
      </c>
      <c r="I549" s="36">
        <f t="shared" si="64"/>
        <v>0</v>
      </c>
      <c r="J549" s="38"/>
      <c r="K549" s="38"/>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c r="DG549" s="37"/>
      <c r="DH549" s="37"/>
      <c r="DI549" s="37"/>
      <c r="DJ549" s="37"/>
      <c r="DK549" s="37"/>
      <c r="DL549" s="37"/>
      <c r="DM549" s="37"/>
      <c r="DN549" s="37"/>
      <c r="DO549" s="37"/>
      <c r="DP549" s="37"/>
      <c r="DQ549" s="37"/>
      <c r="DR549" s="37"/>
      <c r="DS549" s="37"/>
      <c r="DT549" s="37"/>
      <c r="DU549" s="37"/>
      <c r="DV549" s="37"/>
      <c r="DW549" s="37"/>
      <c r="DX549" s="37"/>
      <c r="DY549" s="37"/>
      <c r="DZ549" s="37"/>
      <c r="EA549" s="37"/>
      <c r="EB549" s="37"/>
      <c r="EC549" s="37"/>
      <c r="ED549" s="37"/>
      <c r="EE549" s="37"/>
      <c r="EF549" s="37"/>
      <c r="EG549" s="37"/>
      <c r="EH549" s="37"/>
      <c r="EI549" s="37"/>
      <c r="EJ549" s="37"/>
      <c r="EK549" s="37"/>
      <c r="EL549" s="37"/>
      <c r="EM549" s="37"/>
      <c r="EN549" s="37"/>
      <c r="EO549" s="37"/>
      <c r="EP549" s="37"/>
      <c r="EQ549" s="37"/>
      <c r="ER549" s="37"/>
      <c r="ES549" s="37"/>
      <c r="ET549" s="37"/>
      <c r="EU549" s="37"/>
      <c r="EV549" s="37"/>
      <c r="EW549" s="37"/>
      <c r="EX549" s="37"/>
      <c r="EY549" s="37"/>
      <c r="EZ549" s="37"/>
      <c r="FA549" s="37"/>
      <c r="FB549" s="37"/>
      <c r="FC549" s="37"/>
      <c r="FD549" s="37"/>
      <c r="FE549" s="37"/>
      <c r="FF549" s="37"/>
      <c r="FG549" s="37"/>
      <c r="FH549" s="37"/>
      <c r="FI549" s="37"/>
      <c r="FJ549" s="37"/>
      <c r="FK549" s="37"/>
      <c r="FL549" s="37"/>
      <c r="FM549" s="37"/>
      <c r="FN549" s="37"/>
      <c r="FO549" s="37"/>
      <c r="FP549" s="37"/>
      <c r="FQ549" s="37"/>
      <c r="FR549" s="37"/>
      <c r="FS549" s="37"/>
      <c r="FT549" s="37"/>
      <c r="FU549" s="37"/>
      <c r="FV549" s="37"/>
      <c r="FW549" s="37"/>
      <c r="FX549" s="37"/>
      <c r="FY549" s="37"/>
      <c r="FZ549" s="37"/>
      <c r="GA549" s="194"/>
      <c r="GB549" s="194"/>
      <c r="GC549" s="194"/>
      <c r="GD549" s="194"/>
      <c r="GE549" s="194"/>
      <c r="GF549" s="194"/>
      <c r="GG549" s="194"/>
      <c r="GH549" s="194"/>
      <c r="GI549" s="194"/>
      <c r="GJ549" s="194"/>
      <c r="GK549" s="194"/>
      <c r="GL549" s="194"/>
      <c r="GM549" s="194">
        <f t="shared" si="65"/>
        <v>0</v>
      </c>
      <c r="GN549" s="194">
        <f t="shared" si="66"/>
        <v>0</v>
      </c>
      <c r="GO549" s="194"/>
      <c r="GP549" s="194"/>
      <c r="GQ549" s="194"/>
      <c r="GR549" s="194"/>
      <c r="GS549" s="194"/>
      <c r="GT549" s="194"/>
      <c r="GU549" s="194"/>
      <c r="GV549" s="194"/>
      <c r="GW549" s="194"/>
      <c r="GX549" s="194">
        <f t="shared" si="67"/>
        <v>0</v>
      </c>
      <c r="GY549" s="194"/>
      <c r="GZ549" s="194"/>
      <c r="HA549" s="194"/>
      <c r="HB549" s="194"/>
      <c r="HC549" s="194"/>
      <c r="HD549" s="194"/>
      <c r="HE549" s="194"/>
      <c r="HF549" s="194"/>
      <c r="HG549" s="194"/>
      <c r="HH549" s="194"/>
      <c r="HI549" s="194"/>
      <c r="HJ549" s="194"/>
      <c r="HK549" s="194"/>
      <c r="HL549" s="194"/>
      <c r="HM549" s="194"/>
      <c r="HN549" s="194"/>
      <c r="HO549" s="194"/>
      <c r="HP549" s="194"/>
      <c r="HQ549" s="194"/>
      <c r="HR549" s="194"/>
      <c r="HS549" s="194"/>
      <c r="HT549" s="194"/>
      <c r="HU549" s="194"/>
    </row>
    <row r="550" spans="1:229" x14ac:dyDescent="0.25">
      <c r="A550" s="17"/>
      <c r="B550" s="18"/>
      <c r="C550" s="18"/>
      <c r="D550" s="19"/>
      <c r="E550" s="18"/>
      <c r="F550" s="18"/>
      <c r="G550" s="16">
        <f t="shared" si="62"/>
        <v>0</v>
      </c>
      <c r="H550" s="16">
        <f t="shared" si="63"/>
        <v>0</v>
      </c>
      <c r="I550" s="36">
        <f t="shared" si="64"/>
        <v>0</v>
      </c>
      <c r="J550" s="38"/>
      <c r="K550" s="38"/>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c r="DG550" s="37"/>
      <c r="DH550" s="37"/>
      <c r="DI550" s="37"/>
      <c r="DJ550" s="37"/>
      <c r="DK550" s="37"/>
      <c r="DL550" s="37"/>
      <c r="DM550" s="37"/>
      <c r="DN550" s="37"/>
      <c r="DO550" s="37"/>
      <c r="DP550" s="37"/>
      <c r="DQ550" s="37"/>
      <c r="DR550" s="37"/>
      <c r="DS550" s="37"/>
      <c r="DT550" s="37"/>
      <c r="DU550" s="37"/>
      <c r="DV550" s="37"/>
      <c r="DW550" s="37"/>
      <c r="DX550" s="37"/>
      <c r="DY550" s="37"/>
      <c r="DZ550" s="37"/>
      <c r="EA550" s="37"/>
      <c r="EB550" s="37"/>
      <c r="EC550" s="37"/>
      <c r="ED550" s="37"/>
      <c r="EE550" s="37"/>
      <c r="EF550" s="37"/>
      <c r="EG550" s="37"/>
      <c r="EH550" s="37"/>
      <c r="EI550" s="37"/>
      <c r="EJ550" s="37"/>
      <c r="EK550" s="37"/>
      <c r="EL550" s="37"/>
      <c r="EM550" s="37"/>
      <c r="EN550" s="37"/>
      <c r="EO550" s="37"/>
      <c r="EP550" s="37"/>
      <c r="EQ550" s="37"/>
      <c r="ER550" s="37"/>
      <c r="ES550" s="37"/>
      <c r="ET550" s="37"/>
      <c r="EU550" s="37"/>
      <c r="EV550" s="37"/>
      <c r="EW550" s="37"/>
      <c r="EX550" s="37"/>
      <c r="EY550" s="37"/>
      <c r="EZ550" s="37"/>
      <c r="FA550" s="37"/>
      <c r="FB550" s="37"/>
      <c r="FC550" s="37"/>
      <c r="FD550" s="37"/>
      <c r="FE550" s="37"/>
      <c r="FF550" s="37"/>
      <c r="FG550" s="37"/>
      <c r="FH550" s="37"/>
      <c r="FI550" s="37"/>
      <c r="FJ550" s="37"/>
      <c r="FK550" s="37"/>
      <c r="FL550" s="37"/>
      <c r="FM550" s="37"/>
      <c r="FN550" s="37"/>
      <c r="FO550" s="37"/>
      <c r="FP550" s="37"/>
      <c r="FQ550" s="37"/>
      <c r="FR550" s="37"/>
      <c r="FS550" s="37"/>
      <c r="FT550" s="37"/>
      <c r="FU550" s="37"/>
      <c r="FV550" s="37"/>
      <c r="FW550" s="37"/>
      <c r="FX550" s="37"/>
      <c r="FY550" s="37"/>
      <c r="FZ550" s="37"/>
      <c r="GA550" s="194"/>
      <c r="GB550" s="194"/>
      <c r="GC550" s="194"/>
      <c r="GD550" s="194"/>
      <c r="GE550" s="194"/>
      <c r="GF550" s="194"/>
      <c r="GG550" s="194"/>
      <c r="GH550" s="194"/>
      <c r="GI550" s="194"/>
      <c r="GJ550" s="194"/>
      <c r="GK550" s="194"/>
      <c r="GL550" s="194"/>
      <c r="GM550" s="194">
        <f t="shared" si="65"/>
        <v>0</v>
      </c>
      <c r="GN550" s="194">
        <f t="shared" si="66"/>
        <v>0</v>
      </c>
      <c r="GO550" s="194"/>
      <c r="GP550" s="194"/>
      <c r="GQ550" s="194"/>
      <c r="GR550" s="194"/>
      <c r="GS550" s="194"/>
      <c r="GT550" s="194"/>
      <c r="GU550" s="194"/>
      <c r="GV550" s="194"/>
      <c r="GW550" s="194"/>
      <c r="GX550" s="194">
        <f t="shared" si="67"/>
        <v>0</v>
      </c>
      <c r="GY550" s="194"/>
      <c r="GZ550" s="194"/>
      <c r="HA550" s="194"/>
      <c r="HB550" s="194"/>
      <c r="HC550" s="194"/>
      <c r="HD550" s="194"/>
      <c r="HE550" s="194"/>
      <c r="HF550" s="194"/>
      <c r="HG550" s="194"/>
      <c r="HH550" s="194"/>
      <c r="HI550" s="194"/>
      <c r="HJ550" s="194"/>
      <c r="HK550" s="194"/>
      <c r="HL550" s="194"/>
      <c r="HM550" s="194"/>
      <c r="HN550" s="194"/>
      <c r="HO550" s="194"/>
      <c r="HP550" s="194"/>
      <c r="HQ550" s="194"/>
      <c r="HR550" s="194"/>
      <c r="HS550" s="194"/>
      <c r="HT550" s="194"/>
      <c r="HU550" s="194"/>
    </row>
    <row r="551" spans="1:229" x14ac:dyDescent="0.25">
      <c r="A551" s="17"/>
      <c r="B551" s="18"/>
      <c r="C551" s="18"/>
      <c r="D551" s="19"/>
      <c r="E551" s="18"/>
      <c r="F551" s="18"/>
      <c r="G551" s="16">
        <f t="shared" si="62"/>
        <v>0</v>
      </c>
      <c r="H551" s="16">
        <f t="shared" si="63"/>
        <v>0</v>
      </c>
      <c r="I551" s="36">
        <f t="shared" si="64"/>
        <v>0</v>
      </c>
      <c r="J551" s="38"/>
      <c r="K551" s="38"/>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c r="DG551" s="37"/>
      <c r="DH551" s="37"/>
      <c r="DI551" s="37"/>
      <c r="DJ551" s="37"/>
      <c r="DK551" s="37"/>
      <c r="DL551" s="37"/>
      <c r="DM551" s="37"/>
      <c r="DN551" s="37"/>
      <c r="DO551" s="37"/>
      <c r="DP551" s="37"/>
      <c r="DQ551" s="37"/>
      <c r="DR551" s="37"/>
      <c r="DS551" s="37"/>
      <c r="DT551" s="37"/>
      <c r="DU551" s="37"/>
      <c r="DV551" s="37"/>
      <c r="DW551" s="37"/>
      <c r="DX551" s="37"/>
      <c r="DY551" s="37"/>
      <c r="DZ551" s="37"/>
      <c r="EA551" s="37"/>
      <c r="EB551" s="37"/>
      <c r="EC551" s="37"/>
      <c r="ED551" s="37"/>
      <c r="EE551" s="37"/>
      <c r="EF551" s="37"/>
      <c r="EG551" s="37"/>
      <c r="EH551" s="37"/>
      <c r="EI551" s="37"/>
      <c r="EJ551" s="37"/>
      <c r="EK551" s="37"/>
      <c r="EL551" s="37"/>
      <c r="EM551" s="37"/>
      <c r="EN551" s="37"/>
      <c r="EO551" s="37"/>
      <c r="EP551" s="37"/>
      <c r="EQ551" s="37"/>
      <c r="ER551" s="37"/>
      <c r="ES551" s="37"/>
      <c r="ET551" s="37"/>
      <c r="EU551" s="37"/>
      <c r="EV551" s="37"/>
      <c r="EW551" s="37"/>
      <c r="EX551" s="37"/>
      <c r="EY551" s="37"/>
      <c r="EZ551" s="37"/>
      <c r="FA551" s="37"/>
      <c r="FB551" s="37"/>
      <c r="FC551" s="37"/>
      <c r="FD551" s="37"/>
      <c r="FE551" s="37"/>
      <c r="FF551" s="37"/>
      <c r="FG551" s="37"/>
      <c r="FH551" s="37"/>
      <c r="FI551" s="37"/>
      <c r="FJ551" s="37"/>
      <c r="FK551" s="37"/>
      <c r="FL551" s="37"/>
      <c r="FM551" s="37"/>
      <c r="FN551" s="37"/>
      <c r="FO551" s="37"/>
      <c r="FP551" s="37"/>
      <c r="FQ551" s="37"/>
      <c r="FR551" s="37"/>
      <c r="FS551" s="37"/>
      <c r="FT551" s="37"/>
      <c r="FU551" s="37"/>
      <c r="FV551" s="37"/>
      <c r="FW551" s="37"/>
      <c r="FX551" s="37"/>
      <c r="FY551" s="37"/>
      <c r="FZ551" s="37"/>
      <c r="GA551" s="194"/>
      <c r="GB551" s="194"/>
      <c r="GC551" s="194"/>
      <c r="GD551" s="194"/>
      <c r="GE551" s="194"/>
      <c r="GF551" s="194"/>
      <c r="GG551" s="194"/>
      <c r="GH551" s="194"/>
      <c r="GI551" s="194"/>
      <c r="GJ551" s="194"/>
      <c r="GK551" s="194"/>
      <c r="GL551" s="194"/>
      <c r="GM551" s="194">
        <f t="shared" si="65"/>
        <v>0</v>
      </c>
      <c r="GN551" s="194">
        <f t="shared" si="66"/>
        <v>0</v>
      </c>
      <c r="GO551" s="194"/>
      <c r="GP551" s="194"/>
      <c r="GQ551" s="194"/>
      <c r="GR551" s="194"/>
      <c r="GS551" s="194"/>
      <c r="GT551" s="194"/>
      <c r="GU551" s="194"/>
      <c r="GV551" s="194"/>
      <c r="GW551" s="194"/>
      <c r="GX551" s="194">
        <f t="shared" si="67"/>
        <v>0</v>
      </c>
      <c r="GY551" s="194"/>
      <c r="GZ551" s="194"/>
      <c r="HA551" s="194"/>
      <c r="HB551" s="194"/>
      <c r="HC551" s="194"/>
      <c r="HD551" s="194"/>
      <c r="HE551" s="194"/>
      <c r="HF551" s="194"/>
      <c r="HG551" s="194"/>
      <c r="HH551" s="194"/>
      <c r="HI551" s="194"/>
      <c r="HJ551" s="194"/>
      <c r="HK551" s="194"/>
      <c r="HL551" s="194"/>
      <c r="HM551" s="194"/>
      <c r="HN551" s="194"/>
      <c r="HO551" s="194"/>
      <c r="HP551" s="194"/>
      <c r="HQ551" s="194"/>
      <c r="HR551" s="194"/>
      <c r="HS551" s="194"/>
      <c r="HT551" s="194"/>
      <c r="HU551" s="194"/>
    </row>
    <row r="552" spans="1:229" x14ac:dyDescent="0.25">
      <c r="A552" s="17"/>
      <c r="B552" s="18"/>
      <c r="C552" s="18"/>
      <c r="D552" s="19"/>
      <c r="E552" s="18"/>
      <c r="F552" s="18"/>
      <c r="G552" s="16">
        <f t="shared" si="62"/>
        <v>0</v>
      </c>
      <c r="H552" s="16">
        <f t="shared" si="63"/>
        <v>0</v>
      </c>
      <c r="I552" s="36">
        <f t="shared" si="64"/>
        <v>0</v>
      </c>
      <c r="J552" s="38"/>
      <c r="K552" s="38"/>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c r="DG552" s="37"/>
      <c r="DH552" s="37"/>
      <c r="DI552" s="37"/>
      <c r="DJ552" s="37"/>
      <c r="DK552" s="37"/>
      <c r="DL552" s="37"/>
      <c r="DM552" s="37"/>
      <c r="DN552" s="37"/>
      <c r="DO552" s="37"/>
      <c r="DP552" s="37"/>
      <c r="DQ552" s="37"/>
      <c r="DR552" s="37"/>
      <c r="DS552" s="37"/>
      <c r="DT552" s="37"/>
      <c r="DU552" s="37"/>
      <c r="DV552" s="37"/>
      <c r="DW552" s="37"/>
      <c r="DX552" s="37"/>
      <c r="DY552" s="37"/>
      <c r="DZ552" s="37"/>
      <c r="EA552" s="37"/>
      <c r="EB552" s="37"/>
      <c r="EC552" s="37"/>
      <c r="ED552" s="37"/>
      <c r="EE552" s="37"/>
      <c r="EF552" s="37"/>
      <c r="EG552" s="37"/>
      <c r="EH552" s="37"/>
      <c r="EI552" s="37"/>
      <c r="EJ552" s="37"/>
      <c r="EK552" s="37"/>
      <c r="EL552" s="37"/>
      <c r="EM552" s="37"/>
      <c r="EN552" s="37"/>
      <c r="EO552" s="37"/>
      <c r="EP552" s="37"/>
      <c r="EQ552" s="37"/>
      <c r="ER552" s="37"/>
      <c r="ES552" s="37"/>
      <c r="ET552" s="37"/>
      <c r="EU552" s="37"/>
      <c r="EV552" s="37"/>
      <c r="EW552" s="37"/>
      <c r="EX552" s="37"/>
      <c r="EY552" s="37"/>
      <c r="EZ552" s="37"/>
      <c r="FA552" s="37"/>
      <c r="FB552" s="37"/>
      <c r="FC552" s="37"/>
      <c r="FD552" s="37"/>
      <c r="FE552" s="37"/>
      <c r="FF552" s="37"/>
      <c r="FG552" s="37"/>
      <c r="FH552" s="37"/>
      <c r="FI552" s="37"/>
      <c r="FJ552" s="37"/>
      <c r="FK552" s="37"/>
      <c r="FL552" s="37"/>
      <c r="FM552" s="37"/>
      <c r="FN552" s="37"/>
      <c r="FO552" s="37"/>
      <c r="FP552" s="37"/>
      <c r="FQ552" s="37"/>
      <c r="FR552" s="37"/>
      <c r="FS552" s="37"/>
      <c r="FT552" s="37"/>
      <c r="FU552" s="37"/>
      <c r="FV552" s="37"/>
      <c r="FW552" s="37"/>
      <c r="FX552" s="37"/>
      <c r="FY552" s="37"/>
      <c r="FZ552" s="37"/>
      <c r="GA552" s="194"/>
      <c r="GB552" s="194"/>
      <c r="GC552" s="194"/>
      <c r="GD552" s="194"/>
      <c r="GE552" s="194"/>
      <c r="GF552" s="194"/>
      <c r="GG552" s="194"/>
      <c r="GH552" s="194"/>
      <c r="GI552" s="194"/>
      <c r="GJ552" s="194"/>
      <c r="GK552" s="194"/>
      <c r="GL552" s="194"/>
      <c r="GM552" s="194">
        <f t="shared" si="65"/>
        <v>0</v>
      </c>
      <c r="GN552" s="194">
        <f t="shared" si="66"/>
        <v>0</v>
      </c>
      <c r="GO552" s="194"/>
      <c r="GP552" s="194"/>
      <c r="GQ552" s="194"/>
      <c r="GR552" s="194"/>
      <c r="GS552" s="194"/>
      <c r="GT552" s="194"/>
      <c r="GU552" s="194"/>
      <c r="GV552" s="194"/>
      <c r="GW552" s="194"/>
      <c r="GX552" s="194">
        <f t="shared" si="67"/>
        <v>0</v>
      </c>
      <c r="GY552" s="194"/>
      <c r="GZ552" s="194"/>
      <c r="HA552" s="194"/>
      <c r="HB552" s="194"/>
      <c r="HC552" s="194"/>
      <c r="HD552" s="194"/>
      <c r="HE552" s="194"/>
      <c r="HF552" s="194"/>
      <c r="HG552" s="194"/>
      <c r="HH552" s="194"/>
      <c r="HI552" s="194"/>
      <c r="HJ552" s="194"/>
      <c r="HK552" s="194"/>
      <c r="HL552" s="194"/>
      <c r="HM552" s="194"/>
      <c r="HN552" s="194"/>
      <c r="HO552" s="194"/>
      <c r="HP552" s="194"/>
      <c r="HQ552" s="194"/>
      <c r="HR552" s="194"/>
      <c r="HS552" s="194"/>
      <c r="HT552" s="194"/>
      <c r="HU552" s="194"/>
    </row>
    <row r="553" spans="1:229" x14ac:dyDescent="0.25">
      <c r="A553" s="17"/>
      <c r="B553" s="18"/>
      <c r="C553" s="18"/>
      <c r="D553" s="19"/>
      <c r="E553" s="18"/>
      <c r="F553" s="18"/>
      <c r="G553" s="16">
        <f t="shared" si="62"/>
        <v>0</v>
      </c>
      <c r="H553" s="16">
        <f t="shared" si="63"/>
        <v>0</v>
      </c>
      <c r="I553" s="36">
        <f t="shared" si="64"/>
        <v>0</v>
      </c>
      <c r="J553" s="38"/>
      <c r="K553" s="38"/>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c r="DG553" s="37"/>
      <c r="DH553" s="37"/>
      <c r="DI553" s="37"/>
      <c r="DJ553" s="37"/>
      <c r="DK553" s="37"/>
      <c r="DL553" s="37"/>
      <c r="DM553" s="37"/>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37"/>
      <c r="ER553" s="37"/>
      <c r="ES553" s="37"/>
      <c r="ET553" s="37"/>
      <c r="EU553" s="37"/>
      <c r="EV553" s="37"/>
      <c r="EW553" s="37"/>
      <c r="EX553" s="37"/>
      <c r="EY553" s="37"/>
      <c r="EZ553" s="37"/>
      <c r="FA553" s="37"/>
      <c r="FB553" s="37"/>
      <c r="FC553" s="37"/>
      <c r="FD553" s="37"/>
      <c r="FE553" s="37"/>
      <c r="FF553" s="37"/>
      <c r="FG553" s="37"/>
      <c r="FH553" s="37"/>
      <c r="FI553" s="37"/>
      <c r="FJ553" s="37"/>
      <c r="FK553" s="37"/>
      <c r="FL553" s="37"/>
      <c r="FM553" s="37"/>
      <c r="FN553" s="37"/>
      <c r="FO553" s="37"/>
      <c r="FP553" s="37"/>
      <c r="FQ553" s="37"/>
      <c r="FR553" s="37"/>
      <c r="FS553" s="37"/>
      <c r="FT553" s="37"/>
      <c r="FU553" s="37"/>
      <c r="FV553" s="37"/>
      <c r="FW553" s="37"/>
      <c r="FX553" s="37"/>
      <c r="FY553" s="37"/>
      <c r="FZ553" s="37"/>
      <c r="GA553" s="194"/>
      <c r="GB553" s="194"/>
      <c r="GC553" s="194"/>
      <c r="GD553" s="194"/>
      <c r="GE553" s="194"/>
      <c r="GF553" s="194"/>
      <c r="GG553" s="194"/>
      <c r="GH553" s="194"/>
      <c r="GI553" s="194"/>
      <c r="GJ553" s="194"/>
      <c r="GK553" s="194"/>
      <c r="GL553" s="194"/>
      <c r="GM553" s="194">
        <f t="shared" si="65"/>
        <v>0</v>
      </c>
      <c r="GN553" s="194">
        <f t="shared" si="66"/>
        <v>0</v>
      </c>
      <c r="GO553" s="194"/>
      <c r="GP553" s="194"/>
      <c r="GQ553" s="194"/>
      <c r="GR553" s="194"/>
      <c r="GS553" s="194"/>
      <c r="GT553" s="194"/>
      <c r="GU553" s="194"/>
      <c r="GV553" s="194"/>
      <c r="GW553" s="194"/>
      <c r="GX553" s="194">
        <f t="shared" si="67"/>
        <v>0</v>
      </c>
      <c r="GY553" s="194"/>
      <c r="GZ553" s="194"/>
      <c r="HA553" s="194"/>
      <c r="HB553" s="194"/>
      <c r="HC553" s="194"/>
      <c r="HD553" s="194"/>
      <c r="HE553" s="194"/>
      <c r="HF553" s="194"/>
      <c r="HG553" s="194"/>
      <c r="HH553" s="194"/>
      <c r="HI553" s="194"/>
      <c r="HJ553" s="194"/>
      <c r="HK553" s="194"/>
      <c r="HL553" s="194"/>
      <c r="HM553" s="194"/>
      <c r="HN553" s="194"/>
      <c r="HO553" s="194"/>
      <c r="HP553" s="194"/>
      <c r="HQ553" s="194"/>
      <c r="HR553" s="194"/>
      <c r="HS553" s="194"/>
      <c r="HT553" s="194"/>
      <c r="HU553" s="194"/>
    </row>
    <row r="554" spans="1:229" x14ac:dyDescent="0.25">
      <c r="A554" s="17"/>
      <c r="B554" s="18"/>
      <c r="C554" s="18"/>
      <c r="D554" s="19"/>
      <c r="E554" s="18"/>
      <c r="F554" s="18"/>
      <c r="G554" s="36"/>
      <c r="H554" s="36"/>
      <c r="I554" s="36"/>
      <c r="J554" s="38"/>
      <c r="K554" s="38"/>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c r="DG554" s="37"/>
      <c r="DH554" s="37"/>
      <c r="DI554" s="37"/>
      <c r="DJ554" s="37"/>
      <c r="DK554" s="37"/>
      <c r="DL554" s="37"/>
      <c r="DM554" s="37"/>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37"/>
      <c r="ER554" s="37"/>
      <c r="ES554" s="37"/>
      <c r="ET554" s="37"/>
      <c r="EU554" s="37"/>
      <c r="EV554" s="37"/>
      <c r="EW554" s="37"/>
      <c r="EX554" s="37"/>
      <c r="EY554" s="37"/>
      <c r="EZ554" s="37"/>
      <c r="FA554" s="37"/>
      <c r="FB554" s="37"/>
      <c r="FC554" s="37"/>
      <c r="FD554" s="37"/>
      <c r="FE554" s="37"/>
      <c r="FF554" s="37"/>
      <c r="FG554" s="37"/>
      <c r="FH554" s="37"/>
      <c r="FI554" s="37"/>
      <c r="FJ554" s="37"/>
      <c r="FK554" s="37"/>
      <c r="FL554" s="37"/>
      <c r="FM554" s="37"/>
      <c r="FN554" s="37"/>
      <c r="FO554" s="37"/>
      <c r="FP554" s="37"/>
      <c r="FQ554" s="37"/>
      <c r="FR554" s="37"/>
      <c r="FS554" s="37"/>
      <c r="FT554" s="37"/>
      <c r="FU554" s="37"/>
      <c r="FV554" s="37"/>
      <c r="FW554" s="37"/>
      <c r="FX554" s="37"/>
      <c r="FY554" s="37"/>
      <c r="FZ554" s="37"/>
      <c r="GA554" s="194"/>
      <c r="GB554" s="194"/>
      <c r="GC554" s="194"/>
      <c r="GD554" s="194"/>
      <c r="GE554" s="194"/>
      <c r="GF554" s="194"/>
      <c r="GG554" s="194"/>
      <c r="GH554" s="194"/>
      <c r="GI554" s="194"/>
      <c r="GJ554" s="194"/>
      <c r="GK554" s="194"/>
      <c r="GL554" s="194"/>
      <c r="GM554" s="194">
        <f t="shared" si="65"/>
        <v>0</v>
      </c>
      <c r="GN554" s="194">
        <f t="shared" si="66"/>
        <v>0</v>
      </c>
      <c r="GO554" s="194"/>
      <c r="GP554" s="194"/>
      <c r="GQ554" s="194"/>
      <c r="GR554" s="194"/>
      <c r="GS554" s="194"/>
      <c r="GT554" s="194"/>
      <c r="GU554" s="194"/>
      <c r="GV554" s="194"/>
      <c r="GW554" s="194"/>
      <c r="GX554" s="194">
        <f t="shared" si="67"/>
        <v>0</v>
      </c>
      <c r="GY554" s="194"/>
      <c r="GZ554" s="194"/>
      <c r="HA554" s="194"/>
      <c r="HB554" s="194"/>
      <c r="HC554" s="194"/>
      <c r="HD554" s="194"/>
      <c r="HE554" s="194"/>
      <c r="HF554" s="194"/>
      <c r="HG554" s="194"/>
      <c r="HH554" s="194"/>
      <c r="HI554" s="194"/>
      <c r="HJ554" s="194"/>
      <c r="HK554" s="194"/>
      <c r="HL554" s="194"/>
      <c r="HM554" s="194"/>
      <c r="HN554" s="194"/>
      <c r="HO554" s="194"/>
      <c r="HP554" s="194"/>
      <c r="HQ554" s="194"/>
      <c r="HR554" s="194"/>
      <c r="HS554" s="194"/>
      <c r="HT554" s="194"/>
      <c r="HU554" s="194"/>
    </row>
    <row r="555" spans="1:229" x14ac:dyDescent="0.25">
      <c r="A555" s="17"/>
      <c r="B555" s="18"/>
      <c r="C555" s="18"/>
      <c r="D555" s="19"/>
      <c r="E555" s="18"/>
      <c r="F555" s="18"/>
      <c r="G555" s="36"/>
      <c r="H555" s="36"/>
      <c r="I555" s="36"/>
      <c r="J555" s="38"/>
      <c r="K555" s="38"/>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c r="DG555" s="37"/>
      <c r="DH555" s="37"/>
      <c r="DI555" s="37"/>
      <c r="DJ555" s="37"/>
      <c r="DK555" s="37"/>
      <c r="DL555" s="37"/>
      <c r="DM555" s="37"/>
      <c r="DN555" s="37"/>
      <c r="DO555" s="37"/>
      <c r="DP555" s="37"/>
      <c r="DQ555" s="37"/>
      <c r="DR555" s="37"/>
      <c r="DS555" s="37"/>
      <c r="DT555" s="37"/>
      <c r="DU555" s="37"/>
      <c r="DV555" s="37"/>
      <c r="DW555" s="37"/>
      <c r="DX555" s="37"/>
      <c r="DY555" s="37"/>
      <c r="DZ555" s="37"/>
      <c r="EA555" s="37"/>
      <c r="EB555" s="37"/>
      <c r="EC555" s="37"/>
      <c r="ED555" s="37"/>
      <c r="EE555" s="37"/>
      <c r="EF555" s="37"/>
      <c r="EG555" s="37"/>
      <c r="EH555" s="37"/>
      <c r="EI555" s="37"/>
      <c r="EJ555" s="37"/>
      <c r="EK555" s="37"/>
      <c r="EL555" s="37"/>
      <c r="EM555" s="37"/>
      <c r="EN555" s="37"/>
      <c r="EO555" s="37"/>
      <c r="EP555" s="37"/>
      <c r="EQ555" s="37"/>
      <c r="ER555" s="37"/>
      <c r="ES555" s="37"/>
      <c r="ET555" s="37"/>
      <c r="EU555" s="37"/>
      <c r="EV555" s="37"/>
      <c r="EW555" s="37"/>
      <c r="EX555" s="37"/>
      <c r="EY555" s="37"/>
      <c r="EZ555" s="37"/>
      <c r="FA555" s="37"/>
      <c r="FB555" s="37"/>
      <c r="FC555" s="37"/>
      <c r="FD555" s="37"/>
      <c r="FE555" s="37"/>
      <c r="FF555" s="37"/>
      <c r="FG555" s="37"/>
      <c r="FH555" s="37"/>
      <c r="FI555" s="37"/>
      <c r="FJ555" s="37"/>
      <c r="FK555" s="37"/>
      <c r="FL555" s="37"/>
      <c r="FM555" s="37"/>
      <c r="FN555" s="37"/>
      <c r="FO555" s="37"/>
      <c r="FP555" s="37"/>
      <c r="FQ555" s="37"/>
      <c r="FR555" s="37"/>
      <c r="FS555" s="37"/>
      <c r="FT555" s="37"/>
      <c r="FU555" s="37"/>
      <c r="FV555" s="37"/>
      <c r="FW555" s="37"/>
      <c r="FX555" s="37"/>
      <c r="FY555" s="37"/>
      <c r="FZ555" s="37"/>
      <c r="GA555" s="194"/>
      <c r="GB555" s="194"/>
      <c r="GC555" s="194"/>
      <c r="GD555" s="194"/>
      <c r="GE555" s="194"/>
      <c r="GF555" s="194"/>
      <c r="GG555" s="194"/>
      <c r="GH555" s="194"/>
      <c r="GI555" s="194"/>
      <c r="GJ555" s="194"/>
      <c r="GK555" s="194"/>
      <c r="GL555" s="194"/>
      <c r="GM555" s="194">
        <f t="shared" si="65"/>
        <v>0</v>
      </c>
      <c r="GN555" s="194">
        <f t="shared" si="66"/>
        <v>0</v>
      </c>
      <c r="GO555" s="194"/>
      <c r="GP555" s="194"/>
      <c r="GQ555" s="194"/>
      <c r="GR555" s="194"/>
      <c r="GS555" s="194"/>
      <c r="GT555" s="194"/>
      <c r="GU555" s="194"/>
      <c r="GV555" s="194"/>
      <c r="GW555" s="194"/>
      <c r="GX555" s="194">
        <f t="shared" si="67"/>
        <v>0</v>
      </c>
      <c r="GY555" s="194"/>
      <c r="GZ555" s="194"/>
      <c r="HA555" s="194"/>
      <c r="HB555" s="194"/>
      <c r="HC555" s="194"/>
      <c r="HD555" s="194"/>
      <c r="HE555" s="194"/>
      <c r="HF555" s="194"/>
      <c r="HG555" s="194"/>
      <c r="HH555" s="194"/>
      <c r="HI555" s="194"/>
      <c r="HJ555" s="194"/>
      <c r="HK555" s="194"/>
      <c r="HL555" s="194"/>
      <c r="HM555" s="194"/>
      <c r="HN555" s="194"/>
      <c r="HO555" s="194"/>
      <c r="HP555" s="194"/>
      <c r="HQ555" s="194"/>
      <c r="HR555" s="194"/>
      <c r="HS555" s="194"/>
      <c r="HT555" s="194"/>
      <c r="HU555" s="194"/>
    </row>
    <row r="556" spans="1:229" x14ac:dyDescent="0.25">
      <c r="A556" s="17"/>
      <c r="B556" s="18"/>
      <c r="C556" s="18"/>
      <c r="D556" s="19"/>
      <c r="E556" s="18"/>
      <c r="F556" s="18"/>
      <c r="G556" s="36"/>
      <c r="H556" s="36"/>
      <c r="I556" s="36"/>
      <c r="J556" s="38"/>
      <c r="K556" s="38"/>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c r="DG556" s="37"/>
      <c r="DH556" s="37"/>
      <c r="DI556" s="37"/>
      <c r="DJ556" s="37"/>
      <c r="DK556" s="37"/>
      <c r="DL556" s="37"/>
      <c r="DM556" s="37"/>
      <c r="DN556" s="37"/>
      <c r="DO556" s="37"/>
      <c r="DP556" s="37"/>
      <c r="DQ556" s="37"/>
      <c r="DR556" s="37"/>
      <c r="DS556" s="37"/>
      <c r="DT556" s="37"/>
      <c r="DU556" s="37"/>
      <c r="DV556" s="37"/>
      <c r="DW556" s="37"/>
      <c r="DX556" s="37"/>
      <c r="DY556" s="37"/>
      <c r="DZ556" s="37"/>
      <c r="EA556" s="37"/>
      <c r="EB556" s="37"/>
      <c r="EC556" s="37"/>
      <c r="ED556" s="37"/>
      <c r="EE556" s="37"/>
      <c r="EF556" s="37"/>
      <c r="EG556" s="37"/>
      <c r="EH556" s="37"/>
      <c r="EI556" s="37"/>
      <c r="EJ556" s="37"/>
      <c r="EK556" s="37"/>
      <c r="EL556" s="37"/>
      <c r="EM556" s="37"/>
      <c r="EN556" s="37"/>
      <c r="EO556" s="37"/>
      <c r="EP556" s="37"/>
      <c r="EQ556" s="37"/>
      <c r="ER556" s="37"/>
      <c r="ES556" s="37"/>
      <c r="ET556" s="37"/>
      <c r="EU556" s="37"/>
      <c r="EV556" s="37"/>
      <c r="EW556" s="37"/>
      <c r="EX556" s="37"/>
      <c r="EY556" s="37"/>
      <c r="EZ556" s="37"/>
      <c r="FA556" s="37"/>
      <c r="FB556" s="37"/>
      <c r="FC556" s="37"/>
      <c r="FD556" s="37"/>
      <c r="FE556" s="37"/>
      <c r="FF556" s="37"/>
      <c r="FG556" s="37"/>
      <c r="FH556" s="37"/>
      <c r="FI556" s="37"/>
      <c r="FJ556" s="37"/>
      <c r="FK556" s="37"/>
      <c r="FL556" s="37"/>
      <c r="FM556" s="37"/>
      <c r="FN556" s="37"/>
      <c r="FO556" s="37"/>
      <c r="FP556" s="37"/>
      <c r="FQ556" s="37"/>
      <c r="FR556" s="37"/>
      <c r="FS556" s="37"/>
      <c r="FT556" s="37"/>
      <c r="FU556" s="37"/>
      <c r="FV556" s="37"/>
      <c r="FW556" s="37"/>
      <c r="FX556" s="37"/>
      <c r="FY556" s="37"/>
      <c r="FZ556" s="37"/>
      <c r="GA556" s="194"/>
      <c r="GB556" s="194"/>
      <c r="GC556" s="194"/>
      <c r="GD556" s="194"/>
      <c r="GE556" s="194"/>
      <c r="GF556" s="194"/>
      <c r="GG556" s="194"/>
      <c r="GH556" s="194"/>
      <c r="GI556" s="194"/>
      <c r="GJ556" s="194"/>
      <c r="GK556" s="194"/>
      <c r="GL556" s="194"/>
      <c r="GM556" s="194">
        <f t="shared" si="65"/>
        <v>0</v>
      </c>
      <c r="GN556" s="194">
        <f t="shared" si="66"/>
        <v>0</v>
      </c>
      <c r="GO556" s="194"/>
      <c r="GP556" s="194"/>
      <c r="GQ556" s="194"/>
      <c r="GR556" s="194"/>
      <c r="GS556" s="194"/>
      <c r="GT556" s="194"/>
      <c r="GU556" s="194"/>
      <c r="GV556" s="194"/>
      <c r="GW556" s="194"/>
      <c r="GX556" s="194">
        <f t="shared" si="67"/>
        <v>0</v>
      </c>
      <c r="GY556" s="194"/>
      <c r="GZ556" s="194"/>
      <c r="HA556" s="194"/>
      <c r="HB556" s="194"/>
      <c r="HC556" s="194"/>
      <c r="HD556" s="194"/>
      <c r="HE556" s="194"/>
      <c r="HF556" s="194"/>
      <c r="HG556" s="194"/>
      <c r="HH556" s="194"/>
      <c r="HI556" s="194"/>
      <c r="HJ556" s="194"/>
      <c r="HK556" s="194"/>
      <c r="HL556" s="194"/>
      <c r="HM556" s="194"/>
      <c r="HN556" s="194"/>
      <c r="HO556" s="194"/>
      <c r="HP556" s="194"/>
      <c r="HQ556" s="194"/>
      <c r="HR556" s="194"/>
      <c r="HS556" s="194"/>
      <c r="HT556" s="194"/>
      <c r="HU556" s="194"/>
    </row>
    <row r="557" spans="1:229" x14ac:dyDescent="0.25">
      <c r="A557" s="17"/>
      <c r="B557" s="18"/>
      <c r="C557" s="18"/>
      <c r="D557" s="19"/>
      <c r="E557" s="18"/>
      <c r="F557" s="18"/>
      <c r="G557" s="36"/>
      <c r="H557" s="36"/>
      <c r="I557" s="36"/>
      <c r="J557" s="38"/>
      <c r="K557" s="38"/>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c r="DG557" s="37"/>
      <c r="DH557" s="37"/>
      <c r="DI557" s="37"/>
      <c r="DJ557" s="37"/>
      <c r="DK557" s="37"/>
      <c r="DL557" s="37"/>
      <c r="DM557" s="37"/>
      <c r="DN557" s="37"/>
      <c r="DO557" s="37"/>
      <c r="DP557" s="37"/>
      <c r="DQ557" s="37"/>
      <c r="DR557" s="37"/>
      <c r="DS557" s="37"/>
      <c r="DT557" s="37"/>
      <c r="DU557" s="37"/>
      <c r="DV557" s="37"/>
      <c r="DW557" s="37"/>
      <c r="DX557" s="37"/>
      <c r="DY557" s="37"/>
      <c r="DZ557" s="37"/>
      <c r="EA557" s="37"/>
      <c r="EB557" s="37"/>
      <c r="EC557" s="37"/>
      <c r="ED557" s="37"/>
      <c r="EE557" s="37"/>
      <c r="EF557" s="37"/>
      <c r="EG557" s="37"/>
      <c r="EH557" s="37"/>
      <c r="EI557" s="37"/>
      <c r="EJ557" s="37"/>
      <c r="EK557" s="37"/>
      <c r="EL557" s="37"/>
      <c r="EM557" s="37"/>
      <c r="EN557" s="37"/>
      <c r="EO557" s="37"/>
      <c r="EP557" s="37"/>
      <c r="EQ557" s="37"/>
      <c r="ER557" s="37"/>
      <c r="ES557" s="37"/>
      <c r="ET557" s="37"/>
      <c r="EU557" s="37"/>
      <c r="EV557" s="37"/>
      <c r="EW557" s="37"/>
      <c r="EX557" s="37"/>
      <c r="EY557" s="37"/>
      <c r="EZ557" s="37"/>
      <c r="FA557" s="37"/>
      <c r="FB557" s="37"/>
      <c r="FC557" s="37"/>
      <c r="FD557" s="37"/>
      <c r="FE557" s="37"/>
      <c r="FF557" s="37"/>
      <c r="FG557" s="37"/>
      <c r="FH557" s="37"/>
      <c r="FI557" s="37"/>
      <c r="FJ557" s="37"/>
      <c r="FK557" s="37"/>
      <c r="FL557" s="37"/>
      <c r="FM557" s="37"/>
      <c r="FN557" s="37"/>
      <c r="FO557" s="37"/>
      <c r="FP557" s="37"/>
      <c r="FQ557" s="37"/>
      <c r="FR557" s="37"/>
      <c r="FS557" s="37"/>
      <c r="FT557" s="37"/>
      <c r="FU557" s="37"/>
      <c r="FV557" s="37"/>
      <c r="FW557" s="37"/>
      <c r="FX557" s="37"/>
      <c r="FY557" s="37"/>
      <c r="FZ557" s="37"/>
      <c r="GA557" s="194"/>
      <c r="GB557" s="194"/>
      <c r="GC557" s="194"/>
      <c r="GD557" s="194"/>
      <c r="GE557" s="194"/>
      <c r="GF557" s="194"/>
      <c r="GG557" s="194"/>
      <c r="GH557" s="194"/>
      <c r="GI557" s="194"/>
      <c r="GJ557" s="194"/>
      <c r="GK557" s="194"/>
      <c r="GL557" s="194"/>
      <c r="GM557" s="194">
        <f t="shared" si="65"/>
        <v>0</v>
      </c>
      <c r="GN557" s="194">
        <f t="shared" si="66"/>
        <v>0</v>
      </c>
      <c r="GO557" s="194"/>
      <c r="GP557" s="194"/>
      <c r="GQ557" s="194"/>
      <c r="GR557" s="194"/>
      <c r="GS557" s="194"/>
      <c r="GT557" s="194"/>
      <c r="GU557" s="194"/>
      <c r="GV557" s="194"/>
      <c r="GW557" s="194"/>
      <c r="GX557" s="194">
        <f t="shared" si="67"/>
        <v>0</v>
      </c>
      <c r="GY557" s="194"/>
      <c r="GZ557" s="194"/>
      <c r="HA557" s="194"/>
      <c r="HB557" s="194"/>
      <c r="HC557" s="194"/>
      <c r="HD557" s="194"/>
      <c r="HE557" s="194"/>
      <c r="HF557" s="194"/>
      <c r="HG557" s="194"/>
      <c r="HH557" s="194"/>
      <c r="HI557" s="194"/>
      <c r="HJ557" s="194"/>
      <c r="HK557" s="194"/>
      <c r="HL557" s="194"/>
      <c r="HM557" s="194"/>
      <c r="HN557" s="194"/>
      <c r="HO557" s="194"/>
      <c r="HP557" s="194"/>
      <c r="HQ557" s="194"/>
      <c r="HR557" s="194"/>
      <c r="HS557" s="194"/>
      <c r="HT557" s="194"/>
      <c r="HU557" s="194"/>
    </row>
    <row r="558" spans="1:229" x14ac:dyDescent="0.25">
      <c r="A558" s="17"/>
      <c r="B558" s="18"/>
      <c r="C558" s="18"/>
      <c r="D558" s="19"/>
      <c r="E558" s="18"/>
      <c r="F558" s="18"/>
      <c r="G558" s="36"/>
      <c r="H558" s="36"/>
      <c r="I558" s="36"/>
      <c r="J558" s="38"/>
      <c r="K558" s="38"/>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c r="DG558" s="37"/>
      <c r="DH558" s="37"/>
      <c r="DI558" s="37"/>
      <c r="DJ558" s="37"/>
      <c r="DK558" s="37"/>
      <c r="DL558" s="37"/>
      <c r="DM558" s="37"/>
      <c r="DN558" s="37"/>
      <c r="DO558" s="37"/>
      <c r="DP558" s="37"/>
      <c r="DQ558" s="37"/>
      <c r="DR558" s="37"/>
      <c r="DS558" s="37"/>
      <c r="DT558" s="37"/>
      <c r="DU558" s="37"/>
      <c r="DV558" s="37"/>
      <c r="DW558" s="37"/>
      <c r="DX558" s="37"/>
      <c r="DY558" s="37"/>
      <c r="DZ558" s="37"/>
      <c r="EA558" s="37"/>
      <c r="EB558" s="37"/>
      <c r="EC558" s="37"/>
      <c r="ED558" s="37"/>
      <c r="EE558" s="37"/>
      <c r="EF558" s="37"/>
      <c r="EG558" s="37"/>
      <c r="EH558" s="37"/>
      <c r="EI558" s="37"/>
      <c r="EJ558" s="37"/>
      <c r="EK558" s="37"/>
      <c r="EL558" s="37"/>
      <c r="EM558" s="37"/>
      <c r="EN558" s="37"/>
      <c r="EO558" s="37"/>
      <c r="EP558" s="37"/>
      <c r="EQ558" s="37"/>
      <c r="ER558" s="37"/>
      <c r="ES558" s="37"/>
      <c r="ET558" s="37"/>
      <c r="EU558" s="37"/>
      <c r="EV558" s="37"/>
      <c r="EW558" s="37"/>
      <c r="EX558" s="37"/>
      <c r="EY558" s="37"/>
      <c r="EZ558" s="37"/>
      <c r="FA558" s="37"/>
      <c r="FB558" s="37"/>
      <c r="FC558" s="37"/>
      <c r="FD558" s="37"/>
      <c r="FE558" s="37"/>
      <c r="FF558" s="37"/>
      <c r="FG558" s="37"/>
      <c r="FH558" s="37"/>
      <c r="FI558" s="37"/>
      <c r="FJ558" s="37"/>
      <c r="FK558" s="37"/>
      <c r="FL558" s="37"/>
      <c r="FM558" s="37"/>
      <c r="FN558" s="37"/>
      <c r="FO558" s="37"/>
      <c r="FP558" s="37"/>
      <c r="FQ558" s="37"/>
      <c r="FR558" s="37"/>
      <c r="FS558" s="37"/>
      <c r="FT558" s="37"/>
      <c r="FU558" s="37"/>
      <c r="FV558" s="37"/>
      <c r="FW558" s="37"/>
      <c r="FX558" s="37"/>
      <c r="FY558" s="37"/>
      <c r="FZ558" s="37"/>
      <c r="GA558" s="194"/>
      <c r="GB558" s="194"/>
      <c r="GC558" s="194"/>
      <c r="GD558" s="194"/>
      <c r="GE558" s="194"/>
      <c r="GF558" s="194"/>
      <c r="GG558" s="194"/>
      <c r="GH558" s="194"/>
      <c r="GI558" s="194"/>
      <c r="GJ558" s="194"/>
      <c r="GK558" s="194"/>
      <c r="GL558" s="194"/>
      <c r="GM558" s="194">
        <f t="shared" si="65"/>
        <v>0</v>
      </c>
      <c r="GN558" s="194">
        <f t="shared" si="66"/>
        <v>0</v>
      </c>
      <c r="GO558" s="194"/>
      <c r="GP558" s="194"/>
      <c r="GQ558" s="194"/>
      <c r="GR558" s="194"/>
      <c r="GS558" s="194"/>
      <c r="GT558" s="194"/>
      <c r="GU558" s="194"/>
      <c r="GV558" s="194"/>
      <c r="GW558" s="194"/>
      <c r="GX558" s="194">
        <f t="shared" si="67"/>
        <v>0</v>
      </c>
      <c r="GY558" s="194"/>
      <c r="GZ558" s="194"/>
      <c r="HA558" s="194"/>
      <c r="HB558" s="194"/>
      <c r="HC558" s="194"/>
      <c r="HD558" s="194"/>
      <c r="HE558" s="194"/>
      <c r="HF558" s="194"/>
      <c r="HG558" s="194"/>
      <c r="HH558" s="194"/>
      <c r="HI558" s="194"/>
      <c r="HJ558" s="194"/>
      <c r="HK558" s="194"/>
      <c r="HL558" s="194"/>
      <c r="HM558" s="194"/>
      <c r="HN558" s="194"/>
      <c r="HO558" s="194"/>
      <c r="HP558" s="194"/>
      <c r="HQ558" s="194"/>
      <c r="HR558" s="194"/>
      <c r="HS558" s="194"/>
      <c r="HT558" s="194"/>
      <c r="HU558" s="194"/>
    </row>
    <row r="559" spans="1:229" x14ac:dyDescent="0.25">
      <c r="A559" s="17"/>
      <c r="B559" s="18"/>
      <c r="C559" s="18"/>
      <c r="D559" s="19"/>
      <c r="E559" s="18"/>
      <c r="F559" s="18"/>
      <c r="G559" s="36"/>
      <c r="H559" s="36"/>
      <c r="I559" s="36"/>
      <c r="J559" s="38"/>
      <c r="K559" s="38"/>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c r="DG559" s="37"/>
      <c r="DH559" s="37"/>
      <c r="DI559" s="37"/>
      <c r="DJ559" s="37"/>
      <c r="DK559" s="37"/>
      <c r="DL559" s="37"/>
      <c r="DM559" s="37"/>
      <c r="DN559" s="37"/>
      <c r="DO559" s="37"/>
      <c r="DP559" s="37"/>
      <c r="DQ559" s="37"/>
      <c r="DR559" s="37"/>
      <c r="DS559" s="37"/>
      <c r="DT559" s="37"/>
      <c r="DU559" s="37"/>
      <c r="DV559" s="37"/>
      <c r="DW559" s="37"/>
      <c r="DX559" s="37"/>
      <c r="DY559" s="37"/>
      <c r="DZ559" s="37"/>
      <c r="EA559" s="37"/>
      <c r="EB559" s="37"/>
      <c r="EC559" s="37"/>
      <c r="ED559" s="37"/>
      <c r="EE559" s="37"/>
      <c r="EF559" s="37"/>
      <c r="EG559" s="37"/>
      <c r="EH559" s="37"/>
      <c r="EI559" s="37"/>
      <c r="EJ559" s="37"/>
      <c r="EK559" s="37"/>
      <c r="EL559" s="37"/>
      <c r="EM559" s="37"/>
      <c r="EN559" s="37"/>
      <c r="EO559" s="37"/>
      <c r="EP559" s="37"/>
      <c r="EQ559" s="37"/>
      <c r="ER559" s="37"/>
      <c r="ES559" s="37"/>
      <c r="ET559" s="37"/>
      <c r="EU559" s="37"/>
      <c r="EV559" s="37"/>
      <c r="EW559" s="37"/>
      <c r="EX559" s="37"/>
      <c r="EY559" s="37"/>
      <c r="EZ559" s="37"/>
      <c r="FA559" s="37"/>
      <c r="FB559" s="37"/>
      <c r="FC559" s="37"/>
      <c r="FD559" s="37"/>
      <c r="FE559" s="37"/>
      <c r="FF559" s="37"/>
      <c r="FG559" s="37"/>
      <c r="FH559" s="37"/>
      <c r="FI559" s="37"/>
      <c r="FJ559" s="37"/>
      <c r="FK559" s="37"/>
      <c r="FL559" s="37"/>
      <c r="FM559" s="37"/>
      <c r="FN559" s="37"/>
      <c r="FO559" s="37"/>
      <c r="FP559" s="37"/>
      <c r="FQ559" s="37"/>
      <c r="FR559" s="37"/>
      <c r="FS559" s="37"/>
      <c r="FT559" s="37"/>
      <c r="FU559" s="37"/>
      <c r="FV559" s="37"/>
      <c r="FW559" s="37"/>
      <c r="FX559" s="37"/>
      <c r="FY559" s="37"/>
      <c r="FZ559" s="37"/>
      <c r="GA559" s="194"/>
      <c r="GB559" s="194"/>
      <c r="GC559" s="194"/>
      <c r="GD559" s="194"/>
      <c r="GE559" s="194"/>
      <c r="GF559" s="194"/>
      <c r="GG559" s="194"/>
      <c r="GH559" s="194"/>
      <c r="GI559" s="194"/>
      <c r="GJ559" s="194"/>
      <c r="GK559" s="194"/>
      <c r="GL559" s="194"/>
      <c r="GM559" s="194">
        <f t="shared" si="65"/>
        <v>0</v>
      </c>
      <c r="GN559" s="194">
        <f t="shared" si="66"/>
        <v>0</v>
      </c>
      <c r="GO559" s="194"/>
      <c r="GP559" s="194"/>
      <c r="GQ559" s="194"/>
      <c r="GR559" s="194"/>
      <c r="GS559" s="194"/>
      <c r="GT559" s="194"/>
      <c r="GU559" s="194"/>
      <c r="GV559" s="194"/>
      <c r="GW559" s="194"/>
      <c r="GX559" s="194">
        <f t="shared" si="67"/>
        <v>0</v>
      </c>
      <c r="GY559" s="194"/>
      <c r="GZ559" s="194"/>
      <c r="HA559" s="194"/>
      <c r="HB559" s="194"/>
      <c r="HC559" s="194"/>
      <c r="HD559" s="194"/>
      <c r="HE559" s="194"/>
      <c r="HF559" s="194"/>
      <c r="HG559" s="194"/>
      <c r="HH559" s="194"/>
      <c r="HI559" s="194"/>
      <c r="HJ559" s="194"/>
      <c r="HK559" s="194"/>
      <c r="HL559" s="194"/>
      <c r="HM559" s="194"/>
      <c r="HN559" s="194"/>
      <c r="HO559" s="194"/>
      <c r="HP559" s="194"/>
      <c r="HQ559" s="194"/>
      <c r="HR559" s="194"/>
      <c r="HS559" s="194"/>
      <c r="HT559" s="194"/>
      <c r="HU559" s="194"/>
    </row>
    <row r="560" spans="1:229" x14ac:dyDescent="0.25">
      <c r="A560" s="17"/>
      <c r="B560" s="18"/>
      <c r="C560" s="18"/>
      <c r="D560" s="19"/>
      <c r="E560" s="18"/>
      <c r="F560" s="18"/>
      <c r="G560" s="36"/>
      <c r="H560" s="36"/>
      <c r="I560" s="36"/>
      <c r="J560" s="38"/>
      <c r="K560" s="38"/>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c r="DG560" s="37"/>
      <c r="DH560" s="37"/>
      <c r="DI560" s="37"/>
      <c r="DJ560" s="37"/>
      <c r="DK560" s="37"/>
      <c r="DL560" s="37"/>
      <c r="DM560" s="37"/>
      <c r="DN560" s="37"/>
      <c r="DO560" s="37"/>
      <c r="DP560" s="37"/>
      <c r="DQ560" s="37"/>
      <c r="DR560" s="37"/>
      <c r="DS560" s="37"/>
      <c r="DT560" s="37"/>
      <c r="DU560" s="37"/>
      <c r="DV560" s="37"/>
      <c r="DW560" s="37"/>
      <c r="DX560" s="37"/>
      <c r="DY560" s="37"/>
      <c r="DZ560" s="37"/>
      <c r="EA560" s="37"/>
      <c r="EB560" s="37"/>
      <c r="EC560" s="37"/>
      <c r="ED560" s="37"/>
      <c r="EE560" s="37"/>
      <c r="EF560" s="37"/>
      <c r="EG560" s="37"/>
      <c r="EH560" s="37"/>
      <c r="EI560" s="37"/>
      <c r="EJ560" s="37"/>
      <c r="EK560" s="37"/>
      <c r="EL560" s="37"/>
      <c r="EM560" s="37"/>
      <c r="EN560" s="37"/>
      <c r="EO560" s="37"/>
      <c r="EP560" s="37"/>
      <c r="EQ560" s="37"/>
      <c r="ER560" s="37"/>
      <c r="ES560" s="37"/>
      <c r="ET560" s="37"/>
      <c r="EU560" s="37"/>
      <c r="EV560" s="37"/>
      <c r="EW560" s="37"/>
      <c r="EX560" s="37"/>
      <c r="EY560" s="37"/>
      <c r="EZ560" s="37"/>
      <c r="FA560" s="37"/>
      <c r="FB560" s="37"/>
      <c r="FC560" s="37"/>
      <c r="FD560" s="37"/>
      <c r="FE560" s="37"/>
      <c r="FF560" s="37"/>
      <c r="FG560" s="37"/>
      <c r="FH560" s="37"/>
      <c r="FI560" s="37"/>
      <c r="FJ560" s="37"/>
      <c r="FK560" s="37"/>
      <c r="FL560" s="37"/>
      <c r="FM560" s="37"/>
      <c r="FN560" s="37"/>
      <c r="FO560" s="37"/>
      <c r="FP560" s="37"/>
      <c r="FQ560" s="37"/>
      <c r="FR560" s="37"/>
      <c r="FS560" s="37"/>
      <c r="FT560" s="37"/>
      <c r="FU560" s="37"/>
      <c r="FV560" s="37"/>
      <c r="FW560" s="37"/>
      <c r="FX560" s="37"/>
      <c r="FY560" s="37"/>
      <c r="FZ560" s="37"/>
      <c r="GA560" s="194"/>
      <c r="GB560" s="194"/>
      <c r="GC560" s="194"/>
      <c r="GD560" s="194"/>
      <c r="GE560" s="194"/>
      <c r="GF560" s="194"/>
      <c r="GG560" s="194"/>
      <c r="GH560" s="194"/>
      <c r="GI560" s="194"/>
      <c r="GJ560" s="194"/>
      <c r="GK560" s="194"/>
      <c r="GL560" s="194"/>
      <c r="GM560" s="194">
        <f t="shared" si="65"/>
        <v>0</v>
      </c>
      <c r="GN560" s="194">
        <f t="shared" si="66"/>
        <v>0</v>
      </c>
      <c r="GO560" s="194"/>
      <c r="GP560" s="194"/>
      <c r="GQ560" s="194"/>
      <c r="GR560" s="194"/>
      <c r="GS560" s="194"/>
      <c r="GT560" s="194"/>
      <c r="GU560" s="194"/>
      <c r="GV560" s="194"/>
      <c r="GW560" s="194"/>
      <c r="GX560" s="194">
        <f t="shared" si="67"/>
        <v>0</v>
      </c>
      <c r="GY560" s="194"/>
      <c r="GZ560" s="194"/>
      <c r="HA560" s="194"/>
      <c r="HB560" s="194"/>
      <c r="HC560" s="194"/>
      <c r="HD560" s="194"/>
      <c r="HE560" s="194"/>
      <c r="HF560" s="194"/>
      <c r="HG560" s="194"/>
      <c r="HH560" s="194"/>
      <c r="HI560" s="194"/>
      <c r="HJ560" s="194"/>
      <c r="HK560" s="194"/>
      <c r="HL560" s="194"/>
      <c r="HM560" s="194"/>
      <c r="HN560" s="194"/>
      <c r="HO560" s="194"/>
      <c r="HP560" s="194"/>
      <c r="HQ560" s="194"/>
      <c r="HR560" s="194"/>
      <c r="HS560" s="194"/>
      <c r="HT560" s="194"/>
      <c r="HU560" s="194"/>
    </row>
    <row r="561" spans="1:229" x14ac:dyDescent="0.25">
      <c r="A561" s="17"/>
      <c r="B561" s="18"/>
      <c r="C561" s="18"/>
      <c r="D561" s="19"/>
      <c r="E561" s="18"/>
      <c r="F561" s="18"/>
      <c r="G561" s="36"/>
      <c r="H561" s="36"/>
      <c r="I561" s="36"/>
      <c r="J561" s="38"/>
      <c r="K561" s="38"/>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c r="DG561" s="37"/>
      <c r="DH561" s="37"/>
      <c r="DI561" s="37"/>
      <c r="DJ561" s="37"/>
      <c r="DK561" s="37"/>
      <c r="DL561" s="37"/>
      <c r="DM561" s="37"/>
      <c r="DN561" s="37"/>
      <c r="DO561" s="37"/>
      <c r="DP561" s="37"/>
      <c r="DQ561" s="37"/>
      <c r="DR561" s="37"/>
      <c r="DS561" s="37"/>
      <c r="DT561" s="37"/>
      <c r="DU561" s="37"/>
      <c r="DV561" s="37"/>
      <c r="DW561" s="37"/>
      <c r="DX561" s="37"/>
      <c r="DY561" s="37"/>
      <c r="DZ561" s="37"/>
      <c r="EA561" s="37"/>
      <c r="EB561" s="37"/>
      <c r="EC561" s="37"/>
      <c r="ED561" s="37"/>
      <c r="EE561" s="37"/>
      <c r="EF561" s="37"/>
      <c r="EG561" s="37"/>
      <c r="EH561" s="37"/>
      <c r="EI561" s="37"/>
      <c r="EJ561" s="37"/>
      <c r="EK561" s="37"/>
      <c r="EL561" s="37"/>
      <c r="EM561" s="37"/>
      <c r="EN561" s="37"/>
      <c r="EO561" s="37"/>
      <c r="EP561" s="37"/>
      <c r="EQ561" s="37"/>
      <c r="ER561" s="37"/>
      <c r="ES561" s="37"/>
      <c r="ET561" s="37"/>
      <c r="EU561" s="37"/>
      <c r="EV561" s="37"/>
      <c r="EW561" s="37"/>
      <c r="EX561" s="37"/>
      <c r="EY561" s="37"/>
      <c r="EZ561" s="37"/>
      <c r="FA561" s="37"/>
      <c r="FB561" s="37"/>
      <c r="FC561" s="37"/>
      <c r="FD561" s="37"/>
      <c r="FE561" s="37"/>
      <c r="FF561" s="37"/>
      <c r="FG561" s="37"/>
      <c r="FH561" s="37"/>
      <c r="FI561" s="37"/>
      <c r="FJ561" s="37"/>
      <c r="FK561" s="37"/>
      <c r="FL561" s="37"/>
      <c r="FM561" s="37"/>
      <c r="FN561" s="37"/>
      <c r="FO561" s="37"/>
      <c r="FP561" s="37"/>
      <c r="FQ561" s="37"/>
      <c r="FR561" s="37"/>
      <c r="FS561" s="37"/>
      <c r="FT561" s="37"/>
      <c r="FU561" s="37"/>
      <c r="FV561" s="37"/>
      <c r="FW561" s="37"/>
      <c r="FX561" s="37"/>
      <c r="FY561" s="37"/>
      <c r="FZ561" s="37"/>
      <c r="GA561" s="194"/>
      <c r="GB561" s="194"/>
      <c r="GC561" s="194"/>
      <c r="GD561" s="194"/>
      <c r="GE561" s="194"/>
      <c r="GF561" s="194"/>
      <c r="GG561" s="194"/>
      <c r="GH561" s="194"/>
      <c r="GI561" s="194"/>
      <c r="GJ561" s="194"/>
      <c r="GK561" s="194"/>
      <c r="GL561" s="194"/>
      <c r="GM561" s="194">
        <f t="shared" si="65"/>
        <v>0</v>
      </c>
      <c r="GN561" s="194">
        <f t="shared" si="66"/>
        <v>0</v>
      </c>
      <c r="GO561" s="194"/>
      <c r="GP561" s="194"/>
      <c r="GQ561" s="194"/>
      <c r="GR561" s="194"/>
      <c r="GS561" s="194"/>
      <c r="GT561" s="194"/>
      <c r="GU561" s="194"/>
      <c r="GV561" s="194"/>
      <c r="GW561" s="194"/>
      <c r="GX561" s="194">
        <f t="shared" si="67"/>
        <v>0</v>
      </c>
      <c r="GY561" s="194"/>
      <c r="GZ561" s="194"/>
      <c r="HA561" s="194"/>
      <c r="HB561" s="194"/>
      <c r="HC561" s="194"/>
      <c r="HD561" s="194"/>
      <c r="HE561" s="194"/>
      <c r="HF561" s="194"/>
      <c r="HG561" s="194"/>
      <c r="HH561" s="194"/>
      <c r="HI561" s="194"/>
      <c r="HJ561" s="194"/>
      <c r="HK561" s="194"/>
      <c r="HL561" s="194"/>
      <c r="HM561" s="194"/>
      <c r="HN561" s="194"/>
      <c r="HO561" s="194"/>
      <c r="HP561" s="194"/>
      <c r="HQ561" s="194"/>
      <c r="HR561" s="194"/>
      <c r="HS561" s="194"/>
      <c r="HT561" s="194"/>
      <c r="HU561" s="194"/>
    </row>
    <row r="562" spans="1:229" x14ac:dyDescent="0.25">
      <c r="A562" s="17"/>
      <c r="B562" s="18"/>
      <c r="C562" s="18"/>
      <c r="D562" s="19"/>
      <c r="E562" s="18"/>
      <c r="F562" s="18"/>
      <c r="G562" s="36"/>
      <c r="H562" s="36"/>
      <c r="I562" s="36"/>
      <c r="J562" s="38"/>
      <c r="K562" s="38"/>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c r="DG562" s="37"/>
      <c r="DH562" s="37"/>
      <c r="DI562" s="37"/>
      <c r="DJ562" s="37"/>
      <c r="DK562" s="37"/>
      <c r="DL562" s="37"/>
      <c r="DM562" s="37"/>
      <c r="DN562" s="37"/>
      <c r="DO562" s="37"/>
      <c r="DP562" s="37"/>
      <c r="DQ562" s="37"/>
      <c r="DR562" s="37"/>
      <c r="DS562" s="37"/>
      <c r="DT562" s="37"/>
      <c r="DU562" s="37"/>
      <c r="DV562" s="37"/>
      <c r="DW562" s="37"/>
      <c r="DX562" s="37"/>
      <c r="DY562" s="37"/>
      <c r="DZ562" s="37"/>
      <c r="EA562" s="37"/>
      <c r="EB562" s="37"/>
      <c r="EC562" s="37"/>
      <c r="ED562" s="37"/>
      <c r="EE562" s="37"/>
      <c r="EF562" s="37"/>
      <c r="EG562" s="37"/>
      <c r="EH562" s="37"/>
      <c r="EI562" s="37"/>
      <c r="EJ562" s="37"/>
      <c r="EK562" s="37"/>
      <c r="EL562" s="37"/>
      <c r="EM562" s="37"/>
      <c r="EN562" s="37"/>
      <c r="EO562" s="37"/>
      <c r="EP562" s="37"/>
      <c r="EQ562" s="37"/>
      <c r="ER562" s="37"/>
      <c r="ES562" s="37"/>
      <c r="ET562" s="37"/>
      <c r="EU562" s="37"/>
      <c r="EV562" s="37"/>
      <c r="EW562" s="37"/>
      <c r="EX562" s="37"/>
      <c r="EY562" s="37"/>
      <c r="EZ562" s="37"/>
      <c r="FA562" s="37"/>
      <c r="FB562" s="37"/>
      <c r="FC562" s="37"/>
      <c r="FD562" s="37"/>
      <c r="FE562" s="37"/>
      <c r="FF562" s="37"/>
      <c r="FG562" s="37"/>
      <c r="FH562" s="37"/>
      <c r="FI562" s="37"/>
      <c r="FJ562" s="37"/>
      <c r="FK562" s="37"/>
      <c r="FL562" s="37"/>
      <c r="FM562" s="37"/>
      <c r="FN562" s="37"/>
      <c r="FO562" s="37"/>
      <c r="FP562" s="37"/>
      <c r="FQ562" s="37"/>
      <c r="FR562" s="37"/>
      <c r="FS562" s="37"/>
      <c r="FT562" s="37"/>
      <c r="FU562" s="37"/>
      <c r="FV562" s="37"/>
      <c r="FW562" s="37"/>
      <c r="FX562" s="37"/>
      <c r="FY562" s="37"/>
      <c r="FZ562" s="37"/>
      <c r="GA562" s="194"/>
      <c r="GB562" s="194"/>
      <c r="GC562" s="194"/>
      <c r="GD562" s="194"/>
      <c r="GE562" s="194"/>
      <c r="GF562" s="194"/>
      <c r="GG562" s="194"/>
      <c r="GH562" s="194"/>
      <c r="GI562" s="194"/>
      <c r="GJ562" s="194"/>
      <c r="GK562" s="194"/>
      <c r="GL562" s="194"/>
      <c r="GM562" s="194">
        <f t="shared" si="65"/>
        <v>0</v>
      </c>
      <c r="GN562" s="194">
        <f t="shared" si="66"/>
        <v>0</v>
      </c>
      <c r="GO562" s="194"/>
      <c r="GP562" s="194"/>
      <c r="GQ562" s="194"/>
      <c r="GR562" s="194"/>
      <c r="GS562" s="194"/>
      <c r="GT562" s="194"/>
      <c r="GU562" s="194"/>
      <c r="GV562" s="194"/>
      <c r="GW562" s="194"/>
      <c r="GX562" s="194">
        <f t="shared" si="67"/>
        <v>0</v>
      </c>
      <c r="GY562" s="194"/>
      <c r="GZ562" s="194"/>
      <c r="HA562" s="194"/>
      <c r="HB562" s="194"/>
      <c r="HC562" s="194"/>
      <c r="HD562" s="194"/>
      <c r="HE562" s="194"/>
      <c r="HF562" s="194"/>
      <c r="HG562" s="194"/>
      <c r="HH562" s="194"/>
      <c r="HI562" s="194"/>
      <c r="HJ562" s="194"/>
      <c r="HK562" s="194"/>
      <c r="HL562" s="194"/>
      <c r="HM562" s="194"/>
      <c r="HN562" s="194"/>
      <c r="HO562" s="194"/>
      <c r="HP562" s="194"/>
      <c r="HQ562" s="194"/>
      <c r="HR562" s="194"/>
      <c r="HS562" s="194"/>
      <c r="HT562" s="194"/>
      <c r="HU562" s="194"/>
    </row>
    <row r="563" spans="1:229" x14ac:dyDescent="0.25">
      <c r="A563" s="17"/>
      <c r="B563" s="18"/>
      <c r="C563" s="18"/>
      <c r="D563" s="19"/>
      <c r="E563" s="18"/>
      <c r="F563" s="18"/>
      <c r="G563" s="36"/>
      <c r="H563" s="36"/>
      <c r="I563" s="36"/>
      <c r="J563" s="38"/>
      <c r="K563" s="38"/>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c r="DG563" s="37"/>
      <c r="DH563" s="37"/>
      <c r="DI563" s="37"/>
      <c r="DJ563" s="37"/>
      <c r="DK563" s="37"/>
      <c r="DL563" s="37"/>
      <c r="DM563" s="37"/>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37"/>
      <c r="ER563" s="37"/>
      <c r="ES563" s="37"/>
      <c r="ET563" s="37"/>
      <c r="EU563" s="37"/>
      <c r="EV563" s="37"/>
      <c r="EW563" s="37"/>
      <c r="EX563" s="37"/>
      <c r="EY563" s="37"/>
      <c r="EZ563" s="37"/>
      <c r="FA563" s="37"/>
      <c r="FB563" s="37"/>
      <c r="FC563" s="37"/>
      <c r="FD563" s="37"/>
      <c r="FE563" s="37"/>
      <c r="FF563" s="37"/>
      <c r="FG563" s="37"/>
      <c r="FH563" s="37"/>
      <c r="FI563" s="37"/>
      <c r="FJ563" s="37"/>
      <c r="FK563" s="37"/>
      <c r="FL563" s="37"/>
      <c r="FM563" s="37"/>
      <c r="FN563" s="37"/>
      <c r="FO563" s="37"/>
      <c r="FP563" s="37"/>
      <c r="FQ563" s="37"/>
      <c r="FR563" s="37"/>
      <c r="FS563" s="37"/>
      <c r="FT563" s="37"/>
      <c r="FU563" s="37"/>
      <c r="FV563" s="37"/>
      <c r="FW563" s="37"/>
      <c r="FX563" s="37"/>
      <c r="FY563" s="37"/>
      <c r="FZ563" s="37"/>
      <c r="GA563" s="194"/>
      <c r="GB563" s="194"/>
      <c r="GC563" s="194"/>
      <c r="GD563" s="194"/>
      <c r="GE563" s="194"/>
      <c r="GF563" s="194"/>
      <c r="GG563" s="194"/>
      <c r="GH563" s="194"/>
      <c r="GI563" s="194"/>
      <c r="GJ563" s="194"/>
      <c r="GK563" s="194"/>
      <c r="GL563" s="194"/>
      <c r="GM563" s="194">
        <f t="shared" si="65"/>
        <v>0</v>
      </c>
      <c r="GN563" s="194">
        <f t="shared" si="66"/>
        <v>0</v>
      </c>
      <c r="GO563" s="194"/>
      <c r="GP563" s="194"/>
      <c r="GQ563" s="194"/>
      <c r="GR563" s="194"/>
      <c r="GS563" s="194"/>
      <c r="GT563" s="194"/>
      <c r="GU563" s="194"/>
      <c r="GV563" s="194"/>
      <c r="GW563" s="194"/>
      <c r="GX563" s="194">
        <f t="shared" si="67"/>
        <v>0</v>
      </c>
      <c r="GY563" s="194"/>
      <c r="GZ563" s="194"/>
      <c r="HA563" s="194"/>
      <c r="HB563" s="194"/>
      <c r="HC563" s="194"/>
      <c r="HD563" s="194"/>
      <c r="HE563" s="194"/>
      <c r="HF563" s="194"/>
      <c r="HG563" s="194"/>
      <c r="HH563" s="194"/>
      <c r="HI563" s="194"/>
      <c r="HJ563" s="194"/>
      <c r="HK563" s="194"/>
      <c r="HL563" s="194"/>
      <c r="HM563" s="194"/>
      <c r="HN563" s="194"/>
      <c r="HO563" s="194"/>
      <c r="HP563" s="194"/>
      <c r="HQ563" s="194"/>
      <c r="HR563" s="194"/>
      <c r="HS563" s="194"/>
      <c r="HT563" s="194"/>
      <c r="HU563" s="194"/>
    </row>
    <row r="564" spans="1:229" x14ac:dyDescent="0.25">
      <c r="A564" s="17"/>
      <c r="B564" s="18"/>
      <c r="C564" s="18"/>
      <c r="D564" s="19"/>
      <c r="E564" s="18"/>
      <c r="F564" s="18"/>
      <c r="G564" s="36"/>
      <c r="H564" s="36"/>
      <c r="I564" s="36"/>
      <c r="J564" s="38"/>
      <c r="K564" s="38"/>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c r="DG564" s="37"/>
      <c r="DH564" s="37"/>
      <c r="DI564" s="37"/>
      <c r="DJ564" s="37"/>
      <c r="DK564" s="37"/>
      <c r="DL564" s="37"/>
      <c r="DM564" s="37"/>
      <c r="DN564" s="37"/>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37"/>
      <c r="ER564" s="37"/>
      <c r="ES564" s="37"/>
      <c r="ET564" s="37"/>
      <c r="EU564" s="37"/>
      <c r="EV564" s="37"/>
      <c r="EW564" s="37"/>
      <c r="EX564" s="37"/>
      <c r="EY564" s="37"/>
      <c r="EZ564" s="37"/>
      <c r="FA564" s="37"/>
      <c r="FB564" s="37"/>
      <c r="FC564" s="37"/>
      <c r="FD564" s="37"/>
      <c r="FE564" s="37"/>
      <c r="FF564" s="37"/>
      <c r="FG564" s="37"/>
      <c r="FH564" s="37"/>
      <c r="FI564" s="37"/>
      <c r="FJ564" s="37"/>
      <c r="FK564" s="37"/>
      <c r="FL564" s="37"/>
      <c r="FM564" s="37"/>
      <c r="FN564" s="37"/>
      <c r="FO564" s="37"/>
      <c r="FP564" s="37"/>
      <c r="FQ564" s="37"/>
      <c r="FR564" s="37"/>
      <c r="FS564" s="37"/>
      <c r="FT564" s="37"/>
      <c r="FU564" s="37"/>
      <c r="FV564" s="37"/>
      <c r="FW564" s="37"/>
      <c r="FX564" s="37"/>
      <c r="FY564" s="37"/>
      <c r="FZ564" s="37"/>
      <c r="GA564" s="194"/>
      <c r="GB564" s="194"/>
      <c r="GC564" s="194"/>
      <c r="GD564" s="194"/>
      <c r="GE564" s="194"/>
      <c r="GF564" s="194"/>
      <c r="GG564" s="194"/>
      <c r="GH564" s="194"/>
      <c r="GI564" s="194"/>
      <c r="GJ564" s="194"/>
      <c r="GK564" s="194"/>
      <c r="GL564" s="194"/>
      <c r="GM564" s="194">
        <f t="shared" si="65"/>
        <v>0</v>
      </c>
      <c r="GN564" s="194">
        <f t="shared" si="66"/>
        <v>0</v>
      </c>
      <c r="GO564" s="194"/>
      <c r="GP564" s="194"/>
      <c r="GQ564" s="194"/>
      <c r="GR564" s="194"/>
      <c r="GS564" s="194"/>
      <c r="GT564" s="194"/>
      <c r="GU564" s="194"/>
      <c r="GV564" s="194"/>
      <c r="GW564" s="194"/>
      <c r="GX564" s="194">
        <f t="shared" si="67"/>
        <v>0</v>
      </c>
      <c r="GY564" s="194"/>
      <c r="GZ564" s="194"/>
      <c r="HA564" s="194"/>
      <c r="HB564" s="194"/>
      <c r="HC564" s="194"/>
      <c r="HD564" s="194"/>
      <c r="HE564" s="194"/>
      <c r="HF564" s="194"/>
      <c r="HG564" s="194"/>
      <c r="HH564" s="194"/>
      <c r="HI564" s="194"/>
      <c r="HJ564" s="194"/>
      <c r="HK564" s="194"/>
      <c r="HL564" s="194"/>
      <c r="HM564" s="194"/>
      <c r="HN564" s="194"/>
      <c r="HO564" s="194"/>
      <c r="HP564" s="194"/>
      <c r="HQ564" s="194"/>
      <c r="HR564" s="194"/>
      <c r="HS564" s="194"/>
      <c r="HT564" s="194"/>
      <c r="HU564" s="194"/>
    </row>
    <row r="565" spans="1:229" x14ac:dyDescent="0.25">
      <c r="A565" s="17"/>
      <c r="B565" s="18"/>
      <c r="C565" s="18"/>
      <c r="D565" s="19"/>
      <c r="E565" s="18"/>
      <c r="F565" s="18"/>
      <c r="G565" s="36"/>
      <c r="H565" s="36"/>
      <c r="I565" s="36"/>
      <c r="J565" s="38"/>
      <c r="K565" s="38"/>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c r="DG565" s="37"/>
      <c r="DH565" s="37"/>
      <c r="DI565" s="37"/>
      <c r="DJ565" s="37"/>
      <c r="DK565" s="37"/>
      <c r="DL565" s="37"/>
      <c r="DM565" s="37"/>
      <c r="DN565" s="37"/>
      <c r="DO565" s="37"/>
      <c r="DP565" s="37"/>
      <c r="DQ565" s="37"/>
      <c r="DR565" s="37"/>
      <c r="DS565" s="37"/>
      <c r="DT565" s="37"/>
      <c r="DU565" s="37"/>
      <c r="DV565" s="37"/>
      <c r="DW565" s="37"/>
      <c r="DX565" s="37"/>
      <c r="DY565" s="37"/>
      <c r="DZ565" s="37"/>
      <c r="EA565" s="37"/>
      <c r="EB565" s="37"/>
      <c r="EC565" s="37"/>
      <c r="ED565" s="37"/>
      <c r="EE565" s="37"/>
      <c r="EF565" s="37"/>
      <c r="EG565" s="37"/>
      <c r="EH565" s="37"/>
      <c r="EI565" s="37"/>
      <c r="EJ565" s="37"/>
      <c r="EK565" s="37"/>
      <c r="EL565" s="37"/>
      <c r="EM565" s="37"/>
      <c r="EN565" s="37"/>
      <c r="EO565" s="37"/>
      <c r="EP565" s="37"/>
      <c r="EQ565" s="37"/>
      <c r="ER565" s="37"/>
      <c r="ES565" s="37"/>
      <c r="ET565" s="37"/>
      <c r="EU565" s="37"/>
      <c r="EV565" s="37"/>
      <c r="EW565" s="37"/>
      <c r="EX565" s="37"/>
      <c r="EY565" s="37"/>
      <c r="EZ565" s="37"/>
      <c r="FA565" s="37"/>
      <c r="FB565" s="37"/>
      <c r="FC565" s="37"/>
      <c r="FD565" s="37"/>
      <c r="FE565" s="37"/>
      <c r="FF565" s="37"/>
      <c r="FG565" s="37"/>
      <c r="FH565" s="37"/>
      <c r="FI565" s="37"/>
      <c r="FJ565" s="37"/>
      <c r="FK565" s="37"/>
      <c r="FL565" s="37"/>
      <c r="FM565" s="37"/>
      <c r="FN565" s="37"/>
      <c r="FO565" s="37"/>
      <c r="FP565" s="37"/>
      <c r="FQ565" s="37"/>
      <c r="FR565" s="37"/>
      <c r="FS565" s="37"/>
      <c r="FT565" s="37"/>
      <c r="FU565" s="37"/>
      <c r="FV565" s="37"/>
      <c r="FW565" s="37"/>
      <c r="FX565" s="37"/>
      <c r="FY565" s="37"/>
      <c r="FZ565" s="37"/>
      <c r="GA565" s="194"/>
      <c r="GB565" s="194"/>
      <c r="GC565" s="194"/>
      <c r="GD565" s="194"/>
      <c r="GE565" s="194"/>
      <c r="GF565" s="194"/>
      <c r="GG565" s="194"/>
      <c r="GH565" s="194"/>
      <c r="GI565" s="194"/>
      <c r="GJ565" s="194"/>
      <c r="GK565" s="194"/>
      <c r="GL565" s="194"/>
      <c r="GM565" s="194">
        <f t="shared" si="65"/>
        <v>0</v>
      </c>
      <c r="GN565" s="194">
        <f t="shared" si="66"/>
        <v>0</v>
      </c>
      <c r="GO565" s="194"/>
      <c r="GP565" s="194"/>
      <c r="GQ565" s="194"/>
      <c r="GR565" s="194"/>
      <c r="GS565" s="194"/>
      <c r="GT565" s="194"/>
      <c r="GU565" s="194"/>
      <c r="GV565" s="194"/>
      <c r="GW565" s="194"/>
      <c r="GX565" s="194">
        <f t="shared" si="67"/>
        <v>0</v>
      </c>
      <c r="GY565" s="194"/>
      <c r="GZ565" s="194"/>
      <c r="HA565" s="194"/>
      <c r="HB565" s="194"/>
      <c r="HC565" s="194"/>
      <c r="HD565" s="194"/>
      <c r="HE565" s="194"/>
      <c r="HF565" s="194"/>
      <c r="HG565" s="194"/>
      <c r="HH565" s="194"/>
      <c r="HI565" s="194"/>
      <c r="HJ565" s="194"/>
      <c r="HK565" s="194"/>
      <c r="HL565" s="194"/>
      <c r="HM565" s="194"/>
      <c r="HN565" s="194"/>
      <c r="HO565" s="194"/>
      <c r="HP565" s="194"/>
      <c r="HQ565" s="194"/>
      <c r="HR565" s="194"/>
      <c r="HS565" s="194"/>
      <c r="HT565" s="194"/>
      <c r="HU565" s="194"/>
    </row>
    <row r="566" spans="1:229" x14ac:dyDescent="0.25">
      <c r="A566" s="17"/>
      <c r="B566" s="18"/>
      <c r="C566" s="18"/>
      <c r="D566" s="19"/>
      <c r="E566" s="18"/>
      <c r="F566" s="18"/>
      <c r="G566" s="36"/>
      <c r="H566" s="36"/>
      <c r="I566" s="36"/>
      <c r="J566" s="38"/>
      <c r="K566" s="38"/>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c r="DG566" s="37"/>
      <c r="DH566" s="37"/>
      <c r="DI566" s="37"/>
      <c r="DJ566" s="37"/>
      <c r="DK566" s="37"/>
      <c r="DL566" s="37"/>
      <c r="DM566" s="37"/>
      <c r="DN566" s="37"/>
      <c r="DO566" s="37"/>
      <c r="DP566" s="37"/>
      <c r="DQ566" s="37"/>
      <c r="DR566" s="37"/>
      <c r="DS566" s="37"/>
      <c r="DT566" s="37"/>
      <c r="DU566" s="37"/>
      <c r="DV566" s="37"/>
      <c r="DW566" s="37"/>
      <c r="DX566" s="37"/>
      <c r="DY566" s="37"/>
      <c r="DZ566" s="37"/>
      <c r="EA566" s="37"/>
      <c r="EB566" s="37"/>
      <c r="EC566" s="37"/>
      <c r="ED566" s="37"/>
      <c r="EE566" s="37"/>
      <c r="EF566" s="37"/>
      <c r="EG566" s="37"/>
      <c r="EH566" s="37"/>
      <c r="EI566" s="37"/>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c r="FF566" s="37"/>
      <c r="FG566" s="37"/>
      <c r="FH566" s="37"/>
      <c r="FI566" s="37"/>
      <c r="FJ566" s="37"/>
      <c r="FK566" s="37"/>
      <c r="FL566" s="37"/>
      <c r="FM566" s="37"/>
      <c r="FN566" s="37"/>
      <c r="FO566" s="37"/>
      <c r="FP566" s="37"/>
      <c r="FQ566" s="37"/>
      <c r="FR566" s="37"/>
      <c r="FS566" s="37"/>
      <c r="FT566" s="37"/>
      <c r="FU566" s="37"/>
      <c r="FV566" s="37"/>
      <c r="FW566" s="37"/>
      <c r="FX566" s="37"/>
      <c r="FY566" s="37"/>
      <c r="FZ566" s="37"/>
      <c r="GA566" s="194"/>
      <c r="GB566" s="194"/>
      <c r="GC566" s="194"/>
      <c r="GD566" s="194"/>
      <c r="GE566" s="194"/>
      <c r="GF566" s="194"/>
      <c r="GG566" s="194"/>
      <c r="GH566" s="194"/>
      <c r="GI566" s="194"/>
      <c r="GJ566" s="194"/>
      <c r="GK566" s="194"/>
      <c r="GL566" s="194"/>
      <c r="GM566" s="194">
        <f t="shared" si="65"/>
        <v>0</v>
      </c>
      <c r="GN566" s="194">
        <f t="shared" si="66"/>
        <v>0</v>
      </c>
      <c r="GO566" s="194"/>
      <c r="GP566" s="194"/>
      <c r="GQ566" s="194"/>
      <c r="GR566" s="194"/>
      <c r="GS566" s="194"/>
      <c r="GT566" s="194"/>
      <c r="GU566" s="194"/>
      <c r="GV566" s="194"/>
      <c r="GW566" s="194"/>
      <c r="GX566" s="194">
        <f t="shared" si="67"/>
        <v>0</v>
      </c>
      <c r="GY566" s="194"/>
      <c r="GZ566" s="194"/>
      <c r="HA566" s="194"/>
      <c r="HB566" s="194"/>
      <c r="HC566" s="194"/>
      <c r="HD566" s="194"/>
      <c r="HE566" s="194"/>
      <c r="HF566" s="194"/>
      <c r="HG566" s="194"/>
      <c r="HH566" s="194"/>
      <c r="HI566" s="194"/>
      <c r="HJ566" s="194"/>
      <c r="HK566" s="194"/>
      <c r="HL566" s="194"/>
      <c r="HM566" s="194"/>
      <c r="HN566" s="194"/>
      <c r="HO566" s="194"/>
      <c r="HP566" s="194"/>
      <c r="HQ566" s="194"/>
      <c r="HR566" s="194"/>
      <c r="HS566" s="194"/>
      <c r="HT566" s="194"/>
      <c r="HU566" s="194"/>
    </row>
    <row r="567" spans="1:229" x14ac:dyDescent="0.25">
      <c r="A567" s="17"/>
      <c r="B567" s="18"/>
      <c r="C567" s="18"/>
      <c r="D567" s="19"/>
      <c r="E567" s="18"/>
      <c r="F567" s="18"/>
      <c r="G567" s="36"/>
      <c r="H567" s="36"/>
      <c r="I567" s="36"/>
      <c r="J567" s="38"/>
      <c r="K567" s="38"/>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c r="DG567" s="37"/>
      <c r="DH567" s="37"/>
      <c r="DI567" s="37"/>
      <c r="DJ567" s="37"/>
      <c r="DK567" s="37"/>
      <c r="DL567" s="37"/>
      <c r="DM567" s="37"/>
      <c r="DN567" s="37"/>
      <c r="DO567" s="37"/>
      <c r="DP567" s="37"/>
      <c r="DQ567" s="37"/>
      <c r="DR567" s="37"/>
      <c r="DS567" s="37"/>
      <c r="DT567" s="37"/>
      <c r="DU567" s="37"/>
      <c r="DV567" s="37"/>
      <c r="DW567" s="37"/>
      <c r="DX567" s="37"/>
      <c r="DY567" s="37"/>
      <c r="DZ567" s="37"/>
      <c r="EA567" s="37"/>
      <c r="EB567" s="37"/>
      <c r="EC567" s="37"/>
      <c r="ED567" s="37"/>
      <c r="EE567" s="37"/>
      <c r="EF567" s="37"/>
      <c r="EG567" s="37"/>
      <c r="EH567" s="37"/>
      <c r="EI567" s="37"/>
      <c r="EJ567" s="37"/>
      <c r="EK567" s="37"/>
      <c r="EL567" s="37"/>
      <c r="EM567" s="37"/>
      <c r="EN567" s="37"/>
      <c r="EO567" s="37"/>
      <c r="EP567" s="37"/>
      <c r="EQ567" s="37"/>
      <c r="ER567" s="37"/>
      <c r="ES567" s="37"/>
      <c r="ET567" s="37"/>
      <c r="EU567" s="37"/>
      <c r="EV567" s="37"/>
      <c r="EW567" s="37"/>
      <c r="EX567" s="37"/>
      <c r="EY567" s="37"/>
      <c r="EZ567" s="37"/>
      <c r="FA567" s="37"/>
      <c r="FB567" s="37"/>
      <c r="FC567" s="37"/>
      <c r="FD567" s="37"/>
      <c r="FE567" s="37"/>
      <c r="FF567" s="37"/>
      <c r="FG567" s="37"/>
      <c r="FH567" s="37"/>
      <c r="FI567" s="37"/>
      <c r="FJ567" s="37"/>
      <c r="FK567" s="37"/>
      <c r="FL567" s="37"/>
      <c r="FM567" s="37"/>
      <c r="FN567" s="37"/>
      <c r="FO567" s="37"/>
      <c r="FP567" s="37"/>
      <c r="FQ567" s="37"/>
      <c r="FR567" s="37"/>
      <c r="FS567" s="37"/>
      <c r="FT567" s="37"/>
      <c r="FU567" s="37"/>
      <c r="FV567" s="37"/>
      <c r="FW567" s="37"/>
      <c r="FX567" s="37"/>
      <c r="FY567" s="37"/>
      <c r="FZ567" s="37"/>
      <c r="GA567" s="194"/>
      <c r="GB567" s="194"/>
      <c r="GC567" s="194"/>
      <c r="GD567" s="194"/>
      <c r="GE567" s="194"/>
      <c r="GF567" s="194"/>
      <c r="GG567" s="194"/>
      <c r="GH567" s="194"/>
      <c r="GI567" s="194"/>
      <c r="GJ567" s="194"/>
      <c r="GK567" s="194"/>
      <c r="GL567" s="194"/>
      <c r="GM567" s="194">
        <f t="shared" si="65"/>
        <v>0</v>
      </c>
      <c r="GN567" s="194">
        <f t="shared" si="66"/>
        <v>0</v>
      </c>
      <c r="GO567" s="194"/>
      <c r="GP567" s="194"/>
      <c r="GQ567" s="194"/>
      <c r="GR567" s="194"/>
      <c r="GS567" s="194"/>
      <c r="GT567" s="194"/>
      <c r="GU567" s="194"/>
      <c r="GV567" s="194"/>
      <c r="GW567" s="194"/>
      <c r="GX567" s="194">
        <f t="shared" si="67"/>
        <v>0</v>
      </c>
      <c r="GY567" s="194"/>
      <c r="GZ567" s="194"/>
      <c r="HA567" s="194"/>
      <c r="HB567" s="194"/>
      <c r="HC567" s="194"/>
      <c r="HD567" s="194"/>
      <c r="HE567" s="194"/>
      <c r="HF567" s="194"/>
      <c r="HG567" s="194"/>
      <c r="HH567" s="194"/>
      <c r="HI567" s="194"/>
      <c r="HJ567" s="194"/>
      <c r="HK567" s="194"/>
      <c r="HL567" s="194"/>
      <c r="HM567" s="194"/>
      <c r="HN567" s="194"/>
      <c r="HO567" s="194"/>
      <c r="HP567" s="194"/>
      <c r="HQ567" s="194"/>
      <c r="HR567" s="194"/>
      <c r="HS567" s="194"/>
      <c r="HT567" s="194"/>
      <c r="HU567" s="194"/>
    </row>
    <row r="568" spans="1:229" x14ac:dyDescent="0.25">
      <c r="A568" s="17"/>
      <c r="B568" s="18"/>
      <c r="C568" s="18"/>
      <c r="D568" s="19"/>
      <c r="E568" s="18"/>
      <c r="F568" s="18"/>
      <c r="G568" s="36"/>
      <c r="H568" s="36"/>
      <c r="I568" s="36"/>
      <c r="J568" s="38"/>
      <c r="K568" s="38"/>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c r="DG568" s="37"/>
      <c r="DH568" s="37"/>
      <c r="DI568" s="37"/>
      <c r="DJ568" s="37"/>
      <c r="DK568" s="37"/>
      <c r="DL568" s="37"/>
      <c r="DM568" s="37"/>
      <c r="DN568" s="37"/>
      <c r="DO568" s="37"/>
      <c r="DP568" s="37"/>
      <c r="DQ568" s="37"/>
      <c r="DR568" s="37"/>
      <c r="DS568" s="37"/>
      <c r="DT568" s="37"/>
      <c r="DU568" s="37"/>
      <c r="DV568" s="37"/>
      <c r="DW568" s="37"/>
      <c r="DX568" s="37"/>
      <c r="DY568" s="37"/>
      <c r="DZ568" s="37"/>
      <c r="EA568" s="37"/>
      <c r="EB568" s="37"/>
      <c r="EC568" s="37"/>
      <c r="ED568" s="37"/>
      <c r="EE568" s="37"/>
      <c r="EF568" s="37"/>
      <c r="EG568" s="37"/>
      <c r="EH568" s="37"/>
      <c r="EI568" s="37"/>
      <c r="EJ568" s="37"/>
      <c r="EK568" s="37"/>
      <c r="EL568" s="37"/>
      <c r="EM568" s="37"/>
      <c r="EN568" s="37"/>
      <c r="EO568" s="37"/>
      <c r="EP568" s="37"/>
      <c r="EQ568" s="37"/>
      <c r="ER568" s="37"/>
      <c r="ES568" s="37"/>
      <c r="ET568" s="37"/>
      <c r="EU568" s="37"/>
      <c r="EV568" s="37"/>
      <c r="EW568" s="37"/>
      <c r="EX568" s="37"/>
      <c r="EY568" s="37"/>
      <c r="EZ568" s="37"/>
      <c r="FA568" s="37"/>
      <c r="FB568" s="37"/>
      <c r="FC568" s="37"/>
      <c r="FD568" s="37"/>
      <c r="FE568" s="37"/>
      <c r="FF568" s="37"/>
      <c r="FG568" s="37"/>
      <c r="FH568" s="37"/>
      <c r="FI568" s="37"/>
      <c r="FJ568" s="37"/>
      <c r="FK568" s="37"/>
      <c r="FL568" s="37"/>
      <c r="FM568" s="37"/>
      <c r="FN568" s="37"/>
      <c r="FO568" s="37"/>
      <c r="FP568" s="37"/>
      <c r="FQ568" s="37"/>
      <c r="FR568" s="37"/>
      <c r="FS568" s="37"/>
      <c r="FT568" s="37"/>
      <c r="FU568" s="37"/>
      <c r="FV568" s="37"/>
      <c r="FW568" s="37"/>
      <c r="FX568" s="37"/>
      <c r="FY568" s="37"/>
      <c r="FZ568" s="37"/>
      <c r="GA568" s="194"/>
      <c r="GB568" s="194"/>
      <c r="GC568" s="194"/>
      <c r="GD568" s="194"/>
      <c r="GE568" s="194"/>
      <c r="GF568" s="194"/>
      <c r="GG568" s="194"/>
      <c r="GH568" s="194"/>
      <c r="GI568" s="194"/>
      <c r="GJ568" s="194"/>
      <c r="GK568" s="194"/>
      <c r="GL568" s="194"/>
      <c r="GM568" s="194">
        <f t="shared" si="65"/>
        <v>0</v>
      </c>
      <c r="GN568" s="194">
        <f t="shared" si="66"/>
        <v>0</v>
      </c>
      <c r="GO568" s="194"/>
      <c r="GP568" s="194"/>
      <c r="GQ568" s="194"/>
      <c r="GR568" s="194"/>
      <c r="GS568" s="194"/>
      <c r="GT568" s="194"/>
      <c r="GU568" s="194"/>
      <c r="GV568" s="194"/>
      <c r="GW568" s="194"/>
      <c r="GX568" s="194">
        <f t="shared" si="67"/>
        <v>0</v>
      </c>
      <c r="GY568" s="194"/>
      <c r="GZ568" s="194"/>
      <c r="HA568" s="194"/>
      <c r="HB568" s="194"/>
      <c r="HC568" s="194"/>
      <c r="HD568" s="194"/>
      <c r="HE568" s="194"/>
      <c r="HF568" s="194"/>
      <c r="HG568" s="194"/>
      <c r="HH568" s="194"/>
      <c r="HI568" s="194"/>
      <c r="HJ568" s="194"/>
      <c r="HK568" s="194"/>
      <c r="HL568" s="194"/>
      <c r="HM568" s="194"/>
      <c r="HN568" s="194"/>
      <c r="HO568" s="194"/>
      <c r="HP568" s="194"/>
      <c r="HQ568" s="194"/>
      <c r="HR568" s="194"/>
      <c r="HS568" s="194"/>
      <c r="HT568" s="194"/>
      <c r="HU568" s="194"/>
    </row>
    <row r="569" spans="1:229" x14ac:dyDescent="0.25">
      <c r="A569" s="17"/>
      <c r="B569" s="18"/>
      <c r="C569" s="18"/>
      <c r="D569" s="19"/>
      <c r="E569" s="18"/>
      <c r="F569" s="18"/>
      <c r="G569" s="36"/>
      <c r="H569" s="36"/>
      <c r="I569" s="36"/>
      <c r="J569" s="38"/>
      <c r="K569" s="38"/>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c r="DG569" s="37"/>
      <c r="DH569" s="37"/>
      <c r="DI569" s="37"/>
      <c r="DJ569" s="37"/>
      <c r="DK569" s="37"/>
      <c r="DL569" s="37"/>
      <c r="DM569" s="37"/>
      <c r="DN569" s="37"/>
      <c r="DO569" s="37"/>
      <c r="DP569" s="37"/>
      <c r="DQ569" s="37"/>
      <c r="DR569" s="37"/>
      <c r="DS569" s="37"/>
      <c r="DT569" s="37"/>
      <c r="DU569" s="37"/>
      <c r="DV569" s="37"/>
      <c r="DW569" s="37"/>
      <c r="DX569" s="37"/>
      <c r="DY569" s="37"/>
      <c r="DZ569" s="37"/>
      <c r="EA569" s="37"/>
      <c r="EB569" s="37"/>
      <c r="EC569" s="37"/>
      <c r="ED569" s="37"/>
      <c r="EE569" s="37"/>
      <c r="EF569" s="37"/>
      <c r="EG569" s="37"/>
      <c r="EH569" s="37"/>
      <c r="EI569" s="37"/>
      <c r="EJ569" s="37"/>
      <c r="EK569" s="37"/>
      <c r="EL569" s="37"/>
      <c r="EM569" s="37"/>
      <c r="EN569" s="37"/>
      <c r="EO569" s="37"/>
      <c r="EP569" s="37"/>
      <c r="EQ569" s="37"/>
      <c r="ER569" s="37"/>
      <c r="ES569" s="37"/>
      <c r="ET569" s="37"/>
      <c r="EU569" s="37"/>
      <c r="EV569" s="37"/>
      <c r="EW569" s="37"/>
      <c r="EX569" s="37"/>
      <c r="EY569" s="37"/>
      <c r="EZ569" s="37"/>
      <c r="FA569" s="37"/>
      <c r="FB569" s="37"/>
      <c r="FC569" s="37"/>
      <c r="FD569" s="37"/>
      <c r="FE569" s="37"/>
      <c r="FF569" s="37"/>
      <c r="FG569" s="37"/>
      <c r="FH569" s="37"/>
      <c r="FI569" s="37"/>
      <c r="FJ569" s="37"/>
      <c r="FK569" s="37"/>
      <c r="FL569" s="37"/>
      <c r="FM569" s="37"/>
      <c r="FN569" s="37"/>
      <c r="FO569" s="37"/>
      <c r="FP569" s="37"/>
      <c r="FQ569" s="37"/>
      <c r="FR569" s="37"/>
      <c r="FS569" s="37"/>
      <c r="FT569" s="37"/>
      <c r="FU569" s="37"/>
      <c r="FV569" s="37"/>
      <c r="FW569" s="37"/>
      <c r="FX569" s="37"/>
      <c r="FY569" s="37"/>
      <c r="FZ569" s="37"/>
      <c r="GA569" s="194"/>
      <c r="GB569" s="194"/>
      <c r="GC569" s="194"/>
      <c r="GD569" s="194"/>
      <c r="GE569" s="194"/>
      <c r="GF569" s="194"/>
      <c r="GG569" s="194"/>
      <c r="GH569" s="194"/>
      <c r="GI569" s="194"/>
      <c r="GJ569" s="194"/>
      <c r="GK569" s="194"/>
      <c r="GL569" s="194"/>
      <c r="GM569" s="194">
        <f t="shared" si="65"/>
        <v>0</v>
      </c>
      <c r="GN569" s="194">
        <f t="shared" si="66"/>
        <v>0</v>
      </c>
      <c r="GO569" s="194"/>
      <c r="GP569" s="194"/>
      <c r="GQ569" s="194"/>
      <c r="GR569" s="194"/>
      <c r="GS569" s="194"/>
      <c r="GT569" s="194"/>
      <c r="GU569" s="194"/>
      <c r="GV569" s="194"/>
      <c r="GW569" s="194"/>
      <c r="GX569" s="194">
        <f t="shared" si="67"/>
        <v>0</v>
      </c>
      <c r="GY569" s="194"/>
      <c r="GZ569" s="194"/>
      <c r="HA569" s="194"/>
      <c r="HB569" s="194"/>
      <c r="HC569" s="194"/>
      <c r="HD569" s="194"/>
      <c r="HE569" s="194"/>
      <c r="HF569" s="194"/>
      <c r="HG569" s="194"/>
      <c r="HH569" s="194"/>
      <c r="HI569" s="194"/>
      <c r="HJ569" s="194"/>
      <c r="HK569" s="194"/>
      <c r="HL569" s="194"/>
      <c r="HM569" s="194"/>
      <c r="HN569" s="194"/>
      <c r="HO569" s="194"/>
      <c r="HP569" s="194"/>
      <c r="HQ569" s="194"/>
      <c r="HR569" s="194"/>
      <c r="HS569" s="194"/>
      <c r="HT569" s="194"/>
      <c r="HU569" s="194"/>
    </row>
    <row r="570" spans="1:229" x14ac:dyDescent="0.25">
      <c r="A570" s="17"/>
      <c r="B570" s="18"/>
      <c r="C570" s="18"/>
      <c r="D570" s="19"/>
      <c r="E570" s="18"/>
      <c r="F570" s="18"/>
      <c r="G570" s="36"/>
      <c r="H570" s="36"/>
      <c r="I570" s="36"/>
      <c r="J570" s="38"/>
      <c r="K570" s="38"/>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37"/>
      <c r="EA570" s="37"/>
      <c r="EB570" s="37"/>
      <c r="EC570" s="37"/>
      <c r="ED570" s="37"/>
      <c r="EE570" s="37"/>
      <c r="EF570" s="37"/>
      <c r="EG570" s="37"/>
      <c r="EH570" s="37"/>
      <c r="EI570" s="37"/>
      <c r="EJ570" s="37"/>
      <c r="EK570" s="37"/>
      <c r="EL570" s="37"/>
      <c r="EM570" s="37"/>
      <c r="EN570" s="37"/>
      <c r="EO570" s="37"/>
      <c r="EP570" s="37"/>
      <c r="EQ570" s="37"/>
      <c r="ER570" s="37"/>
      <c r="ES570" s="37"/>
      <c r="ET570" s="37"/>
      <c r="EU570" s="37"/>
      <c r="EV570" s="37"/>
      <c r="EW570" s="37"/>
      <c r="EX570" s="37"/>
      <c r="EY570" s="37"/>
      <c r="EZ570" s="37"/>
      <c r="FA570" s="37"/>
      <c r="FB570" s="37"/>
      <c r="FC570" s="37"/>
      <c r="FD570" s="37"/>
      <c r="FE570" s="37"/>
      <c r="FF570" s="37"/>
      <c r="FG570" s="37"/>
      <c r="FH570" s="37"/>
      <c r="FI570" s="37"/>
      <c r="FJ570" s="37"/>
      <c r="FK570" s="37"/>
      <c r="FL570" s="37"/>
      <c r="FM570" s="37"/>
      <c r="FN570" s="37"/>
      <c r="FO570" s="37"/>
      <c r="FP570" s="37"/>
      <c r="FQ570" s="37"/>
      <c r="FR570" s="37"/>
      <c r="FS570" s="37"/>
      <c r="FT570" s="37"/>
      <c r="FU570" s="37"/>
      <c r="FV570" s="37"/>
      <c r="FW570" s="37"/>
      <c r="FX570" s="37"/>
      <c r="FY570" s="37"/>
      <c r="FZ570" s="37"/>
      <c r="GA570" s="194"/>
      <c r="GB570" s="194"/>
      <c r="GC570" s="194"/>
      <c r="GD570" s="194"/>
      <c r="GE570" s="194"/>
      <c r="GF570" s="194"/>
      <c r="GG570" s="194"/>
      <c r="GH570" s="194"/>
      <c r="GI570" s="194"/>
      <c r="GJ570" s="194"/>
      <c r="GK570" s="194"/>
      <c r="GL570" s="194"/>
      <c r="GM570" s="194">
        <f t="shared" si="65"/>
        <v>0</v>
      </c>
      <c r="GN570" s="194">
        <f t="shared" si="66"/>
        <v>0</v>
      </c>
      <c r="GO570" s="194"/>
      <c r="GP570" s="194"/>
      <c r="GQ570" s="194"/>
      <c r="GR570" s="194"/>
      <c r="GS570" s="194"/>
      <c r="GT570" s="194"/>
      <c r="GU570" s="194"/>
      <c r="GV570" s="194"/>
      <c r="GW570" s="194"/>
      <c r="GX570" s="194">
        <f t="shared" si="67"/>
        <v>0</v>
      </c>
      <c r="GY570" s="194"/>
      <c r="GZ570" s="194"/>
      <c r="HA570" s="194"/>
      <c r="HB570" s="194"/>
      <c r="HC570" s="194"/>
      <c r="HD570" s="194"/>
      <c r="HE570" s="194"/>
      <c r="HF570" s="194"/>
      <c r="HG570" s="194"/>
      <c r="HH570" s="194"/>
      <c r="HI570" s="194"/>
      <c r="HJ570" s="194"/>
      <c r="HK570" s="194"/>
      <c r="HL570" s="194"/>
      <c r="HM570" s="194"/>
      <c r="HN570" s="194"/>
      <c r="HO570" s="194"/>
      <c r="HP570" s="194"/>
      <c r="HQ570" s="194"/>
      <c r="HR570" s="194"/>
      <c r="HS570" s="194"/>
      <c r="HT570" s="194"/>
      <c r="HU570" s="194"/>
    </row>
    <row r="571" spans="1:229" x14ac:dyDescent="0.25">
      <c r="A571" s="17"/>
      <c r="B571" s="18"/>
      <c r="C571" s="18"/>
      <c r="D571" s="19"/>
      <c r="E571" s="18"/>
      <c r="F571" s="18"/>
      <c r="G571" s="36"/>
      <c r="H571" s="36"/>
      <c r="I571" s="36"/>
      <c r="J571" s="38"/>
      <c r="K571" s="38"/>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c r="DG571" s="37"/>
      <c r="DH571" s="37"/>
      <c r="DI571" s="37"/>
      <c r="DJ571" s="37"/>
      <c r="DK571" s="37"/>
      <c r="DL571" s="37"/>
      <c r="DM571" s="37"/>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37"/>
      <c r="ER571" s="37"/>
      <c r="ES571" s="37"/>
      <c r="ET571" s="37"/>
      <c r="EU571" s="37"/>
      <c r="EV571" s="37"/>
      <c r="EW571" s="37"/>
      <c r="EX571" s="37"/>
      <c r="EY571" s="37"/>
      <c r="EZ571" s="37"/>
      <c r="FA571" s="37"/>
      <c r="FB571" s="37"/>
      <c r="FC571" s="37"/>
      <c r="FD571" s="37"/>
      <c r="FE571" s="37"/>
      <c r="FF571" s="37"/>
      <c r="FG571" s="37"/>
      <c r="FH571" s="37"/>
      <c r="FI571" s="37"/>
      <c r="FJ571" s="37"/>
      <c r="FK571" s="37"/>
      <c r="FL571" s="37"/>
      <c r="FM571" s="37"/>
      <c r="FN571" s="37"/>
      <c r="FO571" s="37"/>
      <c r="FP571" s="37"/>
      <c r="FQ571" s="37"/>
      <c r="FR571" s="37"/>
      <c r="FS571" s="37"/>
      <c r="FT571" s="37"/>
      <c r="FU571" s="37"/>
      <c r="FV571" s="37"/>
      <c r="FW571" s="37"/>
      <c r="FX571" s="37"/>
      <c r="FY571" s="37"/>
      <c r="FZ571" s="37"/>
      <c r="GA571" s="194"/>
      <c r="GB571" s="194"/>
      <c r="GC571" s="194"/>
      <c r="GD571" s="194"/>
      <c r="GE571" s="194"/>
      <c r="GF571" s="194"/>
      <c r="GG571" s="194"/>
      <c r="GH571" s="194"/>
      <c r="GI571" s="194"/>
      <c r="GJ571" s="194"/>
      <c r="GK571" s="194"/>
      <c r="GL571" s="194"/>
      <c r="GM571" s="194">
        <f t="shared" si="65"/>
        <v>0</v>
      </c>
      <c r="GN571" s="194">
        <f t="shared" si="66"/>
        <v>0</v>
      </c>
      <c r="GO571" s="194"/>
      <c r="GP571" s="194"/>
      <c r="GQ571" s="194"/>
      <c r="GR571" s="194"/>
      <c r="GS571" s="194"/>
      <c r="GT571" s="194"/>
      <c r="GU571" s="194"/>
      <c r="GV571" s="194"/>
      <c r="GW571" s="194"/>
      <c r="GX571" s="194">
        <f t="shared" si="67"/>
        <v>0</v>
      </c>
      <c r="GY571" s="194"/>
      <c r="GZ571" s="194"/>
      <c r="HA571" s="194"/>
      <c r="HB571" s="194"/>
      <c r="HC571" s="194"/>
      <c r="HD571" s="194"/>
      <c r="HE571" s="194"/>
      <c r="HF571" s="194"/>
      <c r="HG571" s="194"/>
      <c r="HH571" s="194"/>
      <c r="HI571" s="194"/>
      <c r="HJ571" s="194"/>
      <c r="HK571" s="194"/>
      <c r="HL571" s="194"/>
      <c r="HM571" s="194"/>
      <c r="HN571" s="194"/>
      <c r="HO571" s="194"/>
      <c r="HP571" s="194"/>
      <c r="HQ571" s="194"/>
      <c r="HR571" s="194"/>
      <c r="HS571" s="194"/>
      <c r="HT571" s="194"/>
      <c r="HU571" s="194"/>
    </row>
    <row r="572" spans="1:229" x14ac:dyDescent="0.25">
      <c r="A572" s="17"/>
      <c r="B572" s="18"/>
      <c r="C572" s="18"/>
      <c r="D572" s="19"/>
      <c r="E572" s="18"/>
      <c r="F572" s="18"/>
      <c r="G572" s="36"/>
      <c r="H572" s="36"/>
      <c r="I572" s="36"/>
      <c r="J572" s="38"/>
      <c r="K572" s="38"/>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c r="DG572" s="37"/>
      <c r="DH572" s="37"/>
      <c r="DI572" s="37"/>
      <c r="DJ572" s="37"/>
      <c r="DK572" s="37"/>
      <c r="DL572" s="37"/>
      <c r="DM572" s="37"/>
      <c r="DN572" s="37"/>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37"/>
      <c r="ER572" s="37"/>
      <c r="ES572" s="37"/>
      <c r="ET572" s="37"/>
      <c r="EU572" s="37"/>
      <c r="EV572" s="37"/>
      <c r="EW572" s="37"/>
      <c r="EX572" s="37"/>
      <c r="EY572" s="37"/>
      <c r="EZ572" s="37"/>
      <c r="FA572" s="37"/>
      <c r="FB572" s="37"/>
      <c r="FC572" s="37"/>
      <c r="FD572" s="37"/>
      <c r="FE572" s="37"/>
      <c r="FF572" s="37"/>
      <c r="FG572" s="37"/>
      <c r="FH572" s="37"/>
      <c r="FI572" s="37"/>
      <c r="FJ572" s="37"/>
      <c r="FK572" s="37"/>
      <c r="FL572" s="37"/>
      <c r="FM572" s="37"/>
      <c r="FN572" s="37"/>
      <c r="FO572" s="37"/>
      <c r="FP572" s="37"/>
      <c r="FQ572" s="37"/>
      <c r="FR572" s="37"/>
      <c r="FS572" s="37"/>
      <c r="FT572" s="37"/>
      <c r="FU572" s="37"/>
      <c r="FV572" s="37"/>
      <c r="FW572" s="37"/>
      <c r="FX572" s="37"/>
      <c r="FY572" s="37"/>
      <c r="FZ572" s="37"/>
      <c r="GA572" s="194"/>
      <c r="GB572" s="194"/>
      <c r="GC572" s="194"/>
      <c r="GD572" s="194"/>
      <c r="GE572" s="194"/>
      <c r="GF572" s="194"/>
      <c r="GG572" s="194"/>
      <c r="GH572" s="194"/>
      <c r="GI572" s="194"/>
      <c r="GJ572" s="194"/>
      <c r="GK572" s="194"/>
      <c r="GL572" s="194"/>
      <c r="GM572" s="194">
        <f t="shared" si="65"/>
        <v>0</v>
      </c>
      <c r="GN572" s="194">
        <f t="shared" si="66"/>
        <v>0</v>
      </c>
      <c r="GO572" s="194"/>
      <c r="GP572" s="194"/>
      <c r="GQ572" s="194"/>
      <c r="GR572" s="194"/>
      <c r="GS572" s="194"/>
      <c r="GT572" s="194"/>
      <c r="GU572" s="194"/>
      <c r="GV572" s="194"/>
      <c r="GW572" s="194"/>
      <c r="GX572" s="194">
        <f t="shared" si="67"/>
        <v>0</v>
      </c>
      <c r="GY572" s="194"/>
      <c r="GZ572" s="194"/>
      <c r="HA572" s="194"/>
      <c r="HB572" s="194"/>
      <c r="HC572" s="194"/>
      <c r="HD572" s="194"/>
      <c r="HE572" s="194"/>
      <c r="HF572" s="194"/>
      <c r="HG572" s="194"/>
      <c r="HH572" s="194"/>
      <c r="HI572" s="194"/>
      <c r="HJ572" s="194"/>
      <c r="HK572" s="194"/>
      <c r="HL572" s="194"/>
      <c r="HM572" s="194"/>
      <c r="HN572" s="194"/>
      <c r="HO572" s="194"/>
      <c r="HP572" s="194"/>
      <c r="HQ572" s="194"/>
      <c r="HR572" s="194"/>
      <c r="HS572" s="194"/>
      <c r="HT572" s="194"/>
      <c r="HU572" s="194"/>
    </row>
    <row r="573" spans="1:229" x14ac:dyDescent="0.25">
      <c r="A573" s="17"/>
      <c r="B573" s="18"/>
      <c r="C573" s="18"/>
      <c r="D573" s="19"/>
      <c r="E573" s="18"/>
      <c r="F573" s="18"/>
      <c r="G573" s="36"/>
      <c r="H573" s="36"/>
      <c r="I573" s="36"/>
      <c r="J573" s="38"/>
      <c r="K573" s="38"/>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c r="FF573" s="37"/>
      <c r="FG573" s="37"/>
      <c r="FH573" s="37"/>
      <c r="FI573" s="37"/>
      <c r="FJ573" s="37"/>
      <c r="FK573" s="37"/>
      <c r="FL573" s="37"/>
      <c r="FM573" s="37"/>
      <c r="FN573" s="37"/>
      <c r="FO573" s="37"/>
      <c r="FP573" s="37"/>
      <c r="FQ573" s="37"/>
      <c r="FR573" s="37"/>
      <c r="FS573" s="37"/>
      <c r="FT573" s="37"/>
      <c r="FU573" s="37"/>
      <c r="FV573" s="37"/>
      <c r="FW573" s="37"/>
      <c r="FX573" s="37"/>
      <c r="FY573" s="37"/>
      <c r="FZ573" s="37"/>
      <c r="GA573" s="194"/>
      <c r="GB573" s="194"/>
      <c r="GC573" s="194"/>
      <c r="GD573" s="194"/>
      <c r="GE573" s="194"/>
      <c r="GF573" s="194"/>
      <c r="GG573" s="194"/>
      <c r="GH573" s="194"/>
      <c r="GI573" s="194"/>
      <c r="GJ573" s="194"/>
      <c r="GK573" s="194"/>
      <c r="GL573" s="194"/>
      <c r="GM573" s="194">
        <f t="shared" si="65"/>
        <v>0</v>
      </c>
      <c r="GN573" s="194">
        <f t="shared" si="66"/>
        <v>0</v>
      </c>
      <c r="GO573" s="194"/>
      <c r="GP573" s="194"/>
      <c r="GQ573" s="194"/>
      <c r="GR573" s="194"/>
      <c r="GS573" s="194"/>
      <c r="GT573" s="194"/>
      <c r="GU573" s="194"/>
      <c r="GV573" s="194"/>
      <c r="GW573" s="194"/>
      <c r="GX573" s="194">
        <f t="shared" si="67"/>
        <v>0</v>
      </c>
      <c r="GY573" s="194"/>
      <c r="GZ573" s="194"/>
      <c r="HA573" s="194"/>
      <c r="HB573" s="194"/>
      <c r="HC573" s="194"/>
      <c r="HD573" s="194"/>
      <c r="HE573" s="194"/>
      <c r="HF573" s="194"/>
      <c r="HG573" s="194"/>
      <c r="HH573" s="194"/>
      <c r="HI573" s="194"/>
      <c r="HJ573" s="194"/>
      <c r="HK573" s="194"/>
      <c r="HL573" s="194"/>
      <c r="HM573" s="194"/>
      <c r="HN573" s="194"/>
      <c r="HO573" s="194"/>
      <c r="HP573" s="194"/>
      <c r="HQ573" s="194"/>
      <c r="HR573" s="194"/>
      <c r="HS573" s="194"/>
      <c r="HT573" s="194"/>
      <c r="HU573" s="194"/>
    </row>
    <row r="574" spans="1:229" x14ac:dyDescent="0.25">
      <c r="A574" s="17"/>
      <c r="B574" s="18"/>
      <c r="C574" s="18"/>
      <c r="D574" s="19"/>
      <c r="E574" s="18"/>
      <c r="F574" s="18"/>
      <c r="G574" s="36"/>
      <c r="H574" s="36"/>
      <c r="I574" s="36"/>
      <c r="J574" s="38"/>
      <c r="K574" s="38"/>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37"/>
      <c r="ER574" s="37"/>
      <c r="ES574" s="37"/>
      <c r="ET574" s="37"/>
      <c r="EU574" s="37"/>
      <c r="EV574" s="37"/>
      <c r="EW574" s="37"/>
      <c r="EX574" s="37"/>
      <c r="EY574" s="37"/>
      <c r="EZ574" s="37"/>
      <c r="FA574" s="37"/>
      <c r="FB574" s="37"/>
      <c r="FC574" s="37"/>
      <c r="FD574" s="37"/>
      <c r="FE574" s="37"/>
      <c r="FF574" s="37"/>
      <c r="FG574" s="37"/>
      <c r="FH574" s="37"/>
      <c r="FI574" s="37"/>
      <c r="FJ574" s="37"/>
      <c r="FK574" s="37"/>
      <c r="FL574" s="37"/>
      <c r="FM574" s="37"/>
      <c r="FN574" s="37"/>
      <c r="FO574" s="37"/>
      <c r="FP574" s="37"/>
      <c r="FQ574" s="37"/>
      <c r="FR574" s="37"/>
      <c r="FS574" s="37"/>
      <c r="FT574" s="37"/>
      <c r="FU574" s="37"/>
      <c r="FV574" s="37"/>
      <c r="FW574" s="37"/>
      <c r="FX574" s="37"/>
      <c r="FY574" s="37"/>
      <c r="FZ574" s="37"/>
      <c r="GA574" s="194"/>
      <c r="GB574" s="194"/>
      <c r="GC574" s="194"/>
      <c r="GD574" s="194"/>
      <c r="GE574" s="194"/>
      <c r="GF574" s="194"/>
      <c r="GG574" s="194"/>
      <c r="GH574" s="194"/>
      <c r="GI574" s="194"/>
      <c r="GJ574" s="194"/>
      <c r="GK574" s="194"/>
      <c r="GL574" s="194"/>
      <c r="GM574" s="194">
        <f t="shared" si="65"/>
        <v>0</v>
      </c>
      <c r="GN574" s="194">
        <f t="shared" si="66"/>
        <v>0</v>
      </c>
      <c r="GO574" s="194"/>
      <c r="GP574" s="194"/>
      <c r="GQ574" s="194"/>
      <c r="GR574" s="194"/>
      <c r="GS574" s="194"/>
      <c r="GT574" s="194"/>
      <c r="GU574" s="194"/>
      <c r="GV574" s="194"/>
      <c r="GW574" s="194"/>
      <c r="GX574" s="194">
        <f t="shared" si="67"/>
        <v>0</v>
      </c>
      <c r="GY574" s="194"/>
      <c r="GZ574" s="194"/>
      <c r="HA574" s="194"/>
      <c r="HB574" s="194"/>
      <c r="HC574" s="194"/>
      <c r="HD574" s="194"/>
      <c r="HE574" s="194"/>
      <c r="HF574" s="194"/>
      <c r="HG574" s="194"/>
      <c r="HH574" s="194"/>
      <c r="HI574" s="194"/>
      <c r="HJ574" s="194"/>
      <c r="HK574" s="194"/>
      <c r="HL574" s="194"/>
      <c r="HM574" s="194"/>
      <c r="HN574" s="194"/>
      <c r="HO574" s="194"/>
      <c r="HP574" s="194"/>
      <c r="HQ574" s="194"/>
      <c r="HR574" s="194"/>
      <c r="HS574" s="194"/>
      <c r="HT574" s="194"/>
      <c r="HU574" s="194"/>
    </row>
    <row r="575" spans="1:229" x14ac:dyDescent="0.25">
      <c r="A575" s="17"/>
      <c r="B575" s="18"/>
      <c r="C575" s="18"/>
      <c r="D575" s="19"/>
      <c r="E575" s="18"/>
      <c r="F575" s="18"/>
      <c r="G575" s="36"/>
      <c r="H575" s="36"/>
      <c r="I575" s="36"/>
      <c r="J575" s="38"/>
      <c r="K575" s="38"/>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c r="FF575" s="37"/>
      <c r="FG575" s="37"/>
      <c r="FH575" s="37"/>
      <c r="FI575" s="37"/>
      <c r="FJ575" s="37"/>
      <c r="FK575" s="37"/>
      <c r="FL575" s="37"/>
      <c r="FM575" s="37"/>
      <c r="FN575" s="37"/>
      <c r="FO575" s="37"/>
      <c r="FP575" s="37"/>
      <c r="FQ575" s="37"/>
      <c r="FR575" s="37"/>
      <c r="FS575" s="37"/>
      <c r="FT575" s="37"/>
      <c r="FU575" s="37"/>
      <c r="FV575" s="37"/>
      <c r="FW575" s="37"/>
      <c r="FX575" s="37"/>
      <c r="FY575" s="37"/>
      <c r="FZ575" s="37"/>
      <c r="GA575" s="194"/>
      <c r="GB575" s="194"/>
      <c r="GC575" s="194"/>
      <c r="GD575" s="194"/>
      <c r="GE575" s="194"/>
      <c r="GF575" s="194"/>
      <c r="GG575" s="194"/>
      <c r="GH575" s="194"/>
      <c r="GI575" s="194"/>
      <c r="GJ575" s="194"/>
      <c r="GK575" s="194"/>
      <c r="GL575" s="194"/>
      <c r="GM575" s="194">
        <f t="shared" si="65"/>
        <v>0</v>
      </c>
      <c r="GN575" s="194">
        <f t="shared" si="66"/>
        <v>0</v>
      </c>
      <c r="GO575" s="194"/>
      <c r="GP575" s="194"/>
      <c r="GQ575" s="194"/>
      <c r="GR575" s="194"/>
      <c r="GS575" s="194"/>
      <c r="GT575" s="194"/>
      <c r="GU575" s="194"/>
      <c r="GV575" s="194"/>
      <c r="GW575" s="194"/>
      <c r="GX575" s="194">
        <f t="shared" si="67"/>
        <v>0</v>
      </c>
      <c r="GY575" s="194"/>
      <c r="GZ575" s="194"/>
      <c r="HA575" s="194"/>
      <c r="HB575" s="194"/>
      <c r="HC575" s="194"/>
      <c r="HD575" s="194"/>
      <c r="HE575" s="194"/>
      <c r="HF575" s="194"/>
      <c r="HG575" s="194"/>
      <c r="HH575" s="194"/>
      <c r="HI575" s="194"/>
      <c r="HJ575" s="194"/>
      <c r="HK575" s="194"/>
      <c r="HL575" s="194"/>
      <c r="HM575" s="194"/>
      <c r="HN575" s="194"/>
      <c r="HO575" s="194"/>
      <c r="HP575" s="194"/>
      <c r="HQ575" s="194"/>
      <c r="HR575" s="194"/>
      <c r="HS575" s="194"/>
      <c r="HT575" s="194"/>
      <c r="HU575" s="194"/>
    </row>
    <row r="576" spans="1:229" x14ac:dyDescent="0.25">
      <c r="A576" s="17"/>
      <c r="B576" s="18"/>
      <c r="C576" s="18"/>
      <c r="D576" s="19"/>
      <c r="E576" s="18"/>
      <c r="F576" s="18"/>
      <c r="G576" s="36"/>
      <c r="H576" s="36"/>
      <c r="I576" s="36"/>
      <c r="J576" s="38"/>
      <c r="K576" s="38"/>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c r="FF576" s="37"/>
      <c r="FG576" s="37"/>
      <c r="FH576" s="37"/>
      <c r="FI576" s="37"/>
      <c r="FJ576" s="37"/>
      <c r="FK576" s="37"/>
      <c r="FL576" s="37"/>
      <c r="FM576" s="37"/>
      <c r="FN576" s="37"/>
      <c r="FO576" s="37"/>
      <c r="FP576" s="37"/>
      <c r="FQ576" s="37"/>
      <c r="FR576" s="37"/>
      <c r="FS576" s="37"/>
      <c r="FT576" s="37"/>
      <c r="FU576" s="37"/>
      <c r="FV576" s="37"/>
      <c r="FW576" s="37"/>
      <c r="FX576" s="37"/>
      <c r="FY576" s="37"/>
      <c r="FZ576" s="37"/>
      <c r="GA576" s="194"/>
      <c r="GB576" s="194"/>
      <c r="GC576" s="194"/>
      <c r="GD576" s="194"/>
      <c r="GE576" s="194"/>
      <c r="GF576" s="194"/>
      <c r="GG576" s="194"/>
      <c r="GH576" s="194"/>
      <c r="GI576" s="194"/>
      <c r="GJ576" s="194"/>
      <c r="GK576" s="194"/>
      <c r="GL576" s="194"/>
      <c r="GM576" s="194">
        <f t="shared" si="65"/>
        <v>0</v>
      </c>
      <c r="GN576" s="194">
        <f t="shared" si="66"/>
        <v>0</v>
      </c>
      <c r="GO576" s="194"/>
      <c r="GP576" s="194"/>
      <c r="GQ576" s="194"/>
      <c r="GR576" s="194"/>
      <c r="GS576" s="194"/>
      <c r="GT576" s="194"/>
      <c r="GU576" s="194"/>
      <c r="GV576" s="194"/>
      <c r="GW576" s="194"/>
      <c r="GX576" s="194">
        <f t="shared" si="67"/>
        <v>0</v>
      </c>
      <c r="GY576" s="194"/>
      <c r="GZ576" s="194"/>
      <c r="HA576" s="194"/>
      <c r="HB576" s="194"/>
      <c r="HC576" s="194"/>
      <c r="HD576" s="194"/>
      <c r="HE576" s="194"/>
      <c r="HF576" s="194"/>
      <c r="HG576" s="194"/>
      <c r="HH576" s="194"/>
      <c r="HI576" s="194"/>
      <c r="HJ576" s="194"/>
      <c r="HK576" s="194"/>
      <c r="HL576" s="194"/>
      <c r="HM576" s="194"/>
      <c r="HN576" s="194"/>
      <c r="HO576" s="194"/>
      <c r="HP576" s="194"/>
      <c r="HQ576" s="194"/>
      <c r="HR576" s="194"/>
      <c r="HS576" s="194"/>
      <c r="HT576" s="194"/>
      <c r="HU576" s="194"/>
    </row>
    <row r="577" spans="1:229" x14ac:dyDescent="0.25">
      <c r="A577" s="17"/>
      <c r="B577" s="18"/>
      <c r="C577" s="18"/>
      <c r="D577" s="19"/>
      <c r="E577" s="18"/>
      <c r="F577" s="18"/>
      <c r="G577" s="36"/>
      <c r="H577" s="36"/>
      <c r="I577" s="36"/>
      <c r="J577" s="38"/>
      <c r="K577" s="38"/>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7"/>
      <c r="CZ577" s="37"/>
      <c r="DA577" s="37"/>
      <c r="DB577" s="37"/>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37"/>
      <c r="DY577" s="37"/>
      <c r="DZ577" s="37"/>
      <c r="EA577" s="37"/>
      <c r="EB577" s="37"/>
      <c r="EC577" s="37"/>
      <c r="ED577" s="37"/>
      <c r="EE577" s="37"/>
      <c r="EF577" s="37"/>
      <c r="EG577" s="37"/>
      <c r="EH577" s="37"/>
      <c r="EI577" s="37"/>
      <c r="EJ577" s="37"/>
      <c r="EK577" s="37"/>
      <c r="EL577" s="37"/>
      <c r="EM577" s="37"/>
      <c r="EN577" s="37"/>
      <c r="EO577" s="37"/>
      <c r="EP577" s="37"/>
      <c r="EQ577" s="37"/>
      <c r="ER577" s="37"/>
      <c r="ES577" s="37"/>
      <c r="ET577" s="37"/>
      <c r="EU577" s="37"/>
      <c r="EV577" s="37"/>
      <c r="EW577" s="37"/>
      <c r="EX577" s="37"/>
      <c r="EY577" s="37"/>
      <c r="EZ577" s="37"/>
      <c r="FA577" s="37"/>
      <c r="FB577" s="37"/>
      <c r="FC577" s="37"/>
      <c r="FD577" s="37"/>
      <c r="FE577" s="37"/>
      <c r="FF577" s="37"/>
      <c r="FG577" s="37"/>
      <c r="FH577" s="37"/>
      <c r="FI577" s="37"/>
      <c r="FJ577" s="37"/>
      <c r="FK577" s="37"/>
      <c r="FL577" s="37"/>
      <c r="FM577" s="37"/>
      <c r="FN577" s="37"/>
      <c r="FO577" s="37"/>
      <c r="FP577" s="37"/>
      <c r="FQ577" s="37"/>
      <c r="FR577" s="37"/>
      <c r="FS577" s="37"/>
      <c r="FT577" s="37"/>
      <c r="FU577" s="37"/>
      <c r="FV577" s="37"/>
      <c r="FW577" s="37"/>
      <c r="FX577" s="37"/>
      <c r="FY577" s="37"/>
      <c r="FZ577" s="37"/>
      <c r="GA577" s="194"/>
      <c r="GB577" s="194"/>
      <c r="GC577" s="194"/>
      <c r="GD577" s="194"/>
      <c r="GE577" s="194"/>
      <c r="GF577" s="194"/>
      <c r="GG577" s="194"/>
      <c r="GH577" s="194"/>
      <c r="GI577" s="194"/>
      <c r="GJ577" s="194"/>
      <c r="GK577" s="194"/>
      <c r="GL577" s="194"/>
      <c r="GM577" s="194">
        <f t="shared" si="65"/>
        <v>0</v>
      </c>
      <c r="GN577" s="194">
        <f t="shared" si="66"/>
        <v>0</v>
      </c>
      <c r="GO577" s="194"/>
      <c r="GP577" s="194"/>
      <c r="GQ577" s="194"/>
      <c r="GR577" s="194"/>
      <c r="GS577" s="194"/>
      <c r="GT577" s="194"/>
      <c r="GU577" s="194"/>
      <c r="GV577" s="194"/>
      <c r="GW577" s="194"/>
      <c r="GX577" s="194">
        <f t="shared" si="67"/>
        <v>0</v>
      </c>
      <c r="GY577" s="194"/>
      <c r="GZ577" s="194"/>
      <c r="HA577" s="194"/>
      <c r="HB577" s="194"/>
      <c r="HC577" s="194"/>
      <c r="HD577" s="194"/>
      <c r="HE577" s="194"/>
      <c r="HF577" s="194"/>
      <c r="HG577" s="194"/>
      <c r="HH577" s="194"/>
      <c r="HI577" s="194"/>
      <c r="HJ577" s="194"/>
      <c r="HK577" s="194"/>
      <c r="HL577" s="194"/>
      <c r="HM577" s="194"/>
      <c r="HN577" s="194"/>
      <c r="HO577" s="194"/>
      <c r="HP577" s="194"/>
      <c r="HQ577" s="194"/>
      <c r="HR577" s="194"/>
      <c r="HS577" s="194"/>
      <c r="HT577" s="194"/>
      <c r="HU577" s="194"/>
    </row>
    <row r="578" spans="1:229" x14ac:dyDescent="0.25">
      <c r="A578" s="17"/>
      <c r="B578" s="18"/>
      <c r="C578" s="18"/>
      <c r="D578" s="19"/>
      <c r="E578" s="18"/>
      <c r="F578" s="18"/>
      <c r="G578" s="36"/>
      <c r="H578" s="36"/>
      <c r="I578" s="36"/>
      <c r="J578" s="38"/>
      <c r="K578" s="38"/>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7"/>
      <c r="CZ578" s="37"/>
      <c r="DA578" s="37"/>
      <c r="DB578" s="37"/>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37"/>
      <c r="DZ578" s="37"/>
      <c r="EA578" s="37"/>
      <c r="EB578" s="37"/>
      <c r="EC578" s="37"/>
      <c r="ED578" s="37"/>
      <c r="EE578" s="37"/>
      <c r="EF578" s="37"/>
      <c r="EG578" s="37"/>
      <c r="EH578" s="37"/>
      <c r="EI578" s="37"/>
      <c r="EJ578" s="37"/>
      <c r="EK578" s="37"/>
      <c r="EL578" s="37"/>
      <c r="EM578" s="37"/>
      <c r="EN578" s="37"/>
      <c r="EO578" s="37"/>
      <c r="EP578" s="37"/>
      <c r="EQ578" s="37"/>
      <c r="ER578" s="37"/>
      <c r="ES578" s="37"/>
      <c r="ET578" s="37"/>
      <c r="EU578" s="37"/>
      <c r="EV578" s="37"/>
      <c r="EW578" s="37"/>
      <c r="EX578" s="37"/>
      <c r="EY578" s="37"/>
      <c r="EZ578" s="37"/>
      <c r="FA578" s="37"/>
      <c r="FB578" s="37"/>
      <c r="FC578" s="37"/>
      <c r="FD578" s="37"/>
      <c r="FE578" s="37"/>
      <c r="FF578" s="37"/>
      <c r="FG578" s="37"/>
      <c r="FH578" s="37"/>
      <c r="FI578" s="37"/>
      <c r="FJ578" s="37"/>
      <c r="FK578" s="37"/>
      <c r="FL578" s="37"/>
      <c r="FM578" s="37"/>
      <c r="FN578" s="37"/>
      <c r="FO578" s="37"/>
      <c r="FP578" s="37"/>
      <c r="FQ578" s="37"/>
      <c r="FR578" s="37"/>
      <c r="FS578" s="37"/>
      <c r="FT578" s="37"/>
      <c r="FU578" s="37"/>
      <c r="FV578" s="37"/>
      <c r="FW578" s="37"/>
      <c r="FX578" s="37"/>
      <c r="FY578" s="37"/>
      <c r="FZ578" s="37"/>
      <c r="GA578" s="194"/>
      <c r="GB578" s="194"/>
      <c r="GC578" s="194"/>
      <c r="GD578" s="194"/>
      <c r="GE578" s="194"/>
      <c r="GF578" s="194"/>
      <c r="GG578" s="194"/>
      <c r="GH578" s="194"/>
      <c r="GI578" s="194"/>
      <c r="GJ578" s="194"/>
      <c r="GK578" s="194"/>
      <c r="GL578" s="194"/>
      <c r="GM578" s="194">
        <f t="shared" si="65"/>
        <v>0</v>
      </c>
      <c r="GN578" s="194">
        <f t="shared" si="66"/>
        <v>0</v>
      </c>
      <c r="GO578" s="194"/>
      <c r="GP578" s="194"/>
      <c r="GQ578" s="194"/>
      <c r="GR578" s="194"/>
      <c r="GS578" s="194"/>
      <c r="GT578" s="194"/>
      <c r="GU578" s="194"/>
      <c r="GV578" s="194"/>
      <c r="GW578" s="194"/>
      <c r="GX578" s="194">
        <f t="shared" si="67"/>
        <v>0</v>
      </c>
      <c r="GY578" s="194"/>
      <c r="GZ578" s="194"/>
      <c r="HA578" s="194"/>
      <c r="HB578" s="194"/>
      <c r="HC578" s="194"/>
      <c r="HD578" s="194"/>
      <c r="HE578" s="194"/>
      <c r="HF578" s="194"/>
      <c r="HG578" s="194"/>
      <c r="HH578" s="194"/>
      <c r="HI578" s="194"/>
      <c r="HJ578" s="194"/>
      <c r="HK578" s="194"/>
      <c r="HL578" s="194"/>
      <c r="HM578" s="194"/>
      <c r="HN578" s="194"/>
      <c r="HO578" s="194"/>
      <c r="HP578" s="194"/>
      <c r="HQ578" s="194"/>
      <c r="HR578" s="194"/>
      <c r="HS578" s="194"/>
      <c r="HT578" s="194"/>
      <c r="HU578" s="194"/>
    </row>
    <row r="579" spans="1:229" x14ac:dyDescent="0.25">
      <c r="A579" s="17"/>
      <c r="B579" s="18"/>
      <c r="C579" s="18"/>
      <c r="D579" s="19"/>
      <c r="E579" s="18"/>
      <c r="F579" s="18"/>
      <c r="G579" s="36"/>
      <c r="H579" s="36"/>
      <c r="I579" s="36"/>
      <c r="J579" s="38"/>
      <c r="K579" s="38"/>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7"/>
      <c r="CZ579" s="37"/>
      <c r="DA579" s="37"/>
      <c r="DB579" s="37"/>
      <c r="DC579" s="37"/>
      <c r="DD579" s="37"/>
      <c r="DE579" s="37"/>
      <c r="DF579" s="37"/>
      <c r="DG579" s="37"/>
      <c r="DH579" s="37"/>
      <c r="DI579" s="37"/>
      <c r="DJ579" s="37"/>
      <c r="DK579" s="37"/>
      <c r="DL579" s="37"/>
      <c r="DM579" s="37"/>
      <c r="DN579" s="37"/>
      <c r="DO579" s="37"/>
      <c r="DP579" s="37"/>
      <c r="DQ579" s="37"/>
      <c r="DR579" s="37"/>
      <c r="DS579" s="37"/>
      <c r="DT579" s="37"/>
      <c r="DU579" s="37"/>
      <c r="DV579" s="37"/>
      <c r="DW579" s="37"/>
      <c r="DX579" s="37"/>
      <c r="DY579" s="37"/>
      <c r="DZ579" s="37"/>
      <c r="EA579" s="37"/>
      <c r="EB579" s="37"/>
      <c r="EC579" s="37"/>
      <c r="ED579" s="37"/>
      <c r="EE579" s="37"/>
      <c r="EF579" s="37"/>
      <c r="EG579" s="37"/>
      <c r="EH579" s="37"/>
      <c r="EI579" s="37"/>
      <c r="EJ579" s="37"/>
      <c r="EK579" s="37"/>
      <c r="EL579" s="37"/>
      <c r="EM579" s="37"/>
      <c r="EN579" s="37"/>
      <c r="EO579" s="37"/>
      <c r="EP579" s="37"/>
      <c r="EQ579" s="37"/>
      <c r="ER579" s="37"/>
      <c r="ES579" s="37"/>
      <c r="ET579" s="37"/>
      <c r="EU579" s="37"/>
      <c r="EV579" s="37"/>
      <c r="EW579" s="37"/>
      <c r="EX579" s="37"/>
      <c r="EY579" s="37"/>
      <c r="EZ579" s="37"/>
      <c r="FA579" s="37"/>
      <c r="FB579" s="37"/>
      <c r="FC579" s="37"/>
      <c r="FD579" s="37"/>
      <c r="FE579" s="37"/>
      <c r="FF579" s="37"/>
      <c r="FG579" s="37"/>
      <c r="FH579" s="37"/>
      <c r="FI579" s="37"/>
      <c r="FJ579" s="37"/>
      <c r="FK579" s="37"/>
      <c r="FL579" s="37"/>
      <c r="FM579" s="37"/>
      <c r="FN579" s="37"/>
      <c r="FO579" s="37"/>
      <c r="FP579" s="37"/>
      <c r="FQ579" s="37"/>
      <c r="FR579" s="37"/>
      <c r="FS579" s="37"/>
      <c r="FT579" s="37"/>
      <c r="FU579" s="37"/>
      <c r="FV579" s="37"/>
      <c r="FW579" s="37"/>
      <c r="FX579" s="37"/>
      <c r="FY579" s="37"/>
      <c r="FZ579" s="37"/>
      <c r="GA579" s="194"/>
      <c r="GB579" s="194"/>
      <c r="GC579" s="194"/>
      <c r="GD579" s="194"/>
      <c r="GE579" s="194"/>
      <c r="GF579" s="194"/>
      <c r="GG579" s="194"/>
      <c r="GH579" s="194"/>
      <c r="GI579" s="194"/>
      <c r="GJ579" s="194"/>
      <c r="GK579" s="194"/>
      <c r="GL579" s="194"/>
      <c r="GM579" s="194">
        <f t="shared" si="65"/>
        <v>0</v>
      </c>
      <c r="GN579" s="194">
        <f t="shared" si="66"/>
        <v>0</v>
      </c>
      <c r="GO579" s="194"/>
      <c r="GP579" s="194"/>
      <c r="GQ579" s="194"/>
      <c r="GR579" s="194"/>
      <c r="GS579" s="194"/>
      <c r="GT579" s="194"/>
      <c r="GU579" s="194"/>
      <c r="GV579" s="194"/>
      <c r="GW579" s="194"/>
      <c r="GX579" s="194">
        <f t="shared" si="67"/>
        <v>0</v>
      </c>
      <c r="GY579" s="194"/>
      <c r="GZ579" s="194"/>
      <c r="HA579" s="194"/>
      <c r="HB579" s="194"/>
      <c r="HC579" s="194"/>
      <c r="HD579" s="194"/>
      <c r="HE579" s="194"/>
      <c r="HF579" s="194"/>
      <c r="HG579" s="194"/>
      <c r="HH579" s="194"/>
      <c r="HI579" s="194"/>
      <c r="HJ579" s="194"/>
      <c r="HK579" s="194"/>
      <c r="HL579" s="194"/>
      <c r="HM579" s="194"/>
      <c r="HN579" s="194"/>
      <c r="HO579" s="194"/>
      <c r="HP579" s="194"/>
      <c r="HQ579" s="194"/>
      <c r="HR579" s="194"/>
      <c r="HS579" s="194"/>
      <c r="HT579" s="194"/>
      <c r="HU579" s="194"/>
    </row>
    <row r="580" spans="1:229" x14ac:dyDescent="0.25">
      <c r="A580" s="17"/>
      <c r="B580" s="18"/>
      <c r="C580" s="18"/>
      <c r="D580" s="19"/>
      <c r="E580" s="18"/>
      <c r="F580" s="18"/>
      <c r="G580" s="36"/>
      <c r="H580" s="36"/>
      <c r="I580" s="36"/>
      <c r="J580" s="38"/>
      <c r="K580" s="38"/>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7"/>
      <c r="CZ580" s="37"/>
      <c r="DA580" s="37"/>
      <c r="DB580" s="37"/>
      <c r="DC580" s="37"/>
      <c r="DD580" s="37"/>
      <c r="DE580" s="37"/>
      <c r="DF580" s="37"/>
      <c r="DG580" s="37"/>
      <c r="DH580" s="37"/>
      <c r="DI580" s="37"/>
      <c r="DJ580" s="37"/>
      <c r="DK580" s="37"/>
      <c r="DL580" s="37"/>
      <c r="DM580" s="37"/>
      <c r="DN580" s="37"/>
      <c r="DO580" s="37"/>
      <c r="DP580" s="37"/>
      <c r="DQ580" s="37"/>
      <c r="DR580" s="37"/>
      <c r="DS580" s="37"/>
      <c r="DT580" s="37"/>
      <c r="DU580" s="37"/>
      <c r="DV580" s="37"/>
      <c r="DW580" s="37"/>
      <c r="DX580" s="37"/>
      <c r="DY580" s="37"/>
      <c r="DZ580" s="37"/>
      <c r="EA580" s="37"/>
      <c r="EB580" s="37"/>
      <c r="EC580" s="37"/>
      <c r="ED580" s="37"/>
      <c r="EE580" s="37"/>
      <c r="EF580" s="37"/>
      <c r="EG580" s="37"/>
      <c r="EH580" s="37"/>
      <c r="EI580" s="37"/>
      <c r="EJ580" s="37"/>
      <c r="EK580" s="37"/>
      <c r="EL580" s="37"/>
      <c r="EM580" s="37"/>
      <c r="EN580" s="37"/>
      <c r="EO580" s="37"/>
      <c r="EP580" s="37"/>
      <c r="EQ580" s="37"/>
      <c r="ER580" s="37"/>
      <c r="ES580" s="37"/>
      <c r="ET580" s="37"/>
      <c r="EU580" s="37"/>
      <c r="EV580" s="37"/>
      <c r="EW580" s="37"/>
      <c r="EX580" s="37"/>
      <c r="EY580" s="37"/>
      <c r="EZ580" s="37"/>
      <c r="FA580" s="37"/>
      <c r="FB580" s="37"/>
      <c r="FC580" s="37"/>
      <c r="FD580" s="37"/>
      <c r="FE580" s="37"/>
      <c r="FF580" s="37"/>
      <c r="FG580" s="37"/>
      <c r="FH580" s="37"/>
      <c r="FI580" s="37"/>
      <c r="FJ580" s="37"/>
      <c r="FK580" s="37"/>
      <c r="FL580" s="37"/>
      <c r="FM580" s="37"/>
      <c r="FN580" s="37"/>
      <c r="FO580" s="37"/>
      <c r="FP580" s="37"/>
      <c r="FQ580" s="37"/>
      <c r="FR580" s="37"/>
      <c r="FS580" s="37"/>
      <c r="FT580" s="37"/>
      <c r="FU580" s="37"/>
      <c r="FV580" s="37"/>
      <c r="FW580" s="37"/>
      <c r="FX580" s="37"/>
      <c r="FY580" s="37"/>
      <c r="FZ580" s="37"/>
      <c r="GA580" s="194"/>
      <c r="GB580" s="194"/>
      <c r="GC580" s="194"/>
      <c r="GD580" s="194"/>
      <c r="GE580" s="194"/>
      <c r="GF580" s="194"/>
      <c r="GG580" s="194"/>
      <c r="GH580" s="194"/>
      <c r="GI580" s="194"/>
      <c r="GJ580" s="194"/>
      <c r="GK580" s="194"/>
      <c r="GL580" s="194"/>
      <c r="GM580" s="194">
        <f t="shared" si="65"/>
        <v>0</v>
      </c>
      <c r="GN580" s="194">
        <f t="shared" si="66"/>
        <v>0</v>
      </c>
      <c r="GO580" s="194"/>
      <c r="GP580" s="194"/>
      <c r="GQ580" s="194"/>
      <c r="GR580" s="194"/>
      <c r="GS580" s="194"/>
      <c r="GT580" s="194"/>
      <c r="GU580" s="194"/>
      <c r="GV580" s="194"/>
      <c r="GW580" s="194"/>
      <c r="GX580" s="194">
        <f t="shared" si="67"/>
        <v>0</v>
      </c>
      <c r="GY580" s="194"/>
      <c r="GZ580" s="194"/>
      <c r="HA580" s="194"/>
      <c r="HB580" s="194"/>
      <c r="HC580" s="194"/>
      <c r="HD580" s="194"/>
      <c r="HE580" s="194"/>
      <c r="HF580" s="194"/>
      <c r="HG580" s="194"/>
      <c r="HH580" s="194"/>
      <c r="HI580" s="194"/>
      <c r="HJ580" s="194"/>
      <c r="HK580" s="194"/>
      <c r="HL580" s="194"/>
      <c r="HM580" s="194"/>
      <c r="HN580" s="194"/>
      <c r="HO580" s="194"/>
      <c r="HP580" s="194"/>
      <c r="HQ580" s="194"/>
      <c r="HR580" s="194"/>
      <c r="HS580" s="194"/>
      <c r="HT580" s="194"/>
      <c r="HU580" s="194"/>
    </row>
    <row r="581" spans="1:229" x14ac:dyDescent="0.25">
      <c r="A581" s="17"/>
      <c r="B581" s="18"/>
      <c r="C581" s="18"/>
      <c r="D581" s="19"/>
      <c r="E581" s="18"/>
      <c r="F581" s="18"/>
      <c r="G581" s="36"/>
      <c r="H581" s="36"/>
      <c r="I581" s="36"/>
      <c r="J581" s="38"/>
      <c r="K581" s="38"/>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7"/>
      <c r="CZ581" s="37"/>
      <c r="DA581" s="37"/>
      <c r="DB581" s="37"/>
      <c r="DC581" s="37"/>
      <c r="DD581" s="37"/>
      <c r="DE581" s="37"/>
      <c r="DF581" s="37"/>
      <c r="DG581" s="37"/>
      <c r="DH581" s="37"/>
      <c r="DI581" s="37"/>
      <c r="DJ581" s="37"/>
      <c r="DK581" s="37"/>
      <c r="DL581" s="37"/>
      <c r="DM581" s="37"/>
      <c r="DN581" s="37"/>
      <c r="DO581" s="37"/>
      <c r="DP581" s="37"/>
      <c r="DQ581" s="37"/>
      <c r="DR581" s="37"/>
      <c r="DS581" s="37"/>
      <c r="DT581" s="37"/>
      <c r="DU581" s="37"/>
      <c r="DV581" s="37"/>
      <c r="DW581" s="37"/>
      <c r="DX581" s="37"/>
      <c r="DY581" s="37"/>
      <c r="DZ581" s="37"/>
      <c r="EA581" s="37"/>
      <c r="EB581" s="37"/>
      <c r="EC581" s="37"/>
      <c r="ED581" s="37"/>
      <c r="EE581" s="37"/>
      <c r="EF581" s="37"/>
      <c r="EG581" s="37"/>
      <c r="EH581" s="37"/>
      <c r="EI581" s="37"/>
      <c r="EJ581" s="37"/>
      <c r="EK581" s="37"/>
      <c r="EL581" s="37"/>
      <c r="EM581" s="37"/>
      <c r="EN581" s="37"/>
      <c r="EO581" s="37"/>
      <c r="EP581" s="37"/>
      <c r="EQ581" s="37"/>
      <c r="ER581" s="37"/>
      <c r="ES581" s="37"/>
      <c r="ET581" s="37"/>
      <c r="EU581" s="37"/>
      <c r="EV581" s="37"/>
      <c r="EW581" s="37"/>
      <c r="EX581" s="37"/>
      <c r="EY581" s="37"/>
      <c r="EZ581" s="37"/>
      <c r="FA581" s="37"/>
      <c r="FB581" s="37"/>
      <c r="FC581" s="37"/>
      <c r="FD581" s="37"/>
      <c r="FE581" s="37"/>
      <c r="FF581" s="37"/>
      <c r="FG581" s="37"/>
      <c r="FH581" s="37"/>
      <c r="FI581" s="37"/>
      <c r="FJ581" s="37"/>
      <c r="FK581" s="37"/>
      <c r="FL581" s="37"/>
      <c r="FM581" s="37"/>
      <c r="FN581" s="37"/>
      <c r="FO581" s="37"/>
      <c r="FP581" s="37"/>
      <c r="FQ581" s="37"/>
      <c r="FR581" s="37"/>
      <c r="FS581" s="37"/>
      <c r="FT581" s="37"/>
      <c r="FU581" s="37"/>
      <c r="FV581" s="37"/>
      <c r="FW581" s="37"/>
      <c r="FX581" s="37"/>
      <c r="FY581" s="37"/>
      <c r="FZ581" s="37"/>
      <c r="GA581" s="194"/>
      <c r="GB581" s="194"/>
      <c r="GC581" s="194"/>
      <c r="GD581" s="194"/>
      <c r="GE581" s="194"/>
      <c r="GF581" s="194"/>
      <c r="GG581" s="194"/>
      <c r="GH581" s="194"/>
      <c r="GI581" s="194"/>
      <c r="GJ581" s="194"/>
      <c r="GK581" s="194"/>
      <c r="GL581" s="194"/>
      <c r="GM581" s="194">
        <f t="shared" si="65"/>
        <v>0</v>
      </c>
      <c r="GN581" s="194">
        <f t="shared" si="66"/>
        <v>0</v>
      </c>
      <c r="GO581" s="194"/>
      <c r="GP581" s="194"/>
      <c r="GQ581" s="194"/>
      <c r="GR581" s="194"/>
      <c r="GS581" s="194"/>
      <c r="GT581" s="194"/>
      <c r="GU581" s="194"/>
      <c r="GV581" s="194"/>
      <c r="GW581" s="194"/>
      <c r="GX581" s="194">
        <f t="shared" si="67"/>
        <v>0</v>
      </c>
      <c r="GY581" s="194"/>
      <c r="GZ581" s="194"/>
      <c r="HA581" s="194"/>
      <c r="HB581" s="194"/>
      <c r="HC581" s="194"/>
      <c r="HD581" s="194"/>
      <c r="HE581" s="194"/>
      <c r="HF581" s="194"/>
      <c r="HG581" s="194"/>
      <c r="HH581" s="194"/>
      <c r="HI581" s="194"/>
      <c r="HJ581" s="194"/>
      <c r="HK581" s="194"/>
      <c r="HL581" s="194"/>
      <c r="HM581" s="194"/>
      <c r="HN581" s="194"/>
      <c r="HO581" s="194"/>
      <c r="HP581" s="194"/>
      <c r="HQ581" s="194"/>
      <c r="HR581" s="194"/>
      <c r="HS581" s="194"/>
      <c r="HT581" s="194"/>
      <c r="HU581" s="194"/>
    </row>
    <row r="582" spans="1:229" x14ac:dyDescent="0.25">
      <c r="A582" s="17"/>
      <c r="B582" s="18"/>
      <c r="C582" s="18"/>
      <c r="D582" s="19"/>
      <c r="E582" s="18"/>
      <c r="F582" s="18"/>
      <c r="G582" s="36"/>
      <c r="H582" s="36"/>
      <c r="I582" s="36"/>
      <c r="J582" s="38"/>
      <c r="K582" s="38"/>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7"/>
      <c r="CZ582" s="37"/>
      <c r="DA582" s="37"/>
      <c r="DB582" s="37"/>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37"/>
      <c r="EA582" s="37"/>
      <c r="EB582" s="37"/>
      <c r="EC582" s="37"/>
      <c r="ED582" s="37"/>
      <c r="EE582" s="37"/>
      <c r="EF582" s="37"/>
      <c r="EG582" s="37"/>
      <c r="EH582" s="37"/>
      <c r="EI582" s="37"/>
      <c r="EJ582" s="37"/>
      <c r="EK582" s="37"/>
      <c r="EL582" s="37"/>
      <c r="EM582" s="37"/>
      <c r="EN582" s="37"/>
      <c r="EO582" s="37"/>
      <c r="EP582" s="37"/>
      <c r="EQ582" s="37"/>
      <c r="ER582" s="37"/>
      <c r="ES582" s="37"/>
      <c r="ET582" s="37"/>
      <c r="EU582" s="37"/>
      <c r="EV582" s="37"/>
      <c r="EW582" s="37"/>
      <c r="EX582" s="37"/>
      <c r="EY582" s="37"/>
      <c r="EZ582" s="37"/>
      <c r="FA582" s="37"/>
      <c r="FB582" s="37"/>
      <c r="FC582" s="37"/>
      <c r="FD582" s="37"/>
      <c r="FE582" s="37"/>
      <c r="FF582" s="37"/>
      <c r="FG582" s="37"/>
      <c r="FH582" s="37"/>
      <c r="FI582" s="37"/>
      <c r="FJ582" s="37"/>
      <c r="FK582" s="37"/>
      <c r="FL582" s="37"/>
      <c r="FM582" s="37"/>
      <c r="FN582" s="37"/>
      <c r="FO582" s="37"/>
      <c r="FP582" s="37"/>
      <c r="FQ582" s="37"/>
      <c r="FR582" s="37"/>
      <c r="FS582" s="37"/>
      <c r="FT582" s="37"/>
      <c r="FU582" s="37"/>
      <c r="FV582" s="37"/>
      <c r="FW582" s="37"/>
      <c r="FX582" s="37"/>
      <c r="FY582" s="37"/>
      <c r="FZ582" s="37"/>
      <c r="GA582" s="194"/>
      <c r="GB582" s="194"/>
      <c r="GC582" s="194"/>
      <c r="GD582" s="194"/>
      <c r="GE582" s="194"/>
      <c r="GF582" s="194"/>
      <c r="GG582" s="194"/>
      <c r="GH582" s="194"/>
      <c r="GI582" s="194"/>
      <c r="GJ582" s="194"/>
      <c r="GK582" s="194"/>
      <c r="GL582" s="194"/>
      <c r="GM582" s="194">
        <f t="shared" ref="GM582:GM645" si="68">SUM(GO582,GQ582,GU582,GW582,HB582,HD582,HF582)</f>
        <v>0</v>
      </c>
      <c r="GN582" s="194">
        <f t="shared" ref="GN582:GN645" si="69">SUM(GP582,GR582,GV582,GX582,HC582,HE582,HG582,GT582)</f>
        <v>0</v>
      </c>
      <c r="GO582" s="194"/>
      <c r="GP582" s="194"/>
      <c r="GQ582" s="194"/>
      <c r="GR582" s="194"/>
      <c r="GS582" s="194"/>
      <c r="GT582" s="194"/>
      <c r="GU582" s="194"/>
      <c r="GV582" s="194"/>
      <c r="GW582" s="194"/>
      <c r="GX582" s="194">
        <f t="shared" ref="GX582:GX645" si="70">SUM(GY582:HA582)</f>
        <v>0</v>
      </c>
      <c r="GY582" s="194"/>
      <c r="GZ582" s="194"/>
      <c r="HA582" s="194"/>
      <c r="HB582" s="194"/>
      <c r="HC582" s="194"/>
      <c r="HD582" s="194"/>
      <c r="HE582" s="194"/>
      <c r="HF582" s="194"/>
      <c r="HG582" s="194"/>
      <c r="HH582" s="194"/>
      <c r="HI582" s="194"/>
      <c r="HJ582" s="194"/>
      <c r="HK582" s="194"/>
      <c r="HL582" s="194"/>
      <c r="HM582" s="194"/>
      <c r="HN582" s="194"/>
      <c r="HO582" s="194"/>
      <c r="HP582" s="194"/>
      <c r="HQ582" s="194"/>
      <c r="HR582" s="194"/>
      <c r="HS582" s="194"/>
      <c r="HT582" s="194"/>
      <c r="HU582" s="194"/>
    </row>
    <row r="583" spans="1:229" x14ac:dyDescent="0.25">
      <c r="A583" s="17"/>
      <c r="B583" s="18"/>
      <c r="C583" s="18"/>
      <c r="D583" s="19"/>
      <c r="E583" s="18"/>
      <c r="F583" s="18"/>
      <c r="G583" s="36"/>
      <c r="H583" s="36"/>
      <c r="I583" s="36"/>
      <c r="J583" s="38"/>
      <c r="K583" s="38"/>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7"/>
      <c r="CZ583" s="37"/>
      <c r="DA583" s="37"/>
      <c r="DB583" s="37"/>
      <c r="DC583" s="37"/>
      <c r="DD583" s="37"/>
      <c r="DE583" s="37"/>
      <c r="DF583" s="37"/>
      <c r="DG583" s="37"/>
      <c r="DH583" s="37"/>
      <c r="DI583" s="37"/>
      <c r="DJ583" s="37"/>
      <c r="DK583" s="37"/>
      <c r="DL583" s="37"/>
      <c r="DM583" s="37"/>
      <c r="DN583" s="37"/>
      <c r="DO583" s="37"/>
      <c r="DP583" s="37"/>
      <c r="DQ583" s="37"/>
      <c r="DR583" s="37"/>
      <c r="DS583" s="37"/>
      <c r="DT583" s="37"/>
      <c r="DU583" s="37"/>
      <c r="DV583" s="37"/>
      <c r="DW583" s="37"/>
      <c r="DX583" s="37"/>
      <c r="DY583" s="37"/>
      <c r="DZ583" s="37"/>
      <c r="EA583" s="37"/>
      <c r="EB583" s="37"/>
      <c r="EC583" s="37"/>
      <c r="ED583" s="37"/>
      <c r="EE583" s="37"/>
      <c r="EF583" s="37"/>
      <c r="EG583" s="37"/>
      <c r="EH583" s="37"/>
      <c r="EI583" s="37"/>
      <c r="EJ583" s="37"/>
      <c r="EK583" s="37"/>
      <c r="EL583" s="37"/>
      <c r="EM583" s="37"/>
      <c r="EN583" s="37"/>
      <c r="EO583" s="37"/>
      <c r="EP583" s="37"/>
      <c r="EQ583" s="37"/>
      <c r="ER583" s="37"/>
      <c r="ES583" s="37"/>
      <c r="ET583" s="37"/>
      <c r="EU583" s="37"/>
      <c r="EV583" s="37"/>
      <c r="EW583" s="37"/>
      <c r="EX583" s="37"/>
      <c r="EY583" s="37"/>
      <c r="EZ583" s="37"/>
      <c r="FA583" s="37"/>
      <c r="FB583" s="37"/>
      <c r="FC583" s="37"/>
      <c r="FD583" s="37"/>
      <c r="FE583" s="37"/>
      <c r="FF583" s="37"/>
      <c r="FG583" s="37"/>
      <c r="FH583" s="37"/>
      <c r="FI583" s="37"/>
      <c r="FJ583" s="37"/>
      <c r="FK583" s="37"/>
      <c r="FL583" s="37"/>
      <c r="FM583" s="37"/>
      <c r="FN583" s="37"/>
      <c r="FO583" s="37"/>
      <c r="FP583" s="37"/>
      <c r="FQ583" s="37"/>
      <c r="FR583" s="37"/>
      <c r="FS583" s="37"/>
      <c r="FT583" s="37"/>
      <c r="FU583" s="37"/>
      <c r="FV583" s="37"/>
      <c r="FW583" s="37"/>
      <c r="FX583" s="37"/>
      <c r="FY583" s="37"/>
      <c r="FZ583" s="37"/>
      <c r="GA583" s="194"/>
      <c r="GB583" s="194"/>
      <c r="GC583" s="194"/>
      <c r="GD583" s="194"/>
      <c r="GE583" s="194"/>
      <c r="GF583" s="194"/>
      <c r="GG583" s="194"/>
      <c r="GH583" s="194"/>
      <c r="GI583" s="194"/>
      <c r="GJ583" s="194"/>
      <c r="GK583" s="194"/>
      <c r="GL583" s="194"/>
      <c r="GM583" s="194">
        <f t="shared" si="68"/>
        <v>0</v>
      </c>
      <c r="GN583" s="194">
        <f t="shared" si="69"/>
        <v>0</v>
      </c>
      <c r="GO583" s="194"/>
      <c r="GP583" s="194"/>
      <c r="GQ583" s="194"/>
      <c r="GR583" s="194"/>
      <c r="GS583" s="194"/>
      <c r="GT583" s="194"/>
      <c r="GU583" s="194"/>
      <c r="GV583" s="194"/>
      <c r="GW583" s="194"/>
      <c r="GX583" s="194">
        <f t="shared" si="70"/>
        <v>0</v>
      </c>
      <c r="GY583" s="194"/>
      <c r="GZ583" s="194"/>
      <c r="HA583" s="194"/>
      <c r="HB583" s="194"/>
      <c r="HC583" s="194"/>
      <c r="HD583" s="194"/>
      <c r="HE583" s="194"/>
      <c r="HF583" s="194"/>
      <c r="HG583" s="194"/>
      <c r="HH583" s="194"/>
      <c r="HI583" s="194"/>
      <c r="HJ583" s="194"/>
      <c r="HK583" s="194"/>
      <c r="HL583" s="194"/>
      <c r="HM583" s="194"/>
      <c r="HN583" s="194"/>
      <c r="HO583" s="194"/>
      <c r="HP583" s="194"/>
      <c r="HQ583" s="194"/>
      <c r="HR583" s="194"/>
      <c r="HS583" s="194"/>
      <c r="HT583" s="194"/>
      <c r="HU583" s="194"/>
    </row>
    <row r="584" spans="1:229" x14ac:dyDescent="0.25">
      <c r="A584" s="17"/>
      <c r="B584" s="18"/>
      <c r="C584" s="18"/>
      <c r="D584" s="19"/>
      <c r="E584" s="18"/>
      <c r="F584" s="18"/>
      <c r="G584" s="36"/>
      <c r="H584" s="36"/>
      <c r="I584" s="36"/>
      <c r="J584" s="38"/>
      <c r="K584" s="38"/>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7"/>
      <c r="CZ584" s="37"/>
      <c r="DA584" s="37"/>
      <c r="DB584" s="37"/>
      <c r="DC584" s="37"/>
      <c r="DD584" s="37"/>
      <c r="DE584" s="37"/>
      <c r="DF584" s="37"/>
      <c r="DG584" s="37"/>
      <c r="DH584" s="37"/>
      <c r="DI584" s="37"/>
      <c r="DJ584" s="37"/>
      <c r="DK584" s="37"/>
      <c r="DL584" s="37"/>
      <c r="DM584" s="37"/>
      <c r="DN584" s="37"/>
      <c r="DO584" s="37"/>
      <c r="DP584" s="37"/>
      <c r="DQ584" s="37"/>
      <c r="DR584" s="37"/>
      <c r="DS584" s="37"/>
      <c r="DT584" s="37"/>
      <c r="DU584" s="37"/>
      <c r="DV584" s="37"/>
      <c r="DW584" s="37"/>
      <c r="DX584" s="37"/>
      <c r="DY584" s="37"/>
      <c r="DZ584" s="37"/>
      <c r="EA584" s="37"/>
      <c r="EB584" s="37"/>
      <c r="EC584" s="37"/>
      <c r="ED584" s="37"/>
      <c r="EE584" s="37"/>
      <c r="EF584" s="37"/>
      <c r="EG584" s="37"/>
      <c r="EH584" s="37"/>
      <c r="EI584" s="37"/>
      <c r="EJ584" s="37"/>
      <c r="EK584" s="37"/>
      <c r="EL584" s="37"/>
      <c r="EM584" s="37"/>
      <c r="EN584" s="37"/>
      <c r="EO584" s="37"/>
      <c r="EP584" s="37"/>
      <c r="EQ584" s="37"/>
      <c r="ER584" s="37"/>
      <c r="ES584" s="37"/>
      <c r="ET584" s="37"/>
      <c r="EU584" s="37"/>
      <c r="EV584" s="37"/>
      <c r="EW584" s="37"/>
      <c r="EX584" s="37"/>
      <c r="EY584" s="37"/>
      <c r="EZ584" s="37"/>
      <c r="FA584" s="37"/>
      <c r="FB584" s="37"/>
      <c r="FC584" s="37"/>
      <c r="FD584" s="37"/>
      <c r="FE584" s="37"/>
      <c r="FF584" s="37"/>
      <c r="FG584" s="37"/>
      <c r="FH584" s="37"/>
      <c r="FI584" s="37"/>
      <c r="FJ584" s="37"/>
      <c r="FK584" s="37"/>
      <c r="FL584" s="37"/>
      <c r="FM584" s="37"/>
      <c r="FN584" s="37"/>
      <c r="FO584" s="37"/>
      <c r="FP584" s="37"/>
      <c r="FQ584" s="37"/>
      <c r="FR584" s="37"/>
      <c r="FS584" s="37"/>
      <c r="FT584" s="37"/>
      <c r="FU584" s="37"/>
      <c r="FV584" s="37"/>
      <c r="FW584" s="37"/>
      <c r="FX584" s="37"/>
      <c r="FY584" s="37"/>
      <c r="FZ584" s="37"/>
      <c r="GA584" s="194"/>
      <c r="GB584" s="194"/>
      <c r="GC584" s="194"/>
      <c r="GD584" s="194"/>
      <c r="GE584" s="194"/>
      <c r="GF584" s="194"/>
      <c r="GG584" s="194"/>
      <c r="GH584" s="194"/>
      <c r="GI584" s="194"/>
      <c r="GJ584" s="194"/>
      <c r="GK584" s="194"/>
      <c r="GL584" s="194"/>
      <c r="GM584" s="194">
        <f t="shared" si="68"/>
        <v>0</v>
      </c>
      <c r="GN584" s="194">
        <f t="shared" si="69"/>
        <v>0</v>
      </c>
      <c r="GO584" s="194"/>
      <c r="GP584" s="194"/>
      <c r="GQ584" s="194"/>
      <c r="GR584" s="194"/>
      <c r="GS584" s="194"/>
      <c r="GT584" s="194"/>
      <c r="GU584" s="194"/>
      <c r="GV584" s="194"/>
      <c r="GW584" s="194"/>
      <c r="GX584" s="194">
        <f t="shared" si="70"/>
        <v>0</v>
      </c>
      <c r="GY584" s="194"/>
      <c r="GZ584" s="194"/>
      <c r="HA584" s="194"/>
      <c r="HB584" s="194"/>
      <c r="HC584" s="194"/>
      <c r="HD584" s="194"/>
      <c r="HE584" s="194"/>
      <c r="HF584" s="194"/>
      <c r="HG584" s="194"/>
      <c r="HH584" s="194"/>
      <c r="HI584" s="194"/>
      <c r="HJ584" s="194"/>
      <c r="HK584" s="194"/>
      <c r="HL584" s="194"/>
      <c r="HM584" s="194"/>
      <c r="HN584" s="194"/>
      <c r="HO584" s="194"/>
      <c r="HP584" s="194"/>
      <c r="HQ584" s="194"/>
      <c r="HR584" s="194"/>
      <c r="HS584" s="194"/>
      <c r="HT584" s="194"/>
      <c r="HU584" s="194"/>
    </row>
    <row r="585" spans="1:229" x14ac:dyDescent="0.25">
      <c r="A585" s="17"/>
      <c r="B585" s="18"/>
      <c r="C585" s="18"/>
      <c r="D585" s="19"/>
      <c r="E585" s="18"/>
      <c r="F585" s="18"/>
      <c r="G585" s="36"/>
      <c r="H585" s="36"/>
      <c r="I585" s="36"/>
      <c r="J585" s="38"/>
      <c r="K585" s="38"/>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7"/>
      <c r="CZ585" s="37"/>
      <c r="DA585" s="37"/>
      <c r="DB585" s="37"/>
      <c r="DC585" s="37"/>
      <c r="DD585" s="37"/>
      <c r="DE585" s="37"/>
      <c r="DF585" s="37"/>
      <c r="DG585" s="37"/>
      <c r="DH585" s="37"/>
      <c r="DI585" s="37"/>
      <c r="DJ585" s="37"/>
      <c r="DK585" s="37"/>
      <c r="DL585" s="37"/>
      <c r="DM585" s="37"/>
      <c r="DN585" s="37"/>
      <c r="DO585" s="37"/>
      <c r="DP585" s="37"/>
      <c r="DQ585" s="37"/>
      <c r="DR585" s="37"/>
      <c r="DS585" s="37"/>
      <c r="DT585" s="37"/>
      <c r="DU585" s="37"/>
      <c r="DV585" s="37"/>
      <c r="DW585" s="37"/>
      <c r="DX585" s="37"/>
      <c r="DY585" s="37"/>
      <c r="DZ585" s="37"/>
      <c r="EA585" s="37"/>
      <c r="EB585" s="37"/>
      <c r="EC585" s="37"/>
      <c r="ED585" s="37"/>
      <c r="EE585" s="37"/>
      <c r="EF585" s="37"/>
      <c r="EG585" s="37"/>
      <c r="EH585" s="37"/>
      <c r="EI585" s="37"/>
      <c r="EJ585" s="37"/>
      <c r="EK585" s="37"/>
      <c r="EL585" s="37"/>
      <c r="EM585" s="37"/>
      <c r="EN585" s="37"/>
      <c r="EO585" s="37"/>
      <c r="EP585" s="37"/>
      <c r="EQ585" s="37"/>
      <c r="ER585" s="37"/>
      <c r="ES585" s="37"/>
      <c r="ET585" s="37"/>
      <c r="EU585" s="37"/>
      <c r="EV585" s="37"/>
      <c r="EW585" s="37"/>
      <c r="EX585" s="37"/>
      <c r="EY585" s="37"/>
      <c r="EZ585" s="37"/>
      <c r="FA585" s="37"/>
      <c r="FB585" s="37"/>
      <c r="FC585" s="37"/>
      <c r="FD585" s="37"/>
      <c r="FE585" s="37"/>
      <c r="FF585" s="37"/>
      <c r="FG585" s="37"/>
      <c r="FH585" s="37"/>
      <c r="FI585" s="37"/>
      <c r="FJ585" s="37"/>
      <c r="FK585" s="37"/>
      <c r="FL585" s="37"/>
      <c r="FM585" s="37"/>
      <c r="FN585" s="37"/>
      <c r="FO585" s="37"/>
      <c r="FP585" s="37"/>
      <c r="FQ585" s="37"/>
      <c r="FR585" s="37"/>
      <c r="FS585" s="37"/>
      <c r="FT585" s="37"/>
      <c r="FU585" s="37"/>
      <c r="FV585" s="37"/>
      <c r="FW585" s="37"/>
      <c r="FX585" s="37"/>
      <c r="FY585" s="37"/>
      <c r="FZ585" s="37"/>
      <c r="GA585" s="194"/>
      <c r="GB585" s="194"/>
      <c r="GC585" s="194"/>
      <c r="GD585" s="194"/>
      <c r="GE585" s="194"/>
      <c r="GF585" s="194"/>
      <c r="GG585" s="194"/>
      <c r="GH585" s="194"/>
      <c r="GI585" s="194"/>
      <c r="GJ585" s="194"/>
      <c r="GK585" s="194"/>
      <c r="GL585" s="194"/>
      <c r="GM585" s="194">
        <f t="shared" si="68"/>
        <v>0</v>
      </c>
      <c r="GN585" s="194">
        <f t="shared" si="69"/>
        <v>0</v>
      </c>
      <c r="GO585" s="194"/>
      <c r="GP585" s="194"/>
      <c r="GQ585" s="194"/>
      <c r="GR585" s="194"/>
      <c r="GS585" s="194"/>
      <c r="GT585" s="194"/>
      <c r="GU585" s="194"/>
      <c r="GV585" s="194"/>
      <c r="GW585" s="194"/>
      <c r="GX585" s="194">
        <f t="shared" si="70"/>
        <v>0</v>
      </c>
      <c r="GY585" s="194"/>
      <c r="GZ585" s="194"/>
      <c r="HA585" s="194"/>
      <c r="HB585" s="194"/>
      <c r="HC585" s="194"/>
      <c r="HD585" s="194"/>
      <c r="HE585" s="194"/>
      <c r="HF585" s="194"/>
      <c r="HG585" s="194"/>
      <c r="HH585" s="194"/>
      <c r="HI585" s="194"/>
      <c r="HJ585" s="194"/>
      <c r="HK585" s="194"/>
      <c r="HL585" s="194"/>
      <c r="HM585" s="194"/>
      <c r="HN585" s="194"/>
      <c r="HO585" s="194"/>
      <c r="HP585" s="194"/>
      <c r="HQ585" s="194"/>
      <c r="HR585" s="194"/>
      <c r="HS585" s="194"/>
      <c r="HT585" s="194"/>
      <c r="HU585" s="194"/>
    </row>
    <row r="586" spans="1:229" x14ac:dyDescent="0.25">
      <c r="A586" s="17"/>
      <c r="B586" s="18"/>
      <c r="C586" s="18"/>
      <c r="D586" s="19"/>
      <c r="E586" s="18"/>
      <c r="F586" s="18"/>
      <c r="G586" s="36"/>
      <c r="H586" s="36"/>
      <c r="I586" s="36"/>
      <c r="J586" s="38"/>
      <c r="K586" s="38"/>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37"/>
      <c r="EA586" s="37"/>
      <c r="EB586" s="37"/>
      <c r="EC586" s="37"/>
      <c r="ED586" s="37"/>
      <c r="EE586" s="37"/>
      <c r="EF586" s="37"/>
      <c r="EG586" s="37"/>
      <c r="EH586" s="37"/>
      <c r="EI586" s="37"/>
      <c r="EJ586" s="37"/>
      <c r="EK586" s="37"/>
      <c r="EL586" s="37"/>
      <c r="EM586" s="37"/>
      <c r="EN586" s="37"/>
      <c r="EO586" s="37"/>
      <c r="EP586" s="37"/>
      <c r="EQ586" s="37"/>
      <c r="ER586" s="37"/>
      <c r="ES586" s="37"/>
      <c r="ET586" s="37"/>
      <c r="EU586" s="37"/>
      <c r="EV586" s="37"/>
      <c r="EW586" s="37"/>
      <c r="EX586" s="37"/>
      <c r="EY586" s="37"/>
      <c r="EZ586" s="37"/>
      <c r="FA586" s="37"/>
      <c r="FB586" s="37"/>
      <c r="FC586" s="37"/>
      <c r="FD586" s="37"/>
      <c r="FE586" s="37"/>
      <c r="FF586" s="37"/>
      <c r="FG586" s="37"/>
      <c r="FH586" s="37"/>
      <c r="FI586" s="37"/>
      <c r="FJ586" s="37"/>
      <c r="FK586" s="37"/>
      <c r="FL586" s="37"/>
      <c r="FM586" s="37"/>
      <c r="FN586" s="37"/>
      <c r="FO586" s="37"/>
      <c r="FP586" s="37"/>
      <c r="FQ586" s="37"/>
      <c r="FR586" s="37"/>
      <c r="FS586" s="37"/>
      <c r="FT586" s="37"/>
      <c r="FU586" s="37"/>
      <c r="FV586" s="37"/>
      <c r="FW586" s="37"/>
      <c r="FX586" s="37"/>
      <c r="FY586" s="37"/>
      <c r="FZ586" s="37"/>
      <c r="GA586" s="194"/>
      <c r="GB586" s="194"/>
      <c r="GC586" s="194"/>
      <c r="GD586" s="194"/>
      <c r="GE586" s="194"/>
      <c r="GF586" s="194"/>
      <c r="GG586" s="194"/>
      <c r="GH586" s="194"/>
      <c r="GI586" s="194"/>
      <c r="GJ586" s="194"/>
      <c r="GK586" s="194"/>
      <c r="GL586" s="194"/>
      <c r="GM586" s="194">
        <f t="shared" si="68"/>
        <v>0</v>
      </c>
      <c r="GN586" s="194">
        <f t="shared" si="69"/>
        <v>0</v>
      </c>
      <c r="GO586" s="194"/>
      <c r="GP586" s="194"/>
      <c r="GQ586" s="194"/>
      <c r="GR586" s="194"/>
      <c r="GS586" s="194"/>
      <c r="GT586" s="194"/>
      <c r="GU586" s="194"/>
      <c r="GV586" s="194"/>
      <c r="GW586" s="194"/>
      <c r="GX586" s="194">
        <f t="shared" si="70"/>
        <v>0</v>
      </c>
      <c r="GY586" s="194"/>
      <c r="GZ586" s="194"/>
      <c r="HA586" s="194"/>
      <c r="HB586" s="194"/>
      <c r="HC586" s="194"/>
      <c r="HD586" s="194"/>
      <c r="HE586" s="194"/>
      <c r="HF586" s="194"/>
      <c r="HG586" s="194"/>
      <c r="HH586" s="194"/>
      <c r="HI586" s="194"/>
      <c r="HJ586" s="194"/>
      <c r="HK586" s="194"/>
      <c r="HL586" s="194"/>
      <c r="HM586" s="194"/>
      <c r="HN586" s="194"/>
      <c r="HO586" s="194"/>
      <c r="HP586" s="194"/>
      <c r="HQ586" s="194"/>
      <c r="HR586" s="194"/>
      <c r="HS586" s="194"/>
      <c r="HT586" s="194"/>
      <c r="HU586" s="194"/>
    </row>
    <row r="587" spans="1:229" x14ac:dyDescent="0.25">
      <c r="A587" s="17"/>
      <c r="B587" s="18"/>
      <c r="C587" s="18"/>
      <c r="D587" s="19"/>
      <c r="E587" s="18"/>
      <c r="F587" s="18"/>
      <c r="G587" s="36"/>
      <c r="H587" s="36"/>
      <c r="I587" s="36"/>
      <c r="J587" s="38"/>
      <c r="K587" s="38"/>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c r="DW587" s="37"/>
      <c r="DX587" s="37"/>
      <c r="DY587" s="37"/>
      <c r="DZ587" s="37"/>
      <c r="EA587" s="37"/>
      <c r="EB587" s="37"/>
      <c r="EC587" s="37"/>
      <c r="ED587" s="37"/>
      <c r="EE587" s="37"/>
      <c r="EF587" s="37"/>
      <c r="EG587" s="37"/>
      <c r="EH587" s="37"/>
      <c r="EI587" s="37"/>
      <c r="EJ587" s="37"/>
      <c r="EK587" s="37"/>
      <c r="EL587" s="37"/>
      <c r="EM587" s="37"/>
      <c r="EN587" s="37"/>
      <c r="EO587" s="37"/>
      <c r="EP587" s="37"/>
      <c r="EQ587" s="37"/>
      <c r="ER587" s="37"/>
      <c r="ES587" s="37"/>
      <c r="ET587" s="37"/>
      <c r="EU587" s="37"/>
      <c r="EV587" s="37"/>
      <c r="EW587" s="37"/>
      <c r="EX587" s="37"/>
      <c r="EY587" s="37"/>
      <c r="EZ587" s="37"/>
      <c r="FA587" s="37"/>
      <c r="FB587" s="37"/>
      <c r="FC587" s="37"/>
      <c r="FD587" s="37"/>
      <c r="FE587" s="37"/>
      <c r="FF587" s="37"/>
      <c r="FG587" s="37"/>
      <c r="FH587" s="37"/>
      <c r="FI587" s="37"/>
      <c r="FJ587" s="37"/>
      <c r="FK587" s="37"/>
      <c r="FL587" s="37"/>
      <c r="FM587" s="37"/>
      <c r="FN587" s="37"/>
      <c r="FO587" s="37"/>
      <c r="FP587" s="37"/>
      <c r="FQ587" s="37"/>
      <c r="FR587" s="37"/>
      <c r="FS587" s="37"/>
      <c r="FT587" s="37"/>
      <c r="FU587" s="37"/>
      <c r="FV587" s="37"/>
      <c r="FW587" s="37"/>
      <c r="FX587" s="37"/>
      <c r="FY587" s="37"/>
      <c r="FZ587" s="37"/>
      <c r="GA587" s="194"/>
      <c r="GB587" s="194"/>
      <c r="GC587" s="194"/>
      <c r="GD587" s="194"/>
      <c r="GE587" s="194"/>
      <c r="GF587" s="194"/>
      <c r="GG587" s="194"/>
      <c r="GH587" s="194"/>
      <c r="GI587" s="194"/>
      <c r="GJ587" s="194"/>
      <c r="GK587" s="194"/>
      <c r="GL587" s="194"/>
      <c r="GM587" s="194">
        <f t="shared" si="68"/>
        <v>0</v>
      </c>
      <c r="GN587" s="194">
        <f t="shared" si="69"/>
        <v>0</v>
      </c>
      <c r="GO587" s="194"/>
      <c r="GP587" s="194"/>
      <c r="GQ587" s="194"/>
      <c r="GR587" s="194"/>
      <c r="GS587" s="194"/>
      <c r="GT587" s="194"/>
      <c r="GU587" s="194"/>
      <c r="GV587" s="194"/>
      <c r="GW587" s="194"/>
      <c r="GX587" s="194">
        <f t="shared" si="70"/>
        <v>0</v>
      </c>
      <c r="GY587" s="194"/>
      <c r="GZ587" s="194"/>
      <c r="HA587" s="194"/>
      <c r="HB587" s="194"/>
      <c r="HC587" s="194"/>
      <c r="HD587" s="194"/>
      <c r="HE587" s="194"/>
      <c r="HF587" s="194"/>
      <c r="HG587" s="194"/>
      <c r="HH587" s="194"/>
      <c r="HI587" s="194"/>
      <c r="HJ587" s="194"/>
      <c r="HK587" s="194"/>
      <c r="HL587" s="194"/>
      <c r="HM587" s="194"/>
      <c r="HN587" s="194"/>
      <c r="HO587" s="194"/>
      <c r="HP587" s="194"/>
      <c r="HQ587" s="194"/>
      <c r="HR587" s="194"/>
      <c r="HS587" s="194"/>
      <c r="HT587" s="194"/>
      <c r="HU587" s="194"/>
    </row>
    <row r="588" spans="1:229" x14ac:dyDescent="0.25">
      <c r="A588" s="17"/>
      <c r="B588" s="18"/>
      <c r="C588" s="18"/>
      <c r="D588" s="19"/>
      <c r="E588" s="18"/>
      <c r="F588" s="18"/>
      <c r="G588" s="36"/>
      <c r="H588" s="36"/>
      <c r="I588" s="36"/>
      <c r="J588" s="38"/>
      <c r="K588" s="38"/>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7"/>
      <c r="CZ588" s="37"/>
      <c r="DA588" s="37"/>
      <c r="DB588" s="37"/>
      <c r="DC588" s="37"/>
      <c r="DD588" s="37"/>
      <c r="DE588" s="37"/>
      <c r="DF588" s="37"/>
      <c r="DG588" s="37"/>
      <c r="DH588" s="37"/>
      <c r="DI588" s="37"/>
      <c r="DJ588" s="37"/>
      <c r="DK588" s="37"/>
      <c r="DL588" s="37"/>
      <c r="DM588" s="37"/>
      <c r="DN588" s="37"/>
      <c r="DO588" s="37"/>
      <c r="DP588" s="37"/>
      <c r="DQ588" s="37"/>
      <c r="DR588" s="37"/>
      <c r="DS588" s="37"/>
      <c r="DT588" s="37"/>
      <c r="DU588" s="37"/>
      <c r="DV588" s="37"/>
      <c r="DW588" s="37"/>
      <c r="DX588" s="37"/>
      <c r="DY588" s="37"/>
      <c r="DZ588" s="37"/>
      <c r="EA588" s="37"/>
      <c r="EB588" s="37"/>
      <c r="EC588" s="37"/>
      <c r="ED588" s="37"/>
      <c r="EE588" s="37"/>
      <c r="EF588" s="37"/>
      <c r="EG588" s="37"/>
      <c r="EH588" s="37"/>
      <c r="EI588" s="37"/>
      <c r="EJ588" s="37"/>
      <c r="EK588" s="37"/>
      <c r="EL588" s="37"/>
      <c r="EM588" s="37"/>
      <c r="EN588" s="37"/>
      <c r="EO588" s="37"/>
      <c r="EP588" s="37"/>
      <c r="EQ588" s="37"/>
      <c r="ER588" s="37"/>
      <c r="ES588" s="37"/>
      <c r="ET588" s="37"/>
      <c r="EU588" s="37"/>
      <c r="EV588" s="37"/>
      <c r="EW588" s="37"/>
      <c r="EX588" s="37"/>
      <c r="EY588" s="37"/>
      <c r="EZ588" s="37"/>
      <c r="FA588" s="37"/>
      <c r="FB588" s="37"/>
      <c r="FC588" s="37"/>
      <c r="FD588" s="37"/>
      <c r="FE588" s="37"/>
      <c r="FF588" s="37"/>
      <c r="FG588" s="37"/>
      <c r="FH588" s="37"/>
      <c r="FI588" s="37"/>
      <c r="FJ588" s="37"/>
      <c r="FK588" s="37"/>
      <c r="FL588" s="37"/>
      <c r="FM588" s="37"/>
      <c r="FN588" s="37"/>
      <c r="FO588" s="37"/>
      <c r="FP588" s="37"/>
      <c r="FQ588" s="37"/>
      <c r="FR588" s="37"/>
      <c r="FS588" s="37"/>
      <c r="FT588" s="37"/>
      <c r="FU588" s="37"/>
      <c r="FV588" s="37"/>
      <c r="FW588" s="37"/>
      <c r="FX588" s="37"/>
      <c r="FY588" s="37"/>
      <c r="FZ588" s="37"/>
      <c r="GA588" s="194"/>
      <c r="GB588" s="194"/>
      <c r="GC588" s="194"/>
      <c r="GD588" s="194"/>
      <c r="GE588" s="194"/>
      <c r="GF588" s="194"/>
      <c r="GG588" s="194"/>
      <c r="GH588" s="194"/>
      <c r="GI588" s="194"/>
      <c r="GJ588" s="194"/>
      <c r="GK588" s="194"/>
      <c r="GL588" s="194"/>
      <c r="GM588" s="194">
        <f t="shared" si="68"/>
        <v>0</v>
      </c>
      <c r="GN588" s="194">
        <f t="shared" si="69"/>
        <v>0</v>
      </c>
      <c r="GO588" s="194"/>
      <c r="GP588" s="194"/>
      <c r="GQ588" s="194"/>
      <c r="GR588" s="194"/>
      <c r="GS588" s="194"/>
      <c r="GT588" s="194"/>
      <c r="GU588" s="194"/>
      <c r="GV588" s="194"/>
      <c r="GW588" s="194"/>
      <c r="GX588" s="194">
        <f t="shared" si="70"/>
        <v>0</v>
      </c>
      <c r="GY588" s="194"/>
      <c r="GZ588" s="194"/>
      <c r="HA588" s="194"/>
      <c r="HB588" s="194"/>
      <c r="HC588" s="194"/>
      <c r="HD588" s="194"/>
      <c r="HE588" s="194"/>
      <c r="HF588" s="194"/>
      <c r="HG588" s="194"/>
      <c r="HH588" s="194"/>
      <c r="HI588" s="194"/>
      <c r="HJ588" s="194"/>
      <c r="HK588" s="194"/>
      <c r="HL588" s="194"/>
      <c r="HM588" s="194"/>
      <c r="HN588" s="194"/>
      <c r="HO588" s="194"/>
      <c r="HP588" s="194"/>
      <c r="HQ588" s="194"/>
      <c r="HR588" s="194"/>
      <c r="HS588" s="194"/>
      <c r="HT588" s="194"/>
      <c r="HU588" s="194"/>
    </row>
    <row r="589" spans="1:229" x14ac:dyDescent="0.25">
      <c r="A589" s="17"/>
      <c r="B589" s="18"/>
      <c r="C589" s="18"/>
      <c r="D589" s="19"/>
      <c r="E589" s="18"/>
      <c r="F589" s="18"/>
      <c r="G589" s="36"/>
      <c r="H589" s="36"/>
      <c r="I589" s="36"/>
      <c r="J589" s="38"/>
      <c r="K589" s="38"/>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37"/>
      <c r="EK589" s="37"/>
      <c r="EL589" s="37"/>
      <c r="EM589" s="37"/>
      <c r="EN589" s="37"/>
      <c r="EO589" s="37"/>
      <c r="EP589" s="37"/>
      <c r="EQ589" s="37"/>
      <c r="ER589" s="37"/>
      <c r="ES589" s="37"/>
      <c r="ET589" s="37"/>
      <c r="EU589" s="37"/>
      <c r="EV589" s="37"/>
      <c r="EW589" s="37"/>
      <c r="EX589" s="37"/>
      <c r="EY589" s="37"/>
      <c r="EZ589" s="37"/>
      <c r="FA589" s="37"/>
      <c r="FB589" s="37"/>
      <c r="FC589" s="37"/>
      <c r="FD589" s="37"/>
      <c r="FE589" s="37"/>
      <c r="FF589" s="37"/>
      <c r="FG589" s="37"/>
      <c r="FH589" s="37"/>
      <c r="FI589" s="37"/>
      <c r="FJ589" s="37"/>
      <c r="FK589" s="37"/>
      <c r="FL589" s="37"/>
      <c r="FM589" s="37"/>
      <c r="FN589" s="37"/>
      <c r="FO589" s="37"/>
      <c r="FP589" s="37"/>
      <c r="FQ589" s="37"/>
      <c r="FR589" s="37"/>
      <c r="FS589" s="37"/>
      <c r="FT589" s="37"/>
      <c r="FU589" s="37"/>
      <c r="FV589" s="37"/>
      <c r="FW589" s="37"/>
      <c r="FX589" s="37"/>
      <c r="FY589" s="37"/>
      <c r="FZ589" s="37"/>
      <c r="GA589" s="194"/>
      <c r="GB589" s="194"/>
      <c r="GC589" s="194"/>
      <c r="GD589" s="194"/>
      <c r="GE589" s="194"/>
      <c r="GF589" s="194"/>
      <c r="GG589" s="194"/>
      <c r="GH589" s="194"/>
      <c r="GI589" s="194"/>
      <c r="GJ589" s="194"/>
      <c r="GK589" s="194"/>
      <c r="GL589" s="194"/>
      <c r="GM589" s="194">
        <f t="shared" si="68"/>
        <v>0</v>
      </c>
      <c r="GN589" s="194">
        <f t="shared" si="69"/>
        <v>0</v>
      </c>
      <c r="GO589" s="194"/>
      <c r="GP589" s="194"/>
      <c r="GQ589" s="194"/>
      <c r="GR589" s="194"/>
      <c r="GS589" s="194"/>
      <c r="GT589" s="194"/>
      <c r="GU589" s="194"/>
      <c r="GV589" s="194"/>
      <c r="GW589" s="194"/>
      <c r="GX589" s="194">
        <f t="shared" si="70"/>
        <v>0</v>
      </c>
      <c r="GY589" s="194"/>
      <c r="GZ589" s="194"/>
      <c r="HA589" s="194"/>
      <c r="HB589" s="194"/>
      <c r="HC589" s="194"/>
      <c r="HD589" s="194"/>
      <c r="HE589" s="194"/>
      <c r="HF589" s="194"/>
      <c r="HG589" s="194"/>
      <c r="HH589" s="194"/>
      <c r="HI589" s="194"/>
      <c r="HJ589" s="194"/>
      <c r="HK589" s="194"/>
      <c r="HL589" s="194"/>
      <c r="HM589" s="194"/>
      <c r="HN589" s="194"/>
      <c r="HO589" s="194"/>
      <c r="HP589" s="194"/>
      <c r="HQ589" s="194"/>
      <c r="HR589" s="194"/>
      <c r="HS589" s="194"/>
      <c r="HT589" s="194"/>
      <c r="HU589" s="194"/>
    </row>
    <row r="590" spans="1:229" x14ac:dyDescent="0.25">
      <c r="A590" s="17"/>
      <c r="B590" s="18"/>
      <c r="C590" s="18"/>
      <c r="D590" s="19"/>
      <c r="E590" s="18"/>
      <c r="F590" s="18"/>
      <c r="G590" s="36"/>
      <c r="H590" s="36"/>
      <c r="I590" s="36"/>
      <c r="J590" s="38"/>
      <c r="K590" s="38"/>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37"/>
      <c r="EL590" s="37"/>
      <c r="EM590" s="37"/>
      <c r="EN590" s="37"/>
      <c r="EO590" s="37"/>
      <c r="EP590" s="37"/>
      <c r="EQ590" s="37"/>
      <c r="ER590" s="37"/>
      <c r="ES590" s="37"/>
      <c r="ET590" s="37"/>
      <c r="EU590" s="37"/>
      <c r="EV590" s="37"/>
      <c r="EW590" s="37"/>
      <c r="EX590" s="37"/>
      <c r="EY590" s="37"/>
      <c r="EZ590" s="37"/>
      <c r="FA590" s="37"/>
      <c r="FB590" s="37"/>
      <c r="FC590" s="37"/>
      <c r="FD590" s="37"/>
      <c r="FE590" s="37"/>
      <c r="FF590" s="37"/>
      <c r="FG590" s="37"/>
      <c r="FH590" s="37"/>
      <c r="FI590" s="37"/>
      <c r="FJ590" s="37"/>
      <c r="FK590" s="37"/>
      <c r="FL590" s="37"/>
      <c r="FM590" s="37"/>
      <c r="FN590" s="37"/>
      <c r="FO590" s="37"/>
      <c r="FP590" s="37"/>
      <c r="FQ590" s="37"/>
      <c r="FR590" s="37"/>
      <c r="FS590" s="37"/>
      <c r="FT590" s="37"/>
      <c r="FU590" s="37"/>
      <c r="FV590" s="37"/>
      <c r="FW590" s="37"/>
      <c r="FX590" s="37"/>
      <c r="FY590" s="37"/>
      <c r="FZ590" s="37"/>
      <c r="GA590" s="194"/>
      <c r="GB590" s="194"/>
      <c r="GC590" s="194"/>
      <c r="GD590" s="194"/>
      <c r="GE590" s="194"/>
      <c r="GF590" s="194"/>
      <c r="GG590" s="194"/>
      <c r="GH590" s="194"/>
      <c r="GI590" s="194"/>
      <c r="GJ590" s="194"/>
      <c r="GK590" s="194"/>
      <c r="GL590" s="194"/>
      <c r="GM590" s="194">
        <f t="shared" si="68"/>
        <v>0</v>
      </c>
      <c r="GN590" s="194">
        <f t="shared" si="69"/>
        <v>0</v>
      </c>
      <c r="GO590" s="194"/>
      <c r="GP590" s="194"/>
      <c r="GQ590" s="194"/>
      <c r="GR590" s="194"/>
      <c r="GS590" s="194"/>
      <c r="GT590" s="194"/>
      <c r="GU590" s="194"/>
      <c r="GV590" s="194"/>
      <c r="GW590" s="194"/>
      <c r="GX590" s="194">
        <f t="shared" si="70"/>
        <v>0</v>
      </c>
      <c r="GY590" s="194"/>
      <c r="GZ590" s="194"/>
      <c r="HA590" s="194"/>
      <c r="HB590" s="194"/>
      <c r="HC590" s="194"/>
      <c r="HD590" s="194"/>
      <c r="HE590" s="194"/>
      <c r="HF590" s="194"/>
      <c r="HG590" s="194"/>
      <c r="HH590" s="194"/>
      <c r="HI590" s="194"/>
      <c r="HJ590" s="194"/>
      <c r="HK590" s="194"/>
      <c r="HL590" s="194"/>
      <c r="HM590" s="194"/>
      <c r="HN590" s="194"/>
      <c r="HO590" s="194"/>
      <c r="HP590" s="194"/>
      <c r="HQ590" s="194"/>
      <c r="HR590" s="194"/>
      <c r="HS590" s="194"/>
      <c r="HT590" s="194"/>
      <c r="HU590" s="194"/>
    </row>
    <row r="591" spans="1:229" x14ac:dyDescent="0.25">
      <c r="A591" s="17"/>
      <c r="B591" s="18"/>
      <c r="C591" s="18"/>
      <c r="D591" s="19"/>
      <c r="E591" s="18"/>
      <c r="F591" s="18"/>
      <c r="G591" s="36"/>
      <c r="H591" s="36"/>
      <c r="I591" s="36"/>
      <c r="J591" s="38"/>
      <c r="K591" s="38"/>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7"/>
      <c r="CZ591" s="37"/>
      <c r="DA591" s="37"/>
      <c r="DB591" s="37"/>
      <c r="DC591" s="37"/>
      <c r="DD591" s="37"/>
      <c r="DE591" s="37"/>
      <c r="DF591" s="37"/>
      <c r="DG591" s="37"/>
      <c r="DH591" s="37"/>
      <c r="DI591" s="37"/>
      <c r="DJ591" s="37"/>
      <c r="DK591" s="37"/>
      <c r="DL591" s="37"/>
      <c r="DM591" s="37"/>
      <c r="DN591" s="37"/>
      <c r="DO591" s="37"/>
      <c r="DP591" s="37"/>
      <c r="DQ591" s="37"/>
      <c r="DR591" s="37"/>
      <c r="DS591" s="37"/>
      <c r="DT591" s="37"/>
      <c r="DU591" s="37"/>
      <c r="DV591" s="37"/>
      <c r="DW591" s="37"/>
      <c r="DX591" s="37"/>
      <c r="DY591" s="37"/>
      <c r="DZ591" s="37"/>
      <c r="EA591" s="37"/>
      <c r="EB591" s="37"/>
      <c r="EC591" s="37"/>
      <c r="ED591" s="37"/>
      <c r="EE591" s="37"/>
      <c r="EF591" s="37"/>
      <c r="EG591" s="37"/>
      <c r="EH591" s="37"/>
      <c r="EI591" s="37"/>
      <c r="EJ591" s="37"/>
      <c r="EK591" s="37"/>
      <c r="EL591" s="37"/>
      <c r="EM591" s="37"/>
      <c r="EN591" s="37"/>
      <c r="EO591" s="37"/>
      <c r="EP591" s="37"/>
      <c r="EQ591" s="37"/>
      <c r="ER591" s="37"/>
      <c r="ES591" s="37"/>
      <c r="ET591" s="37"/>
      <c r="EU591" s="37"/>
      <c r="EV591" s="37"/>
      <c r="EW591" s="37"/>
      <c r="EX591" s="37"/>
      <c r="EY591" s="37"/>
      <c r="EZ591" s="37"/>
      <c r="FA591" s="37"/>
      <c r="FB591" s="37"/>
      <c r="FC591" s="37"/>
      <c r="FD591" s="37"/>
      <c r="FE591" s="37"/>
      <c r="FF591" s="37"/>
      <c r="FG591" s="37"/>
      <c r="FH591" s="37"/>
      <c r="FI591" s="37"/>
      <c r="FJ591" s="37"/>
      <c r="FK591" s="37"/>
      <c r="FL591" s="37"/>
      <c r="FM591" s="37"/>
      <c r="FN591" s="37"/>
      <c r="FO591" s="37"/>
      <c r="FP591" s="37"/>
      <c r="FQ591" s="37"/>
      <c r="FR591" s="37"/>
      <c r="FS591" s="37"/>
      <c r="FT591" s="37"/>
      <c r="FU591" s="37"/>
      <c r="FV591" s="37"/>
      <c r="FW591" s="37"/>
      <c r="FX591" s="37"/>
      <c r="FY591" s="37"/>
      <c r="FZ591" s="37"/>
      <c r="GA591" s="194"/>
      <c r="GB591" s="194"/>
      <c r="GC591" s="194"/>
      <c r="GD591" s="194"/>
      <c r="GE591" s="194"/>
      <c r="GF591" s="194"/>
      <c r="GG591" s="194"/>
      <c r="GH591" s="194"/>
      <c r="GI591" s="194"/>
      <c r="GJ591" s="194"/>
      <c r="GK591" s="194"/>
      <c r="GL591" s="194"/>
      <c r="GM591" s="194">
        <f t="shared" si="68"/>
        <v>0</v>
      </c>
      <c r="GN591" s="194">
        <f t="shared" si="69"/>
        <v>0</v>
      </c>
      <c r="GO591" s="194"/>
      <c r="GP591" s="194"/>
      <c r="GQ591" s="194"/>
      <c r="GR591" s="194"/>
      <c r="GS591" s="194"/>
      <c r="GT591" s="194"/>
      <c r="GU591" s="194"/>
      <c r="GV591" s="194"/>
      <c r="GW591" s="194"/>
      <c r="GX591" s="194">
        <f t="shared" si="70"/>
        <v>0</v>
      </c>
      <c r="GY591" s="194"/>
      <c r="GZ591" s="194"/>
      <c r="HA591" s="194"/>
      <c r="HB591" s="194"/>
      <c r="HC591" s="194"/>
      <c r="HD591" s="194"/>
      <c r="HE591" s="194"/>
      <c r="HF591" s="194"/>
      <c r="HG591" s="194"/>
      <c r="HH591" s="194"/>
      <c r="HI591" s="194"/>
      <c r="HJ591" s="194"/>
      <c r="HK591" s="194"/>
      <c r="HL591" s="194"/>
      <c r="HM591" s="194"/>
      <c r="HN591" s="194"/>
      <c r="HO591" s="194"/>
      <c r="HP591" s="194"/>
      <c r="HQ591" s="194"/>
      <c r="HR591" s="194"/>
      <c r="HS591" s="194"/>
      <c r="HT591" s="194"/>
      <c r="HU591" s="194"/>
    </row>
    <row r="592" spans="1:229" x14ac:dyDescent="0.25">
      <c r="A592" s="17"/>
      <c r="B592" s="18"/>
      <c r="C592" s="18"/>
      <c r="D592" s="19"/>
      <c r="E592" s="18"/>
      <c r="F592" s="18"/>
      <c r="G592" s="36"/>
      <c r="H592" s="36"/>
      <c r="I592" s="36"/>
      <c r="J592" s="38"/>
      <c r="K592" s="38"/>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7"/>
      <c r="CZ592" s="37"/>
      <c r="DA592" s="37"/>
      <c r="DB592" s="37"/>
      <c r="DC592" s="37"/>
      <c r="DD592" s="37"/>
      <c r="DE592" s="37"/>
      <c r="DF592" s="37"/>
      <c r="DG592" s="37"/>
      <c r="DH592" s="37"/>
      <c r="DI592" s="37"/>
      <c r="DJ592" s="37"/>
      <c r="DK592" s="37"/>
      <c r="DL592" s="37"/>
      <c r="DM592" s="37"/>
      <c r="DN592" s="37"/>
      <c r="DO592" s="37"/>
      <c r="DP592" s="37"/>
      <c r="DQ592" s="37"/>
      <c r="DR592" s="37"/>
      <c r="DS592" s="37"/>
      <c r="DT592" s="37"/>
      <c r="DU592" s="37"/>
      <c r="DV592" s="37"/>
      <c r="DW592" s="37"/>
      <c r="DX592" s="37"/>
      <c r="DY592" s="37"/>
      <c r="DZ592" s="37"/>
      <c r="EA592" s="37"/>
      <c r="EB592" s="37"/>
      <c r="EC592" s="37"/>
      <c r="ED592" s="37"/>
      <c r="EE592" s="37"/>
      <c r="EF592" s="37"/>
      <c r="EG592" s="37"/>
      <c r="EH592" s="37"/>
      <c r="EI592" s="37"/>
      <c r="EJ592" s="37"/>
      <c r="EK592" s="37"/>
      <c r="EL592" s="37"/>
      <c r="EM592" s="37"/>
      <c r="EN592" s="37"/>
      <c r="EO592" s="37"/>
      <c r="EP592" s="37"/>
      <c r="EQ592" s="37"/>
      <c r="ER592" s="37"/>
      <c r="ES592" s="37"/>
      <c r="ET592" s="37"/>
      <c r="EU592" s="37"/>
      <c r="EV592" s="37"/>
      <c r="EW592" s="37"/>
      <c r="EX592" s="37"/>
      <c r="EY592" s="37"/>
      <c r="EZ592" s="37"/>
      <c r="FA592" s="37"/>
      <c r="FB592" s="37"/>
      <c r="FC592" s="37"/>
      <c r="FD592" s="37"/>
      <c r="FE592" s="37"/>
      <c r="FF592" s="37"/>
      <c r="FG592" s="37"/>
      <c r="FH592" s="37"/>
      <c r="FI592" s="37"/>
      <c r="FJ592" s="37"/>
      <c r="FK592" s="37"/>
      <c r="FL592" s="37"/>
      <c r="FM592" s="37"/>
      <c r="FN592" s="37"/>
      <c r="FO592" s="37"/>
      <c r="FP592" s="37"/>
      <c r="FQ592" s="37"/>
      <c r="FR592" s="37"/>
      <c r="FS592" s="37"/>
      <c r="FT592" s="37"/>
      <c r="FU592" s="37"/>
      <c r="FV592" s="37"/>
      <c r="FW592" s="37"/>
      <c r="FX592" s="37"/>
      <c r="FY592" s="37"/>
      <c r="FZ592" s="37"/>
      <c r="GA592" s="194"/>
      <c r="GB592" s="194"/>
      <c r="GC592" s="194"/>
      <c r="GD592" s="194"/>
      <c r="GE592" s="194"/>
      <c r="GF592" s="194"/>
      <c r="GG592" s="194"/>
      <c r="GH592" s="194"/>
      <c r="GI592" s="194"/>
      <c r="GJ592" s="194"/>
      <c r="GK592" s="194"/>
      <c r="GL592" s="194"/>
      <c r="GM592" s="194">
        <f t="shared" si="68"/>
        <v>0</v>
      </c>
      <c r="GN592" s="194">
        <f t="shared" si="69"/>
        <v>0</v>
      </c>
      <c r="GO592" s="194"/>
      <c r="GP592" s="194"/>
      <c r="GQ592" s="194"/>
      <c r="GR592" s="194"/>
      <c r="GS592" s="194"/>
      <c r="GT592" s="194"/>
      <c r="GU592" s="194"/>
      <c r="GV592" s="194"/>
      <c r="GW592" s="194"/>
      <c r="GX592" s="194">
        <f t="shared" si="70"/>
        <v>0</v>
      </c>
      <c r="GY592" s="194"/>
      <c r="GZ592" s="194"/>
      <c r="HA592" s="194"/>
      <c r="HB592" s="194"/>
      <c r="HC592" s="194"/>
      <c r="HD592" s="194"/>
      <c r="HE592" s="194"/>
      <c r="HF592" s="194"/>
      <c r="HG592" s="194"/>
      <c r="HH592" s="194"/>
      <c r="HI592" s="194"/>
      <c r="HJ592" s="194"/>
      <c r="HK592" s="194"/>
      <c r="HL592" s="194"/>
      <c r="HM592" s="194"/>
      <c r="HN592" s="194"/>
      <c r="HO592" s="194"/>
      <c r="HP592" s="194"/>
      <c r="HQ592" s="194"/>
      <c r="HR592" s="194"/>
      <c r="HS592" s="194"/>
      <c r="HT592" s="194"/>
      <c r="HU592" s="194"/>
    </row>
    <row r="593" spans="1:229" x14ac:dyDescent="0.25">
      <c r="A593" s="17"/>
      <c r="B593" s="18"/>
      <c r="C593" s="18"/>
      <c r="D593" s="19"/>
      <c r="E593" s="18"/>
      <c r="F593" s="18"/>
      <c r="G593" s="36"/>
      <c r="H593" s="36"/>
      <c r="I593" s="36"/>
      <c r="J593" s="38"/>
      <c r="K593" s="38"/>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7"/>
      <c r="CZ593" s="37"/>
      <c r="DA593" s="37"/>
      <c r="DB593" s="37"/>
      <c r="DC593" s="37"/>
      <c r="DD593" s="37"/>
      <c r="DE593" s="37"/>
      <c r="DF593" s="37"/>
      <c r="DG593" s="37"/>
      <c r="DH593" s="37"/>
      <c r="DI593" s="37"/>
      <c r="DJ593" s="37"/>
      <c r="DK593" s="37"/>
      <c r="DL593" s="37"/>
      <c r="DM593" s="37"/>
      <c r="DN593" s="37"/>
      <c r="DO593" s="37"/>
      <c r="DP593" s="37"/>
      <c r="DQ593" s="37"/>
      <c r="DR593" s="37"/>
      <c r="DS593" s="37"/>
      <c r="DT593" s="37"/>
      <c r="DU593" s="37"/>
      <c r="DV593" s="37"/>
      <c r="DW593" s="37"/>
      <c r="DX593" s="37"/>
      <c r="DY593" s="37"/>
      <c r="DZ593" s="37"/>
      <c r="EA593" s="37"/>
      <c r="EB593" s="37"/>
      <c r="EC593" s="37"/>
      <c r="ED593" s="37"/>
      <c r="EE593" s="37"/>
      <c r="EF593" s="37"/>
      <c r="EG593" s="37"/>
      <c r="EH593" s="37"/>
      <c r="EI593" s="37"/>
      <c r="EJ593" s="37"/>
      <c r="EK593" s="37"/>
      <c r="EL593" s="37"/>
      <c r="EM593" s="37"/>
      <c r="EN593" s="37"/>
      <c r="EO593" s="37"/>
      <c r="EP593" s="37"/>
      <c r="EQ593" s="37"/>
      <c r="ER593" s="37"/>
      <c r="ES593" s="37"/>
      <c r="ET593" s="37"/>
      <c r="EU593" s="37"/>
      <c r="EV593" s="37"/>
      <c r="EW593" s="37"/>
      <c r="EX593" s="37"/>
      <c r="EY593" s="37"/>
      <c r="EZ593" s="37"/>
      <c r="FA593" s="37"/>
      <c r="FB593" s="37"/>
      <c r="FC593" s="37"/>
      <c r="FD593" s="37"/>
      <c r="FE593" s="37"/>
      <c r="FF593" s="37"/>
      <c r="FG593" s="37"/>
      <c r="FH593" s="37"/>
      <c r="FI593" s="37"/>
      <c r="FJ593" s="37"/>
      <c r="FK593" s="37"/>
      <c r="FL593" s="37"/>
      <c r="FM593" s="37"/>
      <c r="FN593" s="37"/>
      <c r="FO593" s="37"/>
      <c r="FP593" s="37"/>
      <c r="FQ593" s="37"/>
      <c r="FR593" s="37"/>
      <c r="FS593" s="37"/>
      <c r="FT593" s="37"/>
      <c r="FU593" s="37"/>
      <c r="FV593" s="37"/>
      <c r="FW593" s="37"/>
      <c r="FX593" s="37"/>
      <c r="FY593" s="37"/>
      <c r="FZ593" s="37"/>
      <c r="GA593" s="194"/>
      <c r="GB593" s="194"/>
      <c r="GC593" s="194"/>
      <c r="GD593" s="194"/>
      <c r="GE593" s="194"/>
      <c r="GF593" s="194"/>
      <c r="GG593" s="194"/>
      <c r="GH593" s="194"/>
      <c r="GI593" s="194"/>
      <c r="GJ593" s="194"/>
      <c r="GK593" s="194"/>
      <c r="GL593" s="194"/>
      <c r="GM593" s="194">
        <f t="shared" si="68"/>
        <v>0</v>
      </c>
      <c r="GN593" s="194">
        <f t="shared" si="69"/>
        <v>0</v>
      </c>
      <c r="GO593" s="194"/>
      <c r="GP593" s="194"/>
      <c r="GQ593" s="194"/>
      <c r="GR593" s="194"/>
      <c r="GS593" s="194"/>
      <c r="GT593" s="194"/>
      <c r="GU593" s="194"/>
      <c r="GV593" s="194"/>
      <c r="GW593" s="194"/>
      <c r="GX593" s="194">
        <f t="shared" si="70"/>
        <v>0</v>
      </c>
      <c r="GY593" s="194"/>
      <c r="GZ593" s="194"/>
      <c r="HA593" s="194"/>
      <c r="HB593" s="194"/>
      <c r="HC593" s="194"/>
      <c r="HD593" s="194"/>
      <c r="HE593" s="194"/>
      <c r="HF593" s="194"/>
      <c r="HG593" s="194"/>
      <c r="HH593" s="194"/>
      <c r="HI593" s="194"/>
      <c r="HJ593" s="194"/>
      <c r="HK593" s="194"/>
      <c r="HL593" s="194"/>
      <c r="HM593" s="194"/>
      <c r="HN593" s="194"/>
      <c r="HO593" s="194"/>
      <c r="HP593" s="194"/>
      <c r="HQ593" s="194"/>
      <c r="HR593" s="194"/>
      <c r="HS593" s="194"/>
      <c r="HT593" s="194"/>
      <c r="HU593" s="194"/>
    </row>
    <row r="594" spans="1:229" x14ac:dyDescent="0.25">
      <c r="A594" s="17"/>
      <c r="B594" s="18"/>
      <c r="C594" s="18"/>
      <c r="D594" s="19"/>
      <c r="E594" s="18"/>
      <c r="F594" s="18"/>
      <c r="G594" s="36"/>
      <c r="H594" s="36"/>
      <c r="I594" s="36"/>
      <c r="J594" s="38"/>
      <c r="K594" s="38"/>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7"/>
      <c r="CZ594" s="37"/>
      <c r="DA594" s="37"/>
      <c r="DB594" s="37"/>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37"/>
      <c r="EA594" s="37"/>
      <c r="EB594" s="37"/>
      <c r="EC594" s="37"/>
      <c r="ED594" s="37"/>
      <c r="EE594" s="37"/>
      <c r="EF594" s="37"/>
      <c r="EG594" s="37"/>
      <c r="EH594" s="37"/>
      <c r="EI594" s="37"/>
      <c r="EJ594" s="37"/>
      <c r="EK594" s="37"/>
      <c r="EL594" s="37"/>
      <c r="EM594" s="37"/>
      <c r="EN594" s="37"/>
      <c r="EO594" s="37"/>
      <c r="EP594" s="37"/>
      <c r="EQ594" s="37"/>
      <c r="ER594" s="37"/>
      <c r="ES594" s="37"/>
      <c r="ET594" s="37"/>
      <c r="EU594" s="37"/>
      <c r="EV594" s="37"/>
      <c r="EW594" s="37"/>
      <c r="EX594" s="37"/>
      <c r="EY594" s="37"/>
      <c r="EZ594" s="37"/>
      <c r="FA594" s="37"/>
      <c r="FB594" s="37"/>
      <c r="FC594" s="37"/>
      <c r="FD594" s="37"/>
      <c r="FE594" s="37"/>
      <c r="FF594" s="37"/>
      <c r="FG594" s="37"/>
      <c r="FH594" s="37"/>
      <c r="FI594" s="37"/>
      <c r="FJ594" s="37"/>
      <c r="FK594" s="37"/>
      <c r="FL594" s="37"/>
      <c r="FM594" s="37"/>
      <c r="FN594" s="37"/>
      <c r="FO594" s="37"/>
      <c r="FP594" s="37"/>
      <c r="FQ594" s="37"/>
      <c r="FR594" s="37"/>
      <c r="FS594" s="37"/>
      <c r="FT594" s="37"/>
      <c r="FU594" s="37"/>
      <c r="FV594" s="37"/>
      <c r="FW594" s="37"/>
      <c r="FX594" s="37"/>
      <c r="FY594" s="37"/>
      <c r="FZ594" s="37"/>
      <c r="GA594" s="194"/>
      <c r="GB594" s="194"/>
      <c r="GC594" s="194"/>
      <c r="GD594" s="194"/>
      <c r="GE594" s="194"/>
      <c r="GF594" s="194"/>
      <c r="GG594" s="194"/>
      <c r="GH594" s="194"/>
      <c r="GI594" s="194"/>
      <c r="GJ594" s="194"/>
      <c r="GK594" s="194"/>
      <c r="GL594" s="194"/>
      <c r="GM594" s="194">
        <f t="shared" si="68"/>
        <v>0</v>
      </c>
      <c r="GN594" s="194">
        <f t="shared" si="69"/>
        <v>0</v>
      </c>
      <c r="GO594" s="194"/>
      <c r="GP594" s="194"/>
      <c r="GQ594" s="194"/>
      <c r="GR594" s="194"/>
      <c r="GS594" s="194"/>
      <c r="GT594" s="194"/>
      <c r="GU594" s="194"/>
      <c r="GV594" s="194"/>
      <c r="GW594" s="194"/>
      <c r="GX594" s="194">
        <f t="shared" si="70"/>
        <v>0</v>
      </c>
      <c r="GY594" s="194"/>
      <c r="GZ594" s="194"/>
      <c r="HA594" s="194"/>
      <c r="HB594" s="194"/>
      <c r="HC594" s="194"/>
      <c r="HD594" s="194"/>
      <c r="HE594" s="194"/>
      <c r="HF594" s="194"/>
      <c r="HG594" s="194"/>
      <c r="HH594" s="194"/>
      <c r="HI594" s="194"/>
      <c r="HJ594" s="194"/>
      <c r="HK594" s="194"/>
      <c r="HL594" s="194"/>
      <c r="HM594" s="194"/>
      <c r="HN594" s="194"/>
      <c r="HO594" s="194"/>
      <c r="HP594" s="194"/>
      <c r="HQ594" s="194"/>
      <c r="HR594" s="194"/>
      <c r="HS594" s="194"/>
      <c r="HT594" s="194"/>
      <c r="HU594" s="194"/>
    </row>
    <row r="595" spans="1:229" x14ac:dyDescent="0.25">
      <c r="A595" s="17"/>
      <c r="B595" s="18"/>
      <c r="C595" s="18"/>
      <c r="D595" s="19"/>
      <c r="E595" s="18"/>
      <c r="F595" s="18"/>
      <c r="G595" s="36"/>
      <c r="H595" s="36"/>
      <c r="I595" s="36"/>
      <c r="J595" s="38"/>
      <c r="K595" s="38"/>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7"/>
      <c r="CZ595" s="37"/>
      <c r="DA595" s="37"/>
      <c r="DB595" s="37"/>
      <c r="DC595" s="37"/>
      <c r="DD595" s="37"/>
      <c r="DE595" s="37"/>
      <c r="DF595" s="37"/>
      <c r="DG595" s="37"/>
      <c r="DH595" s="37"/>
      <c r="DI595" s="37"/>
      <c r="DJ595" s="37"/>
      <c r="DK595" s="37"/>
      <c r="DL595" s="37"/>
      <c r="DM595" s="37"/>
      <c r="DN595" s="37"/>
      <c r="DO595" s="37"/>
      <c r="DP595" s="37"/>
      <c r="DQ595" s="37"/>
      <c r="DR595" s="37"/>
      <c r="DS595" s="37"/>
      <c r="DT595" s="37"/>
      <c r="DU595" s="37"/>
      <c r="DV595" s="37"/>
      <c r="DW595" s="37"/>
      <c r="DX595" s="37"/>
      <c r="DY595" s="37"/>
      <c r="DZ595" s="37"/>
      <c r="EA595" s="37"/>
      <c r="EB595" s="37"/>
      <c r="EC595" s="37"/>
      <c r="ED595" s="37"/>
      <c r="EE595" s="37"/>
      <c r="EF595" s="37"/>
      <c r="EG595" s="37"/>
      <c r="EH595" s="37"/>
      <c r="EI595" s="37"/>
      <c r="EJ595" s="37"/>
      <c r="EK595" s="37"/>
      <c r="EL595" s="37"/>
      <c r="EM595" s="37"/>
      <c r="EN595" s="37"/>
      <c r="EO595" s="37"/>
      <c r="EP595" s="37"/>
      <c r="EQ595" s="37"/>
      <c r="ER595" s="37"/>
      <c r="ES595" s="37"/>
      <c r="ET595" s="37"/>
      <c r="EU595" s="37"/>
      <c r="EV595" s="37"/>
      <c r="EW595" s="37"/>
      <c r="EX595" s="37"/>
      <c r="EY595" s="37"/>
      <c r="EZ595" s="37"/>
      <c r="FA595" s="37"/>
      <c r="FB595" s="37"/>
      <c r="FC595" s="37"/>
      <c r="FD595" s="37"/>
      <c r="FE595" s="37"/>
      <c r="FF595" s="37"/>
      <c r="FG595" s="37"/>
      <c r="FH595" s="37"/>
      <c r="FI595" s="37"/>
      <c r="FJ595" s="37"/>
      <c r="FK595" s="37"/>
      <c r="FL595" s="37"/>
      <c r="FM595" s="37"/>
      <c r="FN595" s="37"/>
      <c r="FO595" s="37"/>
      <c r="FP595" s="37"/>
      <c r="FQ595" s="37"/>
      <c r="FR595" s="37"/>
      <c r="FS595" s="37"/>
      <c r="FT595" s="37"/>
      <c r="FU595" s="37"/>
      <c r="FV595" s="37"/>
      <c r="FW595" s="37"/>
      <c r="FX595" s="37"/>
      <c r="FY595" s="37"/>
      <c r="FZ595" s="37"/>
      <c r="GA595" s="194"/>
      <c r="GB595" s="194"/>
      <c r="GC595" s="194"/>
      <c r="GD595" s="194"/>
      <c r="GE595" s="194"/>
      <c r="GF595" s="194"/>
      <c r="GG595" s="194"/>
      <c r="GH595" s="194"/>
      <c r="GI595" s="194"/>
      <c r="GJ595" s="194"/>
      <c r="GK595" s="194"/>
      <c r="GL595" s="194"/>
      <c r="GM595" s="194">
        <f t="shared" si="68"/>
        <v>0</v>
      </c>
      <c r="GN595" s="194">
        <f t="shared" si="69"/>
        <v>0</v>
      </c>
      <c r="GO595" s="194"/>
      <c r="GP595" s="194"/>
      <c r="GQ595" s="194"/>
      <c r="GR595" s="194"/>
      <c r="GS595" s="194"/>
      <c r="GT595" s="194"/>
      <c r="GU595" s="194"/>
      <c r="GV595" s="194"/>
      <c r="GW595" s="194"/>
      <c r="GX595" s="194">
        <f t="shared" si="70"/>
        <v>0</v>
      </c>
      <c r="GY595" s="194"/>
      <c r="GZ595" s="194"/>
      <c r="HA595" s="194"/>
      <c r="HB595" s="194"/>
      <c r="HC595" s="194"/>
      <c r="HD595" s="194"/>
      <c r="HE595" s="194"/>
      <c r="HF595" s="194"/>
      <c r="HG595" s="194"/>
      <c r="HH595" s="194"/>
      <c r="HI595" s="194"/>
      <c r="HJ595" s="194"/>
      <c r="HK595" s="194"/>
      <c r="HL595" s="194"/>
      <c r="HM595" s="194"/>
      <c r="HN595" s="194"/>
      <c r="HO595" s="194"/>
      <c r="HP595" s="194"/>
      <c r="HQ595" s="194"/>
      <c r="HR595" s="194"/>
      <c r="HS595" s="194"/>
      <c r="HT595" s="194"/>
      <c r="HU595" s="194"/>
    </row>
    <row r="596" spans="1:229" x14ac:dyDescent="0.25">
      <c r="A596" s="17"/>
      <c r="B596" s="18"/>
      <c r="C596" s="18"/>
      <c r="D596" s="19"/>
      <c r="E596" s="18"/>
      <c r="F596" s="18"/>
      <c r="G596" s="36"/>
      <c r="H596" s="36"/>
      <c r="I596" s="36"/>
      <c r="J596" s="38"/>
      <c r="K596" s="38"/>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7"/>
      <c r="CZ596" s="37"/>
      <c r="DA596" s="37"/>
      <c r="DB596" s="37"/>
      <c r="DC596" s="37"/>
      <c r="DD596" s="37"/>
      <c r="DE596" s="37"/>
      <c r="DF596" s="37"/>
      <c r="DG596" s="37"/>
      <c r="DH596" s="37"/>
      <c r="DI596" s="37"/>
      <c r="DJ596" s="37"/>
      <c r="DK596" s="37"/>
      <c r="DL596" s="37"/>
      <c r="DM596" s="37"/>
      <c r="DN596" s="37"/>
      <c r="DO596" s="37"/>
      <c r="DP596" s="37"/>
      <c r="DQ596" s="37"/>
      <c r="DR596" s="37"/>
      <c r="DS596" s="37"/>
      <c r="DT596" s="37"/>
      <c r="DU596" s="37"/>
      <c r="DV596" s="37"/>
      <c r="DW596" s="37"/>
      <c r="DX596" s="37"/>
      <c r="DY596" s="37"/>
      <c r="DZ596" s="37"/>
      <c r="EA596" s="37"/>
      <c r="EB596" s="37"/>
      <c r="EC596" s="37"/>
      <c r="ED596" s="37"/>
      <c r="EE596" s="37"/>
      <c r="EF596" s="37"/>
      <c r="EG596" s="37"/>
      <c r="EH596" s="37"/>
      <c r="EI596" s="37"/>
      <c r="EJ596" s="37"/>
      <c r="EK596" s="37"/>
      <c r="EL596" s="37"/>
      <c r="EM596" s="37"/>
      <c r="EN596" s="37"/>
      <c r="EO596" s="37"/>
      <c r="EP596" s="37"/>
      <c r="EQ596" s="37"/>
      <c r="ER596" s="37"/>
      <c r="ES596" s="37"/>
      <c r="ET596" s="37"/>
      <c r="EU596" s="37"/>
      <c r="EV596" s="37"/>
      <c r="EW596" s="37"/>
      <c r="EX596" s="37"/>
      <c r="EY596" s="37"/>
      <c r="EZ596" s="37"/>
      <c r="FA596" s="37"/>
      <c r="FB596" s="37"/>
      <c r="FC596" s="37"/>
      <c r="FD596" s="37"/>
      <c r="FE596" s="37"/>
      <c r="FF596" s="37"/>
      <c r="FG596" s="37"/>
      <c r="FH596" s="37"/>
      <c r="FI596" s="37"/>
      <c r="FJ596" s="37"/>
      <c r="FK596" s="37"/>
      <c r="FL596" s="37"/>
      <c r="FM596" s="37"/>
      <c r="FN596" s="37"/>
      <c r="FO596" s="37"/>
      <c r="FP596" s="37"/>
      <c r="FQ596" s="37"/>
      <c r="FR596" s="37"/>
      <c r="FS596" s="37"/>
      <c r="FT596" s="37"/>
      <c r="FU596" s="37"/>
      <c r="FV596" s="37"/>
      <c r="FW596" s="37"/>
      <c r="FX596" s="37"/>
      <c r="FY596" s="37"/>
      <c r="FZ596" s="37"/>
      <c r="GA596" s="194"/>
      <c r="GB596" s="194"/>
      <c r="GC596" s="194"/>
      <c r="GD596" s="194"/>
      <c r="GE596" s="194"/>
      <c r="GF596" s="194"/>
      <c r="GG596" s="194"/>
      <c r="GH596" s="194"/>
      <c r="GI596" s="194"/>
      <c r="GJ596" s="194"/>
      <c r="GK596" s="194"/>
      <c r="GL596" s="194"/>
      <c r="GM596" s="194">
        <f t="shared" si="68"/>
        <v>0</v>
      </c>
      <c r="GN596" s="194">
        <f t="shared" si="69"/>
        <v>0</v>
      </c>
      <c r="GO596" s="194"/>
      <c r="GP596" s="194"/>
      <c r="GQ596" s="194"/>
      <c r="GR596" s="194"/>
      <c r="GS596" s="194"/>
      <c r="GT596" s="194"/>
      <c r="GU596" s="194"/>
      <c r="GV596" s="194"/>
      <c r="GW596" s="194"/>
      <c r="GX596" s="194">
        <f t="shared" si="70"/>
        <v>0</v>
      </c>
      <c r="GY596" s="194"/>
      <c r="GZ596" s="194"/>
      <c r="HA596" s="194"/>
      <c r="HB596" s="194"/>
      <c r="HC596" s="194"/>
      <c r="HD596" s="194"/>
      <c r="HE596" s="194"/>
      <c r="HF596" s="194"/>
      <c r="HG596" s="194"/>
      <c r="HH596" s="194"/>
      <c r="HI596" s="194"/>
      <c r="HJ596" s="194"/>
      <c r="HK596" s="194"/>
      <c r="HL596" s="194"/>
      <c r="HM596" s="194"/>
      <c r="HN596" s="194"/>
      <c r="HO596" s="194"/>
      <c r="HP596" s="194"/>
      <c r="HQ596" s="194"/>
      <c r="HR596" s="194"/>
      <c r="HS596" s="194"/>
      <c r="HT596" s="194"/>
      <c r="HU596" s="194"/>
    </row>
    <row r="597" spans="1:229" x14ac:dyDescent="0.25">
      <c r="A597" s="17"/>
      <c r="B597" s="18"/>
      <c r="C597" s="18"/>
      <c r="D597" s="19"/>
      <c r="E597" s="18"/>
      <c r="F597" s="18"/>
      <c r="G597" s="36"/>
      <c r="H597" s="36"/>
      <c r="I597" s="36"/>
      <c r="J597" s="38"/>
      <c r="K597" s="38"/>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37"/>
      <c r="ER597" s="37"/>
      <c r="ES597" s="37"/>
      <c r="ET597" s="37"/>
      <c r="EU597" s="37"/>
      <c r="EV597" s="37"/>
      <c r="EW597" s="37"/>
      <c r="EX597" s="37"/>
      <c r="EY597" s="37"/>
      <c r="EZ597" s="37"/>
      <c r="FA597" s="37"/>
      <c r="FB597" s="37"/>
      <c r="FC597" s="37"/>
      <c r="FD597" s="37"/>
      <c r="FE597" s="37"/>
      <c r="FF597" s="37"/>
      <c r="FG597" s="37"/>
      <c r="FH597" s="37"/>
      <c r="FI597" s="37"/>
      <c r="FJ597" s="37"/>
      <c r="FK597" s="37"/>
      <c r="FL597" s="37"/>
      <c r="FM597" s="37"/>
      <c r="FN597" s="37"/>
      <c r="FO597" s="37"/>
      <c r="FP597" s="37"/>
      <c r="FQ597" s="37"/>
      <c r="FR597" s="37"/>
      <c r="FS597" s="37"/>
      <c r="FT597" s="37"/>
      <c r="FU597" s="37"/>
      <c r="FV597" s="37"/>
      <c r="FW597" s="37"/>
      <c r="FX597" s="37"/>
      <c r="FY597" s="37"/>
      <c r="FZ597" s="37"/>
      <c r="GA597" s="194"/>
      <c r="GB597" s="194"/>
      <c r="GC597" s="194"/>
      <c r="GD597" s="194"/>
      <c r="GE597" s="194"/>
      <c r="GF597" s="194"/>
      <c r="GG597" s="194"/>
      <c r="GH597" s="194"/>
      <c r="GI597" s="194"/>
      <c r="GJ597" s="194"/>
      <c r="GK597" s="194"/>
      <c r="GL597" s="194"/>
      <c r="GM597" s="194">
        <f t="shared" si="68"/>
        <v>0</v>
      </c>
      <c r="GN597" s="194">
        <f t="shared" si="69"/>
        <v>0</v>
      </c>
      <c r="GO597" s="194"/>
      <c r="GP597" s="194"/>
      <c r="GQ597" s="194"/>
      <c r="GR597" s="194"/>
      <c r="GS597" s="194"/>
      <c r="GT597" s="194"/>
      <c r="GU597" s="194"/>
      <c r="GV597" s="194"/>
      <c r="GW597" s="194"/>
      <c r="GX597" s="194">
        <f t="shared" si="70"/>
        <v>0</v>
      </c>
      <c r="GY597" s="194"/>
      <c r="GZ597" s="194"/>
      <c r="HA597" s="194"/>
      <c r="HB597" s="194"/>
      <c r="HC597" s="194"/>
      <c r="HD597" s="194"/>
      <c r="HE597" s="194"/>
      <c r="HF597" s="194"/>
      <c r="HG597" s="194"/>
      <c r="HH597" s="194"/>
      <c r="HI597" s="194"/>
      <c r="HJ597" s="194"/>
      <c r="HK597" s="194"/>
      <c r="HL597" s="194"/>
      <c r="HM597" s="194"/>
      <c r="HN597" s="194"/>
      <c r="HO597" s="194"/>
      <c r="HP597" s="194"/>
      <c r="HQ597" s="194"/>
      <c r="HR597" s="194"/>
      <c r="HS597" s="194"/>
      <c r="HT597" s="194"/>
      <c r="HU597" s="194"/>
    </row>
    <row r="598" spans="1:229" x14ac:dyDescent="0.25">
      <c r="A598" s="17"/>
      <c r="B598" s="18"/>
      <c r="C598" s="18"/>
      <c r="D598" s="19"/>
      <c r="E598" s="18"/>
      <c r="F598" s="18"/>
      <c r="G598" s="36"/>
      <c r="H598" s="36"/>
      <c r="I598" s="36"/>
      <c r="J598" s="38"/>
      <c r="K598" s="38"/>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37"/>
      <c r="EA598" s="37"/>
      <c r="EB598" s="37"/>
      <c r="EC598" s="37"/>
      <c r="ED598" s="37"/>
      <c r="EE598" s="37"/>
      <c r="EF598" s="37"/>
      <c r="EG598" s="37"/>
      <c r="EH598" s="37"/>
      <c r="EI598" s="37"/>
      <c r="EJ598" s="37"/>
      <c r="EK598" s="37"/>
      <c r="EL598" s="37"/>
      <c r="EM598" s="37"/>
      <c r="EN598" s="37"/>
      <c r="EO598" s="37"/>
      <c r="EP598" s="37"/>
      <c r="EQ598" s="37"/>
      <c r="ER598" s="37"/>
      <c r="ES598" s="37"/>
      <c r="ET598" s="37"/>
      <c r="EU598" s="37"/>
      <c r="EV598" s="37"/>
      <c r="EW598" s="37"/>
      <c r="EX598" s="37"/>
      <c r="EY598" s="37"/>
      <c r="EZ598" s="37"/>
      <c r="FA598" s="37"/>
      <c r="FB598" s="37"/>
      <c r="FC598" s="37"/>
      <c r="FD598" s="37"/>
      <c r="FE598" s="37"/>
      <c r="FF598" s="37"/>
      <c r="FG598" s="37"/>
      <c r="FH598" s="37"/>
      <c r="FI598" s="37"/>
      <c r="FJ598" s="37"/>
      <c r="FK598" s="37"/>
      <c r="FL598" s="37"/>
      <c r="FM598" s="37"/>
      <c r="FN598" s="37"/>
      <c r="FO598" s="37"/>
      <c r="FP598" s="37"/>
      <c r="FQ598" s="37"/>
      <c r="FR598" s="37"/>
      <c r="FS598" s="37"/>
      <c r="FT598" s="37"/>
      <c r="FU598" s="37"/>
      <c r="FV598" s="37"/>
      <c r="FW598" s="37"/>
      <c r="FX598" s="37"/>
      <c r="FY598" s="37"/>
      <c r="FZ598" s="37"/>
      <c r="GA598" s="194"/>
      <c r="GB598" s="194"/>
      <c r="GC598" s="194"/>
      <c r="GD598" s="194"/>
      <c r="GE598" s="194"/>
      <c r="GF598" s="194"/>
      <c r="GG598" s="194"/>
      <c r="GH598" s="194"/>
      <c r="GI598" s="194"/>
      <c r="GJ598" s="194"/>
      <c r="GK598" s="194"/>
      <c r="GL598" s="194"/>
      <c r="GM598" s="194">
        <f t="shared" si="68"/>
        <v>0</v>
      </c>
      <c r="GN598" s="194">
        <f t="shared" si="69"/>
        <v>0</v>
      </c>
      <c r="GO598" s="194"/>
      <c r="GP598" s="194"/>
      <c r="GQ598" s="194"/>
      <c r="GR598" s="194"/>
      <c r="GS598" s="194"/>
      <c r="GT598" s="194"/>
      <c r="GU598" s="194"/>
      <c r="GV598" s="194"/>
      <c r="GW598" s="194"/>
      <c r="GX598" s="194">
        <f t="shared" si="70"/>
        <v>0</v>
      </c>
      <c r="GY598" s="194"/>
      <c r="GZ598" s="194"/>
      <c r="HA598" s="194"/>
      <c r="HB598" s="194"/>
      <c r="HC598" s="194"/>
      <c r="HD598" s="194"/>
      <c r="HE598" s="194"/>
      <c r="HF598" s="194"/>
      <c r="HG598" s="194"/>
      <c r="HH598" s="194"/>
      <c r="HI598" s="194"/>
      <c r="HJ598" s="194"/>
      <c r="HK598" s="194"/>
      <c r="HL598" s="194"/>
      <c r="HM598" s="194"/>
      <c r="HN598" s="194"/>
      <c r="HO598" s="194"/>
      <c r="HP598" s="194"/>
      <c r="HQ598" s="194"/>
      <c r="HR598" s="194"/>
      <c r="HS598" s="194"/>
      <c r="HT598" s="194"/>
      <c r="HU598" s="194"/>
    </row>
    <row r="599" spans="1:229" x14ac:dyDescent="0.25">
      <c r="A599" s="17"/>
      <c r="B599" s="18"/>
      <c r="C599" s="18"/>
      <c r="D599" s="19"/>
      <c r="E599" s="18"/>
      <c r="F599" s="18"/>
      <c r="G599" s="36"/>
      <c r="H599" s="36"/>
      <c r="I599" s="36"/>
      <c r="J599" s="38"/>
      <c r="K599" s="38"/>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7"/>
      <c r="CZ599" s="37"/>
      <c r="DA599" s="37"/>
      <c r="DB599" s="37"/>
      <c r="DC599" s="37"/>
      <c r="DD599" s="37"/>
      <c r="DE599" s="37"/>
      <c r="DF599" s="37"/>
      <c r="DG599" s="37"/>
      <c r="DH599" s="37"/>
      <c r="DI599" s="37"/>
      <c r="DJ599" s="37"/>
      <c r="DK599" s="37"/>
      <c r="DL599" s="37"/>
      <c r="DM599" s="37"/>
      <c r="DN599" s="37"/>
      <c r="DO599" s="37"/>
      <c r="DP599" s="37"/>
      <c r="DQ599" s="37"/>
      <c r="DR599" s="37"/>
      <c r="DS599" s="37"/>
      <c r="DT599" s="37"/>
      <c r="DU599" s="37"/>
      <c r="DV599" s="37"/>
      <c r="DW599" s="37"/>
      <c r="DX599" s="37"/>
      <c r="DY599" s="37"/>
      <c r="DZ599" s="37"/>
      <c r="EA599" s="37"/>
      <c r="EB599" s="37"/>
      <c r="EC599" s="37"/>
      <c r="ED599" s="37"/>
      <c r="EE599" s="37"/>
      <c r="EF599" s="37"/>
      <c r="EG599" s="37"/>
      <c r="EH599" s="37"/>
      <c r="EI599" s="37"/>
      <c r="EJ599" s="37"/>
      <c r="EK599" s="37"/>
      <c r="EL599" s="37"/>
      <c r="EM599" s="37"/>
      <c r="EN599" s="37"/>
      <c r="EO599" s="37"/>
      <c r="EP599" s="37"/>
      <c r="EQ599" s="37"/>
      <c r="ER599" s="37"/>
      <c r="ES599" s="37"/>
      <c r="ET599" s="37"/>
      <c r="EU599" s="37"/>
      <c r="EV599" s="37"/>
      <c r="EW599" s="37"/>
      <c r="EX599" s="37"/>
      <c r="EY599" s="37"/>
      <c r="EZ599" s="37"/>
      <c r="FA599" s="37"/>
      <c r="FB599" s="37"/>
      <c r="FC599" s="37"/>
      <c r="FD599" s="37"/>
      <c r="FE599" s="37"/>
      <c r="FF599" s="37"/>
      <c r="FG599" s="37"/>
      <c r="FH599" s="37"/>
      <c r="FI599" s="37"/>
      <c r="FJ599" s="37"/>
      <c r="FK599" s="37"/>
      <c r="FL599" s="37"/>
      <c r="FM599" s="37"/>
      <c r="FN599" s="37"/>
      <c r="FO599" s="37"/>
      <c r="FP599" s="37"/>
      <c r="FQ599" s="37"/>
      <c r="FR599" s="37"/>
      <c r="FS599" s="37"/>
      <c r="FT599" s="37"/>
      <c r="FU599" s="37"/>
      <c r="FV599" s="37"/>
      <c r="FW599" s="37"/>
      <c r="FX599" s="37"/>
      <c r="FY599" s="37"/>
      <c r="FZ599" s="37"/>
      <c r="GA599" s="194"/>
      <c r="GB599" s="194"/>
      <c r="GC599" s="194"/>
      <c r="GD599" s="194"/>
      <c r="GE599" s="194"/>
      <c r="GF599" s="194"/>
      <c r="GG599" s="194"/>
      <c r="GH599" s="194"/>
      <c r="GI599" s="194"/>
      <c r="GJ599" s="194"/>
      <c r="GK599" s="194"/>
      <c r="GL599" s="194"/>
      <c r="GM599" s="194">
        <f t="shared" si="68"/>
        <v>0</v>
      </c>
      <c r="GN599" s="194">
        <f t="shared" si="69"/>
        <v>0</v>
      </c>
      <c r="GO599" s="194"/>
      <c r="GP599" s="194"/>
      <c r="GQ599" s="194"/>
      <c r="GR599" s="194"/>
      <c r="GS599" s="194"/>
      <c r="GT599" s="194"/>
      <c r="GU599" s="194"/>
      <c r="GV599" s="194"/>
      <c r="GW599" s="194"/>
      <c r="GX599" s="194">
        <f t="shared" si="70"/>
        <v>0</v>
      </c>
      <c r="GY599" s="194"/>
      <c r="GZ599" s="194"/>
      <c r="HA599" s="194"/>
      <c r="HB599" s="194"/>
      <c r="HC599" s="194"/>
      <c r="HD599" s="194"/>
      <c r="HE599" s="194"/>
      <c r="HF599" s="194"/>
      <c r="HG599" s="194"/>
      <c r="HH599" s="194"/>
      <c r="HI599" s="194"/>
      <c r="HJ599" s="194"/>
      <c r="HK599" s="194"/>
      <c r="HL599" s="194"/>
      <c r="HM599" s="194"/>
      <c r="HN599" s="194"/>
      <c r="HO599" s="194"/>
      <c r="HP599" s="194"/>
      <c r="HQ599" s="194"/>
      <c r="HR599" s="194"/>
      <c r="HS599" s="194"/>
      <c r="HT599" s="194"/>
      <c r="HU599" s="194"/>
    </row>
    <row r="600" spans="1:229" x14ac:dyDescent="0.25">
      <c r="A600" s="17"/>
      <c r="B600" s="18"/>
      <c r="C600" s="18"/>
      <c r="D600" s="19"/>
      <c r="E600" s="18"/>
      <c r="F600" s="18"/>
      <c r="G600" s="36"/>
      <c r="H600" s="36"/>
      <c r="I600" s="36"/>
      <c r="J600" s="38"/>
      <c r="K600" s="38"/>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c r="DW600" s="37"/>
      <c r="DX600" s="37"/>
      <c r="DY600" s="37"/>
      <c r="DZ600" s="37"/>
      <c r="EA600" s="37"/>
      <c r="EB600" s="37"/>
      <c r="EC600" s="37"/>
      <c r="ED600" s="37"/>
      <c r="EE600" s="37"/>
      <c r="EF600" s="37"/>
      <c r="EG600" s="37"/>
      <c r="EH600" s="37"/>
      <c r="EI600" s="37"/>
      <c r="EJ600" s="37"/>
      <c r="EK600" s="37"/>
      <c r="EL600" s="37"/>
      <c r="EM600" s="37"/>
      <c r="EN600" s="37"/>
      <c r="EO600" s="37"/>
      <c r="EP600" s="37"/>
      <c r="EQ600" s="37"/>
      <c r="ER600" s="37"/>
      <c r="ES600" s="37"/>
      <c r="ET600" s="37"/>
      <c r="EU600" s="37"/>
      <c r="EV600" s="37"/>
      <c r="EW600" s="37"/>
      <c r="EX600" s="37"/>
      <c r="EY600" s="37"/>
      <c r="EZ600" s="37"/>
      <c r="FA600" s="37"/>
      <c r="FB600" s="37"/>
      <c r="FC600" s="37"/>
      <c r="FD600" s="37"/>
      <c r="FE600" s="37"/>
      <c r="FF600" s="37"/>
      <c r="FG600" s="37"/>
      <c r="FH600" s="37"/>
      <c r="FI600" s="37"/>
      <c r="FJ600" s="37"/>
      <c r="FK600" s="37"/>
      <c r="FL600" s="37"/>
      <c r="FM600" s="37"/>
      <c r="FN600" s="37"/>
      <c r="FO600" s="37"/>
      <c r="FP600" s="37"/>
      <c r="FQ600" s="37"/>
      <c r="FR600" s="37"/>
      <c r="FS600" s="37"/>
      <c r="FT600" s="37"/>
      <c r="FU600" s="37"/>
      <c r="FV600" s="37"/>
      <c r="FW600" s="37"/>
      <c r="FX600" s="37"/>
      <c r="FY600" s="37"/>
      <c r="FZ600" s="37"/>
      <c r="GA600" s="194"/>
      <c r="GB600" s="194"/>
      <c r="GC600" s="194"/>
      <c r="GD600" s="194"/>
      <c r="GE600" s="194"/>
      <c r="GF600" s="194"/>
      <c r="GG600" s="194"/>
      <c r="GH600" s="194"/>
      <c r="GI600" s="194"/>
      <c r="GJ600" s="194"/>
      <c r="GK600" s="194"/>
      <c r="GL600" s="194"/>
      <c r="GM600" s="194">
        <f t="shared" si="68"/>
        <v>0</v>
      </c>
      <c r="GN600" s="194">
        <f t="shared" si="69"/>
        <v>0</v>
      </c>
      <c r="GO600" s="194"/>
      <c r="GP600" s="194"/>
      <c r="GQ600" s="194"/>
      <c r="GR600" s="194"/>
      <c r="GS600" s="194"/>
      <c r="GT600" s="194"/>
      <c r="GU600" s="194"/>
      <c r="GV600" s="194"/>
      <c r="GW600" s="194"/>
      <c r="GX600" s="194">
        <f t="shared" si="70"/>
        <v>0</v>
      </c>
      <c r="GY600" s="194"/>
      <c r="GZ600" s="194"/>
      <c r="HA600" s="194"/>
      <c r="HB600" s="194"/>
      <c r="HC600" s="194"/>
      <c r="HD600" s="194"/>
      <c r="HE600" s="194"/>
      <c r="HF600" s="194"/>
      <c r="HG600" s="194"/>
      <c r="HH600" s="194"/>
      <c r="HI600" s="194"/>
      <c r="HJ600" s="194"/>
      <c r="HK600" s="194"/>
      <c r="HL600" s="194"/>
      <c r="HM600" s="194"/>
      <c r="HN600" s="194"/>
      <c r="HO600" s="194"/>
      <c r="HP600" s="194"/>
      <c r="HQ600" s="194"/>
      <c r="HR600" s="194"/>
      <c r="HS600" s="194"/>
      <c r="HT600" s="194"/>
      <c r="HU600" s="194"/>
    </row>
    <row r="601" spans="1:229" x14ac:dyDescent="0.25">
      <c r="A601" s="17"/>
      <c r="B601" s="18"/>
      <c r="C601" s="18"/>
      <c r="D601" s="19"/>
      <c r="E601" s="18"/>
      <c r="F601" s="18"/>
      <c r="G601" s="36"/>
      <c r="H601" s="36"/>
      <c r="I601" s="36"/>
      <c r="J601" s="38"/>
      <c r="K601" s="38"/>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c r="DW601" s="37"/>
      <c r="DX601" s="37"/>
      <c r="DY601" s="37"/>
      <c r="DZ601" s="37"/>
      <c r="EA601" s="37"/>
      <c r="EB601" s="37"/>
      <c r="EC601" s="37"/>
      <c r="ED601" s="37"/>
      <c r="EE601" s="37"/>
      <c r="EF601" s="37"/>
      <c r="EG601" s="37"/>
      <c r="EH601" s="37"/>
      <c r="EI601" s="37"/>
      <c r="EJ601" s="37"/>
      <c r="EK601" s="37"/>
      <c r="EL601" s="37"/>
      <c r="EM601" s="37"/>
      <c r="EN601" s="37"/>
      <c r="EO601" s="37"/>
      <c r="EP601" s="37"/>
      <c r="EQ601" s="37"/>
      <c r="ER601" s="37"/>
      <c r="ES601" s="37"/>
      <c r="ET601" s="37"/>
      <c r="EU601" s="37"/>
      <c r="EV601" s="37"/>
      <c r="EW601" s="37"/>
      <c r="EX601" s="37"/>
      <c r="EY601" s="37"/>
      <c r="EZ601" s="37"/>
      <c r="FA601" s="37"/>
      <c r="FB601" s="37"/>
      <c r="FC601" s="37"/>
      <c r="FD601" s="37"/>
      <c r="FE601" s="37"/>
      <c r="FF601" s="37"/>
      <c r="FG601" s="37"/>
      <c r="FH601" s="37"/>
      <c r="FI601" s="37"/>
      <c r="FJ601" s="37"/>
      <c r="FK601" s="37"/>
      <c r="FL601" s="37"/>
      <c r="FM601" s="37"/>
      <c r="FN601" s="37"/>
      <c r="FO601" s="37"/>
      <c r="FP601" s="37"/>
      <c r="FQ601" s="37"/>
      <c r="FR601" s="37"/>
      <c r="FS601" s="37"/>
      <c r="FT601" s="37"/>
      <c r="FU601" s="37"/>
      <c r="FV601" s="37"/>
      <c r="FW601" s="37"/>
      <c r="FX601" s="37"/>
      <c r="FY601" s="37"/>
      <c r="FZ601" s="37"/>
      <c r="GA601" s="194"/>
      <c r="GB601" s="194"/>
      <c r="GC601" s="194"/>
      <c r="GD601" s="194"/>
      <c r="GE601" s="194"/>
      <c r="GF601" s="194"/>
      <c r="GG601" s="194"/>
      <c r="GH601" s="194"/>
      <c r="GI601" s="194"/>
      <c r="GJ601" s="194"/>
      <c r="GK601" s="194"/>
      <c r="GL601" s="194"/>
      <c r="GM601" s="194">
        <f t="shared" si="68"/>
        <v>0</v>
      </c>
      <c r="GN601" s="194">
        <f t="shared" si="69"/>
        <v>0</v>
      </c>
      <c r="GO601" s="194"/>
      <c r="GP601" s="194"/>
      <c r="GQ601" s="194"/>
      <c r="GR601" s="194"/>
      <c r="GS601" s="194"/>
      <c r="GT601" s="194"/>
      <c r="GU601" s="194"/>
      <c r="GV601" s="194"/>
      <c r="GW601" s="194"/>
      <c r="GX601" s="194">
        <f t="shared" si="70"/>
        <v>0</v>
      </c>
      <c r="GY601" s="194"/>
      <c r="GZ601" s="194"/>
      <c r="HA601" s="194"/>
      <c r="HB601" s="194"/>
      <c r="HC601" s="194"/>
      <c r="HD601" s="194"/>
      <c r="HE601" s="194"/>
      <c r="HF601" s="194"/>
      <c r="HG601" s="194"/>
      <c r="HH601" s="194"/>
      <c r="HI601" s="194"/>
      <c r="HJ601" s="194"/>
      <c r="HK601" s="194"/>
      <c r="HL601" s="194"/>
      <c r="HM601" s="194"/>
      <c r="HN601" s="194"/>
      <c r="HO601" s="194"/>
      <c r="HP601" s="194"/>
      <c r="HQ601" s="194"/>
      <c r="HR601" s="194"/>
      <c r="HS601" s="194"/>
      <c r="HT601" s="194"/>
      <c r="HU601" s="194"/>
    </row>
    <row r="602" spans="1:229" x14ac:dyDescent="0.25">
      <c r="A602" s="17"/>
      <c r="B602" s="18"/>
      <c r="C602" s="18"/>
      <c r="D602" s="19"/>
      <c r="E602" s="18"/>
      <c r="F602" s="18"/>
      <c r="G602" s="36"/>
      <c r="H602" s="36"/>
      <c r="I602" s="36"/>
      <c r="J602" s="38"/>
      <c r="K602" s="38"/>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7"/>
      <c r="CZ602" s="37"/>
      <c r="DA602" s="37"/>
      <c r="DB602" s="37"/>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37"/>
      <c r="EA602" s="37"/>
      <c r="EB602" s="37"/>
      <c r="EC602" s="37"/>
      <c r="ED602" s="37"/>
      <c r="EE602" s="37"/>
      <c r="EF602" s="37"/>
      <c r="EG602" s="37"/>
      <c r="EH602" s="37"/>
      <c r="EI602" s="37"/>
      <c r="EJ602" s="37"/>
      <c r="EK602" s="37"/>
      <c r="EL602" s="37"/>
      <c r="EM602" s="37"/>
      <c r="EN602" s="37"/>
      <c r="EO602" s="37"/>
      <c r="EP602" s="37"/>
      <c r="EQ602" s="37"/>
      <c r="ER602" s="37"/>
      <c r="ES602" s="37"/>
      <c r="ET602" s="37"/>
      <c r="EU602" s="37"/>
      <c r="EV602" s="37"/>
      <c r="EW602" s="37"/>
      <c r="EX602" s="37"/>
      <c r="EY602" s="37"/>
      <c r="EZ602" s="37"/>
      <c r="FA602" s="37"/>
      <c r="FB602" s="37"/>
      <c r="FC602" s="37"/>
      <c r="FD602" s="37"/>
      <c r="FE602" s="37"/>
      <c r="FF602" s="37"/>
      <c r="FG602" s="37"/>
      <c r="FH602" s="37"/>
      <c r="FI602" s="37"/>
      <c r="FJ602" s="37"/>
      <c r="FK602" s="37"/>
      <c r="FL602" s="37"/>
      <c r="FM602" s="37"/>
      <c r="FN602" s="37"/>
      <c r="FO602" s="37"/>
      <c r="FP602" s="37"/>
      <c r="FQ602" s="37"/>
      <c r="FR602" s="37"/>
      <c r="FS602" s="37"/>
      <c r="FT602" s="37"/>
      <c r="FU602" s="37"/>
      <c r="FV602" s="37"/>
      <c r="FW602" s="37"/>
      <c r="FX602" s="37"/>
      <c r="FY602" s="37"/>
      <c r="FZ602" s="37"/>
      <c r="GA602" s="194"/>
      <c r="GB602" s="194"/>
      <c r="GC602" s="194"/>
      <c r="GD602" s="194"/>
      <c r="GE602" s="194"/>
      <c r="GF602" s="194"/>
      <c r="GG602" s="194"/>
      <c r="GH602" s="194"/>
      <c r="GI602" s="194"/>
      <c r="GJ602" s="194"/>
      <c r="GK602" s="194"/>
      <c r="GL602" s="194"/>
      <c r="GM602" s="194">
        <f t="shared" si="68"/>
        <v>0</v>
      </c>
      <c r="GN602" s="194">
        <f t="shared" si="69"/>
        <v>0</v>
      </c>
      <c r="GO602" s="194"/>
      <c r="GP602" s="194"/>
      <c r="GQ602" s="194"/>
      <c r="GR602" s="194"/>
      <c r="GS602" s="194"/>
      <c r="GT602" s="194"/>
      <c r="GU602" s="194"/>
      <c r="GV602" s="194"/>
      <c r="GW602" s="194"/>
      <c r="GX602" s="194">
        <f t="shared" si="70"/>
        <v>0</v>
      </c>
      <c r="GY602" s="194"/>
      <c r="GZ602" s="194"/>
      <c r="HA602" s="194"/>
      <c r="HB602" s="194"/>
      <c r="HC602" s="194"/>
      <c r="HD602" s="194"/>
      <c r="HE602" s="194"/>
      <c r="HF602" s="194"/>
      <c r="HG602" s="194"/>
      <c r="HH602" s="194"/>
      <c r="HI602" s="194"/>
      <c r="HJ602" s="194"/>
      <c r="HK602" s="194"/>
      <c r="HL602" s="194"/>
      <c r="HM602" s="194"/>
      <c r="HN602" s="194"/>
      <c r="HO602" s="194"/>
      <c r="HP602" s="194"/>
      <c r="HQ602" s="194"/>
      <c r="HR602" s="194"/>
      <c r="HS602" s="194"/>
      <c r="HT602" s="194"/>
      <c r="HU602" s="194"/>
    </row>
    <row r="603" spans="1:229" x14ac:dyDescent="0.25">
      <c r="A603" s="17"/>
      <c r="B603" s="18"/>
      <c r="C603" s="18"/>
      <c r="D603" s="19"/>
      <c r="E603" s="18"/>
      <c r="F603" s="18"/>
      <c r="G603" s="36"/>
      <c r="H603" s="36"/>
      <c r="I603" s="36"/>
      <c r="J603" s="38"/>
      <c r="K603" s="38"/>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7"/>
      <c r="CZ603" s="37"/>
      <c r="DA603" s="37"/>
      <c r="DB603" s="37"/>
      <c r="DC603" s="37"/>
      <c r="DD603" s="37"/>
      <c r="DE603" s="37"/>
      <c r="DF603" s="37"/>
      <c r="DG603" s="37"/>
      <c r="DH603" s="37"/>
      <c r="DI603" s="37"/>
      <c r="DJ603" s="37"/>
      <c r="DK603" s="37"/>
      <c r="DL603" s="37"/>
      <c r="DM603" s="37"/>
      <c r="DN603" s="37"/>
      <c r="DO603" s="37"/>
      <c r="DP603" s="37"/>
      <c r="DQ603" s="37"/>
      <c r="DR603" s="37"/>
      <c r="DS603" s="37"/>
      <c r="DT603" s="37"/>
      <c r="DU603" s="37"/>
      <c r="DV603" s="37"/>
      <c r="DW603" s="37"/>
      <c r="DX603" s="37"/>
      <c r="DY603" s="37"/>
      <c r="DZ603" s="37"/>
      <c r="EA603" s="37"/>
      <c r="EB603" s="37"/>
      <c r="EC603" s="37"/>
      <c r="ED603" s="37"/>
      <c r="EE603" s="37"/>
      <c r="EF603" s="37"/>
      <c r="EG603" s="37"/>
      <c r="EH603" s="37"/>
      <c r="EI603" s="37"/>
      <c r="EJ603" s="37"/>
      <c r="EK603" s="37"/>
      <c r="EL603" s="37"/>
      <c r="EM603" s="37"/>
      <c r="EN603" s="37"/>
      <c r="EO603" s="37"/>
      <c r="EP603" s="37"/>
      <c r="EQ603" s="37"/>
      <c r="ER603" s="37"/>
      <c r="ES603" s="37"/>
      <c r="ET603" s="37"/>
      <c r="EU603" s="37"/>
      <c r="EV603" s="37"/>
      <c r="EW603" s="37"/>
      <c r="EX603" s="37"/>
      <c r="EY603" s="37"/>
      <c r="EZ603" s="37"/>
      <c r="FA603" s="37"/>
      <c r="FB603" s="37"/>
      <c r="FC603" s="37"/>
      <c r="FD603" s="37"/>
      <c r="FE603" s="37"/>
      <c r="FF603" s="37"/>
      <c r="FG603" s="37"/>
      <c r="FH603" s="37"/>
      <c r="FI603" s="37"/>
      <c r="FJ603" s="37"/>
      <c r="FK603" s="37"/>
      <c r="FL603" s="37"/>
      <c r="FM603" s="37"/>
      <c r="FN603" s="37"/>
      <c r="FO603" s="37"/>
      <c r="FP603" s="37"/>
      <c r="FQ603" s="37"/>
      <c r="FR603" s="37"/>
      <c r="FS603" s="37"/>
      <c r="FT603" s="37"/>
      <c r="FU603" s="37"/>
      <c r="FV603" s="37"/>
      <c r="FW603" s="37"/>
      <c r="FX603" s="37"/>
      <c r="FY603" s="37"/>
      <c r="FZ603" s="37"/>
      <c r="GA603" s="194"/>
      <c r="GB603" s="194"/>
      <c r="GC603" s="194"/>
      <c r="GD603" s="194"/>
      <c r="GE603" s="194"/>
      <c r="GF603" s="194"/>
      <c r="GG603" s="194"/>
      <c r="GH603" s="194"/>
      <c r="GI603" s="194"/>
      <c r="GJ603" s="194"/>
      <c r="GK603" s="194"/>
      <c r="GL603" s="194"/>
      <c r="GM603" s="194">
        <f t="shared" si="68"/>
        <v>0</v>
      </c>
      <c r="GN603" s="194">
        <f t="shared" si="69"/>
        <v>0</v>
      </c>
      <c r="GO603" s="194"/>
      <c r="GP603" s="194"/>
      <c r="GQ603" s="194"/>
      <c r="GR603" s="194"/>
      <c r="GS603" s="194"/>
      <c r="GT603" s="194"/>
      <c r="GU603" s="194"/>
      <c r="GV603" s="194"/>
      <c r="GW603" s="194"/>
      <c r="GX603" s="194">
        <f t="shared" si="70"/>
        <v>0</v>
      </c>
      <c r="GY603" s="194"/>
      <c r="GZ603" s="194"/>
      <c r="HA603" s="194"/>
      <c r="HB603" s="194"/>
      <c r="HC603" s="194"/>
      <c r="HD603" s="194"/>
      <c r="HE603" s="194"/>
      <c r="HF603" s="194"/>
      <c r="HG603" s="194"/>
      <c r="HH603" s="194"/>
      <c r="HI603" s="194"/>
      <c r="HJ603" s="194"/>
      <c r="HK603" s="194"/>
      <c r="HL603" s="194"/>
      <c r="HM603" s="194"/>
      <c r="HN603" s="194"/>
      <c r="HO603" s="194"/>
      <c r="HP603" s="194"/>
      <c r="HQ603" s="194"/>
      <c r="HR603" s="194"/>
      <c r="HS603" s="194"/>
      <c r="HT603" s="194"/>
      <c r="HU603" s="194"/>
    </row>
    <row r="604" spans="1:229" x14ac:dyDescent="0.25">
      <c r="A604" s="17"/>
      <c r="B604" s="18"/>
      <c r="C604" s="18"/>
      <c r="D604" s="19"/>
      <c r="E604" s="18"/>
      <c r="F604" s="18"/>
      <c r="G604" s="36"/>
      <c r="H604" s="36"/>
      <c r="I604" s="36"/>
      <c r="J604" s="38"/>
      <c r="K604" s="38"/>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7"/>
      <c r="CZ604" s="37"/>
      <c r="DA604" s="37"/>
      <c r="DB604" s="37"/>
      <c r="DC604" s="37"/>
      <c r="DD604" s="37"/>
      <c r="DE604" s="37"/>
      <c r="DF604" s="37"/>
      <c r="DG604" s="37"/>
      <c r="DH604" s="37"/>
      <c r="DI604" s="37"/>
      <c r="DJ604" s="37"/>
      <c r="DK604" s="37"/>
      <c r="DL604" s="37"/>
      <c r="DM604" s="37"/>
      <c r="DN604" s="37"/>
      <c r="DO604" s="37"/>
      <c r="DP604" s="37"/>
      <c r="DQ604" s="37"/>
      <c r="DR604" s="37"/>
      <c r="DS604" s="37"/>
      <c r="DT604" s="37"/>
      <c r="DU604" s="37"/>
      <c r="DV604" s="37"/>
      <c r="DW604" s="37"/>
      <c r="DX604" s="37"/>
      <c r="DY604" s="37"/>
      <c r="DZ604" s="37"/>
      <c r="EA604" s="37"/>
      <c r="EB604" s="37"/>
      <c r="EC604" s="37"/>
      <c r="ED604" s="37"/>
      <c r="EE604" s="37"/>
      <c r="EF604" s="37"/>
      <c r="EG604" s="37"/>
      <c r="EH604" s="37"/>
      <c r="EI604" s="37"/>
      <c r="EJ604" s="37"/>
      <c r="EK604" s="37"/>
      <c r="EL604" s="37"/>
      <c r="EM604" s="37"/>
      <c r="EN604" s="37"/>
      <c r="EO604" s="37"/>
      <c r="EP604" s="37"/>
      <c r="EQ604" s="37"/>
      <c r="ER604" s="37"/>
      <c r="ES604" s="37"/>
      <c r="ET604" s="37"/>
      <c r="EU604" s="37"/>
      <c r="EV604" s="37"/>
      <c r="EW604" s="37"/>
      <c r="EX604" s="37"/>
      <c r="EY604" s="37"/>
      <c r="EZ604" s="37"/>
      <c r="FA604" s="37"/>
      <c r="FB604" s="37"/>
      <c r="FC604" s="37"/>
      <c r="FD604" s="37"/>
      <c r="FE604" s="37"/>
      <c r="FF604" s="37"/>
      <c r="FG604" s="37"/>
      <c r="FH604" s="37"/>
      <c r="FI604" s="37"/>
      <c r="FJ604" s="37"/>
      <c r="FK604" s="37"/>
      <c r="FL604" s="37"/>
      <c r="FM604" s="37"/>
      <c r="FN604" s="37"/>
      <c r="FO604" s="37"/>
      <c r="FP604" s="37"/>
      <c r="FQ604" s="37"/>
      <c r="FR604" s="37"/>
      <c r="FS604" s="37"/>
      <c r="FT604" s="37"/>
      <c r="FU604" s="37"/>
      <c r="FV604" s="37"/>
      <c r="FW604" s="37"/>
      <c r="FX604" s="37"/>
      <c r="FY604" s="37"/>
      <c r="FZ604" s="37"/>
      <c r="GA604" s="194"/>
      <c r="GB604" s="194"/>
      <c r="GC604" s="194"/>
      <c r="GD604" s="194"/>
      <c r="GE604" s="194"/>
      <c r="GF604" s="194"/>
      <c r="GG604" s="194"/>
      <c r="GH604" s="194"/>
      <c r="GI604" s="194"/>
      <c r="GJ604" s="194"/>
      <c r="GK604" s="194"/>
      <c r="GL604" s="194"/>
      <c r="GM604" s="194">
        <f t="shared" si="68"/>
        <v>0</v>
      </c>
      <c r="GN604" s="194">
        <f t="shared" si="69"/>
        <v>0</v>
      </c>
      <c r="GO604" s="194"/>
      <c r="GP604" s="194"/>
      <c r="GQ604" s="194"/>
      <c r="GR604" s="194"/>
      <c r="GS604" s="194"/>
      <c r="GT604" s="194"/>
      <c r="GU604" s="194"/>
      <c r="GV604" s="194"/>
      <c r="GW604" s="194"/>
      <c r="GX604" s="194">
        <f t="shared" si="70"/>
        <v>0</v>
      </c>
      <c r="GY604" s="194"/>
      <c r="GZ604" s="194"/>
      <c r="HA604" s="194"/>
      <c r="HB604" s="194"/>
      <c r="HC604" s="194"/>
      <c r="HD604" s="194"/>
      <c r="HE604" s="194"/>
      <c r="HF604" s="194"/>
      <c r="HG604" s="194"/>
      <c r="HH604" s="194"/>
      <c r="HI604" s="194"/>
      <c r="HJ604" s="194"/>
      <c r="HK604" s="194"/>
      <c r="HL604" s="194"/>
      <c r="HM604" s="194"/>
      <c r="HN604" s="194"/>
      <c r="HO604" s="194"/>
      <c r="HP604" s="194"/>
      <c r="HQ604" s="194"/>
      <c r="HR604" s="194"/>
      <c r="HS604" s="194"/>
      <c r="HT604" s="194"/>
      <c r="HU604" s="194"/>
    </row>
    <row r="605" spans="1:229" x14ac:dyDescent="0.25">
      <c r="A605" s="17"/>
      <c r="B605" s="18"/>
      <c r="C605" s="18"/>
      <c r="D605" s="19"/>
      <c r="E605" s="18"/>
      <c r="F605" s="18"/>
      <c r="G605" s="36"/>
      <c r="H605" s="36"/>
      <c r="I605" s="36"/>
      <c r="J605" s="38"/>
      <c r="K605" s="38"/>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7"/>
      <c r="CZ605" s="37"/>
      <c r="DA605" s="37"/>
      <c r="DB605" s="37"/>
      <c r="DC605" s="37"/>
      <c r="DD605" s="37"/>
      <c r="DE605" s="37"/>
      <c r="DF605" s="37"/>
      <c r="DG605" s="37"/>
      <c r="DH605" s="37"/>
      <c r="DI605" s="37"/>
      <c r="DJ605" s="37"/>
      <c r="DK605" s="37"/>
      <c r="DL605" s="37"/>
      <c r="DM605" s="37"/>
      <c r="DN605" s="37"/>
      <c r="DO605" s="37"/>
      <c r="DP605" s="37"/>
      <c r="DQ605" s="37"/>
      <c r="DR605" s="37"/>
      <c r="DS605" s="37"/>
      <c r="DT605" s="37"/>
      <c r="DU605" s="37"/>
      <c r="DV605" s="37"/>
      <c r="DW605" s="37"/>
      <c r="DX605" s="37"/>
      <c r="DY605" s="37"/>
      <c r="DZ605" s="37"/>
      <c r="EA605" s="37"/>
      <c r="EB605" s="37"/>
      <c r="EC605" s="37"/>
      <c r="ED605" s="37"/>
      <c r="EE605" s="37"/>
      <c r="EF605" s="37"/>
      <c r="EG605" s="37"/>
      <c r="EH605" s="37"/>
      <c r="EI605" s="37"/>
      <c r="EJ605" s="37"/>
      <c r="EK605" s="37"/>
      <c r="EL605" s="37"/>
      <c r="EM605" s="37"/>
      <c r="EN605" s="37"/>
      <c r="EO605" s="37"/>
      <c r="EP605" s="37"/>
      <c r="EQ605" s="37"/>
      <c r="ER605" s="37"/>
      <c r="ES605" s="37"/>
      <c r="ET605" s="37"/>
      <c r="EU605" s="37"/>
      <c r="EV605" s="37"/>
      <c r="EW605" s="37"/>
      <c r="EX605" s="37"/>
      <c r="EY605" s="37"/>
      <c r="EZ605" s="37"/>
      <c r="FA605" s="37"/>
      <c r="FB605" s="37"/>
      <c r="FC605" s="37"/>
      <c r="FD605" s="37"/>
      <c r="FE605" s="37"/>
      <c r="FF605" s="37"/>
      <c r="FG605" s="37"/>
      <c r="FH605" s="37"/>
      <c r="FI605" s="37"/>
      <c r="FJ605" s="37"/>
      <c r="FK605" s="37"/>
      <c r="FL605" s="37"/>
      <c r="FM605" s="37"/>
      <c r="FN605" s="37"/>
      <c r="FO605" s="37"/>
      <c r="FP605" s="37"/>
      <c r="FQ605" s="37"/>
      <c r="FR605" s="37"/>
      <c r="FS605" s="37"/>
      <c r="FT605" s="37"/>
      <c r="FU605" s="37"/>
      <c r="FV605" s="37"/>
      <c r="FW605" s="37"/>
      <c r="FX605" s="37"/>
      <c r="FY605" s="37"/>
      <c r="FZ605" s="37"/>
      <c r="GA605" s="194"/>
      <c r="GB605" s="194"/>
      <c r="GC605" s="194"/>
      <c r="GD605" s="194"/>
      <c r="GE605" s="194"/>
      <c r="GF605" s="194"/>
      <c r="GG605" s="194"/>
      <c r="GH605" s="194"/>
      <c r="GI605" s="194"/>
      <c r="GJ605" s="194"/>
      <c r="GK605" s="194"/>
      <c r="GL605" s="194"/>
      <c r="GM605" s="194">
        <f t="shared" si="68"/>
        <v>0</v>
      </c>
      <c r="GN605" s="194">
        <f t="shared" si="69"/>
        <v>0</v>
      </c>
      <c r="GO605" s="194"/>
      <c r="GP605" s="194"/>
      <c r="GQ605" s="194"/>
      <c r="GR605" s="194"/>
      <c r="GS605" s="194"/>
      <c r="GT605" s="194"/>
      <c r="GU605" s="194"/>
      <c r="GV605" s="194"/>
      <c r="GW605" s="194"/>
      <c r="GX605" s="194">
        <f t="shared" si="70"/>
        <v>0</v>
      </c>
      <c r="GY605" s="194"/>
      <c r="GZ605" s="194"/>
      <c r="HA605" s="194"/>
      <c r="HB605" s="194"/>
      <c r="HC605" s="194"/>
      <c r="HD605" s="194"/>
      <c r="HE605" s="194"/>
      <c r="HF605" s="194"/>
      <c r="HG605" s="194"/>
      <c r="HH605" s="194"/>
      <c r="HI605" s="194"/>
      <c r="HJ605" s="194"/>
      <c r="HK605" s="194"/>
      <c r="HL605" s="194"/>
      <c r="HM605" s="194"/>
      <c r="HN605" s="194"/>
      <c r="HO605" s="194"/>
      <c r="HP605" s="194"/>
      <c r="HQ605" s="194"/>
      <c r="HR605" s="194"/>
      <c r="HS605" s="194"/>
      <c r="HT605" s="194"/>
      <c r="HU605" s="194"/>
    </row>
    <row r="606" spans="1:229" x14ac:dyDescent="0.25">
      <c r="A606" s="17"/>
      <c r="B606" s="18"/>
      <c r="C606" s="18"/>
      <c r="D606" s="19"/>
      <c r="E606" s="18"/>
      <c r="F606" s="18"/>
      <c r="G606" s="36"/>
      <c r="H606" s="36"/>
      <c r="I606" s="36"/>
      <c r="J606" s="38"/>
      <c r="K606" s="38"/>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7"/>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37"/>
      <c r="FB606" s="37"/>
      <c r="FC606" s="37"/>
      <c r="FD606" s="37"/>
      <c r="FE606" s="37"/>
      <c r="FF606" s="37"/>
      <c r="FG606" s="37"/>
      <c r="FH606" s="37"/>
      <c r="FI606" s="37"/>
      <c r="FJ606" s="37"/>
      <c r="FK606" s="37"/>
      <c r="FL606" s="37"/>
      <c r="FM606" s="37"/>
      <c r="FN606" s="37"/>
      <c r="FO606" s="37"/>
      <c r="FP606" s="37"/>
      <c r="FQ606" s="37"/>
      <c r="FR606" s="37"/>
      <c r="FS606" s="37"/>
      <c r="FT606" s="37"/>
      <c r="FU606" s="37"/>
      <c r="FV606" s="37"/>
      <c r="FW606" s="37"/>
      <c r="FX606" s="37"/>
      <c r="FY606" s="37"/>
      <c r="FZ606" s="37"/>
      <c r="GA606" s="194"/>
      <c r="GB606" s="194"/>
      <c r="GC606" s="194"/>
      <c r="GD606" s="194"/>
      <c r="GE606" s="194"/>
      <c r="GF606" s="194"/>
      <c r="GG606" s="194"/>
      <c r="GH606" s="194"/>
      <c r="GI606" s="194"/>
      <c r="GJ606" s="194"/>
      <c r="GK606" s="194"/>
      <c r="GL606" s="194"/>
      <c r="GM606" s="194">
        <f t="shared" si="68"/>
        <v>0</v>
      </c>
      <c r="GN606" s="194">
        <f t="shared" si="69"/>
        <v>0</v>
      </c>
      <c r="GO606" s="194"/>
      <c r="GP606" s="194"/>
      <c r="GQ606" s="194"/>
      <c r="GR606" s="194"/>
      <c r="GS606" s="194"/>
      <c r="GT606" s="194"/>
      <c r="GU606" s="194"/>
      <c r="GV606" s="194"/>
      <c r="GW606" s="194"/>
      <c r="GX606" s="194">
        <f t="shared" si="70"/>
        <v>0</v>
      </c>
      <c r="GY606" s="194"/>
      <c r="GZ606" s="194"/>
      <c r="HA606" s="194"/>
      <c r="HB606" s="194"/>
      <c r="HC606" s="194"/>
      <c r="HD606" s="194"/>
      <c r="HE606" s="194"/>
      <c r="HF606" s="194"/>
      <c r="HG606" s="194"/>
      <c r="HH606" s="194"/>
      <c r="HI606" s="194"/>
      <c r="HJ606" s="194"/>
      <c r="HK606" s="194"/>
      <c r="HL606" s="194"/>
      <c r="HM606" s="194"/>
      <c r="HN606" s="194"/>
      <c r="HO606" s="194"/>
      <c r="HP606" s="194"/>
      <c r="HQ606" s="194"/>
      <c r="HR606" s="194"/>
      <c r="HS606" s="194"/>
      <c r="HT606" s="194"/>
      <c r="HU606" s="194"/>
    </row>
    <row r="607" spans="1:229" x14ac:dyDescent="0.25">
      <c r="A607" s="17"/>
      <c r="B607" s="18"/>
      <c r="C607" s="18"/>
      <c r="D607" s="19"/>
      <c r="E607" s="18"/>
      <c r="F607" s="18"/>
      <c r="G607" s="36"/>
      <c r="H607" s="36"/>
      <c r="I607" s="36"/>
      <c r="J607" s="38"/>
      <c r="K607" s="38"/>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7"/>
      <c r="CZ607" s="37"/>
      <c r="DA607" s="37"/>
      <c r="DB607" s="37"/>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37"/>
      <c r="FC607" s="37"/>
      <c r="FD607" s="37"/>
      <c r="FE607" s="37"/>
      <c r="FF607" s="37"/>
      <c r="FG607" s="37"/>
      <c r="FH607" s="37"/>
      <c r="FI607" s="37"/>
      <c r="FJ607" s="37"/>
      <c r="FK607" s="37"/>
      <c r="FL607" s="37"/>
      <c r="FM607" s="37"/>
      <c r="FN607" s="37"/>
      <c r="FO607" s="37"/>
      <c r="FP607" s="37"/>
      <c r="FQ607" s="37"/>
      <c r="FR607" s="37"/>
      <c r="FS607" s="37"/>
      <c r="FT607" s="37"/>
      <c r="FU607" s="37"/>
      <c r="FV607" s="37"/>
      <c r="FW607" s="37"/>
      <c r="FX607" s="37"/>
      <c r="FY607" s="37"/>
      <c r="FZ607" s="37"/>
      <c r="GA607" s="194"/>
      <c r="GB607" s="194"/>
      <c r="GC607" s="194"/>
      <c r="GD607" s="194"/>
      <c r="GE607" s="194"/>
      <c r="GF607" s="194"/>
      <c r="GG607" s="194"/>
      <c r="GH607" s="194"/>
      <c r="GI607" s="194"/>
      <c r="GJ607" s="194"/>
      <c r="GK607" s="194"/>
      <c r="GL607" s="194"/>
      <c r="GM607" s="194">
        <f t="shared" si="68"/>
        <v>0</v>
      </c>
      <c r="GN607" s="194">
        <f t="shared" si="69"/>
        <v>0</v>
      </c>
      <c r="GO607" s="194"/>
      <c r="GP607" s="194"/>
      <c r="GQ607" s="194"/>
      <c r="GR607" s="194"/>
      <c r="GS607" s="194"/>
      <c r="GT607" s="194"/>
      <c r="GU607" s="194"/>
      <c r="GV607" s="194"/>
      <c r="GW607" s="194"/>
      <c r="GX607" s="194">
        <f t="shared" si="70"/>
        <v>0</v>
      </c>
      <c r="GY607" s="194"/>
      <c r="GZ607" s="194"/>
      <c r="HA607" s="194"/>
      <c r="HB607" s="194"/>
      <c r="HC607" s="194"/>
      <c r="HD607" s="194"/>
      <c r="HE607" s="194"/>
      <c r="HF607" s="194"/>
      <c r="HG607" s="194"/>
      <c r="HH607" s="194"/>
      <c r="HI607" s="194"/>
      <c r="HJ607" s="194"/>
      <c r="HK607" s="194"/>
      <c r="HL607" s="194"/>
      <c r="HM607" s="194"/>
      <c r="HN607" s="194"/>
      <c r="HO607" s="194"/>
      <c r="HP607" s="194"/>
      <c r="HQ607" s="194"/>
      <c r="HR607" s="194"/>
      <c r="HS607" s="194"/>
      <c r="HT607" s="194"/>
      <c r="HU607" s="194"/>
    </row>
    <row r="608" spans="1:229" x14ac:dyDescent="0.25">
      <c r="A608" s="17"/>
      <c r="B608" s="18"/>
      <c r="C608" s="18"/>
      <c r="D608" s="19"/>
      <c r="E608" s="18"/>
      <c r="F608" s="18"/>
      <c r="G608" s="36"/>
      <c r="H608" s="36"/>
      <c r="I608" s="36"/>
      <c r="J608" s="38"/>
      <c r="K608" s="38"/>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7"/>
      <c r="CZ608" s="37"/>
      <c r="DA608" s="37"/>
      <c r="DB608" s="37"/>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37"/>
      <c r="FD608" s="37"/>
      <c r="FE608" s="37"/>
      <c r="FF608" s="37"/>
      <c r="FG608" s="37"/>
      <c r="FH608" s="37"/>
      <c r="FI608" s="37"/>
      <c r="FJ608" s="37"/>
      <c r="FK608" s="37"/>
      <c r="FL608" s="37"/>
      <c r="FM608" s="37"/>
      <c r="FN608" s="37"/>
      <c r="FO608" s="37"/>
      <c r="FP608" s="37"/>
      <c r="FQ608" s="37"/>
      <c r="FR608" s="37"/>
      <c r="FS608" s="37"/>
      <c r="FT608" s="37"/>
      <c r="FU608" s="37"/>
      <c r="FV608" s="37"/>
      <c r="FW608" s="37"/>
      <c r="FX608" s="37"/>
      <c r="FY608" s="37"/>
      <c r="FZ608" s="37"/>
      <c r="GA608" s="194"/>
      <c r="GB608" s="194"/>
      <c r="GC608" s="194"/>
      <c r="GD608" s="194"/>
      <c r="GE608" s="194"/>
      <c r="GF608" s="194"/>
      <c r="GG608" s="194"/>
      <c r="GH608" s="194"/>
      <c r="GI608" s="194"/>
      <c r="GJ608" s="194"/>
      <c r="GK608" s="194"/>
      <c r="GL608" s="194"/>
      <c r="GM608" s="194">
        <f t="shared" si="68"/>
        <v>0</v>
      </c>
      <c r="GN608" s="194">
        <f t="shared" si="69"/>
        <v>0</v>
      </c>
      <c r="GO608" s="194"/>
      <c r="GP608" s="194"/>
      <c r="GQ608" s="194"/>
      <c r="GR608" s="194"/>
      <c r="GS608" s="194"/>
      <c r="GT608" s="194"/>
      <c r="GU608" s="194"/>
      <c r="GV608" s="194"/>
      <c r="GW608" s="194"/>
      <c r="GX608" s="194">
        <f t="shared" si="70"/>
        <v>0</v>
      </c>
      <c r="GY608" s="194"/>
      <c r="GZ608" s="194"/>
      <c r="HA608" s="194"/>
      <c r="HB608" s="194"/>
      <c r="HC608" s="194"/>
      <c r="HD608" s="194"/>
      <c r="HE608" s="194"/>
      <c r="HF608" s="194"/>
      <c r="HG608" s="194"/>
      <c r="HH608" s="194"/>
      <c r="HI608" s="194"/>
      <c r="HJ608" s="194"/>
      <c r="HK608" s="194"/>
      <c r="HL608" s="194"/>
      <c r="HM608" s="194"/>
      <c r="HN608" s="194"/>
      <c r="HO608" s="194"/>
      <c r="HP608" s="194"/>
      <c r="HQ608" s="194"/>
      <c r="HR608" s="194"/>
      <c r="HS608" s="194"/>
      <c r="HT608" s="194"/>
      <c r="HU608" s="194"/>
    </row>
    <row r="609" spans="1:229" x14ac:dyDescent="0.25">
      <c r="A609" s="17"/>
      <c r="B609" s="18"/>
      <c r="C609" s="18"/>
      <c r="D609" s="19"/>
      <c r="E609" s="18"/>
      <c r="F609" s="18"/>
      <c r="G609" s="36"/>
      <c r="H609" s="36"/>
      <c r="I609" s="36"/>
      <c r="J609" s="38"/>
      <c r="K609" s="38"/>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7"/>
      <c r="CZ609" s="37"/>
      <c r="DA609" s="37"/>
      <c r="DB609" s="37"/>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37"/>
      <c r="FE609" s="37"/>
      <c r="FF609" s="37"/>
      <c r="FG609" s="37"/>
      <c r="FH609" s="37"/>
      <c r="FI609" s="37"/>
      <c r="FJ609" s="37"/>
      <c r="FK609" s="37"/>
      <c r="FL609" s="37"/>
      <c r="FM609" s="37"/>
      <c r="FN609" s="37"/>
      <c r="FO609" s="37"/>
      <c r="FP609" s="37"/>
      <c r="FQ609" s="37"/>
      <c r="FR609" s="37"/>
      <c r="FS609" s="37"/>
      <c r="FT609" s="37"/>
      <c r="FU609" s="37"/>
      <c r="FV609" s="37"/>
      <c r="FW609" s="37"/>
      <c r="FX609" s="37"/>
      <c r="FY609" s="37"/>
      <c r="FZ609" s="37"/>
      <c r="GA609" s="194"/>
      <c r="GB609" s="194"/>
      <c r="GC609" s="194"/>
      <c r="GD609" s="194"/>
      <c r="GE609" s="194"/>
      <c r="GF609" s="194"/>
      <c r="GG609" s="194"/>
      <c r="GH609" s="194"/>
      <c r="GI609" s="194"/>
      <c r="GJ609" s="194"/>
      <c r="GK609" s="194"/>
      <c r="GL609" s="194"/>
      <c r="GM609" s="194">
        <f t="shared" si="68"/>
        <v>0</v>
      </c>
      <c r="GN609" s="194">
        <f t="shared" si="69"/>
        <v>0</v>
      </c>
      <c r="GO609" s="194"/>
      <c r="GP609" s="194"/>
      <c r="GQ609" s="194"/>
      <c r="GR609" s="194"/>
      <c r="GS609" s="194"/>
      <c r="GT609" s="194"/>
      <c r="GU609" s="194"/>
      <c r="GV609" s="194"/>
      <c r="GW609" s="194"/>
      <c r="GX609" s="194">
        <f t="shared" si="70"/>
        <v>0</v>
      </c>
      <c r="GY609" s="194"/>
      <c r="GZ609" s="194"/>
      <c r="HA609" s="194"/>
      <c r="HB609" s="194"/>
      <c r="HC609" s="194"/>
      <c r="HD609" s="194"/>
      <c r="HE609" s="194"/>
      <c r="HF609" s="194"/>
      <c r="HG609" s="194"/>
      <c r="HH609" s="194"/>
      <c r="HI609" s="194"/>
      <c r="HJ609" s="194"/>
      <c r="HK609" s="194"/>
      <c r="HL609" s="194"/>
      <c r="HM609" s="194"/>
      <c r="HN609" s="194"/>
      <c r="HO609" s="194"/>
      <c r="HP609" s="194"/>
      <c r="HQ609" s="194"/>
      <c r="HR609" s="194"/>
      <c r="HS609" s="194"/>
      <c r="HT609" s="194"/>
      <c r="HU609" s="194"/>
    </row>
    <row r="610" spans="1:229" x14ac:dyDescent="0.25">
      <c r="A610" s="17"/>
      <c r="B610" s="18"/>
      <c r="C610" s="18"/>
      <c r="D610" s="19"/>
      <c r="E610" s="18"/>
      <c r="F610" s="18"/>
      <c r="G610" s="36"/>
      <c r="H610" s="36"/>
      <c r="I610" s="36"/>
      <c r="J610" s="38"/>
      <c r="K610" s="38"/>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7"/>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37"/>
      <c r="FF610" s="37"/>
      <c r="FG610" s="37"/>
      <c r="FH610" s="37"/>
      <c r="FI610" s="37"/>
      <c r="FJ610" s="37"/>
      <c r="FK610" s="37"/>
      <c r="FL610" s="37"/>
      <c r="FM610" s="37"/>
      <c r="FN610" s="37"/>
      <c r="FO610" s="37"/>
      <c r="FP610" s="37"/>
      <c r="FQ610" s="37"/>
      <c r="FR610" s="37"/>
      <c r="FS610" s="37"/>
      <c r="FT610" s="37"/>
      <c r="FU610" s="37"/>
      <c r="FV610" s="37"/>
      <c r="FW610" s="37"/>
      <c r="FX610" s="37"/>
      <c r="FY610" s="37"/>
      <c r="FZ610" s="37"/>
      <c r="GA610" s="194"/>
      <c r="GB610" s="194"/>
      <c r="GC610" s="194"/>
      <c r="GD610" s="194"/>
      <c r="GE610" s="194"/>
      <c r="GF610" s="194"/>
      <c r="GG610" s="194"/>
      <c r="GH610" s="194"/>
      <c r="GI610" s="194"/>
      <c r="GJ610" s="194"/>
      <c r="GK610" s="194"/>
      <c r="GL610" s="194"/>
      <c r="GM610" s="194">
        <f t="shared" si="68"/>
        <v>0</v>
      </c>
      <c r="GN610" s="194">
        <f t="shared" si="69"/>
        <v>0</v>
      </c>
      <c r="GO610" s="194"/>
      <c r="GP610" s="194"/>
      <c r="GQ610" s="194"/>
      <c r="GR610" s="194"/>
      <c r="GS610" s="194"/>
      <c r="GT610" s="194"/>
      <c r="GU610" s="194"/>
      <c r="GV610" s="194"/>
      <c r="GW610" s="194"/>
      <c r="GX610" s="194">
        <f t="shared" si="70"/>
        <v>0</v>
      </c>
      <c r="GY610" s="194"/>
      <c r="GZ610" s="194"/>
      <c r="HA610" s="194"/>
      <c r="HB610" s="194"/>
      <c r="HC610" s="194"/>
      <c r="HD610" s="194"/>
      <c r="HE610" s="194"/>
      <c r="HF610" s="194"/>
      <c r="HG610" s="194"/>
      <c r="HH610" s="194"/>
      <c r="HI610" s="194"/>
      <c r="HJ610" s="194"/>
      <c r="HK610" s="194"/>
      <c r="HL610" s="194"/>
      <c r="HM610" s="194"/>
      <c r="HN610" s="194"/>
      <c r="HO610" s="194"/>
      <c r="HP610" s="194"/>
      <c r="HQ610" s="194"/>
      <c r="HR610" s="194"/>
      <c r="HS610" s="194"/>
      <c r="HT610" s="194"/>
      <c r="HU610" s="194"/>
    </row>
    <row r="611" spans="1:229" x14ac:dyDescent="0.25">
      <c r="A611" s="17"/>
      <c r="B611" s="18"/>
      <c r="C611" s="18"/>
      <c r="D611" s="19"/>
      <c r="E611" s="18"/>
      <c r="F611" s="18"/>
      <c r="G611" s="36"/>
      <c r="H611" s="36"/>
      <c r="I611" s="36"/>
      <c r="J611" s="38"/>
      <c r="K611" s="38"/>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7"/>
      <c r="CZ611" s="37"/>
      <c r="DA611" s="37"/>
      <c r="DB611" s="37"/>
      <c r="DC611" s="37"/>
      <c r="DD611" s="37"/>
      <c r="DE611" s="37"/>
      <c r="DF611" s="37"/>
      <c r="DG611" s="37"/>
      <c r="DH611" s="37"/>
      <c r="DI611" s="37"/>
      <c r="DJ611" s="37"/>
      <c r="DK611" s="37"/>
      <c r="DL611" s="37"/>
      <c r="DM611" s="37"/>
      <c r="DN611" s="37"/>
      <c r="DO611" s="37"/>
      <c r="DP611" s="37"/>
      <c r="DQ611" s="37"/>
      <c r="DR611" s="37"/>
      <c r="DS611" s="37"/>
      <c r="DT611" s="37"/>
      <c r="DU611" s="37"/>
      <c r="DV611" s="37"/>
      <c r="DW611" s="37"/>
      <c r="DX611" s="37"/>
      <c r="DY611" s="37"/>
      <c r="DZ611" s="37"/>
      <c r="EA611" s="37"/>
      <c r="EB611" s="37"/>
      <c r="EC611" s="37"/>
      <c r="ED611" s="37"/>
      <c r="EE611" s="37"/>
      <c r="EF611" s="37"/>
      <c r="EG611" s="37"/>
      <c r="EH611" s="37"/>
      <c r="EI611" s="37"/>
      <c r="EJ611" s="37"/>
      <c r="EK611" s="37"/>
      <c r="EL611" s="37"/>
      <c r="EM611" s="37"/>
      <c r="EN611" s="37"/>
      <c r="EO611" s="37"/>
      <c r="EP611" s="37"/>
      <c r="EQ611" s="37"/>
      <c r="ER611" s="37"/>
      <c r="ES611" s="37"/>
      <c r="ET611" s="37"/>
      <c r="EU611" s="37"/>
      <c r="EV611" s="37"/>
      <c r="EW611" s="37"/>
      <c r="EX611" s="37"/>
      <c r="EY611" s="37"/>
      <c r="EZ611" s="37"/>
      <c r="FA611" s="37"/>
      <c r="FB611" s="37"/>
      <c r="FC611" s="37"/>
      <c r="FD611" s="37"/>
      <c r="FE611" s="37"/>
      <c r="FF611" s="37"/>
      <c r="FG611" s="37"/>
      <c r="FH611" s="37"/>
      <c r="FI611" s="37"/>
      <c r="FJ611" s="37"/>
      <c r="FK611" s="37"/>
      <c r="FL611" s="37"/>
      <c r="FM611" s="37"/>
      <c r="FN611" s="37"/>
      <c r="FO611" s="37"/>
      <c r="FP611" s="37"/>
      <c r="FQ611" s="37"/>
      <c r="FR611" s="37"/>
      <c r="FS611" s="37"/>
      <c r="FT611" s="37"/>
      <c r="FU611" s="37"/>
      <c r="FV611" s="37"/>
      <c r="FW611" s="37"/>
      <c r="FX611" s="37"/>
      <c r="FY611" s="37"/>
      <c r="FZ611" s="37"/>
      <c r="GA611" s="194"/>
      <c r="GB611" s="194"/>
      <c r="GC611" s="194"/>
      <c r="GD611" s="194"/>
      <c r="GE611" s="194"/>
      <c r="GF611" s="194"/>
      <c r="GG611" s="194"/>
      <c r="GH611" s="194"/>
      <c r="GI611" s="194"/>
      <c r="GJ611" s="194"/>
      <c r="GK611" s="194"/>
      <c r="GL611" s="194"/>
      <c r="GM611" s="194">
        <f t="shared" si="68"/>
        <v>0</v>
      </c>
      <c r="GN611" s="194">
        <f t="shared" si="69"/>
        <v>0</v>
      </c>
      <c r="GO611" s="194"/>
      <c r="GP611" s="194"/>
      <c r="GQ611" s="194"/>
      <c r="GR611" s="194"/>
      <c r="GS611" s="194"/>
      <c r="GT611" s="194"/>
      <c r="GU611" s="194"/>
      <c r="GV611" s="194"/>
      <c r="GW611" s="194"/>
      <c r="GX611" s="194">
        <f t="shared" si="70"/>
        <v>0</v>
      </c>
      <c r="GY611" s="194"/>
      <c r="GZ611" s="194"/>
      <c r="HA611" s="194"/>
      <c r="HB611" s="194"/>
      <c r="HC611" s="194"/>
      <c r="HD611" s="194"/>
      <c r="HE611" s="194"/>
      <c r="HF611" s="194"/>
      <c r="HG611" s="194"/>
      <c r="HH611" s="194"/>
      <c r="HI611" s="194"/>
      <c r="HJ611" s="194"/>
      <c r="HK611" s="194"/>
      <c r="HL611" s="194"/>
      <c r="HM611" s="194"/>
      <c r="HN611" s="194"/>
      <c r="HO611" s="194"/>
      <c r="HP611" s="194"/>
      <c r="HQ611" s="194"/>
      <c r="HR611" s="194"/>
      <c r="HS611" s="194"/>
      <c r="HT611" s="194"/>
      <c r="HU611" s="194"/>
    </row>
    <row r="612" spans="1:229" x14ac:dyDescent="0.25">
      <c r="A612" s="17"/>
      <c r="B612" s="18"/>
      <c r="C612" s="18"/>
      <c r="D612" s="19"/>
      <c r="E612" s="18"/>
      <c r="F612" s="18"/>
      <c r="G612" s="36"/>
      <c r="H612" s="36"/>
      <c r="I612" s="36"/>
      <c r="J612" s="38"/>
      <c r="K612" s="38"/>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7"/>
      <c r="CZ612" s="37"/>
      <c r="DA612" s="37"/>
      <c r="DB612" s="37"/>
      <c r="DC612" s="37"/>
      <c r="DD612" s="37"/>
      <c r="DE612" s="37"/>
      <c r="DF612" s="37"/>
      <c r="DG612" s="37"/>
      <c r="DH612" s="37"/>
      <c r="DI612" s="37"/>
      <c r="DJ612" s="37"/>
      <c r="DK612" s="37"/>
      <c r="DL612" s="37"/>
      <c r="DM612" s="37"/>
      <c r="DN612" s="37"/>
      <c r="DO612" s="37"/>
      <c r="DP612" s="37"/>
      <c r="DQ612" s="37"/>
      <c r="DR612" s="37"/>
      <c r="DS612" s="37"/>
      <c r="DT612" s="37"/>
      <c r="DU612" s="37"/>
      <c r="DV612" s="37"/>
      <c r="DW612" s="37"/>
      <c r="DX612" s="37"/>
      <c r="DY612" s="37"/>
      <c r="DZ612" s="37"/>
      <c r="EA612" s="37"/>
      <c r="EB612" s="37"/>
      <c r="EC612" s="37"/>
      <c r="ED612" s="37"/>
      <c r="EE612" s="37"/>
      <c r="EF612" s="37"/>
      <c r="EG612" s="37"/>
      <c r="EH612" s="37"/>
      <c r="EI612" s="37"/>
      <c r="EJ612" s="37"/>
      <c r="EK612" s="37"/>
      <c r="EL612" s="37"/>
      <c r="EM612" s="37"/>
      <c r="EN612" s="37"/>
      <c r="EO612" s="37"/>
      <c r="EP612" s="37"/>
      <c r="EQ612" s="37"/>
      <c r="ER612" s="37"/>
      <c r="ES612" s="37"/>
      <c r="ET612" s="37"/>
      <c r="EU612" s="37"/>
      <c r="EV612" s="37"/>
      <c r="EW612" s="37"/>
      <c r="EX612" s="37"/>
      <c r="EY612" s="37"/>
      <c r="EZ612" s="37"/>
      <c r="FA612" s="37"/>
      <c r="FB612" s="37"/>
      <c r="FC612" s="37"/>
      <c r="FD612" s="37"/>
      <c r="FE612" s="37"/>
      <c r="FF612" s="37"/>
      <c r="FG612" s="37"/>
      <c r="FH612" s="37"/>
      <c r="FI612" s="37"/>
      <c r="FJ612" s="37"/>
      <c r="FK612" s="37"/>
      <c r="FL612" s="37"/>
      <c r="FM612" s="37"/>
      <c r="FN612" s="37"/>
      <c r="FO612" s="37"/>
      <c r="FP612" s="37"/>
      <c r="FQ612" s="37"/>
      <c r="FR612" s="37"/>
      <c r="FS612" s="37"/>
      <c r="FT612" s="37"/>
      <c r="FU612" s="37"/>
      <c r="FV612" s="37"/>
      <c r="FW612" s="37"/>
      <c r="FX612" s="37"/>
      <c r="FY612" s="37"/>
      <c r="FZ612" s="37"/>
      <c r="GA612" s="194"/>
      <c r="GB612" s="194"/>
      <c r="GC612" s="194"/>
      <c r="GD612" s="194"/>
      <c r="GE612" s="194"/>
      <c r="GF612" s="194"/>
      <c r="GG612" s="194"/>
      <c r="GH612" s="194"/>
      <c r="GI612" s="194"/>
      <c r="GJ612" s="194"/>
      <c r="GK612" s="194"/>
      <c r="GL612" s="194"/>
      <c r="GM612" s="194">
        <f t="shared" si="68"/>
        <v>0</v>
      </c>
      <c r="GN612" s="194">
        <f t="shared" si="69"/>
        <v>0</v>
      </c>
      <c r="GO612" s="194"/>
      <c r="GP612" s="194"/>
      <c r="GQ612" s="194"/>
      <c r="GR612" s="194"/>
      <c r="GS612" s="194"/>
      <c r="GT612" s="194"/>
      <c r="GU612" s="194"/>
      <c r="GV612" s="194"/>
      <c r="GW612" s="194"/>
      <c r="GX612" s="194">
        <f t="shared" si="70"/>
        <v>0</v>
      </c>
      <c r="GY612" s="194"/>
      <c r="GZ612" s="194"/>
      <c r="HA612" s="194"/>
      <c r="HB612" s="194"/>
      <c r="HC612" s="194"/>
      <c r="HD612" s="194"/>
      <c r="HE612" s="194"/>
      <c r="HF612" s="194"/>
      <c r="HG612" s="194"/>
      <c r="HH612" s="194"/>
      <c r="HI612" s="194"/>
      <c r="HJ612" s="194"/>
      <c r="HK612" s="194"/>
      <c r="HL612" s="194"/>
      <c r="HM612" s="194"/>
      <c r="HN612" s="194"/>
      <c r="HO612" s="194"/>
      <c r="HP612" s="194"/>
      <c r="HQ612" s="194"/>
      <c r="HR612" s="194"/>
      <c r="HS612" s="194"/>
      <c r="HT612" s="194"/>
      <c r="HU612" s="194"/>
    </row>
    <row r="613" spans="1:229" x14ac:dyDescent="0.25">
      <c r="A613" s="17"/>
      <c r="B613" s="18"/>
      <c r="C613" s="18"/>
      <c r="D613" s="19"/>
      <c r="E613" s="18"/>
      <c r="F613" s="18"/>
      <c r="G613" s="36"/>
      <c r="H613" s="36"/>
      <c r="I613" s="36"/>
      <c r="J613" s="38"/>
      <c r="K613" s="38"/>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7"/>
      <c r="CZ613" s="37"/>
      <c r="DA613" s="37"/>
      <c r="DB613" s="37"/>
      <c r="DC613" s="37"/>
      <c r="DD613" s="37"/>
      <c r="DE613" s="37"/>
      <c r="DF613" s="37"/>
      <c r="DG613" s="37"/>
      <c r="DH613" s="37"/>
      <c r="DI613" s="37"/>
      <c r="DJ613" s="37"/>
      <c r="DK613" s="37"/>
      <c r="DL613" s="37"/>
      <c r="DM613" s="37"/>
      <c r="DN613" s="37"/>
      <c r="DO613" s="37"/>
      <c r="DP613" s="37"/>
      <c r="DQ613" s="37"/>
      <c r="DR613" s="37"/>
      <c r="DS613" s="37"/>
      <c r="DT613" s="37"/>
      <c r="DU613" s="37"/>
      <c r="DV613" s="37"/>
      <c r="DW613" s="37"/>
      <c r="DX613" s="37"/>
      <c r="DY613" s="37"/>
      <c r="DZ613" s="37"/>
      <c r="EA613" s="37"/>
      <c r="EB613" s="37"/>
      <c r="EC613" s="37"/>
      <c r="ED613" s="37"/>
      <c r="EE613" s="37"/>
      <c r="EF613" s="37"/>
      <c r="EG613" s="37"/>
      <c r="EH613" s="37"/>
      <c r="EI613" s="37"/>
      <c r="EJ613" s="37"/>
      <c r="EK613" s="37"/>
      <c r="EL613" s="37"/>
      <c r="EM613" s="37"/>
      <c r="EN613" s="37"/>
      <c r="EO613" s="37"/>
      <c r="EP613" s="37"/>
      <c r="EQ613" s="37"/>
      <c r="ER613" s="37"/>
      <c r="ES613" s="37"/>
      <c r="ET613" s="37"/>
      <c r="EU613" s="37"/>
      <c r="EV613" s="37"/>
      <c r="EW613" s="37"/>
      <c r="EX613" s="37"/>
      <c r="EY613" s="37"/>
      <c r="EZ613" s="37"/>
      <c r="FA613" s="37"/>
      <c r="FB613" s="37"/>
      <c r="FC613" s="37"/>
      <c r="FD613" s="37"/>
      <c r="FE613" s="37"/>
      <c r="FF613" s="37"/>
      <c r="FG613" s="37"/>
      <c r="FH613" s="37"/>
      <c r="FI613" s="37"/>
      <c r="FJ613" s="37"/>
      <c r="FK613" s="37"/>
      <c r="FL613" s="37"/>
      <c r="FM613" s="37"/>
      <c r="FN613" s="37"/>
      <c r="FO613" s="37"/>
      <c r="FP613" s="37"/>
      <c r="FQ613" s="37"/>
      <c r="FR613" s="37"/>
      <c r="FS613" s="37"/>
      <c r="FT613" s="37"/>
      <c r="FU613" s="37"/>
      <c r="FV613" s="37"/>
      <c r="FW613" s="37"/>
      <c r="FX613" s="37"/>
      <c r="FY613" s="37"/>
      <c r="FZ613" s="37"/>
      <c r="GA613" s="194"/>
      <c r="GB613" s="194"/>
      <c r="GC613" s="194"/>
      <c r="GD613" s="194"/>
      <c r="GE613" s="194"/>
      <c r="GF613" s="194"/>
      <c r="GG613" s="194"/>
      <c r="GH613" s="194"/>
      <c r="GI613" s="194"/>
      <c r="GJ613" s="194"/>
      <c r="GK613" s="194"/>
      <c r="GL613" s="194"/>
      <c r="GM613" s="194">
        <f t="shared" si="68"/>
        <v>0</v>
      </c>
      <c r="GN613" s="194">
        <f t="shared" si="69"/>
        <v>0</v>
      </c>
      <c r="GO613" s="194"/>
      <c r="GP613" s="194"/>
      <c r="GQ613" s="194"/>
      <c r="GR613" s="194"/>
      <c r="GS613" s="194"/>
      <c r="GT613" s="194"/>
      <c r="GU613" s="194"/>
      <c r="GV613" s="194"/>
      <c r="GW613" s="194"/>
      <c r="GX613" s="194">
        <f t="shared" si="70"/>
        <v>0</v>
      </c>
      <c r="GY613" s="194"/>
      <c r="GZ613" s="194"/>
      <c r="HA613" s="194"/>
      <c r="HB613" s="194"/>
      <c r="HC613" s="194"/>
      <c r="HD613" s="194"/>
      <c r="HE613" s="194"/>
      <c r="HF613" s="194"/>
      <c r="HG613" s="194"/>
      <c r="HH613" s="194"/>
      <c r="HI613" s="194"/>
      <c r="HJ613" s="194"/>
      <c r="HK613" s="194"/>
      <c r="HL613" s="194"/>
      <c r="HM613" s="194"/>
      <c r="HN613" s="194"/>
      <c r="HO613" s="194"/>
      <c r="HP613" s="194"/>
      <c r="HQ613" s="194"/>
      <c r="HR613" s="194"/>
      <c r="HS613" s="194"/>
      <c r="HT613" s="194"/>
      <c r="HU613" s="194"/>
    </row>
    <row r="614" spans="1:229" x14ac:dyDescent="0.25">
      <c r="A614" s="17"/>
      <c r="B614" s="18"/>
      <c r="C614" s="18"/>
      <c r="D614" s="19"/>
      <c r="E614" s="18"/>
      <c r="F614" s="18"/>
      <c r="G614" s="36"/>
      <c r="H614" s="36"/>
      <c r="I614" s="36"/>
      <c r="J614" s="38"/>
      <c r="K614" s="38"/>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7"/>
      <c r="CZ614" s="37"/>
      <c r="DA614" s="37"/>
      <c r="DB614" s="37"/>
      <c r="DC614" s="37"/>
      <c r="DD614" s="37"/>
      <c r="DE614" s="37"/>
      <c r="DF614" s="37"/>
      <c r="DG614" s="37"/>
      <c r="DH614" s="37"/>
      <c r="DI614" s="37"/>
      <c r="DJ614" s="37"/>
      <c r="DK614" s="37"/>
      <c r="DL614" s="37"/>
      <c r="DM614" s="37"/>
      <c r="DN614" s="37"/>
      <c r="DO614" s="37"/>
      <c r="DP614" s="37"/>
      <c r="DQ614" s="37"/>
      <c r="DR614" s="37"/>
      <c r="DS614" s="37"/>
      <c r="DT614" s="37"/>
      <c r="DU614" s="37"/>
      <c r="DV614" s="37"/>
      <c r="DW614" s="37"/>
      <c r="DX614" s="37"/>
      <c r="DY614" s="37"/>
      <c r="DZ614" s="37"/>
      <c r="EA614" s="37"/>
      <c r="EB614" s="37"/>
      <c r="EC614" s="37"/>
      <c r="ED614" s="37"/>
      <c r="EE614" s="37"/>
      <c r="EF614" s="37"/>
      <c r="EG614" s="37"/>
      <c r="EH614" s="37"/>
      <c r="EI614" s="37"/>
      <c r="EJ614" s="37"/>
      <c r="EK614" s="37"/>
      <c r="EL614" s="37"/>
      <c r="EM614" s="37"/>
      <c r="EN614" s="37"/>
      <c r="EO614" s="37"/>
      <c r="EP614" s="37"/>
      <c r="EQ614" s="37"/>
      <c r="ER614" s="37"/>
      <c r="ES614" s="37"/>
      <c r="ET614" s="37"/>
      <c r="EU614" s="37"/>
      <c r="EV614" s="37"/>
      <c r="EW614" s="37"/>
      <c r="EX614" s="37"/>
      <c r="EY614" s="37"/>
      <c r="EZ614" s="37"/>
      <c r="FA614" s="37"/>
      <c r="FB614" s="37"/>
      <c r="FC614" s="37"/>
      <c r="FD614" s="37"/>
      <c r="FE614" s="37"/>
      <c r="FF614" s="37"/>
      <c r="FG614" s="37"/>
      <c r="FH614" s="37"/>
      <c r="FI614" s="37"/>
      <c r="FJ614" s="37"/>
      <c r="FK614" s="37"/>
      <c r="FL614" s="37"/>
      <c r="FM614" s="37"/>
      <c r="FN614" s="37"/>
      <c r="FO614" s="37"/>
      <c r="FP614" s="37"/>
      <c r="FQ614" s="37"/>
      <c r="FR614" s="37"/>
      <c r="FS614" s="37"/>
      <c r="FT614" s="37"/>
      <c r="FU614" s="37"/>
      <c r="FV614" s="37"/>
      <c r="FW614" s="37"/>
      <c r="FX614" s="37"/>
      <c r="FY614" s="37"/>
      <c r="FZ614" s="37"/>
      <c r="GA614" s="194"/>
      <c r="GB614" s="194"/>
      <c r="GC614" s="194"/>
      <c r="GD614" s="194"/>
      <c r="GE614" s="194"/>
      <c r="GF614" s="194"/>
      <c r="GG614" s="194"/>
      <c r="GH614" s="194"/>
      <c r="GI614" s="194"/>
      <c r="GJ614" s="194"/>
      <c r="GK614" s="194"/>
      <c r="GL614" s="194"/>
      <c r="GM614" s="194">
        <f t="shared" si="68"/>
        <v>0</v>
      </c>
      <c r="GN614" s="194">
        <f t="shared" si="69"/>
        <v>0</v>
      </c>
      <c r="GO614" s="194"/>
      <c r="GP614" s="194"/>
      <c r="GQ614" s="194"/>
      <c r="GR614" s="194"/>
      <c r="GS614" s="194"/>
      <c r="GT614" s="194"/>
      <c r="GU614" s="194"/>
      <c r="GV614" s="194"/>
      <c r="GW614" s="194"/>
      <c r="GX614" s="194">
        <f t="shared" si="70"/>
        <v>0</v>
      </c>
      <c r="GY614" s="194"/>
      <c r="GZ614" s="194"/>
      <c r="HA614" s="194"/>
      <c r="HB614" s="194"/>
      <c r="HC614" s="194"/>
      <c r="HD614" s="194"/>
      <c r="HE614" s="194"/>
      <c r="HF614" s="194"/>
      <c r="HG614" s="194"/>
      <c r="HH614" s="194"/>
      <c r="HI614" s="194"/>
      <c r="HJ614" s="194"/>
      <c r="HK614" s="194"/>
      <c r="HL614" s="194"/>
      <c r="HM614" s="194"/>
      <c r="HN614" s="194"/>
      <c r="HO614" s="194"/>
      <c r="HP614" s="194"/>
      <c r="HQ614" s="194"/>
      <c r="HR614" s="194"/>
      <c r="HS614" s="194"/>
      <c r="HT614" s="194"/>
      <c r="HU614" s="194"/>
    </row>
    <row r="615" spans="1:229" x14ac:dyDescent="0.25">
      <c r="A615" s="17"/>
      <c r="B615" s="18"/>
      <c r="C615" s="18"/>
      <c r="D615" s="19"/>
      <c r="E615" s="18"/>
      <c r="F615" s="18"/>
      <c r="G615" s="36"/>
      <c r="H615" s="36"/>
      <c r="I615" s="36"/>
      <c r="J615" s="38"/>
      <c r="K615" s="38"/>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7"/>
      <c r="CZ615" s="37"/>
      <c r="DA615" s="37"/>
      <c r="DB615" s="37"/>
      <c r="DC615" s="37"/>
      <c r="DD615" s="37"/>
      <c r="DE615" s="37"/>
      <c r="DF615" s="37"/>
      <c r="DG615" s="37"/>
      <c r="DH615" s="37"/>
      <c r="DI615" s="37"/>
      <c r="DJ615" s="37"/>
      <c r="DK615" s="37"/>
      <c r="DL615" s="37"/>
      <c r="DM615" s="37"/>
      <c r="DN615" s="37"/>
      <c r="DO615" s="37"/>
      <c r="DP615" s="37"/>
      <c r="DQ615" s="37"/>
      <c r="DR615" s="37"/>
      <c r="DS615" s="37"/>
      <c r="DT615" s="37"/>
      <c r="DU615" s="37"/>
      <c r="DV615" s="37"/>
      <c r="DW615" s="37"/>
      <c r="DX615" s="37"/>
      <c r="DY615" s="37"/>
      <c r="DZ615" s="37"/>
      <c r="EA615" s="37"/>
      <c r="EB615" s="37"/>
      <c r="EC615" s="37"/>
      <c r="ED615" s="37"/>
      <c r="EE615" s="37"/>
      <c r="EF615" s="37"/>
      <c r="EG615" s="37"/>
      <c r="EH615" s="37"/>
      <c r="EI615" s="37"/>
      <c r="EJ615" s="37"/>
      <c r="EK615" s="37"/>
      <c r="EL615" s="37"/>
      <c r="EM615" s="37"/>
      <c r="EN615" s="37"/>
      <c r="EO615" s="37"/>
      <c r="EP615" s="37"/>
      <c r="EQ615" s="37"/>
      <c r="ER615" s="37"/>
      <c r="ES615" s="37"/>
      <c r="ET615" s="37"/>
      <c r="EU615" s="37"/>
      <c r="EV615" s="37"/>
      <c r="EW615" s="37"/>
      <c r="EX615" s="37"/>
      <c r="EY615" s="37"/>
      <c r="EZ615" s="37"/>
      <c r="FA615" s="37"/>
      <c r="FB615" s="37"/>
      <c r="FC615" s="37"/>
      <c r="FD615" s="37"/>
      <c r="FE615" s="37"/>
      <c r="FF615" s="37"/>
      <c r="FG615" s="37"/>
      <c r="FH615" s="37"/>
      <c r="FI615" s="37"/>
      <c r="FJ615" s="37"/>
      <c r="FK615" s="37"/>
      <c r="FL615" s="37"/>
      <c r="FM615" s="37"/>
      <c r="FN615" s="37"/>
      <c r="FO615" s="37"/>
      <c r="FP615" s="37"/>
      <c r="FQ615" s="37"/>
      <c r="FR615" s="37"/>
      <c r="FS615" s="37"/>
      <c r="FT615" s="37"/>
      <c r="FU615" s="37"/>
      <c r="FV615" s="37"/>
      <c r="FW615" s="37"/>
      <c r="FX615" s="37"/>
      <c r="FY615" s="37"/>
      <c r="FZ615" s="37"/>
      <c r="GA615" s="194"/>
      <c r="GB615" s="194"/>
      <c r="GC615" s="194"/>
      <c r="GD615" s="194"/>
      <c r="GE615" s="194"/>
      <c r="GF615" s="194"/>
      <c r="GG615" s="194"/>
      <c r="GH615" s="194"/>
      <c r="GI615" s="194"/>
      <c r="GJ615" s="194"/>
      <c r="GK615" s="194"/>
      <c r="GL615" s="194"/>
      <c r="GM615" s="194">
        <f t="shared" si="68"/>
        <v>0</v>
      </c>
      <c r="GN615" s="194">
        <f t="shared" si="69"/>
        <v>0</v>
      </c>
      <c r="GO615" s="194"/>
      <c r="GP615" s="194"/>
      <c r="GQ615" s="194"/>
      <c r="GR615" s="194"/>
      <c r="GS615" s="194"/>
      <c r="GT615" s="194"/>
      <c r="GU615" s="194"/>
      <c r="GV615" s="194"/>
      <c r="GW615" s="194"/>
      <c r="GX615" s="194">
        <f t="shared" si="70"/>
        <v>0</v>
      </c>
      <c r="GY615" s="194"/>
      <c r="GZ615" s="194"/>
      <c r="HA615" s="194"/>
      <c r="HB615" s="194"/>
      <c r="HC615" s="194"/>
      <c r="HD615" s="194"/>
      <c r="HE615" s="194"/>
      <c r="HF615" s="194"/>
      <c r="HG615" s="194"/>
      <c r="HH615" s="194"/>
      <c r="HI615" s="194"/>
      <c r="HJ615" s="194"/>
      <c r="HK615" s="194"/>
      <c r="HL615" s="194"/>
      <c r="HM615" s="194"/>
      <c r="HN615" s="194"/>
      <c r="HO615" s="194"/>
      <c r="HP615" s="194"/>
      <c r="HQ615" s="194"/>
      <c r="HR615" s="194"/>
      <c r="HS615" s="194"/>
      <c r="HT615" s="194"/>
      <c r="HU615" s="194"/>
    </row>
    <row r="616" spans="1:229" x14ac:dyDescent="0.25">
      <c r="A616" s="17"/>
      <c r="B616" s="18"/>
      <c r="C616" s="18"/>
      <c r="D616" s="19"/>
      <c r="E616" s="18"/>
      <c r="F616" s="18"/>
      <c r="G616" s="36"/>
      <c r="H616" s="36"/>
      <c r="I616" s="36"/>
      <c r="J616" s="38"/>
      <c r="K616" s="38"/>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7"/>
      <c r="CZ616" s="37"/>
      <c r="DA616" s="37"/>
      <c r="DB616" s="37"/>
      <c r="DC616" s="37"/>
      <c r="DD616" s="37"/>
      <c r="DE616" s="37"/>
      <c r="DF616" s="37"/>
      <c r="DG616" s="37"/>
      <c r="DH616" s="37"/>
      <c r="DI616" s="37"/>
      <c r="DJ616" s="37"/>
      <c r="DK616" s="37"/>
      <c r="DL616" s="37"/>
      <c r="DM616" s="37"/>
      <c r="DN616" s="37"/>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37"/>
      <c r="ER616" s="37"/>
      <c r="ES616" s="37"/>
      <c r="ET616" s="37"/>
      <c r="EU616" s="37"/>
      <c r="EV616" s="37"/>
      <c r="EW616" s="37"/>
      <c r="EX616" s="37"/>
      <c r="EY616" s="37"/>
      <c r="EZ616" s="37"/>
      <c r="FA616" s="37"/>
      <c r="FB616" s="37"/>
      <c r="FC616" s="37"/>
      <c r="FD616" s="37"/>
      <c r="FE616" s="37"/>
      <c r="FF616" s="37"/>
      <c r="FG616" s="37"/>
      <c r="FH616" s="37"/>
      <c r="FI616" s="37"/>
      <c r="FJ616" s="37"/>
      <c r="FK616" s="37"/>
      <c r="FL616" s="37"/>
      <c r="FM616" s="37"/>
      <c r="FN616" s="37"/>
      <c r="FO616" s="37"/>
      <c r="FP616" s="37"/>
      <c r="FQ616" s="37"/>
      <c r="FR616" s="37"/>
      <c r="FS616" s="37"/>
      <c r="FT616" s="37"/>
      <c r="FU616" s="37"/>
      <c r="FV616" s="37"/>
      <c r="FW616" s="37"/>
      <c r="FX616" s="37"/>
      <c r="FY616" s="37"/>
      <c r="FZ616" s="37"/>
      <c r="GA616" s="194"/>
      <c r="GB616" s="194"/>
      <c r="GC616" s="194"/>
      <c r="GD616" s="194"/>
      <c r="GE616" s="194"/>
      <c r="GF616" s="194"/>
      <c r="GG616" s="194"/>
      <c r="GH616" s="194"/>
      <c r="GI616" s="194"/>
      <c r="GJ616" s="194"/>
      <c r="GK616" s="194"/>
      <c r="GL616" s="194"/>
      <c r="GM616" s="194">
        <f t="shared" si="68"/>
        <v>0</v>
      </c>
      <c r="GN616" s="194">
        <f t="shared" si="69"/>
        <v>0</v>
      </c>
      <c r="GO616" s="194"/>
      <c r="GP616" s="194"/>
      <c r="GQ616" s="194"/>
      <c r="GR616" s="194"/>
      <c r="GS616" s="194"/>
      <c r="GT616" s="194"/>
      <c r="GU616" s="194"/>
      <c r="GV616" s="194"/>
      <c r="GW616" s="194"/>
      <c r="GX616" s="194">
        <f t="shared" si="70"/>
        <v>0</v>
      </c>
      <c r="GY616" s="194"/>
      <c r="GZ616" s="194"/>
      <c r="HA616" s="194"/>
      <c r="HB616" s="194"/>
      <c r="HC616" s="194"/>
      <c r="HD616" s="194"/>
      <c r="HE616" s="194"/>
      <c r="HF616" s="194"/>
      <c r="HG616" s="194"/>
      <c r="HH616" s="194"/>
      <c r="HI616" s="194"/>
      <c r="HJ616" s="194"/>
      <c r="HK616" s="194"/>
      <c r="HL616" s="194"/>
      <c r="HM616" s="194"/>
      <c r="HN616" s="194"/>
      <c r="HO616" s="194"/>
      <c r="HP616" s="194"/>
      <c r="HQ616" s="194"/>
      <c r="HR616" s="194"/>
      <c r="HS616" s="194"/>
      <c r="HT616" s="194"/>
      <c r="HU616" s="194"/>
    </row>
    <row r="617" spans="1:229" x14ac:dyDescent="0.25">
      <c r="A617" s="17"/>
      <c r="B617" s="18"/>
      <c r="C617" s="18"/>
      <c r="D617" s="19"/>
      <c r="E617" s="18"/>
      <c r="F617" s="18"/>
      <c r="G617" s="36"/>
      <c r="H617" s="36"/>
      <c r="I617" s="36"/>
      <c r="J617" s="38"/>
      <c r="K617" s="38"/>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7"/>
      <c r="CZ617" s="37"/>
      <c r="DA617" s="37"/>
      <c r="DB617" s="37"/>
      <c r="DC617" s="37"/>
      <c r="DD617" s="37"/>
      <c r="DE617" s="37"/>
      <c r="DF617" s="37"/>
      <c r="DG617" s="37"/>
      <c r="DH617" s="37"/>
      <c r="DI617" s="37"/>
      <c r="DJ617" s="37"/>
      <c r="DK617" s="37"/>
      <c r="DL617" s="37"/>
      <c r="DM617" s="37"/>
      <c r="DN617" s="37"/>
      <c r="DO617" s="37"/>
      <c r="DP617" s="37"/>
      <c r="DQ617" s="37"/>
      <c r="DR617" s="37"/>
      <c r="DS617" s="37"/>
      <c r="DT617" s="37"/>
      <c r="DU617" s="37"/>
      <c r="DV617" s="37"/>
      <c r="DW617" s="37"/>
      <c r="DX617" s="37"/>
      <c r="DY617" s="37"/>
      <c r="DZ617" s="37"/>
      <c r="EA617" s="37"/>
      <c r="EB617" s="37"/>
      <c r="EC617" s="37"/>
      <c r="ED617" s="37"/>
      <c r="EE617" s="37"/>
      <c r="EF617" s="37"/>
      <c r="EG617" s="37"/>
      <c r="EH617" s="37"/>
      <c r="EI617" s="37"/>
      <c r="EJ617" s="37"/>
      <c r="EK617" s="37"/>
      <c r="EL617" s="37"/>
      <c r="EM617" s="37"/>
      <c r="EN617" s="37"/>
      <c r="EO617" s="37"/>
      <c r="EP617" s="37"/>
      <c r="EQ617" s="37"/>
      <c r="ER617" s="37"/>
      <c r="ES617" s="37"/>
      <c r="ET617" s="37"/>
      <c r="EU617" s="37"/>
      <c r="EV617" s="37"/>
      <c r="EW617" s="37"/>
      <c r="EX617" s="37"/>
      <c r="EY617" s="37"/>
      <c r="EZ617" s="37"/>
      <c r="FA617" s="37"/>
      <c r="FB617" s="37"/>
      <c r="FC617" s="37"/>
      <c r="FD617" s="37"/>
      <c r="FE617" s="37"/>
      <c r="FF617" s="37"/>
      <c r="FG617" s="37"/>
      <c r="FH617" s="37"/>
      <c r="FI617" s="37"/>
      <c r="FJ617" s="37"/>
      <c r="FK617" s="37"/>
      <c r="FL617" s="37"/>
      <c r="FM617" s="37"/>
      <c r="FN617" s="37"/>
      <c r="FO617" s="37"/>
      <c r="FP617" s="37"/>
      <c r="FQ617" s="37"/>
      <c r="FR617" s="37"/>
      <c r="FS617" s="37"/>
      <c r="FT617" s="37"/>
      <c r="FU617" s="37"/>
      <c r="FV617" s="37"/>
      <c r="FW617" s="37"/>
      <c r="FX617" s="37"/>
      <c r="FY617" s="37"/>
      <c r="FZ617" s="37"/>
      <c r="GA617" s="194"/>
      <c r="GB617" s="194"/>
      <c r="GC617" s="194"/>
      <c r="GD617" s="194"/>
      <c r="GE617" s="194"/>
      <c r="GF617" s="194"/>
      <c r="GG617" s="194"/>
      <c r="GH617" s="194"/>
      <c r="GI617" s="194"/>
      <c r="GJ617" s="194"/>
      <c r="GK617" s="194"/>
      <c r="GL617" s="194"/>
      <c r="GM617" s="194">
        <f t="shared" si="68"/>
        <v>0</v>
      </c>
      <c r="GN617" s="194">
        <f t="shared" si="69"/>
        <v>0</v>
      </c>
      <c r="GO617" s="194"/>
      <c r="GP617" s="194"/>
      <c r="GQ617" s="194"/>
      <c r="GR617" s="194"/>
      <c r="GS617" s="194"/>
      <c r="GT617" s="194"/>
      <c r="GU617" s="194"/>
      <c r="GV617" s="194"/>
      <c r="GW617" s="194"/>
      <c r="GX617" s="194">
        <f t="shared" si="70"/>
        <v>0</v>
      </c>
      <c r="GY617" s="194"/>
      <c r="GZ617" s="194"/>
      <c r="HA617" s="194"/>
      <c r="HB617" s="194"/>
      <c r="HC617" s="194"/>
      <c r="HD617" s="194"/>
      <c r="HE617" s="194"/>
      <c r="HF617" s="194"/>
      <c r="HG617" s="194"/>
      <c r="HH617" s="194"/>
      <c r="HI617" s="194"/>
      <c r="HJ617" s="194"/>
      <c r="HK617" s="194"/>
      <c r="HL617" s="194"/>
      <c r="HM617" s="194"/>
      <c r="HN617" s="194"/>
      <c r="HO617" s="194"/>
      <c r="HP617" s="194"/>
      <c r="HQ617" s="194"/>
      <c r="HR617" s="194"/>
      <c r="HS617" s="194"/>
      <c r="HT617" s="194"/>
      <c r="HU617" s="194"/>
    </row>
    <row r="618" spans="1:229" x14ac:dyDescent="0.25">
      <c r="A618" s="17"/>
      <c r="B618" s="18"/>
      <c r="C618" s="18"/>
      <c r="D618" s="19"/>
      <c r="E618" s="18"/>
      <c r="F618" s="18"/>
      <c r="G618" s="36"/>
      <c r="H618" s="36"/>
      <c r="I618" s="36"/>
      <c r="J618" s="38"/>
      <c r="K618" s="38"/>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7"/>
      <c r="CZ618" s="37"/>
      <c r="DA618" s="37"/>
      <c r="DB618" s="37"/>
      <c r="DC618" s="37"/>
      <c r="DD618" s="37"/>
      <c r="DE618" s="37"/>
      <c r="DF618" s="37"/>
      <c r="DG618" s="37"/>
      <c r="DH618" s="37"/>
      <c r="DI618" s="37"/>
      <c r="DJ618" s="37"/>
      <c r="DK618" s="37"/>
      <c r="DL618" s="37"/>
      <c r="DM618" s="37"/>
      <c r="DN618" s="37"/>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37"/>
      <c r="ER618" s="37"/>
      <c r="ES618" s="37"/>
      <c r="ET618" s="37"/>
      <c r="EU618" s="37"/>
      <c r="EV618" s="37"/>
      <c r="EW618" s="37"/>
      <c r="EX618" s="37"/>
      <c r="EY618" s="37"/>
      <c r="EZ618" s="37"/>
      <c r="FA618" s="37"/>
      <c r="FB618" s="37"/>
      <c r="FC618" s="37"/>
      <c r="FD618" s="37"/>
      <c r="FE618" s="37"/>
      <c r="FF618" s="37"/>
      <c r="FG618" s="37"/>
      <c r="FH618" s="37"/>
      <c r="FI618" s="37"/>
      <c r="FJ618" s="37"/>
      <c r="FK618" s="37"/>
      <c r="FL618" s="37"/>
      <c r="FM618" s="37"/>
      <c r="FN618" s="37"/>
      <c r="FO618" s="37"/>
      <c r="FP618" s="37"/>
      <c r="FQ618" s="37"/>
      <c r="FR618" s="37"/>
      <c r="FS618" s="37"/>
      <c r="FT618" s="37"/>
      <c r="FU618" s="37"/>
      <c r="FV618" s="37"/>
      <c r="FW618" s="37"/>
      <c r="FX618" s="37"/>
      <c r="FY618" s="37"/>
      <c r="FZ618" s="37"/>
      <c r="GA618" s="194"/>
      <c r="GB618" s="194"/>
      <c r="GC618" s="194"/>
      <c r="GD618" s="194"/>
      <c r="GE618" s="194"/>
      <c r="GF618" s="194"/>
      <c r="GG618" s="194"/>
      <c r="GH618" s="194"/>
      <c r="GI618" s="194"/>
      <c r="GJ618" s="194"/>
      <c r="GK618" s="194"/>
      <c r="GL618" s="194"/>
      <c r="GM618" s="194">
        <f t="shared" si="68"/>
        <v>0</v>
      </c>
      <c r="GN618" s="194">
        <f t="shared" si="69"/>
        <v>0</v>
      </c>
      <c r="GO618" s="194"/>
      <c r="GP618" s="194"/>
      <c r="GQ618" s="194"/>
      <c r="GR618" s="194"/>
      <c r="GS618" s="194"/>
      <c r="GT618" s="194"/>
      <c r="GU618" s="194"/>
      <c r="GV618" s="194"/>
      <c r="GW618" s="194"/>
      <c r="GX618" s="194">
        <f t="shared" si="70"/>
        <v>0</v>
      </c>
      <c r="GY618" s="194"/>
      <c r="GZ618" s="194"/>
      <c r="HA618" s="194"/>
      <c r="HB618" s="194"/>
      <c r="HC618" s="194"/>
      <c r="HD618" s="194"/>
      <c r="HE618" s="194"/>
      <c r="HF618" s="194"/>
      <c r="HG618" s="194"/>
      <c r="HH618" s="194"/>
      <c r="HI618" s="194"/>
      <c r="HJ618" s="194"/>
      <c r="HK618" s="194"/>
      <c r="HL618" s="194"/>
      <c r="HM618" s="194"/>
      <c r="HN618" s="194"/>
      <c r="HO618" s="194"/>
      <c r="HP618" s="194"/>
      <c r="HQ618" s="194"/>
      <c r="HR618" s="194"/>
      <c r="HS618" s="194"/>
      <c r="HT618" s="194"/>
      <c r="HU618" s="194"/>
    </row>
    <row r="619" spans="1:229" x14ac:dyDescent="0.25">
      <c r="A619" s="17"/>
      <c r="B619" s="18"/>
      <c r="C619" s="18"/>
      <c r="D619" s="19"/>
      <c r="E619" s="18"/>
      <c r="F619" s="18"/>
      <c r="G619" s="36"/>
      <c r="H619" s="36"/>
      <c r="I619" s="36"/>
      <c r="J619" s="38"/>
      <c r="K619" s="38"/>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7"/>
      <c r="CZ619" s="37"/>
      <c r="DA619" s="37"/>
      <c r="DB619" s="37"/>
      <c r="DC619" s="37"/>
      <c r="DD619" s="37"/>
      <c r="DE619" s="37"/>
      <c r="DF619" s="37"/>
      <c r="DG619" s="37"/>
      <c r="DH619" s="37"/>
      <c r="DI619" s="37"/>
      <c r="DJ619" s="37"/>
      <c r="DK619" s="37"/>
      <c r="DL619" s="37"/>
      <c r="DM619" s="37"/>
      <c r="DN619" s="37"/>
      <c r="DO619" s="37"/>
      <c r="DP619" s="37"/>
      <c r="DQ619" s="37"/>
      <c r="DR619" s="37"/>
      <c r="DS619" s="37"/>
      <c r="DT619" s="37"/>
      <c r="DU619" s="37"/>
      <c r="DV619" s="37"/>
      <c r="DW619" s="37"/>
      <c r="DX619" s="37"/>
      <c r="DY619" s="37"/>
      <c r="DZ619" s="37"/>
      <c r="EA619" s="37"/>
      <c r="EB619" s="37"/>
      <c r="EC619" s="37"/>
      <c r="ED619" s="37"/>
      <c r="EE619" s="37"/>
      <c r="EF619" s="37"/>
      <c r="EG619" s="37"/>
      <c r="EH619" s="37"/>
      <c r="EI619" s="37"/>
      <c r="EJ619" s="37"/>
      <c r="EK619" s="37"/>
      <c r="EL619" s="37"/>
      <c r="EM619" s="37"/>
      <c r="EN619" s="37"/>
      <c r="EO619" s="37"/>
      <c r="EP619" s="37"/>
      <c r="EQ619" s="37"/>
      <c r="ER619" s="37"/>
      <c r="ES619" s="37"/>
      <c r="ET619" s="37"/>
      <c r="EU619" s="37"/>
      <c r="EV619" s="37"/>
      <c r="EW619" s="37"/>
      <c r="EX619" s="37"/>
      <c r="EY619" s="37"/>
      <c r="EZ619" s="37"/>
      <c r="FA619" s="37"/>
      <c r="FB619" s="37"/>
      <c r="FC619" s="37"/>
      <c r="FD619" s="37"/>
      <c r="FE619" s="37"/>
      <c r="FF619" s="37"/>
      <c r="FG619" s="37"/>
      <c r="FH619" s="37"/>
      <c r="FI619" s="37"/>
      <c r="FJ619" s="37"/>
      <c r="FK619" s="37"/>
      <c r="FL619" s="37"/>
      <c r="FM619" s="37"/>
      <c r="FN619" s="37"/>
      <c r="FO619" s="37"/>
      <c r="FP619" s="37"/>
      <c r="FQ619" s="37"/>
      <c r="FR619" s="37"/>
      <c r="FS619" s="37"/>
      <c r="FT619" s="37"/>
      <c r="FU619" s="37"/>
      <c r="FV619" s="37"/>
      <c r="FW619" s="37"/>
      <c r="FX619" s="37"/>
      <c r="FY619" s="37"/>
      <c r="FZ619" s="37"/>
      <c r="GA619" s="194"/>
      <c r="GB619" s="194"/>
      <c r="GC619" s="194"/>
      <c r="GD619" s="194"/>
      <c r="GE619" s="194"/>
      <c r="GF619" s="194"/>
      <c r="GG619" s="194"/>
      <c r="GH619" s="194"/>
      <c r="GI619" s="194"/>
      <c r="GJ619" s="194"/>
      <c r="GK619" s="194"/>
      <c r="GL619" s="194"/>
      <c r="GM619" s="194">
        <f t="shared" si="68"/>
        <v>0</v>
      </c>
      <c r="GN619" s="194">
        <f t="shared" si="69"/>
        <v>0</v>
      </c>
      <c r="GO619" s="194"/>
      <c r="GP619" s="194"/>
      <c r="GQ619" s="194"/>
      <c r="GR619" s="194"/>
      <c r="GS619" s="194"/>
      <c r="GT619" s="194"/>
      <c r="GU619" s="194"/>
      <c r="GV619" s="194"/>
      <c r="GW619" s="194"/>
      <c r="GX619" s="194">
        <f t="shared" si="70"/>
        <v>0</v>
      </c>
      <c r="GY619" s="194"/>
      <c r="GZ619" s="194"/>
      <c r="HA619" s="194"/>
      <c r="HB619" s="194"/>
      <c r="HC619" s="194"/>
      <c r="HD619" s="194"/>
      <c r="HE619" s="194"/>
      <c r="HF619" s="194"/>
      <c r="HG619" s="194"/>
      <c r="HH619" s="194"/>
      <c r="HI619" s="194"/>
      <c r="HJ619" s="194"/>
      <c r="HK619" s="194"/>
      <c r="HL619" s="194"/>
      <c r="HM619" s="194"/>
      <c r="HN619" s="194"/>
      <c r="HO619" s="194"/>
      <c r="HP619" s="194"/>
      <c r="HQ619" s="194"/>
      <c r="HR619" s="194"/>
      <c r="HS619" s="194"/>
      <c r="HT619" s="194"/>
      <c r="HU619" s="194"/>
    </row>
    <row r="620" spans="1:229" x14ac:dyDescent="0.25">
      <c r="A620" s="17"/>
      <c r="B620" s="18"/>
      <c r="C620" s="18"/>
      <c r="D620" s="19"/>
      <c r="E620" s="18"/>
      <c r="F620" s="18"/>
      <c r="G620" s="36"/>
      <c r="H620" s="36"/>
      <c r="I620" s="36"/>
      <c r="J620" s="38"/>
      <c r="K620" s="38"/>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7"/>
      <c r="CZ620" s="37"/>
      <c r="DA620" s="37"/>
      <c r="DB620" s="37"/>
      <c r="DC620" s="37"/>
      <c r="DD620" s="37"/>
      <c r="DE620" s="37"/>
      <c r="DF620" s="37"/>
      <c r="DG620" s="37"/>
      <c r="DH620" s="37"/>
      <c r="DI620" s="37"/>
      <c r="DJ620" s="37"/>
      <c r="DK620" s="37"/>
      <c r="DL620" s="37"/>
      <c r="DM620" s="37"/>
      <c r="DN620" s="37"/>
      <c r="DO620" s="37"/>
      <c r="DP620" s="37"/>
      <c r="DQ620" s="37"/>
      <c r="DR620" s="37"/>
      <c r="DS620" s="37"/>
      <c r="DT620" s="37"/>
      <c r="DU620" s="37"/>
      <c r="DV620" s="37"/>
      <c r="DW620" s="37"/>
      <c r="DX620" s="37"/>
      <c r="DY620" s="37"/>
      <c r="DZ620" s="37"/>
      <c r="EA620" s="37"/>
      <c r="EB620" s="37"/>
      <c r="EC620" s="37"/>
      <c r="ED620" s="37"/>
      <c r="EE620" s="37"/>
      <c r="EF620" s="37"/>
      <c r="EG620" s="37"/>
      <c r="EH620" s="37"/>
      <c r="EI620" s="37"/>
      <c r="EJ620" s="37"/>
      <c r="EK620" s="37"/>
      <c r="EL620" s="37"/>
      <c r="EM620" s="37"/>
      <c r="EN620" s="37"/>
      <c r="EO620" s="37"/>
      <c r="EP620" s="37"/>
      <c r="EQ620" s="37"/>
      <c r="ER620" s="37"/>
      <c r="ES620" s="37"/>
      <c r="ET620" s="37"/>
      <c r="EU620" s="37"/>
      <c r="EV620" s="37"/>
      <c r="EW620" s="37"/>
      <c r="EX620" s="37"/>
      <c r="EY620" s="37"/>
      <c r="EZ620" s="37"/>
      <c r="FA620" s="37"/>
      <c r="FB620" s="37"/>
      <c r="FC620" s="37"/>
      <c r="FD620" s="37"/>
      <c r="FE620" s="37"/>
      <c r="FF620" s="37"/>
      <c r="FG620" s="37"/>
      <c r="FH620" s="37"/>
      <c r="FI620" s="37"/>
      <c r="FJ620" s="37"/>
      <c r="FK620" s="37"/>
      <c r="FL620" s="37"/>
      <c r="FM620" s="37"/>
      <c r="FN620" s="37"/>
      <c r="FO620" s="37"/>
      <c r="FP620" s="37"/>
      <c r="FQ620" s="37"/>
      <c r="FR620" s="37"/>
      <c r="FS620" s="37"/>
      <c r="FT620" s="37"/>
      <c r="FU620" s="37"/>
      <c r="FV620" s="37"/>
      <c r="FW620" s="37"/>
      <c r="FX620" s="37"/>
      <c r="FY620" s="37"/>
      <c r="FZ620" s="37"/>
      <c r="GA620" s="194"/>
      <c r="GB620" s="194"/>
      <c r="GC620" s="194"/>
      <c r="GD620" s="194"/>
      <c r="GE620" s="194"/>
      <c r="GF620" s="194"/>
      <c r="GG620" s="194"/>
      <c r="GH620" s="194"/>
      <c r="GI620" s="194"/>
      <c r="GJ620" s="194"/>
      <c r="GK620" s="194"/>
      <c r="GL620" s="194"/>
      <c r="GM620" s="194">
        <f t="shared" si="68"/>
        <v>0</v>
      </c>
      <c r="GN620" s="194">
        <f t="shared" si="69"/>
        <v>0</v>
      </c>
      <c r="GO620" s="194"/>
      <c r="GP620" s="194"/>
      <c r="GQ620" s="194"/>
      <c r="GR620" s="194"/>
      <c r="GS620" s="194"/>
      <c r="GT620" s="194"/>
      <c r="GU620" s="194"/>
      <c r="GV620" s="194"/>
      <c r="GW620" s="194"/>
      <c r="GX620" s="194">
        <f t="shared" si="70"/>
        <v>0</v>
      </c>
      <c r="GY620" s="194"/>
      <c r="GZ620" s="194"/>
      <c r="HA620" s="194"/>
      <c r="HB620" s="194"/>
      <c r="HC620" s="194"/>
      <c r="HD620" s="194"/>
      <c r="HE620" s="194"/>
      <c r="HF620" s="194"/>
      <c r="HG620" s="194"/>
      <c r="HH620" s="194"/>
      <c r="HI620" s="194"/>
      <c r="HJ620" s="194"/>
      <c r="HK620" s="194"/>
      <c r="HL620" s="194"/>
      <c r="HM620" s="194"/>
      <c r="HN620" s="194"/>
      <c r="HO620" s="194"/>
      <c r="HP620" s="194"/>
      <c r="HQ620" s="194"/>
      <c r="HR620" s="194"/>
      <c r="HS620" s="194"/>
      <c r="HT620" s="194"/>
      <c r="HU620" s="194"/>
    </row>
    <row r="621" spans="1:229" x14ac:dyDescent="0.25">
      <c r="A621" s="17"/>
      <c r="B621" s="18"/>
      <c r="C621" s="18"/>
      <c r="D621" s="19"/>
      <c r="E621" s="18"/>
      <c r="F621" s="18"/>
      <c r="G621" s="36"/>
      <c r="H621" s="36"/>
      <c r="I621" s="36"/>
      <c r="J621" s="38"/>
      <c r="K621" s="38"/>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7"/>
      <c r="CZ621" s="37"/>
      <c r="DA621" s="37"/>
      <c r="DB621" s="37"/>
      <c r="DC621" s="37"/>
      <c r="DD621" s="37"/>
      <c r="DE621" s="37"/>
      <c r="DF621" s="37"/>
      <c r="DG621" s="37"/>
      <c r="DH621" s="37"/>
      <c r="DI621" s="37"/>
      <c r="DJ621" s="37"/>
      <c r="DK621" s="37"/>
      <c r="DL621" s="37"/>
      <c r="DM621" s="37"/>
      <c r="DN621" s="37"/>
      <c r="DO621" s="37"/>
      <c r="DP621" s="37"/>
      <c r="DQ621" s="37"/>
      <c r="DR621" s="37"/>
      <c r="DS621" s="37"/>
      <c r="DT621" s="37"/>
      <c r="DU621" s="37"/>
      <c r="DV621" s="37"/>
      <c r="DW621" s="37"/>
      <c r="DX621" s="37"/>
      <c r="DY621" s="37"/>
      <c r="DZ621" s="37"/>
      <c r="EA621" s="37"/>
      <c r="EB621" s="37"/>
      <c r="EC621" s="37"/>
      <c r="ED621" s="37"/>
      <c r="EE621" s="37"/>
      <c r="EF621" s="37"/>
      <c r="EG621" s="37"/>
      <c r="EH621" s="37"/>
      <c r="EI621" s="37"/>
      <c r="EJ621" s="37"/>
      <c r="EK621" s="37"/>
      <c r="EL621" s="37"/>
      <c r="EM621" s="37"/>
      <c r="EN621" s="37"/>
      <c r="EO621" s="37"/>
      <c r="EP621" s="37"/>
      <c r="EQ621" s="37"/>
      <c r="ER621" s="37"/>
      <c r="ES621" s="37"/>
      <c r="ET621" s="37"/>
      <c r="EU621" s="37"/>
      <c r="EV621" s="37"/>
      <c r="EW621" s="37"/>
      <c r="EX621" s="37"/>
      <c r="EY621" s="37"/>
      <c r="EZ621" s="37"/>
      <c r="FA621" s="37"/>
      <c r="FB621" s="37"/>
      <c r="FC621" s="37"/>
      <c r="FD621" s="37"/>
      <c r="FE621" s="37"/>
      <c r="FF621" s="37"/>
      <c r="FG621" s="37"/>
      <c r="FH621" s="37"/>
      <c r="FI621" s="37"/>
      <c r="FJ621" s="37"/>
      <c r="FK621" s="37"/>
      <c r="FL621" s="37"/>
      <c r="FM621" s="37"/>
      <c r="FN621" s="37"/>
      <c r="FO621" s="37"/>
      <c r="FP621" s="37"/>
      <c r="FQ621" s="37"/>
      <c r="FR621" s="37"/>
      <c r="FS621" s="37"/>
      <c r="FT621" s="37"/>
      <c r="FU621" s="37"/>
      <c r="FV621" s="37"/>
      <c r="FW621" s="37"/>
      <c r="FX621" s="37"/>
      <c r="FY621" s="37"/>
      <c r="FZ621" s="37"/>
      <c r="GA621" s="194"/>
      <c r="GB621" s="194"/>
      <c r="GC621" s="194"/>
      <c r="GD621" s="194"/>
      <c r="GE621" s="194"/>
      <c r="GF621" s="194"/>
      <c r="GG621" s="194"/>
      <c r="GH621" s="194"/>
      <c r="GI621" s="194"/>
      <c r="GJ621" s="194"/>
      <c r="GK621" s="194"/>
      <c r="GL621" s="194"/>
      <c r="GM621" s="194">
        <f t="shared" si="68"/>
        <v>0</v>
      </c>
      <c r="GN621" s="194">
        <f t="shared" si="69"/>
        <v>0</v>
      </c>
      <c r="GO621" s="194"/>
      <c r="GP621" s="194"/>
      <c r="GQ621" s="194"/>
      <c r="GR621" s="194"/>
      <c r="GS621" s="194"/>
      <c r="GT621" s="194"/>
      <c r="GU621" s="194"/>
      <c r="GV621" s="194"/>
      <c r="GW621" s="194"/>
      <c r="GX621" s="194">
        <f t="shared" si="70"/>
        <v>0</v>
      </c>
      <c r="GY621" s="194"/>
      <c r="GZ621" s="194"/>
      <c r="HA621" s="194"/>
      <c r="HB621" s="194"/>
      <c r="HC621" s="194"/>
      <c r="HD621" s="194"/>
      <c r="HE621" s="194"/>
      <c r="HF621" s="194"/>
      <c r="HG621" s="194"/>
      <c r="HH621" s="194"/>
      <c r="HI621" s="194"/>
      <c r="HJ621" s="194"/>
      <c r="HK621" s="194"/>
      <c r="HL621" s="194"/>
      <c r="HM621" s="194"/>
      <c r="HN621" s="194"/>
      <c r="HO621" s="194"/>
      <c r="HP621" s="194"/>
      <c r="HQ621" s="194"/>
      <c r="HR621" s="194"/>
      <c r="HS621" s="194"/>
      <c r="HT621" s="194"/>
      <c r="HU621" s="194"/>
    </row>
    <row r="622" spans="1:229" x14ac:dyDescent="0.25">
      <c r="A622" s="17"/>
      <c r="B622" s="18"/>
      <c r="C622" s="18"/>
      <c r="D622" s="19"/>
      <c r="E622" s="18"/>
      <c r="F622" s="18"/>
      <c r="G622" s="36"/>
      <c r="H622" s="36"/>
      <c r="I622" s="36"/>
      <c r="J622" s="38"/>
      <c r="K622" s="38"/>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7"/>
      <c r="CZ622" s="37"/>
      <c r="DA622" s="37"/>
      <c r="DB622" s="37"/>
      <c r="DC622" s="37"/>
      <c r="DD622" s="37"/>
      <c r="DE622" s="37"/>
      <c r="DF622" s="37"/>
      <c r="DG622" s="37"/>
      <c r="DH622" s="37"/>
      <c r="DI622" s="37"/>
      <c r="DJ622" s="37"/>
      <c r="DK622" s="37"/>
      <c r="DL622" s="37"/>
      <c r="DM622" s="37"/>
      <c r="DN622" s="37"/>
      <c r="DO622" s="37"/>
      <c r="DP622" s="37"/>
      <c r="DQ622" s="37"/>
      <c r="DR622" s="37"/>
      <c r="DS622" s="37"/>
      <c r="DT622" s="37"/>
      <c r="DU622" s="37"/>
      <c r="DV622" s="37"/>
      <c r="DW622" s="37"/>
      <c r="DX622" s="37"/>
      <c r="DY622" s="37"/>
      <c r="DZ622" s="37"/>
      <c r="EA622" s="37"/>
      <c r="EB622" s="37"/>
      <c r="EC622" s="37"/>
      <c r="ED622" s="37"/>
      <c r="EE622" s="37"/>
      <c r="EF622" s="37"/>
      <c r="EG622" s="37"/>
      <c r="EH622" s="37"/>
      <c r="EI622" s="37"/>
      <c r="EJ622" s="37"/>
      <c r="EK622" s="37"/>
      <c r="EL622" s="37"/>
      <c r="EM622" s="37"/>
      <c r="EN622" s="37"/>
      <c r="EO622" s="37"/>
      <c r="EP622" s="37"/>
      <c r="EQ622" s="37"/>
      <c r="ER622" s="37"/>
      <c r="ES622" s="37"/>
      <c r="ET622" s="37"/>
      <c r="EU622" s="37"/>
      <c r="EV622" s="37"/>
      <c r="EW622" s="37"/>
      <c r="EX622" s="37"/>
      <c r="EY622" s="37"/>
      <c r="EZ622" s="37"/>
      <c r="FA622" s="37"/>
      <c r="FB622" s="37"/>
      <c r="FC622" s="37"/>
      <c r="FD622" s="37"/>
      <c r="FE622" s="37"/>
      <c r="FF622" s="37"/>
      <c r="FG622" s="37"/>
      <c r="FH622" s="37"/>
      <c r="FI622" s="37"/>
      <c r="FJ622" s="37"/>
      <c r="FK622" s="37"/>
      <c r="FL622" s="37"/>
      <c r="FM622" s="37"/>
      <c r="FN622" s="37"/>
      <c r="FO622" s="37"/>
      <c r="FP622" s="37"/>
      <c r="FQ622" s="37"/>
      <c r="FR622" s="37"/>
      <c r="FS622" s="37"/>
      <c r="FT622" s="37"/>
      <c r="FU622" s="37"/>
      <c r="FV622" s="37"/>
      <c r="FW622" s="37"/>
      <c r="FX622" s="37"/>
      <c r="FY622" s="37"/>
      <c r="FZ622" s="37"/>
      <c r="GA622" s="194"/>
      <c r="GB622" s="194"/>
      <c r="GC622" s="194"/>
      <c r="GD622" s="194"/>
      <c r="GE622" s="194"/>
      <c r="GF622" s="194"/>
      <c r="GG622" s="194"/>
      <c r="GH622" s="194"/>
      <c r="GI622" s="194"/>
      <c r="GJ622" s="194"/>
      <c r="GK622" s="194"/>
      <c r="GL622" s="194"/>
      <c r="GM622" s="194">
        <f t="shared" si="68"/>
        <v>0</v>
      </c>
      <c r="GN622" s="194">
        <f t="shared" si="69"/>
        <v>0</v>
      </c>
      <c r="GO622" s="194"/>
      <c r="GP622" s="194"/>
      <c r="GQ622" s="194"/>
      <c r="GR622" s="194"/>
      <c r="GS622" s="194"/>
      <c r="GT622" s="194"/>
      <c r="GU622" s="194"/>
      <c r="GV622" s="194"/>
      <c r="GW622" s="194"/>
      <c r="GX622" s="194">
        <f t="shared" si="70"/>
        <v>0</v>
      </c>
      <c r="GY622" s="194"/>
      <c r="GZ622" s="194"/>
      <c r="HA622" s="194"/>
      <c r="HB622" s="194"/>
      <c r="HC622" s="194"/>
      <c r="HD622" s="194"/>
      <c r="HE622" s="194"/>
      <c r="HF622" s="194"/>
      <c r="HG622" s="194"/>
      <c r="HH622" s="194"/>
      <c r="HI622" s="194"/>
      <c r="HJ622" s="194"/>
      <c r="HK622" s="194"/>
      <c r="HL622" s="194"/>
      <c r="HM622" s="194"/>
      <c r="HN622" s="194"/>
      <c r="HO622" s="194"/>
      <c r="HP622" s="194"/>
      <c r="HQ622" s="194"/>
      <c r="HR622" s="194"/>
      <c r="HS622" s="194"/>
      <c r="HT622" s="194"/>
      <c r="HU622" s="194"/>
    </row>
    <row r="623" spans="1:229" x14ac:dyDescent="0.25">
      <c r="A623" s="17"/>
      <c r="B623" s="18"/>
      <c r="C623" s="18"/>
      <c r="D623" s="19"/>
      <c r="E623" s="18"/>
      <c r="F623" s="18"/>
      <c r="G623" s="36"/>
      <c r="H623" s="36"/>
      <c r="I623" s="36"/>
      <c r="J623" s="38"/>
      <c r="K623" s="38"/>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7"/>
      <c r="CZ623" s="37"/>
      <c r="DA623" s="37"/>
      <c r="DB623" s="37"/>
      <c r="DC623" s="37"/>
      <c r="DD623" s="37"/>
      <c r="DE623" s="37"/>
      <c r="DF623" s="37"/>
      <c r="DG623" s="37"/>
      <c r="DH623" s="37"/>
      <c r="DI623" s="37"/>
      <c r="DJ623" s="37"/>
      <c r="DK623" s="37"/>
      <c r="DL623" s="37"/>
      <c r="DM623" s="37"/>
      <c r="DN623" s="37"/>
      <c r="DO623" s="37"/>
      <c r="DP623" s="37"/>
      <c r="DQ623" s="37"/>
      <c r="DR623" s="37"/>
      <c r="DS623" s="37"/>
      <c r="DT623" s="37"/>
      <c r="DU623" s="37"/>
      <c r="DV623" s="37"/>
      <c r="DW623" s="37"/>
      <c r="DX623" s="37"/>
      <c r="DY623" s="37"/>
      <c r="DZ623" s="37"/>
      <c r="EA623" s="37"/>
      <c r="EB623" s="37"/>
      <c r="EC623" s="37"/>
      <c r="ED623" s="37"/>
      <c r="EE623" s="37"/>
      <c r="EF623" s="37"/>
      <c r="EG623" s="37"/>
      <c r="EH623" s="37"/>
      <c r="EI623" s="37"/>
      <c r="EJ623" s="37"/>
      <c r="EK623" s="37"/>
      <c r="EL623" s="37"/>
      <c r="EM623" s="37"/>
      <c r="EN623" s="37"/>
      <c r="EO623" s="37"/>
      <c r="EP623" s="37"/>
      <c r="EQ623" s="37"/>
      <c r="ER623" s="37"/>
      <c r="ES623" s="37"/>
      <c r="ET623" s="37"/>
      <c r="EU623" s="37"/>
      <c r="EV623" s="37"/>
      <c r="EW623" s="37"/>
      <c r="EX623" s="37"/>
      <c r="EY623" s="37"/>
      <c r="EZ623" s="37"/>
      <c r="FA623" s="37"/>
      <c r="FB623" s="37"/>
      <c r="FC623" s="37"/>
      <c r="FD623" s="37"/>
      <c r="FE623" s="37"/>
      <c r="FF623" s="37"/>
      <c r="FG623" s="37"/>
      <c r="FH623" s="37"/>
      <c r="FI623" s="37"/>
      <c r="FJ623" s="37"/>
      <c r="FK623" s="37"/>
      <c r="FL623" s="37"/>
      <c r="FM623" s="37"/>
      <c r="FN623" s="37"/>
      <c r="FO623" s="37"/>
      <c r="FP623" s="37"/>
      <c r="FQ623" s="37"/>
      <c r="FR623" s="37"/>
      <c r="FS623" s="37"/>
      <c r="FT623" s="37"/>
      <c r="FU623" s="37"/>
      <c r="FV623" s="37"/>
      <c r="FW623" s="37"/>
      <c r="FX623" s="37"/>
      <c r="FY623" s="37"/>
      <c r="FZ623" s="37"/>
      <c r="GA623" s="194"/>
      <c r="GB623" s="194"/>
      <c r="GC623" s="194"/>
      <c r="GD623" s="194"/>
      <c r="GE623" s="194"/>
      <c r="GF623" s="194"/>
      <c r="GG623" s="194"/>
      <c r="GH623" s="194"/>
      <c r="GI623" s="194"/>
      <c r="GJ623" s="194"/>
      <c r="GK623" s="194"/>
      <c r="GL623" s="194"/>
      <c r="GM623" s="194">
        <f t="shared" si="68"/>
        <v>0</v>
      </c>
      <c r="GN623" s="194">
        <f t="shared" si="69"/>
        <v>0</v>
      </c>
      <c r="GO623" s="194"/>
      <c r="GP623" s="194"/>
      <c r="GQ623" s="194"/>
      <c r="GR623" s="194"/>
      <c r="GS623" s="194"/>
      <c r="GT623" s="194"/>
      <c r="GU623" s="194"/>
      <c r="GV623" s="194"/>
      <c r="GW623" s="194"/>
      <c r="GX623" s="194">
        <f t="shared" si="70"/>
        <v>0</v>
      </c>
      <c r="GY623" s="194"/>
      <c r="GZ623" s="194"/>
      <c r="HA623" s="194"/>
      <c r="HB623" s="194"/>
      <c r="HC623" s="194"/>
      <c r="HD623" s="194"/>
      <c r="HE623" s="194"/>
      <c r="HF623" s="194"/>
      <c r="HG623" s="194"/>
      <c r="HH623" s="194"/>
      <c r="HI623" s="194"/>
      <c r="HJ623" s="194"/>
      <c r="HK623" s="194"/>
      <c r="HL623" s="194"/>
      <c r="HM623" s="194"/>
      <c r="HN623" s="194"/>
      <c r="HO623" s="194"/>
      <c r="HP623" s="194"/>
      <c r="HQ623" s="194"/>
      <c r="HR623" s="194"/>
      <c r="HS623" s="194"/>
      <c r="HT623" s="194"/>
      <c r="HU623" s="194"/>
    </row>
    <row r="624" spans="1:229" x14ac:dyDescent="0.25">
      <c r="A624" s="17"/>
      <c r="B624" s="18"/>
      <c r="C624" s="18"/>
      <c r="D624" s="19"/>
      <c r="E624" s="18"/>
      <c r="F624" s="18"/>
      <c r="G624" s="36"/>
      <c r="H624" s="36"/>
      <c r="I624" s="36"/>
      <c r="J624" s="38"/>
      <c r="K624" s="38"/>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7"/>
      <c r="CZ624" s="37"/>
      <c r="DA624" s="37"/>
      <c r="DB624" s="37"/>
      <c r="DC624" s="37"/>
      <c r="DD624" s="37"/>
      <c r="DE624" s="37"/>
      <c r="DF624" s="37"/>
      <c r="DG624" s="37"/>
      <c r="DH624" s="37"/>
      <c r="DI624" s="37"/>
      <c r="DJ624" s="37"/>
      <c r="DK624" s="37"/>
      <c r="DL624" s="37"/>
      <c r="DM624" s="37"/>
      <c r="DN624" s="37"/>
      <c r="DO624" s="37"/>
      <c r="DP624" s="37"/>
      <c r="DQ624" s="37"/>
      <c r="DR624" s="37"/>
      <c r="DS624" s="37"/>
      <c r="DT624" s="37"/>
      <c r="DU624" s="37"/>
      <c r="DV624" s="37"/>
      <c r="DW624" s="37"/>
      <c r="DX624" s="37"/>
      <c r="DY624" s="37"/>
      <c r="DZ624" s="37"/>
      <c r="EA624" s="37"/>
      <c r="EB624" s="37"/>
      <c r="EC624" s="37"/>
      <c r="ED624" s="37"/>
      <c r="EE624" s="37"/>
      <c r="EF624" s="37"/>
      <c r="EG624" s="37"/>
      <c r="EH624" s="37"/>
      <c r="EI624" s="37"/>
      <c r="EJ624" s="37"/>
      <c r="EK624" s="37"/>
      <c r="EL624" s="37"/>
      <c r="EM624" s="37"/>
      <c r="EN624" s="37"/>
      <c r="EO624" s="37"/>
      <c r="EP624" s="37"/>
      <c r="EQ624" s="37"/>
      <c r="ER624" s="37"/>
      <c r="ES624" s="37"/>
      <c r="ET624" s="37"/>
      <c r="EU624" s="37"/>
      <c r="EV624" s="37"/>
      <c r="EW624" s="37"/>
      <c r="EX624" s="37"/>
      <c r="EY624" s="37"/>
      <c r="EZ624" s="37"/>
      <c r="FA624" s="37"/>
      <c r="FB624" s="37"/>
      <c r="FC624" s="37"/>
      <c r="FD624" s="37"/>
      <c r="FE624" s="37"/>
      <c r="FF624" s="37"/>
      <c r="FG624" s="37"/>
      <c r="FH624" s="37"/>
      <c r="FI624" s="37"/>
      <c r="FJ624" s="37"/>
      <c r="FK624" s="37"/>
      <c r="FL624" s="37"/>
      <c r="FM624" s="37"/>
      <c r="FN624" s="37"/>
      <c r="FO624" s="37"/>
      <c r="FP624" s="37"/>
      <c r="FQ624" s="37"/>
      <c r="FR624" s="37"/>
      <c r="FS624" s="37"/>
      <c r="FT624" s="37"/>
      <c r="FU624" s="37"/>
      <c r="FV624" s="37"/>
      <c r="FW624" s="37"/>
      <c r="FX624" s="37"/>
      <c r="FY624" s="37"/>
      <c r="FZ624" s="37"/>
      <c r="GA624" s="194"/>
      <c r="GB624" s="194"/>
      <c r="GC624" s="194"/>
      <c r="GD624" s="194"/>
      <c r="GE624" s="194"/>
      <c r="GF624" s="194"/>
      <c r="GG624" s="194"/>
      <c r="GH624" s="194"/>
      <c r="GI624" s="194"/>
      <c r="GJ624" s="194"/>
      <c r="GK624" s="194"/>
      <c r="GL624" s="194"/>
      <c r="GM624" s="194">
        <f t="shared" si="68"/>
        <v>0</v>
      </c>
      <c r="GN624" s="194">
        <f t="shared" si="69"/>
        <v>0</v>
      </c>
      <c r="GO624" s="194"/>
      <c r="GP624" s="194"/>
      <c r="GQ624" s="194"/>
      <c r="GR624" s="194"/>
      <c r="GS624" s="194"/>
      <c r="GT624" s="194"/>
      <c r="GU624" s="194"/>
      <c r="GV624" s="194"/>
      <c r="GW624" s="194"/>
      <c r="GX624" s="194">
        <f t="shared" si="70"/>
        <v>0</v>
      </c>
      <c r="GY624" s="194"/>
      <c r="GZ624" s="194"/>
      <c r="HA624" s="194"/>
      <c r="HB624" s="194"/>
      <c r="HC624" s="194"/>
      <c r="HD624" s="194"/>
      <c r="HE624" s="194"/>
      <c r="HF624" s="194"/>
      <c r="HG624" s="194"/>
      <c r="HH624" s="194"/>
      <c r="HI624" s="194"/>
      <c r="HJ624" s="194"/>
      <c r="HK624" s="194"/>
      <c r="HL624" s="194"/>
      <c r="HM624" s="194"/>
      <c r="HN624" s="194"/>
      <c r="HO624" s="194"/>
      <c r="HP624" s="194"/>
      <c r="HQ624" s="194"/>
      <c r="HR624" s="194"/>
      <c r="HS624" s="194"/>
      <c r="HT624" s="194"/>
      <c r="HU624" s="194"/>
    </row>
    <row r="625" spans="1:229" x14ac:dyDescent="0.25">
      <c r="A625" s="17"/>
      <c r="B625" s="18"/>
      <c r="C625" s="18"/>
      <c r="D625" s="19"/>
      <c r="E625" s="18"/>
      <c r="F625" s="18"/>
      <c r="G625" s="36"/>
      <c r="H625" s="36"/>
      <c r="I625" s="36"/>
      <c r="J625" s="38"/>
      <c r="K625" s="38"/>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7"/>
      <c r="CZ625" s="37"/>
      <c r="DA625" s="37"/>
      <c r="DB625" s="37"/>
      <c r="DC625" s="37"/>
      <c r="DD625" s="37"/>
      <c r="DE625" s="37"/>
      <c r="DF625" s="37"/>
      <c r="DG625" s="37"/>
      <c r="DH625" s="37"/>
      <c r="DI625" s="37"/>
      <c r="DJ625" s="37"/>
      <c r="DK625" s="37"/>
      <c r="DL625" s="37"/>
      <c r="DM625" s="37"/>
      <c r="DN625" s="37"/>
      <c r="DO625" s="37"/>
      <c r="DP625" s="37"/>
      <c r="DQ625" s="37"/>
      <c r="DR625" s="37"/>
      <c r="DS625" s="37"/>
      <c r="DT625" s="37"/>
      <c r="DU625" s="37"/>
      <c r="DV625" s="37"/>
      <c r="DW625" s="37"/>
      <c r="DX625" s="37"/>
      <c r="DY625" s="37"/>
      <c r="DZ625" s="37"/>
      <c r="EA625" s="37"/>
      <c r="EB625" s="37"/>
      <c r="EC625" s="37"/>
      <c r="ED625" s="37"/>
      <c r="EE625" s="37"/>
      <c r="EF625" s="37"/>
      <c r="EG625" s="37"/>
      <c r="EH625" s="37"/>
      <c r="EI625" s="37"/>
      <c r="EJ625" s="37"/>
      <c r="EK625" s="37"/>
      <c r="EL625" s="37"/>
      <c r="EM625" s="37"/>
      <c r="EN625" s="37"/>
      <c r="EO625" s="37"/>
      <c r="EP625" s="37"/>
      <c r="EQ625" s="37"/>
      <c r="ER625" s="37"/>
      <c r="ES625" s="37"/>
      <c r="ET625" s="37"/>
      <c r="EU625" s="37"/>
      <c r="EV625" s="37"/>
      <c r="EW625" s="37"/>
      <c r="EX625" s="37"/>
      <c r="EY625" s="37"/>
      <c r="EZ625" s="37"/>
      <c r="FA625" s="37"/>
      <c r="FB625" s="37"/>
      <c r="FC625" s="37"/>
      <c r="FD625" s="37"/>
      <c r="FE625" s="37"/>
      <c r="FF625" s="37"/>
      <c r="FG625" s="37"/>
      <c r="FH625" s="37"/>
      <c r="FI625" s="37"/>
      <c r="FJ625" s="37"/>
      <c r="FK625" s="37"/>
      <c r="FL625" s="37"/>
      <c r="FM625" s="37"/>
      <c r="FN625" s="37"/>
      <c r="FO625" s="37"/>
      <c r="FP625" s="37"/>
      <c r="FQ625" s="37"/>
      <c r="FR625" s="37"/>
      <c r="FS625" s="37"/>
      <c r="FT625" s="37"/>
      <c r="FU625" s="37"/>
      <c r="FV625" s="37"/>
      <c r="FW625" s="37"/>
      <c r="FX625" s="37"/>
      <c r="FY625" s="37"/>
      <c r="FZ625" s="37"/>
      <c r="GA625" s="194"/>
      <c r="GB625" s="194"/>
      <c r="GC625" s="194"/>
      <c r="GD625" s="194"/>
      <c r="GE625" s="194"/>
      <c r="GF625" s="194"/>
      <c r="GG625" s="194"/>
      <c r="GH625" s="194"/>
      <c r="GI625" s="194"/>
      <c r="GJ625" s="194"/>
      <c r="GK625" s="194"/>
      <c r="GL625" s="194"/>
      <c r="GM625" s="194">
        <f t="shared" si="68"/>
        <v>0</v>
      </c>
      <c r="GN625" s="194">
        <f t="shared" si="69"/>
        <v>0</v>
      </c>
      <c r="GO625" s="194"/>
      <c r="GP625" s="194"/>
      <c r="GQ625" s="194"/>
      <c r="GR625" s="194"/>
      <c r="GS625" s="194"/>
      <c r="GT625" s="194"/>
      <c r="GU625" s="194"/>
      <c r="GV625" s="194"/>
      <c r="GW625" s="194"/>
      <c r="GX625" s="194">
        <f t="shared" si="70"/>
        <v>0</v>
      </c>
      <c r="GY625" s="194"/>
      <c r="GZ625" s="194"/>
      <c r="HA625" s="194"/>
      <c r="HB625" s="194"/>
      <c r="HC625" s="194"/>
      <c r="HD625" s="194"/>
      <c r="HE625" s="194"/>
      <c r="HF625" s="194"/>
      <c r="HG625" s="194"/>
      <c r="HH625" s="194"/>
      <c r="HI625" s="194"/>
      <c r="HJ625" s="194"/>
      <c r="HK625" s="194"/>
      <c r="HL625" s="194"/>
      <c r="HM625" s="194"/>
      <c r="HN625" s="194"/>
      <c r="HO625" s="194"/>
      <c r="HP625" s="194"/>
      <c r="HQ625" s="194"/>
      <c r="HR625" s="194"/>
      <c r="HS625" s="194"/>
      <c r="HT625" s="194"/>
      <c r="HU625" s="194"/>
    </row>
    <row r="626" spans="1:229" x14ac:dyDescent="0.25">
      <c r="A626" s="17"/>
      <c r="B626" s="18"/>
      <c r="C626" s="18"/>
      <c r="D626" s="19"/>
      <c r="E626" s="18"/>
      <c r="F626" s="18"/>
      <c r="G626" s="36"/>
      <c r="H626" s="36"/>
      <c r="I626" s="36"/>
      <c r="J626" s="38"/>
      <c r="K626" s="38"/>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7"/>
      <c r="CZ626" s="37"/>
      <c r="DA626" s="37"/>
      <c r="DB626" s="37"/>
      <c r="DC626" s="37"/>
      <c r="DD626" s="37"/>
      <c r="DE626" s="37"/>
      <c r="DF626" s="37"/>
      <c r="DG626" s="37"/>
      <c r="DH626" s="37"/>
      <c r="DI626" s="37"/>
      <c r="DJ626" s="37"/>
      <c r="DK626" s="37"/>
      <c r="DL626" s="37"/>
      <c r="DM626" s="37"/>
      <c r="DN626" s="37"/>
      <c r="DO626" s="37"/>
      <c r="DP626" s="37"/>
      <c r="DQ626" s="37"/>
      <c r="DR626" s="37"/>
      <c r="DS626" s="37"/>
      <c r="DT626" s="37"/>
      <c r="DU626" s="37"/>
      <c r="DV626" s="37"/>
      <c r="DW626" s="37"/>
      <c r="DX626" s="37"/>
      <c r="DY626" s="37"/>
      <c r="DZ626" s="37"/>
      <c r="EA626" s="37"/>
      <c r="EB626" s="37"/>
      <c r="EC626" s="37"/>
      <c r="ED626" s="37"/>
      <c r="EE626" s="37"/>
      <c r="EF626" s="37"/>
      <c r="EG626" s="37"/>
      <c r="EH626" s="37"/>
      <c r="EI626" s="37"/>
      <c r="EJ626" s="37"/>
      <c r="EK626" s="37"/>
      <c r="EL626" s="37"/>
      <c r="EM626" s="37"/>
      <c r="EN626" s="37"/>
      <c r="EO626" s="37"/>
      <c r="EP626" s="37"/>
      <c r="EQ626" s="37"/>
      <c r="ER626" s="37"/>
      <c r="ES626" s="37"/>
      <c r="ET626" s="37"/>
      <c r="EU626" s="37"/>
      <c r="EV626" s="37"/>
      <c r="EW626" s="37"/>
      <c r="EX626" s="37"/>
      <c r="EY626" s="37"/>
      <c r="EZ626" s="37"/>
      <c r="FA626" s="37"/>
      <c r="FB626" s="37"/>
      <c r="FC626" s="37"/>
      <c r="FD626" s="37"/>
      <c r="FE626" s="37"/>
      <c r="FF626" s="37"/>
      <c r="FG626" s="37"/>
      <c r="FH626" s="37"/>
      <c r="FI626" s="37"/>
      <c r="FJ626" s="37"/>
      <c r="FK626" s="37"/>
      <c r="FL626" s="37"/>
      <c r="FM626" s="37"/>
      <c r="FN626" s="37"/>
      <c r="FO626" s="37"/>
      <c r="FP626" s="37"/>
      <c r="FQ626" s="37"/>
      <c r="FR626" s="37"/>
      <c r="FS626" s="37"/>
      <c r="FT626" s="37"/>
      <c r="FU626" s="37"/>
      <c r="FV626" s="37"/>
      <c r="FW626" s="37"/>
      <c r="FX626" s="37"/>
      <c r="FY626" s="37"/>
      <c r="FZ626" s="37"/>
      <c r="GA626" s="194"/>
      <c r="GB626" s="194"/>
      <c r="GC626" s="194"/>
      <c r="GD626" s="194"/>
      <c r="GE626" s="194"/>
      <c r="GF626" s="194"/>
      <c r="GG626" s="194"/>
      <c r="GH626" s="194"/>
      <c r="GI626" s="194"/>
      <c r="GJ626" s="194"/>
      <c r="GK626" s="194"/>
      <c r="GL626" s="194"/>
      <c r="GM626" s="194">
        <f t="shared" si="68"/>
        <v>0</v>
      </c>
      <c r="GN626" s="194">
        <f t="shared" si="69"/>
        <v>0</v>
      </c>
      <c r="GO626" s="194"/>
      <c r="GP626" s="194"/>
      <c r="GQ626" s="194"/>
      <c r="GR626" s="194"/>
      <c r="GS626" s="194"/>
      <c r="GT626" s="194"/>
      <c r="GU626" s="194"/>
      <c r="GV626" s="194"/>
      <c r="GW626" s="194"/>
      <c r="GX626" s="194">
        <f t="shared" si="70"/>
        <v>0</v>
      </c>
      <c r="GY626" s="194"/>
      <c r="GZ626" s="194"/>
      <c r="HA626" s="194"/>
      <c r="HB626" s="194"/>
      <c r="HC626" s="194"/>
      <c r="HD626" s="194"/>
      <c r="HE626" s="194"/>
      <c r="HF626" s="194"/>
      <c r="HG626" s="194"/>
      <c r="HH626" s="194"/>
      <c r="HI626" s="194"/>
      <c r="HJ626" s="194"/>
      <c r="HK626" s="194"/>
      <c r="HL626" s="194"/>
      <c r="HM626" s="194"/>
      <c r="HN626" s="194"/>
      <c r="HO626" s="194"/>
      <c r="HP626" s="194"/>
      <c r="HQ626" s="194"/>
      <c r="HR626" s="194"/>
      <c r="HS626" s="194"/>
      <c r="HT626" s="194"/>
      <c r="HU626" s="194"/>
    </row>
    <row r="627" spans="1:229" x14ac:dyDescent="0.25">
      <c r="A627" s="17"/>
      <c r="B627" s="18"/>
      <c r="C627" s="18"/>
      <c r="D627" s="19"/>
      <c r="E627" s="18"/>
      <c r="F627" s="18"/>
      <c r="G627" s="36"/>
      <c r="H627" s="36"/>
      <c r="I627" s="36"/>
      <c r="J627" s="38"/>
      <c r="K627" s="38"/>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7"/>
      <c r="CZ627" s="37"/>
      <c r="DA627" s="37"/>
      <c r="DB627" s="37"/>
      <c r="DC627" s="37"/>
      <c r="DD627" s="37"/>
      <c r="DE627" s="37"/>
      <c r="DF627" s="37"/>
      <c r="DG627" s="37"/>
      <c r="DH627" s="37"/>
      <c r="DI627" s="37"/>
      <c r="DJ627" s="37"/>
      <c r="DK627" s="37"/>
      <c r="DL627" s="37"/>
      <c r="DM627" s="37"/>
      <c r="DN627" s="37"/>
      <c r="DO627" s="37"/>
      <c r="DP627" s="37"/>
      <c r="DQ627" s="37"/>
      <c r="DR627" s="37"/>
      <c r="DS627" s="37"/>
      <c r="DT627" s="37"/>
      <c r="DU627" s="37"/>
      <c r="DV627" s="37"/>
      <c r="DW627" s="37"/>
      <c r="DX627" s="37"/>
      <c r="DY627" s="37"/>
      <c r="DZ627" s="37"/>
      <c r="EA627" s="37"/>
      <c r="EB627" s="37"/>
      <c r="EC627" s="37"/>
      <c r="ED627" s="37"/>
      <c r="EE627" s="37"/>
      <c r="EF627" s="37"/>
      <c r="EG627" s="37"/>
      <c r="EH627" s="37"/>
      <c r="EI627" s="37"/>
      <c r="EJ627" s="37"/>
      <c r="EK627" s="37"/>
      <c r="EL627" s="37"/>
      <c r="EM627" s="37"/>
      <c r="EN627" s="37"/>
      <c r="EO627" s="37"/>
      <c r="EP627" s="37"/>
      <c r="EQ627" s="37"/>
      <c r="ER627" s="37"/>
      <c r="ES627" s="37"/>
      <c r="ET627" s="37"/>
      <c r="EU627" s="37"/>
      <c r="EV627" s="37"/>
      <c r="EW627" s="37"/>
      <c r="EX627" s="37"/>
      <c r="EY627" s="37"/>
      <c r="EZ627" s="37"/>
      <c r="FA627" s="37"/>
      <c r="FB627" s="37"/>
      <c r="FC627" s="37"/>
      <c r="FD627" s="37"/>
      <c r="FE627" s="37"/>
      <c r="FF627" s="37"/>
      <c r="FG627" s="37"/>
      <c r="FH627" s="37"/>
      <c r="FI627" s="37"/>
      <c r="FJ627" s="37"/>
      <c r="FK627" s="37"/>
      <c r="FL627" s="37"/>
      <c r="FM627" s="37"/>
      <c r="FN627" s="37"/>
      <c r="FO627" s="37"/>
      <c r="FP627" s="37"/>
      <c r="FQ627" s="37"/>
      <c r="FR627" s="37"/>
      <c r="FS627" s="37"/>
      <c r="FT627" s="37"/>
      <c r="FU627" s="37"/>
      <c r="FV627" s="37"/>
      <c r="FW627" s="37"/>
      <c r="FX627" s="37"/>
      <c r="FY627" s="37"/>
      <c r="FZ627" s="37"/>
      <c r="GA627" s="194"/>
      <c r="GB627" s="194"/>
      <c r="GC627" s="194"/>
      <c r="GD627" s="194"/>
      <c r="GE627" s="194"/>
      <c r="GF627" s="194"/>
      <c r="GG627" s="194"/>
      <c r="GH627" s="194"/>
      <c r="GI627" s="194"/>
      <c r="GJ627" s="194"/>
      <c r="GK627" s="194"/>
      <c r="GL627" s="194"/>
      <c r="GM627" s="194">
        <f t="shared" si="68"/>
        <v>0</v>
      </c>
      <c r="GN627" s="194">
        <f t="shared" si="69"/>
        <v>0</v>
      </c>
      <c r="GO627" s="194"/>
      <c r="GP627" s="194"/>
      <c r="GQ627" s="194"/>
      <c r="GR627" s="194"/>
      <c r="GS627" s="194"/>
      <c r="GT627" s="194"/>
      <c r="GU627" s="194"/>
      <c r="GV627" s="194"/>
      <c r="GW627" s="194"/>
      <c r="GX627" s="194">
        <f t="shared" si="70"/>
        <v>0</v>
      </c>
      <c r="GY627" s="194"/>
      <c r="GZ627" s="194"/>
      <c r="HA627" s="194"/>
      <c r="HB627" s="194"/>
      <c r="HC627" s="194"/>
      <c r="HD627" s="194"/>
      <c r="HE627" s="194"/>
      <c r="HF627" s="194"/>
      <c r="HG627" s="194"/>
      <c r="HH627" s="194"/>
      <c r="HI627" s="194"/>
      <c r="HJ627" s="194"/>
      <c r="HK627" s="194"/>
      <c r="HL627" s="194"/>
      <c r="HM627" s="194"/>
      <c r="HN627" s="194"/>
      <c r="HO627" s="194"/>
      <c r="HP627" s="194"/>
      <c r="HQ627" s="194"/>
      <c r="HR627" s="194"/>
      <c r="HS627" s="194"/>
      <c r="HT627" s="194"/>
      <c r="HU627" s="194"/>
    </row>
    <row r="628" spans="1:229" x14ac:dyDescent="0.25">
      <c r="A628" s="17"/>
      <c r="B628" s="18"/>
      <c r="C628" s="18"/>
      <c r="D628" s="19"/>
      <c r="E628" s="18"/>
      <c r="F628" s="18"/>
      <c r="G628" s="36"/>
      <c r="H628" s="36"/>
      <c r="I628" s="36"/>
      <c r="J628" s="38"/>
      <c r="K628" s="38"/>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7"/>
      <c r="CZ628" s="37"/>
      <c r="DA628" s="37"/>
      <c r="DB628" s="37"/>
      <c r="DC628" s="37"/>
      <c r="DD628" s="37"/>
      <c r="DE628" s="37"/>
      <c r="DF628" s="37"/>
      <c r="DG628" s="37"/>
      <c r="DH628" s="37"/>
      <c r="DI628" s="37"/>
      <c r="DJ628" s="37"/>
      <c r="DK628" s="37"/>
      <c r="DL628" s="37"/>
      <c r="DM628" s="37"/>
      <c r="DN628" s="37"/>
      <c r="DO628" s="37"/>
      <c r="DP628" s="37"/>
      <c r="DQ628" s="37"/>
      <c r="DR628" s="37"/>
      <c r="DS628" s="37"/>
      <c r="DT628" s="37"/>
      <c r="DU628" s="37"/>
      <c r="DV628" s="37"/>
      <c r="DW628" s="37"/>
      <c r="DX628" s="37"/>
      <c r="DY628" s="37"/>
      <c r="DZ628" s="37"/>
      <c r="EA628" s="37"/>
      <c r="EB628" s="37"/>
      <c r="EC628" s="37"/>
      <c r="ED628" s="37"/>
      <c r="EE628" s="37"/>
      <c r="EF628" s="37"/>
      <c r="EG628" s="37"/>
      <c r="EH628" s="37"/>
      <c r="EI628" s="37"/>
      <c r="EJ628" s="37"/>
      <c r="EK628" s="37"/>
      <c r="EL628" s="37"/>
      <c r="EM628" s="37"/>
      <c r="EN628" s="37"/>
      <c r="EO628" s="37"/>
      <c r="EP628" s="37"/>
      <c r="EQ628" s="37"/>
      <c r="ER628" s="37"/>
      <c r="ES628" s="37"/>
      <c r="ET628" s="37"/>
      <c r="EU628" s="37"/>
      <c r="EV628" s="37"/>
      <c r="EW628" s="37"/>
      <c r="EX628" s="37"/>
      <c r="EY628" s="37"/>
      <c r="EZ628" s="37"/>
      <c r="FA628" s="37"/>
      <c r="FB628" s="37"/>
      <c r="FC628" s="37"/>
      <c r="FD628" s="37"/>
      <c r="FE628" s="37"/>
      <c r="FF628" s="37"/>
      <c r="FG628" s="37"/>
      <c r="FH628" s="37"/>
      <c r="FI628" s="37"/>
      <c r="FJ628" s="37"/>
      <c r="FK628" s="37"/>
      <c r="FL628" s="37"/>
      <c r="FM628" s="37"/>
      <c r="FN628" s="37"/>
      <c r="FO628" s="37"/>
      <c r="FP628" s="37"/>
      <c r="FQ628" s="37"/>
      <c r="FR628" s="37"/>
      <c r="FS628" s="37"/>
      <c r="FT628" s="37"/>
      <c r="FU628" s="37"/>
      <c r="FV628" s="37"/>
      <c r="FW628" s="37"/>
      <c r="FX628" s="37"/>
      <c r="FY628" s="37"/>
      <c r="FZ628" s="37"/>
      <c r="GA628" s="194"/>
      <c r="GB628" s="194"/>
      <c r="GC628" s="194"/>
      <c r="GD628" s="194"/>
      <c r="GE628" s="194"/>
      <c r="GF628" s="194"/>
      <c r="GG628" s="194"/>
      <c r="GH628" s="194"/>
      <c r="GI628" s="194"/>
      <c r="GJ628" s="194"/>
      <c r="GK628" s="194"/>
      <c r="GL628" s="194"/>
      <c r="GM628" s="194">
        <f t="shared" si="68"/>
        <v>0</v>
      </c>
      <c r="GN628" s="194">
        <f t="shared" si="69"/>
        <v>0</v>
      </c>
      <c r="GO628" s="194"/>
      <c r="GP628" s="194"/>
      <c r="GQ628" s="194"/>
      <c r="GR628" s="194"/>
      <c r="GS628" s="194"/>
      <c r="GT628" s="194"/>
      <c r="GU628" s="194"/>
      <c r="GV628" s="194"/>
      <c r="GW628" s="194"/>
      <c r="GX628" s="194">
        <f t="shared" si="70"/>
        <v>0</v>
      </c>
      <c r="GY628" s="194"/>
      <c r="GZ628" s="194"/>
      <c r="HA628" s="194"/>
      <c r="HB628" s="194"/>
      <c r="HC628" s="194"/>
      <c r="HD628" s="194"/>
      <c r="HE628" s="194"/>
      <c r="HF628" s="194"/>
      <c r="HG628" s="194"/>
      <c r="HH628" s="194"/>
      <c r="HI628" s="194"/>
      <c r="HJ628" s="194"/>
      <c r="HK628" s="194"/>
      <c r="HL628" s="194"/>
      <c r="HM628" s="194"/>
      <c r="HN628" s="194"/>
      <c r="HO628" s="194"/>
      <c r="HP628" s="194"/>
      <c r="HQ628" s="194"/>
      <c r="HR628" s="194"/>
      <c r="HS628" s="194"/>
      <c r="HT628" s="194"/>
      <c r="HU628" s="194"/>
    </row>
    <row r="629" spans="1:229" x14ac:dyDescent="0.25">
      <c r="A629" s="17"/>
      <c r="B629" s="18"/>
      <c r="C629" s="18"/>
      <c r="D629" s="19"/>
      <c r="E629" s="18"/>
      <c r="F629" s="18"/>
      <c r="G629" s="36"/>
      <c r="H629" s="36"/>
      <c r="I629" s="36"/>
      <c r="J629" s="38"/>
      <c r="K629" s="38"/>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7"/>
      <c r="CZ629" s="37"/>
      <c r="DA629" s="37"/>
      <c r="DB629" s="37"/>
      <c r="DC629" s="37"/>
      <c r="DD629" s="37"/>
      <c r="DE629" s="37"/>
      <c r="DF629" s="37"/>
      <c r="DG629" s="37"/>
      <c r="DH629" s="37"/>
      <c r="DI629" s="37"/>
      <c r="DJ629" s="37"/>
      <c r="DK629" s="37"/>
      <c r="DL629" s="37"/>
      <c r="DM629" s="37"/>
      <c r="DN629" s="37"/>
      <c r="DO629" s="37"/>
      <c r="DP629" s="37"/>
      <c r="DQ629" s="37"/>
      <c r="DR629" s="37"/>
      <c r="DS629" s="37"/>
      <c r="DT629" s="37"/>
      <c r="DU629" s="37"/>
      <c r="DV629" s="37"/>
      <c r="DW629" s="37"/>
      <c r="DX629" s="37"/>
      <c r="DY629" s="37"/>
      <c r="DZ629" s="37"/>
      <c r="EA629" s="37"/>
      <c r="EB629" s="37"/>
      <c r="EC629" s="37"/>
      <c r="ED629" s="37"/>
      <c r="EE629" s="37"/>
      <c r="EF629" s="37"/>
      <c r="EG629" s="37"/>
      <c r="EH629" s="37"/>
      <c r="EI629" s="37"/>
      <c r="EJ629" s="37"/>
      <c r="EK629" s="37"/>
      <c r="EL629" s="37"/>
      <c r="EM629" s="37"/>
      <c r="EN629" s="37"/>
      <c r="EO629" s="37"/>
      <c r="EP629" s="37"/>
      <c r="EQ629" s="37"/>
      <c r="ER629" s="37"/>
      <c r="ES629" s="37"/>
      <c r="ET629" s="37"/>
      <c r="EU629" s="37"/>
      <c r="EV629" s="37"/>
      <c r="EW629" s="37"/>
      <c r="EX629" s="37"/>
      <c r="EY629" s="37"/>
      <c r="EZ629" s="37"/>
      <c r="FA629" s="37"/>
      <c r="FB629" s="37"/>
      <c r="FC629" s="37"/>
      <c r="FD629" s="37"/>
      <c r="FE629" s="37"/>
      <c r="FF629" s="37"/>
      <c r="FG629" s="37"/>
      <c r="FH629" s="37"/>
      <c r="FI629" s="37"/>
      <c r="FJ629" s="37"/>
      <c r="FK629" s="37"/>
      <c r="FL629" s="37"/>
      <c r="FM629" s="37"/>
      <c r="FN629" s="37"/>
      <c r="FO629" s="37"/>
      <c r="FP629" s="37"/>
      <c r="FQ629" s="37"/>
      <c r="FR629" s="37"/>
      <c r="FS629" s="37"/>
      <c r="FT629" s="37"/>
      <c r="FU629" s="37"/>
      <c r="FV629" s="37"/>
      <c r="FW629" s="37"/>
      <c r="FX629" s="37"/>
      <c r="FY629" s="37"/>
      <c r="FZ629" s="37"/>
      <c r="GA629" s="194"/>
      <c r="GB629" s="194"/>
      <c r="GC629" s="194"/>
      <c r="GD629" s="194"/>
      <c r="GE629" s="194"/>
      <c r="GF629" s="194"/>
      <c r="GG629" s="194"/>
      <c r="GH629" s="194"/>
      <c r="GI629" s="194"/>
      <c r="GJ629" s="194"/>
      <c r="GK629" s="194"/>
      <c r="GL629" s="194"/>
      <c r="GM629" s="194">
        <f t="shared" si="68"/>
        <v>0</v>
      </c>
      <c r="GN629" s="194">
        <f t="shared" si="69"/>
        <v>0</v>
      </c>
      <c r="GO629" s="194"/>
      <c r="GP629" s="194"/>
      <c r="GQ629" s="194"/>
      <c r="GR629" s="194"/>
      <c r="GS629" s="194"/>
      <c r="GT629" s="194"/>
      <c r="GU629" s="194"/>
      <c r="GV629" s="194"/>
      <c r="GW629" s="194"/>
      <c r="GX629" s="194">
        <f t="shared" si="70"/>
        <v>0</v>
      </c>
      <c r="GY629" s="194"/>
      <c r="GZ629" s="194"/>
      <c r="HA629" s="194"/>
      <c r="HB629" s="194"/>
      <c r="HC629" s="194"/>
      <c r="HD629" s="194"/>
      <c r="HE629" s="194"/>
      <c r="HF629" s="194"/>
      <c r="HG629" s="194"/>
      <c r="HH629" s="194"/>
      <c r="HI629" s="194"/>
      <c r="HJ629" s="194"/>
      <c r="HK629" s="194"/>
      <c r="HL629" s="194"/>
      <c r="HM629" s="194"/>
      <c r="HN629" s="194"/>
      <c r="HO629" s="194"/>
      <c r="HP629" s="194"/>
      <c r="HQ629" s="194"/>
      <c r="HR629" s="194"/>
      <c r="HS629" s="194"/>
      <c r="HT629" s="194"/>
      <c r="HU629" s="194"/>
    </row>
    <row r="630" spans="1:229" x14ac:dyDescent="0.25">
      <c r="A630" s="17"/>
      <c r="B630" s="18"/>
      <c r="C630" s="18"/>
      <c r="D630" s="19"/>
      <c r="E630" s="18"/>
      <c r="F630" s="18"/>
      <c r="G630" s="36"/>
      <c r="H630" s="36"/>
      <c r="I630" s="36"/>
      <c r="J630" s="38"/>
      <c r="K630" s="38"/>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7"/>
      <c r="CZ630" s="37"/>
      <c r="DA630" s="37"/>
      <c r="DB630" s="37"/>
      <c r="DC630" s="37"/>
      <c r="DD630" s="37"/>
      <c r="DE630" s="37"/>
      <c r="DF630" s="37"/>
      <c r="DG630" s="37"/>
      <c r="DH630" s="37"/>
      <c r="DI630" s="37"/>
      <c r="DJ630" s="37"/>
      <c r="DK630" s="37"/>
      <c r="DL630" s="37"/>
      <c r="DM630" s="37"/>
      <c r="DN630" s="37"/>
      <c r="DO630" s="37"/>
      <c r="DP630" s="37"/>
      <c r="DQ630" s="37"/>
      <c r="DR630" s="37"/>
      <c r="DS630" s="37"/>
      <c r="DT630" s="37"/>
      <c r="DU630" s="37"/>
      <c r="DV630" s="37"/>
      <c r="DW630" s="37"/>
      <c r="DX630" s="37"/>
      <c r="DY630" s="37"/>
      <c r="DZ630" s="37"/>
      <c r="EA630" s="37"/>
      <c r="EB630" s="37"/>
      <c r="EC630" s="37"/>
      <c r="ED630" s="37"/>
      <c r="EE630" s="37"/>
      <c r="EF630" s="37"/>
      <c r="EG630" s="37"/>
      <c r="EH630" s="37"/>
      <c r="EI630" s="37"/>
      <c r="EJ630" s="37"/>
      <c r="EK630" s="37"/>
      <c r="EL630" s="37"/>
      <c r="EM630" s="37"/>
      <c r="EN630" s="37"/>
      <c r="EO630" s="37"/>
      <c r="EP630" s="37"/>
      <c r="EQ630" s="37"/>
      <c r="ER630" s="37"/>
      <c r="ES630" s="37"/>
      <c r="ET630" s="37"/>
      <c r="EU630" s="37"/>
      <c r="EV630" s="37"/>
      <c r="EW630" s="37"/>
      <c r="EX630" s="37"/>
      <c r="EY630" s="37"/>
      <c r="EZ630" s="37"/>
      <c r="FA630" s="37"/>
      <c r="FB630" s="37"/>
      <c r="FC630" s="37"/>
      <c r="FD630" s="37"/>
      <c r="FE630" s="37"/>
      <c r="FF630" s="37"/>
      <c r="FG630" s="37"/>
      <c r="FH630" s="37"/>
      <c r="FI630" s="37"/>
      <c r="FJ630" s="37"/>
      <c r="FK630" s="37"/>
      <c r="FL630" s="37"/>
      <c r="FM630" s="37"/>
      <c r="FN630" s="37"/>
      <c r="FO630" s="37"/>
      <c r="FP630" s="37"/>
      <c r="FQ630" s="37"/>
      <c r="FR630" s="37"/>
      <c r="FS630" s="37"/>
      <c r="FT630" s="37"/>
      <c r="FU630" s="37"/>
      <c r="FV630" s="37"/>
      <c r="FW630" s="37"/>
      <c r="FX630" s="37"/>
      <c r="FY630" s="37"/>
      <c r="FZ630" s="37"/>
      <c r="GA630" s="194"/>
      <c r="GB630" s="194"/>
      <c r="GC630" s="194"/>
      <c r="GD630" s="194"/>
      <c r="GE630" s="194"/>
      <c r="GF630" s="194"/>
      <c r="GG630" s="194"/>
      <c r="GH630" s="194"/>
      <c r="GI630" s="194"/>
      <c r="GJ630" s="194"/>
      <c r="GK630" s="194"/>
      <c r="GL630" s="194"/>
      <c r="GM630" s="194">
        <f t="shared" si="68"/>
        <v>0</v>
      </c>
      <c r="GN630" s="194">
        <f t="shared" si="69"/>
        <v>0</v>
      </c>
      <c r="GO630" s="194"/>
      <c r="GP630" s="194"/>
      <c r="GQ630" s="194"/>
      <c r="GR630" s="194"/>
      <c r="GS630" s="194"/>
      <c r="GT630" s="194"/>
      <c r="GU630" s="194"/>
      <c r="GV630" s="194"/>
      <c r="GW630" s="194"/>
      <c r="GX630" s="194">
        <f t="shared" si="70"/>
        <v>0</v>
      </c>
      <c r="GY630" s="194"/>
      <c r="GZ630" s="194"/>
      <c r="HA630" s="194"/>
      <c r="HB630" s="194"/>
      <c r="HC630" s="194"/>
      <c r="HD630" s="194"/>
      <c r="HE630" s="194"/>
      <c r="HF630" s="194"/>
      <c r="HG630" s="194"/>
      <c r="HH630" s="194"/>
      <c r="HI630" s="194"/>
      <c r="HJ630" s="194"/>
      <c r="HK630" s="194"/>
      <c r="HL630" s="194"/>
      <c r="HM630" s="194"/>
      <c r="HN630" s="194"/>
      <c r="HO630" s="194"/>
      <c r="HP630" s="194"/>
      <c r="HQ630" s="194"/>
      <c r="HR630" s="194"/>
      <c r="HS630" s="194"/>
      <c r="HT630" s="194"/>
      <c r="HU630" s="194"/>
    </row>
    <row r="631" spans="1:229" x14ac:dyDescent="0.25">
      <c r="A631" s="17"/>
      <c r="B631" s="18"/>
      <c r="C631" s="18"/>
      <c r="D631" s="19"/>
      <c r="E631" s="18"/>
      <c r="F631" s="18"/>
      <c r="G631" s="36"/>
      <c r="H631" s="36"/>
      <c r="I631" s="36"/>
      <c r="J631" s="38"/>
      <c r="K631" s="38"/>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7"/>
      <c r="CZ631" s="37"/>
      <c r="DA631" s="37"/>
      <c r="DB631" s="37"/>
      <c r="DC631" s="37"/>
      <c r="DD631" s="37"/>
      <c r="DE631" s="37"/>
      <c r="DF631" s="37"/>
      <c r="DG631" s="37"/>
      <c r="DH631" s="37"/>
      <c r="DI631" s="37"/>
      <c r="DJ631" s="37"/>
      <c r="DK631" s="37"/>
      <c r="DL631" s="37"/>
      <c r="DM631" s="37"/>
      <c r="DN631" s="37"/>
      <c r="DO631" s="37"/>
      <c r="DP631" s="37"/>
      <c r="DQ631" s="37"/>
      <c r="DR631" s="37"/>
      <c r="DS631" s="37"/>
      <c r="DT631" s="37"/>
      <c r="DU631" s="37"/>
      <c r="DV631" s="37"/>
      <c r="DW631" s="37"/>
      <c r="DX631" s="37"/>
      <c r="DY631" s="37"/>
      <c r="DZ631" s="37"/>
      <c r="EA631" s="37"/>
      <c r="EB631" s="37"/>
      <c r="EC631" s="37"/>
      <c r="ED631" s="37"/>
      <c r="EE631" s="37"/>
      <c r="EF631" s="37"/>
      <c r="EG631" s="37"/>
      <c r="EH631" s="37"/>
      <c r="EI631" s="37"/>
      <c r="EJ631" s="37"/>
      <c r="EK631" s="37"/>
      <c r="EL631" s="37"/>
      <c r="EM631" s="37"/>
      <c r="EN631" s="37"/>
      <c r="EO631" s="37"/>
      <c r="EP631" s="37"/>
      <c r="EQ631" s="37"/>
      <c r="ER631" s="37"/>
      <c r="ES631" s="37"/>
      <c r="ET631" s="37"/>
      <c r="EU631" s="37"/>
      <c r="EV631" s="37"/>
      <c r="EW631" s="37"/>
      <c r="EX631" s="37"/>
      <c r="EY631" s="37"/>
      <c r="EZ631" s="37"/>
      <c r="FA631" s="37"/>
      <c r="FB631" s="37"/>
      <c r="FC631" s="37"/>
      <c r="FD631" s="37"/>
      <c r="FE631" s="37"/>
      <c r="FF631" s="37"/>
      <c r="FG631" s="37"/>
      <c r="FH631" s="37"/>
      <c r="FI631" s="37"/>
      <c r="FJ631" s="37"/>
      <c r="FK631" s="37"/>
      <c r="FL631" s="37"/>
      <c r="FM631" s="37"/>
      <c r="FN631" s="37"/>
      <c r="FO631" s="37"/>
      <c r="FP631" s="37"/>
      <c r="FQ631" s="37"/>
      <c r="FR631" s="37"/>
      <c r="FS631" s="37"/>
      <c r="FT631" s="37"/>
      <c r="FU631" s="37"/>
      <c r="FV631" s="37"/>
      <c r="FW631" s="37"/>
      <c r="FX631" s="37"/>
      <c r="FY631" s="37"/>
      <c r="FZ631" s="37"/>
      <c r="GA631" s="194"/>
      <c r="GB631" s="194"/>
      <c r="GC631" s="194"/>
      <c r="GD631" s="194"/>
      <c r="GE631" s="194"/>
      <c r="GF631" s="194"/>
      <c r="GG631" s="194"/>
      <c r="GH631" s="194"/>
      <c r="GI631" s="194"/>
      <c r="GJ631" s="194"/>
      <c r="GK631" s="194"/>
      <c r="GL631" s="194"/>
      <c r="GM631" s="194">
        <f t="shared" si="68"/>
        <v>0</v>
      </c>
      <c r="GN631" s="194">
        <f t="shared" si="69"/>
        <v>0</v>
      </c>
      <c r="GO631" s="194"/>
      <c r="GP631" s="194"/>
      <c r="GQ631" s="194"/>
      <c r="GR631" s="194"/>
      <c r="GS631" s="194"/>
      <c r="GT631" s="194"/>
      <c r="GU631" s="194"/>
      <c r="GV631" s="194"/>
      <c r="GW631" s="194"/>
      <c r="GX631" s="194">
        <f t="shared" si="70"/>
        <v>0</v>
      </c>
      <c r="GY631" s="194"/>
      <c r="GZ631" s="194"/>
      <c r="HA631" s="194"/>
      <c r="HB631" s="194"/>
      <c r="HC631" s="194"/>
      <c r="HD631" s="194"/>
      <c r="HE631" s="194"/>
      <c r="HF631" s="194"/>
      <c r="HG631" s="194"/>
      <c r="HH631" s="194"/>
      <c r="HI631" s="194"/>
      <c r="HJ631" s="194"/>
      <c r="HK631" s="194"/>
      <c r="HL631" s="194"/>
      <c r="HM631" s="194"/>
      <c r="HN631" s="194"/>
      <c r="HO631" s="194"/>
      <c r="HP631" s="194"/>
      <c r="HQ631" s="194"/>
      <c r="HR631" s="194"/>
      <c r="HS631" s="194"/>
      <c r="HT631" s="194"/>
      <c r="HU631" s="194"/>
    </row>
    <row r="632" spans="1:229" x14ac:dyDescent="0.25">
      <c r="A632" s="17"/>
      <c r="B632" s="18"/>
      <c r="C632" s="18"/>
      <c r="D632" s="19"/>
      <c r="E632" s="18"/>
      <c r="F632" s="18"/>
      <c r="G632" s="36"/>
      <c r="H632" s="36"/>
      <c r="I632" s="36"/>
      <c r="J632" s="38"/>
      <c r="K632" s="38"/>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7"/>
      <c r="CZ632" s="37"/>
      <c r="DA632" s="37"/>
      <c r="DB632" s="37"/>
      <c r="DC632" s="37"/>
      <c r="DD632" s="37"/>
      <c r="DE632" s="37"/>
      <c r="DF632" s="37"/>
      <c r="DG632" s="37"/>
      <c r="DH632" s="37"/>
      <c r="DI632" s="37"/>
      <c r="DJ632" s="37"/>
      <c r="DK632" s="37"/>
      <c r="DL632" s="37"/>
      <c r="DM632" s="37"/>
      <c r="DN632" s="37"/>
      <c r="DO632" s="37"/>
      <c r="DP632" s="37"/>
      <c r="DQ632" s="37"/>
      <c r="DR632" s="37"/>
      <c r="DS632" s="37"/>
      <c r="DT632" s="37"/>
      <c r="DU632" s="37"/>
      <c r="DV632" s="37"/>
      <c r="DW632" s="37"/>
      <c r="DX632" s="37"/>
      <c r="DY632" s="37"/>
      <c r="DZ632" s="37"/>
      <c r="EA632" s="37"/>
      <c r="EB632" s="37"/>
      <c r="EC632" s="37"/>
      <c r="ED632" s="37"/>
      <c r="EE632" s="37"/>
      <c r="EF632" s="37"/>
      <c r="EG632" s="37"/>
      <c r="EH632" s="37"/>
      <c r="EI632" s="37"/>
      <c r="EJ632" s="37"/>
      <c r="EK632" s="37"/>
      <c r="EL632" s="37"/>
      <c r="EM632" s="37"/>
      <c r="EN632" s="37"/>
      <c r="EO632" s="37"/>
      <c r="EP632" s="37"/>
      <c r="EQ632" s="37"/>
      <c r="ER632" s="37"/>
      <c r="ES632" s="37"/>
      <c r="ET632" s="37"/>
      <c r="EU632" s="37"/>
      <c r="EV632" s="37"/>
      <c r="EW632" s="37"/>
      <c r="EX632" s="37"/>
      <c r="EY632" s="37"/>
      <c r="EZ632" s="37"/>
      <c r="FA632" s="37"/>
      <c r="FB632" s="37"/>
      <c r="FC632" s="37"/>
      <c r="FD632" s="37"/>
      <c r="FE632" s="37"/>
      <c r="FF632" s="37"/>
      <c r="FG632" s="37"/>
      <c r="FH632" s="37"/>
      <c r="FI632" s="37"/>
      <c r="FJ632" s="37"/>
      <c r="FK632" s="37"/>
      <c r="FL632" s="37"/>
      <c r="FM632" s="37"/>
      <c r="FN632" s="37"/>
      <c r="FO632" s="37"/>
      <c r="FP632" s="37"/>
      <c r="FQ632" s="37"/>
      <c r="FR632" s="37"/>
      <c r="FS632" s="37"/>
      <c r="FT632" s="37"/>
      <c r="FU632" s="37"/>
      <c r="FV632" s="37"/>
      <c r="FW632" s="37"/>
      <c r="FX632" s="37"/>
      <c r="FY632" s="37"/>
      <c r="FZ632" s="37"/>
      <c r="GA632" s="194"/>
      <c r="GB632" s="194"/>
      <c r="GC632" s="194"/>
      <c r="GD632" s="194"/>
      <c r="GE632" s="194"/>
      <c r="GF632" s="194"/>
      <c r="GG632" s="194"/>
      <c r="GH632" s="194"/>
      <c r="GI632" s="194"/>
      <c r="GJ632" s="194"/>
      <c r="GK632" s="194"/>
      <c r="GL632" s="194"/>
      <c r="GM632" s="194">
        <f t="shared" si="68"/>
        <v>0</v>
      </c>
      <c r="GN632" s="194">
        <f t="shared" si="69"/>
        <v>0</v>
      </c>
      <c r="GO632" s="194"/>
      <c r="GP632" s="194"/>
      <c r="GQ632" s="194"/>
      <c r="GR632" s="194"/>
      <c r="GS632" s="194"/>
      <c r="GT632" s="194"/>
      <c r="GU632" s="194"/>
      <c r="GV632" s="194"/>
      <c r="GW632" s="194"/>
      <c r="GX632" s="194">
        <f t="shared" si="70"/>
        <v>0</v>
      </c>
      <c r="GY632" s="194"/>
      <c r="GZ632" s="194"/>
      <c r="HA632" s="194"/>
      <c r="HB632" s="194"/>
      <c r="HC632" s="194"/>
      <c r="HD632" s="194"/>
      <c r="HE632" s="194"/>
      <c r="HF632" s="194"/>
      <c r="HG632" s="194"/>
      <c r="HH632" s="194"/>
      <c r="HI632" s="194"/>
      <c r="HJ632" s="194"/>
      <c r="HK632" s="194"/>
      <c r="HL632" s="194"/>
      <c r="HM632" s="194"/>
      <c r="HN632" s="194"/>
      <c r="HO632" s="194"/>
      <c r="HP632" s="194"/>
      <c r="HQ632" s="194"/>
      <c r="HR632" s="194"/>
      <c r="HS632" s="194"/>
      <c r="HT632" s="194"/>
      <c r="HU632" s="194"/>
    </row>
    <row r="633" spans="1:229" x14ac:dyDescent="0.25">
      <c r="A633" s="17"/>
      <c r="B633" s="18"/>
      <c r="C633" s="18"/>
      <c r="D633" s="19"/>
      <c r="E633" s="18"/>
      <c r="F633" s="18"/>
      <c r="G633" s="36"/>
      <c r="H633" s="36"/>
      <c r="I633" s="36"/>
      <c r="J633" s="38"/>
      <c r="K633" s="38"/>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7"/>
      <c r="CZ633" s="37"/>
      <c r="DA633" s="37"/>
      <c r="DB633" s="37"/>
      <c r="DC633" s="37"/>
      <c r="DD633" s="37"/>
      <c r="DE633" s="37"/>
      <c r="DF633" s="37"/>
      <c r="DG633" s="37"/>
      <c r="DH633" s="37"/>
      <c r="DI633" s="37"/>
      <c r="DJ633" s="37"/>
      <c r="DK633" s="37"/>
      <c r="DL633" s="37"/>
      <c r="DM633" s="37"/>
      <c r="DN633" s="37"/>
      <c r="DO633" s="37"/>
      <c r="DP633" s="37"/>
      <c r="DQ633" s="37"/>
      <c r="DR633" s="37"/>
      <c r="DS633" s="37"/>
      <c r="DT633" s="37"/>
      <c r="DU633" s="37"/>
      <c r="DV633" s="37"/>
      <c r="DW633" s="37"/>
      <c r="DX633" s="37"/>
      <c r="DY633" s="37"/>
      <c r="DZ633" s="37"/>
      <c r="EA633" s="37"/>
      <c r="EB633" s="37"/>
      <c r="EC633" s="37"/>
      <c r="ED633" s="37"/>
      <c r="EE633" s="37"/>
      <c r="EF633" s="37"/>
      <c r="EG633" s="37"/>
      <c r="EH633" s="37"/>
      <c r="EI633" s="37"/>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c r="FF633" s="37"/>
      <c r="FG633" s="37"/>
      <c r="FH633" s="37"/>
      <c r="FI633" s="37"/>
      <c r="FJ633" s="37"/>
      <c r="FK633" s="37"/>
      <c r="FL633" s="37"/>
      <c r="FM633" s="37"/>
      <c r="FN633" s="37"/>
      <c r="FO633" s="37"/>
      <c r="FP633" s="37"/>
      <c r="FQ633" s="37"/>
      <c r="FR633" s="37"/>
      <c r="FS633" s="37"/>
      <c r="FT633" s="37"/>
      <c r="FU633" s="37"/>
      <c r="FV633" s="37"/>
      <c r="FW633" s="37"/>
      <c r="FX633" s="37"/>
      <c r="FY633" s="37"/>
      <c r="FZ633" s="37"/>
      <c r="GA633" s="194"/>
      <c r="GB633" s="194"/>
      <c r="GC633" s="194"/>
      <c r="GD633" s="194"/>
      <c r="GE633" s="194"/>
      <c r="GF633" s="194"/>
      <c r="GG633" s="194"/>
      <c r="GH633" s="194"/>
      <c r="GI633" s="194"/>
      <c r="GJ633" s="194"/>
      <c r="GK633" s="194"/>
      <c r="GL633" s="194"/>
      <c r="GM633" s="194">
        <f t="shared" si="68"/>
        <v>0</v>
      </c>
      <c r="GN633" s="194">
        <f t="shared" si="69"/>
        <v>0</v>
      </c>
      <c r="GO633" s="194"/>
      <c r="GP633" s="194"/>
      <c r="GQ633" s="194"/>
      <c r="GR633" s="194"/>
      <c r="GS633" s="194"/>
      <c r="GT633" s="194"/>
      <c r="GU633" s="194"/>
      <c r="GV633" s="194"/>
      <c r="GW633" s="194"/>
      <c r="GX633" s="194">
        <f t="shared" si="70"/>
        <v>0</v>
      </c>
      <c r="GY633" s="194"/>
      <c r="GZ633" s="194"/>
      <c r="HA633" s="194"/>
      <c r="HB633" s="194"/>
      <c r="HC633" s="194"/>
      <c r="HD633" s="194"/>
      <c r="HE633" s="194"/>
      <c r="HF633" s="194"/>
      <c r="HG633" s="194"/>
      <c r="HH633" s="194"/>
      <c r="HI633" s="194"/>
      <c r="HJ633" s="194"/>
      <c r="HK633" s="194"/>
      <c r="HL633" s="194"/>
      <c r="HM633" s="194"/>
      <c r="HN633" s="194"/>
      <c r="HO633" s="194"/>
      <c r="HP633" s="194"/>
      <c r="HQ633" s="194"/>
      <c r="HR633" s="194"/>
      <c r="HS633" s="194"/>
      <c r="HT633" s="194"/>
      <c r="HU633" s="194"/>
    </row>
    <row r="634" spans="1:229" x14ac:dyDescent="0.25">
      <c r="A634" s="17"/>
      <c r="B634" s="18"/>
      <c r="C634" s="18"/>
      <c r="D634" s="19"/>
      <c r="E634" s="18"/>
      <c r="F634" s="18"/>
      <c r="G634" s="36"/>
      <c r="H634" s="36"/>
      <c r="I634" s="36"/>
      <c r="J634" s="38"/>
      <c r="K634" s="38"/>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7"/>
      <c r="CZ634" s="37"/>
      <c r="DA634" s="37"/>
      <c r="DB634" s="37"/>
      <c r="DC634" s="37"/>
      <c r="DD634" s="37"/>
      <c r="DE634" s="37"/>
      <c r="DF634" s="37"/>
      <c r="DG634" s="37"/>
      <c r="DH634" s="37"/>
      <c r="DI634" s="37"/>
      <c r="DJ634" s="37"/>
      <c r="DK634" s="37"/>
      <c r="DL634" s="37"/>
      <c r="DM634" s="37"/>
      <c r="DN634" s="37"/>
      <c r="DO634" s="37"/>
      <c r="DP634" s="37"/>
      <c r="DQ634" s="37"/>
      <c r="DR634" s="37"/>
      <c r="DS634" s="37"/>
      <c r="DT634" s="37"/>
      <c r="DU634" s="37"/>
      <c r="DV634" s="37"/>
      <c r="DW634" s="37"/>
      <c r="DX634" s="37"/>
      <c r="DY634" s="37"/>
      <c r="DZ634" s="37"/>
      <c r="EA634" s="37"/>
      <c r="EB634" s="37"/>
      <c r="EC634" s="37"/>
      <c r="ED634" s="37"/>
      <c r="EE634" s="37"/>
      <c r="EF634" s="37"/>
      <c r="EG634" s="37"/>
      <c r="EH634" s="37"/>
      <c r="EI634" s="37"/>
      <c r="EJ634" s="37"/>
      <c r="EK634" s="37"/>
      <c r="EL634" s="37"/>
      <c r="EM634" s="37"/>
      <c r="EN634" s="37"/>
      <c r="EO634" s="37"/>
      <c r="EP634" s="37"/>
      <c r="EQ634" s="37"/>
      <c r="ER634" s="37"/>
      <c r="ES634" s="37"/>
      <c r="ET634" s="37"/>
      <c r="EU634" s="37"/>
      <c r="EV634" s="37"/>
      <c r="EW634" s="37"/>
      <c r="EX634" s="37"/>
      <c r="EY634" s="37"/>
      <c r="EZ634" s="37"/>
      <c r="FA634" s="37"/>
      <c r="FB634" s="37"/>
      <c r="FC634" s="37"/>
      <c r="FD634" s="37"/>
      <c r="FE634" s="37"/>
      <c r="FF634" s="37"/>
      <c r="FG634" s="37"/>
      <c r="FH634" s="37"/>
      <c r="FI634" s="37"/>
      <c r="FJ634" s="37"/>
      <c r="FK634" s="37"/>
      <c r="FL634" s="37"/>
      <c r="FM634" s="37"/>
      <c r="FN634" s="37"/>
      <c r="FO634" s="37"/>
      <c r="FP634" s="37"/>
      <c r="FQ634" s="37"/>
      <c r="FR634" s="37"/>
      <c r="FS634" s="37"/>
      <c r="FT634" s="37"/>
      <c r="FU634" s="37"/>
      <c r="FV634" s="37"/>
      <c r="FW634" s="37"/>
      <c r="FX634" s="37"/>
      <c r="FY634" s="37"/>
      <c r="FZ634" s="37"/>
      <c r="GA634" s="194"/>
      <c r="GB634" s="194"/>
      <c r="GC634" s="194"/>
      <c r="GD634" s="194"/>
      <c r="GE634" s="194"/>
      <c r="GF634" s="194"/>
      <c r="GG634" s="194"/>
      <c r="GH634" s="194"/>
      <c r="GI634" s="194"/>
      <c r="GJ634" s="194"/>
      <c r="GK634" s="194"/>
      <c r="GL634" s="194"/>
      <c r="GM634" s="194">
        <f t="shared" si="68"/>
        <v>0</v>
      </c>
      <c r="GN634" s="194">
        <f t="shared" si="69"/>
        <v>0</v>
      </c>
      <c r="GO634" s="194"/>
      <c r="GP634" s="194"/>
      <c r="GQ634" s="194"/>
      <c r="GR634" s="194"/>
      <c r="GS634" s="194"/>
      <c r="GT634" s="194"/>
      <c r="GU634" s="194"/>
      <c r="GV634" s="194"/>
      <c r="GW634" s="194"/>
      <c r="GX634" s="194">
        <f t="shared" si="70"/>
        <v>0</v>
      </c>
      <c r="GY634" s="194"/>
      <c r="GZ634" s="194"/>
      <c r="HA634" s="194"/>
      <c r="HB634" s="194"/>
      <c r="HC634" s="194"/>
      <c r="HD634" s="194"/>
      <c r="HE634" s="194"/>
      <c r="HF634" s="194"/>
      <c r="HG634" s="194"/>
      <c r="HH634" s="194"/>
      <c r="HI634" s="194"/>
      <c r="HJ634" s="194"/>
      <c r="HK634" s="194"/>
      <c r="HL634" s="194"/>
      <c r="HM634" s="194"/>
      <c r="HN634" s="194"/>
      <c r="HO634" s="194"/>
      <c r="HP634" s="194"/>
      <c r="HQ634" s="194"/>
      <c r="HR634" s="194"/>
      <c r="HS634" s="194"/>
      <c r="HT634" s="194"/>
      <c r="HU634" s="194"/>
    </row>
    <row r="635" spans="1:229" x14ac:dyDescent="0.25">
      <c r="A635" s="17"/>
      <c r="B635" s="18"/>
      <c r="C635" s="18"/>
      <c r="D635" s="19"/>
      <c r="E635" s="18"/>
      <c r="F635" s="18"/>
      <c r="G635" s="36"/>
      <c r="H635" s="36"/>
      <c r="I635" s="36"/>
      <c r="J635" s="38"/>
      <c r="K635" s="38"/>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7"/>
      <c r="CZ635" s="37"/>
      <c r="DA635" s="37"/>
      <c r="DB635" s="37"/>
      <c r="DC635" s="37"/>
      <c r="DD635" s="37"/>
      <c r="DE635" s="37"/>
      <c r="DF635" s="37"/>
      <c r="DG635" s="37"/>
      <c r="DH635" s="37"/>
      <c r="DI635" s="37"/>
      <c r="DJ635" s="37"/>
      <c r="DK635" s="37"/>
      <c r="DL635" s="37"/>
      <c r="DM635" s="37"/>
      <c r="DN635" s="37"/>
      <c r="DO635" s="37"/>
      <c r="DP635" s="37"/>
      <c r="DQ635" s="37"/>
      <c r="DR635" s="37"/>
      <c r="DS635" s="37"/>
      <c r="DT635" s="37"/>
      <c r="DU635" s="37"/>
      <c r="DV635" s="37"/>
      <c r="DW635" s="37"/>
      <c r="DX635" s="37"/>
      <c r="DY635" s="37"/>
      <c r="DZ635" s="37"/>
      <c r="EA635" s="37"/>
      <c r="EB635" s="37"/>
      <c r="EC635" s="37"/>
      <c r="ED635" s="37"/>
      <c r="EE635" s="37"/>
      <c r="EF635" s="37"/>
      <c r="EG635" s="37"/>
      <c r="EH635" s="37"/>
      <c r="EI635" s="37"/>
      <c r="EJ635" s="37"/>
      <c r="EK635" s="37"/>
      <c r="EL635" s="37"/>
      <c r="EM635" s="37"/>
      <c r="EN635" s="37"/>
      <c r="EO635" s="37"/>
      <c r="EP635" s="37"/>
      <c r="EQ635" s="37"/>
      <c r="ER635" s="37"/>
      <c r="ES635" s="37"/>
      <c r="ET635" s="37"/>
      <c r="EU635" s="37"/>
      <c r="EV635" s="37"/>
      <c r="EW635" s="37"/>
      <c r="EX635" s="37"/>
      <c r="EY635" s="37"/>
      <c r="EZ635" s="37"/>
      <c r="FA635" s="37"/>
      <c r="FB635" s="37"/>
      <c r="FC635" s="37"/>
      <c r="FD635" s="37"/>
      <c r="FE635" s="37"/>
      <c r="FF635" s="37"/>
      <c r="FG635" s="37"/>
      <c r="FH635" s="37"/>
      <c r="FI635" s="37"/>
      <c r="FJ635" s="37"/>
      <c r="FK635" s="37"/>
      <c r="FL635" s="37"/>
      <c r="FM635" s="37"/>
      <c r="FN635" s="37"/>
      <c r="FO635" s="37"/>
      <c r="FP635" s="37"/>
      <c r="FQ635" s="37"/>
      <c r="FR635" s="37"/>
      <c r="FS635" s="37"/>
      <c r="FT635" s="37"/>
      <c r="FU635" s="37"/>
      <c r="FV635" s="37"/>
      <c r="FW635" s="37"/>
      <c r="FX635" s="37"/>
      <c r="FY635" s="37"/>
      <c r="FZ635" s="37"/>
      <c r="GA635" s="194"/>
      <c r="GB635" s="194"/>
      <c r="GC635" s="194"/>
      <c r="GD635" s="194"/>
      <c r="GE635" s="194"/>
      <c r="GF635" s="194"/>
      <c r="GG635" s="194"/>
      <c r="GH635" s="194"/>
      <c r="GI635" s="194"/>
      <c r="GJ635" s="194"/>
      <c r="GK635" s="194"/>
      <c r="GL635" s="194"/>
      <c r="GM635" s="194">
        <f t="shared" si="68"/>
        <v>0</v>
      </c>
      <c r="GN635" s="194">
        <f t="shared" si="69"/>
        <v>0</v>
      </c>
      <c r="GO635" s="194"/>
      <c r="GP635" s="194"/>
      <c r="GQ635" s="194"/>
      <c r="GR635" s="194"/>
      <c r="GS635" s="194"/>
      <c r="GT635" s="194"/>
      <c r="GU635" s="194"/>
      <c r="GV635" s="194"/>
      <c r="GW635" s="194"/>
      <c r="GX635" s="194">
        <f t="shared" si="70"/>
        <v>0</v>
      </c>
      <c r="GY635" s="194"/>
      <c r="GZ635" s="194"/>
      <c r="HA635" s="194"/>
      <c r="HB635" s="194"/>
      <c r="HC635" s="194"/>
      <c r="HD635" s="194"/>
      <c r="HE635" s="194"/>
      <c r="HF635" s="194"/>
      <c r="HG635" s="194"/>
      <c r="HH635" s="194"/>
      <c r="HI635" s="194"/>
      <c r="HJ635" s="194"/>
      <c r="HK635" s="194"/>
      <c r="HL635" s="194"/>
      <c r="HM635" s="194"/>
      <c r="HN635" s="194"/>
      <c r="HO635" s="194"/>
      <c r="HP635" s="194"/>
      <c r="HQ635" s="194"/>
      <c r="HR635" s="194"/>
      <c r="HS635" s="194"/>
      <c r="HT635" s="194"/>
      <c r="HU635" s="194"/>
    </row>
    <row r="636" spans="1:229" x14ac:dyDescent="0.25">
      <c r="A636" s="17"/>
      <c r="B636" s="18"/>
      <c r="C636" s="18"/>
      <c r="D636" s="19"/>
      <c r="E636" s="18"/>
      <c r="F636" s="18"/>
      <c r="G636" s="36"/>
      <c r="H636" s="36"/>
      <c r="I636" s="36"/>
      <c r="J636" s="38"/>
      <c r="K636" s="38"/>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7"/>
      <c r="CZ636" s="37"/>
      <c r="DA636" s="37"/>
      <c r="DB636" s="37"/>
      <c r="DC636" s="37"/>
      <c r="DD636" s="37"/>
      <c r="DE636" s="37"/>
      <c r="DF636" s="37"/>
      <c r="DG636" s="37"/>
      <c r="DH636" s="37"/>
      <c r="DI636" s="37"/>
      <c r="DJ636" s="37"/>
      <c r="DK636" s="37"/>
      <c r="DL636" s="37"/>
      <c r="DM636" s="37"/>
      <c r="DN636" s="37"/>
      <c r="DO636" s="37"/>
      <c r="DP636" s="37"/>
      <c r="DQ636" s="37"/>
      <c r="DR636" s="37"/>
      <c r="DS636" s="37"/>
      <c r="DT636" s="37"/>
      <c r="DU636" s="37"/>
      <c r="DV636" s="37"/>
      <c r="DW636" s="37"/>
      <c r="DX636" s="37"/>
      <c r="DY636" s="37"/>
      <c r="DZ636" s="37"/>
      <c r="EA636" s="37"/>
      <c r="EB636" s="37"/>
      <c r="EC636" s="37"/>
      <c r="ED636" s="37"/>
      <c r="EE636" s="37"/>
      <c r="EF636" s="37"/>
      <c r="EG636" s="37"/>
      <c r="EH636" s="37"/>
      <c r="EI636" s="37"/>
      <c r="EJ636" s="37"/>
      <c r="EK636" s="37"/>
      <c r="EL636" s="37"/>
      <c r="EM636" s="37"/>
      <c r="EN636" s="37"/>
      <c r="EO636" s="37"/>
      <c r="EP636" s="37"/>
      <c r="EQ636" s="37"/>
      <c r="ER636" s="37"/>
      <c r="ES636" s="37"/>
      <c r="ET636" s="37"/>
      <c r="EU636" s="37"/>
      <c r="EV636" s="37"/>
      <c r="EW636" s="37"/>
      <c r="EX636" s="37"/>
      <c r="EY636" s="37"/>
      <c r="EZ636" s="37"/>
      <c r="FA636" s="37"/>
      <c r="FB636" s="37"/>
      <c r="FC636" s="37"/>
      <c r="FD636" s="37"/>
      <c r="FE636" s="37"/>
      <c r="FF636" s="37"/>
      <c r="FG636" s="37"/>
      <c r="FH636" s="37"/>
      <c r="FI636" s="37"/>
      <c r="FJ636" s="37"/>
      <c r="FK636" s="37"/>
      <c r="FL636" s="37"/>
      <c r="FM636" s="37"/>
      <c r="FN636" s="37"/>
      <c r="FO636" s="37"/>
      <c r="FP636" s="37"/>
      <c r="FQ636" s="37"/>
      <c r="FR636" s="37"/>
      <c r="FS636" s="37"/>
      <c r="FT636" s="37"/>
      <c r="FU636" s="37"/>
      <c r="FV636" s="37"/>
      <c r="FW636" s="37"/>
      <c r="FX636" s="37"/>
      <c r="FY636" s="37"/>
      <c r="FZ636" s="37"/>
      <c r="GA636" s="194"/>
      <c r="GB636" s="194"/>
      <c r="GC636" s="194"/>
      <c r="GD636" s="194"/>
      <c r="GE636" s="194"/>
      <c r="GF636" s="194"/>
      <c r="GG636" s="194"/>
      <c r="GH636" s="194"/>
      <c r="GI636" s="194"/>
      <c r="GJ636" s="194"/>
      <c r="GK636" s="194"/>
      <c r="GL636" s="194"/>
      <c r="GM636" s="194">
        <f t="shared" si="68"/>
        <v>0</v>
      </c>
      <c r="GN636" s="194">
        <f t="shared" si="69"/>
        <v>0</v>
      </c>
      <c r="GO636" s="194"/>
      <c r="GP636" s="194"/>
      <c r="GQ636" s="194"/>
      <c r="GR636" s="194"/>
      <c r="GS636" s="194"/>
      <c r="GT636" s="194"/>
      <c r="GU636" s="194"/>
      <c r="GV636" s="194"/>
      <c r="GW636" s="194"/>
      <c r="GX636" s="194">
        <f t="shared" si="70"/>
        <v>0</v>
      </c>
      <c r="GY636" s="194"/>
      <c r="GZ636" s="194"/>
      <c r="HA636" s="194"/>
      <c r="HB636" s="194"/>
      <c r="HC636" s="194"/>
      <c r="HD636" s="194"/>
      <c r="HE636" s="194"/>
      <c r="HF636" s="194"/>
      <c r="HG636" s="194"/>
      <c r="HH636" s="194"/>
      <c r="HI636" s="194"/>
      <c r="HJ636" s="194"/>
      <c r="HK636" s="194"/>
      <c r="HL636" s="194"/>
      <c r="HM636" s="194"/>
      <c r="HN636" s="194"/>
      <c r="HO636" s="194"/>
      <c r="HP636" s="194"/>
      <c r="HQ636" s="194"/>
      <c r="HR636" s="194"/>
      <c r="HS636" s="194"/>
      <c r="HT636" s="194"/>
      <c r="HU636" s="194"/>
    </row>
    <row r="637" spans="1:229" x14ac:dyDescent="0.25">
      <c r="A637" s="17"/>
      <c r="B637" s="18"/>
      <c r="C637" s="18"/>
      <c r="D637" s="19"/>
      <c r="E637" s="18"/>
      <c r="F637" s="18"/>
      <c r="G637" s="36"/>
      <c r="H637" s="36"/>
      <c r="I637" s="36"/>
      <c r="J637" s="38"/>
      <c r="K637" s="38"/>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7"/>
      <c r="CZ637" s="37"/>
      <c r="DA637" s="37"/>
      <c r="DB637" s="37"/>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37"/>
      <c r="EA637" s="37"/>
      <c r="EB637" s="37"/>
      <c r="EC637" s="37"/>
      <c r="ED637" s="37"/>
      <c r="EE637" s="37"/>
      <c r="EF637" s="37"/>
      <c r="EG637" s="37"/>
      <c r="EH637" s="37"/>
      <c r="EI637" s="37"/>
      <c r="EJ637" s="37"/>
      <c r="EK637" s="37"/>
      <c r="EL637" s="37"/>
      <c r="EM637" s="37"/>
      <c r="EN637" s="37"/>
      <c r="EO637" s="37"/>
      <c r="EP637" s="37"/>
      <c r="EQ637" s="37"/>
      <c r="ER637" s="37"/>
      <c r="ES637" s="37"/>
      <c r="ET637" s="37"/>
      <c r="EU637" s="37"/>
      <c r="EV637" s="37"/>
      <c r="EW637" s="37"/>
      <c r="EX637" s="37"/>
      <c r="EY637" s="37"/>
      <c r="EZ637" s="37"/>
      <c r="FA637" s="37"/>
      <c r="FB637" s="37"/>
      <c r="FC637" s="37"/>
      <c r="FD637" s="37"/>
      <c r="FE637" s="37"/>
      <c r="FF637" s="37"/>
      <c r="FG637" s="37"/>
      <c r="FH637" s="37"/>
      <c r="FI637" s="37"/>
      <c r="FJ637" s="37"/>
      <c r="FK637" s="37"/>
      <c r="FL637" s="37"/>
      <c r="FM637" s="37"/>
      <c r="FN637" s="37"/>
      <c r="FO637" s="37"/>
      <c r="FP637" s="37"/>
      <c r="FQ637" s="37"/>
      <c r="FR637" s="37"/>
      <c r="FS637" s="37"/>
      <c r="FT637" s="37"/>
      <c r="FU637" s="37"/>
      <c r="FV637" s="37"/>
      <c r="FW637" s="37"/>
      <c r="FX637" s="37"/>
      <c r="FY637" s="37"/>
      <c r="FZ637" s="37"/>
      <c r="GA637" s="194"/>
      <c r="GB637" s="194"/>
      <c r="GC637" s="194"/>
      <c r="GD637" s="194"/>
      <c r="GE637" s="194"/>
      <c r="GF637" s="194"/>
      <c r="GG637" s="194"/>
      <c r="GH637" s="194"/>
      <c r="GI637" s="194"/>
      <c r="GJ637" s="194"/>
      <c r="GK637" s="194"/>
      <c r="GL637" s="194"/>
      <c r="GM637" s="194">
        <f t="shared" si="68"/>
        <v>0</v>
      </c>
      <c r="GN637" s="194">
        <f t="shared" si="69"/>
        <v>0</v>
      </c>
      <c r="GO637" s="194"/>
      <c r="GP637" s="194"/>
      <c r="GQ637" s="194"/>
      <c r="GR637" s="194"/>
      <c r="GS637" s="194"/>
      <c r="GT637" s="194"/>
      <c r="GU637" s="194"/>
      <c r="GV637" s="194"/>
      <c r="GW637" s="194"/>
      <c r="GX637" s="194">
        <f t="shared" si="70"/>
        <v>0</v>
      </c>
      <c r="GY637" s="194"/>
      <c r="GZ637" s="194"/>
      <c r="HA637" s="194"/>
      <c r="HB637" s="194"/>
      <c r="HC637" s="194"/>
      <c r="HD637" s="194"/>
      <c r="HE637" s="194"/>
      <c r="HF637" s="194"/>
      <c r="HG637" s="194"/>
      <c r="HH637" s="194"/>
      <c r="HI637" s="194"/>
      <c r="HJ637" s="194"/>
      <c r="HK637" s="194"/>
      <c r="HL637" s="194"/>
      <c r="HM637" s="194"/>
      <c r="HN637" s="194"/>
      <c r="HO637" s="194"/>
      <c r="HP637" s="194"/>
      <c r="HQ637" s="194"/>
      <c r="HR637" s="194"/>
      <c r="HS637" s="194"/>
      <c r="HT637" s="194"/>
      <c r="HU637" s="194"/>
    </row>
    <row r="638" spans="1:229" x14ac:dyDescent="0.25">
      <c r="A638" s="17"/>
      <c r="B638" s="18"/>
      <c r="C638" s="18"/>
      <c r="D638" s="19"/>
      <c r="E638" s="18"/>
      <c r="F638" s="18"/>
      <c r="G638" s="36"/>
      <c r="H638" s="36"/>
      <c r="I638" s="36"/>
      <c r="J638" s="38"/>
      <c r="K638" s="38"/>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7"/>
      <c r="CZ638" s="37"/>
      <c r="DA638" s="37"/>
      <c r="DB638" s="37"/>
      <c r="DC638" s="37"/>
      <c r="DD638" s="37"/>
      <c r="DE638" s="37"/>
      <c r="DF638" s="37"/>
      <c r="DG638" s="37"/>
      <c r="DH638" s="37"/>
      <c r="DI638" s="37"/>
      <c r="DJ638" s="37"/>
      <c r="DK638" s="37"/>
      <c r="DL638" s="37"/>
      <c r="DM638" s="37"/>
      <c r="DN638" s="37"/>
      <c r="DO638" s="37"/>
      <c r="DP638" s="37"/>
      <c r="DQ638" s="37"/>
      <c r="DR638" s="37"/>
      <c r="DS638" s="37"/>
      <c r="DT638" s="37"/>
      <c r="DU638" s="37"/>
      <c r="DV638" s="37"/>
      <c r="DW638" s="37"/>
      <c r="DX638" s="37"/>
      <c r="DY638" s="37"/>
      <c r="DZ638" s="37"/>
      <c r="EA638" s="37"/>
      <c r="EB638" s="37"/>
      <c r="EC638" s="37"/>
      <c r="ED638" s="37"/>
      <c r="EE638" s="37"/>
      <c r="EF638" s="37"/>
      <c r="EG638" s="37"/>
      <c r="EH638" s="37"/>
      <c r="EI638" s="37"/>
      <c r="EJ638" s="37"/>
      <c r="EK638" s="37"/>
      <c r="EL638" s="37"/>
      <c r="EM638" s="37"/>
      <c r="EN638" s="37"/>
      <c r="EO638" s="37"/>
      <c r="EP638" s="37"/>
      <c r="EQ638" s="37"/>
      <c r="ER638" s="37"/>
      <c r="ES638" s="37"/>
      <c r="ET638" s="37"/>
      <c r="EU638" s="37"/>
      <c r="EV638" s="37"/>
      <c r="EW638" s="37"/>
      <c r="EX638" s="37"/>
      <c r="EY638" s="37"/>
      <c r="EZ638" s="37"/>
      <c r="FA638" s="37"/>
      <c r="FB638" s="37"/>
      <c r="FC638" s="37"/>
      <c r="FD638" s="37"/>
      <c r="FE638" s="37"/>
      <c r="FF638" s="37"/>
      <c r="FG638" s="37"/>
      <c r="FH638" s="37"/>
      <c r="FI638" s="37"/>
      <c r="FJ638" s="37"/>
      <c r="FK638" s="37"/>
      <c r="FL638" s="37"/>
      <c r="FM638" s="37"/>
      <c r="FN638" s="37"/>
      <c r="FO638" s="37"/>
      <c r="FP638" s="37"/>
      <c r="FQ638" s="37"/>
      <c r="FR638" s="37"/>
      <c r="FS638" s="37"/>
      <c r="FT638" s="37"/>
      <c r="FU638" s="37"/>
      <c r="FV638" s="37"/>
      <c r="FW638" s="37"/>
      <c r="FX638" s="37"/>
      <c r="FY638" s="37"/>
      <c r="FZ638" s="37"/>
      <c r="GA638" s="194"/>
      <c r="GB638" s="194"/>
      <c r="GC638" s="194"/>
      <c r="GD638" s="194"/>
      <c r="GE638" s="194"/>
      <c r="GF638" s="194"/>
      <c r="GG638" s="194"/>
      <c r="GH638" s="194"/>
      <c r="GI638" s="194"/>
      <c r="GJ638" s="194"/>
      <c r="GK638" s="194"/>
      <c r="GL638" s="194"/>
      <c r="GM638" s="194">
        <f t="shared" si="68"/>
        <v>0</v>
      </c>
      <c r="GN638" s="194">
        <f t="shared" si="69"/>
        <v>0</v>
      </c>
      <c r="GO638" s="194"/>
      <c r="GP638" s="194"/>
      <c r="GQ638" s="194"/>
      <c r="GR638" s="194"/>
      <c r="GS638" s="194"/>
      <c r="GT638" s="194"/>
      <c r="GU638" s="194"/>
      <c r="GV638" s="194"/>
      <c r="GW638" s="194"/>
      <c r="GX638" s="194">
        <f t="shared" si="70"/>
        <v>0</v>
      </c>
      <c r="GY638" s="194"/>
      <c r="GZ638" s="194"/>
      <c r="HA638" s="194"/>
      <c r="HB638" s="194"/>
      <c r="HC638" s="194"/>
      <c r="HD638" s="194"/>
      <c r="HE638" s="194"/>
      <c r="HF638" s="194"/>
      <c r="HG638" s="194"/>
      <c r="HH638" s="194"/>
      <c r="HI638" s="194"/>
      <c r="HJ638" s="194"/>
      <c r="HK638" s="194"/>
      <c r="HL638" s="194"/>
      <c r="HM638" s="194"/>
      <c r="HN638" s="194"/>
      <c r="HO638" s="194"/>
      <c r="HP638" s="194"/>
      <c r="HQ638" s="194"/>
      <c r="HR638" s="194"/>
      <c r="HS638" s="194"/>
      <c r="HT638" s="194"/>
      <c r="HU638" s="194"/>
    </row>
    <row r="639" spans="1:229" x14ac:dyDescent="0.25">
      <c r="A639" s="17"/>
      <c r="B639" s="18"/>
      <c r="C639" s="18"/>
      <c r="D639" s="19"/>
      <c r="E639" s="18"/>
      <c r="F639" s="18"/>
      <c r="G639" s="36"/>
      <c r="H639" s="36"/>
      <c r="I639" s="36"/>
      <c r="J639" s="38"/>
      <c r="K639" s="38"/>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7"/>
      <c r="CZ639" s="37"/>
      <c r="DA639" s="37"/>
      <c r="DB639" s="37"/>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c r="FF639" s="37"/>
      <c r="FG639" s="37"/>
      <c r="FH639" s="37"/>
      <c r="FI639" s="37"/>
      <c r="FJ639" s="37"/>
      <c r="FK639" s="37"/>
      <c r="FL639" s="37"/>
      <c r="FM639" s="37"/>
      <c r="FN639" s="37"/>
      <c r="FO639" s="37"/>
      <c r="FP639" s="37"/>
      <c r="FQ639" s="37"/>
      <c r="FR639" s="37"/>
      <c r="FS639" s="37"/>
      <c r="FT639" s="37"/>
      <c r="FU639" s="37"/>
      <c r="FV639" s="37"/>
      <c r="FW639" s="37"/>
      <c r="FX639" s="37"/>
      <c r="FY639" s="37"/>
      <c r="FZ639" s="37"/>
      <c r="GA639" s="194"/>
      <c r="GB639" s="194"/>
      <c r="GC639" s="194"/>
      <c r="GD639" s="194"/>
      <c r="GE639" s="194"/>
      <c r="GF639" s="194"/>
      <c r="GG639" s="194"/>
      <c r="GH639" s="194"/>
      <c r="GI639" s="194"/>
      <c r="GJ639" s="194"/>
      <c r="GK639" s="194"/>
      <c r="GL639" s="194"/>
      <c r="GM639" s="194">
        <f t="shared" si="68"/>
        <v>0</v>
      </c>
      <c r="GN639" s="194">
        <f t="shared" si="69"/>
        <v>0</v>
      </c>
      <c r="GO639" s="194"/>
      <c r="GP639" s="194"/>
      <c r="GQ639" s="194"/>
      <c r="GR639" s="194"/>
      <c r="GS639" s="194"/>
      <c r="GT639" s="194"/>
      <c r="GU639" s="194"/>
      <c r="GV639" s="194"/>
      <c r="GW639" s="194"/>
      <c r="GX639" s="194">
        <f t="shared" si="70"/>
        <v>0</v>
      </c>
      <c r="GY639" s="194"/>
      <c r="GZ639" s="194"/>
      <c r="HA639" s="194"/>
      <c r="HB639" s="194"/>
      <c r="HC639" s="194"/>
      <c r="HD639" s="194"/>
      <c r="HE639" s="194"/>
      <c r="HF639" s="194"/>
      <c r="HG639" s="194"/>
      <c r="HH639" s="194"/>
      <c r="HI639" s="194"/>
      <c r="HJ639" s="194"/>
      <c r="HK639" s="194"/>
      <c r="HL639" s="194"/>
      <c r="HM639" s="194"/>
      <c r="HN639" s="194"/>
      <c r="HO639" s="194"/>
      <c r="HP639" s="194"/>
      <c r="HQ639" s="194"/>
      <c r="HR639" s="194"/>
      <c r="HS639" s="194"/>
      <c r="HT639" s="194"/>
      <c r="HU639" s="194"/>
    </row>
    <row r="640" spans="1:229" x14ac:dyDescent="0.25">
      <c r="A640" s="17"/>
      <c r="B640" s="18"/>
      <c r="C640" s="18"/>
      <c r="D640" s="19"/>
      <c r="E640" s="18"/>
      <c r="F640" s="18"/>
      <c r="G640" s="36"/>
      <c r="H640" s="36"/>
      <c r="I640" s="36"/>
      <c r="J640" s="38"/>
      <c r="K640" s="38"/>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7"/>
      <c r="CZ640" s="37"/>
      <c r="DA640" s="37"/>
      <c r="DB640" s="37"/>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c r="FF640" s="37"/>
      <c r="FG640" s="37"/>
      <c r="FH640" s="37"/>
      <c r="FI640" s="37"/>
      <c r="FJ640" s="37"/>
      <c r="FK640" s="37"/>
      <c r="FL640" s="37"/>
      <c r="FM640" s="37"/>
      <c r="FN640" s="37"/>
      <c r="FO640" s="37"/>
      <c r="FP640" s="37"/>
      <c r="FQ640" s="37"/>
      <c r="FR640" s="37"/>
      <c r="FS640" s="37"/>
      <c r="FT640" s="37"/>
      <c r="FU640" s="37"/>
      <c r="FV640" s="37"/>
      <c r="FW640" s="37"/>
      <c r="FX640" s="37"/>
      <c r="FY640" s="37"/>
      <c r="FZ640" s="37"/>
      <c r="GA640" s="194"/>
      <c r="GB640" s="194"/>
      <c r="GC640" s="194"/>
      <c r="GD640" s="194"/>
      <c r="GE640" s="194"/>
      <c r="GF640" s="194"/>
      <c r="GG640" s="194"/>
      <c r="GH640" s="194"/>
      <c r="GI640" s="194"/>
      <c r="GJ640" s="194"/>
      <c r="GK640" s="194"/>
      <c r="GL640" s="194"/>
      <c r="GM640" s="194">
        <f t="shared" si="68"/>
        <v>0</v>
      </c>
      <c r="GN640" s="194">
        <f t="shared" si="69"/>
        <v>0</v>
      </c>
      <c r="GO640" s="194"/>
      <c r="GP640" s="194"/>
      <c r="GQ640" s="194"/>
      <c r="GR640" s="194"/>
      <c r="GS640" s="194"/>
      <c r="GT640" s="194"/>
      <c r="GU640" s="194"/>
      <c r="GV640" s="194"/>
      <c r="GW640" s="194"/>
      <c r="GX640" s="194">
        <f t="shared" si="70"/>
        <v>0</v>
      </c>
      <c r="GY640" s="194"/>
      <c r="GZ640" s="194"/>
      <c r="HA640" s="194"/>
      <c r="HB640" s="194"/>
      <c r="HC640" s="194"/>
      <c r="HD640" s="194"/>
      <c r="HE640" s="194"/>
      <c r="HF640" s="194"/>
      <c r="HG640" s="194"/>
      <c r="HH640" s="194"/>
      <c r="HI640" s="194"/>
      <c r="HJ640" s="194"/>
      <c r="HK640" s="194"/>
      <c r="HL640" s="194"/>
      <c r="HM640" s="194"/>
      <c r="HN640" s="194"/>
      <c r="HO640" s="194"/>
      <c r="HP640" s="194"/>
      <c r="HQ640" s="194"/>
      <c r="HR640" s="194"/>
      <c r="HS640" s="194"/>
      <c r="HT640" s="194"/>
      <c r="HU640" s="194"/>
    </row>
    <row r="641" spans="1:229" x14ac:dyDescent="0.25">
      <c r="A641" s="17"/>
      <c r="B641" s="18"/>
      <c r="C641" s="18"/>
      <c r="D641" s="19"/>
      <c r="E641" s="18"/>
      <c r="F641" s="18"/>
      <c r="G641" s="36"/>
      <c r="H641" s="36"/>
      <c r="I641" s="36"/>
      <c r="J641" s="38"/>
      <c r="K641" s="38"/>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7"/>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c r="FF641" s="37"/>
      <c r="FG641" s="37"/>
      <c r="FH641" s="37"/>
      <c r="FI641" s="37"/>
      <c r="FJ641" s="37"/>
      <c r="FK641" s="37"/>
      <c r="FL641" s="37"/>
      <c r="FM641" s="37"/>
      <c r="FN641" s="37"/>
      <c r="FO641" s="37"/>
      <c r="FP641" s="37"/>
      <c r="FQ641" s="37"/>
      <c r="FR641" s="37"/>
      <c r="FS641" s="37"/>
      <c r="FT641" s="37"/>
      <c r="FU641" s="37"/>
      <c r="FV641" s="37"/>
      <c r="FW641" s="37"/>
      <c r="FX641" s="37"/>
      <c r="FY641" s="37"/>
      <c r="FZ641" s="37"/>
      <c r="GA641" s="194"/>
      <c r="GB641" s="194"/>
      <c r="GC641" s="194"/>
      <c r="GD641" s="194"/>
      <c r="GE641" s="194"/>
      <c r="GF641" s="194"/>
      <c r="GG641" s="194"/>
      <c r="GH641" s="194"/>
      <c r="GI641" s="194"/>
      <c r="GJ641" s="194"/>
      <c r="GK641" s="194"/>
      <c r="GL641" s="194"/>
      <c r="GM641" s="194">
        <f t="shared" si="68"/>
        <v>0</v>
      </c>
      <c r="GN641" s="194">
        <f t="shared" si="69"/>
        <v>0</v>
      </c>
      <c r="GO641" s="194"/>
      <c r="GP641" s="194"/>
      <c r="GQ641" s="194"/>
      <c r="GR641" s="194"/>
      <c r="GS641" s="194"/>
      <c r="GT641" s="194"/>
      <c r="GU641" s="194"/>
      <c r="GV641" s="194"/>
      <c r="GW641" s="194"/>
      <c r="GX641" s="194">
        <f t="shared" si="70"/>
        <v>0</v>
      </c>
      <c r="GY641" s="194"/>
      <c r="GZ641" s="194"/>
      <c r="HA641" s="194"/>
      <c r="HB641" s="194"/>
      <c r="HC641" s="194"/>
      <c r="HD641" s="194"/>
      <c r="HE641" s="194"/>
      <c r="HF641" s="194"/>
      <c r="HG641" s="194"/>
      <c r="HH641" s="194"/>
      <c r="HI641" s="194"/>
      <c r="HJ641" s="194"/>
      <c r="HK641" s="194"/>
      <c r="HL641" s="194"/>
      <c r="HM641" s="194"/>
      <c r="HN641" s="194"/>
      <c r="HO641" s="194"/>
      <c r="HP641" s="194"/>
      <c r="HQ641" s="194"/>
      <c r="HR641" s="194"/>
      <c r="HS641" s="194"/>
      <c r="HT641" s="194"/>
      <c r="HU641" s="194"/>
    </row>
    <row r="642" spans="1:229" x14ac:dyDescent="0.25">
      <c r="A642" s="17"/>
      <c r="B642" s="18"/>
      <c r="C642" s="18"/>
      <c r="D642" s="19"/>
      <c r="E642" s="18"/>
      <c r="F642" s="18"/>
      <c r="G642" s="36"/>
      <c r="H642" s="36"/>
      <c r="I642" s="36"/>
      <c r="J642" s="38"/>
      <c r="K642" s="38"/>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7"/>
      <c r="CZ642" s="37"/>
      <c r="DA642" s="37"/>
      <c r="DB642" s="37"/>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c r="FF642" s="37"/>
      <c r="FG642" s="37"/>
      <c r="FH642" s="37"/>
      <c r="FI642" s="37"/>
      <c r="FJ642" s="37"/>
      <c r="FK642" s="37"/>
      <c r="FL642" s="37"/>
      <c r="FM642" s="37"/>
      <c r="FN642" s="37"/>
      <c r="FO642" s="37"/>
      <c r="FP642" s="37"/>
      <c r="FQ642" s="37"/>
      <c r="FR642" s="37"/>
      <c r="FS642" s="37"/>
      <c r="FT642" s="37"/>
      <c r="FU642" s="37"/>
      <c r="FV642" s="37"/>
      <c r="FW642" s="37"/>
      <c r="FX642" s="37"/>
      <c r="FY642" s="37"/>
      <c r="FZ642" s="37"/>
      <c r="GA642" s="194"/>
      <c r="GB642" s="194"/>
      <c r="GC642" s="194"/>
      <c r="GD642" s="194"/>
      <c r="GE642" s="194"/>
      <c r="GF642" s="194"/>
      <c r="GG642" s="194"/>
      <c r="GH642" s="194"/>
      <c r="GI642" s="194"/>
      <c r="GJ642" s="194"/>
      <c r="GK642" s="194"/>
      <c r="GL642" s="194"/>
      <c r="GM642" s="194">
        <f t="shared" si="68"/>
        <v>0</v>
      </c>
      <c r="GN642" s="194">
        <f t="shared" si="69"/>
        <v>0</v>
      </c>
      <c r="GO642" s="194"/>
      <c r="GP642" s="194"/>
      <c r="GQ642" s="194"/>
      <c r="GR642" s="194"/>
      <c r="GS642" s="194"/>
      <c r="GT642" s="194"/>
      <c r="GU642" s="194"/>
      <c r="GV642" s="194"/>
      <c r="GW642" s="194"/>
      <c r="GX642" s="194">
        <f t="shared" si="70"/>
        <v>0</v>
      </c>
      <c r="GY642" s="194"/>
      <c r="GZ642" s="194"/>
      <c r="HA642" s="194"/>
      <c r="HB642" s="194"/>
      <c r="HC642" s="194"/>
      <c r="HD642" s="194"/>
      <c r="HE642" s="194"/>
      <c r="HF642" s="194"/>
      <c r="HG642" s="194"/>
      <c r="HH642" s="194"/>
      <c r="HI642" s="194"/>
      <c r="HJ642" s="194"/>
      <c r="HK642" s="194"/>
      <c r="HL642" s="194"/>
      <c r="HM642" s="194"/>
      <c r="HN642" s="194"/>
      <c r="HO642" s="194"/>
      <c r="HP642" s="194"/>
      <c r="HQ642" s="194"/>
      <c r="HR642" s="194"/>
      <c r="HS642" s="194"/>
      <c r="HT642" s="194"/>
      <c r="HU642" s="194"/>
    </row>
    <row r="643" spans="1:229" x14ac:dyDescent="0.25">
      <c r="A643" s="17"/>
      <c r="B643" s="18"/>
      <c r="C643" s="18"/>
      <c r="D643" s="19"/>
      <c r="E643" s="18"/>
      <c r="F643" s="18"/>
      <c r="G643" s="36"/>
      <c r="H643" s="36"/>
      <c r="I643" s="36"/>
      <c r="J643" s="38"/>
      <c r="K643" s="38"/>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7"/>
      <c r="CZ643" s="37"/>
      <c r="DA643" s="37"/>
      <c r="DB643" s="37"/>
      <c r="DC643" s="37"/>
      <c r="DD643" s="37"/>
      <c r="DE643" s="37"/>
      <c r="DF643" s="37"/>
      <c r="DG643" s="37"/>
      <c r="DH643" s="37"/>
      <c r="DI643" s="37"/>
      <c r="DJ643" s="37"/>
      <c r="DK643" s="37"/>
      <c r="DL643" s="37"/>
      <c r="DM643" s="37"/>
      <c r="DN643" s="37"/>
      <c r="DO643" s="37"/>
      <c r="DP643" s="37"/>
      <c r="DQ643" s="37"/>
      <c r="DR643" s="37"/>
      <c r="DS643" s="37"/>
      <c r="DT643" s="37"/>
      <c r="DU643" s="37"/>
      <c r="DV643" s="37"/>
      <c r="DW643" s="37"/>
      <c r="DX643" s="37"/>
      <c r="DY643" s="37"/>
      <c r="DZ643" s="37"/>
      <c r="EA643" s="37"/>
      <c r="EB643" s="37"/>
      <c r="EC643" s="37"/>
      <c r="ED643" s="37"/>
      <c r="EE643" s="37"/>
      <c r="EF643" s="37"/>
      <c r="EG643" s="37"/>
      <c r="EH643" s="37"/>
      <c r="EI643" s="37"/>
      <c r="EJ643" s="37"/>
      <c r="EK643" s="37"/>
      <c r="EL643" s="37"/>
      <c r="EM643" s="37"/>
      <c r="EN643" s="37"/>
      <c r="EO643" s="37"/>
      <c r="EP643" s="37"/>
      <c r="EQ643" s="37"/>
      <c r="ER643" s="37"/>
      <c r="ES643" s="37"/>
      <c r="ET643" s="37"/>
      <c r="EU643" s="37"/>
      <c r="EV643" s="37"/>
      <c r="EW643" s="37"/>
      <c r="EX643" s="37"/>
      <c r="EY643" s="37"/>
      <c r="EZ643" s="37"/>
      <c r="FA643" s="37"/>
      <c r="FB643" s="37"/>
      <c r="FC643" s="37"/>
      <c r="FD643" s="37"/>
      <c r="FE643" s="37"/>
      <c r="FF643" s="37"/>
      <c r="FG643" s="37"/>
      <c r="FH643" s="37"/>
      <c r="FI643" s="37"/>
      <c r="FJ643" s="37"/>
      <c r="FK643" s="37"/>
      <c r="FL643" s="37"/>
      <c r="FM643" s="37"/>
      <c r="FN643" s="37"/>
      <c r="FO643" s="37"/>
      <c r="FP643" s="37"/>
      <c r="FQ643" s="37"/>
      <c r="FR643" s="37"/>
      <c r="FS643" s="37"/>
      <c r="FT643" s="37"/>
      <c r="FU643" s="37"/>
      <c r="FV643" s="37"/>
      <c r="FW643" s="37"/>
      <c r="FX643" s="37"/>
      <c r="FY643" s="37"/>
      <c r="FZ643" s="37"/>
      <c r="GA643" s="194"/>
      <c r="GB643" s="194"/>
      <c r="GC643" s="194"/>
      <c r="GD643" s="194"/>
      <c r="GE643" s="194"/>
      <c r="GF643" s="194"/>
      <c r="GG643" s="194"/>
      <c r="GH643" s="194"/>
      <c r="GI643" s="194"/>
      <c r="GJ643" s="194"/>
      <c r="GK643" s="194"/>
      <c r="GL643" s="194"/>
      <c r="GM643" s="194">
        <f t="shared" si="68"/>
        <v>0</v>
      </c>
      <c r="GN643" s="194">
        <f t="shared" si="69"/>
        <v>0</v>
      </c>
      <c r="GO643" s="194"/>
      <c r="GP643" s="194"/>
      <c r="GQ643" s="194"/>
      <c r="GR643" s="194"/>
      <c r="GS643" s="194"/>
      <c r="GT643" s="194"/>
      <c r="GU643" s="194"/>
      <c r="GV643" s="194"/>
      <c r="GW643" s="194"/>
      <c r="GX643" s="194">
        <f t="shared" si="70"/>
        <v>0</v>
      </c>
      <c r="GY643" s="194"/>
      <c r="GZ643" s="194"/>
      <c r="HA643" s="194"/>
      <c r="HB643" s="194"/>
      <c r="HC643" s="194"/>
      <c r="HD643" s="194"/>
      <c r="HE643" s="194"/>
      <c r="HF643" s="194"/>
      <c r="HG643" s="194"/>
      <c r="HH643" s="194"/>
      <c r="HI643" s="194"/>
      <c r="HJ643" s="194"/>
      <c r="HK643" s="194"/>
      <c r="HL643" s="194"/>
      <c r="HM643" s="194"/>
      <c r="HN643" s="194"/>
      <c r="HO643" s="194"/>
      <c r="HP643" s="194"/>
      <c r="HQ643" s="194"/>
      <c r="HR643" s="194"/>
      <c r="HS643" s="194"/>
      <c r="HT643" s="194"/>
      <c r="HU643" s="194"/>
    </row>
    <row r="644" spans="1:229" x14ac:dyDescent="0.25">
      <c r="A644" s="17"/>
      <c r="B644" s="18"/>
      <c r="C644" s="18"/>
      <c r="D644" s="19"/>
      <c r="E644" s="18"/>
      <c r="F644" s="18"/>
      <c r="G644" s="36"/>
      <c r="H644" s="36"/>
      <c r="I644" s="36"/>
      <c r="J644" s="38"/>
      <c r="K644" s="38"/>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7"/>
      <c r="CZ644" s="37"/>
      <c r="DA644" s="37"/>
      <c r="DB644" s="37"/>
      <c r="DC644" s="37"/>
      <c r="DD644" s="37"/>
      <c r="DE644" s="37"/>
      <c r="DF644" s="37"/>
      <c r="DG644" s="37"/>
      <c r="DH644" s="37"/>
      <c r="DI644" s="37"/>
      <c r="DJ644" s="37"/>
      <c r="DK644" s="37"/>
      <c r="DL644" s="37"/>
      <c r="DM644" s="37"/>
      <c r="DN644" s="37"/>
      <c r="DO644" s="37"/>
      <c r="DP644" s="37"/>
      <c r="DQ644" s="37"/>
      <c r="DR644" s="37"/>
      <c r="DS644" s="37"/>
      <c r="DT644" s="37"/>
      <c r="DU644" s="37"/>
      <c r="DV644" s="37"/>
      <c r="DW644" s="37"/>
      <c r="DX644" s="37"/>
      <c r="DY644" s="37"/>
      <c r="DZ644" s="37"/>
      <c r="EA644" s="37"/>
      <c r="EB644" s="37"/>
      <c r="EC644" s="37"/>
      <c r="ED644" s="37"/>
      <c r="EE644" s="37"/>
      <c r="EF644" s="37"/>
      <c r="EG644" s="37"/>
      <c r="EH644" s="37"/>
      <c r="EI644" s="37"/>
      <c r="EJ644" s="37"/>
      <c r="EK644" s="37"/>
      <c r="EL644" s="37"/>
      <c r="EM644" s="37"/>
      <c r="EN644" s="37"/>
      <c r="EO644" s="37"/>
      <c r="EP644" s="37"/>
      <c r="EQ644" s="37"/>
      <c r="ER644" s="37"/>
      <c r="ES644" s="37"/>
      <c r="ET644" s="37"/>
      <c r="EU644" s="37"/>
      <c r="EV644" s="37"/>
      <c r="EW644" s="37"/>
      <c r="EX644" s="37"/>
      <c r="EY644" s="37"/>
      <c r="EZ644" s="37"/>
      <c r="FA644" s="37"/>
      <c r="FB644" s="37"/>
      <c r="FC644" s="37"/>
      <c r="FD644" s="37"/>
      <c r="FE644" s="37"/>
      <c r="FF644" s="37"/>
      <c r="FG644" s="37"/>
      <c r="FH644" s="37"/>
      <c r="FI644" s="37"/>
      <c r="FJ644" s="37"/>
      <c r="FK644" s="37"/>
      <c r="FL644" s="37"/>
      <c r="FM644" s="37"/>
      <c r="FN644" s="37"/>
      <c r="FO644" s="37"/>
      <c r="FP644" s="37"/>
      <c r="FQ644" s="37"/>
      <c r="FR644" s="37"/>
      <c r="FS644" s="37"/>
      <c r="FT644" s="37"/>
      <c r="FU644" s="37"/>
      <c r="FV644" s="37"/>
      <c r="FW644" s="37"/>
      <c r="FX644" s="37"/>
      <c r="FY644" s="37"/>
      <c r="FZ644" s="37"/>
      <c r="GA644" s="194"/>
      <c r="GB644" s="194"/>
      <c r="GC644" s="194"/>
      <c r="GD644" s="194"/>
      <c r="GE644" s="194"/>
      <c r="GF644" s="194"/>
      <c r="GG644" s="194"/>
      <c r="GH644" s="194"/>
      <c r="GI644" s="194"/>
      <c r="GJ644" s="194"/>
      <c r="GK644" s="194"/>
      <c r="GL644" s="194"/>
      <c r="GM644" s="194">
        <f t="shared" si="68"/>
        <v>0</v>
      </c>
      <c r="GN644" s="194">
        <f t="shared" si="69"/>
        <v>0</v>
      </c>
      <c r="GO644" s="194"/>
      <c r="GP644" s="194"/>
      <c r="GQ644" s="194"/>
      <c r="GR644" s="194"/>
      <c r="GS644" s="194"/>
      <c r="GT644" s="194"/>
      <c r="GU644" s="194"/>
      <c r="GV644" s="194"/>
      <c r="GW644" s="194"/>
      <c r="GX644" s="194">
        <f t="shared" si="70"/>
        <v>0</v>
      </c>
      <c r="GY644" s="194"/>
      <c r="GZ644" s="194"/>
      <c r="HA644" s="194"/>
      <c r="HB644" s="194"/>
      <c r="HC644" s="194"/>
      <c r="HD644" s="194"/>
      <c r="HE644" s="194"/>
      <c r="HF644" s="194"/>
      <c r="HG644" s="194"/>
      <c r="HH644" s="194"/>
      <c r="HI644" s="194"/>
      <c r="HJ644" s="194"/>
      <c r="HK644" s="194"/>
      <c r="HL644" s="194"/>
      <c r="HM644" s="194"/>
      <c r="HN644" s="194"/>
      <c r="HO644" s="194"/>
      <c r="HP644" s="194"/>
      <c r="HQ644" s="194"/>
      <c r="HR644" s="194"/>
      <c r="HS644" s="194"/>
      <c r="HT644" s="194"/>
      <c r="HU644" s="194"/>
    </row>
    <row r="645" spans="1:229" x14ac:dyDescent="0.25">
      <c r="A645" s="17"/>
      <c r="B645" s="18"/>
      <c r="C645" s="18"/>
      <c r="D645" s="19"/>
      <c r="E645" s="18"/>
      <c r="F645" s="18"/>
      <c r="G645" s="36"/>
      <c r="H645" s="36"/>
      <c r="I645" s="36"/>
      <c r="J645" s="38"/>
      <c r="K645" s="38"/>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7"/>
      <c r="CZ645" s="37"/>
      <c r="DA645" s="37"/>
      <c r="DB645" s="37"/>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37"/>
      <c r="EA645" s="37"/>
      <c r="EB645" s="37"/>
      <c r="EC645" s="37"/>
      <c r="ED645" s="37"/>
      <c r="EE645" s="37"/>
      <c r="EF645" s="37"/>
      <c r="EG645" s="37"/>
      <c r="EH645" s="37"/>
      <c r="EI645" s="37"/>
      <c r="EJ645" s="37"/>
      <c r="EK645" s="37"/>
      <c r="EL645" s="37"/>
      <c r="EM645" s="37"/>
      <c r="EN645" s="37"/>
      <c r="EO645" s="37"/>
      <c r="EP645" s="37"/>
      <c r="EQ645" s="37"/>
      <c r="ER645" s="37"/>
      <c r="ES645" s="37"/>
      <c r="ET645" s="37"/>
      <c r="EU645" s="37"/>
      <c r="EV645" s="37"/>
      <c r="EW645" s="37"/>
      <c r="EX645" s="37"/>
      <c r="EY645" s="37"/>
      <c r="EZ645" s="37"/>
      <c r="FA645" s="37"/>
      <c r="FB645" s="37"/>
      <c r="FC645" s="37"/>
      <c r="FD645" s="37"/>
      <c r="FE645" s="37"/>
      <c r="FF645" s="37"/>
      <c r="FG645" s="37"/>
      <c r="FH645" s="37"/>
      <c r="FI645" s="37"/>
      <c r="FJ645" s="37"/>
      <c r="FK645" s="37"/>
      <c r="FL645" s="37"/>
      <c r="FM645" s="37"/>
      <c r="FN645" s="37"/>
      <c r="FO645" s="37"/>
      <c r="FP645" s="37"/>
      <c r="FQ645" s="37"/>
      <c r="FR645" s="37"/>
      <c r="FS645" s="37"/>
      <c r="FT645" s="37"/>
      <c r="FU645" s="37"/>
      <c r="FV645" s="37"/>
      <c r="FW645" s="37"/>
      <c r="FX645" s="37"/>
      <c r="FY645" s="37"/>
      <c r="FZ645" s="37"/>
      <c r="GA645" s="194"/>
      <c r="GB645" s="194"/>
      <c r="GC645" s="194"/>
      <c r="GD645" s="194"/>
      <c r="GE645" s="194"/>
      <c r="GF645" s="194"/>
      <c r="GG645" s="194"/>
      <c r="GH645" s="194"/>
      <c r="GI645" s="194"/>
      <c r="GJ645" s="194"/>
      <c r="GK645" s="194"/>
      <c r="GL645" s="194"/>
      <c r="GM645" s="194">
        <f t="shared" si="68"/>
        <v>0</v>
      </c>
      <c r="GN645" s="194">
        <f t="shared" si="69"/>
        <v>0</v>
      </c>
      <c r="GO645" s="194"/>
      <c r="GP645" s="194"/>
      <c r="GQ645" s="194"/>
      <c r="GR645" s="194"/>
      <c r="GS645" s="194"/>
      <c r="GT645" s="194"/>
      <c r="GU645" s="194"/>
      <c r="GV645" s="194"/>
      <c r="GW645" s="194"/>
      <c r="GX645" s="194">
        <f t="shared" si="70"/>
        <v>0</v>
      </c>
      <c r="GY645" s="194"/>
      <c r="GZ645" s="194"/>
      <c r="HA645" s="194"/>
      <c r="HB645" s="194"/>
      <c r="HC645" s="194"/>
      <c r="HD645" s="194"/>
      <c r="HE645" s="194"/>
      <c r="HF645" s="194"/>
      <c r="HG645" s="194"/>
      <c r="HH645" s="194"/>
      <c r="HI645" s="194"/>
      <c r="HJ645" s="194"/>
      <c r="HK645" s="194"/>
      <c r="HL645" s="194"/>
      <c r="HM645" s="194"/>
      <c r="HN645" s="194"/>
      <c r="HO645" s="194"/>
      <c r="HP645" s="194"/>
      <c r="HQ645" s="194"/>
      <c r="HR645" s="194"/>
      <c r="HS645" s="194"/>
      <c r="HT645" s="194"/>
      <c r="HU645" s="194"/>
    </row>
    <row r="646" spans="1:229" x14ac:dyDescent="0.25">
      <c r="A646" s="17"/>
      <c r="B646" s="18"/>
      <c r="C646" s="18"/>
      <c r="D646" s="19"/>
      <c r="E646" s="18"/>
      <c r="F646" s="18"/>
      <c r="G646" s="36"/>
      <c r="H646" s="36"/>
      <c r="I646" s="36"/>
      <c r="J646" s="38"/>
      <c r="K646" s="38"/>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7"/>
      <c r="CZ646" s="37"/>
      <c r="DA646" s="37"/>
      <c r="DB646" s="37"/>
      <c r="DC646" s="37"/>
      <c r="DD646" s="37"/>
      <c r="DE646" s="37"/>
      <c r="DF646" s="37"/>
      <c r="DG646" s="37"/>
      <c r="DH646" s="37"/>
      <c r="DI646" s="37"/>
      <c r="DJ646" s="37"/>
      <c r="DK646" s="37"/>
      <c r="DL646" s="37"/>
      <c r="DM646" s="37"/>
      <c r="DN646" s="37"/>
      <c r="DO646" s="37"/>
      <c r="DP646" s="37"/>
      <c r="DQ646" s="37"/>
      <c r="DR646" s="37"/>
      <c r="DS646" s="37"/>
      <c r="DT646" s="37"/>
      <c r="DU646" s="37"/>
      <c r="DV646" s="37"/>
      <c r="DW646" s="37"/>
      <c r="DX646" s="37"/>
      <c r="DY646" s="37"/>
      <c r="DZ646" s="37"/>
      <c r="EA646" s="37"/>
      <c r="EB646" s="37"/>
      <c r="EC646" s="37"/>
      <c r="ED646" s="37"/>
      <c r="EE646" s="37"/>
      <c r="EF646" s="37"/>
      <c r="EG646" s="37"/>
      <c r="EH646" s="37"/>
      <c r="EI646" s="37"/>
      <c r="EJ646" s="37"/>
      <c r="EK646" s="37"/>
      <c r="EL646" s="37"/>
      <c r="EM646" s="37"/>
      <c r="EN646" s="37"/>
      <c r="EO646" s="37"/>
      <c r="EP646" s="37"/>
      <c r="EQ646" s="37"/>
      <c r="ER646" s="37"/>
      <c r="ES646" s="37"/>
      <c r="ET646" s="37"/>
      <c r="EU646" s="37"/>
      <c r="EV646" s="37"/>
      <c r="EW646" s="37"/>
      <c r="EX646" s="37"/>
      <c r="EY646" s="37"/>
      <c r="EZ646" s="37"/>
      <c r="FA646" s="37"/>
      <c r="FB646" s="37"/>
      <c r="FC646" s="37"/>
      <c r="FD646" s="37"/>
      <c r="FE646" s="37"/>
      <c r="FF646" s="37"/>
      <c r="FG646" s="37"/>
      <c r="FH646" s="37"/>
      <c r="FI646" s="37"/>
      <c r="FJ646" s="37"/>
      <c r="FK646" s="37"/>
      <c r="FL646" s="37"/>
      <c r="FM646" s="37"/>
      <c r="FN646" s="37"/>
      <c r="FO646" s="37"/>
      <c r="FP646" s="37"/>
      <c r="FQ646" s="37"/>
      <c r="FR646" s="37"/>
      <c r="FS646" s="37"/>
      <c r="FT646" s="37"/>
      <c r="FU646" s="37"/>
      <c r="FV646" s="37"/>
      <c r="FW646" s="37"/>
      <c r="FX646" s="37"/>
      <c r="FY646" s="37"/>
      <c r="FZ646" s="37"/>
      <c r="GA646" s="194"/>
      <c r="GB646" s="194"/>
      <c r="GC646" s="194"/>
      <c r="GD646" s="194"/>
      <c r="GE646" s="194"/>
      <c r="GF646" s="194"/>
      <c r="GG646" s="194"/>
      <c r="GH646" s="194"/>
      <c r="GI646" s="194"/>
      <c r="GJ646" s="194"/>
      <c r="GK646" s="194"/>
      <c r="GL646" s="194"/>
      <c r="GM646" s="194">
        <f t="shared" ref="GM646:GM709" si="71">SUM(GO646,GQ646,GU646,GW646,HB646,HD646,HF646)</f>
        <v>0</v>
      </c>
      <c r="GN646" s="194">
        <f t="shared" ref="GN646:GN709" si="72">SUM(GP646,GR646,GV646,GX646,HC646,HE646,HG646,GT646)</f>
        <v>0</v>
      </c>
      <c r="GO646" s="194"/>
      <c r="GP646" s="194"/>
      <c r="GQ646" s="194"/>
      <c r="GR646" s="194"/>
      <c r="GS646" s="194"/>
      <c r="GT646" s="194"/>
      <c r="GU646" s="194"/>
      <c r="GV646" s="194"/>
      <c r="GW646" s="194"/>
      <c r="GX646" s="194">
        <f t="shared" ref="GX646:GX709" si="73">SUM(GY646:HA646)</f>
        <v>0</v>
      </c>
      <c r="GY646" s="194"/>
      <c r="GZ646" s="194"/>
      <c r="HA646" s="194"/>
      <c r="HB646" s="194"/>
      <c r="HC646" s="194"/>
      <c r="HD646" s="194"/>
      <c r="HE646" s="194"/>
      <c r="HF646" s="194"/>
      <c r="HG646" s="194"/>
      <c r="HH646" s="194"/>
      <c r="HI646" s="194"/>
      <c r="HJ646" s="194"/>
      <c r="HK646" s="194"/>
      <c r="HL646" s="194"/>
      <c r="HM646" s="194"/>
      <c r="HN646" s="194"/>
      <c r="HO646" s="194"/>
      <c r="HP646" s="194"/>
      <c r="HQ646" s="194"/>
      <c r="HR646" s="194"/>
      <c r="HS646" s="194"/>
      <c r="HT646" s="194"/>
      <c r="HU646" s="194"/>
    </row>
    <row r="647" spans="1:229" x14ac:dyDescent="0.25">
      <c r="A647" s="17"/>
      <c r="B647" s="18"/>
      <c r="C647" s="18"/>
      <c r="D647" s="19"/>
      <c r="E647" s="18"/>
      <c r="F647" s="18"/>
      <c r="G647" s="36"/>
      <c r="H647" s="36"/>
      <c r="I647" s="36"/>
      <c r="J647" s="38"/>
      <c r="K647" s="38"/>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7"/>
      <c r="CZ647" s="37"/>
      <c r="DA647" s="37"/>
      <c r="DB647" s="37"/>
      <c r="DC647" s="37"/>
      <c r="DD647" s="37"/>
      <c r="DE647" s="37"/>
      <c r="DF647" s="37"/>
      <c r="DG647" s="37"/>
      <c r="DH647" s="37"/>
      <c r="DI647" s="37"/>
      <c r="DJ647" s="37"/>
      <c r="DK647" s="37"/>
      <c r="DL647" s="37"/>
      <c r="DM647" s="37"/>
      <c r="DN647" s="37"/>
      <c r="DO647" s="37"/>
      <c r="DP647" s="37"/>
      <c r="DQ647" s="37"/>
      <c r="DR647" s="37"/>
      <c r="DS647" s="37"/>
      <c r="DT647" s="37"/>
      <c r="DU647" s="37"/>
      <c r="DV647" s="37"/>
      <c r="DW647" s="37"/>
      <c r="DX647" s="37"/>
      <c r="DY647" s="37"/>
      <c r="DZ647" s="37"/>
      <c r="EA647" s="37"/>
      <c r="EB647" s="37"/>
      <c r="EC647" s="37"/>
      <c r="ED647" s="37"/>
      <c r="EE647" s="37"/>
      <c r="EF647" s="37"/>
      <c r="EG647" s="37"/>
      <c r="EH647" s="37"/>
      <c r="EI647" s="37"/>
      <c r="EJ647" s="37"/>
      <c r="EK647" s="37"/>
      <c r="EL647" s="37"/>
      <c r="EM647" s="37"/>
      <c r="EN647" s="37"/>
      <c r="EO647" s="37"/>
      <c r="EP647" s="37"/>
      <c r="EQ647" s="37"/>
      <c r="ER647" s="37"/>
      <c r="ES647" s="37"/>
      <c r="ET647" s="37"/>
      <c r="EU647" s="37"/>
      <c r="EV647" s="37"/>
      <c r="EW647" s="37"/>
      <c r="EX647" s="37"/>
      <c r="EY647" s="37"/>
      <c r="EZ647" s="37"/>
      <c r="FA647" s="37"/>
      <c r="FB647" s="37"/>
      <c r="FC647" s="37"/>
      <c r="FD647" s="37"/>
      <c r="FE647" s="37"/>
      <c r="FF647" s="37"/>
      <c r="FG647" s="37"/>
      <c r="FH647" s="37"/>
      <c r="FI647" s="37"/>
      <c r="FJ647" s="37"/>
      <c r="FK647" s="37"/>
      <c r="FL647" s="37"/>
      <c r="FM647" s="37"/>
      <c r="FN647" s="37"/>
      <c r="FO647" s="37"/>
      <c r="FP647" s="37"/>
      <c r="FQ647" s="37"/>
      <c r="FR647" s="37"/>
      <c r="FS647" s="37"/>
      <c r="FT647" s="37"/>
      <c r="FU647" s="37"/>
      <c r="FV647" s="37"/>
      <c r="FW647" s="37"/>
      <c r="FX647" s="37"/>
      <c r="FY647" s="37"/>
      <c r="FZ647" s="37"/>
      <c r="GA647" s="194"/>
      <c r="GB647" s="194"/>
      <c r="GC647" s="194"/>
      <c r="GD647" s="194"/>
      <c r="GE647" s="194"/>
      <c r="GF647" s="194"/>
      <c r="GG647" s="194"/>
      <c r="GH647" s="194"/>
      <c r="GI647" s="194"/>
      <c r="GJ647" s="194"/>
      <c r="GK647" s="194"/>
      <c r="GL647" s="194"/>
      <c r="GM647" s="194">
        <f t="shared" si="71"/>
        <v>0</v>
      </c>
      <c r="GN647" s="194">
        <f t="shared" si="72"/>
        <v>0</v>
      </c>
      <c r="GO647" s="194"/>
      <c r="GP647" s="194"/>
      <c r="GQ647" s="194"/>
      <c r="GR647" s="194"/>
      <c r="GS647" s="194"/>
      <c r="GT647" s="194"/>
      <c r="GU647" s="194"/>
      <c r="GV647" s="194"/>
      <c r="GW647" s="194"/>
      <c r="GX647" s="194">
        <f t="shared" si="73"/>
        <v>0</v>
      </c>
      <c r="GY647" s="194"/>
      <c r="GZ647" s="194"/>
      <c r="HA647" s="194"/>
      <c r="HB647" s="194"/>
      <c r="HC647" s="194"/>
      <c r="HD647" s="194"/>
      <c r="HE647" s="194"/>
      <c r="HF647" s="194"/>
      <c r="HG647" s="194"/>
      <c r="HH647" s="194"/>
      <c r="HI647" s="194"/>
      <c r="HJ647" s="194"/>
      <c r="HK647" s="194"/>
      <c r="HL647" s="194"/>
      <c r="HM647" s="194"/>
      <c r="HN647" s="194"/>
      <c r="HO647" s="194"/>
      <c r="HP647" s="194"/>
      <c r="HQ647" s="194"/>
      <c r="HR647" s="194"/>
      <c r="HS647" s="194"/>
      <c r="HT647" s="194"/>
      <c r="HU647" s="194"/>
    </row>
    <row r="648" spans="1:229" x14ac:dyDescent="0.25">
      <c r="A648" s="17"/>
      <c r="B648" s="18"/>
      <c r="C648" s="18"/>
      <c r="D648" s="19"/>
      <c r="E648" s="18"/>
      <c r="F648" s="18"/>
      <c r="G648" s="36"/>
      <c r="H648" s="36"/>
      <c r="I648" s="36"/>
      <c r="J648" s="38"/>
      <c r="K648" s="38"/>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7"/>
      <c r="CZ648" s="37"/>
      <c r="DA648" s="37"/>
      <c r="DB648" s="37"/>
      <c r="DC648" s="37"/>
      <c r="DD648" s="37"/>
      <c r="DE648" s="37"/>
      <c r="DF648" s="37"/>
      <c r="DG648" s="37"/>
      <c r="DH648" s="37"/>
      <c r="DI648" s="37"/>
      <c r="DJ648" s="37"/>
      <c r="DK648" s="37"/>
      <c r="DL648" s="37"/>
      <c r="DM648" s="37"/>
      <c r="DN648" s="37"/>
      <c r="DO648" s="37"/>
      <c r="DP648" s="37"/>
      <c r="DQ648" s="37"/>
      <c r="DR648" s="37"/>
      <c r="DS648" s="37"/>
      <c r="DT648" s="37"/>
      <c r="DU648" s="37"/>
      <c r="DV648" s="37"/>
      <c r="DW648" s="37"/>
      <c r="DX648" s="37"/>
      <c r="DY648" s="37"/>
      <c r="DZ648" s="37"/>
      <c r="EA648" s="37"/>
      <c r="EB648" s="37"/>
      <c r="EC648" s="37"/>
      <c r="ED648" s="37"/>
      <c r="EE648" s="37"/>
      <c r="EF648" s="37"/>
      <c r="EG648" s="37"/>
      <c r="EH648" s="37"/>
      <c r="EI648" s="37"/>
      <c r="EJ648" s="37"/>
      <c r="EK648" s="37"/>
      <c r="EL648" s="37"/>
      <c r="EM648" s="37"/>
      <c r="EN648" s="37"/>
      <c r="EO648" s="37"/>
      <c r="EP648" s="37"/>
      <c r="EQ648" s="37"/>
      <c r="ER648" s="37"/>
      <c r="ES648" s="37"/>
      <c r="ET648" s="37"/>
      <c r="EU648" s="37"/>
      <c r="EV648" s="37"/>
      <c r="EW648" s="37"/>
      <c r="EX648" s="37"/>
      <c r="EY648" s="37"/>
      <c r="EZ648" s="37"/>
      <c r="FA648" s="37"/>
      <c r="FB648" s="37"/>
      <c r="FC648" s="37"/>
      <c r="FD648" s="37"/>
      <c r="FE648" s="37"/>
      <c r="FF648" s="37"/>
      <c r="FG648" s="37"/>
      <c r="FH648" s="37"/>
      <c r="FI648" s="37"/>
      <c r="FJ648" s="37"/>
      <c r="FK648" s="37"/>
      <c r="FL648" s="37"/>
      <c r="FM648" s="37"/>
      <c r="FN648" s="37"/>
      <c r="FO648" s="37"/>
      <c r="FP648" s="37"/>
      <c r="FQ648" s="37"/>
      <c r="FR648" s="37"/>
      <c r="FS648" s="37"/>
      <c r="FT648" s="37"/>
      <c r="FU648" s="37"/>
      <c r="FV648" s="37"/>
      <c r="FW648" s="37"/>
      <c r="FX648" s="37"/>
      <c r="FY648" s="37"/>
      <c r="FZ648" s="37"/>
      <c r="GA648" s="194"/>
      <c r="GB648" s="194"/>
      <c r="GC648" s="194"/>
      <c r="GD648" s="194"/>
      <c r="GE648" s="194"/>
      <c r="GF648" s="194"/>
      <c r="GG648" s="194"/>
      <c r="GH648" s="194"/>
      <c r="GI648" s="194"/>
      <c r="GJ648" s="194"/>
      <c r="GK648" s="194"/>
      <c r="GL648" s="194"/>
      <c r="GM648" s="194">
        <f t="shared" si="71"/>
        <v>0</v>
      </c>
      <c r="GN648" s="194">
        <f t="shared" si="72"/>
        <v>0</v>
      </c>
      <c r="GO648" s="194"/>
      <c r="GP648" s="194"/>
      <c r="GQ648" s="194"/>
      <c r="GR648" s="194"/>
      <c r="GS648" s="194"/>
      <c r="GT648" s="194"/>
      <c r="GU648" s="194"/>
      <c r="GV648" s="194"/>
      <c r="GW648" s="194"/>
      <c r="GX648" s="194">
        <f t="shared" si="73"/>
        <v>0</v>
      </c>
      <c r="GY648" s="194"/>
      <c r="GZ648" s="194"/>
      <c r="HA648" s="194"/>
      <c r="HB648" s="194"/>
      <c r="HC648" s="194"/>
      <c r="HD648" s="194"/>
      <c r="HE648" s="194"/>
      <c r="HF648" s="194"/>
      <c r="HG648" s="194"/>
      <c r="HH648" s="194"/>
      <c r="HI648" s="194"/>
      <c r="HJ648" s="194"/>
      <c r="HK648" s="194"/>
      <c r="HL648" s="194"/>
      <c r="HM648" s="194"/>
      <c r="HN648" s="194"/>
      <c r="HO648" s="194"/>
      <c r="HP648" s="194"/>
      <c r="HQ648" s="194"/>
      <c r="HR648" s="194"/>
      <c r="HS648" s="194"/>
      <c r="HT648" s="194"/>
      <c r="HU648" s="194"/>
    </row>
    <row r="649" spans="1:229" x14ac:dyDescent="0.25">
      <c r="A649" s="17"/>
      <c r="B649" s="18"/>
      <c r="C649" s="18"/>
      <c r="D649" s="19"/>
      <c r="E649" s="18"/>
      <c r="F649" s="18"/>
      <c r="G649" s="36"/>
      <c r="H649" s="36"/>
      <c r="I649" s="36"/>
      <c r="J649" s="38"/>
      <c r="K649" s="38"/>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7"/>
      <c r="CZ649" s="37"/>
      <c r="DA649" s="37"/>
      <c r="DB649" s="37"/>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37"/>
      <c r="EA649" s="37"/>
      <c r="EB649" s="37"/>
      <c r="EC649" s="37"/>
      <c r="ED649" s="37"/>
      <c r="EE649" s="37"/>
      <c r="EF649" s="37"/>
      <c r="EG649" s="37"/>
      <c r="EH649" s="37"/>
      <c r="EI649" s="37"/>
      <c r="EJ649" s="37"/>
      <c r="EK649" s="37"/>
      <c r="EL649" s="37"/>
      <c r="EM649" s="37"/>
      <c r="EN649" s="37"/>
      <c r="EO649" s="37"/>
      <c r="EP649" s="37"/>
      <c r="EQ649" s="37"/>
      <c r="ER649" s="37"/>
      <c r="ES649" s="37"/>
      <c r="ET649" s="37"/>
      <c r="EU649" s="37"/>
      <c r="EV649" s="37"/>
      <c r="EW649" s="37"/>
      <c r="EX649" s="37"/>
      <c r="EY649" s="37"/>
      <c r="EZ649" s="37"/>
      <c r="FA649" s="37"/>
      <c r="FB649" s="37"/>
      <c r="FC649" s="37"/>
      <c r="FD649" s="37"/>
      <c r="FE649" s="37"/>
      <c r="FF649" s="37"/>
      <c r="FG649" s="37"/>
      <c r="FH649" s="37"/>
      <c r="FI649" s="37"/>
      <c r="FJ649" s="37"/>
      <c r="FK649" s="37"/>
      <c r="FL649" s="37"/>
      <c r="FM649" s="37"/>
      <c r="FN649" s="37"/>
      <c r="FO649" s="37"/>
      <c r="FP649" s="37"/>
      <c r="FQ649" s="37"/>
      <c r="FR649" s="37"/>
      <c r="FS649" s="37"/>
      <c r="FT649" s="37"/>
      <c r="FU649" s="37"/>
      <c r="FV649" s="37"/>
      <c r="FW649" s="37"/>
      <c r="FX649" s="37"/>
      <c r="FY649" s="37"/>
      <c r="FZ649" s="37"/>
      <c r="GA649" s="194"/>
      <c r="GB649" s="194"/>
      <c r="GC649" s="194"/>
      <c r="GD649" s="194"/>
      <c r="GE649" s="194"/>
      <c r="GF649" s="194"/>
      <c r="GG649" s="194"/>
      <c r="GH649" s="194"/>
      <c r="GI649" s="194"/>
      <c r="GJ649" s="194"/>
      <c r="GK649" s="194"/>
      <c r="GL649" s="194"/>
      <c r="GM649" s="194">
        <f t="shared" si="71"/>
        <v>0</v>
      </c>
      <c r="GN649" s="194">
        <f t="shared" si="72"/>
        <v>0</v>
      </c>
      <c r="GO649" s="194"/>
      <c r="GP649" s="194"/>
      <c r="GQ649" s="194"/>
      <c r="GR649" s="194"/>
      <c r="GS649" s="194"/>
      <c r="GT649" s="194"/>
      <c r="GU649" s="194"/>
      <c r="GV649" s="194"/>
      <c r="GW649" s="194"/>
      <c r="GX649" s="194">
        <f t="shared" si="73"/>
        <v>0</v>
      </c>
      <c r="GY649" s="194"/>
      <c r="GZ649" s="194"/>
      <c r="HA649" s="194"/>
      <c r="HB649" s="194"/>
      <c r="HC649" s="194"/>
      <c r="HD649" s="194"/>
      <c r="HE649" s="194"/>
      <c r="HF649" s="194"/>
      <c r="HG649" s="194"/>
      <c r="HH649" s="194"/>
      <c r="HI649" s="194"/>
      <c r="HJ649" s="194"/>
      <c r="HK649" s="194"/>
      <c r="HL649" s="194"/>
      <c r="HM649" s="194"/>
      <c r="HN649" s="194"/>
      <c r="HO649" s="194"/>
      <c r="HP649" s="194"/>
      <c r="HQ649" s="194"/>
      <c r="HR649" s="194"/>
      <c r="HS649" s="194"/>
      <c r="HT649" s="194"/>
      <c r="HU649" s="194"/>
    </row>
    <row r="650" spans="1:229" x14ac:dyDescent="0.25">
      <c r="A650" s="17"/>
      <c r="B650" s="18"/>
      <c r="C650" s="18"/>
      <c r="D650" s="19"/>
      <c r="E650" s="18"/>
      <c r="F650" s="18"/>
      <c r="G650" s="36"/>
      <c r="H650" s="36"/>
      <c r="I650" s="36"/>
      <c r="J650" s="38"/>
      <c r="K650" s="38"/>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7"/>
      <c r="CZ650" s="37"/>
      <c r="DA650" s="37"/>
      <c r="DB650" s="37"/>
      <c r="DC650" s="37"/>
      <c r="DD650" s="37"/>
      <c r="DE650" s="37"/>
      <c r="DF650" s="37"/>
      <c r="DG650" s="37"/>
      <c r="DH650" s="37"/>
      <c r="DI650" s="37"/>
      <c r="DJ650" s="37"/>
      <c r="DK650" s="37"/>
      <c r="DL650" s="37"/>
      <c r="DM650" s="37"/>
      <c r="DN650" s="37"/>
      <c r="DO650" s="37"/>
      <c r="DP650" s="37"/>
      <c r="DQ650" s="37"/>
      <c r="DR650" s="37"/>
      <c r="DS650" s="37"/>
      <c r="DT650" s="37"/>
      <c r="DU650" s="37"/>
      <c r="DV650" s="37"/>
      <c r="DW650" s="37"/>
      <c r="DX650" s="37"/>
      <c r="DY650" s="37"/>
      <c r="DZ650" s="37"/>
      <c r="EA650" s="37"/>
      <c r="EB650" s="37"/>
      <c r="EC650" s="37"/>
      <c r="ED650" s="37"/>
      <c r="EE650" s="37"/>
      <c r="EF650" s="37"/>
      <c r="EG650" s="37"/>
      <c r="EH650" s="37"/>
      <c r="EI650" s="37"/>
      <c r="EJ650" s="37"/>
      <c r="EK650" s="37"/>
      <c r="EL650" s="37"/>
      <c r="EM650" s="37"/>
      <c r="EN650" s="37"/>
      <c r="EO650" s="37"/>
      <c r="EP650" s="37"/>
      <c r="EQ650" s="37"/>
      <c r="ER650" s="37"/>
      <c r="ES650" s="37"/>
      <c r="ET650" s="37"/>
      <c r="EU650" s="37"/>
      <c r="EV650" s="37"/>
      <c r="EW650" s="37"/>
      <c r="EX650" s="37"/>
      <c r="EY650" s="37"/>
      <c r="EZ650" s="37"/>
      <c r="FA650" s="37"/>
      <c r="FB650" s="37"/>
      <c r="FC650" s="37"/>
      <c r="FD650" s="37"/>
      <c r="FE650" s="37"/>
      <c r="FF650" s="37"/>
      <c r="FG650" s="37"/>
      <c r="FH650" s="37"/>
      <c r="FI650" s="37"/>
      <c r="FJ650" s="37"/>
      <c r="FK650" s="37"/>
      <c r="FL650" s="37"/>
      <c r="FM650" s="37"/>
      <c r="FN650" s="37"/>
      <c r="FO650" s="37"/>
      <c r="FP650" s="37"/>
      <c r="FQ650" s="37"/>
      <c r="FR650" s="37"/>
      <c r="FS650" s="37"/>
      <c r="FT650" s="37"/>
      <c r="FU650" s="37"/>
      <c r="FV650" s="37"/>
      <c r="FW650" s="37"/>
      <c r="FX650" s="37"/>
      <c r="FY650" s="37"/>
      <c r="FZ650" s="37"/>
      <c r="GA650" s="194"/>
      <c r="GB650" s="194"/>
      <c r="GC650" s="194"/>
      <c r="GD650" s="194"/>
      <c r="GE650" s="194"/>
      <c r="GF650" s="194"/>
      <c r="GG650" s="194"/>
      <c r="GH650" s="194"/>
      <c r="GI650" s="194"/>
      <c r="GJ650" s="194"/>
      <c r="GK650" s="194"/>
      <c r="GL650" s="194"/>
      <c r="GM650" s="194">
        <f t="shared" si="71"/>
        <v>0</v>
      </c>
      <c r="GN650" s="194">
        <f t="shared" si="72"/>
        <v>0</v>
      </c>
      <c r="GO650" s="194"/>
      <c r="GP650" s="194"/>
      <c r="GQ650" s="194"/>
      <c r="GR650" s="194"/>
      <c r="GS650" s="194"/>
      <c r="GT650" s="194"/>
      <c r="GU650" s="194"/>
      <c r="GV650" s="194"/>
      <c r="GW650" s="194"/>
      <c r="GX650" s="194">
        <f t="shared" si="73"/>
        <v>0</v>
      </c>
      <c r="GY650" s="194"/>
      <c r="GZ650" s="194"/>
      <c r="HA650" s="194"/>
      <c r="HB650" s="194"/>
      <c r="HC650" s="194"/>
      <c r="HD650" s="194"/>
      <c r="HE650" s="194"/>
      <c r="HF650" s="194"/>
      <c r="HG650" s="194"/>
      <c r="HH650" s="194"/>
      <c r="HI650" s="194"/>
      <c r="HJ650" s="194"/>
      <c r="HK650" s="194"/>
      <c r="HL650" s="194"/>
      <c r="HM650" s="194"/>
      <c r="HN650" s="194"/>
      <c r="HO650" s="194"/>
      <c r="HP650" s="194"/>
      <c r="HQ650" s="194"/>
      <c r="HR650" s="194"/>
      <c r="HS650" s="194"/>
      <c r="HT650" s="194"/>
      <c r="HU650" s="194"/>
    </row>
    <row r="651" spans="1:229" x14ac:dyDescent="0.25">
      <c r="A651" s="17"/>
      <c r="B651" s="18"/>
      <c r="C651" s="18"/>
      <c r="D651" s="19"/>
      <c r="E651" s="18"/>
      <c r="F651" s="18"/>
      <c r="G651" s="36"/>
      <c r="H651" s="36"/>
      <c r="I651" s="36"/>
      <c r="J651" s="38"/>
      <c r="K651" s="38"/>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7"/>
      <c r="CZ651" s="37"/>
      <c r="DA651" s="37"/>
      <c r="DB651" s="37"/>
      <c r="DC651" s="37"/>
      <c r="DD651" s="37"/>
      <c r="DE651" s="37"/>
      <c r="DF651" s="37"/>
      <c r="DG651" s="37"/>
      <c r="DH651" s="37"/>
      <c r="DI651" s="37"/>
      <c r="DJ651" s="37"/>
      <c r="DK651" s="37"/>
      <c r="DL651" s="37"/>
      <c r="DM651" s="37"/>
      <c r="DN651" s="37"/>
      <c r="DO651" s="37"/>
      <c r="DP651" s="37"/>
      <c r="DQ651" s="37"/>
      <c r="DR651" s="37"/>
      <c r="DS651" s="37"/>
      <c r="DT651" s="37"/>
      <c r="DU651" s="37"/>
      <c r="DV651" s="37"/>
      <c r="DW651" s="37"/>
      <c r="DX651" s="37"/>
      <c r="DY651" s="37"/>
      <c r="DZ651" s="37"/>
      <c r="EA651" s="37"/>
      <c r="EB651" s="37"/>
      <c r="EC651" s="37"/>
      <c r="ED651" s="37"/>
      <c r="EE651" s="37"/>
      <c r="EF651" s="37"/>
      <c r="EG651" s="37"/>
      <c r="EH651" s="37"/>
      <c r="EI651" s="37"/>
      <c r="EJ651" s="37"/>
      <c r="EK651" s="37"/>
      <c r="EL651" s="37"/>
      <c r="EM651" s="37"/>
      <c r="EN651" s="37"/>
      <c r="EO651" s="37"/>
      <c r="EP651" s="37"/>
      <c r="EQ651" s="37"/>
      <c r="ER651" s="37"/>
      <c r="ES651" s="37"/>
      <c r="ET651" s="37"/>
      <c r="EU651" s="37"/>
      <c r="EV651" s="37"/>
      <c r="EW651" s="37"/>
      <c r="EX651" s="37"/>
      <c r="EY651" s="37"/>
      <c r="EZ651" s="37"/>
      <c r="FA651" s="37"/>
      <c r="FB651" s="37"/>
      <c r="FC651" s="37"/>
      <c r="FD651" s="37"/>
      <c r="FE651" s="37"/>
      <c r="FF651" s="37"/>
      <c r="FG651" s="37"/>
      <c r="FH651" s="37"/>
      <c r="FI651" s="37"/>
      <c r="FJ651" s="37"/>
      <c r="FK651" s="37"/>
      <c r="FL651" s="37"/>
      <c r="FM651" s="37"/>
      <c r="FN651" s="37"/>
      <c r="FO651" s="37"/>
      <c r="FP651" s="37"/>
      <c r="FQ651" s="37"/>
      <c r="FR651" s="37"/>
      <c r="FS651" s="37"/>
      <c r="FT651" s="37"/>
      <c r="FU651" s="37"/>
      <c r="FV651" s="37"/>
      <c r="FW651" s="37"/>
      <c r="FX651" s="37"/>
      <c r="FY651" s="37"/>
      <c r="FZ651" s="37"/>
      <c r="GA651" s="194"/>
      <c r="GB651" s="194"/>
      <c r="GC651" s="194"/>
      <c r="GD651" s="194"/>
      <c r="GE651" s="194"/>
      <c r="GF651" s="194"/>
      <c r="GG651" s="194"/>
      <c r="GH651" s="194"/>
      <c r="GI651" s="194"/>
      <c r="GJ651" s="194"/>
      <c r="GK651" s="194"/>
      <c r="GL651" s="194"/>
      <c r="GM651" s="194">
        <f t="shared" si="71"/>
        <v>0</v>
      </c>
      <c r="GN651" s="194">
        <f t="shared" si="72"/>
        <v>0</v>
      </c>
      <c r="GO651" s="194"/>
      <c r="GP651" s="194"/>
      <c r="GQ651" s="194"/>
      <c r="GR651" s="194"/>
      <c r="GS651" s="194"/>
      <c r="GT651" s="194"/>
      <c r="GU651" s="194"/>
      <c r="GV651" s="194"/>
      <c r="GW651" s="194"/>
      <c r="GX651" s="194">
        <f t="shared" si="73"/>
        <v>0</v>
      </c>
      <c r="GY651" s="194"/>
      <c r="GZ651" s="194"/>
      <c r="HA651" s="194"/>
      <c r="HB651" s="194"/>
      <c r="HC651" s="194"/>
      <c r="HD651" s="194"/>
      <c r="HE651" s="194"/>
      <c r="HF651" s="194"/>
      <c r="HG651" s="194"/>
      <c r="HH651" s="194"/>
      <c r="HI651" s="194"/>
      <c r="HJ651" s="194"/>
      <c r="HK651" s="194"/>
      <c r="HL651" s="194"/>
      <c r="HM651" s="194"/>
      <c r="HN651" s="194"/>
      <c r="HO651" s="194"/>
      <c r="HP651" s="194"/>
      <c r="HQ651" s="194"/>
      <c r="HR651" s="194"/>
      <c r="HS651" s="194"/>
      <c r="HT651" s="194"/>
      <c r="HU651" s="194"/>
    </row>
    <row r="652" spans="1:229" x14ac:dyDescent="0.25">
      <c r="A652" s="17"/>
      <c r="B652" s="18"/>
      <c r="C652" s="18"/>
      <c r="D652" s="19"/>
      <c r="E652" s="18"/>
      <c r="F652" s="18"/>
      <c r="G652" s="36"/>
      <c r="H652" s="36"/>
      <c r="I652" s="36"/>
      <c r="J652" s="38"/>
      <c r="K652" s="38"/>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37"/>
      <c r="CZ652" s="37"/>
      <c r="DA652" s="37"/>
      <c r="DB652" s="37"/>
      <c r="DC652" s="37"/>
      <c r="DD652" s="37"/>
      <c r="DE652" s="37"/>
      <c r="DF652" s="37"/>
      <c r="DG652" s="37"/>
      <c r="DH652" s="37"/>
      <c r="DI652" s="37"/>
      <c r="DJ652" s="37"/>
      <c r="DK652" s="37"/>
      <c r="DL652" s="37"/>
      <c r="DM652" s="37"/>
      <c r="DN652" s="37"/>
      <c r="DO652" s="37"/>
      <c r="DP652" s="37"/>
      <c r="DQ652" s="37"/>
      <c r="DR652" s="37"/>
      <c r="DS652" s="37"/>
      <c r="DT652" s="37"/>
      <c r="DU652" s="37"/>
      <c r="DV652" s="37"/>
      <c r="DW652" s="37"/>
      <c r="DX652" s="37"/>
      <c r="DY652" s="37"/>
      <c r="DZ652" s="37"/>
      <c r="EA652" s="37"/>
      <c r="EB652" s="37"/>
      <c r="EC652" s="37"/>
      <c r="ED652" s="37"/>
      <c r="EE652" s="37"/>
      <c r="EF652" s="37"/>
      <c r="EG652" s="37"/>
      <c r="EH652" s="37"/>
      <c r="EI652" s="37"/>
      <c r="EJ652" s="37"/>
      <c r="EK652" s="37"/>
      <c r="EL652" s="37"/>
      <c r="EM652" s="37"/>
      <c r="EN652" s="37"/>
      <c r="EO652" s="37"/>
      <c r="EP652" s="37"/>
      <c r="EQ652" s="37"/>
      <c r="ER652" s="37"/>
      <c r="ES652" s="37"/>
      <c r="ET652" s="37"/>
      <c r="EU652" s="37"/>
      <c r="EV652" s="37"/>
      <c r="EW652" s="37"/>
      <c r="EX652" s="37"/>
      <c r="EY652" s="37"/>
      <c r="EZ652" s="37"/>
      <c r="FA652" s="37"/>
      <c r="FB652" s="37"/>
      <c r="FC652" s="37"/>
      <c r="FD652" s="37"/>
      <c r="FE652" s="37"/>
      <c r="FF652" s="37"/>
      <c r="FG652" s="37"/>
      <c r="FH652" s="37"/>
      <c r="FI652" s="37"/>
      <c r="FJ652" s="37"/>
      <c r="FK652" s="37"/>
      <c r="FL652" s="37"/>
      <c r="FM652" s="37"/>
      <c r="FN652" s="37"/>
      <c r="FO652" s="37"/>
      <c r="FP652" s="37"/>
      <c r="FQ652" s="37"/>
      <c r="FR652" s="37"/>
      <c r="FS652" s="37"/>
      <c r="FT652" s="37"/>
      <c r="FU652" s="37"/>
      <c r="FV652" s="37"/>
      <c r="FW652" s="37"/>
      <c r="FX652" s="37"/>
      <c r="FY652" s="37"/>
      <c r="FZ652" s="37"/>
      <c r="GA652" s="194"/>
      <c r="GB652" s="194"/>
      <c r="GC652" s="194"/>
      <c r="GD652" s="194"/>
      <c r="GE652" s="194"/>
      <c r="GF652" s="194"/>
      <c r="GG652" s="194"/>
      <c r="GH652" s="194"/>
      <c r="GI652" s="194"/>
      <c r="GJ652" s="194"/>
      <c r="GK652" s="194"/>
      <c r="GL652" s="194"/>
      <c r="GM652" s="194">
        <f t="shared" si="71"/>
        <v>0</v>
      </c>
      <c r="GN652" s="194">
        <f t="shared" si="72"/>
        <v>0</v>
      </c>
      <c r="GO652" s="194"/>
      <c r="GP652" s="194"/>
      <c r="GQ652" s="194"/>
      <c r="GR652" s="194"/>
      <c r="GS652" s="194"/>
      <c r="GT652" s="194"/>
      <c r="GU652" s="194"/>
      <c r="GV652" s="194"/>
      <c r="GW652" s="194"/>
      <c r="GX652" s="194">
        <f t="shared" si="73"/>
        <v>0</v>
      </c>
      <c r="GY652" s="194"/>
      <c r="GZ652" s="194"/>
      <c r="HA652" s="194"/>
      <c r="HB652" s="194"/>
      <c r="HC652" s="194"/>
      <c r="HD652" s="194"/>
      <c r="HE652" s="194"/>
      <c r="HF652" s="194"/>
      <c r="HG652" s="194"/>
      <c r="HH652" s="194"/>
      <c r="HI652" s="194"/>
      <c r="HJ652" s="194"/>
      <c r="HK652" s="194"/>
      <c r="HL652" s="194"/>
      <c r="HM652" s="194"/>
      <c r="HN652" s="194"/>
      <c r="HO652" s="194"/>
      <c r="HP652" s="194"/>
      <c r="HQ652" s="194"/>
      <c r="HR652" s="194"/>
      <c r="HS652" s="194"/>
      <c r="HT652" s="194"/>
      <c r="HU652" s="194"/>
    </row>
    <row r="653" spans="1:229" x14ac:dyDescent="0.25">
      <c r="A653" s="17"/>
      <c r="B653" s="18"/>
      <c r="C653" s="18"/>
      <c r="D653" s="19"/>
      <c r="E653" s="18"/>
      <c r="F653" s="18"/>
      <c r="G653" s="36"/>
      <c r="H653" s="36"/>
      <c r="I653" s="36"/>
      <c r="J653" s="38"/>
      <c r="K653" s="38"/>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37"/>
      <c r="CZ653" s="37"/>
      <c r="DA653" s="37"/>
      <c r="DB653" s="37"/>
      <c r="DC653" s="37"/>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37"/>
      <c r="EA653" s="37"/>
      <c r="EB653" s="37"/>
      <c r="EC653" s="37"/>
      <c r="ED653" s="37"/>
      <c r="EE653" s="37"/>
      <c r="EF653" s="37"/>
      <c r="EG653" s="37"/>
      <c r="EH653" s="37"/>
      <c r="EI653" s="37"/>
      <c r="EJ653" s="37"/>
      <c r="EK653" s="37"/>
      <c r="EL653" s="37"/>
      <c r="EM653" s="37"/>
      <c r="EN653" s="37"/>
      <c r="EO653" s="37"/>
      <c r="EP653" s="37"/>
      <c r="EQ653" s="37"/>
      <c r="ER653" s="37"/>
      <c r="ES653" s="37"/>
      <c r="ET653" s="37"/>
      <c r="EU653" s="37"/>
      <c r="EV653" s="37"/>
      <c r="EW653" s="37"/>
      <c r="EX653" s="37"/>
      <c r="EY653" s="37"/>
      <c r="EZ653" s="37"/>
      <c r="FA653" s="37"/>
      <c r="FB653" s="37"/>
      <c r="FC653" s="37"/>
      <c r="FD653" s="37"/>
      <c r="FE653" s="37"/>
      <c r="FF653" s="37"/>
      <c r="FG653" s="37"/>
      <c r="FH653" s="37"/>
      <c r="FI653" s="37"/>
      <c r="FJ653" s="37"/>
      <c r="FK653" s="37"/>
      <c r="FL653" s="37"/>
      <c r="FM653" s="37"/>
      <c r="FN653" s="37"/>
      <c r="FO653" s="37"/>
      <c r="FP653" s="37"/>
      <c r="FQ653" s="37"/>
      <c r="FR653" s="37"/>
      <c r="FS653" s="37"/>
      <c r="FT653" s="37"/>
      <c r="FU653" s="37"/>
      <c r="FV653" s="37"/>
      <c r="FW653" s="37"/>
      <c r="FX653" s="37"/>
      <c r="FY653" s="37"/>
      <c r="FZ653" s="37"/>
      <c r="GA653" s="194"/>
      <c r="GB653" s="194"/>
      <c r="GC653" s="194"/>
      <c r="GD653" s="194"/>
      <c r="GE653" s="194"/>
      <c r="GF653" s="194"/>
      <c r="GG653" s="194"/>
      <c r="GH653" s="194"/>
      <c r="GI653" s="194"/>
      <c r="GJ653" s="194"/>
      <c r="GK653" s="194"/>
      <c r="GL653" s="194"/>
      <c r="GM653" s="194">
        <f t="shared" si="71"/>
        <v>0</v>
      </c>
      <c r="GN653" s="194">
        <f t="shared" si="72"/>
        <v>0</v>
      </c>
      <c r="GO653" s="194"/>
      <c r="GP653" s="194"/>
      <c r="GQ653" s="194"/>
      <c r="GR653" s="194"/>
      <c r="GS653" s="194"/>
      <c r="GT653" s="194"/>
      <c r="GU653" s="194"/>
      <c r="GV653" s="194"/>
      <c r="GW653" s="194"/>
      <c r="GX653" s="194">
        <f t="shared" si="73"/>
        <v>0</v>
      </c>
      <c r="GY653" s="194"/>
      <c r="GZ653" s="194"/>
      <c r="HA653" s="194"/>
      <c r="HB653" s="194"/>
      <c r="HC653" s="194"/>
      <c r="HD653" s="194"/>
      <c r="HE653" s="194"/>
      <c r="HF653" s="194"/>
      <c r="HG653" s="194"/>
      <c r="HH653" s="194"/>
      <c r="HI653" s="194"/>
      <c r="HJ653" s="194"/>
      <c r="HK653" s="194"/>
      <c r="HL653" s="194"/>
      <c r="HM653" s="194"/>
      <c r="HN653" s="194"/>
      <c r="HO653" s="194"/>
      <c r="HP653" s="194"/>
      <c r="HQ653" s="194"/>
      <c r="HR653" s="194"/>
      <c r="HS653" s="194"/>
      <c r="HT653" s="194"/>
      <c r="HU653" s="194"/>
    </row>
    <row r="654" spans="1:229" x14ac:dyDescent="0.25">
      <c r="A654" s="17"/>
      <c r="B654" s="18"/>
      <c r="C654" s="18"/>
      <c r="D654" s="19"/>
      <c r="E654" s="18"/>
      <c r="F654" s="18"/>
      <c r="G654" s="36"/>
      <c r="H654" s="36"/>
      <c r="I654" s="36"/>
      <c r="J654" s="38"/>
      <c r="K654" s="38"/>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c r="CT654" s="37"/>
      <c r="CU654" s="37"/>
      <c r="CV654" s="37"/>
      <c r="CW654" s="37"/>
      <c r="CX654" s="37"/>
      <c r="CY654" s="37"/>
      <c r="CZ654" s="37"/>
      <c r="DA654" s="37"/>
      <c r="DB654" s="37"/>
      <c r="DC654" s="37"/>
      <c r="DD654" s="37"/>
      <c r="DE654" s="37"/>
      <c r="DF654" s="37"/>
      <c r="DG654" s="37"/>
      <c r="DH654" s="37"/>
      <c r="DI654" s="37"/>
      <c r="DJ654" s="37"/>
      <c r="DK654" s="37"/>
      <c r="DL654" s="37"/>
      <c r="DM654" s="37"/>
      <c r="DN654" s="37"/>
      <c r="DO654" s="37"/>
      <c r="DP654" s="37"/>
      <c r="DQ654" s="37"/>
      <c r="DR654" s="37"/>
      <c r="DS654" s="37"/>
      <c r="DT654" s="37"/>
      <c r="DU654" s="37"/>
      <c r="DV654" s="37"/>
      <c r="DW654" s="37"/>
      <c r="DX654" s="37"/>
      <c r="DY654" s="37"/>
      <c r="DZ654" s="37"/>
      <c r="EA654" s="37"/>
      <c r="EB654" s="37"/>
      <c r="EC654" s="37"/>
      <c r="ED654" s="37"/>
      <c r="EE654" s="37"/>
      <c r="EF654" s="37"/>
      <c r="EG654" s="37"/>
      <c r="EH654" s="37"/>
      <c r="EI654" s="37"/>
      <c r="EJ654" s="37"/>
      <c r="EK654" s="37"/>
      <c r="EL654" s="37"/>
      <c r="EM654" s="37"/>
      <c r="EN654" s="37"/>
      <c r="EO654" s="37"/>
      <c r="EP654" s="37"/>
      <c r="EQ654" s="37"/>
      <c r="ER654" s="37"/>
      <c r="ES654" s="37"/>
      <c r="ET654" s="37"/>
      <c r="EU654" s="37"/>
      <c r="EV654" s="37"/>
      <c r="EW654" s="37"/>
      <c r="EX654" s="37"/>
      <c r="EY654" s="37"/>
      <c r="EZ654" s="37"/>
      <c r="FA654" s="37"/>
      <c r="FB654" s="37"/>
      <c r="FC654" s="37"/>
      <c r="FD654" s="37"/>
      <c r="FE654" s="37"/>
      <c r="FF654" s="37"/>
      <c r="FG654" s="37"/>
      <c r="FH654" s="37"/>
      <c r="FI654" s="37"/>
      <c r="FJ654" s="37"/>
      <c r="FK654" s="37"/>
      <c r="FL654" s="37"/>
      <c r="FM654" s="37"/>
      <c r="FN654" s="37"/>
      <c r="FO654" s="37"/>
      <c r="FP654" s="37"/>
      <c r="FQ654" s="37"/>
      <c r="FR654" s="37"/>
      <c r="FS654" s="37"/>
      <c r="FT654" s="37"/>
      <c r="FU654" s="37"/>
      <c r="FV654" s="37"/>
      <c r="FW654" s="37"/>
      <c r="FX654" s="37"/>
      <c r="FY654" s="37"/>
      <c r="FZ654" s="37"/>
      <c r="GA654" s="194"/>
      <c r="GB654" s="194"/>
      <c r="GC654" s="194"/>
      <c r="GD654" s="194"/>
      <c r="GE654" s="194"/>
      <c r="GF654" s="194"/>
      <c r="GG654" s="194"/>
      <c r="GH654" s="194"/>
      <c r="GI654" s="194"/>
      <c r="GJ654" s="194"/>
      <c r="GK654" s="194"/>
      <c r="GL654" s="194"/>
      <c r="GM654" s="194">
        <f t="shared" si="71"/>
        <v>0</v>
      </c>
      <c r="GN654" s="194">
        <f t="shared" si="72"/>
        <v>0</v>
      </c>
      <c r="GO654" s="194"/>
      <c r="GP654" s="194"/>
      <c r="GQ654" s="194"/>
      <c r="GR654" s="194"/>
      <c r="GS654" s="194"/>
      <c r="GT654" s="194"/>
      <c r="GU654" s="194"/>
      <c r="GV654" s="194"/>
      <c r="GW654" s="194"/>
      <c r="GX654" s="194">
        <f t="shared" si="73"/>
        <v>0</v>
      </c>
      <c r="GY654" s="194"/>
      <c r="GZ654" s="194"/>
      <c r="HA654" s="194"/>
      <c r="HB654" s="194"/>
      <c r="HC654" s="194"/>
      <c r="HD654" s="194"/>
      <c r="HE654" s="194"/>
      <c r="HF654" s="194"/>
      <c r="HG654" s="194"/>
      <c r="HH654" s="194"/>
      <c r="HI654" s="194"/>
      <c r="HJ654" s="194"/>
      <c r="HK654" s="194"/>
      <c r="HL654" s="194"/>
      <c r="HM654" s="194"/>
      <c r="HN654" s="194"/>
      <c r="HO654" s="194"/>
      <c r="HP654" s="194"/>
      <c r="HQ654" s="194"/>
      <c r="HR654" s="194"/>
      <c r="HS654" s="194"/>
      <c r="HT654" s="194"/>
      <c r="HU654" s="194"/>
    </row>
    <row r="655" spans="1:229" x14ac:dyDescent="0.25">
      <c r="A655" s="17"/>
      <c r="B655" s="18"/>
      <c r="C655" s="18"/>
      <c r="D655" s="19"/>
      <c r="E655" s="18"/>
      <c r="F655" s="18"/>
      <c r="G655" s="36"/>
      <c r="H655" s="36"/>
      <c r="I655" s="36"/>
      <c r="J655" s="38"/>
      <c r="K655" s="38"/>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c r="CT655" s="37"/>
      <c r="CU655" s="37"/>
      <c r="CV655" s="37"/>
      <c r="CW655" s="37"/>
      <c r="CX655" s="37"/>
      <c r="CY655" s="37"/>
      <c r="CZ655" s="37"/>
      <c r="DA655" s="37"/>
      <c r="DB655" s="37"/>
      <c r="DC655" s="37"/>
      <c r="DD655" s="37"/>
      <c r="DE655" s="37"/>
      <c r="DF655" s="37"/>
      <c r="DG655" s="37"/>
      <c r="DH655" s="37"/>
      <c r="DI655" s="37"/>
      <c r="DJ655" s="37"/>
      <c r="DK655" s="37"/>
      <c r="DL655" s="37"/>
      <c r="DM655" s="37"/>
      <c r="DN655" s="37"/>
      <c r="DO655" s="37"/>
      <c r="DP655" s="37"/>
      <c r="DQ655" s="37"/>
      <c r="DR655" s="37"/>
      <c r="DS655" s="37"/>
      <c r="DT655" s="37"/>
      <c r="DU655" s="37"/>
      <c r="DV655" s="37"/>
      <c r="DW655" s="37"/>
      <c r="DX655" s="37"/>
      <c r="DY655" s="37"/>
      <c r="DZ655" s="37"/>
      <c r="EA655" s="37"/>
      <c r="EB655" s="37"/>
      <c r="EC655" s="37"/>
      <c r="ED655" s="37"/>
      <c r="EE655" s="37"/>
      <c r="EF655" s="37"/>
      <c r="EG655" s="37"/>
      <c r="EH655" s="37"/>
      <c r="EI655" s="37"/>
      <c r="EJ655" s="37"/>
      <c r="EK655" s="37"/>
      <c r="EL655" s="37"/>
      <c r="EM655" s="37"/>
      <c r="EN655" s="37"/>
      <c r="EO655" s="37"/>
      <c r="EP655" s="37"/>
      <c r="EQ655" s="37"/>
      <c r="ER655" s="37"/>
      <c r="ES655" s="37"/>
      <c r="ET655" s="37"/>
      <c r="EU655" s="37"/>
      <c r="EV655" s="37"/>
      <c r="EW655" s="37"/>
      <c r="EX655" s="37"/>
      <c r="EY655" s="37"/>
      <c r="EZ655" s="37"/>
      <c r="FA655" s="37"/>
      <c r="FB655" s="37"/>
      <c r="FC655" s="37"/>
      <c r="FD655" s="37"/>
      <c r="FE655" s="37"/>
      <c r="FF655" s="37"/>
      <c r="FG655" s="37"/>
      <c r="FH655" s="37"/>
      <c r="FI655" s="37"/>
      <c r="FJ655" s="37"/>
      <c r="FK655" s="37"/>
      <c r="FL655" s="37"/>
      <c r="FM655" s="37"/>
      <c r="FN655" s="37"/>
      <c r="FO655" s="37"/>
      <c r="FP655" s="37"/>
      <c r="FQ655" s="37"/>
      <c r="FR655" s="37"/>
      <c r="FS655" s="37"/>
      <c r="FT655" s="37"/>
      <c r="FU655" s="37"/>
      <c r="FV655" s="37"/>
      <c r="FW655" s="37"/>
      <c r="FX655" s="37"/>
      <c r="FY655" s="37"/>
      <c r="FZ655" s="37"/>
      <c r="GA655" s="194"/>
      <c r="GB655" s="194"/>
      <c r="GC655" s="194"/>
      <c r="GD655" s="194"/>
      <c r="GE655" s="194"/>
      <c r="GF655" s="194"/>
      <c r="GG655" s="194"/>
      <c r="GH655" s="194"/>
      <c r="GI655" s="194"/>
      <c r="GJ655" s="194"/>
      <c r="GK655" s="194"/>
      <c r="GL655" s="194"/>
      <c r="GM655" s="194">
        <f t="shared" si="71"/>
        <v>0</v>
      </c>
      <c r="GN655" s="194">
        <f t="shared" si="72"/>
        <v>0</v>
      </c>
      <c r="GO655" s="194"/>
      <c r="GP655" s="194"/>
      <c r="GQ655" s="194"/>
      <c r="GR655" s="194"/>
      <c r="GS655" s="194"/>
      <c r="GT655" s="194"/>
      <c r="GU655" s="194"/>
      <c r="GV655" s="194"/>
      <c r="GW655" s="194"/>
      <c r="GX655" s="194">
        <f t="shared" si="73"/>
        <v>0</v>
      </c>
      <c r="GY655" s="194"/>
      <c r="GZ655" s="194"/>
      <c r="HA655" s="194"/>
      <c r="HB655" s="194"/>
      <c r="HC655" s="194"/>
      <c r="HD655" s="194"/>
      <c r="HE655" s="194"/>
      <c r="HF655" s="194"/>
      <c r="HG655" s="194"/>
      <c r="HH655" s="194"/>
      <c r="HI655" s="194"/>
      <c r="HJ655" s="194"/>
      <c r="HK655" s="194"/>
      <c r="HL655" s="194"/>
      <c r="HM655" s="194"/>
      <c r="HN655" s="194"/>
      <c r="HO655" s="194"/>
      <c r="HP655" s="194"/>
      <c r="HQ655" s="194"/>
      <c r="HR655" s="194"/>
      <c r="HS655" s="194"/>
      <c r="HT655" s="194"/>
      <c r="HU655" s="194"/>
    </row>
    <row r="656" spans="1:229" x14ac:dyDescent="0.25">
      <c r="A656" s="17"/>
      <c r="B656" s="18"/>
      <c r="C656" s="18"/>
      <c r="D656" s="19"/>
      <c r="E656" s="18"/>
      <c r="F656" s="18"/>
      <c r="G656" s="36"/>
      <c r="H656" s="36"/>
      <c r="I656" s="36"/>
      <c r="J656" s="38"/>
      <c r="K656" s="38"/>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c r="CT656" s="37"/>
      <c r="CU656" s="37"/>
      <c r="CV656" s="37"/>
      <c r="CW656" s="37"/>
      <c r="CX656" s="37"/>
      <c r="CY656" s="37"/>
      <c r="CZ656" s="37"/>
      <c r="DA656" s="37"/>
      <c r="DB656" s="37"/>
      <c r="DC656" s="37"/>
      <c r="DD656" s="37"/>
      <c r="DE656" s="37"/>
      <c r="DF656" s="37"/>
      <c r="DG656" s="37"/>
      <c r="DH656" s="37"/>
      <c r="DI656" s="37"/>
      <c r="DJ656" s="37"/>
      <c r="DK656" s="37"/>
      <c r="DL656" s="37"/>
      <c r="DM656" s="37"/>
      <c r="DN656" s="37"/>
      <c r="DO656" s="37"/>
      <c r="DP656" s="37"/>
      <c r="DQ656" s="37"/>
      <c r="DR656" s="37"/>
      <c r="DS656" s="37"/>
      <c r="DT656" s="37"/>
      <c r="DU656" s="37"/>
      <c r="DV656" s="37"/>
      <c r="DW656" s="37"/>
      <c r="DX656" s="37"/>
      <c r="DY656" s="37"/>
      <c r="DZ656" s="37"/>
      <c r="EA656" s="37"/>
      <c r="EB656" s="37"/>
      <c r="EC656" s="37"/>
      <c r="ED656" s="37"/>
      <c r="EE656" s="37"/>
      <c r="EF656" s="37"/>
      <c r="EG656" s="37"/>
      <c r="EH656" s="37"/>
      <c r="EI656" s="37"/>
      <c r="EJ656" s="37"/>
      <c r="EK656" s="37"/>
      <c r="EL656" s="37"/>
      <c r="EM656" s="37"/>
      <c r="EN656" s="37"/>
      <c r="EO656" s="37"/>
      <c r="EP656" s="37"/>
      <c r="EQ656" s="37"/>
      <c r="ER656" s="37"/>
      <c r="ES656" s="37"/>
      <c r="ET656" s="37"/>
      <c r="EU656" s="37"/>
      <c r="EV656" s="37"/>
      <c r="EW656" s="37"/>
      <c r="EX656" s="37"/>
      <c r="EY656" s="37"/>
      <c r="EZ656" s="37"/>
      <c r="FA656" s="37"/>
      <c r="FB656" s="37"/>
      <c r="FC656" s="37"/>
      <c r="FD656" s="37"/>
      <c r="FE656" s="37"/>
      <c r="FF656" s="37"/>
      <c r="FG656" s="37"/>
      <c r="FH656" s="37"/>
      <c r="FI656" s="37"/>
      <c r="FJ656" s="37"/>
      <c r="FK656" s="37"/>
      <c r="FL656" s="37"/>
      <c r="FM656" s="37"/>
      <c r="FN656" s="37"/>
      <c r="FO656" s="37"/>
      <c r="FP656" s="37"/>
      <c r="FQ656" s="37"/>
      <c r="FR656" s="37"/>
      <c r="FS656" s="37"/>
      <c r="FT656" s="37"/>
      <c r="FU656" s="37"/>
      <c r="FV656" s="37"/>
      <c r="FW656" s="37"/>
      <c r="FX656" s="37"/>
      <c r="FY656" s="37"/>
      <c r="FZ656" s="37"/>
      <c r="GA656" s="194"/>
      <c r="GB656" s="194"/>
      <c r="GC656" s="194"/>
      <c r="GD656" s="194"/>
      <c r="GE656" s="194"/>
      <c r="GF656" s="194"/>
      <c r="GG656" s="194"/>
      <c r="GH656" s="194"/>
      <c r="GI656" s="194"/>
      <c r="GJ656" s="194"/>
      <c r="GK656" s="194"/>
      <c r="GL656" s="194"/>
      <c r="GM656" s="194">
        <f t="shared" si="71"/>
        <v>0</v>
      </c>
      <c r="GN656" s="194">
        <f t="shared" si="72"/>
        <v>0</v>
      </c>
      <c r="GO656" s="194"/>
      <c r="GP656" s="194"/>
      <c r="GQ656" s="194"/>
      <c r="GR656" s="194"/>
      <c r="GS656" s="194"/>
      <c r="GT656" s="194"/>
      <c r="GU656" s="194"/>
      <c r="GV656" s="194"/>
      <c r="GW656" s="194"/>
      <c r="GX656" s="194">
        <f t="shared" si="73"/>
        <v>0</v>
      </c>
      <c r="GY656" s="194"/>
      <c r="GZ656" s="194"/>
      <c r="HA656" s="194"/>
      <c r="HB656" s="194"/>
      <c r="HC656" s="194"/>
      <c r="HD656" s="194"/>
      <c r="HE656" s="194"/>
      <c r="HF656" s="194"/>
      <c r="HG656" s="194"/>
      <c r="HH656" s="194"/>
      <c r="HI656" s="194"/>
      <c r="HJ656" s="194"/>
      <c r="HK656" s="194"/>
      <c r="HL656" s="194"/>
      <c r="HM656" s="194"/>
      <c r="HN656" s="194"/>
      <c r="HO656" s="194"/>
      <c r="HP656" s="194"/>
      <c r="HQ656" s="194"/>
      <c r="HR656" s="194"/>
      <c r="HS656" s="194"/>
      <c r="HT656" s="194"/>
      <c r="HU656" s="194"/>
    </row>
    <row r="657" spans="1:229" x14ac:dyDescent="0.25">
      <c r="A657" s="17"/>
      <c r="B657" s="18"/>
      <c r="C657" s="18"/>
      <c r="D657" s="19"/>
      <c r="E657" s="18"/>
      <c r="F657" s="18"/>
      <c r="G657" s="36"/>
      <c r="H657" s="36"/>
      <c r="I657" s="36"/>
      <c r="J657" s="38"/>
      <c r="K657" s="38"/>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37"/>
      <c r="CY657" s="37"/>
      <c r="CZ657" s="37"/>
      <c r="DA657" s="37"/>
      <c r="DB657" s="37"/>
      <c r="DC657" s="37"/>
      <c r="DD657" s="37"/>
      <c r="DE657" s="37"/>
      <c r="DF657" s="37"/>
      <c r="DG657" s="37"/>
      <c r="DH657" s="37"/>
      <c r="DI657" s="37"/>
      <c r="DJ657" s="37"/>
      <c r="DK657" s="37"/>
      <c r="DL657" s="37"/>
      <c r="DM657" s="37"/>
      <c r="DN657" s="37"/>
      <c r="DO657" s="37"/>
      <c r="DP657" s="37"/>
      <c r="DQ657" s="37"/>
      <c r="DR657" s="37"/>
      <c r="DS657" s="37"/>
      <c r="DT657" s="37"/>
      <c r="DU657" s="37"/>
      <c r="DV657" s="37"/>
      <c r="DW657" s="37"/>
      <c r="DX657" s="37"/>
      <c r="DY657" s="37"/>
      <c r="DZ657" s="37"/>
      <c r="EA657" s="37"/>
      <c r="EB657" s="37"/>
      <c r="EC657" s="37"/>
      <c r="ED657" s="37"/>
      <c r="EE657" s="37"/>
      <c r="EF657" s="37"/>
      <c r="EG657" s="37"/>
      <c r="EH657" s="37"/>
      <c r="EI657" s="37"/>
      <c r="EJ657" s="37"/>
      <c r="EK657" s="37"/>
      <c r="EL657" s="37"/>
      <c r="EM657" s="37"/>
      <c r="EN657" s="37"/>
      <c r="EO657" s="37"/>
      <c r="EP657" s="37"/>
      <c r="EQ657" s="37"/>
      <c r="ER657" s="37"/>
      <c r="ES657" s="37"/>
      <c r="ET657" s="37"/>
      <c r="EU657" s="37"/>
      <c r="EV657" s="37"/>
      <c r="EW657" s="37"/>
      <c r="EX657" s="37"/>
      <c r="EY657" s="37"/>
      <c r="EZ657" s="37"/>
      <c r="FA657" s="37"/>
      <c r="FB657" s="37"/>
      <c r="FC657" s="37"/>
      <c r="FD657" s="37"/>
      <c r="FE657" s="37"/>
      <c r="FF657" s="37"/>
      <c r="FG657" s="37"/>
      <c r="FH657" s="37"/>
      <c r="FI657" s="37"/>
      <c r="FJ657" s="37"/>
      <c r="FK657" s="37"/>
      <c r="FL657" s="37"/>
      <c r="FM657" s="37"/>
      <c r="FN657" s="37"/>
      <c r="FO657" s="37"/>
      <c r="FP657" s="37"/>
      <c r="FQ657" s="37"/>
      <c r="FR657" s="37"/>
      <c r="FS657" s="37"/>
      <c r="FT657" s="37"/>
      <c r="FU657" s="37"/>
      <c r="FV657" s="37"/>
      <c r="FW657" s="37"/>
      <c r="FX657" s="37"/>
      <c r="FY657" s="37"/>
      <c r="FZ657" s="37"/>
      <c r="GA657" s="194"/>
      <c r="GB657" s="194"/>
      <c r="GC657" s="194"/>
      <c r="GD657" s="194"/>
      <c r="GE657" s="194"/>
      <c r="GF657" s="194"/>
      <c r="GG657" s="194"/>
      <c r="GH657" s="194"/>
      <c r="GI657" s="194"/>
      <c r="GJ657" s="194"/>
      <c r="GK657" s="194"/>
      <c r="GL657" s="194"/>
      <c r="GM657" s="194">
        <f t="shared" si="71"/>
        <v>0</v>
      </c>
      <c r="GN657" s="194">
        <f t="shared" si="72"/>
        <v>0</v>
      </c>
      <c r="GO657" s="194"/>
      <c r="GP657" s="194"/>
      <c r="GQ657" s="194"/>
      <c r="GR657" s="194"/>
      <c r="GS657" s="194"/>
      <c r="GT657" s="194"/>
      <c r="GU657" s="194"/>
      <c r="GV657" s="194"/>
      <c r="GW657" s="194"/>
      <c r="GX657" s="194">
        <f t="shared" si="73"/>
        <v>0</v>
      </c>
      <c r="GY657" s="194"/>
      <c r="GZ657" s="194"/>
      <c r="HA657" s="194"/>
      <c r="HB657" s="194"/>
      <c r="HC657" s="194"/>
      <c r="HD657" s="194"/>
      <c r="HE657" s="194"/>
      <c r="HF657" s="194"/>
      <c r="HG657" s="194"/>
      <c r="HH657" s="194"/>
      <c r="HI657" s="194"/>
      <c r="HJ657" s="194"/>
      <c r="HK657" s="194"/>
      <c r="HL657" s="194"/>
      <c r="HM657" s="194"/>
      <c r="HN657" s="194"/>
      <c r="HO657" s="194"/>
      <c r="HP657" s="194"/>
      <c r="HQ657" s="194"/>
      <c r="HR657" s="194"/>
      <c r="HS657" s="194"/>
      <c r="HT657" s="194"/>
      <c r="HU657" s="194"/>
    </row>
    <row r="658" spans="1:229" x14ac:dyDescent="0.25">
      <c r="A658" s="17"/>
      <c r="B658" s="18"/>
      <c r="C658" s="18"/>
      <c r="D658" s="19"/>
      <c r="E658" s="18"/>
      <c r="F658" s="18"/>
      <c r="G658" s="36"/>
      <c r="H658" s="36"/>
      <c r="I658" s="36"/>
      <c r="J658" s="38"/>
      <c r="K658" s="38"/>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c r="CT658" s="37"/>
      <c r="CU658" s="37"/>
      <c r="CV658" s="37"/>
      <c r="CW658" s="37"/>
      <c r="CX658" s="37"/>
      <c r="CY658" s="37"/>
      <c r="CZ658" s="37"/>
      <c r="DA658" s="37"/>
      <c r="DB658" s="37"/>
      <c r="DC658" s="37"/>
      <c r="DD658" s="37"/>
      <c r="DE658" s="37"/>
      <c r="DF658" s="37"/>
      <c r="DG658" s="37"/>
      <c r="DH658" s="37"/>
      <c r="DI658" s="37"/>
      <c r="DJ658" s="37"/>
      <c r="DK658" s="37"/>
      <c r="DL658" s="37"/>
      <c r="DM658" s="37"/>
      <c r="DN658" s="37"/>
      <c r="DO658" s="37"/>
      <c r="DP658" s="37"/>
      <c r="DQ658" s="37"/>
      <c r="DR658" s="37"/>
      <c r="DS658" s="37"/>
      <c r="DT658" s="37"/>
      <c r="DU658" s="37"/>
      <c r="DV658" s="37"/>
      <c r="DW658" s="37"/>
      <c r="DX658" s="37"/>
      <c r="DY658" s="37"/>
      <c r="DZ658" s="37"/>
      <c r="EA658" s="37"/>
      <c r="EB658" s="37"/>
      <c r="EC658" s="37"/>
      <c r="ED658" s="37"/>
      <c r="EE658" s="37"/>
      <c r="EF658" s="37"/>
      <c r="EG658" s="37"/>
      <c r="EH658" s="37"/>
      <c r="EI658" s="37"/>
      <c r="EJ658" s="37"/>
      <c r="EK658" s="37"/>
      <c r="EL658" s="37"/>
      <c r="EM658" s="37"/>
      <c r="EN658" s="37"/>
      <c r="EO658" s="37"/>
      <c r="EP658" s="37"/>
      <c r="EQ658" s="37"/>
      <c r="ER658" s="37"/>
      <c r="ES658" s="37"/>
      <c r="ET658" s="37"/>
      <c r="EU658" s="37"/>
      <c r="EV658" s="37"/>
      <c r="EW658" s="37"/>
      <c r="EX658" s="37"/>
      <c r="EY658" s="37"/>
      <c r="EZ658" s="37"/>
      <c r="FA658" s="37"/>
      <c r="FB658" s="37"/>
      <c r="FC658" s="37"/>
      <c r="FD658" s="37"/>
      <c r="FE658" s="37"/>
      <c r="FF658" s="37"/>
      <c r="FG658" s="37"/>
      <c r="FH658" s="37"/>
      <c r="FI658" s="37"/>
      <c r="FJ658" s="37"/>
      <c r="FK658" s="37"/>
      <c r="FL658" s="37"/>
      <c r="FM658" s="37"/>
      <c r="FN658" s="37"/>
      <c r="FO658" s="37"/>
      <c r="FP658" s="37"/>
      <c r="FQ658" s="37"/>
      <c r="FR658" s="37"/>
      <c r="FS658" s="37"/>
      <c r="FT658" s="37"/>
      <c r="FU658" s="37"/>
      <c r="FV658" s="37"/>
      <c r="FW658" s="37"/>
      <c r="FX658" s="37"/>
      <c r="FY658" s="37"/>
      <c r="FZ658" s="37"/>
      <c r="GA658" s="194"/>
      <c r="GB658" s="194"/>
      <c r="GC658" s="194"/>
      <c r="GD658" s="194"/>
      <c r="GE658" s="194"/>
      <c r="GF658" s="194"/>
      <c r="GG658" s="194"/>
      <c r="GH658" s="194"/>
      <c r="GI658" s="194"/>
      <c r="GJ658" s="194"/>
      <c r="GK658" s="194"/>
      <c r="GL658" s="194"/>
      <c r="GM658" s="194">
        <f t="shared" si="71"/>
        <v>0</v>
      </c>
      <c r="GN658" s="194">
        <f t="shared" si="72"/>
        <v>0</v>
      </c>
      <c r="GO658" s="194"/>
      <c r="GP658" s="194"/>
      <c r="GQ658" s="194"/>
      <c r="GR658" s="194"/>
      <c r="GS658" s="194"/>
      <c r="GT658" s="194"/>
      <c r="GU658" s="194"/>
      <c r="GV658" s="194"/>
      <c r="GW658" s="194"/>
      <c r="GX658" s="194">
        <f t="shared" si="73"/>
        <v>0</v>
      </c>
      <c r="GY658" s="194"/>
      <c r="GZ658" s="194"/>
      <c r="HA658" s="194"/>
      <c r="HB658" s="194"/>
      <c r="HC658" s="194"/>
      <c r="HD658" s="194"/>
      <c r="HE658" s="194"/>
      <c r="HF658" s="194"/>
      <c r="HG658" s="194"/>
      <c r="HH658" s="194"/>
      <c r="HI658" s="194"/>
      <c r="HJ658" s="194"/>
      <c r="HK658" s="194"/>
      <c r="HL658" s="194"/>
      <c r="HM658" s="194"/>
      <c r="HN658" s="194"/>
      <c r="HO658" s="194"/>
      <c r="HP658" s="194"/>
      <c r="HQ658" s="194"/>
      <c r="HR658" s="194"/>
      <c r="HS658" s="194"/>
      <c r="HT658" s="194"/>
      <c r="HU658" s="194"/>
    </row>
    <row r="659" spans="1:229" x14ac:dyDescent="0.25">
      <c r="A659" s="17"/>
      <c r="B659" s="18"/>
      <c r="C659" s="18"/>
      <c r="D659" s="19"/>
      <c r="E659" s="18"/>
      <c r="F659" s="18"/>
      <c r="G659" s="36"/>
      <c r="H659" s="36"/>
      <c r="I659" s="36"/>
      <c r="J659" s="38"/>
      <c r="K659" s="38"/>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c r="CT659" s="37"/>
      <c r="CU659" s="37"/>
      <c r="CV659" s="37"/>
      <c r="CW659" s="37"/>
      <c r="CX659" s="37"/>
      <c r="CY659" s="37"/>
      <c r="CZ659" s="37"/>
      <c r="DA659" s="37"/>
      <c r="DB659" s="37"/>
      <c r="DC659" s="37"/>
      <c r="DD659" s="37"/>
      <c r="DE659" s="37"/>
      <c r="DF659" s="37"/>
      <c r="DG659" s="37"/>
      <c r="DH659" s="37"/>
      <c r="DI659" s="37"/>
      <c r="DJ659" s="37"/>
      <c r="DK659" s="37"/>
      <c r="DL659" s="37"/>
      <c r="DM659" s="37"/>
      <c r="DN659" s="37"/>
      <c r="DO659" s="37"/>
      <c r="DP659" s="37"/>
      <c r="DQ659" s="37"/>
      <c r="DR659" s="37"/>
      <c r="DS659" s="37"/>
      <c r="DT659" s="37"/>
      <c r="DU659" s="37"/>
      <c r="DV659" s="37"/>
      <c r="DW659" s="37"/>
      <c r="DX659" s="37"/>
      <c r="DY659" s="37"/>
      <c r="DZ659" s="37"/>
      <c r="EA659" s="37"/>
      <c r="EB659" s="37"/>
      <c r="EC659" s="37"/>
      <c r="ED659" s="37"/>
      <c r="EE659" s="37"/>
      <c r="EF659" s="37"/>
      <c r="EG659" s="37"/>
      <c r="EH659" s="37"/>
      <c r="EI659" s="37"/>
      <c r="EJ659" s="37"/>
      <c r="EK659" s="37"/>
      <c r="EL659" s="37"/>
      <c r="EM659" s="37"/>
      <c r="EN659" s="37"/>
      <c r="EO659" s="37"/>
      <c r="EP659" s="37"/>
      <c r="EQ659" s="37"/>
      <c r="ER659" s="37"/>
      <c r="ES659" s="37"/>
      <c r="ET659" s="37"/>
      <c r="EU659" s="37"/>
      <c r="EV659" s="37"/>
      <c r="EW659" s="37"/>
      <c r="EX659" s="37"/>
      <c r="EY659" s="37"/>
      <c r="EZ659" s="37"/>
      <c r="FA659" s="37"/>
      <c r="FB659" s="37"/>
      <c r="FC659" s="37"/>
      <c r="FD659" s="37"/>
      <c r="FE659" s="37"/>
      <c r="FF659" s="37"/>
      <c r="FG659" s="37"/>
      <c r="FH659" s="37"/>
      <c r="FI659" s="37"/>
      <c r="FJ659" s="37"/>
      <c r="FK659" s="37"/>
      <c r="FL659" s="37"/>
      <c r="FM659" s="37"/>
      <c r="FN659" s="37"/>
      <c r="FO659" s="37"/>
      <c r="FP659" s="37"/>
      <c r="FQ659" s="37"/>
      <c r="FR659" s="37"/>
      <c r="FS659" s="37"/>
      <c r="FT659" s="37"/>
      <c r="FU659" s="37"/>
      <c r="FV659" s="37"/>
      <c r="FW659" s="37"/>
      <c r="FX659" s="37"/>
      <c r="FY659" s="37"/>
      <c r="FZ659" s="37"/>
      <c r="GA659" s="194"/>
      <c r="GB659" s="194"/>
      <c r="GC659" s="194"/>
      <c r="GD659" s="194"/>
      <c r="GE659" s="194"/>
      <c r="GF659" s="194"/>
      <c r="GG659" s="194"/>
      <c r="GH659" s="194"/>
      <c r="GI659" s="194"/>
      <c r="GJ659" s="194"/>
      <c r="GK659" s="194"/>
      <c r="GL659" s="194"/>
      <c r="GM659" s="194">
        <f t="shared" si="71"/>
        <v>0</v>
      </c>
      <c r="GN659" s="194">
        <f t="shared" si="72"/>
        <v>0</v>
      </c>
      <c r="GO659" s="194"/>
      <c r="GP659" s="194"/>
      <c r="GQ659" s="194"/>
      <c r="GR659" s="194"/>
      <c r="GS659" s="194"/>
      <c r="GT659" s="194"/>
      <c r="GU659" s="194"/>
      <c r="GV659" s="194"/>
      <c r="GW659" s="194"/>
      <c r="GX659" s="194">
        <f t="shared" si="73"/>
        <v>0</v>
      </c>
      <c r="GY659" s="194"/>
      <c r="GZ659" s="194"/>
      <c r="HA659" s="194"/>
      <c r="HB659" s="194"/>
      <c r="HC659" s="194"/>
      <c r="HD659" s="194"/>
      <c r="HE659" s="194"/>
      <c r="HF659" s="194"/>
      <c r="HG659" s="194"/>
      <c r="HH659" s="194"/>
      <c r="HI659" s="194"/>
      <c r="HJ659" s="194"/>
      <c r="HK659" s="194"/>
      <c r="HL659" s="194"/>
      <c r="HM659" s="194"/>
      <c r="HN659" s="194"/>
      <c r="HO659" s="194"/>
      <c r="HP659" s="194"/>
      <c r="HQ659" s="194"/>
      <c r="HR659" s="194"/>
      <c r="HS659" s="194"/>
      <c r="HT659" s="194"/>
      <c r="HU659" s="194"/>
    </row>
    <row r="660" spans="1:229" x14ac:dyDescent="0.25">
      <c r="A660" s="17"/>
      <c r="B660" s="18"/>
      <c r="C660" s="18"/>
      <c r="D660" s="19"/>
      <c r="E660" s="18"/>
      <c r="F660" s="18"/>
      <c r="G660" s="36"/>
      <c r="H660" s="36"/>
      <c r="I660" s="36"/>
      <c r="J660" s="38"/>
      <c r="K660" s="38"/>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c r="CT660" s="37"/>
      <c r="CU660" s="37"/>
      <c r="CV660" s="37"/>
      <c r="CW660" s="37"/>
      <c r="CX660" s="37"/>
      <c r="CY660" s="37"/>
      <c r="CZ660" s="37"/>
      <c r="DA660" s="37"/>
      <c r="DB660" s="37"/>
      <c r="DC660" s="37"/>
      <c r="DD660" s="37"/>
      <c r="DE660" s="37"/>
      <c r="DF660" s="37"/>
      <c r="DG660" s="37"/>
      <c r="DH660" s="37"/>
      <c r="DI660" s="37"/>
      <c r="DJ660" s="37"/>
      <c r="DK660" s="37"/>
      <c r="DL660" s="37"/>
      <c r="DM660" s="37"/>
      <c r="DN660" s="37"/>
      <c r="DO660" s="37"/>
      <c r="DP660" s="37"/>
      <c r="DQ660" s="37"/>
      <c r="DR660" s="37"/>
      <c r="DS660" s="37"/>
      <c r="DT660" s="37"/>
      <c r="DU660" s="37"/>
      <c r="DV660" s="37"/>
      <c r="DW660" s="37"/>
      <c r="DX660" s="37"/>
      <c r="DY660" s="37"/>
      <c r="DZ660" s="37"/>
      <c r="EA660" s="37"/>
      <c r="EB660" s="37"/>
      <c r="EC660" s="37"/>
      <c r="ED660" s="37"/>
      <c r="EE660" s="37"/>
      <c r="EF660" s="37"/>
      <c r="EG660" s="37"/>
      <c r="EH660" s="37"/>
      <c r="EI660" s="37"/>
      <c r="EJ660" s="37"/>
      <c r="EK660" s="37"/>
      <c r="EL660" s="37"/>
      <c r="EM660" s="37"/>
      <c r="EN660" s="37"/>
      <c r="EO660" s="37"/>
      <c r="EP660" s="37"/>
      <c r="EQ660" s="37"/>
      <c r="ER660" s="37"/>
      <c r="ES660" s="37"/>
      <c r="ET660" s="37"/>
      <c r="EU660" s="37"/>
      <c r="EV660" s="37"/>
      <c r="EW660" s="37"/>
      <c r="EX660" s="37"/>
      <c r="EY660" s="37"/>
      <c r="EZ660" s="37"/>
      <c r="FA660" s="37"/>
      <c r="FB660" s="37"/>
      <c r="FC660" s="37"/>
      <c r="FD660" s="37"/>
      <c r="FE660" s="37"/>
      <c r="FF660" s="37"/>
      <c r="FG660" s="37"/>
      <c r="FH660" s="37"/>
      <c r="FI660" s="37"/>
      <c r="FJ660" s="37"/>
      <c r="FK660" s="37"/>
      <c r="FL660" s="37"/>
      <c r="FM660" s="37"/>
      <c r="FN660" s="37"/>
      <c r="FO660" s="37"/>
      <c r="FP660" s="37"/>
      <c r="FQ660" s="37"/>
      <c r="FR660" s="37"/>
      <c r="FS660" s="37"/>
      <c r="FT660" s="37"/>
      <c r="FU660" s="37"/>
      <c r="FV660" s="37"/>
      <c r="FW660" s="37"/>
      <c r="FX660" s="37"/>
      <c r="FY660" s="37"/>
      <c r="FZ660" s="37"/>
      <c r="GA660" s="194"/>
      <c r="GB660" s="194"/>
      <c r="GC660" s="194"/>
      <c r="GD660" s="194"/>
      <c r="GE660" s="194"/>
      <c r="GF660" s="194"/>
      <c r="GG660" s="194"/>
      <c r="GH660" s="194"/>
      <c r="GI660" s="194"/>
      <c r="GJ660" s="194"/>
      <c r="GK660" s="194"/>
      <c r="GL660" s="194"/>
      <c r="GM660" s="194">
        <f t="shared" si="71"/>
        <v>0</v>
      </c>
      <c r="GN660" s="194">
        <f t="shared" si="72"/>
        <v>0</v>
      </c>
      <c r="GO660" s="194"/>
      <c r="GP660" s="194"/>
      <c r="GQ660" s="194"/>
      <c r="GR660" s="194"/>
      <c r="GS660" s="194"/>
      <c r="GT660" s="194"/>
      <c r="GU660" s="194"/>
      <c r="GV660" s="194"/>
      <c r="GW660" s="194"/>
      <c r="GX660" s="194">
        <f t="shared" si="73"/>
        <v>0</v>
      </c>
      <c r="GY660" s="194"/>
      <c r="GZ660" s="194"/>
      <c r="HA660" s="194"/>
      <c r="HB660" s="194"/>
      <c r="HC660" s="194"/>
      <c r="HD660" s="194"/>
      <c r="HE660" s="194"/>
      <c r="HF660" s="194"/>
      <c r="HG660" s="194"/>
      <c r="HH660" s="194"/>
      <c r="HI660" s="194"/>
      <c r="HJ660" s="194"/>
      <c r="HK660" s="194"/>
      <c r="HL660" s="194"/>
      <c r="HM660" s="194"/>
      <c r="HN660" s="194"/>
      <c r="HO660" s="194"/>
      <c r="HP660" s="194"/>
      <c r="HQ660" s="194"/>
      <c r="HR660" s="194"/>
      <c r="HS660" s="194"/>
      <c r="HT660" s="194"/>
      <c r="HU660" s="194"/>
    </row>
    <row r="661" spans="1:229" x14ac:dyDescent="0.25">
      <c r="A661" s="17"/>
      <c r="B661" s="18"/>
      <c r="C661" s="18"/>
      <c r="D661" s="19"/>
      <c r="E661" s="18"/>
      <c r="F661" s="18"/>
      <c r="G661" s="36"/>
      <c r="H661" s="36"/>
      <c r="I661" s="36"/>
      <c r="J661" s="38"/>
      <c r="K661" s="38"/>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37"/>
      <c r="CY661" s="37"/>
      <c r="CZ661" s="37"/>
      <c r="DA661" s="37"/>
      <c r="DB661" s="37"/>
      <c r="DC661" s="37"/>
      <c r="DD661" s="37"/>
      <c r="DE661" s="37"/>
      <c r="DF661" s="37"/>
      <c r="DG661" s="37"/>
      <c r="DH661" s="37"/>
      <c r="DI661" s="37"/>
      <c r="DJ661" s="37"/>
      <c r="DK661" s="37"/>
      <c r="DL661" s="37"/>
      <c r="DM661" s="37"/>
      <c r="DN661" s="37"/>
      <c r="DO661" s="37"/>
      <c r="DP661" s="37"/>
      <c r="DQ661" s="37"/>
      <c r="DR661" s="37"/>
      <c r="DS661" s="37"/>
      <c r="DT661" s="37"/>
      <c r="DU661" s="37"/>
      <c r="DV661" s="37"/>
      <c r="DW661" s="37"/>
      <c r="DX661" s="37"/>
      <c r="DY661" s="37"/>
      <c r="DZ661" s="37"/>
      <c r="EA661" s="37"/>
      <c r="EB661" s="37"/>
      <c r="EC661" s="37"/>
      <c r="ED661" s="37"/>
      <c r="EE661" s="37"/>
      <c r="EF661" s="37"/>
      <c r="EG661" s="37"/>
      <c r="EH661" s="37"/>
      <c r="EI661" s="37"/>
      <c r="EJ661" s="37"/>
      <c r="EK661" s="37"/>
      <c r="EL661" s="37"/>
      <c r="EM661" s="37"/>
      <c r="EN661" s="37"/>
      <c r="EO661" s="37"/>
      <c r="EP661" s="37"/>
      <c r="EQ661" s="37"/>
      <c r="ER661" s="37"/>
      <c r="ES661" s="37"/>
      <c r="ET661" s="37"/>
      <c r="EU661" s="37"/>
      <c r="EV661" s="37"/>
      <c r="EW661" s="37"/>
      <c r="EX661" s="37"/>
      <c r="EY661" s="37"/>
      <c r="EZ661" s="37"/>
      <c r="FA661" s="37"/>
      <c r="FB661" s="37"/>
      <c r="FC661" s="37"/>
      <c r="FD661" s="37"/>
      <c r="FE661" s="37"/>
      <c r="FF661" s="37"/>
      <c r="FG661" s="37"/>
      <c r="FH661" s="37"/>
      <c r="FI661" s="37"/>
      <c r="FJ661" s="37"/>
      <c r="FK661" s="37"/>
      <c r="FL661" s="37"/>
      <c r="FM661" s="37"/>
      <c r="FN661" s="37"/>
      <c r="FO661" s="37"/>
      <c r="FP661" s="37"/>
      <c r="FQ661" s="37"/>
      <c r="FR661" s="37"/>
      <c r="FS661" s="37"/>
      <c r="FT661" s="37"/>
      <c r="FU661" s="37"/>
      <c r="FV661" s="37"/>
      <c r="FW661" s="37"/>
      <c r="FX661" s="37"/>
      <c r="FY661" s="37"/>
      <c r="FZ661" s="37"/>
      <c r="GA661" s="194"/>
      <c r="GB661" s="194"/>
      <c r="GC661" s="194"/>
      <c r="GD661" s="194"/>
      <c r="GE661" s="194"/>
      <c r="GF661" s="194"/>
      <c r="GG661" s="194"/>
      <c r="GH661" s="194"/>
      <c r="GI661" s="194"/>
      <c r="GJ661" s="194"/>
      <c r="GK661" s="194"/>
      <c r="GL661" s="194"/>
      <c r="GM661" s="194">
        <f t="shared" si="71"/>
        <v>0</v>
      </c>
      <c r="GN661" s="194">
        <f t="shared" si="72"/>
        <v>0</v>
      </c>
      <c r="GO661" s="194"/>
      <c r="GP661" s="194"/>
      <c r="GQ661" s="194"/>
      <c r="GR661" s="194"/>
      <c r="GS661" s="194"/>
      <c r="GT661" s="194"/>
      <c r="GU661" s="194"/>
      <c r="GV661" s="194"/>
      <c r="GW661" s="194"/>
      <c r="GX661" s="194">
        <f t="shared" si="73"/>
        <v>0</v>
      </c>
      <c r="GY661" s="194"/>
      <c r="GZ661" s="194"/>
      <c r="HA661" s="194"/>
      <c r="HB661" s="194"/>
      <c r="HC661" s="194"/>
      <c r="HD661" s="194"/>
      <c r="HE661" s="194"/>
      <c r="HF661" s="194"/>
      <c r="HG661" s="194"/>
      <c r="HH661" s="194"/>
      <c r="HI661" s="194"/>
      <c r="HJ661" s="194"/>
      <c r="HK661" s="194"/>
      <c r="HL661" s="194"/>
      <c r="HM661" s="194"/>
      <c r="HN661" s="194"/>
      <c r="HO661" s="194"/>
      <c r="HP661" s="194"/>
      <c r="HQ661" s="194"/>
      <c r="HR661" s="194"/>
      <c r="HS661" s="194"/>
      <c r="HT661" s="194"/>
      <c r="HU661" s="194"/>
    </row>
    <row r="662" spans="1:229" x14ac:dyDescent="0.25">
      <c r="A662" s="17"/>
      <c r="B662" s="18"/>
      <c r="C662" s="18"/>
      <c r="D662" s="19"/>
      <c r="E662" s="18"/>
      <c r="F662" s="18"/>
      <c r="G662" s="36"/>
      <c r="H662" s="36"/>
      <c r="I662" s="36"/>
      <c r="J662" s="38"/>
      <c r="K662" s="38"/>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c r="CT662" s="37"/>
      <c r="CU662" s="37"/>
      <c r="CV662" s="37"/>
      <c r="CW662" s="37"/>
      <c r="CX662" s="37"/>
      <c r="CY662" s="37"/>
      <c r="CZ662" s="37"/>
      <c r="DA662" s="37"/>
      <c r="DB662" s="37"/>
      <c r="DC662" s="37"/>
      <c r="DD662" s="37"/>
      <c r="DE662" s="37"/>
      <c r="DF662" s="37"/>
      <c r="DG662" s="37"/>
      <c r="DH662" s="37"/>
      <c r="DI662" s="37"/>
      <c r="DJ662" s="37"/>
      <c r="DK662" s="37"/>
      <c r="DL662" s="37"/>
      <c r="DM662" s="37"/>
      <c r="DN662" s="37"/>
      <c r="DO662" s="37"/>
      <c r="DP662" s="37"/>
      <c r="DQ662" s="37"/>
      <c r="DR662" s="37"/>
      <c r="DS662" s="37"/>
      <c r="DT662" s="37"/>
      <c r="DU662" s="37"/>
      <c r="DV662" s="37"/>
      <c r="DW662" s="37"/>
      <c r="DX662" s="37"/>
      <c r="DY662" s="37"/>
      <c r="DZ662" s="37"/>
      <c r="EA662" s="37"/>
      <c r="EB662" s="37"/>
      <c r="EC662" s="37"/>
      <c r="ED662" s="37"/>
      <c r="EE662" s="37"/>
      <c r="EF662" s="37"/>
      <c r="EG662" s="37"/>
      <c r="EH662" s="37"/>
      <c r="EI662" s="37"/>
      <c r="EJ662" s="37"/>
      <c r="EK662" s="37"/>
      <c r="EL662" s="37"/>
      <c r="EM662" s="37"/>
      <c r="EN662" s="37"/>
      <c r="EO662" s="37"/>
      <c r="EP662" s="37"/>
      <c r="EQ662" s="37"/>
      <c r="ER662" s="37"/>
      <c r="ES662" s="37"/>
      <c r="ET662" s="37"/>
      <c r="EU662" s="37"/>
      <c r="EV662" s="37"/>
      <c r="EW662" s="37"/>
      <c r="EX662" s="37"/>
      <c r="EY662" s="37"/>
      <c r="EZ662" s="37"/>
      <c r="FA662" s="37"/>
      <c r="FB662" s="37"/>
      <c r="FC662" s="37"/>
      <c r="FD662" s="37"/>
      <c r="FE662" s="37"/>
      <c r="FF662" s="37"/>
      <c r="FG662" s="37"/>
      <c r="FH662" s="37"/>
      <c r="FI662" s="37"/>
      <c r="FJ662" s="37"/>
      <c r="FK662" s="37"/>
      <c r="FL662" s="37"/>
      <c r="FM662" s="37"/>
      <c r="FN662" s="37"/>
      <c r="FO662" s="37"/>
      <c r="FP662" s="37"/>
      <c r="FQ662" s="37"/>
      <c r="FR662" s="37"/>
      <c r="FS662" s="37"/>
      <c r="FT662" s="37"/>
      <c r="FU662" s="37"/>
      <c r="FV662" s="37"/>
      <c r="FW662" s="37"/>
      <c r="FX662" s="37"/>
      <c r="FY662" s="37"/>
      <c r="FZ662" s="37"/>
      <c r="GA662" s="194"/>
      <c r="GB662" s="194"/>
      <c r="GC662" s="194"/>
      <c r="GD662" s="194"/>
      <c r="GE662" s="194"/>
      <c r="GF662" s="194"/>
      <c r="GG662" s="194"/>
      <c r="GH662" s="194"/>
      <c r="GI662" s="194"/>
      <c r="GJ662" s="194"/>
      <c r="GK662" s="194"/>
      <c r="GL662" s="194"/>
      <c r="GM662" s="194">
        <f t="shared" si="71"/>
        <v>0</v>
      </c>
      <c r="GN662" s="194">
        <f t="shared" si="72"/>
        <v>0</v>
      </c>
      <c r="GO662" s="194"/>
      <c r="GP662" s="194"/>
      <c r="GQ662" s="194"/>
      <c r="GR662" s="194"/>
      <c r="GS662" s="194"/>
      <c r="GT662" s="194"/>
      <c r="GU662" s="194"/>
      <c r="GV662" s="194"/>
      <c r="GW662" s="194"/>
      <c r="GX662" s="194">
        <f t="shared" si="73"/>
        <v>0</v>
      </c>
      <c r="GY662" s="194"/>
      <c r="GZ662" s="194"/>
      <c r="HA662" s="194"/>
      <c r="HB662" s="194"/>
      <c r="HC662" s="194"/>
      <c r="HD662" s="194"/>
      <c r="HE662" s="194"/>
      <c r="HF662" s="194"/>
      <c r="HG662" s="194"/>
      <c r="HH662" s="194"/>
      <c r="HI662" s="194"/>
      <c r="HJ662" s="194"/>
      <c r="HK662" s="194"/>
      <c r="HL662" s="194"/>
      <c r="HM662" s="194"/>
      <c r="HN662" s="194"/>
      <c r="HO662" s="194"/>
      <c r="HP662" s="194"/>
      <c r="HQ662" s="194"/>
      <c r="HR662" s="194"/>
      <c r="HS662" s="194"/>
      <c r="HT662" s="194"/>
      <c r="HU662" s="194"/>
    </row>
    <row r="663" spans="1:229" x14ac:dyDescent="0.25">
      <c r="A663" s="17"/>
      <c r="B663" s="18"/>
      <c r="C663" s="18"/>
      <c r="D663" s="19"/>
      <c r="E663" s="18"/>
      <c r="F663" s="18"/>
      <c r="G663" s="36"/>
      <c r="H663" s="36"/>
      <c r="I663" s="36"/>
      <c r="J663" s="38"/>
      <c r="K663" s="38"/>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c r="CT663" s="37"/>
      <c r="CU663" s="37"/>
      <c r="CV663" s="37"/>
      <c r="CW663" s="37"/>
      <c r="CX663" s="37"/>
      <c r="CY663" s="37"/>
      <c r="CZ663" s="37"/>
      <c r="DA663" s="37"/>
      <c r="DB663" s="37"/>
      <c r="DC663" s="37"/>
      <c r="DD663" s="37"/>
      <c r="DE663" s="37"/>
      <c r="DF663" s="37"/>
      <c r="DG663" s="37"/>
      <c r="DH663" s="37"/>
      <c r="DI663" s="37"/>
      <c r="DJ663" s="37"/>
      <c r="DK663" s="37"/>
      <c r="DL663" s="37"/>
      <c r="DM663" s="37"/>
      <c r="DN663" s="37"/>
      <c r="DO663" s="37"/>
      <c r="DP663" s="37"/>
      <c r="DQ663" s="37"/>
      <c r="DR663" s="37"/>
      <c r="DS663" s="37"/>
      <c r="DT663" s="37"/>
      <c r="DU663" s="37"/>
      <c r="DV663" s="37"/>
      <c r="DW663" s="37"/>
      <c r="DX663" s="37"/>
      <c r="DY663" s="37"/>
      <c r="DZ663" s="37"/>
      <c r="EA663" s="37"/>
      <c r="EB663" s="37"/>
      <c r="EC663" s="37"/>
      <c r="ED663" s="37"/>
      <c r="EE663" s="37"/>
      <c r="EF663" s="37"/>
      <c r="EG663" s="37"/>
      <c r="EH663" s="37"/>
      <c r="EI663" s="37"/>
      <c r="EJ663" s="37"/>
      <c r="EK663" s="37"/>
      <c r="EL663" s="37"/>
      <c r="EM663" s="37"/>
      <c r="EN663" s="37"/>
      <c r="EO663" s="37"/>
      <c r="EP663" s="37"/>
      <c r="EQ663" s="37"/>
      <c r="ER663" s="37"/>
      <c r="ES663" s="37"/>
      <c r="ET663" s="37"/>
      <c r="EU663" s="37"/>
      <c r="EV663" s="37"/>
      <c r="EW663" s="37"/>
      <c r="EX663" s="37"/>
      <c r="EY663" s="37"/>
      <c r="EZ663" s="37"/>
      <c r="FA663" s="37"/>
      <c r="FB663" s="37"/>
      <c r="FC663" s="37"/>
      <c r="FD663" s="37"/>
      <c r="FE663" s="37"/>
      <c r="FF663" s="37"/>
      <c r="FG663" s="37"/>
      <c r="FH663" s="37"/>
      <c r="FI663" s="37"/>
      <c r="FJ663" s="37"/>
      <c r="FK663" s="37"/>
      <c r="FL663" s="37"/>
      <c r="FM663" s="37"/>
      <c r="FN663" s="37"/>
      <c r="FO663" s="37"/>
      <c r="FP663" s="37"/>
      <c r="FQ663" s="37"/>
      <c r="FR663" s="37"/>
      <c r="FS663" s="37"/>
      <c r="FT663" s="37"/>
      <c r="FU663" s="37"/>
      <c r="FV663" s="37"/>
      <c r="FW663" s="37"/>
      <c r="FX663" s="37"/>
      <c r="FY663" s="37"/>
      <c r="FZ663" s="37"/>
      <c r="GA663" s="194"/>
      <c r="GB663" s="194"/>
      <c r="GC663" s="194"/>
      <c r="GD663" s="194"/>
      <c r="GE663" s="194"/>
      <c r="GF663" s="194"/>
      <c r="GG663" s="194"/>
      <c r="GH663" s="194"/>
      <c r="GI663" s="194"/>
      <c r="GJ663" s="194"/>
      <c r="GK663" s="194"/>
      <c r="GL663" s="194"/>
      <c r="GM663" s="194">
        <f t="shared" si="71"/>
        <v>0</v>
      </c>
      <c r="GN663" s="194">
        <f t="shared" si="72"/>
        <v>0</v>
      </c>
      <c r="GO663" s="194"/>
      <c r="GP663" s="194"/>
      <c r="GQ663" s="194"/>
      <c r="GR663" s="194"/>
      <c r="GS663" s="194"/>
      <c r="GT663" s="194"/>
      <c r="GU663" s="194"/>
      <c r="GV663" s="194"/>
      <c r="GW663" s="194"/>
      <c r="GX663" s="194">
        <f t="shared" si="73"/>
        <v>0</v>
      </c>
      <c r="GY663" s="194"/>
      <c r="GZ663" s="194"/>
      <c r="HA663" s="194"/>
      <c r="HB663" s="194"/>
      <c r="HC663" s="194"/>
      <c r="HD663" s="194"/>
      <c r="HE663" s="194"/>
      <c r="HF663" s="194"/>
      <c r="HG663" s="194"/>
      <c r="HH663" s="194"/>
      <c r="HI663" s="194"/>
      <c r="HJ663" s="194"/>
      <c r="HK663" s="194"/>
      <c r="HL663" s="194"/>
      <c r="HM663" s="194"/>
      <c r="HN663" s="194"/>
      <c r="HO663" s="194"/>
      <c r="HP663" s="194"/>
      <c r="HQ663" s="194"/>
      <c r="HR663" s="194"/>
      <c r="HS663" s="194"/>
      <c r="HT663" s="194"/>
      <c r="HU663" s="194"/>
    </row>
    <row r="664" spans="1:229" x14ac:dyDescent="0.25">
      <c r="A664" s="17"/>
      <c r="B664" s="18"/>
      <c r="C664" s="18"/>
      <c r="D664" s="19"/>
      <c r="E664" s="18"/>
      <c r="F664" s="18"/>
      <c r="G664" s="36"/>
      <c r="H664" s="36"/>
      <c r="I664" s="36"/>
      <c r="J664" s="38"/>
      <c r="K664" s="38"/>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c r="CT664" s="37"/>
      <c r="CU664" s="37"/>
      <c r="CV664" s="37"/>
      <c r="CW664" s="37"/>
      <c r="CX664" s="37"/>
      <c r="CY664" s="37"/>
      <c r="CZ664" s="37"/>
      <c r="DA664" s="37"/>
      <c r="DB664" s="37"/>
      <c r="DC664" s="37"/>
      <c r="DD664" s="37"/>
      <c r="DE664" s="37"/>
      <c r="DF664" s="37"/>
      <c r="DG664" s="37"/>
      <c r="DH664" s="37"/>
      <c r="DI664" s="37"/>
      <c r="DJ664" s="37"/>
      <c r="DK664" s="37"/>
      <c r="DL664" s="37"/>
      <c r="DM664" s="37"/>
      <c r="DN664" s="37"/>
      <c r="DO664" s="37"/>
      <c r="DP664" s="37"/>
      <c r="DQ664" s="37"/>
      <c r="DR664" s="37"/>
      <c r="DS664" s="37"/>
      <c r="DT664" s="37"/>
      <c r="DU664" s="37"/>
      <c r="DV664" s="37"/>
      <c r="DW664" s="37"/>
      <c r="DX664" s="37"/>
      <c r="DY664" s="37"/>
      <c r="DZ664" s="37"/>
      <c r="EA664" s="37"/>
      <c r="EB664" s="37"/>
      <c r="EC664" s="37"/>
      <c r="ED664" s="37"/>
      <c r="EE664" s="37"/>
      <c r="EF664" s="37"/>
      <c r="EG664" s="37"/>
      <c r="EH664" s="37"/>
      <c r="EI664" s="37"/>
      <c r="EJ664" s="37"/>
      <c r="EK664" s="37"/>
      <c r="EL664" s="37"/>
      <c r="EM664" s="37"/>
      <c r="EN664" s="37"/>
      <c r="EO664" s="37"/>
      <c r="EP664" s="37"/>
      <c r="EQ664" s="37"/>
      <c r="ER664" s="37"/>
      <c r="ES664" s="37"/>
      <c r="ET664" s="37"/>
      <c r="EU664" s="37"/>
      <c r="EV664" s="37"/>
      <c r="EW664" s="37"/>
      <c r="EX664" s="37"/>
      <c r="EY664" s="37"/>
      <c r="EZ664" s="37"/>
      <c r="FA664" s="37"/>
      <c r="FB664" s="37"/>
      <c r="FC664" s="37"/>
      <c r="FD664" s="37"/>
      <c r="FE664" s="37"/>
      <c r="FF664" s="37"/>
      <c r="FG664" s="37"/>
      <c r="FH664" s="37"/>
      <c r="FI664" s="37"/>
      <c r="FJ664" s="37"/>
      <c r="FK664" s="37"/>
      <c r="FL664" s="37"/>
      <c r="FM664" s="37"/>
      <c r="FN664" s="37"/>
      <c r="FO664" s="37"/>
      <c r="FP664" s="37"/>
      <c r="FQ664" s="37"/>
      <c r="FR664" s="37"/>
      <c r="FS664" s="37"/>
      <c r="FT664" s="37"/>
      <c r="FU664" s="37"/>
      <c r="FV664" s="37"/>
      <c r="FW664" s="37"/>
      <c r="FX664" s="37"/>
      <c r="FY664" s="37"/>
      <c r="FZ664" s="37"/>
      <c r="GA664" s="194"/>
      <c r="GB664" s="194"/>
      <c r="GC664" s="194"/>
      <c r="GD664" s="194"/>
      <c r="GE664" s="194"/>
      <c r="GF664" s="194"/>
      <c r="GG664" s="194"/>
      <c r="GH664" s="194"/>
      <c r="GI664" s="194"/>
      <c r="GJ664" s="194"/>
      <c r="GK664" s="194"/>
      <c r="GL664" s="194"/>
      <c r="GM664" s="194">
        <f t="shared" si="71"/>
        <v>0</v>
      </c>
      <c r="GN664" s="194">
        <f t="shared" si="72"/>
        <v>0</v>
      </c>
      <c r="GO664" s="194"/>
      <c r="GP664" s="194"/>
      <c r="GQ664" s="194"/>
      <c r="GR664" s="194"/>
      <c r="GS664" s="194"/>
      <c r="GT664" s="194"/>
      <c r="GU664" s="194"/>
      <c r="GV664" s="194"/>
      <c r="GW664" s="194"/>
      <c r="GX664" s="194">
        <f t="shared" si="73"/>
        <v>0</v>
      </c>
      <c r="GY664" s="194"/>
      <c r="GZ664" s="194"/>
      <c r="HA664" s="194"/>
      <c r="HB664" s="194"/>
      <c r="HC664" s="194"/>
      <c r="HD664" s="194"/>
      <c r="HE664" s="194"/>
      <c r="HF664" s="194"/>
      <c r="HG664" s="194"/>
      <c r="HH664" s="194"/>
      <c r="HI664" s="194"/>
      <c r="HJ664" s="194"/>
      <c r="HK664" s="194"/>
      <c r="HL664" s="194"/>
      <c r="HM664" s="194"/>
      <c r="HN664" s="194"/>
      <c r="HO664" s="194"/>
      <c r="HP664" s="194"/>
      <c r="HQ664" s="194"/>
      <c r="HR664" s="194"/>
      <c r="HS664" s="194"/>
      <c r="HT664" s="194"/>
      <c r="HU664" s="194"/>
    </row>
    <row r="665" spans="1:229" x14ac:dyDescent="0.25">
      <c r="A665" s="17"/>
      <c r="B665" s="18"/>
      <c r="C665" s="18"/>
      <c r="D665" s="19"/>
      <c r="E665" s="18"/>
      <c r="F665" s="18"/>
      <c r="G665" s="36"/>
      <c r="H665" s="36"/>
      <c r="I665" s="36"/>
      <c r="J665" s="38"/>
      <c r="K665" s="38"/>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37"/>
      <c r="CY665" s="37"/>
      <c r="CZ665" s="37"/>
      <c r="DA665" s="37"/>
      <c r="DB665" s="37"/>
      <c r="DC665" s="37"/>
      <c r="DD665" s="37"/>
      <c r="DE665" s="37"/>
      <c r="DF665" s="37"/>
      <c r="DG665" s="37"/>
      <c r="DH665" s="37"/>
      <c r="DI665" s="37"/>
      <c r="DJ665" s="37"/>
      <c r="DK665" s="37"/>
      <c r="DL665" s="37"/>
      <c r="DM665" s="37"/>
      <c r="DN665" s="37"/>
      <c r="DO665" s="37"/>
      <c r="DP665" s="37"/>
      <c r="DQ665" s="37"/>
      <c r="DR665" s="37"/>
      <c r="DS665" s="37"/>
      <c r="DT665" s="37"/>
      <c r="DU665" s="37"/>
      <c r="DV665" s="37"/>
      <c r="DW665" s="37"/>
      <c r="DX665" s="37"/>
      <c r="DY665" s="37"/>
      <c r="DZ665" s="37"/>
      <c r="EA665" s="37"/>
      <c r="EB665" s="37"/>
      <c r="EC665" s="37"/>
      <c r="ED665" s="37"/>
      <c r="EE665" s="37"/>
      <c r="EF665" s="37"/>
      <c r="EG665" s="37"/>
      <c r="EH665" s="37"/>
      <c r="EI665" s="37"/>
      <c r="EJ665" s="37"/>
      <c r="EK665" s="37"/>
      <c r="EL665" s="37"/>
      <c r="EM665" s="37"/>
      <c r="EN665" s="37"/>
      <c r="EO665" s="37"/>
      <c r="EP665" s="37"/>
      <c r="EQ665" s="37"/>
      <c r="ER665" s="37"/>
      <c r="ES665" s="37"/>
      <c r="ET665" s="37"/>
      <c r="EU665" s="37"/>
      <c r="EV665" s="37"/>
      <c r="EW665" s="37"/>
      <c r="EX665" s="37"/>
      <c r="EY665" s="37"/>
      <c r="EZ665" s="37"/>
      <c r="FA665" s="37"/>
      <c r="FB665" s="37"/>
      <c r="FC665" s="37"/>
      <c r="FD665" s="37"/>
      <c r="FE665" s="37"/>
      <c r="FF665" s="37"/>
      <c r="FG665" s="37"/>
      <c r="FH665" s="37"/>
      <c r="FI665" s="37"/>
      <c r="FJ665" s="37"/>
      <c r="FK665" s="37"/>
      <c r="FL665" s="37"/>
      <c r="FM665" s="37"/>
      <c r="FN665" s="37"/>
      <c r="FO665" s="37"/>
      <c r="FP665" s="37"/>
      <c r="FQ665" s="37"/>
      <c r="FR665" s="37"/>
      <c r="FS665" s="37"/>
      <c r="FT665" s="37"/>
      <c r="FU665" s="37"/>
      <c r="FV665" s="37"/>
      <c r="FW665" s="37"/>
      <c r="FX665" s="37"/>
      <c r="FY665" s="37"/>
      <c r="FZ665" s="37"/>
      <c r="GA665" s="194"/>
      <c r="GB665" s="194"/>
      <c r="GC665" s="194"/>
      <c r="GD665" s="194"/>
      <c r="GE665" s="194"/>
      <c r="GF665" s="194"/>
      <c r="GG665" s="194"/>
      <c r="GH665" s="194"/>
      <c r="GI665" s="194"/>
      <c r="GJ665" s="194"/>
      <c r="GK665" s="194"/>
      <c r="GL665" s="194"/>
      <c r="GM665" s="194">
        <f t="shared" si="71"/>
        <v>0</v>
      </c>
      <c r="GN665" s="194">
        <f t="shared" si="72"/>
        <v>0</v>
      </c>
      <c r="GO665" s="194"/>
      <c r="GP665" s="194"/>
      <c r="GQ665" s="194"/>
      <c r="GR665" s="194"/>
      <c r="GS665" s="194"/>
      <c r="GT665" s="194"/>
      <c r="GU665" s="194"/>
      <c r="GV665" s="194"/>
      <c r="GW665" s="194"/>
      <c r="GX665" s="194">
        <f t="shared" si="73"/>
        <v>0</v>
      </c>
      <c r="GY665" s="194"/>
      <c r="GZ665" s="194"/>
      <c r="HA665" s="194"/>
      <c r="HB665" s="194"/>
      <c r="HC665" s="194"/>
      <c r="HD665" s="194"/>
      <c r="HE665" s="194"/>
      <c r="HF665" s="194"/>
      <c r="HG665" s="194"/>
      <c r="HH665" s="194"/>
      <c r="HI665" s="194"/>
      <c r="HJ665" s="194"/>
      <c r="HK665" s="194"/>
      <c r="HL665" s="194"/>
      <c r="HM665" s="194"/>
      <c r="HN665" s="194"/>
      <c r="HO665" s="194"/>
      <c r="HP665" s="194"/>
      <c r="HQ665" s="194"/>
      <c r="HR665" s="194"/>
      <c r="HS665" s="194"/>
      <c r="HT665" s="194"/>
      <c r="HU665" s="194"/>
    </row>
    <row r="666" spans="1:229" x14ac:dyDescent="0.25">
      <c r="A666" s="17"/>
      <c r="B666" s="18"/>
      <c r="C666" s="18"/>
      <c r="D666" s="19"/>
      <c r="E666" s="18"/>
      <c r="F666" s="18"/>
      <c r="G666" s="36"/>
      <c r="H666" s="36"/>
      <c r="I666" s="36"/>
      <c r="J666" s="38"/>
      <c r="K666" s="38"/>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c r="CT666" s="37"/>
      <c r="CU666" s="37"/>
      <c r="CV666" s="37"/>
      <c r="CW666" s="37"/>
      <c r="CX666" s="37"/>
      <c r="CY666" s="37"/>
      <c r="CZ666" s="37"/>
      <c r="DA666" s="37"/>
      <c r="DB666" s="37"/>
      <c r="DC666" s="37"/>
      <c r="DD666" s="37"/>
      <c r="DE666" s="37"/>
      <c r="DF666" s="37"/>
      <c r="DG666" s="37"/>
      <c r="DH666" s="37"/>
      <c r="DI666" s="37"/>
      <c r="DJ666" s="37"/>
      <c r="DK666" s="37"/>
      <c r="DL666" s="37"/>
      <c r="DM666" s="37"/>
      <c r="DN666" s="37"/>
      <c r="DO666" s="37"/>
      <c r="DP666" s="37"/>
      <c r="DQ666" s="37"/>
      <c r="DR666" s="37"/>
      <c r="DS666" s="37"/>
      <c r="DT666" s="37"/>
      <c r="DU666" s="37"/>
      <c r="DV666" s="37"/>
      <c r="DW666" s="37"/>
      <c r="DX666" s="37"/>
      <c r="DY666" s="37"/>
      <c r="DZ666" s="37"/>
      <c r="EA666" s="37"/>
      <c r="EB666" s="37"/>
      <c r="EC666" s="37"/>
      <c r="ED666" s="37"/>
      <c r="EE666" s="37"/>
      <c r="EF666" s="37"/>
      <c r="EG666" s="37"/>
      <c r="EH666" s="37"/>
      <c r="EI666" s="37"/>
      <c r="EJ666" s="37"/>
      <c r="EK666" s="37"/>
      <c r="EL666" s="37"/>
      <c r="EM666" s="37"/>
      <c r="EN666" s="37"/>
      <c r="EO666" s="37"/>
      <c r="EP666" s="37"/>
      <c r="EQ666" s="37"/>
      <c r="ER666" s="37"/>
      <c r="ES666" s="37"/>
      <c r="ET666" s="37"/>
      <c r="EU666" s="37"/>
      <c r="EV666" s="37"/>
      <c r="EW666" s="37"/>
      <c r="EX666" s="37"/>
      <c r="EY666" s="37"/>
      <c r="EZ666" s="37"/>
      <c r="FA666" s="37"/>
      <c r="FB666" s="37"/>
      <c r="FC666" s="37"/>
      <c r="FD666" s="37"/>
      <c r="FE666" s="37"/>
      <c r="FF666" s="37"/>
      <c r="FG666" s="37"/>
      <c r="FH666" s="37"/>
      <c r="FI666" s="37"/>
      <c r="FJ666" s="37"/>
      <c r="FK666" s="37"/>
      <c r="FL666" s="37"/>
      <c r="FM666" s="37"/>
      <c r="FN666" s="37"/>
      <c r="FO666" s="37"/>
      <c r="FP666" s="37"/>
      <c r="FQ666" s="37"/>
      <c r="FR666" s="37"/>
      <c r="FS666" s="37"/>
      <c r="FT666" s="37"/>
      <c r="FU666" s="37"/>
      <c r="FV666" s="37"/>
      <c r="FW666" s="37"/>
      <c r="FX666" s="37"/>
      <c r="FY666" s="37"/>
      <c r="FZ666" s="37"/>
      <c r="GA666" s="194"/>
      <c r="GB666" s="194"/>
      <c r="GC666" s="194"/>
      <c r="GD666" s="194"/>
      <c r="GE666" s="194"/>
      <c r="GF666" s="194"/>
      <c r="GG666" s="194"/>
      <c r="GH666" s="194"/>
      <c r="GI666" s="194"/>
      <c r="GJ666" s="194"/>
      <c r="GK666" s="194"/>
      <c r="GL666" s="194"/>
      <c r="GM666" s="194">
        <f t="shared" si="71"/>
        <v>0</v>
      </c>
      <c r="GN666" s="194">
        <f t="shared" si="72"/>
        <v>0</v>
      </c>
      <c r="GO666" s="194"/>
      <c r="GP666" s="194"/>
      <c r="GQ666" s="194"/>
      <c r="GR666" s="194"/>
      <c r="GS666" s="194"/>
      <c r="GT666" s="194"/>
      <c r="GU666" s="194"/>
      <c r="GV666" s="194"/>
      <c r="GW666" s="194"/>
      <c r="GX666" s="194">
        <f t="shared" si="73"/>
        <v>0</v>
      </c>
      <c r="GY666" s="194"/>
      <c r="GZ666" s="194"/>
      <c r="HA666" s="194"/>
      <c r="HB666" s="194"/>
      <c r="HC666" s="194"/>
      <c r="HD666" s="194"/>
      <c r="HE666" s="194"/>
      <c r="HF666" s="194"/>
      <c r="HG666" s="194"/>
      <c r="HH666" s="194"/>
      <c r="HI666" s="194"/>
      <c r="HJ666" s="194"/>
      <c r="HK666" s="194"/>
      <c r="HL666" s="194"/>
      <c r="HM666" s="194"/>
      <c r="HN666" s="194"/>
      <c r="HO666" s="194"/>
      <c r="HP666" s="194"/>
      <c r="HQ666" s="194"/>
      <c r="HR666" s="194"/>
      <c r="HS666" s="194"/>
      <c r="HT666" s="194"/>
      <c r="HU666" s="194"/>
    </row>
    <row r="667" spans="1:229" x14ac:dyDescent="0.25">
      <c r="A667" s="17"/>
      <c r="B667" s="18"/>
      <c r="C667" s="18"/>
      <c r="D667" s="19"/>
      <c r="E667" s="18"/>
      <c r="F667" s="18"/>
      <c r="G667" s="36"/>
      <c r="H667" s="36"/>
      <c r="I667" s="36"/>
      <c r="J667" s="38"/>
      <c r="K667" s="38"/>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c r="CT667" s="37"/>
      <c r="CU667" s="37"/>
      <c r="CV667" s="37"/>
      <c r="CW667" s="37"/>
      <c r="CX667" s="37"/>
      <c r="CY667" s="37"/>
      <c r="CZ667" s="37"/>
      <c r="DA667" s="37"/>
      <c r="DB667" s="37"/>
      <c r="DC667" s="37"/>
      <c r="DD667" s="37"/>
      <c r="DE667" s="37"/>
      <c r="DF667" s="37"/>
      <c r="DG667" s="37"/>
      <c r="DH667" s="37"/>
      <c r="DI667" s="37"/>
      <c r="DJ667" s="37"/>
      <c r="DK667" s="37"/>
      <c r="DL667" s="37"/>
      <c r="DM667" s="37"/>
      <c r="DN667" s="37"/>
      <c r="DO667" s="37"/>
      <c r="DP667" s="37"/>
      <c r="DQ667" s="37"/>
      <c r="DR667" s="37"/>
      <c r="DS667" s="37"/>
      <c r="DT667" s="37"/>
      <c r="DU667" s="37"/>
      <c r="DV667" s="37"/>
      <c r="DW667" s="37"/>
      <c r="DX667" s="37"/>
      <c r="DY667" s="37"/>
      <c r="DZ667" s="37"/>
      <c r="EA667" s="37"/>
      <c r="EB667" s="37"/>
      <c r="EC667" s="37"/>
      <c r="ED667" s="37"/>
      <c r="EE667" s="37"/>
      <c r="EF667" s="37"/>
      <c r="EG667" s="37"/>
      <c r="EH667" s="37"/>
      <c r="EI667" s="37"/>
      <c r="EJ667" s="37"/>
      <c r="EK667" s="37"/>
      <c r="EL667" s="37"/>
      <c r="EM667" s="37"/>
      <c r="EN667" s="37"/>
      <c r="EO667" s="37"/>
      <c r="EP667" s="37"/>
      <c r="EQ667" s="37"/>
      <c r="ER667" s="37"/>
      <c r="ES667" s="37"/>
      <c r="ET667" s="37"/>
      <c r="EU667" s="37"/>
      <c r="EV667" s="37"/>
      <c r="EW667" s="37"/>
      <c r="EX667" s="37"/>
      <c r="EY667" s="37"/>
      <c r="EZ667" s="37"/>
      <c r="FA667" s="37"/>
      <c r="FB667" s="37"/>
      <c r="FC667" s="37"/>
      <c r="FD667" s="37"/>
      <c r="FE667" s="37"/>
      <c r="FF667" s="37"/>
      <c r="FG667" s="37"/>
      <c r="FH667" s="37"/>
      <c r="FI667" s="37"/>
      <c r="FJ667" s="37"/>
      <c r="FK667" s="37"/>
      <c r="FL667" s="37"/>
      <c r="FM667" s="37"/>
      <c r="FN667" s="37"/>
      <c r="FO667" s="37"/>
      <c r="FP667" s="37"/>
      <c r="FQ667" s="37"/>
      <c r="FR667" s="37"/>
      <c r="FS667" s="37"/>
      <c r="FT667" s="37"/>
      <c r="FU667" s="37"/>
      <c r="FV667" s="37"/>
      <c r="FW667" s="37"/>
      <c r="FX667" s="37"/>
      <c r="FY667" s="37"/>
      <c r="FZ667" s="37"/>
      <c r="GA667" s="194"/>
      <c r="GB667" s="194"/>
      <c r="GC667" s="194"/>
      <c r="GD667" s="194"/>
      <c r="GE667" s="194"/>
      <c r="GF667" s="194"/>
      <c r="GG667" s="194"/>
      <c r="GH667" s="194"/>
      <c r="GI667" s="194"/>
      <c r="GJ667" s="194"/>
      <c r="GK667" s="194"/>
      <c r="GL667" s="194"/>
      <c r="GM667" s="194">
        <f t="shared" si="71"/>
        <v>0</v>
      </c>
      <c r="GN667" s="194">
        <f t="shared" si="72"/>
        <v>0</v>
      </c>
      <c r="GO667" s="194"/>
      <c r="GP667" s="194"/>
      <c r="GQ667" s="194"/>
      <c r="GR667" s="194"/>
      <c r="GS667" s="194"/>
      <c r="GT667" s="194"/>
      <c r="GU667" s="194"/>
      <c r="GV667" s="194"/>
      <c r="GW667" s="194"/>
      <c r="GX667" s="194">
        <f t="shared" si="73"/>
        <v>0</v>
      </c>
      <c r="GY667" s="194"/>
      <c r="GZ667" s="194"/>
      <c r="HA667" s="194"/>
      <c r="HB667" s="194"/>
      <c r="HC667" s="194"/>
      <c r="HD667" s="194"/>
      <c r="HE667" s="194"/>
      <c r="HF667" s="194"/>
      <c r="HG667" s="194"/>
      <c r="HH667" s="194"/>
      <c r="HI667" s="194"/>
      <c r="HJ667" s="194"/>
      <c r="HK667" s="194"/>
      <c r="HL667" s="194"/>
      <c r="HM667" s="194"/>
      <c r="HN667" s="194"/>
      <c r="HO667" s="194"/>
      <c r="HP667" s="194"/>
      <c r="HQ667" s="194"/>
      <c r="HR667" s="194"/>
      <c r="HS667" s="194"/>
      <c r="HT667" s="194"/>
      <c r="HU667" s="194"/>
    </row>
    <row r="668" spans="1:229" x14ac:dyDescent="0.25">
      <c r="A668" s="17"/>
      <c r="B668" s="18"/>
      <c r="C668" s="18"/>
      <c r="D668" s="19"/>
      <c r="E668" s="18"/>
      <c r="F668" s="18"/>
      <c r="G668" s="36"/>
      <c r="H668" s="36"/>
      <c r="I668" s="36"/>
      <c r="J668" s="38"/>
      <c r="K668" s="38"/>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c r="CT668" s="37"/>
      <c r="CU668" s="37"/>
      <c r="CV668" s="37"/>
      <c r="CW668" s="37"/>
      <c r="CX668" s="37"/>
      <c r="CY668" s="37"/>
      <c r="CZ668" s="37"/>
      <c r="DA668" s="37"/>
      <c r="DB668" s="37"/>
      <c r="DC668" s="37"/>
      <c r="DD668" s="37"/>
      <c r="DE668" s="37"/>
      <c r="DF668" s="37"/>
      <c r="DG668" s="37"/>
      <c r="DH668" s="37"/>
      <c r="DI668" s="37"/>
      <c r="DJ668" s="37"/>
      <c r="DK668" s="37"/>
      <c r="DL668" s="37"/>
      <c r="DM668" s="37"/>
      <c r="DN668" s="37"/>
      <c r="DO668" s="37"/>
      <c r="DP668" s="37"/>
      <c r="DQ668" s="37"/>
      <c r="DR668" s="37"/>
      <c r="DS668" s="37"/>
      <c r="DT668" s="37"/>
      <c r="DU668" s="37"/>
      <c r="DV668" s="37"/>
      <c r="DW668" s="37"/>
      <c r="DX668" s="37"/>
      <c r="DY668" s="37"/>
      <c r="DZ668" s="37"/>
      <c r="EA668" s="37"/>
      <c r="EB668" s="37"/>
      <c r="EC668" s="37"/>
      <c r="ED668" s="37"/>
      <c r="EE668" s="37"/>
      <c r="EF668" s="37"/>
      <c r="EG668" s="37"/>
      <c r="EH668" s="37"/>
      <c r="EI668" s="37"/>
      <c r="EJ668" s="37"/>
      <c r="EK668" s="37"/>
      <c r="EL668" s="37"/>
      <c r="EM668" s="37"/>
      <c r="EN668" s="37"/>
      <c r="EO668" s="37"/>
      <c r="EP668" s="37"/>
      <c r="EQ668" s="37"/>
      <c r="ER668" s="37"/>
      <c r="ES668" s="37"/>
      <c r="ET668" s="37"/>
      <c r="EU668" s="37"/>
      <c r="EV668" s="37"/>
      <c r="EW668" s="37"/>
      <c r="EX668" s="37"/>
      <c r="EY668" s="37"/>
      <c r="EZ668" s="37"/>
      <c r="FA668" s="37"/>
      <c r="FB668" s="37"/>
      <c r="FC668" s="37"/>
      <c r="FD668" s="37"/>
      <c r="FE668" s="37"/>
      <c r="FF668" s="37"/>
      <c r="FG668" s="37"/>
      <c r="FH668" s="37"/>
      <c r="FI668" s="37"/>
      <c r="FJ668" s="37"/>
      <c r="FK668" s="37"/>
      <c r="FL668" s="37"/>
      <c r="FM668" s="37"/>
      <c r="FN668" s="37"/>
      <c r="FO668" s="37"/>
      <c r="FP668" s="37"/>
      <c r="FQ668" s="37"/>
      <c r="FR668" s="37"/>
      <c r="FS668" s="37"/>
      <c r="FT668" s="37"/>
      <c r="FU668" s="37"/>
      <c r="FV668" s="37"/>
      <c r="FW668" s="37"/>
      <c r="FX668" s="37"/>
      <c r="FY668" s="37"/>
      <c r="FZ668" s="37"/>
      <c r="GA668" s="194"/>
      <c r="GB668" s="194"/>
      <c r="GC668" s="194"/>
      <c r="GD668" s="194"/>
      <c r="GE668" s="194"/>
      <c r="GF668" s="194"/>
      <c r="GG668" s="194"/>
      <c r="GH668" s="194"/>
      <c r="GI668" s="194"/>
      <c r="GJ668" s="194"/>
      <c r="GK668" s="194"/>
      <c r="GL668" s="194"/>
      <c r="GM668" s="194">
        <f t="shared" si="71"/>
        <v>0</v>
      </c>
      <c r="GN668" s="194">
        <f t="shared" si="72"/>
        <v>0</v>
      </c>
      <c r="GO668" s="194"/>
      <c r="GP668" s="194"/>
      <c r="GQ668" s="194"/>
      <c r="GR668" s="194"/>
      <c r="GS668" s="194"/>
      <c r="GT668" s="194"/>
      <c r="GU668" s="194"/>
      <c r="GV668" s="194"/>
      <c r="GW668" s="194"/>
      <c r="GX668" s="194">
        <f t="shared" si="73"/>
        <v>0</v>
      </c>
      <c r="GY668" s="194"/>
      <c r="GZ668" s="194"/>
      <c r="HA668" s="194"/>
      <c r="HB668" s="194"/>
      <c r="HC668" s="194"/>
      <c r="HD668" s="194"/>
      <c r="HE668" s="194"/>
      <c r="HF668" s="194"/>
      <c r="HG668" s="194"/>
      <c r="HH668" s="194"/>
      <c r="HI668" s="194"/>
      <c r="HJ668" s="194"/>
      <c r="HK668" s="194"/>
      <c r="HL668" s="194"/>
      <c r="HM668" s="194"/>
      <c r="HN668" s="194"/>
      <c r="HO668" s="194"/>
      <c r="HP668" s="194"/>
      <c r="HQ668" s="194"/>
      <c r="HR668" s="194"/>
      <c r="HS668" s="194"/>
      <c r="HT668" s="194"/>
      <c r="HU668" s="194"/>
    </row>
    <row r="669" spans="1:229" x14ac:dyDescent="0.25">
      <c r="A669" s="17"/>
      <c r="B669" s="18"/>
      <c r="C669" s="18"/>
      <c r="D669" s="19"/>
      <c r="E669" s="18"/>
      <c r="F669" s="18"/>
      <c r="G669" s="36"/>
      <c r="H669" s="36"/>
      <c r="I669" s="36"/>
      <c r="J669" s="38"/>
      <c r="K669" s="38"/>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37"/>
      <c r="CY669" s="37"/>
      <c r="CZ669" s="37"/>
      <c r="DA669" s="37"/>
      <c r="DB669" s="37"/>
      <c r="DC669" s="37"/>
      <c r="DD669" s="37"/>
      <c r="DE669" s="37"/>
      <c r="DF669" s="37"/>
      <c r="DG669" s="37"/>
      <c r="DH669" s="37"/>
      <c r="DI669" s="37"/>
      <c r="DJ669" s="37"/>
      <c r="DK669" s="37"/>
      <c r="DL669" s="37"/>
      <c r="DM669" s="37"/>
      <c r="DN669" s="37"/>
      <c r="DO669" s="37"/>
      <c r="DP669" s="37"/>
      <c r="DQ669" s="37"/>
      <c r="DR669" s="37"/>
      <c r="DS669" s="37"/>
      <c r="DT669" s="37"/>
      <c r="DU669" s="37"/>
      <c r="DV669" s="37"/>
      <c r="DW669" s="37"/>
      <c r="DX669" s="37"/>
      <c r="DY669" s="37"/>
      <c r="DZ669" s="37"/>
      <c r="EA669" s="37"/>
      <c r="EB669" s="37"/>
      <c r="EC669" s="37"/>
      <c r="ED669" s="37"/>
      <c r="EE669" s="37"/>
      <c r="EF669" s="37"/>
      <c r="EG669" s="37"/>
      <c r="EH669" s="37"/>
      <c r="EI669" s="37"/>
      <c r="EJ669" s="37"/>
      <c r="EK669" s="37"/>
      <c r="EL669" s="37"/>
      <c r="EM669" s="37"/>
      <c r="EN669" s="37"/>
      <c r="EO669" s="37"/>
      <c r="EP669" s="37"/>
      <c r="EQ669" s="37"/>
      <c r="ER669" s="37"/>
      <c r="ES669" s="37"/>
      <c r="ET669" s="37"/>
      <c r="EU669" s="37"/>
      <c r="EV669" s="37"/>
      <c r="EW669" s="37"/>
      <c r="EX669" s="37"/>
      <c r="EY669" s="37"/>
      <c r="EZ669" s="37"/>
      <c r="FA669" s="37"/>
      <c r="FB669" s="37"/>
      <c r="FC669" s="37"/>
      <c r="FD669" s="37"/>
      <c r="FE669" s="37"/>
      <c r="FF669" s="37"/>
      <c r="FG669" s="37"/>
      <c r="FH669" s="37"/>
      <c r="FI669" s="37"/>
      <c r="FJ669" s="37"/>
      <c r="FK669" s="37"/>
      <c r="FL669" s="37"/>
      <c r="FM669" s="37"/>
      <c r="FN669" s="37"/>
      <c r="FO669" s="37"/>
      <c r="FP669" s="37"/>
      <c r="FQ669" s="37"/>
      <c r="FR669" s="37"/>
      <c r="FS669" s="37"/>
      <c r="FT669" s="37"/>
      <c r="FU669" s="37"/>
      <c r="FV669" s="37"/>
      <c r="FW669" s="37"/>
      <c r="FX669" s="37"/>
      <c r="FY669" s="37"/>
      <c r="FZ669" s="37"/>
      <c r="GA669" s="194"/>
      <c r="GB669" s="194"/>
      <c r="GC669" s="194"/>
      <c r="GD669" s="194"/>
      <c r="GE669" s="194"/>
      <c r="GF669" s="194"/>
      <c r="GG669" s="194"/>
      <c r="GH669" s="194"/>
      <c r="GI669" s="194"/>
      <c r="GJ669" s="194"/>
      <c r="GK669" s="194"/>
      <c r="GL669" s="194"/>
      <c r="GM669" s="194">
        <f t="shared" si="71"/>
        <v>0</v>
      </c>
      <c r="GN669" s="194">
        <f t="shared" si="72"/>
        <v>0</v>
      </c>
      <c r="GO669" s="194"/>
      <c r="GP669" s="194"/>
      <c r="GQ669" s="194"/>
      <c r="GR669" s="194"/>
      <c r="GS669" s="194"/>
      <c r="GT669" s="194"/>
      <c r="GU669" s="194"/>
      <c r="GV669" s="194"/>
      <c r="GW669" s="194"/>
      <c r="GX669" s="194">
        <f t="shared" si="73"/>
        <v>0</v>
      </c>
      <c r="GY669" s="194"/>
      <c r="GZ669" s="194"/>
      <c r="HA669" s="194"/>
      <c r="HB669" s="194"/>
      <c r="HC669" s="194"/>
      <c r="HD669" s="194"/>
      <c r="HE669" s="194"/>
      <c r="HF669" s="194"/>
      <c r="HG669" s="194"/>
      <c r="HH669" s="194"/>
      <c r="HI669" s="194"/>
      <c r="HJ669" s="194"/>
      <c r="HK669" s="194"/>
      <c r="HL669" s="194"/>
      <c r="HM669" s="194"/>
      <c r="HN669" s="194"/>
      <c r="HO669" s="194"/>
      <c r="HP669" s="194"/>
      <c r="HQ669" s="194"/>
      <c r="HR669" s="194"/>
      <c r="HS669" s="194"/>
      <c r="HT669" s="194"/>
      <c r="HU669" s="194"/>
    </row>
    <row r="670" spans="1:229" x14ac:dyDescent="0.25">
      <c r="A670" s="17"/>
      <c r="B670" s="18"/>
      <c r="C670" s="18"/>
      <c r="D670" s="19"/>
      <c r="E670" s="18"/>
      <c r="F670" s="18"/>
      <c r="G670" s="36"/>
      <c r="H670" s="36"/>
      <c r="I670" s="36"/>
      <c r="J670" s="38"/>
      <c r="K670" s="38"/>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c r="CT670" s="37"/>
      <c r="CU670" s="37"/>
      <c r="CV670" s="37"/>
      <c r="CW670" s="37"/>
      <c r="CX670" s="37"/>
      <c r="CY670" s="37"/>
      <c r="CZ670" s="37"/>
      <c r="DA670" s="37"/>
      <c r="DB670" s="37"/>
      <c r="DC670" s="37"/>
      <c r="DD670" s="37"/>
      <c r="DE670" s="37"/>
      <c r="DF670" s="37"/>
      <c r="DG670" s="37"/>
      <c r="DH670" s="37"/>
      <c r="DI670" s="37"/>
      <c r="DJ670" s="37"/>
      <c r="DK670" s="37"/>
      <c r="DL670" s="37"/>
      <c r="DM670" s="37"/>
      <c r="DN670" s="37"/>
      <c r="DO670" s="37"/>
      <c r="DP670" s="37"/>
      <c r="DQ670" s="37"/>
      <c r="DR670" s="37"/>
      <c r="DS670" s="37"/>
      <c r="DT670" s="37"/>
      <c r="DU670" s="37"/>
      <c r="DV670" s="37"/>
      <c r="DW670" s="37"/>
      <c r="DX670" s="37"/>
      <c r="DY670" s="37"/>
      <c r="DZ670" s="37"/>
      <c r="EA670" s="37"/>
      <c r="EB670" s="37"/>
      <c r="EC670" s="37"/>
      <c r="ED670" s="37"/>
      <c r="EE670" s="37"/>
      <c r="EF670" s="37"/>
      <c r="EG670" s="37"/>
      <c r="EH670" s="37"/>
      <c r="EI670" s="37"/>
      <c r="EJ670" s="37"/>
      <c r="EK670" s="37"/>
      <c r="EL670" s="37"/>
      <c r="EM670" s="37"/>
      <c r="EN670" s="37"/>
      <c r="EO670" s="37"/>
      <c r="EP670" s="37"/>
      <c r="EQ670" s="37"/>
      <c r="ER670" s="37"/>
      <c r="ES670" s="37"/>
      <c r="ET670" s="37"/>
      <c r="EU670" s="37"/>
      <c r="EV670" s="37"/>
      <c r="EW670" s="37"/>
      <c r="EX670" s="37"/>
      <c r="EY670" s="37"/>
      <c r="EZ670" s="37"/>
      <c r="FA670" s="37"/>
      <c r="FB670" s="37"/>
      <c r="FC670" s="37"/>
      <c r="FD670" s="37"/>
      <c r="FE670" s="37"/>
      <c r="FF670" s="37"/>
      <c r="FG670" s="37"/>
      <c r="FH670" s="37"/>
      <c r="FI670" s="37"/>
      <c r="FJ670" s="37"/>
      <c r="FK670" s="37"/>
      <c r="FL670" s="37"/>
      <c r="FM670" s="37"/>
      <c r="FN670" s="37"/>
      <c r="FO670" s="37"/>
      <c r="FP670" s="37"/>
      <c r="FQ670" s="37"/>
      <c r="FR670" s="37"/>
      <c r="FS670" s="37"/>
      <c r="FT670" s="37"/>
      <c r="FU670" s="37"/>
      <c r="FV670" s="37"/>
      <c r="FW670" s="37"/>
      <c r="FX670" s="37"/>
      <c r="FY670" s="37"/>
      <c r="FZ670" s="37"/>
      <c r="GA670" s="194"/>
      <c r="GB670" s="194"/>
      <c r="GC670" s="194"/>
      <c r="GD670" s="194"/>
      <c r="GE670" s="194"/>
      <c r="GF670" s="194"/>
      <c r="GG670" s="194"/>
      <c r="GH670" s="194"/>
      <c r="GI670" s="194"/>
      <c r="GJ670" s="194"/>
      <c r="GK670" s="194"/>
      <c r="GL670" s="194"/>
      <c r="GM670" s="194">
        <f t="shared" si="71"/>
        <v>0</v>
      </c>
      <c r="GN670" s="194">
        <f t="shared" si="72"/>
        <v>0</v>
      </c>
      <c r="GO670" s="194"/>
      <c r="GP670" s="194"/>
      <c r="GQ670" s="194"/>
      <c r="GR670" s="194"/>
      <c r="GS670" s="194"/>
      <c r="GT670" s="194"/>
      <c r="GU670" s="194"/>
      <c r="GV670" s="194"/>
      <c r="GW670" s="194"/>
      <c r="GX670" s="194">
        <f t="shared" si="73"/>
        <v>0</v>
      </c>
      <c r="GY670" s="194"/>
      <c r="GZ670" s="194"/>
      <c r="HA670" s="194"/>
      <c r="HB670" s="194"/>
      <c r="HC670" s="194"/>
      <c r="HD670" s="194"/>
      <c r="HE670" s="194"/>
      <c r="HF670" s="194"/>
      <c r="HG670" s="194"/>
      <c r="HH670" s="194"/>
      <c r="HI670" s="194"/>
      <c r="HJ670" s="194"/>
      <c r="HK670" s="194"/>
      <c r="HL670" s="194"/>
      <c r="HM670" s="194"/>
      <c r="HN670" s="194"/>
      <c r="HO670" s="194"/>
      <c r="HP670" s="194"/>
      <c r="HQ670" s="194"/>
      <c r="HR670" s="194"/>
      <c r="HS670" s="194"/>
      <c r="HT670" s="194"/>
      <c r="HU670" s="194"/>
    </row>
    <row r="671" spans="1:229" x14ac:dyDescent="0.25">
      <c r="A671" s="17"/>
      <c r="B671" s="18"/>
      <c r="C671" s="18"/>
      <c r="D671" s="19"/>
      <c r="E671" s="18"/>
      <c r="F671" s="18"/>
      <c r="G671" s="36"/>
      <c r="H671" s="36"/>
      <c r="I671" s="36"/>
      <c r="J671" s="38"/>
      <c r="K671" s="38"/>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c r="CT671" s="37"/>
      <c r="CU671" s="37"/>
      <c r="CV671" s="37"/>
      <c r="CW671" s="37"/>
      <c r="CX671" s="37"/>
      <c r="CY671" s="37"/>
      <c r="CZ671" s="37"/>
      <c r="DA671" s="37"/>
      <c r="DB671" s="37"/>
      <c r="DC671" s="37"/>
      <c r="DD671" s="37"/>
      <c r="DE671" s="37"/>
      <c r="DF671" s="37"/>
      <c r="DG671" s="37"/>
      <c r="DH671" s="37"/>
      <c r="DI671" s="37"/>
      <c r="DJ671" s="37"/>
      <c r="DK671" s="37"/>
      <c r="DL671" s="37"/>
      <c r="DM671" s="37"/>
      <c r="DN671" s="37"/>
      <c r="DO671" s="37"/>
      <c r="DP671" s="37"/>
      <c r="DQ671" s="37"/>
      <c r="DR671" s="37"/>
      <c r="DS671" s="37"/>
      <c r="DT671" s="37"/>
      <c r="DU671" s="37"/>
      <c r="DV671" s="37"/>
      <c r="DW671" s="37"/>
      <c r="DX671" s="37"/>
      <c r="DY671" s="37"/>
      <c r="DZ671" s="37"/>
      <c r="EA671" s="37"/>
      <c r="EB671" s="37"/>
      <c r="EC671" s="37"/>
      <c r="ED671" s="37"/>
      <c r="EE671" s="37"/>
      <c r="EF671" s="37"/>
      <c r="EG671" s="37"/>
      <c r="EH671" s="37"/>
      <c r="EI671" s="37"/>
      <c r="EJ671" s="37"/>
      <c r="EK671" s="37"/>
      <c r="EL671" s="37"/>
      <c r="EM671" s="37"/>
      <c r="EN671" s="37"/>
      <c r="EO671" s="37"/>
      <c r="EP671" s="37"/>
      <c r="EQ671" s="37"/>
      <c r="ER671" s="37"/>
      <c r="ES671" s="37"/>
      <c r="ET671" s="37"/>
      <c r="EU671" s="37"/>
      <c r="EV671" s="37"/>
      <c r="EW671" s="37"/>
      <c r="EX671" s="37"/>
      <c r="EY671" s="37"/>
      <c r="EZ671" s="37"/>
      <c r="FA671" s="37"/>
      <c r="FB671" s="37"/>
      <c r="FC671" s="37"/>
      <c r="FD671" s="37"/>
      <c r="FE671" s="37"/>
      <c r="FF671" s="37"/>
      <c r="FG671" s="37"/>
      <c r="FH671" s="37"/>
      <c r="FI671" s="37"/>
      <c r="FJ671" s="37"/>
      <c r="FK671" s="37"/>
      <c r="FL671" s="37"/>
      <c r="FM671" s="37"/>
      <c r="FN671" s="37"/>
      <c r="FO671" s="37"/>
      <c r="FP671" s="37"/>
      <c r="FQ671" s="37"/>
      <c r="FR671" s="37"/>
      <c r="FS671" s="37"/>
      <c r="FT671" s="37"/>
      <c r="FU671" s="37"/>
      <c r="FV671" s="37"/>
      <c r="FW671" s="37"/>
      <c r="FX671" s="37"/>
      <c r="FY671" s="37"/>
      <c r="FZ671" s="37"/>
      <c r="GA671" s="194"/>
      <c r="GB671" s="194"/>
      <c r="GC671" s="194"/>
      <c r="GD671" s="194"/>
      <c r="GE671" s="194"/>
      <c r="GF671" s="194"/>
      <c r="GG671" s="194"/>
      <c r="GH671" s="194"/>
      <c r="GI671" s="194"/>
      <c r="GJ671" s="194"/>
      <c r="GK671" s="194"/>
      <c r="GL671" s="194"/>
      <c r="GM671" s="194">
        <f t="shared" si="71"/>
        <v>0</v>
      </c>
      <c r="GN671" s="194">
        <f t="shared" si="72"/>
        <v>0</v>
      </c>
      <c r="GO671" s="194"/>
      <c r="GP671" s="194"/>
      <c r="GQ671" s="194"/>
      <c r="GR671" s="194"/>
      <c r="GS671" s="194"/>
      <c r="GT671" s="194"/>
      <c r="GU671" s="194"/>
      <c r="GV671" s="194"/>
      <c r="GW671" s="194"/>
      <c r="GX671" s="194">
        <f t="shared" si="73"/>
        <v>0</v>
      </c>
      <c r="GY671" s="194"/>
      <c r="GZ671" s="194"/>
      <c r="HA671" s="194"/>
      <c r="HB671" s="194"/>
      <c r="HC671" s="194"/>
      <c r="HD671" s="194"/>
      <c r="HE671" s="194"/>
      <c r="HF671" s="194"/>
      <c r="HG671" s="194"/>
      <c r="HH671" s="194"/>
      <c r="HI671" s="194"/>
      <c r="HJ671" s="194"/>
      <c r="HK671" s="194"/>
      <c r="HL671" s="194"/>
      <c r="HM671" s="194"/>
      <c r="HN671" s="194"/>
      <c r="HO671" s="194"/>
      <c r="HP671" s="194"/>
      <c r="HQ671" s="194"/>
      <c r="HR671" s="194"/>
      <c r="HS671" s="194"/>
      <c r="HT671" s="194"/>
      <c r="HU671" s="194"/>
    </row>
    <row r="672" spans="1:229" x14ac:dyDescent="0.25">
      <c r="A672" s="17"/>
      <c r="B672" s="18"/>
      <c r="C672" s="18"/>
      <c r="D672" s="19"/>
      <c r="E672" s="18"/>
      <c r="F672" s="18"/>
      <c r="G672" s="36"/>
      <c r="H672" s="36"/>
      <c r="I672" s="36"/>
      <c r="J672" s="38"/>
      <c r="K672" s="38"/>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c r="CT672" s="37"/>
      <c r="CU672" s="37"/>
      <c r="CV672" s="37"/>
      <c r="CW672" s="37"/>
      <c r="CX672" s="37"/>
      <c r="CY672" s="37"/>
      <c r="CZ672" s="37"/>
      <c r="DA672" s="37"/>
      <c r="DB672" s="37"/>
      <c r="DC672" s="37"/>
      <c r="DD672" s="37"/>
      <c r="DE672" s="37"/>
      <c r="DF672" s="37"/>
      <c r="DG672" s="37"/>
      <c r="DH672" s="37"/>
      <c r="DI672" s="37"/>
      <c r="DJ672" s="37"/>
      <c r="DK672" s="37"/>
      <c r="DL672" s="37"/>
      <c r="DM672" s="37"/>
      <c r="DN672" s="37"/>
      <c r="DO672" s="37"/>
      <c r="DP672" s="37"/>
      <c r="DQ672" s="37"/>
      <c r="DR672" s="37"/>
      <c r="DS672" s="37"/>
      <c r="DT672" s="37"/>
      <c r="DU672" s="37"/>
      <c r="DV672" s="37"/>
      <c r="DW672" s="37"/>
      <c r="DX672" s="37"/>
      <c r="DY672" s="37"/>
      <c r="DZ672" s="37"/>
      <c r="EA672" s="37"/>
      <c r="EB672" s="37"/>
      <c r="EC672" s="37"/>
      <c r="ED672" s="37"/>
      <c r="EE672" s="37"/>
      <c r="EF672" s="37"/>
      <c r="EG672" s="37"/>
      <c r="EH672" s="37"/>
      <c r="EI672" s="37"/>
      <c r="EJ672" s="37"/>
      <c r="EK672" s="37"/>
      <c r="EL672" s="37"/>
      <c r="EM672" s="37"/>
      <c r="EN672" s="37"/>
      <c r="EO672" s="37"/>
      <c r="EP672" s="37"/>
      <c r="EQ672" s="37"/>
      <c r="ER672" s="37"/>
      <c r="ES672" s="37"/>
      <c r="ET672" s="37"/>
      <c r="EU672" s="37"/>
      <c r="EV672" s="37"/>
      <c r="EW672" s="37"/>
      <c r="EX672" s="37"/>
      <c r="EY672" s="37"/>
      <c r="EZ672" s="37"/>
      <c r="FA672" s="37"/>
      <c r="FB672" s="37"/>
      <c r="FC672" s="37"/>
      <c r="FD672" s="37"/>
      <c r="FE672" s="37"/>
      <c r="FF672" s="37"/>
      <c r="FG672" s="37"/>
      <c r="FH672" s="37"/>
      <c r="FI672" s="37"/>
      <c r="FJ672" s="37"/>
      <c r="FK672" s="37"/>
      <c r="FL672" s="37"/>
      <c r="FM672" s="37"/>
      <c r="FN672" s="37"/>
      <c r="FO672" s="37"/>
      <c r="FP672" s="37"/>
      <c r="FQ672" s="37"/>
      <c r="FR672" s="37"/>
      <c r="FS672" s="37"/>
      <c r="FT672" s="37"/>
      <c r="FU672" s="37"/>
      <c r="FV672" s="37"/>
      <c r="FW672" s="37"/>
      <c r="FX672" s="37"/>
      <c r="FY672" s="37"/>
      <c r="FZ672" s="37"/>
      <c r="GA672" s="194"/>
      <c r="GB672" s="194"/>
      <c r="GC672" s="194"/>
      <c r="GD672" s="194"/>
      <c r="GE672" s="194"/>
      <c r="GF672" s="194"/>
      <c r="GG672" s="194"/>
      <c r="GH672" s="194"/>
      <c r="GI672" s="194"/>
      <c r="GJ672" s="194"/>
      <c r="GK672" s="194"/>
      <c r="GL672" s="194"/>
      <c r="GM672" s="194">
        <f t="shared" si="71"/>
        <v>0</v>
      </c>
      <c r="GN672" s="194">
        <f t="shared" si="72"/>
        <v>0</v>
      </c>
      <c r="GO672" s="194"/>
      <c r="GP672" s="194"/>
      <c r="GQ672" s="194"/>
      <c r="GR672" s="194"/>
      <c r="GS672" s="194"/>
      <c r="GT672" s="194"/>
      <c r="GU672" s="194"/>
      <c r="GV672" s="194"/>
      <c r="GW672" s="194"/>
      <c r="GX672" s="194">
        <f t="shared" si="73"/>
        <v>0</v>
      </c>
      <c r="GY672" s="194"/>
      <c r="GZ672" s="194"/>
      <c r="HA672" s="194"/>
      <c r="HB672" s="194"/>
      <c r="HC672" s="194"/>
      <c r="HD672" s="194"/>
      <c r="HE672" s="194"/>
      <c r="HF672" s="194"/>
      <c r="HG672" s="194"/>
      <c r="HH672" s="194"/>
      <c r="HI672" s="194"/>
      <c r="HJ672" s="194"/>
      <c r="HK672" s="194"/>
      <c r="HL672" s="194"/>
      <c r="HM672" s="194"/>
      <c r="HN672" s="194"/>
      <c r="HO672" s="194"/>
      <c r="HP672" s="194"/>
      <c r="HQ672" s="194"/>
      <c r="HR672" s="194"/>
      <c r="HS672" s="194"/>
      <c r="HT672" s="194"/>
      <c r="HU672" s="194"/>
    </row>
    <row r="673" spans="1:229" x14ac:dyDescent="0.25">
      <c r="A673" s="17"/>
      <c r="B673" s="18"/>
      <c r="C673" s="18"/>
      <c r="D673" s="19"/>
      <c r="E673" s="18"/>
      <c r="F673" s="18"/>
      <c r="G673" s="36"/>
      <c r="H673" s="36"/>
      <c r="I673" s="36"/>
      <c r="J673" s="38"/>
      <c r="K673" s="38"/>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37"/>
      <c r="CY673" s="37"/>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37"/>
      <c r="EA673" s="37"/>
      <c r="EB673" s="37"/>
      <c r="EC673" s="37"/>
      <c r="ED673" s="37"/>
      <c r="EE673" s="37"/>
      <c r="EF673" s="37"/>
      <c r="EG673" s="37"/>
      <c r="EH673" s="37"/>
      <c r="EI673" s="37"/>
      <c r="EJ673" s="37"/>
      <c r="EK673" s="37"/>
      <c r="EL673" s="37"/>
      <c r="EM673" s="37"/>
      <c r="EN673" s="37"/>
      <c r="EO673" s="37"/>
      <c r="EP673" s="37"/>
      <c r="EQ673" s="37"/>
      <c r="ER673" s="37"/>
      <c r="ES673" s="37"/>
      <c r="ET673" s="37"/>
      <c r="EU673" s="37"/>
      <c r="EV673" s="37"/>
      <c r="EW673" s="37"/>
      <c r="EX673" s="37"/>
      <c r="EY673" s="37"/>
      <c r="EZ673" s="37"/>
      <c r="FA673" s="37"/>
      <c r="FB673" s="37"/>
      <c r="FC673" s="37"/>
      <c r="FD673" s="37"/>
      <c r="FE673" s="37"/>
      <c r="FF673" s="37"/>
      <c r="FG673" s="37"/>
      <c r="FH673" s="37"/>
      <c r="FI673" s="37"/>
      <c r="FJ673" s="37"/>
      <c r="FK673" s="37"/>
      <c r="FL673" s="37"/>
      <c r="FM673" s="37"/>
      <c r="FN673" s="37"/>
      <c r="FO673" s="37"/>
      <c r="FP673" s="37"/>
      <c r="FQ673" s="37"/>
      <c r="FR673" s="37"/>
      <c r="FS673" s="37"/>
      <c r="FT673" s="37"/>
      <c r="FU673" s="37"/>
      <c r="FV673" s="37"/>
      <c r="FW673" s="37"/>
      <c r="FX673" s="37"/>
      <c r="FY673" s="37"/>
      <c r="FZ673" s="37"/>
      <c r="GA673" s="194"/>
      <c r="GB673" s="194"/>
      <c r="GC673" s="194"/>
      <c r="GD673" s="194"/>
      <c r="GE673" s="194"/>
      <c r="GF673" s="194"/>
      <c r="GG673" s="194"/>
      <c r="GH673" s="194"/>
      <c r="GI673" s="194"/>
      <c r="GJ673" s="194"/>
      <c r="GK673" s="194"/>
      <c r="GL673" s="194"/>
      <c r="GM673" s="194">
        <f t="shared" si="71"/>
        <v>0</v>
      </c>
      <c r="GN673" s="194">
        <f t="shared" si="72"/>
        <v>0</v>
      </c>
      <c r="GO673" s="194"/>
      <c r="GP673" s="194"/>
      <c r="GQ673" s="194"/>
      <c r="GR673" s="194"/>
      <c r="GS673" s="194"/>
      <c r="GT673" s="194"/>
      <c r="GU673" s="194"/>
      <c r="GV673" s="194"/>
      <c r="GW673" s="194"/>
      <c r="GX673" s="194">
        <f t="shared" si="73"/>
        <v>0</v>
      </c>
      <c r="GY673" s="194"/>
      <c r="GZ673" s="194"/>
      <c r="HA673" s="194"/>
      <c r="HB673" s="194"/>
      <c r="HC673" s="194"/>
      <c r="HD673" s="194"/>
      <c r="HE673" s="194"/>
      <c r="HF673" s="194"/>
      <c r="HG673" s="194"/>
      <c r="HH673" s="194"/>
      <c r="HI673" s="194"/>
      <c r="HJ673" s="194"/>
      <c r="HK673" s="194"/>
      <c r="HL673" s="194"/>
      <c r="HM673" s="194"/>
      <c r="HN673" s="194"/>
      <c r="HO673" s="194"/>
      <c r="HP673" s="194"/>
      <c r="HQ673" s="194"/>
      <c r="HR673" s="194"/>
      <c r="HS673" s="194"/>
      <c r="HT673" s="194"/>
      <c r="HU673" s="194"/>
    </row>
    <row r="674" spans="1:229" x14ac:dyDescent="0.25">
      <c r="A674" s="17"/>
      <c r="B674" s="18"/>
      <c r="C674" s="18"/>
      <c r="D674" s="19"/>
      <c r="E674" s="18"/>
      <c r="F674" s="18"/>
      <c r="G674" s="36"/>
      <c r="H674" s="36"/>
      <c r="I674" s="36"/>
      <c r="J674" s="38"/>
      <c r="K674" s="38"/>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c r="CT674" s="37"/>
      <c r="CU674" s="37"/>
      <c r="CV674" s="37"/>
      <c r="CW674" s="37"/>
      <c r="CX674" s="37"/>
      <c r="CY674" s="37"/>
      <c r="CZ674" s="37"/>
      <c r="DA674" s="37"/>
      <c r="DB674" s="37"/>
      <c r="DC674" s="37"/>
      <c r="DD674" s="37"/>
      <c r="DE674" s="37"/>
      <c r="DF674" s="37"/>
      <c r="DG674" s="37"/>
      <c r="DH674" s="37"/>
      <c r="DI674" s="37"/>
      <c r="DJ674" s="37"/>
      <c r="DK674" s="37"/>
      <c r="DL674" s="37"/>
      <c r="DM674" s="37"/>
      <c r="DN674" s="37"/>
      <c r="DO674" s="37"/>
      <c r="DP674" s="37"/>
      <c r="DQ674" s="37"/>
      <c r="DR674" s="37"/>
      <c r="DS674" s="37"/>
      <c r="DT674" s="37"/>
      <c r="DU674" s="37"/>
      <c r="DV674" s="37"/>
      <c r="DW674" s="37"/>
      <c r="DX674" s="37"/>
      <c r="DY674" s="37"/>
      <c r="DZ674" s="37"/>
      <c r="EA674" s="37"/>
      <c r="EB674" s="37"/>
      <c r="EC674" s="37"/>
      <c r="ED674" s="37"/>
      <c r="EE674" s="37"/>
      <c r="EF674" s="37"/>
      <c r="EG674" s="37"/>
      <c r="EH674" s="37"/>
      <c r="EI674" s="37"/>
      <c r="EJ674" s="37"/>
      <c r="EK674" s="37"/>
      <c r="EL674" s="37"/>
      <c r="EM674" s="37"/>
      <c r="EN674" s="37"/>
      <c r="EO674" s="37"/>
      <c r="EP674" s="37"/>
      <c r="EQ674" s="37"/>
      <c r="ER674" s="37"/>
      <c r="ES674" s="37"/>
      <c r="ET674" s="37"/>
      <c r="EU674" s="37"/>
      <c r="EV674" s="37"/>
      <c r="EW674" s="37"/>
      <c r="EX674" s="37"/>
      <c r="EY674" s="37"/>
      <c r="EZ674" s="37"/>
      <c r="FA674" s="37"/>
      <c r="FB674" s="37"/>
      <c r="FC674" s="37"/>
      <c r="FD674" s="37"/>
      <c r="FE674" s="37"/>
      <c r="FF674" s="37"/>
      <c r="FG674" s="37"/>
      <c r="FH674" s="37"/>
      <c r="FI674" s="37"/>
      <c r="FJ674" s="37"/>
      <c r="FK674" s="37"/>
      <c r="FL674" s="37"/>
      <c r="FM674" s="37"/>
      <c r="FN674" s="37"/>
      <c r="FO674" s="37"/>
      <c r="FP674" s="37"/>
      <c r="FQ674" s="37"/>
      <c r="FR674" s="37"/>
      <c r="FS674" s="37"/>
      <c r="FT674" s="37"/>
      <c r="FU674" s="37"/>
      <c r="FV674" s="37"/>
      <c r="FW674" s="37"/>
      <c r="FX674" s="37"/>
      <c r="FY674" s="37"/>
      <c r="FZ674" s="37"/>
      <c r="GA674" s="194"/>
      <c r="GB674" s="194"/>
      <c r="GC674" s="194"/>
      <c r="GD674" s="194"/>
      <c r="GE674" s="194"/>
      <c r="GF674" s="194"/>
      <c r="GG674" s="194"/>
      <c r="GH674" s="194"/>
      <c r="GI674" s="194"/>
      <c r="GJ674" s="194"/>
      <c r="GK674" s="194"/>
      <c r="GL674" s="194"/>
      <c r="GM674" s="194">
        <f t="shared" si="71"/>
        <v>0</v>
      </c>
      <c r="GN674" s="194">
        <f t="shared" si="72"/>
        <v>0</v>
      </c>
      <c r="GO674" s="194"/>
      <c r="GP674" s="194"/>
      <c r="GQ674" s="194"/>
      <c r="GR674" s="194"/>
      <c r="GS674" s="194"/>
      <c r="GT674" s="194"/>
      <c r="GU674" s="194"/>
      <c r="GV674" s="194"/>
      <c r="GW674" s="194"/>
      <c r="GX674" s="194">
        <f t="shared" si="73"/>
        <v>0</v>
      </c>
      <c r="GY674" s="194"/>
      <c r="GZ674" s="194"/>
      <c r="HA674" s="194"/>
      <c r="HB674" s="194"/>
      <c r="HC674" s="194"/>
      <c r="HD674" s="194"/>
      <c r="HE674" s="194"/>
      <c r="HF674" s="194"/>
      <c r="HG674" s="194"/>
      <c r="HH674" s="194"/>
      <c r="HI674" s="194"/>
      <c r="HJ674" s="194"/>
      <c r="HK674" s="194"/>
      <c r="HL674" s="194"/>
      <c r="HM674" s="194"/>
      <c r="HN674" s="194"/>
      <c r="HO674" s="194"/>
      <c r="HP674" s="194"/>
      <c r="HQ674" s="194"/>
      <c r="HR674" s="194"/>
      <c r="HS674" s="194"/>
      <c r="HT674" s="194"/>
      <c r="HU674" s="194"/>
    </row>
    <row r="675" spans="1:229" x14ac:dyDescent="0.25">
      <c r="A675" s="17"/>
      <c r="B675" s="18"/>
      <c r="C675" s="18"/>
      <c r="D675" s="19"/>
      <c r="E675" s="18"/>
      <c r="F675" s="18"/>
      <c r="G675" s="36"/>
      <c r="H675" s="36"/>
      <c r="I675" s="36"/>
      <c r="J675" s="38"/>
      <c r="K675" s="38"/>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c r="CT675" s="37"/>
      <c r="CU675" s="37"/>
      <c r="CV675" s="37"/>
      <c r="CW675" s="37"/>
      <c r="CX675" s="37"/>
      <c r="CY675" s="37"/>
      <c r="CZ675" s="37"/>
      <c r="DA675" s="37"/>
      <c r="DB675" s="37"/>
      <c r="DC675" s="37"/>
      <c r="DD675" s="37"/>
      <c r="DE675" s="37"/>
      <c r="DF675" s="37"/>
      <c r="DG675" s="37"/>
      <c r="DH675" s="37"/>
      <c r="DI675" s="37"/>
      <c r="DJ675" s="37"/>
      <c r="DK675" s="37"/>
      <c r="DL675" s="37"/>
      <c r="DM675" s="37"/>
      <c r="DN675" s="37"/>
      <c r="DO675" s="37"/>
      <c r="DP675" s="37"/>
      <c r="DQ675" s="37"/>
      <c r="DR675" s="37"/>
      <c r="DS675" s="37"/>
      <c r="DT675" s="37"/>
      <c r="DU675" s="37"/>
      <c r="DV675" s="37"/>
      <c r="DW675" s="37"/>
      <c r="DX675" s="37"/>
      <c r="DY675" s="37"/>
      <c r="DZ675" s="37"/>
      <c r="EA675" s="37"/>
      <c r="EB675" s="37"/>
      <c r="EC675" s="37"/>
      <c r="ED675" s="37"/>
      <c r="EE675" s="37"/>
      <c r="EF675" s="37"/>
      <c r="EG675" s="37"/>
      <c r="EH675" s="37"/>
      <c r="EI675" s="37"/>
      <c r="EJ675" s="37"/>
      <c r="EK675" s="37"/>
      <c r="EL675" s="37"/>
      <c r="EM675" s="37"/>
      <c r="EN675" s="37"/>
      <c r="EO675" s="37"/>
      <c r="EP675" s="37"/>
      <c r="EQ675" s="37"/>
      <c r="ER675" s="37"/>
      <c r="ES675" s="37"/>
      <c r="ET675" s="37"/>
      <c r="EU675" s="37"/>
      <c r="EV675" s="37"/>
      <c r="EW675" s="37"/>
      <c r="EX675" s="37"/>
      <c r="EY675" s="37"/>
      <c r="EZ675" s="37"/>
      <c r="FA675" s="37"/>
      <c r="FB675" s="37"/>
      <c r="FC675" s="37"/>
      <c r="FD675" s="37"/>
      <c r="FE675" s="37"/>
      <c r="FF675" s="37"/>
      <c r="FG675" s="37"/>
      <c r="FH675" s="37"/>
      <c r="FI675" s="37"/>
      <c r="FJ675" s="37"/>
      <c r="FK675" s="37"/>
      <c r="FL675" s="37"/>
      <c r="FM675" s="37"/>
      <c r="FN675" s="37"/>
      <c r="FO675" s="37"/>
      <c r="FP675" s="37"/>
      <c r="FQ675" s="37"/>
      <c r="FR675" s="37"/>
      <c r="FS675" s="37"/>
      <c r="FT675" s="37"/>
      <c r="FU675" s="37"/>
      <c r="FV675" s="37"/>
      <c r="FW675" s="37"/>
      <c r="FX675" s="37"/>
      <c r="FY675" s="37"/>
      <c r="FZ675" s="37"/>
      <c r="GA675" s="194"/>
      <c r="GB675" s="194"/>
      <c r="GC675" s="194"/>
      <c r="GD675" s="194"/>
      <c r="GE675" s="194"/>
      <c r="GF675" s="194"/>
      <c r="GG675" s="194"/>
      <c r="GH675" s="194"/>
      <c r="GI675" s="194"/>
      <c r="GJ675" s="194"/>
      <c r="GK675" s="194"/>
      <c r="GL675" s="194"/>
      <c r="GM675" s="194">
        <f t="shared" si="71"/>
        <v>0</v>
      </c>
      <c r="GN675" s="194">
        <f t="shared" si="72"/>
        <v>0</v>
      </c>
      <c r="GO675" s="194"/>
      <c r="GP675" s="194"/>
      <c r="GQ675" s="194"/>
      <c r="GR675" s="194"/>
      <c r="GS675" s="194"/>
      <c r="GT675" s="194"/>
      <c r="GU675" s="194"/>
      <c r="GV675" s="194"/>
      <c r="GW675" s="194"/>
      <c r="GX675" s="194">
        <f t="shared" si="73"/>
        <v>0</v>
      </c>
      <c r="GY675" s="194"/>
      <c r="GZ675" s="194"/>
      <c r="HA675" s="194"/>
      <c r="HB675" s="194"/>
      <c r="HC675" s="194"/>
      <c r="HD675" s="194"/>
      <c r="HE675" s="194"/>
      <c r="HF675" s="194"/>
      <c r="HG675" s="194"/>
      <c r="HH675" s="194"/>
      <c r="HI675" s="194"/>
      <c r="HJ675" s="194"/>
      <c r="HK675" s="194"/>
      <c r="HL675" s="194"/>
      <c r="HM675" s="194"/>
      <c r="HN675" s="194"/>
      <c r="HO675" s="194"/>
      <c r="HP675" s="194"/>
      <c r="HQ675" s="194"/>
      <c r="HR675" s="194"/>
      <c r="HS675" s="194"/>
      <c r="HT675" s="194"/>
      <c r="HU675" s="194"/>
    </row>
    <row r="676" spans="1:229" x14ac:dyDescent="0.25">
      <c r="A676" s="17"/>
      <c r="B676" s="18"/>
      <c r="C676" s="18"/>
      <c r="D676" s="19"/>
      <c r="E676" s="18"/>
      <c r="F676" s="18"/>
      <c r="G676" s="36"/>
      <c r="H676" s="36"/>
      <c r="I676" s="36"/>
      <c r="J676" s="38"/>
      <c r="K676" s="38"/>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c r="CT676" s="37"/>
      <c r="CU676" s="37"/>
      <c r="CV676" s="37"/>
      <c r="CW676" s="37"/>
      <c r="CX676" s="37"/>
      <c r="CY676" s="37"/>
      <c r="CZ676" s="37"/>
      <c r="DA676" s="37"/>
      <c r="DB676" s="37"/>
      <c r="DC676" s="37"/>
      <c r="DD676" s="37"/>
      <c r="DE676" s="37"/>
      <c r="DF676" s="37"/>
      <c r="DG676" s="37"/>
      <c r="DH676" s="37"/>
      <c r="DI676" s="37"/>
      <c r="DJ676" s="37"/>
      <c r="DK676" s="37"/>
      <c r="DL676" s="37"/>
      <c r="DM676" s="37"/>
      <c r="DN676" s="37"/>
      <c r="DO676" s="37"/>
      <c r="DP676" s="37"/>
      <c r="DQ676" s="37"/>
      <c r="DR676" s="37"/>
      <c r="DS676" s="37"/>
      <c r="DT676" s="37"/>
      <c r="DU676" s="37"/>
      <c r="DV676" s="37"/>
      <c r="DW676" s="37"/>
      <c r="DX676" s="37"/>
      <c r="DY676" s="37"/>
      <c r="DZ676" s="37"/>
      <c r="EA676" s="37"/>
      <c r="EB676" s="37"/>
      <c r="EC676" s="37"/>
      <c r="ED676" s="37"/>
      <c r="EE676" s="37"/>
      <c r="EF676" s="37"/>
      <c r="EG676" s="37"/>
      <c r="EH676" s="37"/>
      <c r="EI676" s="37"/>
      <c r="EJ676" s="37"/>
      <c r="EK676" s="37"/>
      <c r="EL676" s="37"/>
      <c r="EM676" s="37"/>
      <c r="EN676" s="37"/>
      <c r="EO676" s="37"/>
      <c r="EP676" s="37"/>
      <c r="EQ676" s="37"/>
      <c r="ER676" s="37"/>
      <c r="ES676" s="37"/>
      <c r="ET676" s="37"/>
      <c r="EU676" s="37"/>
      <c r="EV676" s="37"/>
      <c r="EW676" s="37"/>
      <c r="EX676" s="37"/>
      <c r="EY676" s="37"/>
      <c r="EZ676" s="37"/>
      <c r="FA676" s="37"/>
      <c r="FB676" s="37"/>
      <c r="FC676" s="37"/>
      <c r="FD676" s="37"/>
      <c r="FE676" s="37"/>
      <c r="FF676" s="37"/>
      <c r="FG676" s="37"/>
      <c r="FH676" s="37"/>
      <c r="FI676" s="37"/>
      <c r="FJ676" s="37"/>
      <c r="FK676" s="37"/>
      <c r="FL676" s="37"/>
      <c r="FM676" s="37"/>
      <c r="FN676" s="37"/>
      <c r="FO676" s="37"/>
      <c r="FP676" s="37"/>
      <c r="FQ676" s="37"/>
      <c r="FR676" s="37"/>
      <c r="FS676" s="37"/>
      <c r="FT676" s="37"/>
      <c r="FU676" s="37"/>
      <c r="FV676" s="37"/>
      <c r="FW676" s="37"/>
      <c r="FX676" s="37"/>
      <c r="FY676" s="37"/>
      <c r="FZ676" s="37"/>
      <c r="GA676" s="194"/>
      <c r="GB676" s="194"/>
      <c r="GC676" s="194"/>
      <c r="GD676" s="194"/>
      <c r="GE676" s="194"/>
      <c r="GF676" s="194"/>
      <c r="GG676" s="194"/>
      <c r="GH676" s="194"/>
      <c r="GI676" s="194"/>
      <c r="GJ676" s="194"/>
      <c r="GK676" s="194"/>
      <c r="GL676" s="194"/>
      <c r="GM676" s="194">
        <f t="shared" si="71"/>
        <v>0</v>
      </c>
      <c r="GN676" s="194">
        <f t="shared" si="72"/>
        <v>0</v>
      </c>
      <c r="GO676" s="194"/>
      <c r="GP676" s="194"/>
      <c r="GQ676" s="194"/>
      <c r="GR676" s="194"/>
      <c r="GS676" s="194"/>
      <c r="GT676" s="194"/>
      <c r="GU676" s="194"/>
      <c r="GV676" s="194"/>
      <c r="GW676" s="194"/>
      <c r="GX676" s="194">
        <f t="shared" si="73"/>
        <v>0</v>
      </c>
      <c r="GY676" s="194"/>
      <c r="GZ676" s="194"/>
      <c r="HA676" s="194"/>
      <c r="HB676" s="194"/>
      <c r="HC676" s="194"/>
      <c r="HD676" s="194"/>
      <c r="HE676" s="194"/>
      <c r="HF676" s="194"/>
      <c r="HG676" s="194"/>
      <c r="HH676" s="194"/>
      <c r="HI676" s="194"/>
      <c r="HJ676" s="194"/>
      <c r="HK676" s="194"/>
      <c r="HL676" s="194"/>
      <c r="HM676" s="194"/>
      <c r="HN676" s="194"/>
      <c r="HO676" s="194"/>
      <c r="HP676" s="194"/>
      <c r="HQ676" s="194"/>
      <c r="HR676" s="194"/>
      <c r="HS676" s="194"/>
      <c r="HT676" s="194"/>
      <c r="HU676" s="194"/>
    </row>
    <row r="677" spans="1:229" x14ac:dyDescent="0.25">
      <c r="A677" s="17"/>
      <c r="B677" s="18"/>
      <c r="C677" s="18"/>
      <c r="D677" s="19"/>
      <c r="E677" s="18"/>
      <c r="F677" s="18"/>
      <c r="G677" s="36"/>
      <c r="H677" s="36"/>
      <c r="I677" s="36"/>
      <c r="J677" s="38"/>
      <c r="K677" s="38"/>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37"/>
      <c r="EA677" s="37"/>
      <c r="EB677" s="37"/>
      <c r="EC677" s="37"/>
      <c r="ED677" s="37"/>
      <c r="EE677" s="37"/>
      <c r="EF677" s="37"/>
      <c r="EG677" s="37"/>
      <c r="EH677" s="37"/>
      <c r="EI677" s="37"/>
      <c r="EJ677" s="37"/>
      <c r="EK677" s="37"/>
      <c r="EL677" s="37"/>
      <c r="EM677" s="37"/>
      <c r="EN677" s="37"/>
      <c r="EO677" s="37"/>
      <c r="EP677" s="37"/>
      <c r="EQ677" s="37"/>
      <c r="ER677" s="37"/>
      <c r="ES677" s="37"/>
      <c r="ET677" s="37"/>
      <c r="EU677" s="37"/>
      <c r="EV677" s="37"/>
      <c r="EW677" s="37"/>
      <c r="EX677" s="37"/>
      <c r="EY677" s="37"/>
      <c r="EZ677" s="37"/>
      <c r="FA677" s="37"/>
      <c r="FB677" s="37"/>
      <c r="FC677" s="37"/>
      <c r="FD677" s="37"/>
      <c r="FE677" s="37"/>
      <c r="FF677" s="37"/>
      <c r="FG677" s="37"/>
      <c r="FH677" s="37"/>
      <c r="FI677" s="37"/>
      <c r="FJ677" s="37"/>
      <c r="FK677" s="37"/>
      <c r="FL677" s="37"/>
      <c r="FM677" s="37"/>
      <c r="FN677" s="37"/>
      <c r="FO677" s="37"/>
      <c r="FP677" s="37"/>
      <c r="FQ677" s="37"/>
      <c r="FR677" s="37"/>
      <c r="FS677" s="37"/>
      <c r="FT677" s="37"/>
      <c r="FU677" s="37"/>
      <c r="FV677" s="37"/>
      <c r="FW677" s="37"/>
      <c r="FX677" s="37"/>
      <c r="FY677" s="37"/>
      <c r="FZ677" s="37"/>
      <c r="GA677" s="194"/>
      <c r="GB677" s="194"/>
      <c r="GC677" s="194"/>
      <c r="GD677" s="194"/>
      <c r="GE677" s="194"/>
      <c r="GF677" s="194"/>
      <c r="GG677" s="194"/>
      <c r="GH677" s="194"/>
      <c r="GI677" s="194"/>
      <c r="GJ677" s="194"/>
      <c r="GK677" s="194"/>
      <c r="GL677" s="194"/>
      <c r="GM677" s="194">
        <f t="shared" si="71"/>
        <v>0</v>
      </c>
      <c r="GN677" s="194">
        <f t="shared" si="72"/>
        <v>0</v>
      </c>
      <c r="GO677" s="194"/>
      <c r="GP677" s="194"/>
      <c r="GQ677" s="194"/>
      <c r="GR677" s="194"/>
      <c r="GS677" s="194"/>
      <c r="GT677" s="194"/>
      <c r="GU677" s="194"/>
      <c r="GV677" s="194"/>
      <c r="GW677" s="194"/>
      <c r="GX677" s="194">
        <f t="shared" si="73"/>
        <v>0</v>
      </c>
      <c r="GY677" s="194"/>
      <c r="GZ677" s="194"/>
      <c r="HA677" s="194"/>
      <c r="HB677" s="194"/>
      <c r="HC677" s="194"/>
      <c r="HD677" s="194"/>
      <c r="HE677" s="194"/>
      <c r="HF677" s="194"/>
      <c r="HG677" s="194"/>
      <c r="HH677" s="194"/>
      <c r="HI677" s="194"/>
      <c r="HJ677" s="194"/>
      <c r="HK677" s="194"/>
      <c r="HL677" s="194"/>
      <c r="HM677" s="194"/>
      <c r="HN677" s="194"/>
      <c r="HO677" s="194"/>
      <c r="HP677" s="194"/>
      <c r="HQ677" s="194"/>
      <c r="HR677" s="194"/>
      <c r="HS677" s="194"/>
      <c r="HT677" s="194"/>
      <c r="HU677" s="194"/>
    </row>
    <row r="678" spans="1:229" x14ac:dyDescent="0.25">
      <c r="A678" s="17"/>
      <c r="B678" s="18"/>
      <c r="C678" s="18"/>
      <c r="D678" s="19"/>
      <c r="E678" s="18"/>
      <c r="F678" s="18"/>
      <c r="G678" s="36"/>
      <c r="H678" s="36"/>
      <c r="I678" s="36"/>
      <c r="J678" s="38"/>
      <c r="K678" s="38"/>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c r="CT678" s="37"/>
      <c r="CU678" s="37"/>
      <c r="CV678" s="37"/>
      <c r="CW678" s="37"/>
      <c r="CX678" s="37"/>
      <c r="CY678" s="37"/>
      <c r="CZ678" s="37"/>
      <c r="DA678" s="37"/>
      <c r="DB678" s="37"/>
      <c r="DC678" s="37"/>
      <c r="DD678" s="37"/>
      <c r="DE678" s="37"/>
      <c r="DF678" s="37"/>
      <c r="DG678" s="37"/>
      <c r="DH678" s="37"/>
      <c r="DI678" s="37"/>
      <c r="DJ678" s="37"/>
      <c r="DK678" s="37"/>
      <c r="DL678" s="37"/>
      <c r="DM678" s="37"/>
      <c r="DN678" s="37"/>
      <c r="DO678" s="37"/>
      <c r="DP678" s="37"/>
      <c r="DQ678" s="37"/>
      <c r="DR678" s="37"/>
      <c r="DS678" s="37"/>
      <c r="DT678" s="37"/>
      <c r="DU678" s="37"/>
      <c r="DV678" s="37"/>
      <c r="DW678" s="37"/>
      <c r="DX678" s="37"/>
      <c r="DY678" s="37"/>
      <c r="DZ678" s="37"/>
      <c r="EA678" s="37"/>
      <c r="EB678" s="37"/>
      <c r="EC678" s="37"/>
      <c r="ED678" s="37"/>
      <c r="EE678" s="37"/>
      <c r="EF678" s="37"/>
      <c r="EG678" s="37"/>
      <c r="EH678" s="37"/>
      <c r="EI678" s="37"/>
      <c r="EJ678" s="37"/>
      <c r="EK678" s="37"/>
      <c r="EL678" s="37"/>
      <c r="EM678" s="37"/>
      <c r="EN678" s="37"/>
      <c r="EO678" s="37"/>
      <c r="EP678" s="37"/>
      <c r="EQ678" s="37"/>
      <c r="ER678" s="37"/>
      <c r="ES678" s="37"/>
      <c r="ET678" s="37"/>
      <c r="EU678" s="37"/>
      <c r="EV678" s="37"/>
      <c r="EW678" s="37"/>
      <c r="EX678" s="37"/>
      <c r="EY678" s="37"/>
      <c r="EZ678" s="37"/>
      <c r="FA678" s="37"/>
      <c r="FB678" s="37"/>
      <c r="FC678" s="37"/>
      <c r="FD678" s="37"/>
      <c r="FE678" s="37"/>
      <c r="FF678" s="37"/>
      <c r="FG678" s="37"/>
      <c r="FH678" s="37"/>
      <c r="FI678" s="37"/>
      <c r="FJ678" s="37"/>
      <c r="FK678" s="37"/>
      <c r="FL678" s="37"/>
      <c r="FM678" s="37"/>
      <c r="FN678" s="37"/>
      <c r="FO678" s="37"/>
      <c r="FP678" s="37"/>
      <c r="FQ678" s="37"/>
      <c r="FR678" s="37"/>
      <c r="FS678" s="37"/>
      <c r="FT678" s="37"/>
      <c r="FU678" s="37"/>
      <c r="FV678" s="37"/>
      <c r="FW678" s="37"/>
      <c r="FX678" s="37"/>
      <c r="FY678" s="37"/>
      <c r="FZ678" s="37"/>
      <c r="GA678" s="194"/>
      <c r="GB678" s="194"/>
      <c r="GC678" s="194"/>
      <c r="GD678" s="194"/>
      <c r="GE678" s="194"/>
      <c r="GF678" s="194"/>
      <c r="GG678" s="194"/>
      <c r="GH678" s="194"/>
      <c r="GI678" s="194"/>
      <c r="GJ678" s="194"/>
      <c r="GK678" s="194"/>
      <c r="GL678" s="194"/>
      <c r="GM678" s="194">
        <f t="shared" si="71"/>
        <v>0</v>
      </c>
      <c r="GN678" s="194">
        <f t="shared" si="72"/>
        <v>0</v>
      </c>
      <c r="GO678" s="194"/>
      <c r="GP678" s="194"/>
      <c r="GQ678" s="194"/>
      <c r="GR678" s="194"/>
      <c r="GS678" s="194"/>
      <c r="GT678" s="194"/>
      <c r="GU678" s="194"/>
      <c r="GV678" s="194"/>
      <c r="GW678" s="194"/>
      <c r="GX678" s="194">
        <f t="shared" si="73"/>
        <v>0</v>
      </c>
      <c r="GY678" s="194"/>
      <c r="GZ678" s="194"/>
      <c r="HA678" s="194"/>
      <c r="HB678" s="194"/>
      <c r="HC678" s="194"/>
      <c r="HD678" s="194"/>
      <c r="HE678" s="194"/>
      <c r="HF678" s="194"/>
      <c r="HG678" s="194"/>
      <c r="HH678" s="194"/>
      <c r="HI678" s="194"/>
      <c r="HJ678" s="194"/>
      <c r="HK678" s="194"/>
      <c r="HL678" s="194"/>
      <c r="HM678" s="194"/>
      <c r="HN678" s="194"/>
      <c r="HO678" s="194"/>
      <c r="HP678" s="194"/>
      <c r="HQ678" s="194"/>
      <c r="HR678" s="194"/>
      <c r="HS678" s="194"/>
      <c r="HT678" s="194"/>
      <c r="HU678" s="194"/>
    </row>
    <row r="679" spans="1:229" x14ac:dyDescent="0.25">
      <c r="A679" s="17"/>
      <c r="B679" s="18"/>
      <c r="C679" s="18"/>
      <c r="D679" s="19"/>
      <c r="E679" s="18"/>
      <c r="F679" s="18"/>
      <c r="G679" s="36"/>
      <c r="H679" s="36"/>
      <c r="I679" s="36"/>
      <c r="J679" s="38"/>
      <c r="K679" s="38"/>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c r="CT679" s="37"/>
      <c r="CU679" s="37"/>
      <c r="CV679" s="37"/>
      <c r="CW679" s="37"/>
      <c r="CX679" s="37"/>
      <c r="CY679" s="37"/>
      <c r="CZ679" s="37"/>
      <c r="DA679" s="37"/>
      <c r="DB679" s="37"/>
      <c r="DC679" s="37"/>
      <c r="DD679" s="37"/>
      <c r="DE679" s="37"/>
      <c r="DF679" s="37"/>
      <c r="DG679" s="37"/>
      <c r="DH679" s="37"/>
      <c r="DI679" s="37"/>
      <c r="DJ679" s="37"/>
      <c r="DK679" s="37"/>
      <c r="DL679" s="37"/>
      <c r="DM679" s="37"/>
      <c r="DN679" s="37"/>
      <c r="DO679" s="37"/>
      <c r="DP679" s="37"/>
      <c r="DQ679" s="37"/>
      <c r="DR679" s="37"/>
      <c r="DS679" s="37"/>
      <c r="DT679" s="37"/>
      <c r="DU679" s="37"/>
      <c r="DV679" s="37"/>
      <c r="DW679" s="37"/>
      <c r="DX679" s="37"/>
      <c r="DY679" s="37"/>
      <c r="DZ679" s="37"/>
      <c r="EA679" s="37"/>
      <c r="EB679" s="37"/>
      <c r="EC679" s="37"/>
      <c r="ED679" s="37"/>
      <c r="EE679" s="37"/>
      <c r="EF679" s="37"/>
      <c r="EG679" s="37"/>
      <c r="EH679" s="37"/>
      <c r="EI679" s="37"/>
      <c r="EJ679" s="37"/>
      <c r="EK679" s="37"/>
      <c r="EL679" s="37"/>
      <c r="EM679" s="37"/>
      <c r="EN679" s="37"/>
      <c r="EO679" s="37"/>
      <c r="EP679" s="37"/>
      <c r="EQ679" s="37"/>
      <c r="ER679" s="37"/>
      <c r="ES679" s="37"/>
      <c r="ET679" s="37"/>
      <c r="EU679" s="37"/>
      <c r="EV679" s="37"/>
      <c r="EW679" s="37"/>
      <c r="EX679" s="37"/>
      <c r="EY679" s="37"/>
      <c r="EZ679" s="37"/>
      <c r="FA679" s="37"/>
      <c r="FB679" s="37"/>
      <c r="FC679" s="37"/>
      <c r="FD679" s="37"/>
      <c r="FE679" s="37"/>
      <c r="FF679" s="37"/>
      <c r="FG679" s="37"/>
      <c r="FH679" s="37"/>
      <c r="FI679" s="37"/>
      <c r="FJ679" s="37"/>
      <c r="FK679" s="37"/>
      <c r="FL679" s="37"/>
      <c r="FM679" s="37"/>
      <c r="FN679" s="37"/>
      <c r="FO679" s="37"/>
      <c r="FP679" s="37"/>
      <c r="FQ679" s="37"/>
      <c r="FR679" s="37"/>
      <c r="FS679" s="37"/>
      <c r="FT679" s="37"/>
      <c r="FU679" s="37"/>
      <c r="FV679" s="37"/>
      <c r="FW679" s="37"/>
      <c r="FX679" s="37"/>
      <c r="FY679" s="37"/>
      <c r="FZ679" s="37"/>
      <c r="GA679" s="194"/>
      <c r="GB679" s="194"/>
      <c r="GC679" s="194"/>
      <c r="GD679" s="194"/>
      <c r="GE679" s="194"/>
      <c r="GF679" s="194"/>
      <c r="GG679" s="194"/>
      <c r="GH679" s="194"/>
      <c r="GI679" s="194"/>
      <c r="GJ679" s="194"/>
      <c r="GK679" s="194"/>
      <c r="GL679" s="194"/>
      <c r="GM679" s="194">
        <f t="shared" si="71"/>
        <v>0</v>
      </c>
      <c r="GN679" s="194">
        <f t="shared" si="72"/>
        <v>0</v>
      </c>
      <c r="GO679" s="194"/>
      <c r="GP679" s="194"/>
      <c r="GQ679" s="194"/>
      <c r="GR679" s="194"/>
      <c r="GS679" s="194"/>
      <c r="GT679" s="194"/>
      <c r="GU679" s="194"/>
      <c r="GV679" s="194"/>
      <c r="GW679" s="194"/>
      <c r="GX679" s="194">
        <f t="shared" si="73"/>
        <v>0</v>
      </c>
      <c r="GY679" s="194"/>
      <c r="GZ679" s="194"/>
      <c r="HA679" s="194"/>
      <c r="HB679" s="194"/>
      <c r="HC679" s="194"/>
      <c r="HD679" s="194"/>
      <c r="HE679" s="194"/>
      <c r="HF679" s="194"/>
      <c r="HG679" s="194"/>
      <c r="HH679" s="194"/>
      <c r="HI679" s="194"/>
      <c r="HJ679" s="194"/>
      <c r="HK679" s="194"/>
      <c r="HL679" s="194"/>
      <c r="HM679" s="194"/>
      <c r="HN679" s="194"/>
      <c r="HO679" s="194"/>
      <c r="HP679" s="194"/>
      <c r="HQ679" s="194"/>
      <c r="HR679" s="194"/>
      <c r="HS679" s="194"/>
      <c r="HT679" s="194"/>
      <c r="HU679" s="194"/>
    </row>
    <row r="680" spans="1:229" x14ac:dyDescent="0.25">
      <c r="A680" s="17"/>
      <c r="B680" s="18"/>
      <c r="C680" s="18"/>
      <c r="D680" s="19"/>
      <c r="E680" s="18"/>
      <c r="F680" s="18"/>
      <c r="G680" s="36"/>
      <c r="H680" s="36"/>
      <c r="I680" s="36"/>
      <c r="J680" s="38"/>
      <c r="K680" s="38"/>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c r="CT680" s="37"/>
      <c r="CU680" s="37"/>
      <c r="CV680" s="37"/>
      <c r="CW680" s="37"/>
      <c r="CX680" s="37"/>
      <c r="CY680" s="37"/>
      <c r="CZ680" s="37"/>
      <c r="DA680" s="37"/>
      <c r="DB680" s="37"/>
      <c r="DC680" s="37"/>
      <c r="DD680" s="37"/>
      <c r="DE680" s="37"/>
      <c r="DF680" s="37"/>
      <c r="DG680" s="37"/>
      <c r="DH680" s="37"/>
      <c r="DI680" s="37"/>
      <c r="DJ680" s="37"/>
      <c r="DK680" s="37"/>
      <c r="DL680" s="37"/>
      <c r="DM680" s="37"/>
      <c r="DN680" s="37"/>
      <c r="DO680" s="37"/>
      <c r="DP680" s="37"/>
      <c r="DQ680" s="37"/>
      <c r="DR680" s="37"/>
      <c r="DS680" s="37"/>
      <c r="DT680" s="37"/>
      <c r="DU680" s="37"/>
      <c r="DV680" s="37"/>
      <c r="DW680" s="37"/>
      <c r="DX680" s="37"/>
      <c r="DY680" s="37"/>
      <c r="DZ680" s="37"/>
      <c r="EA680" s="37"/>
      <c r="EB680" s="37"/>
      <c r="EC680" s="37"/>
      <c r="ED680" s="37"/>
      <c r="EE680" s="37"/>
      <c r="EF680" s="37"/>
      <c r="EG680" s="37"/>
      <c r="EH680" s="37"/>
      <c r="EI680" s="37"/>
      <c r="EJ680" s="37"/>
      <c r="EK680" s="37"/>
      <c r="EL680" s="37"/>
      <c r="EM680" s="37"/>
      <c r="EN680" s="37"/>
      <c r="EO680" s="37"/>
      <c r="EP680" s="37"/>
      <c r="EQ680" s="37"/>
      <c r="ER680" s="37"/>
      <c r="ES680" s="37"/>
      <c r="ET680" s="37"/>
      <c r="EU680" s="37"/>
      <c r="EV680" s="37"/>
      <c r="EW680" s="37"/>
      <c r="EX680" s="37"/>
      <c r="EY680" s="37"/>
      <c r="EZ680" s="37"/>
      <c r="FA680" s="37"/>
      <c r="FB680" s="37"/>
      <c r="FC680" s="37"/>
      <c r="FD680" s="37"/>
      <c r="FE680" s="37"/>
      <c r="FF680" s="37"/>
      <c r="FG680" s="37"/>
      <c r="FH680" s="37"/>
      <c r="FI680" s="37"/>
      <c r="FJ680" s="37"/>
      <c r="FK680" s="37"/>
      <c r="FL680" s="37"/>
      <c r="FM680" s="37"/>
      <c r="FN680" s="37"/>
      <c r="FO680" s="37"/>
      <c r="FP680" s="37"/>
      <c r="FQ680" s="37"/>
      <c r="FR680" s="37"/>
      <c r="FS680" s="37"/>
      <c r="FT680" s="37"/>
      <c r="FU680" s="37"/>
      <c r="FV680" s="37"/>
      <c r="FW680" s="37"/>
      <c r="FX680" s="37"/>
      <c r="FY680" s="37"/>
      <c r="FZ680" s="37"/>
      <c r="GA680" s="194"/>
      <c r="GB680" s="194"/>
      <c r="GC680" s="194"/>
      <c r="GD680" s="194"/>
      <c r="GE680" s="194"/>
      <c r="GF680" s="194"/>
      <c r="GG680" s="194"/>
      <c r="GH680" s="194"/>
      <c r="GI680" s="194"/>
      <c r="GJ680" s="194"/>
      <c r="GK680" s="194"/>
      <c r="GL680" s="194"/>
      <c r="GM680" s="194">
        <f t="shared" si="71"/>
        <v>0</v>
      </c>
      <c r="GN680" s="194">
        <f t="shared" si="72"/>
        <v>0</v>
      </c>
      <c r="GO680" s="194"/>
      <c r="GP680" s="194"/>
      <c r="GQ680" s="194"/>
      <c r="GR680" s="194"/>
      <c r="GS680" s="194"/>
      <c r="GT680" s="194"/>
      <c r="GU680" s="194"/>
      <c r="GV680" s="194"/>
      <c r="GW680" s="194"/>
      <c r="GX680" s="194">
        <f t="shared" si="73"/>
        <v>0</v>
      </c>
      <c r="GY680" s="194"/>
      <c r="GZ680" s="194"/>
      <c r="HA680" s="194"/>
      <c r="HB680" s="194"/>
      <c r="HC680" s="194"/>
      <c r="HD680" s="194"/>
      <c r="HE680" s="194"/>
      <c r="HF680" s="194"/>
      <c r="HG680" s="194"/>
      <c r="HH680" s="194"/>
      <c r="HI680" s="194"/>
      <c r="HJ680" s="194"/>
      <c r="HK680" s="194"/>
      <c r="HL680" s="194"/>
      <c r="HM680" s="194"/>
      <c r="HN680" s="194"/>
      <c r="HO680" s="194"/>
      <c r="HP680" s="194"/>
      <c r="HQ680" s="194"/>
      <c r="HR680" s="194"/>
      <c r="HS680" s="194"/>
      <c r="HT680" s="194"/>
      <c r="HU680" s="194"/>
    </row>
    <row r="681" spans="1:229" x14ac:dyDescent="0.25">
      <c r="A681" s="17"/>
      <c r="B681" s="18"/>
      <c r="C681" s="18"/>
      <c r="D681" s="19"/>
      <c r="E681" s="18"/>
      <c r="F681" s="18"/>
      <c r="G681" s="36"/>
      <c r="H681" s="36"/>
      <c r="I681" s="36"/>
      <c r="J681" s="38"/>
      <c r="K681" s="38"/>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c r="CT681" s="37"/>
      <c r="CU681" s="37"/>
      <c r="CV681" s="37"/>
      <c r="CW681" s="37"/>
      <c r="CX681" s="37"/>
      <c r="CY681" s="37"/>
      <c r="CZ681" s="37"/>
      <c r="DA681" s="37"/>
      <c r="DB681" s="37"/>
      <c r="DC681" s="37"/>
      <c r="DD681" s="37"/>
      <c r="DE681" s="37"/>
      <c r="DF681" s="37"/>
      <c r="DG681" s="37"/>
      <c r="DH681" s="37"/>
      <c r="DI681" s="37"/>
      <c r="DJ681" s="37"/>
      <c r="DK681" s="37"/>
      <c r="DL681" s="37"/>
      <c r="DM681" s="37"/>
      <c r="DN681" s="37"/>
      <c r="DO681" s="37"/>
      <c r="DP681" s="37"/>
      <c r="DQ681" s="37"/>
      <c r="DR681" s="37"/>
      <c r="DS681" s="37"/>
      <c r="DT681" s="37"/>
      <c r="DU681" s="37"/>
      <c r="DV681" s="37"/>
      <c r="DW681" s="37"/>
      <c r="DX681" s="37"/>
      <c r="DY681" s="37"/>
      <c r="DZ681" s="37"/>
      <c r="EA681" s="37"/>
      <c r="EB681" s="37"/>
      <c r="EC681" s="37"/>
      <c r="ED681" s="37"/>
      <c r="EE681" s="37"/>
      <c r="EF681" s="37"/>
      <c r="EG681" s="37"/>
      <c r="EH681" s="37"/>
      <c r="EI681" s="37"/>
      <c r="EJ681" s="37"/>
      <c r="EK681" s="37"/>
      <c r="EL681" s="37"/>
      <c r="EM681" s="37"/>
      <c r="EN681" s="37"/>
      <c r="EO681" s="37"/>
      <c r="EP681" s="37"/>
      <c r="EQ681" s="37"/>
      <c r="ER681" s="37"/>
      <c r="ES681" s="37"/>
      <c r="ET681" s="37"/>
      <c r="EU681" s="37"/>
      <c r="EV681" s="37"/>
      <c r="EW681" s="37"/>
      <c r="EX681" s="37"/>
      <c r="EY681" s="37"/>
      <c r="EZ681" s="37"/>
      <c r="FA681" s="37"/>
      <c r="FB681" s="37"/>
      <c r="FC681" s="37"/>
      <c r="FD681" s="37"/>
      <c r="FE681" s="37"/>
      <c r="FF681" s="37"/>
      <c r="FG681" s="37"/>
      <c r="FH681" s="37"/>
      <c r="FI681" s="37"/>
      <c r="FJ681" s="37"/>
      <c r="FK681" s="37"/>
      <c r="FL681" s="37"/>
      <c r="FM681" s="37"/>
      <c r="FN681" s="37"/>
      <c r="FO681" s="37"/>
      <c r="FP681" s="37"/>
      <c r="FQ681" s="37"/>
      <c r="FR681" s="37"/>
      <c r="FS681" s="37"/>
      <c r="FT681" s="37"/>
      <c r="FU681" s="37"/>
      <c r="FV681" s="37"/>
      <c r="FW681" s="37"/>
      <c r="FX681" s="37"/>
      <c r="FY681" s="37"/>
      <c r="FZ681" s="37"/>
      <c r="GA681" s="194"/>
      <c r="GB681" s="194"/>
      <c r="GC681" s="194"/>
      <c r="GD681" s="194"/>
      <c r="GE681" s="194"/>
      <c r="GF681" s="194"/>
      <c r="GG681" s="194"/>
      <c r="GH681" s="194"/>
      <c r="GI681" s="194"/>
      <c r="GJ681" s="194"/>
      <c r="GK681" s="194"/>
      <c r="GL681" s="194"/>
      <c r="GM681" s="194">
        <f t="shared" si="71"/>
        <v>0</v>
      </c>
      <c r="GN681" s="194">
        <f t="shared" si="72"/>
        <v>0</v>
      </c>
      <c r="GO681" s="194"/>
      <c r="GP681" s="194"/>
      <c r="GQ681" s="194"/>
      <c r="GR681" s="194"/>
      <c r="GS681" s="194"/>
      <c r="GT681" s="194"/>
      <c r="GU681" s="194"/>
      <c r="GV681" s="194"/>
      <c r="GW681" s="194"/>
      <c r="GX681" s="194">
        <f t="shared" si="73"/>
        <v>0</v>
      </c>
      <c r="GY681" s="194"/>
      <c r="GZ681" s="194"/>
      <c r="HA681" s="194"/>
      <c r="HB681" s="194"/>
      <c r="HC681" s="194"/>
      <c r="HD681" s="194"/>
      <c r="HE681" s="194"/>
      <c r="HF681" s="194"/>
      <c r="HG681" s="194"/>
      <c r="HH681" s="194"/>
      <c r="HI681" s="194"/>
      <c r="HJ681" s="194"/>
      <c r="HK681" s="194"/>
      <c r="HL681" s="194"/>
      <c r="HM681" s="194"/>
      <c r="HN681" s="194"/>
      <c r="HO681" s="194"/>
      <c r="HP681" s="194"/>
      <c r="HQ681" s="194"/>
      <c r="HR681" s="194"/>
      <c r="HS681" s="194"/>
      <c r="HT681" s="194"/>
      <c r="HU681" s="194"/>
    </row>
    <row r="682" spans="1:229" x14ac:dyDescent="0.25">
      <c r="A682" s="17"/>
      <c r="B682" s="18"/>
      <c r="C682" s="18"/>
      <c r="D682" s="19"/>
      <c r="E682" s="18"/>
      <c r="F682" s="18"/>
      <c r="G682" s="36"/>
      <c r="H682" s="36"/>
      <c r="I682" s="36"/>
      <c r="J682" s="38"/>
      <c r="K682" s="38"/>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c r="CT682" s="37"/>
      <c r="CU682" s="37"/>
      <c r="CV682" s="37"/>
      <c r="CW682" s="37"/>
      <c r="CX682" s="37"/>
      <c r="CY682" s="37"/>
      <c r="CZ682" s="37"/>
      <c r="DA682" s="37"/>
      <c r="DB682" s="37"/>
      <c r="DC682" s="37"/>
      <c r="DD682" s="37"/>
      <c r="DE682" s="37"/>
      <c r="DF682" s="37"/>
      <c r="DG682" s="37"/>
      <c r="DH682" s="37"/>
      <c r="DI682" s="37"/>
      <c r="DJ682" s="37"/>
      <c r="DK682" s="37"/>
      <c r="DL682" s="37"/>
      <c r="DM682" s="37"/>
      <c r="DN682" s="37"/>
      <c r="DO682" s="37"/>
      <c r="DP682" s="37"/>
      <c r="DQ682" s="37"/>
      <c r="DR682" s="37"/>
      <c r="DS682" s="37"/>
      <c r="DT682" s="37"/>
      <c r="DU682" s="37"/>
      <c r="DV682" s="37"/>
      <c r="DW682" s="37"/>
      <c r="DX682" s="37"/>
      <c r="DY682" s="37"/>
      <c r="DZ682" s="37"/>
      <c r="EA682" s="37"/>
      <c r="EB682" s="37"/>
      <c r="EC682" s="37"/>
      <c r="ED682" s="37"/>
      <c r="EE682" s="37"/>
      <c r="EF682" s="37"/>
      <c r="EG682" s="37"/>
      <c r="EH682" s="37"/>
      <c r="EI682" s="37"/>
      <c r="EJ682" s="37"/>
      <c r="EK682" s="37"/>
      <c r="EL682" s="37"/>
      <c r="EM682" s="37"/>
      <c r="EN682" s="37"/>
      <c r="EO682" s="37"/>
      <c r="EP682" s="37"/>
      <c r="EQ682" s="37"/>
      <c r="ER682" s="37"/>
      <c r="ES682" s="37"/>
      <c r="ET682" s="37"/>
      <c r="EU682" s="37"/>
      <c r="EV682" s="37"/>
      <c r="EW682" s="37"/>
      <c r="EX682" s="37"/>
      <c r="EY682" s="37"/>
      <c r="EZ682" s="37"/>
      <c r="FA682" s="37"/>
      <c r="FB682" s="37"/>
      <c r="FC682" s="37"/>
      <c r="FD682" s="37"/>
      <c r="FE682" s="37"/>
      <c r="FF682" s="37"/>
      <c r="FG682" s="37"/>
      <c r="FH682" s="37"/>
      <c r="FI682" s="37"/>
      <c r="FJ682" s="37"/>
      <c r="FK682" s="37"/>
      <c r="FL682" s="37"/>
      <c r="FM682" s="37"/>
      <c r="FN682" s="37"/>
      <c r="FO682" s="37"/>
      <c r="FP682" s="37"/>
      <c r="FQ682" s="37"/>
      <c r="FR682" s="37"/>
      <c r="FS682" s="37"/>
      <c r="FT682" s="37"/>
      <c r="FU682" s="37"/>
      <c r="FV682" s="37"/>
      <c r="FW682" s="37"/>
      <c r="FX682" s="37"/>
      <c r="FY682" s="37"/>
      <c r="FZ682" s="37"/>
      <c r="GA682" s="194"/>
      <c r="GB682" s="194"/>
      <c r="GC682" s="194"/>
      <c r="GD682" s="194"/>
      <c r="GE682" s="194"/>
      <c r="GF682" s="194"/>
      <c r="GG682" s="194"/>
      <c r="GH682" s="194"/>
      <c r="GI682" s="194"/>
      <c r="GJ682" s="194"/>
      <c r="GK682" s="194"/>
      <c r="GL682" s="194"/>
      <c r="GM682" s="194">
        <f t="shared" si="71"/>
        <v>0</v>
      </c>
      <c r="GN682" s="194">
        <f t="shared" si="72"/>
        <v>0</v>
      </c>
      <c r="GO682" s="194"/>
      <c r="GP682" s="194"/>
      <c r="GQ682" s="194"/>
      <c r="GR682" s="194"/>
      <c r="GS682" s="194"/>
      <c r="GT682" s="194"/>
      <c r="GU682" s="194"/>
      <c r="GV682" s="194"/>
      <c r="GW682" s="194"/>
      <c r="GX682" s="194">
        <f t="shared" si="73"/>
        <v>0</v>
      </c>
      <c r="GY682" s="194"/>
      <c r="GZ682" s="194"/>
      <c r="HA682" s="194"/>
      <c r="HB682" s="194"/>
      <c r="HC682" s="194"/>
      <c r="HD682" s="194"/>
      <c r="HE682" s="194"/>
      <c r="HF682" s="194"/>
      <c r="HG682" s="194"/>
      <c r="HH682" s="194"/>
      <c r="HI682" s="194"/>
      <c r="HJ682" s="194"/>
      <c r="HK682" s="194"/>
      <c r="HL682" s="194"/>
      <c r="HM682" s="194"/>
      <c r="HN682" s="194"/>
      <c r="HO682" s="194"/>
      <c r="HP682" s="194"/>
      <c r="HQ682" s="194"/>
      <c r="HR682" s="194"/>
      <c r="HS682" s="194"/>
      <c r="HT682" s="194"/>
      <c r="HU682" s="194"/>
    </row>
    <row r="683" spans="1:229" x14ac:dyDescent="0.25">
      <c r="A683" s="17"/>
      <c r="B683" s="18"/>
      <c r="C683" s="18"/>
      <c r="D683" s="19"/>
      <c r="E683" s="18"/>
      <c r="F683" s="18"/>
      <c r="G683" s="36"/>
      <c r="H683" s="36"/>
      <c r="I683" s="36"/>
      <c r="J683" s="38"/>
      <c r="K683" s="38"/>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c r="CT683" s="37"/>
      <c r="CU683" s="37"/>
      <c r="CV683" s="37"/>
      <c r="CW683" s="37"/>
      <c r="CX683" s="37"/>
      <c r="CY683" s="37"/>
      <c r="CZ683" s="37"/>
      <c r="DA683" s="37"/>
      <c r="DB683" s="37"/>
      <c r="DC683" s="37"/>
      <c r="DD683" s="37"/>
      <c r="DE683" s="37"/>
      <c r="DF683" s="37"/>
      <c r="DG683" s="37"/>
      <c r="DH683" s="37"/>
      <c r="DI683" s="37"/>
      <c r="DJ683" s="37"/>
      <c r="DK683" s="37"/>
      <c r="DL683" s="37"/>
      <c r="DM683" s="37"/>
      <c r="DN683" s="37"/>
      <c r="DO683" s="37"/>
      <c r="DP683" s="37"/>
      <c r="DQ683" s="37"/>
      <c r="DR683" s="37"/>
      <c r="DS683" s="37"/>
      <c r="DT683" s="37"/>
      <c r="DU683" s="37"/>
      <c r="DV683" s="37"/>
      <c r="DW683" s="37"/>
      <c r="DX683" s="37"/>
      <c r="DY683" s="37"/>
      <c r="DZ683" s="37"/>
      <c r="EA683" s="37"/>
      <c r="EB683" s="37"/>
      <c r="EC683" s="37"/>
      <c r="ED683" s="37"/>
      <c r="EE683" s="37"/>
      <c r="EF683" s="37"/>
      <c r="EG683" s="37"/>
      <c r="EH683" s="37"/>
      <c r="EI683" s="37"/>
      <c r="EJ683" s="37"/>
      <c r="EK683" s="37"/>
      <c r="EL683" s="37"/>
      <c r="EM683" s="37"/>
      <c r="EN683" s="37"/>
      <c r="EO683" s="37"/>
      <c r="EP683" s="37"/>
      <c r="EQ683" s="37"/>
      <c r="ER683" s="37"/>
      <c r="ES683" s="37"/>
      <c r="ET683" s="37"/>
      <c r="EU683" s="37"/>
      <c r="EV683" s="37"/>
      <c r="EW683" s="37"/>
      <c r="EX683" s="37"/>
      <c r="EY683" s="37"/>
      <c r="EZ683" s="37"/>
      <c r="FA683" s="37"/>
      <c r="FB683" s="37"/>
      <c r="FC683" s="37"/>
      <c r="FD683" s="37"/>
      <c r="FE683" s="37"/>
      <c r="FF683" s="37"/>
      <c r="FG683" s="37"/>
      <c r="FH683" s="37"/>
      <c r="FI683" s="37"/>
      <c r="FJ683" s="37"/>
      <c r="FK683" s="37"/>
      <c r="FL683" s="37"/>
      <c r="FM683" s="37"/>
      <c r="FN683" s="37"/>
      <c r="FO683" s="37"/>
      <c r="FP683" s="37"/>
      <c r="FQ683" s="37"/>
      <c r="FR683" s="37"/>
      <c r="FS683" s="37"/>
      <c r="FT683" s="37"/>
      <c r="FU683" s="37"/>
      <c r="FV683" s="37"/>
      <c r="FW683" s="37"/>
      <c r="FX683" s="37"/>
      <c r="FY683" s="37"/>
      <c r="FZ683" s="37"/>
      <c r="GA683" s="194"/>
      <c r="GB683" s="194"/>
      <c r="GC683" s="194"/>
      <c r="GD683" s="194"/>
      <c r="GE683" s="194"/>
      <c r="GF683" s="194"/>
      <c r="GG683" s="194"/>
      <c r="GH683" s="194"/>
      <c r="GI683" s="194"/>
      <c r="GJ683" s="194"/>
      <c r="GK683" s="194"/>
      <c r="GL683" s="194"/>
      <c r="GM683" s="194">
        <f t="shared" si="71"/>
        <v>0</v>
      </c>
      <c r="GN683" s="194">
        <f t="shared" si="72"/>
        <v>0</v>
      </c>
      <c r="GO683" s="194"/>
      <c r="GP683" s="194"/>
      <c r="GQ683" s="194"/>
      <c r="GR683" s="194"/>
      <c r="GS683" s="194"/>
      <c r="GT683" s="194"/>
      <c r="GU683" s="194"/>
      <c r="GV683" s="194"/>
      <c r="GW683" s="194"/>
      <c r="GX683" s="194">
        <f t="shared" si="73"/>
        <v>0</v>
      </c>
      <c r="GY683" s="194"/>
      <c r="GZ683" s="194"/>
      <c r="HA683" s="194"/>
      <c r="HB683" s="194"/>
      <c r="HC683" s="194"/>
      <c r="HD683" s="194"/>
      <c r="HE683" s="194"/>
      <c r="HF683" s="194"/>
      <c r="HG683" s="194"/>
      <c r="HH683" s="194"/>
      <c r="HI683" s="194"/>
      <c r="HJ683" s="194"/>
      <c r="HK683" s="194"/>
      <c r="HL683" s="194"/>
      <c r="HM683" s="194"/>
      <c r="HN683" s="194"/>
      <c r="HO683" s="194"/>
      <c r="HP683" s="194"/>
      <c r="HQ683" s="194"/>
      <c r="HR683" s="194"/>
      <c r="HS683" s="194"/>
      <c r="HT683" s="194"/>
      <c r="HU683" s="194"/>
    </row>
    <row r="684" spans="1:229" x14ac:dyDescent="0.25">
      <c r="A684" s="17"/>
      <c r="B684" s="18"/>
      <c r="C684" s="18"/>
      <c r="D684" s="19"/>
      <c r="E684" s="18"/>
      <c r="F684" s="18"/>
      <c r="G684" s="36"/>
      <c r="H684" s="36"/>
      <c r="I684" s="36"/>
      <c r="J684" s="38"/>
      <c r="K684" s="38"/>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c r="CT684" s="37"/>
      <c r="CU684" s="37"/>
      <c r="CV684" s="37"/>
      <c r="CW684" s="37"/>
      <c r="CX684" s="37"/>
      <c r="CY684" s="37"/>
      <c r="CZ684" s="37"/>
      <c r="DA684" s="37"/>
      <c r="DB684" s="37"/>
      <c r="DC684" s="37"/>
      <c r="DD684" s="37"/>
      <c r="DE684" s="37"/>
      <c r="DF684" s="37"/>
      <c r="DG684" s="37"/>
      <c r="DH684" s="37"/>
      <c r="DI684" s="37"/>
      <c r="DJ684" s="37"/>
      <c r="DK684" s="37"/>
      <c r="DL684" s="37"/>
      <c r="DM684" s="37"/>
      <c r="DN684" s="37"/>
      <c r="DO684" s="37"/>
      <c r="DP684" s="37"/>
      <c r="DQ684" s="37"/>
      <c r="DR684" s="37"/>
      <c r="DS684" s="37"/>
      <c r="DT684" s="37"/>
      <c r="DU684" s="37"/>
      <c r="DV684" s="37"/>
      <c r="DW684" s="37"/>
      <c r="DX684" s="37"/>
      <c r="DY684" s="37"/>
      <c r="DZ684" s="37"/>
      <c r="EA684" s="37"/>
      <c r="EB684" s="37"/>
      <c r="EC684" s="37"/>
      <c r="ED684" s="37"/>
      <c r="EE684" s="37"/>
      <c r="EF684" s="37"/>
      <c r="EG684" s="37"/>
      <c r="EH684" s="37"/>
      <c r="EI684" s="37"/>
      <c r="EJ684" s="37"/>
      <c r="EK684" s="37"/>
      <c r="EL684" s="37"/>
      <c r="EM684" s="37"/>
      <c r="EN684" s="37"/>
      <c r="EO684" s="37"/>
      <c r="EP684" s="37"/>
      <c r="EQ684" s="37"/>
      <c r="ER684" s="37"/>
      <c r="ES684" s="37"/>
      <c r="ET684" s="37"/>
      <c r="EU684" s="37"/>
      <c r="EV684" s="37"/>
      <c r="EW684" s="37"/>
      <c r="EX684" s="37"/>
      <c r="EY684" s="37"/>
      <c r="EZ684" s="37"/>
      <c r="FA684" s="37"/>
      <c r="FB684" s="37"/>
      <c r="FC684" s="37"/>
      <c r="FD684" s="37"/>
      <c r="FE684" s="37"/>
      <c r="FF684" s="37"/>
      <c r="FG684" s="37"/>
      <c r="FH684" s="37"/>
      <c r="FI684" s="37"/>
      <c r="FJ684" s="37"/>
      <c r="FK684" s="37"/>
      <c r="FL684" s="37"/>
      <c r="FM684" s="37"/>
      <c r="FN684" s="37"/>
      <c r="FO684" s="37"/>
      <c r="FP684" s="37"/>
      <c r="FQ684" s="37"/>
      <c r="FR684" s="37"/>
      <c r="FS684" s="37"/>
      <c r="FT684" s="37"/>
      <c r="FU684" s="37"/>
      <c r="FV684" s="37"/>
      <c r="FW684" s="37"/>
      <c r="FX684" s="37"/>
      <c r="FY684" s="37"/>
      <c r="FZ684" s="37"/>
      <c r="GA684" s="194"/>
      <c r="GB684" s="194"/>
      <c r="GC684" s="194"/>
      <c r="GD684" s="194"/>
      <c r="GE684" s="194"/>
      <c r="GF684" s="194"/>
      <c r="GG684" s="194"/>
      <c r="GH684" s="194"/>
      <c r="GI684" s="194"/>
      <c r="GJ684" s="194"/>
      <c r="GK684" s="194"/>
      <c r="GL684" s="194"/>
      <c r="GM684" s="194">
        <f t="shared" si="71"/>
        <v>0</v>
      </c>
      <c r="GN684" s="194">
        <f t="shared" si="72"/>
        <v>0</v>
      </c>
      <c r="GO684" s="194"/>
      <c r="GP684" s="194"/>
      <c r="GQ684" s="194"/>
      <c r="GR684" s="194"/>
      <c r="GS684" s="194"/>
      <c r="GT684" s="194"/>
      <c r="GU684" s="194"/>
      <c r="GV684" s="194"/>
      <c r="GW684" s="194"/>
      <c r="GX684" s="194">
        <f t="shared" si="73"/>
        <v>0</v>
      </c>
      <c r="GY684" s="194"/>
      <c r="GZ684" s="194"/>
      <c r="HA684" s="194"/>
      <c r="HB684" s="194"/>
      <c r="HC684" s="194"/>
      <c r="HD684" s="194"/>
      <c r="HE684" s="194"/>
      <c r="HF684" s="194"/>
      <c r="HG684" s="194"/>
      <c r="HH684" s="194"/>
      <c r="HI684" s="194"/>
      <c r="HJ684" s="194"/>
      <c r="HK684" s="194"/>
      <c r="HL684" s="194"/>
      <c r="HM684" s="194"/>
      <c r="HN684" s="194"/>
      <c r="HO684" s="194"/>
      <c r="HP684" s="194"/>
      <c r="HQ684" s="194"/>
      <c r="HR684" s="194"/>
      <c r="HS684" s="194"/>
      <c r="HT684" s="194"/>
      <c r="HU684" s="194"/>
    </row>
    <row r="685" spans="1:229" x14ac:dyDescent="0.25">
      <c r="A685" s="17"/>
      <c r="B685" s="18"/>
      <c r="C685" s="18"/>
      <c r="D685" s="19"/>
      <c r="E685" s="18"/>
      <c r="F685" s="18"/>
      <c r="G685" s="36"/>
      <c r="H685" s="36"/>
      <c r="I685" s="36"/>
      <c r="J685" s="38"/>
      <c r="K685" s="38"/>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c r="CT685" s="37"/>
      <c r="CU685" s="37"/>
      <c r="CV685" s="37"/>
      <c r="CW685" s="37"/>
      <c r="CX685" s="37"/>
      <c r="CY685" s="37"/>
      <c r="CZ685" s="37"/>
      <c r="DA685" s="37"/>
      <c r="DB685" s="37"/>
      <c r="DC685" s="37"/>
      <c r="DD685" s="37"/>
      <c r="DE685" s="37"/>
      <c r="DF685" s="37"/>
      <c r="DG685" s="37"/>
      <c r="DH685" s="37"/>
      <c r="DI685" s="37"/>
      <c r="DJ685" s="37"/>
      <c r="DK685" s="37"/>
      <c r="DL685" s="37"/>
      <c r="DM685" s="37"/>
      <c r="DN685" s="37"/>
      <c r="DO685" s="37"/>
      <c r="DP685" s="37"/>
      <c r="DQ685" s="37"/>
      <c r="DR685" s="37"/>
      <c r="DS685" s="37"/>
      <c r="DT685" s="37"/>
      <c r="DU685" s="37"/>
      <c r="DV685" s="37"/>
      <c r="DW685" s="37"/>
      <c r="DX685" s="37"/>
      <c r="DY685" s="37"/>
      <c r="DZ685" s="37"/>
      <c r="EA685" s="37"/>
      <c r="EB685" s="37"/>
      <c r="EC685" s="37"/>
      <c r="ED685" s="37"/>
      <c r="EE685" s="37"/>
      <c r="EF685" s="37"/>
      <c r="EG685" s="37"/>
      <c r="EH685" s="37"/>
      <c r="EI685" s="37"/>
      <c r="EJ685" s="37"/>
      <c r="EK685" s="37"/>
      <c r="EL685" s="37"/>
      <c r="EM685" s="37"/>
      <c r="EN685" s="37"/>
      <c r="EO685" s="37"/>
      <c r="EP685" s="37"/>
      <c r="EQ685" s="37"/>
      <c r="ER685" s="37"/>
      <c r="ES685" s="37"/>
      <c r="ET685" s="37"/>
      <c r="EU685" s="37"/>
      <c r="EV685" s="37"/>
      <c r="EW685" s="37"/>
      <c r="EX685" s="37"/>
      <c r="EY685" s="37"/>
      <c r="EZ685" s="37"/>
      <c r="FA685" s="37"/>
      <c r="FB685" s="37"/>
      <c r="FC685" s="37"/>
      <c r="FD685" s="37"/>
      <c r="FE685" s="37"/>
      <c r="FF685" s="37"/>
      <c r="FG685" s="37"/>
      <c r="FH685" s="37"/>
      <c r="FI685" s="37"/>
      <c r="FJ685" s="37"/>
      <c r="FK685" s="37"/>
      <c r="FL685" s="37"/>
      <c r="FM685" s="37"/>
      <c r="FN685" s="37"/>
      <c r="FO685" s="37"/>
      <c r="FP685" s="37"/>
      <c r="FQ685" s="37"/>
      <c r="FR685" s="37"/>
      <c r="FS685" s="37"/>
      <c r="FT685" s="37"/>
      <c r="FU685" s="37"/>
      <c r="FV685" s="37"/>
      <c r="FW685" s="37"/>
      <c r="FX685" s="37"/>
      <c r="FY685" s="37"/>
      <c r="FZ685" s="37"/>
      <c r="GA685" s="194"/>
      <c r="GB685" s="194"/>
      <c r="GC685" s="194"/>
      <c r="GD685" s="194"/>
      <c r="GE685" s="194"/>
      <c r="GF685" s="194"/>
      <c r="GG685" s="194"/>
      <c r="GH685" s="194"/>
      <c r="GI685" s="194"/>
      <c r="GJ685" s="194"/>
      <c r="GK685" s="194"/>
      <c r="GL685" s="194"/>
      <c r="GM685" s="194">
        <f t="shared" si="71"/>
        <v>0</v>
      </c>
      <c r="GN685" s="194">
        <f t="shared" si="72"/>
        <v>0</v>
      </c>
      <c r="GO685" s="194"/>
      <c r="GP685" s="194"/>
      <c r="GQ685" s="194"/>
      <c r="GR685" s="194"/>
      <c r="GS685" s="194"/>
      <c r="GT685" s="194"/>
      <c r="GU685" s="194"/>
      <c r="GV685" s="194"/>
      <c r="GW685" s="194"/>
      <c r="GX685" s="194">
        <f t="shared" si="73"/>
        <v>0</v>
      </c>
      <c r="GY685" s="194"/>
      <c r="GZ685" s="194"/>
      <c r="HA685" s="194"/>
      <c r="HB685" s="194"/>
      <c r="HC685" s="194"/>
      <c r="HD685" s="194"/>
      <c r="HE685" s="194"/>
      <c r="HF685" s="194"/>
      <c r="HG685" s="194"/>
      <c r="HH685" s="194"/>
      <c r="HI685" s="194"/>
      <c r="HJ685" s="194"/>
      <c r="HK685" s="194"/>
      <c r="HL685" s="194"/>
      <c r="HM685" s="194"/>
      <c r="HN685" s="194"/>
      <c r="HO685" s="194"/>
      <c r="HP685" s="194"/>
      <c r="HQ685" s="194"/>
      <c r="HR685" s="194"/>
      <c r="HS685" s="194"/>
      <c r="HT685" s="194"/>
      <c r="HU685" s="194"/>
    </row>
    <row r="686" spans="1:229" x14ac:dyDescent="0.25">
      <c r="A686" s="17"/>
      <c r="B686" s="18"/>
      <c r="C686" s="18"/>
      <c r="D686" s="19"/>
      <c r="E686" s="18"/>
      <c r="F686" s="18"/>
      <c r="G686" s="36"/>
      <c r="H686" s="36"/>
      <c r="I686" s="36"/>
      <c r="J686" s="38"/>
      <c r="K686" s="38"/>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c r="CT686" s="37"/>
      <c r="CU686" s="37"/>
      <c r="CV686" s="37"/>
      <c r="CW686" s="37"/>
      <c r="CX686" s="37"/>
      <c r="CY686" s="37"/>
      <c r="CZ686" s="37"/>
      <c r="DA686" s="37"/>
      <c r="DB686" s="37"/>
      <c r="DC686" s="37"/>
      <c r="DD686" s="37"/>
      <c r="DE686" s="37"/>
      <c r="DF686" s="37"/>
      <c r="DG686" s="37"/>
      <c r="DH686" s="37"/>
      <c r="DI686" s="37"/>
      <c r="DJ686" s="37"/>
      <c r="DK686" s="37"/>
      <c r="DL686" s="37"/>
      <c r="DM686" s="37"/>
      <c r="DN686" s="37"/>
      <c r="DO686" s="37"/>
      <c r="DP686" s="37"/>
      <c r="DQ686" s="37"/>
      <c r="DR686" s="37"/>
      <c r="DS686" s="37"/>
      <c r="DT686" s="37"/>
      <c r="DU686" s="37"/>
      <c r="DV686" s="37"/>
      <c r="DW686" s="37"/>
      <c r="DX686" s="37"/>
      <c r="DY686" s="37"/>
      <c r="DZ686" s="37"/>
      <c r="EA686" s="37"/>
      <c r="EB686" s="37"/>
      <c r="EC686" s="37"/>
      <c r="ED686" s="37"/>
      <c r="EE686" s="37"/>
      <c r="EF686" s="37"/>
      <c r="EG686" s="37"/>
      <c r="EH686" s="37"/>
      <c r="EI686" s="37"/>
      <c r="EJ686" s="37"/>
      <c r="EK686" s="37"/>
      <c r="EL686" s="37"/>
      <c r="EM686" s="37"/>
      <c r="EN686" s="37"/>
      <c r="EO686" s="37"/>
      <c r="EP686" s="37"/>
      <c r="EQ686" s="37"/>
      <c r="ER686" s="37"/>
      <c r="ES686" s="37"/>
      <c r="ET686" s="37"/>
      <c r="EU686" s="37"/>
      <c r="EV686" s="37"/>
      <c r="EW686" s="37"/>
      <c r="EX686" s="37"/>
      <c r="EY686" s="37"/>
      <c r="EZ686" s="37"/>
      <c r="FA686" s="37"/>
      <c r="FB686" s="37"/>
      <c r="FC686" s="37"/>
      <c r="FD686" s="37"/>
      <c r="FE686" s="37"/>
      <c r="FF686" s="37"/>
      <c r="FG686" s="37"/>
      <c r="FH686" s="37"/>
      <c r="FI686" s="37"/>
      <c r="FJ686" s="37"/>
      <c r="FK686" s="37"/>
      <c r="FL686" s="37"/>
      <c r="FM686" s="37"/>
      <c r="FN686" s="37"/>
      <c r="FO686" s="37"/>
      <c r="FP686" s="37"/>
      <c r="FQ686" s="37"/>
      <c r="FR686" s="37"/>
      <c r="FS686" s="37"/>
      <c r="FT686" s="37"/>
      <c r="FU686" s="37"/>
      <c r="FV686" s="37"/>
      <c r="FW686" s="37"/>
      <c r="FX686" s="37"/>
      <c r="FY686" s="37"/>
      <c r="FZ686" s="37"/>
      <c r="GA686" s="194"/>
      <c r="GB686" s="194"/>
      <c r="GC686" s="194"/>
      <c r="GD686" s="194"/>
      <c r="GE686" s="194"/>
      <c r="GF686" s="194"/>
      <c r="GG686" s="194"/>
      <c r="GH686" s="194"/>
      <c r="GI686" s="194"/>
      <c r="GJ686" s="194"/>
      <c r="GK686" s="194"/>
      <c r="GL686" s="194"/>
      <c r="GM686" s="194">
        <f t="shared" si="71"/>
        <v>0</v>
      </c>
      <c r="GN686" s="194">
        <f t="shared" si="72"/>
        <v>0</v>
      </c>
      <c r="GO686" s="194"/>
      <c r="GP686" s="194"/>
      <c r="GQ686" s="194"/>
      <c r="GR686" s="194"/>
      <c r="GS686" s="194"/>
      <c r="GT686" s="194"/>
      <c r="GU686" s="194"/>
      <c r="GV686" s="194"/>
      <c r="GW686" s="194"/>
      <c r="GX686" s="194">
        <f t="shared" si="73"/>
        <v>0</v>
      </c>
      <c r="GY686" s="194"/>
      <c r="GZ686" s="194"/>
      <c r="HA686" s="194"/>
      <c r="HB686" s="194"/>
      <c r="HC686" s="194"/>
      <c r="HD686" s="194"/>
      <c r="HE686" s="194"/>
      <c r="HF686" s="194"/>
      <c r="HG686" s="194"/>
      <c r="HH686" s="194"/>
      <c r="HI686" s="194"/>
      <c r="HJ686" s="194"/>
      <c r="HK686" s="194"/>
      <c r="HL686" s="194"/>
      <c r="HM686" s="194"/>
      <c r="HN686" s="194"/>
      <c r="HO686" s="194"/>
      <c r="HP686" s="194"/>
      <c r="HQ686" s="194"/>
      <c r="HR686" s="194"/>
      <c r="HS686" s="194"/>
      <c r="HT686" s="194"/>
      <c r="HU686" s="194"/>
    </row>
    <row r="687" spans="1:229" x14ac:dyDescent="0.25">
      <c r="A687" s="17"/>
      <c r="B687" s="18"/>
      <c r="C687" s="18"/>
      <c r="D687" s="19"/>
      <c r="E687" s="18"/>
      <c r="F687" s="18"/>
      <c r="G687" s="36"/>
      <c r="H687" s="36"/>
      <c r="I687" s="36"/>
      <c r="J687" s="38"/>
      <c r="K687" s="38"/>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c r="CT687" s="37"/>
      <c r="CU687" s="37"/>
      <c r="CV687" s="37"/>
      <c r="CW687" s="37"/>
      <c r="CX687" s="37"/>
      <c r="CY687" s="37"/>
      <c r="CZ687" s="37"/>
      <c r="DA687" s="37"/>
      <c r="DB687" s="37"/>
      <c r="DC687" s="37"/>
      <c r="DD687" s="37"/>
      <c r="DE687" s="37"/>
      <c r="DF687" s="37"/>
      <c r="DG687" s="37"/>
      <c r="DH687" s="37"/>
      <c r="DI687" s="37"/>
      <c r="DJ687" s="37"/>
      <c r="DK687" s="37"/>
      <c r="DL687" s="37"/>
      <c r="DM687" s="37"/>
      <c r="DN687" s="37"/>
      <c r="DO687" s="37"/>
      <c r="DP687" s="37"/>
      <c r="DQ687" s="37"/>
      <c r="DR687" s="37"/>
      <c r="DS687" s="37"/>
      <c r="DT687" s="37"/>
      <c r="DU687" s="37"/>
      <c r="DV687" s="37"/>
      <c r="DW687" s="37"/>
      <c r="DX687" s="37"/>
      <c r="DY687" s="37"/>
      <c r="DZ687" s="37"/>
      <c r="EA687" s="37"/>
      <c r="EB687" s="37"/>
      <c r="EC687" s="37"/>
      <c r="ED687" s="37"/>
      <c r="EE687" s="37"/>
      <c r="EF687" s="37"/>
      <c r="EG687" s="37"/>
      <c r="EH687" s="37"/>
      <c r="EI687" s="37"/>
      <c r="EJ687" s="37"/>
      <c r="EK687" s="37"/>
      <c r="EL687" s="37"/>
      <c r="EM687" s="37"/>
      <c r="EN687" s="37"/>
      <c r="EO687" s="37"/>
      <c r="EP687" s="37"/>
      <c r="EQ687" s="37"/>
      <c r="ER687" s="37"/>
      <c r="ES687" s="37"/>
      <c r="ET687" s="37"/>
      <c r="EU687" s="37"/>
      <c r="EV687" s="37"/>
      <c r="EW687" s="37"/>
      <c r="EX687" s="37"/>
      <c r="EY687" s="37"/>
      <c r="EZ687" s="37"/>
      <c r="FA687" s="37"/>
      <c r="FB687" s="37"/>
      <c r="FC687" s="37"/>
      <c r="FD687" s="37"/>
      <c r="FE687" s="37"/>
      <c r="FF687" s="37"/>
      <c r="FG687" s="37"/>
      <c r="FH687" s="37"/>
      <c r="FI687" s="37"/>
      <c r="FJ687" s="37"/>
      <c r="FK687" s="37"/>
      <c r="FL687" s="37"/>
      <c r="FM687" s="37"/>
      <c r="FN687" s="37"/>
      <c r="FO687" s="37"/>
      <c r="FP687" s="37"/>
      <c r="FQ687" s="37"/>
      <c r="FR687" s="37"/>
      <c r="FS687" s="37"/>
      <c r="FT687" s="37"/>
      <c r="FU687" s="37"/>
      <c r="FV687" s="37"/>
      <c r="FW687" s="37"/>
      <c r="FX687" s="37"/>
      <c r="FY687" s="37"/>
      <c r="FZ687" s="37"/>
      <c r="GA687" s="194"/>
      <c r="GB687" s="194"/>
      <c r="GC687" s="194"/>
      <c r="GD687" s="194"/>
      <c r="GE687" s="194"/>
      <c r="GF687" s="194"/>
      <c r="GG687" s="194"/>
      <c r="GH687" s="194"/>
      <c r="GI687" s="194"/>
      <c r="GJ687" s="194"/>
      <c r="GK687" s="194"/>
      <c r="GL687" s="194"/>
      <c r="GM687" s="194">
        <f t="shared" si="71"/>
        <v>0</v>
      </c>
      <c r="GN687" s="194">
        <f t="shared" si="72"/>
        <v>0</v>
      </c>
      <c r="GO687" s="194"/>
      <c r="GP687" s="194"/>
      <c r="GQ687" s="194"/>
      <c r="GR687" s="194"/>
      <c r="GS687" s="194"/>
      <c r="GT687" s="194"/>
      <c r="GU687" s="194"/>
      <c r="GV687" s="194"/>
      <c r="GW687" s="194"/>
      <c r="GX687" s="194">
        <f t="shared" si="73"/>
        <v>0</v>
      </c>
      <c r="GY687" s="194"/>
      <c r="GZ687" s="194"/>
      <c r="HA687" s="194"/>
      <c r="HB687" s="194"/>
      <c r="HC687" s="194"/>
      <c r="HD687" s="194"/>
      <c r="HE687" s="194"/>
      <c r="HF687" s="194"/>
      <c r="HG687" s="194"/>
      <c r="HH687" s="194"/>
      <c r="HI687" s="194"/>
      <c r="HJ687" s="194"/>
      <c r="HK687" s="194"/>
      <c r="HL687" s="194"/>
      <c r="HM687" s="194"/>
      <c r="HN687" s="194"/>
      <c r="HO687" s="194"/>
      <c r="HP687" s="194"/>
      <c r="HQ687" s="194"/>
      <c r="HR687" s="194"/>
      <c r="HS687" s="194"/>
      <c r="HT687" s="194"/>
      <c r="HU687" s="194"/>
    </row>
    <row r="688" spans="1:229" x14ac:dyDescent="0.25">
      <c r="A688" s="17"/>
      <c r="B688" s="18"/>
      <c r="C688" s="18"/>
      <c r="D688" s="19"/>
      <c r="E688" s="18"/>
      <c r="F688" s="18"/>
      <c r="G688" s="36"/>
      <c r="H688" s="36"/>
      <c r="I688" s="36"/>
      <c r="J688" s="38"/>
      <c r="K688" s="38"/>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c r="CT688" s="37"/>
      <c r="CU688" s="37"/>
      <c r="CV688" s="37"/>
      <c r="CW688" s="37"/>
      <c r="CX688" s="37"/>
      <c r="CY688" s="37"/>
      <c r="CZ688" s="37"/>
      <c r="DA688" s="37"/>
      <c r="DB688" s="37"/>
      <c r="DC688" s="37"/>
      <c r="DD688" s="37"/>
      <c r="DE688" s="37"/>
      <c r="DF688" s="37"/>
      <c r="DG688" s="37"/>
      <c r="DH688" s="37"/>
      <c r="DI688" s="37"/>
      <c r="DJ688" s="37"/>
      <c r="DK688" s="37"/>
      <c r="DL688" s="37"/>
      <c r="DM688" s="37"/>
      <c r="DN688" s="37"/>
      <c r="DO688" s="37"/>
      <c r="DP688" s="37"/>
      <c r="DQ688" s="37"/>
      <c r="DR688" s="37"/>
      <c r="DS688" s="37"/>
      <c r="DT688" s="37"/>
      <c r="DU688" s="37"/>
      <c r="DV688" s="37"/>
      <c r="DW688" s="37"/>
      <c r="DX688" s="37"/>
      <c r="DY688" s="37"/>
      <c r="DZ688" s="37"/>
      <c r="EA688" s="37"/>
      <c r="EB688" s="37"/>
      <c r="EC688" s="37"/>
      <c r="ED688" s="37"/>
      <c r="EE688" s="37"/>
      <c r="EF688" s="37"/>
      <c r="EG688" s="37"/>
      <c r="EH688" s="37"/>
      <c r="EI688" s="37"/>
      <c r="EJ688" s="37"/>
      <c r="EK688" s="37"/>
      <c r="EL688" s="37"/>
      <c r="EM688" s="37"/>
      <c r="EN688" s="37"/>
      <c r="EO688" s="37"/>
      <c r="EP688" s="37"/>
      <c r="EQ688" s="37"/>
      <c r="ER688" s="37"/>
      <c r="ES688" s="37"/>
      <c r="ET688" s="37"/>
      <c r="EU688" s="37"/>
      <c r="EV688" s="37"/>
      <c r="EW688" s="37"/>
      <c r="EX688" s="37"/>
      <c r="EY688" s="37"/>
      <c r="EZ688" s="37"/>
      <c r="FA688" s="37"/>
      <c r="FB688" s="37"/>
      <c r="FC688" s="37"/>
      <c r="FD688" s="37"/>
      <c r="FE688" s="37"/>
      <c r="FF688" s="37"/>
      <c r="FG688" s="37"/>
      <c r="FH688" s="37"/>
      <c r="FI688" s="37"/>
      <c r="FJ688" s="37"/>
      <c r="FK688" s="37"/>
      <c r="FL688" s="37"/>
      <c r="FM688" s="37"/>
      <c r="FN688" s="37"/>
      <c r="FO688" s="37"/>
      <c r="FP688" s="37"/>
      <c r="FQ688" s="37"/>
      <c r="FR688" s="37"/>
      <c r="FS688" s="37"/>
      <c r="FT688" s="37"/>
      <c r="FU688" s="37"/>
      <c r="FV688" s="37"/>
      <c r="FW688" s="37"/>
      <c r="FX688" s="37"/>
      <c r="FY688" s="37"/>
      <c r="FZ688" s="37"/>
      <c r="GA688" s="194"/>
      <c r="GB688" s="194"/>
      <c r="GC688" s="194"/>
      <c r="GD688" s="194"/>
      <c r="GE688" s="194"/>
      <c r="GF688" s="194"/>
      <c r="GG688" s="194"/>
      <c r="GH688" s="194"/>
      <c r="GI688" s="194"/>
      <c r="GJ688" s="194"/>
      <c r="GK688" s="194"/>
      <c r="GL688" s="194"/>
      <c r="GM688" s="194">
        <f t="shared" si="71"/>
        <v>0</v>
      </c>
      <c r="GN688" s="194">
        <f t="shared" si="72"/>
        <v>0</v>
      </c>
      <c r="GO688" s="194"/>
      <c r="GP688" s="194"/>
      <c r="GQ688" s="194"/>
      <c r="GR688" s="194"/>
      <c r="GS688" s="194"/>
      <c r="GT688" s="194"/>
      <c r="GU688" s="194"/>
      <c r="GV688" s="194"/>
      <c r="GW688" s="194"/>
      <c r="GX688" s="194">
        <f t="shared" si="73"/>
        <v>0</v>
      </c>
      <c r="GY688" s="194"/>
      <c r="GZ688" s="194"/>
      <c r="HA688" s="194"/>
      <c r="HB688" s="194"/>
      <c r="HC688" s="194"/>
      <c r="HD688" s="194"/>
      <c r="HE688" s="194"/>
      <c r="HF688" s="194"/>
      <c r="HG688" s="194"/>
      <c r="HH688" s="194"/>
      <c r="HI688" s="194"/>
      <c r="HJ688" s="194"/>
      <c r="HK688" s="194"/>
      <c r="HL688" s="194"/>
      <c r="HM688" s="194"/>
      <c r="HN688" s="194"/>
      <c r="HO688" s="194"/>
      <c r="HP688" s="194"/>
      <c r="HQ688" s="194"/>
      <c r="HR688" s="194"/>
      <c r="HS688" s="194"/>
      <c r="HT688" s="194"/>
      <c r="HU688" s="194"/>
    </row>
    <row r="689" spans="1:229" x14ac:dyDescent="0.25">
      <c r="A689" s="17"/>
      <c r="B689" s="18"/>
      <c r="C689" s="18"/>
      <c r="D689" s="19"/>
      <c r="E689" s="18"/>
      <c r="F689" s="18"/>
      <c r="G689" s="36"/>
      <c r="H689" s="36"/>
      <c r="I689" s="36"/>
      <c r="J689" s="38"/>
      <c r="K689" s="38"/>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c r="CT689" s="37"/>
      <c r="CU689" s="37"/>
      <c r="CV689" s="37"/>
      <c r="CW689" s="37"/>
      <c r="CX689" s="37"/>
      <c r="CY689" s="37"/>
      <c r="CZ689" s="37"/>
      <c r="DA689" s="37"/>
      <c r="DB689" s="37"/>
      <c r="DC689" s="37"/>
      <c r="DD689" s="37"/>
      <c r="DE689" s="37"/>
      <c r="DF689" s="37"/>
      <c r="DG689" s="37"/>
      <c r="DH689" s="37"/>
      <c r="DI689" s="37"/>
      <c r="DJ689" s="37"/>
      <c r="DK689" s="37"/>
      <c r="DL689" s="37"/>
      <c r="DM689" s="37"/>
      <c r="DN689" s="37"/>
      <c r="DO689" s="37"/>
      <c r="DP689" s="37"/>
      <c r="DQ689" s="37"/>
      <c r="DR689" s="37"/>
      <c r="DS689" s="37"/>
      <c r="DT689" s="37"/>
      <c r="DU689" s="37"/>
      <c r="DV689" s="37"/>
      <c r="DW689" s="37"/>
      <c r="DX689" s="37"/>
      <c r="DY689" s="37"/>
      <c r="DZ689" s="37"/>
      <c r="EA689" s="37"/>
      <c r="EB689" s="37"/>
      <c r="EC689" s="37"/>
      <c r="ED689" s="37"/>
      <c r="EE689" s="37"/>
      <c r="EF689" s="37"/>
      <c r="EG689" s="37"/>
      <c r="EH689" s="37"/>
      <c r="EI689" s="37"/>
      <c r="EJ689" s="37"/>
      <c r="EK689" s="37"/>
      <c r="EL689" s="37"/>
      <c r="EM689" s="37"/>
      <c r="EN689" s="37"/>
      <c r="EO689" s="37"/>
      <c r="EP689" s="37"/>
      <c r="EQ689" s="37"/>
      <c r="ER689" s="37"/>
      <c r="ES689" s="37"/>
      <c r="ET689" s="37"/>
      <c r="EU689" s="37"/>
      <c r="EV689" s="37"/>
      <c r="EW689" s="37"/>
      <c r="EX689" s="37"/>
      <c r="EY689" s="37"/>
      <c r="EZ689" s="37"/>
      <c r="FA689" s="37"/>
      <c r="FB689" s="37"/>
      <c r="FC689" s="37"/>
      <c r="FD689" s="37"/>
      <c r="FE689" s="37"/>
      <c r="FF689" s="37"/>
      <c r="FG689" s="37"/>
      <c r="FH689" s="37"/>
      <c r="FI689" s="37"/>
      <c r="FJ689" s="37"/>
      <c r="FK689" s="37"/>
      <c r="FL689" s="37"/>
      <c r="FM689" s="37"/>
      <c r="FN689" s="37"/>
      <c r="FO689" s="37"/>
      <c r="FP689" s="37"/>
      <c r="FQ689" s="37"/>
      <c r="FR689" s="37"/>
      <c r="FS689" s="37"/>
      <c r="FT689" s="37"/>
      <c r="FU689" s="37"/>
      <c r="FV689" s="37"/>
      <c r="FW689" s="37"/>
      <c r="FX689" s="37"/>
      <c r="FY689" s="37"/>
      <c r="FZ689" s="37"/>
      <c r="GA689" s="194"/>
      <c r="GB689" s="194"/>
      <c r="GC689" s="194"/>
      <c r="GD689" s="194"/>
      <c r="GE689" s="194"/>
      <c r="GF689" s="194"/>
      <c r="GG689" s="194"/>
      <c r="GH689" s="194"/>
      <c r="GI689" s="194"/>
      <c r="GJ689" s="194"/>
      <c r="GK689" s="194"/>
      <c r="GL689" s="194"/>
      <c r="GM689" s="194">
        <f t="shared" si="71"/>
        <v>0</v>
      </c>
      <c r="GN689" s="194">
        <f t="shared" si="72"/>
        <v>0</v>
      </c>
      <c r="GO689" s="194"/>
      <c r="GP689" s="194"/>
      <c r="GQ689" s="194"/>
      <c r="GR689" s="194"/>
      <c r="GS689" s="194"/>
      <c r="GT689" s="194"/>
      <c r="GU689" s="194"/>
      <c r="GV689" s="194"/>
      <c r="GW689" s="194"/>
      <c r="GX689" s="194">
        <f t="shared" si="73"/>
        <v>0</v>
      </c>
      <c r="GY689" s="194"/>
      <c r="GZ689" s="194"/>
      <c r="HA689" s="194"/>
      <c r="HB689" s="194"/>
      <c r="HC689" s="194"/>
      <c r="HD689" s="194"/>
      <c r="HE689" s="194"/>
      <c r="HF689" s="194"/>
      <c r="HG689" s="194"/>
      <c r="HH689" s="194"/>
      <c r="HI689" s="194"/>
      <c r="HJ689" s="194"/>
      <c r="HK689" s="194"/>
      <c r="HL689" s="194"/>
      <c r="HM689" s="194"/>
      <c r="HN689" s="194"/>
      <c r="HO689" s="194"/>
      <c r="HP689" s="194"/>
      <c r="HQ689" s="194"/>
      <c r="HR689" s="194"/>
      <c r="HS689" s="194"/>
      <c r="HT689" s="194"/>
      <c r="HU689" s="194"/>
    </row>
    <row r="690" spans="1:229" x14ac:dyDescent="0.25">
      <c r="A690" s="17"/>
      <c r="B690" s="18"/>
      <c r="C690" s="18"/>
      <c r="D690" s="19"/>
      <c r="E690" s="18"/>
      <c r="F690" s="18"/>
      <c r="G690" s="36"/>
      <c r="H690" s="36"/>
      <c r="I690" s="36"/>
      <c r="J690" s="38"/>
      <c r="K690" s="38"/>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c r="CT690" s="37"/>
      <c r="CU690" s="37"/>
      <c r="CV690" s="37"/>
      <c r="CW690" s="37"/>
      <c r="CX690" s="37"/>
      <c r="CY690" s="37"/>
      <c r="CZ690" s="37"/>
      <c r="DA690" s="37"/>
      <c r="DB690" s="37"/>
      <c r="DC690" s="37"/>
      <c r="DD690" s="37"/>
      <c r="DE690" s="37"/>
      <c r="DF690" s="37"/>
      <c r="DG690" s="37"/>
      <c r="DH690" s="37"/>
      <c r="DI690" s="37"/>
      <c r="DJ690" s="37"/>
      <c r="DK690" s="37"/>
      <c r="DL690" s="37"/>
      <c r="DM690" s="37"/>
      <c r="DN690" s="37"/>
      <c r="DO690" s="37"/>
      <c r="DP690" s="37"/>
      <c r="DQ690" s="37"/>
      <c r="DR690" s="37"/>
      <c r="DS690" s="37"/>
      <c r="DT690" s="37"/>
      <c r="DU690" s="37"/>
      <c r="DV690" s="37"/>
      <c r="DW690" s="37"/>
      <c r="DX690" s="37"/>
      <c r="DY690" s="37"/>
      <c r="DZ690" s="37"/>
      <c r="EA690" s="37"/>
      <c r="EB690" s="37"/>
      <c r="EC690" s="37"/>
      <c r="ED690" s="37"/>
      <c r="EE690" s="37"/>
      <c r="EF690" s="37"/>
      <c r="EG690" s="37"/>
      <c r="EH690" s="37"/>
      <c r="EI690" s="37"/>
      <c r="EJ690" s="37"/>
      <c r="EK690" s="37"/>
      <c r="EL690" s="37"/>
      <c r="EM690" s="37"/>
      <c r="EN690" s="37"/>
      <c r="EO690" s="37"/>
      <c r="EP690" s="37"/>
      <c r="EQ690" s="37"/>
      <c r="ER690" s="37"/>
      <c r="ES690" s="37"/>
      <c r="ET690" s="37"/>
      <c r="EU690" s="37"/>
      <c r="EV690" s="37"/>
      <c r="EW690" s="37"/>
      <c r="EX690" s="37"/>
      <c r="EY690" s="37"/>
      <c r="EZ690" s="37"/>
      <c r="FA690" s="37"/>
      <c r="FB690" s="37"/>
      <c r="FC690" s="37"/>
      <c r="FD690" s="37"/>
      <c r="FE690" s="37"/>
      <c r="FF690" s="37"/>
      <c r="FG690" s="37"/>
      <c r="FH690" s="37"/>
      <c r="FI690" s="37"/>
      <c r="FJ690" s="37"/>
      <c r="FK690" s="37"/>
      <c r="FL690" s="37"/>
      <c r="FM690" s="37"/>
      <c r="FN690" s="37"/>
      <c r="FO690" s="37"/>
      <c r="FP690" s="37"/>
      <c r="FQ690" s="37"/>
      <c r="FR690" s="37"/>
      <c r="FS690" s="37"/>
      <c r="FT690" s="37"/>
      <c r="FU690" s="37"/>
      <c r="FV690" s="37"/>
      <c r="FW690" s="37"/>
      <c r="FX690" s="37"/>
      <c r="FY690" s="37"/>
      <c r="FZ690" s="37"/>
      <c r="GA690" s="194"/>
      <c r="GB690" s="194"/>
      <c r="GC690" s="194"/>
      <c r="GD690" s="194"/>
      <c r="GE690" s="194"/>
      <c r="GF690" s="194"/>
      <c r="GG690" s="194"/>
      <c r="GH690" s="194"/>
      <c r="GI690" s="194"/>
      <c r="GJ690" s="194"/>
      <c r="GK690" s="194"/>
      <c r="GL690" s="194"/>
      <c r="GM690" s="194">
        <f t="shared" si="71"/>
        <v>0</v>
      </c>
      <c r="GN690" s="194">
        <f t="shared" si="72"/>
        <v>0</v>
      </c>
      <c r="GO690" s="194"/>
      <c r="GP690" s="194"/>
      <c r="GQ690" s="194"/>
      <c r="GR690" s="194"/>
      <c r="GS690" s="194"/>
      <c r="GT690" s="194"/>
      <c r="GU690" s="194"/>
      <c r="GV690" s="194"/>
      <c r="GW690" s="194"/>
      <c r="GX690" s="194">
        <f t="shared" si="73"/>
        <v>0</v>
      </c>
      <c r="GY690" s="194"/>
      <c r="GZ690" s="194"/>
      <c r="HA690" s="194"/>
      <c r="HB690" s="194"/>
      <c r="HC690" s="194"/>
      <c r="HD690" s="194"/>
      <c r="HE690" s="194"/>
      <c r="HF690" s="194"/>
      <c r="HG690" s="194"/>
      <c r="HH690" s="194"/>
      <c r="HI690" s="194"/>
      <c r="HJ690" s="194"/>
      <c r="HK690" s="194"/>
      <c r="HL690" s="194"/>
      <c r="HM690" s="194"/>
      <c r="HN690" s="194"/>
      <c r="HO690" s="194"/>
      <c r="HP690" s="194"/>
      <c r="HQ690" s="194"/>
      <c r="HR690" s="194"/>
      <c r="HS690" s="194"/>
      <c r="HT690" s="194"/>
      <c r="HU690" s="194"/>
    </row>
    <row r="691" spans="1:229" x14ac:dyDescent="0.25">
      <c r="A691" s="17"/>
      <c r="B691" s="18"/>
      <c r="C691" s="18"/>
      <c r="D691" s="19"/>
      <c r="E691" s="18"/>
      <c r="F691" s="18"/>
      <c r="G691" s="36"/>
      <c r="H691" s="36"/>
      <c r="I691" s="36"/>
      <c r="J691" s="38"/>
      <c r="K691" s="38"/>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c r="CT691" s="37"/>
      <c r="CU691" s="37"/>
      <c r="CV691" s="37"/>
      <c r="CW691" s="37"/>
      <c r="CX691" s="37"/>
      <c r="CY691" s="37"/>
      <c r="CZ691" s="37"/>
      <c r="DA691" s="37"/>
      <c r="DB691" s="37"/>
      <c r="DC691" s="37"/>
      <c r="DD691" s="37"/>
      <c r="DE691" s="37"/>
      <c r="DF691" s="37"/>
      <c r="DG691" s="37"/>
      <c r="DH691" s="37"/>
      <c r="DI691" s="37"/>
      <c r="DJ691" s="37"/>
      <c r="DK691" s="37"/>
      <c r="DL691" s="37"/>
      <c r="DM691" s="37"/>
      <c r="DN691" s="37"/>
      <c r="DO691" s="37"/>
      <c r="DP691" s="37"/>
      <c r="DQ691" s="37"/>
      <c r="DR691" s="37"/>
      <c r="DS691" s="37"/>
      <c r="DT691" s="37"/>
      <c r="DU691" s="37"/>
      <c r="DV691" s="37"/>
      <c r="DW691" s="37"/>
      <c r="DX691" s="37"/>
      <c r="DY691" s="37"/>
      <c r="DZ691" s="37"/>
      <c r="EA691" s="37"/>
      <c r="EB691" s="37"/>
      <c r="EC691" s="37"/>
      <c r="ED691" s="37"/>
      <c r="EE691" s="37"/>
      <c r="EF691" s="37"/>
      <c r="EG691" s="37"/>
      <c r="EH691" s="37"/>
      <c r="EI691" s="37"/>
      <c r="EJ691" s="37"/>
      <c r="EK691" s="37"/>
      <c r="EL691" s="37"/>
      <c r="EM691" s="37"/>
      <c r="EN691" s="37"/>
      <c r="EO691" s="37"/>
      <c r="EP691" s="37"/>
      <c r="EQ691" s="37"/>
      <c r="ER691" s="37"/>
      <c r="ES691" s="37"/>
      <c r="ET691" s="37"/>
      <c r="EU691" s="37"/>
      <c r="EV691" s="37"/>
      <c r="EW691" s="37"/>
      <c r="EX691" s="37"/>
      <c r="EY691" s="37"/>
      <c r="EZ691" s="37"/>
      <c r="FA691" s="37"/>
      <c r="FB691" s="37"/>
      <c r="FC691" s="37"/>
      <c r="FD691" s="37"/>
      <c r="FE691" s="37"/>
      <c r="FF691" s="37"/>
      <c r="FG691" s="37"/>
      <c r="FH691" s="37"/>
      <c r="FI691" s="37"/>
      <c r="FJ691" s="37"/>
      <c r="FK691" s="37"/>
      <c r="FL691" s="37"/>
      <c r="FM691" s="37"/>
      <c r="FN691" s="37"/>
      <c r="FO691" s="37"/>
      <c r="FP691" s="37"/>
      <c r="FQ691" s="37"/>
      <c r="FR691" s="37"/>
      <c r="FS691" s="37"/>
      <c r="FT691" s="37"/>
      <c r="FU691" s="37"/>
      <c r="FV691" s="37"/>
      <c r="FW691" s="37"/>
      <c r="FX691" s="37"/>
      <c r="FY691" s="37"/>
      <c r="FZ691" s="37"/>
      <c r="GA691" s="194"/>
      <c r="GB691" s="194"/>
      <c r="GC691" s="194"/>
      <c r="GD691" s="194"/>
      <c r="GE691" s="194"/>
      <c r="GF691" s="194"/>
      <c r="GG691" s="194"/>
      <c r="GH691" s="194"/>
      <c r="GI691" s="194"/>
      <c r="GJ691" s="194"/>
      <c r="GK691" s="194"/>
      <c r="GL691" s="194"/>
      <c r="GM691" s="194">
        <f t="shared" si="71"/>
        <v>0</v>
      </c>
      <c r="GN691" s="194">
        <f t="shared" si="72"/>
        <v>0</v>
      </c>
      <c r="GO691" s="194"/>
      <c r="GP691" s="194"/>
      <c r="GQ691" s="194"/>
      <c r="GR691" s="194"/>
      <c r="GS691" s="194"/>
      <c r="GT691" s="194"/>
      <c r="GU691" s="194"/>
      <c r="GV691" s="194"/>
      <c r="GW691" s="194"/>
      <c r="GX691" s="194">
        <f t="shared" si="73"/>
        <v>0</v>
      </c>
      <c r="GY691" s="194"/>
      <c r="GZ691" s="194"/>
      <c r="HA691" s="194"/>
      <c r="HB691" s="194"/>
      <c r="HC691" s="194"/>
      <c r="HD691" s="194"/>
      <c r="HE691" s="194"/>
      <c r="HF691" s="194"/>
      <c r="HG691" s="194"/>
      <c r="HH691" s="194"/>
      <c r="HI691" s="194"/>
      <c r="HJ691" s="194"/>
      <c r="HK691" s="194"/>
      <c r="HL691" s="194"/>
      <c r="HM691" s="194"/>
      <c r="HN691" s="194"/>
      <c r="HO691" s="194"/>
      <c r="HP691" s="194"/>
      <c r="HQ691" s="194"/>
      <c r="HR691" s="194"/>
      <c r="HS691" s="194"/>
      <c r="HT691" s="194"/>
      <c r="HU691" s="194"/>
    </row>
    <row r="692" spans="1:229" x14ac:dyDescent="0.25">
      <c r="A692" s="17"/>
      <c r="B692" s="18"/>
      <c r="C692" s="18"/>
      <c r="D692" s="19"/>
      <c r="E692" s="18"/>
      <c r="F692" s="18"/>
      <c r="G692" s="36"/>
      <c r="H692" s="36"/>
      <c r="I692" s="36"/>
      <c r="J692" s="38"/>
      <c r="K692" s="38"/>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c r="CT692" s="37"/>
      <c r="CU692" s="37"/>
      <c r="CV692" s="37"/>
      <c r="CW692" s="37"/>
      <c r="CX692" s="37"/>
      <c r="CY692" s="37"/>
      <c r="CZ692" s="37"/>
      <c r="DA692" s="37"/>
      <c r="DB692" s="37"/>
      <c r="DC692" s="37"/>
      <c r="DD692" s="37"/>
      <c r="DE692" s="37"/>
      <c r="DF692" s="37"/>
      <c r="DG692" s="37"/>
      <c r="DH692" s="37"/>
      <c r="DI692" s="37"/>
      <c r="DJ692" s="37"/>
      <c r="DK692" s="37"/>
      <c r="DL692" s="37"/>
      <c r="DM692" s="37"/>
      <c r="DN692" s="37"/>
      <c r="DO692" s="37"/>
      <c r="DP692" s="37"/>
      <c r="DQ692" s="37"/>
      <c r="DR692" s="37"/>
      <c r="DS692" s="37"/>
      <c r="DT692" s="37"/>
      <c r="DU692" s="37"/>
      <c r="DV692" s="37"/>
      <c r="DW692" s="37"/>
      <c r="DX692" s="37"/>
      <c r="DY692" s="37"/>
      <c r="DZ692" s="37"/>
      <c r="EA692" s="37"/>
      <c r="EB692" s="37"/>
      <c r="EC692" s="37"/>
      <c r="ED692" s="37"/>
      <c r="EE692" s="37"/>
      <c r="EF692" s="37"/>
      <c r="EG692" s="37"/>
      <c r="EH692" s="37"/>
      <c r="EI692" s="37"/>
      <c r="EJ692" s="37"/>
      <c r="EK692" s="37"/>
      <c r="EL692" s="37"/>
      <c r="EM692" s="37"/>
      <c r="EN692" s="37"/>
      <c r="EO692" s="37"/>
      <c r="EP692" s="37"/>
      <c r="EQ692" s="37"/>
      <c r="ER692" s="37"/>
      <c r="ES692" s="37"/>
      <c r="ET692" s="37"/>
      <c r="EU692" s="37"/>
      <c r="EV692" s="37"/>
      <c r="EW692" s="37"/>
      <c r="EX692" s="37"/>
      <c r="EY692" s="37"/>
      <c r="EZ692" s="37"/>
      <c r="FA692" s="37"/>
      <c r="FB692" s="37"/>
      <c r="FC692" s="37"/>
      <c r="FD692" s="37"/>
      <c r="FE692" s="37"/>
      <c r="FF692" s="37"/>
      <c r="FG692" s="37"/>
      <c r="FH692" s="37"/>
      <c r="FI692" s="37"/>
      <c r="FJ692" s="37"/>
      <c r="FK692" s="37"/>
      <c r="FL692" s="37"/>
      <c r="FM692" s="37"/>
      <c r="FN692" s="37"/>
      <c r="FO692" s="37"/>
      <c r="FP692" s="37"/>
      <c r="FQ692" s="37"/>
      <c r="FR692" s="37"/>
      <c r="FS692" s="37"/>
      <c r="FT692" s="37"/>
      <c r="FU692" s="37"/>
      <c r="FV692" s="37"/>
      <c r="FW692" s="37"/>
      <c r="FX692" s="37"/>
      <c r="FY692" s="37"/>
      <c r="FZ692" s="37"/>
      <c r="GA692" s="194"/>
      <c r="GB692" s="194"/>
      <c r="GC692" s="194"/>
      <c r="GD692" s="194"/>
      <c r="GE692" s="194"/>
      <c r="GF692" s="194"/>
      <c r="GG692" s="194"/>
      <c r="GH692" s="194"/>
      <c r="GI692" s="194"/>
      <c r="GJ692" s="194"/>
      <c r="GK692" s="194"/>
      <c r="GL692" s="194"/>
      <c r="GM692" s="194">
        <f t="shared" si="71"/>
        <v>0</v>
      </c>
      <c r="GN692" s="194">
        <f t="shared" si="72"/>
        <v>0</v>
      </c>
      <c r="GO692" s="194"/>
      <c r="GP692" s="194"/>
      <c r="GQ692" s="194"/>
      <c r="GR692" s="194"/>
      <c r="GS692" s="194"/>
      <c r="GT692" s="194"/>
      <c r="GU692" s="194"/>
      <c r="GV692" s="194"/>
      <c r="GW692" s="194"/>
      <c r="GX692" s="194">
        <f t="shared" si="73"/>
        <v>0</v>
      </c>
      <c r="GY692" s="194"/>
      <c r="GZ692" s="194"/>
      <c r="HA692" s="194"/>
      <c r="HB692" s="194"/>
      <c r="HC692" s="194"/>
      <c r="HD692" s="194"/>
      <c r="HE692" s="194"/>
      <c r="HF692" s="194"/>
      <c r="HG692" s="194"/>
      <c r="HH692" s="194"/>
      <c r="HI692" s="194"/>
      <c r="HJ692" s="194"/>
      <c r="HK692" s="194"/>
      <c r="HL692" s="194"/>
      <c r="HM692" s="194"/>
      <c r="HN692" s="194"/>
      <c r="HO692" s="194"/>
      <c r="HP692" s="194"/>
      <c r="HQ692" s="194"/>
      <c r="HR692" s="194"/>
      <c r="HS692" s="194"/>
      <c r="HT692" s="194"/>
      <c r="HU692" s="194"/>
    </row>
    <row r="693" spans="1:229" x14ac:dyDescent="0.25">
      <c r="A693" s="17"/>
      <c r="B693" s="18"/>
      <c r="C693" s="18"/>
      <c r="D693" s="19"/>
      <c r="E693" s="18"/>
      <c r="F693" s="18"/>
      <c r="G693" s="36"/>
      <c r="H693" s="36"/>
      <c r="I693" s="36"/>
      <c r="J693" s="38"/>
      <c r="K693" s="38"/>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X693" s="37"/>
      <c r="BY693" s="37"/>
      <c r="BZ693" s="37"/>
      <c r="CA693" s="37"/>
      <c r="CB693" s="37"/>
      <c r="CC693" s="37"/>
      <c r="CD693" s="37"/>
      <c r="CE693" s="37"/>
      <c r="CF693" s="37"/>
      <c r="CG693" s="37"/>
      <c r="CH693" s="37"/>
      <c r="CI693" s="37"/>
      <c r="CJ693" s="37"/>
      <c r="CK693" s="37"/>
      <c r="CL693" s="37"/>
      <c r="CM693" s="37"/>
      <c r="CN693" s="37"/>
      <c r="CO693" s="37"/>
      <c r="CP693" s="37"/>
      <c r="CQ693" s="37"/>
      <c r="CR693" s="37"/>
      <c r="CS693" s="37"/>
      <c r="CT693" s="37"/>
      <c r="CU693" s="37"/>
      <c r="CV693" s="37"/>
      <c r="CW693" s="37"/>
      <c r="CX693" s="37"/>
      <c r="CY693" s="37"/>
      <c r="CZ693" s="37"/>
      <c r="DA693" s="37"/>
      <c r="DB693" s="37"/>
      <c r="DC693" s="37"/>
      <c r="DD693" s="37"/>
      <c r="DE693" s="37"/>
      <c r="DF693" s="37"/>
      <c r="DG693" s="37"/>
      <c r="DH693" s="37"/>
      <c r="DI693" s="37"/>
      <c r="DJ693" s="37"/>
      <c r="DK693" s="37"/>
      <c r="DL693" s="37"/>
      <c r="DM693" s="37"/>
      <c r="DN693" s="37"/>
      <c r="DO693" s="37"/>
      <c r="DP693" s="37"/>
      <c r="DQ693" s="37"/>
      <c r="DR693" s="37"/>
      <c r="DS693" s="37"/>
      <c r="DT693" s="37"/>
      <c r="DU693" s="37"/>
      <c r="DV693" s="37"/>
      <c r="DW693" s="37"/>
      <c r="DX693" s="37"/>
      <c r="DY693" s="37"/>
      <c r="DZ693" s="37"/>
      <c r="EA693" s="37"/>
      <c r="EB693" s="37"/>
      <c r="EC693" s="37"/>
      <c r="ED693" s="37"/>
      <c r="EE693" s="37"/>
      <c r="EF693" s="37"/>
      <c r="EG693" s="37"/>
      <c r="EH693" s="37"/>
      <c r="EI693" s="37"/>
      <c r="EJ693" s="37"/>
      <c r="EK693" s="37"/>
      <c r="EL693" s="37"/>
      <c r="EM693" s="37"/>
      <c r="EN693" s="37"/>
      <c r="EO693" s="37"/>
      <c r="EP693" s="37"/>
      <c r="EQ693" s="37"/>
      <c r="ER693" s="37"/>
      <c r="ES693" s="37"/>
      <c r="ET693" s="37"/>
      <c r="EU693" s="37"/>
      <c r="EV693" s="37"/>
      <c r="EW693" s="37"/>
      <c r="EX693" s="37"/>
      <c r="EY693" s="37"/>
      <c r="EZ693" s="37"/>
      <c r="FA693" s="37"/>
      <c r="FB693" s="37"/>
      <c r="FC693" s="37"/>
      <c r="FD693" s="37"/>
      <c r="FE693" s="37"/>
      <c r="FF693" s="37"/>
      <c r="FG693" s="37"/>
      <c r="FH693" s="37"/>
      <c r="FI693" s="37"/>
      <c r="FJ693" s="37"/>
      <c r="FK693" s="37"/>
      <c r="FL693" s="37"/>
      <c r="FM693" s="37"/>
      <c r="FN693" s="37"/>
      <c r="FO693" s="37"/>
      <c r="FP693" s="37"/>
      <c r="FQ693" s="37"/>
      <c r="FR693" s="37"/>
      <c r="FS693" s="37"/>
      <c r="FT693" s="37"/>
      <c r="FU693" s="37"/>
      <c r="FV693" s="37"/>
      <c r="FW693" s="37"/>
      <c r="FX693" s="37"/>
      <c r="FY693" s="37"/>
      <c r="FZ693" s="37"/>
      <c r="GA693" s="194"/>
      <c r="GB693" s="194"/>
      <c r="GC693" s="194"/>
      <c r="GD693" s="194"/>
      <c r="GE693" s="194"/>
      <c r="GF693" s="194"/>
      <c r="GG693" s="194"/>
      <c r="GH693" s="194"/>
      <c r="GI693" s="194"/>
      <c r="GJ693" s="194"/>
      <c r="GK693" s="194"/>
      <c r="GL693" s="194"/>
      <c r="GM693" s="194">
        <f t="shared" si="71"/>
        <v>0</v>
      </c>
      <c r="GN693" s="194">
        <f t="shared" si="72"/>
        <v>0</v>
      </c>
      <c r="GO693" s="194"/>
      <c r="GP693" s="194"/>
      <c r="GQ693" s="194"/>
      <c r="GR693" s="194"/>
      <c r="GS693" s="194"/>
      <c r="GT693" s="194"/>
      <c r="GU693" s="194"/>
      <c r="GV693" s="194"/>
      <c r="GW693" s="194"/>
      <c r="GX693" s="194">
        <f t="shared" si="73"/>
        <v>0</v>
      </c>
      <c r="GY693" s="194"/>
      <c r="GZ693" s="194"/>
      <c r="HA693" s="194"/>
      <c r="HB693" s="194"/>
      <c r="HC693" s="194"/>
      <c r="HD693" s="194"/>
      <c r="HE693" s="194"/>
      <c r="HF693" s="194"/>
      <c r="HG693" s="194"/>
      <c r="HH693" s="194"/>
      <c r="HI693" s="194"/>
      <c r="HJ693" s="194"/>
      <c r="HK693" s="194"/>
      <c r="HL693" s="194"/>
      <c r="HM693" s="194"/>
      <c r="HN693" s="194"/>
      <c r="HO693" s="194"/>
      <c r="HP693" s="194"/>
      <c r="HQ693" s="194"/>
      <c r="HR693" s="194"/>
      <c r="HS693" s="194"/>
      <c r="HT693" s="194"/>
      <c r="HU693" s="194"/>
    </row>
    <row r="694" spans="1:229" x14ac:dyDescent="0.25">
      <c r="A694" s="17"/>
      <c r="B694" s="18"/>
      <c r="C694" s="18"/>
      <c r="D694" s="19"/>
      <c r="E694" s="18"/>
      <c r="F694" s="18"/>
      <c r="G694" s="36"/>
      <c r="H694" s="36"/>
      <c r="I694" s="36"/>
      <c r="J694" s="38"/>
      <c r="K694" s="38"/>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X694" s="37"/>
      <c r="BY694" s="37"/>
      <c r="BZ694" s="37"/>
      <c r="CA694" s="37"/>
      <c r="CB694" s="37"/>
      <c r="CC694" s="37"/>
      <c r="CD694" s="37"/>
      <c r="CE694" s="37"/>
      <c r="CF694" s="37"/>
      <c r="CG694" s="37"/>
      <c r="CH694" s="37"/>
      <c r="CI694" s="37"/>
      <c r="CJ694" s="37"/>
      <c r="CK694" s="37"/>
      <c r="CL694" s="37"/>
      <c r="CM694" s="37"/>
      <c r="CN694" s="37"/>
      <c r="CO694" s="37"/>
      <c r="CP694" s="37"/>
      <c r="CQ694" s="37"/>
      <c r="CR694" s="37"/>
      <c r="CS694" s="37"/>
      <c r="CT694" s="37"/>
      <c r="CU694" s="37"/>
      <c r="CV694" s="37"/>
      <c r="CW694" s="37"/>
      <c r="CX694" s="37"/>
      <c r="CY694" s="37"/>
      <c r="CZ694" s="37"/>
      <c r="DA694" s="37"/>
      <c r="DB694" s="37"/>
      <c r="DC694" s="37"/>
      <c r="DD694" s="37"/>
      <c r="DE694" s="37"/>
      <c r="DF694" s="37"/>
      <c r="DG694" s="37"/>
      <c r="DH694" s="37"/>
      <c r="DI694" s="37"/>
      <c r="DJ694" s="37"/>
      <c r="DK694" s="37"/>
      <c r="DL694" s="37"/>
      <c r="DM694" s="37"/>
      <c r="DN694" s="37"/>
      <c r="DO694" s="37"/>
      <c r="DP694" s="37"/>
      <c r="DQ694" s="37"/>
      <c r="DR694" s="37"/>
      <c r="DS694" s="37"/>
      <c r="DT694" s="37"/>
      <c r="DU694" s="37"/>
      <c r="DV694" s="37"/>
      <c r="DW694" s="37"/>
      <c r="DX694" s="37"/>
      <c r="DY694" s="37"/>
      <c r="DZ694" s="37"/>
      <c r="EA694" s="37"/>
      <c r="EB694" s="37"/>
      <c r="EC694" s="37"/>
      <c r="ED694" s="37"/>
      <c r="EE694" s="37"/>
      <c r="EF694" s="37"/>
      <c r="EG694" s="37"/>
      <c r="EH694" s="37"/>
      <c r="EI694" s="37"/>
      <c r="EJ694" s="37"/>
      <c r="EK694" s="37"/>
      <c r="EL694" s="37"/>
      <c r="EM694" s="37"/>
      <c r="EN694" s="37"/>
      <c r="EO694" s="37"/>
      <c r="EP694" s="37"/>
      <c r="EQ694" s="37"/>
      <c r="ER694" s="37"/>
      <c r="ES694" s="37"/>
      <c r="ET694" s="37"/>
      <c r="EU694" s="37"/>
      <c r="EV694" s="37"/>
      <c r="EW694" s="37"/>
      <c r="EX694" s="37"/>
      <c r="EY694" s="37"/>
      <c r="EZ694" s="37"/>
      <c r="FA694" s="37"/>
      <c r="FB694" s="37"/>
      <c r="FC694" s="37"/>
      <c r="FD694" s="37"/>
      <c r="FE694" s="37"/>
      <c r="FF694" s="37"/>
      <c r="FG694" s="37"/>
      <c r="FH694" s="37"/>
      <c r="FI694" s="37"/>
      <c r="FJ694" s="37"/>
      <c r="FK694" s="37"/>
      <c r="FL694" s="37"/>
      <c r="FM694" s="37"/>
      <c r="FN694" s="37"/>
      <c r="FO694" s="37"/>
      <c r="FP694" s="37"/>
      <c r="FQ694" s="37"/>
      <c r="FR694" s="37"/>
      <c r="FS694" s="37"/>
      <c r="FT694" s="37"/>
      <c r="FU694" s="37"/>
      <c r="FV694" s="37"/>
      <c r="FW694" s="37"/>
      <c r="FX694" s="37"/>
      <c r="FY694" s="37"/>
      <c r="FZ694" s="37"/>
      <c r="GA694" s="194"/>
      <c r="GB694" s="194"/>
      <c r="GC694" s="194"/>
      <c r="GD694" s="194"/>
      <c r="GE694" s="194"/>
      <c r="GF694" s="194"/>
      <c r="GG694" s="194"/>
      <c r="GH694" s="194"/>
      <c r="GI694" s="194"/>
      <c r="GJ694" s="194"/>
      <c r="GK694" s="194"/>
      <c r="GL694" s="194"/>
      <c r="GM694" s="194">
        <f t="shared" si="71"/>
        <v>0</v>
      </c>
      <c r="GN694" s="194">
        <f t="shared" si="72"/>
        <v>0</v>
      </c>
      <c r="GO694" s="194"/>
      <c r="GP694" s="194"/>
      <c r="GQ694" s="194"/>
      <c r="GR694" s="194"/>
      <c r="GS694" s="194"/>
      <c r="GT694" s="194"/>
      <c r="GU694" s="194"/>
      <c r="GV694" s="194"/>
      <c r="GW694" s="194"/>
      <c r="GX694" s="194">
        <f t="shared" si="73"/>
        <v>0</v>
      </c>
      <c r="GY694" s="194"/>
      <c r="GZ694" s="194"/>
      <c r="HA694" s="194"/>
      <c r="HB694" s="194"/>
      <c r="HC694" s="194"/>
      <c r="HD694" s="194"/>
      <c r="HE694" s="194"/>
      <c r="HF694" s="194"/>
      <c r="HG694" s="194"/>
      <c r="HH694" s="194"/>
      <c r="HI694" s="194"/>
      <c r="HJ694" s="194"/>
      <c r="HK694" s="194"/>
      <c r="HL694" s="194"/>
      <c r="HM694" s="194"/>
      <c r="HN694" s="194"/>
      <c r="HO694" s="194"/>
      <c r="HP694" s="194"/>
      <c r="HQ694" s="194"/>
      <c r="HR694" s="194"/>
      <c r="HS694" s="194"/>
      <c r="HT694" s="194"/>
      <c r="HU694" s="194"/>
    </row>
    <row r="695" spans="1:229" x14ac:dyDescent="0.25">
      <c r="A695" s="17"/>
      <c r="B695" s="18"/>
      <c r="C695" s="18"/>
      <c r="D695" s="19"/>
      <c r="E695" s="18"/>
      <c r="F695" s="18"/>
      <c r="G695" s="36"/>
      <c r="H695" s="36"/>
      <c r="I695" s="36"/>
      <c r="J695" s="38"/>
      <c r="K695" s="38"/>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X695" s="37"/>
      <c r="BY695" s="37"/>
      <c r="BZ695" s="37"/>
      <c r="CA695" s="37"/>
      <c r="CB695" s="37"/>
      <c r="CC695" s="37"/>
      <c r="CD695" s="37"/>
      <c r="CE695" s="37"/>
      <c r="CF695" s="37"/>
      <c r="CG695" s="37"/>
      <c r="CH695" s="37"/>
      <c r="CI695" s="37"/>
      <c r="CJ695" s="37"/>
      <c r="CK695" s="37"/>
      <c r="CL695" s="37"/>
      <c r="CM695" s="37"/>
      <c r="CN695" s="37"/>
      <c r="CO695" s="37"/>
      <c r="CP695" s="37"/>
      <c r="CQ695" s="37"/>
      <c r="CR695" s="37"/>
      <c r="CS695" s="37"/>
      <c r="CT695" s="37"/>
      <c r="CU695" s="37"/>
      <c r="CV695" s="37"/>
      <c r="CW695" s="37"/>
      <c r="CX695" s="37"/>
      <c r="CY695" s="37"/>
      <c r="CZ695" s="37"/>
      <c r="DA695" s="37"/>
      <c r="DB695" s="37"/>
      <c r="DC695" s="37"/>
      <c r="DD695" s="37"/>
      <c r="DE695" s="37"/>
      <c r="DF695" s="37"/>
      <c r="DG695" s="37"/>
      <c r="DH695" s="37"/>
      <c r="DI695" s="37"/>
      <c r="DJ695" s="37"/>
      <c r="DK695" s="37"/>
      <c r="DL695" s="37"/>
      <c r="DM695" s="37"/>
      <c r="DN695" s="37"/>
      <c r="DO695" s="37"/>
      <c r="DP695" s="37"/>
      <c r="DQ695" s="37"/>
      <c r="DR695" s="37"/>
      <c r="DS695" s="37"/>
      <c r="DT695" s="37"/>
      <c r="DU695" s="37"/>
      <c r="DV695" s="37"/>
      <c r="DW695" s="37"/>
      <c r="DX695" s="37"/>
      <c r="DY695" s="37"/>
      <c r="DZ695" s="37"/>
      <c r="EA695" s="37"/>
      <c r="EB695" s="37"/>
      <c r="EC695" s="37"/>
      <c r="ED695" s="37"/>
      <c r="EE695" s="37"/>
      <c r="EF695" s="37"/>
      <c r="EG695" s="37"/>
      <c r="EH695" s="37"/>
      <c r="EI695" s="37"/>
      <c r="EJ695" s="37"/>
      <c r="EK695" s="37"/>
      <c r="EL695" s="37"/>
      <c r="EM695" s="37"/>
      <c r="EN695" s="37"/>
      <c r="EO695" s="37"/>
      <c r="EP695" s="37"/>
      <c r="EQ695" s="37"/>
      <c r="ER695" s="37"/>
      <c r="ES695" s="37"/>
      <c r="ET695" s="37"/>
      <c r="EU695" s="37"/>
      <c r="EV695" s="37"/>
      <c r="EW695" s="37"/>
      <c r="EX695" s="37"/>
      <c r="EY695" s="37"/>
      <c r="EZ695" s="37"/>
      <c r="FA695" s="37"/>
      <c r="FB695" s="37"/>
      <c r="FC695" s="37"/>
      <c r="FD695" s="37"/>
      <c r="FE695" s="37"/>
      <c r="FF695" s="37"/>
      <c r="FG695" s="37"/>
      <c r="FH695" s="37"/>
      <c r="FI695" s="37"/>
      <c r="FJ695" s="37"/>
      <c r="FK695" s="37"/>
      <c r="FL695" s="37"/>
      <c r="FM695" s="37"/>
      <c r="FN695" s="37"/>
      <c r="FO695" s="37"/>
      <c r="FP695" s="37"/>
      <c r="FQ695" s="37"/>
      <c r="FR695" s="37"/>
      <c r="FS695" s="37"/>
      <c r="FT695" s="37"/>
      <c r="FU695" s="37"/>
      <c r="FV695" s="37"/>
      <c r="FW695" s="37"/>
      <c r="FX695" s="37"/>
      <c r="FY695" s="37"/>
      <c r="FZ695" s="37"/>
      <c r="GA695" s="194"/>
      <c r="GB695" s="194"/>
      <c r="GC695" s="194"/>
      <c r="GD695" s="194"/>
      <c r="GE695" s="194"/>
      <c r="GF695" s="194"/>
      <c r="GG695" s="194"/>
      <c r="GH695" s="194"/>
      <c r="GI695" s="194"/>
      <c r="GJ695" s="194"/>
      <c r="GK695" s="194"/>
      <c r="GL695" s="194"/>
      <c r="GM695" s="194">
        <f t="shared" si="71"/>
        <v>0</v>
      </c>
      <c r="GN695" s="194">
        <f t="shared" si="72"/>
        <v>0</v>
      </c>
      <c r="GO695" s="194"/>
      <c r="GP695" s="194"/>
      <c r="GQ695" s="194"/>
      <c r="GR695" s="194"/>
      <c r="GS695" s="194"/>
      <c r="GT695" s="194"/>
      <c r="GU695" s="194"/>
      <c r="GV695" s="194"/>
      <c r="GW695" s="194"/>
      <c r="GX695" s="194">
        <f t="shared" si="73"/>
        <v>0</v>
      </c>
      <c r="GY695" s="194"/>
      <c r="GZ695" s="194"/>
      <c r="HA695" s="194"/>
      <c r="HB695" s="194"/>
      <c r="HC695" s="194"/>
      <c r="HD695" s="194"/>
      <c r="HE695" s="194"/>
      <c r="HF695" s="194"/>
      <c r="HG695" s="194"/>
      <c r="HH695" s="194"/>
      <c r="HI695" s="194"/>
      <c r="HJ695" s="194"/>
      <c r="HK695" s="194"/>
      <c r="HL695" s="194"/>
      <c r="HM695" s="194"/>
      <c r="HN695" s="194"/>
      <c r="HO695" s="194"/>
      <c r="HP695" s="194"/>
      <c r="HQ695" s="194"/>
      <c r="HR695" s="194"/>
      <c r="HS695" s="194"/>
      <c r="HT695" s="194"/>
      <c r="HU695" s="194"/>
    </row>
    <row r="696" spans="1:229" x14ac:dyDescent="0.25">
      <c r="A696" s="17"/>
      <c r="B696" s="18"/>
      <c r="C696" s="18"/>
      <c r="D696" s="19"/>
      <c r="E696" s="18"/>
      <c r="F696" s="18"/>
      <c r="G696" s="36"/>
      <c r="H696" s="36"/>
      <c r="I696" s="36"/>
      <c r="J696" s="38"/>
      <c r="K696" s="38"/>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X696" s="37"/>
      <c r="BY696" s="37"/>
      <c r="BZ696" s="37"/>
      <c r="CA696" s="37"/>
      <c r="CB696" s="37"/>
      <c r="CC696" s="37"/>
      <c r="CD696" s="37"/>
      <c r="CE696" s="37"/>
      <c r="CF696" s="37"/>
      <c r="CG696" s="37"/>
      <c r="CH696" s="37"/>
      <c r="CI696" s="37"/>
      <c r="CJ696" s="37"/>
      <c r="CK696" s="37"/>
      <c r="CL696" s="37"/>
      <c r="CM696" s="37"/>
      <c r="CN696" s="37"/>
      <c r="CO696" s="37"/>
      <c r="CP696" s="37"/>
      <c r="CQ696" s="37"/>
      <c r="CR696" s="37"/>
      <c r="CS696" s="37"/>
      <c r="CT696" s="37"/>
      <c r="CU696" s="37"/>
      <c r="CV696" s="37"/>
      <c r="CW696" s="37"/>
      <c r="CX696" s="37"/>
      <c r="CY696" s="37"/>
      <c r="CZ696" s="37"/>
      <c r="DA696" s="37"/>
      <c r="DB696" s="37"/>
      <c r="DC696" s="37"/>
      <c r="DD696" s="37"/>
      <c r="DE696" s="37"/>
      <c r="DF696" s="37"/>
      <c r="DG696" s="37"/>
      <c r="DH696" s="37"/>
      <c r="DI696" s="37"/>
      <c r="DJ696" s="37"/>
      <c r="DK696" s="37"/>
      <c r="DL696" s="37"/>
      <c r="DM696" s="37"/>
      <c r="DN696" s="37"/>
      <c r="DO696" s="37"/>
      <c r="DP696" s="37"/>
      <c r="DQ696" s="37"/>
      <c r="DR696" s="37"/>
      <c r="DS696" s="37"/>
      <c r="DT696" s="37"/>
      <c r="DU696" s="37"/>
      <c r="DV696" s="37"/>
      <c r="DW696" s="37"/>
      <c r="DX696" s="37"/>
      <c r="DY696" s="37"/>
      <c r="DZ696" s="37"/>
      <c r="EA696" s="37"/>
      <c r="EB696" s="37"/>
      <c r="EC696" s="37"/>
      <c r="ED696" s="37"/>
      <c r="EE696" s="37"/>
      <c r="EF696" s="37"/>
      <c r="EG696" s="37"/>
      <c r="EH696" s="37"/>
      <c r="EI696" s="37"/>
      <c r="EJ696" s="37"/>
      <c r="EK696" s="37"/>
      <c r="EL696" s="37"/>
      <c r="EM696" s="37"/>
      <c r="EN696" s="37"/>
      <c r="EO696" s="37"/>
      <c r="EP696" s="37"/>
      <c r="EQ696" s="37"/>
      <c r="ER696" s="37"/>
      <c r="ES696" s="37"/>
      <c r="ET696" s="37"/>
      <c r="EU696" s="37"/>
      <c r="EV696" s="37"/>
      <c r="EW696" s="37"/>
      <c r="EX696" s="37"/>
      <c r="EY696" s="37"/>
      <c r="EZ696" s="37"/>
      <c r="FA696" s="37"/>
      <c r="FB696" s="37"/>
      <c r="FC696" s="37"/>
      <c r="FD696" s="37"/>
      <c r="FE696" s="37"/>
      <c r="FF696" s="37"/>
      <c r="FG696" s="37"/>
      <c r="FH696" s="37"/>
      <c r="FI696" s="37"/>
      <c r="FJ696" s="37"/>
      <c r="FK696" s="37"/>
      <c r="FL696" s="37"/>
      <c r="FM696" s="37"/>
      <c r="FN696" s="37"/>
      <c r="FO696" s="37"/>
      <c r="FP696" s="37"/>
      <c r="FQ696" s="37"/>
      <c r="FR696" s="37"/>
      <c r="FS696" s="37"/>
      <c r="FT696" s="37"/>
      <c r="FU696" s="37"/>
      <c r="FV696" s="37"/>
      <c r="FW696" s="37"/>
      <c r="FX696" s="37"/>
      <c r="FY696" s="37"/>
      <c r="FZ696" s="37"/>
      <c r="GA696" s="194"/>
      <c r="GB696" s="194"/>
      <c r="GC696" s="194"/>
      <c r="GD696" s="194"/>
      <c r="GE696" s="194"/>
      <c r="GF696" s="194"/>
      <c r="GG696" s="194"/>
      <c r="GH696" s="194"/>
      <c r="GI696" s="194"/>
      <c r="GJ696" s="194"/>
      <c r="GK696" s="194"/>
      <c r="GL696" s="194"/>
      <c r="GM696" s="194">
        <f t="shared" si="71"/>
        <v>0</v>
      </c>
      <c r="GN696" s="194">
        <f t="shared" si="72"/>
        <v>0</v>
      </c>
      <c r="GO696" s="194"/>
      <c r="GP696" s="194"/>
      <c r="GQ696" s="194"/>
      <c r="GR696" s="194"/>
      <c r="GS696" s="194"/>
      <c r="GT696" s="194"/>
      <c r="GU696" s="194"/>
      <c r="GV696" s="194"/>
      <c r="GW696" s="194"/>
      <c r="GX696" s="194">
        <f t="shared" si="73"/>
        <v>0</v>
      </c>
      <c r="GY696" s="194"/>
      <c r="GZ696" s="194"/>
      <c r="HA696" s="194"/>
      <c r="HB696" s="194"/>
      <c r="HC696" s="194"/>
      <c r="HD696" s="194"/>
      <c r="HE696" s="194"/>
      <c r="HF696" s="194"/>
      <c r="HG696" s="194"/>
      <c r="HH696" s="194"/>
      <c r="HI696" s="194"/>
      <c r="HJ696" s="194"/>
      <c r="HK696" s="194"/>
      <c r="HL696" s="194"/>
      <c r="HM696" s="194"/>
      <c r="HN696" s="194"/>
      <c r="HO696" s="194"/>
      <c r="HP696" s="194"/>
      <c r="HQ696" s="194"/>
      <c r="HR696" s="194"/>
      <c r="HS696" s="194"/>
      <c r="HT696" s="194"/>
      <c r="HU696" s="194"/>
    </row>
    <row r="697" spans="1:229" x14ac:dyDescent="0.25">
      <c r="A697" s="17"/>
      <c r="B697" s="18"/>
      <c r="C697" s="18"/>
      <c r="D697" s="19"/>
      <c r="E697" s="18"/>
      <c r="F697" s="18"/>
      <c r="G697" s="36"/>
      <c r="H697" s="36"/>
      <c r="I697" s="36"/>
      <c r="J697" s="38"/>
      <c r="K697" s="38"/>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X697" s="37"/>
      <c r="BY697" s="37"/>
      <c r="BZ697" s="37"/>
      <c r="CA697" s="37"/>
      <c r="CB697" s="37"/>
      <c r="CC697" s="37"/>
      <c r="CD697" s="37"/>
      <c r="CE697" s="37"/>
      <c r="CF697" s="37"/>
      <c r="CG697" s="37"/>
      <c r="CH697" s="37"/>
      <c r="CI697" s="37"/>
      <c r="CJ697" s="37"/>
      <c r="CK697" s="37"/>
      <c r="CL697" s="37"/>
      <c r="CM697" s="37"/>
      <c r="CN697" s="37"/>
      <c r="CO697" s="37"/>
      <c r="CP697" s="37"/>
      <c r="CQ697" s="37"/>
      <c r="CR697" s="37"/>
      <c r="CS697" s="37"/>
      <c r="CT697" s="37"/>
      <c r="CU697" s="37"/>
      <c r="CV697" s="37"/>
      <c r="CW697" s="37"/>
      <c r="CX697" s="37"/>
      <c r="CY697" s="37"/>
      <c r="CZ697" s="37"/>
      <c r="DA697" s="37"/>
      <c r="DB697" s="37"/>
      <c r="DC697" s="37"/>
      <c r="DD697" s="37"/>
      <c r="DE697" s="37"/>
      <c r="DF697" s="37"/>
      <c r="DG697" s="37"/>
      <c r="DH697" s="37"/>
      <c r="DI697" s="37"/>
      <c r="DJ697" s="37"/>
      <c r="DK697" s="37"/>
      <c r="DL697" s="37"/>
      <c r="DM697" s="37"/>
      <c r="DN697" s="37"/>
      <c r="DO697" s="37"/>
      <c r="DP697" s="37"/>
      <c r="DQ697" s="37"/>
      <c r="DR697" s="37"/>
      <c r="DS697" s="37"/>
      <c r="DT697" s="37"/>
      <c r="DU697" s="37"/>
      <c r="DV697" s="37"/>
      <c r="DW697" s="37"/>
      <c r="DX697" s="37"/>
      <c r="DY697" s="37"/>
      <c r="DZ697" s="37"/>
      <c r="EA697" s="37"/>
      <c r="EB697" s="37"/>
      <c r="EC697" s="37"/>
      <c r="ED697" s="37"/>
      <c r="EE697" s="37"/>
      <c r="EF697" s="37"/>
      <c r="EG697" s="37"/>
      <c r="EH697" s="37"/>
      <c r="EI697" s="37"/>
      <c r="EJ697" s="37"/>
      <c r="EK697" s="37"/>
      <c r="EL697" s="37"/>
      <c r="EM697" s="37"/>
      <c r="EN697" s="37"/>
      <c r="EO697" s="37"/>
      <c r="EP697" s="37"/>
      <c r="EQ697" s="37"/>
      <c r="ER697" s="37"/>
      <c r="ES697" s="37"/>
      <c r="ET697" s="37"/>
      <c r="EU697" s="37"/>
      <c r="EV697" s="37"/>
      <c r="EW697" s="37"/>
      <c r="EX697" s="37"/>
      <c r="EY697" s="37"/>
      <c r="EZ697" s="37"/>
      <c r="FA697" s="37"/>
      <c r="FB697" s="37"/>
      <c r="FC697" s="37"/>
      <c r="FD697" s="37"/>
      <c r="FE697" s="37"/>
      <c r="FF697" s="37"/>
      <c r="FG697" s="37"/>
      <c r="FH697" s="37"/>
      <c r="FI697" s="37"/>
      <c r="FJ697" s="37"/>
      <c r="FK697" s="37"/>
      <c r="FL697" s="37"/>
      <c r="FM697" s="37"/>
      <c r="FN697" s="37"/>
      <c r="FO697" s="37"/>
      <c r="FP697" s="37"/>
      <c r="FQ697" s="37"/>
      <c r="FR697" s="37"/>
      <c r="FS697" s="37"/>
      <c r="FT697" s="37"/>
      <c r="FU697" s="37"/>
      <c r="FV697" s="37"/>
      <c r="FW697" s="37"/>
      <c r="FX697" s="37"/>
      <c r="FY697" s="37"/>
      <c r="FZ697" s="37"/>
      <c r="GA697" s="194"/>
      <c r="GB697" s="194"/>
      <c r="GC697" s="194"/>
      <c r="GD697" s="194"/>
      <c r="GE697" s="194"/>
      <c r="GF697" s="194"/>
      <c r="GG697" s="194"/>
      <c r="GH697" s="194"/>
      <c r="GI697" s="194"/>
      <c r="GJ697" s="194"/>
      <c r="GK697" s="194"/>
      <c r="GL697" s="194"/>
      <c r="GM697" s="194">
        <f t="shared" si="71"/>
        <v>0</v>
      </c>
      <c r="GN697" s="194">
        <f t="shared" si="72"/>
        <v>0</v>
      </c>
      <c r="GO697" s="194"/>
      <c r="GP697" s="194"/>
      <c r="GQ697" s="194"/>
      <c r="GR697" s="194"/>
      <c r="GS697" s="194"/>
      <c r="GT697" s="194"/>
      <c r="GU697" s="194"/>
      <c r="GV697" s="194"/>
      <c r="GW697" s="194"/>
      <c r="GX697" s="194">
        <f t="shared" si="73"/>
        <v>0</v>
      </c>
      <c r="GY697" s="194"/>
      <c r="GZ697" s="194"/>
      <c r="HA697" s="194"/>
      <c r="HB697" s="194"/>
      <c r="HC697" s="194"/>
      <c r="HD697" s="194"/>
      <c r="HE697" s="194"/>
      <c r="HF697" s="194"/>
      <c r="HG697" s="194"/>
      <c r="HH697" s="194"/>
      <c r="HI697" s="194"/>
      <c r="HJ697" s="194"/>
      <c r="HK697" s="194"/>
      <c r="HL697" s="194"/>
      <c r="HM697" s="194"/>
      <c r="HN697" s="194"/>
      <c r="HO697" s="194"/>
      <c r="HP697" s="194"/>
      <c r="HQ697" s="194"/>
      <c r="HR697" s="194"/>
      <c r="HS697" s="194"/>
      <c r="HT697" s="194"/>
      <c r="HU697" s="194"/>
    </row>
    <row r="698" spans="1:229" x14ac:dyDescent="0.25">
      <c r="A698" s="17"/>
      <c r="B698" s="18"/>
      <c r="C698" s="18"/>
      <c r="D698" s="19"/>
      <c r="E698" s="18"/>
      <c r="F698" s="18"/>
      <c r="G698" s="36"/>
      <c r="H698" s="36"/>
      <c r="I698" s="36"/>
      <c r="J698" s="38"/>
      <c r="K698" s="38"/>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X698" s="37"/>
      <c r="BY698" s="37"/>
      <c r="BZ698" s="37"/>
      <c r="CA698" s="37"/>
      <c r="CB698" s="37"/>
      <c r="CC698" s="37"/>
      <c r="CD698" s="37"/>
      <c r="CE698" s="37"/>
      <c r="CF698" s="37"/>
      <c r="CG698" s="37"/>
      <c r="CH698" s="37"/>
      <c r="CI698" s="37"/>
      <c r="CJ698" s="37"/>
      <c r="CK698" s="37"/>
      <c r="CL698" s="37"/>
      <c r="CM698" s="37"/>
      <c r="CN698" s="37"/>
      <c r="CO698" s="37"/>
      <c r="CP698" s="37"/>
      <c r="CQ698" s="37"/>
      <c r="CR698" s="37"/>
      <c r="CS698" s="37"/>
      <c r="CT698" s="37"/>
      <c r="CU698" s="37"/>
      <c r="CV698" s="37"/>
      <c r="CW698" s="37"/>
      <c r="CX698" s="37"/>
      <c r="CY698" s="37"/>
      <c r="CZ698" s="37"/>
      <c r="DA698" s="37"/>
      <c r="DB698" s="37"/>
      <c r="DC698" s="37"/>
      <c r="DD698" s="37"/>
      <c r="DE698" s="37"/>
      <c r="DF698" s="37"/>
      <c r="DG698" s="37"/>
      <c r="DH698" s="37"/>
      <c r="DI698" s="37"/>
      <c r="DJ698" s="37"/>
      <c r="DK698" s="37"/>
      <c r="DL698" s="37"/>
      <c r="DM698" s="37"/>
      <c r="DN698" s="37"/>
      <c r="DO698" s="37"/>
      <c r="DP698" s="37"/>
      <c r="DQ698" s="37"/>
      <c r="DR698" s="37"/>
      <c r="DS698" s="37"/>
      <c r="DT698" s="37"/>
      <c r="DU698" s="37"/>
      <c r="DV698" s="37"/>
      <c r="DW698" s="37"/>
      <c r="DX698" s="37"/>
      <c r="DY698" s="37"/>
      <c r="DZ698" s="37"/>
      <c r="EA698" s="37"/>
      <c r="EB698" s="37"/>
      <c r="EC698" s="37"/>
      <c r="ED698" s="37"/>
      <c r="EE698" s="37"/>
      <c r="EF698" s="37"/>
      <c r="EG698" s="37"/>
      <c r="EH698" s="37"/>
      <c r="EI698" s="37"/>
      <c r="EJ698" s="37"/>
      <c r="EK698" s="37"/>
      <c r="EL698" s="37"/>
      <c r="EM698" s="37"/>
      <c r="EN698" s="37"/>
      <c r="EO698" s="37"/>
      <c r="EP698" s="37"/>
      <c r="EQ698" s="37"/>
      <c r="ER698" s="37"/>
      <c r="ES698" s="37"/>
      <c r="ET698" s="37"/>
      <c r="EU698" s="37"/>
      <c r="EV698" s="37"/>
      <c r="EW698" s="37"/>
      <c r="EX698" s="37"/>
      <c r="EY698" s="37"/>
      <c r="EZ698" s="37"/>
      <c r="FA698" s="37"/>
      <c r="FB698" s="37"/>
      <c r="FC698" s="37"/>
      <c r="FD698" s="37"/>
      <c r="FE698" s="37"/>
      <c r="FF698" s="37"/>
      <c r="FG698" s="37"/>
      <c r="FH698" s="37"/>
      <c r="FI698" s="37"/>
      <c r="FJ698" s="37"/>
      <c r="FK698" s="37"/>
      <c r="FL698" s="37"/>
      <c r="FM698" s="37"/>
      <c r="FN698" s="37"/>
      <c r="FO698" s="37"/>
      <c r="FP698" s="37"/>
      <c r="FQ698" s="37"/>
      <c r="FR698" s="37"/>
      <c r="FS698" s="37"/>
      <c r="FT698" s="37"/>
      <c r="FU698" s="37"/>
      <c r="FV698" s="37"/>
      <c r="FW698" s="37"/>
      <c r="FX698" s="37"/>
      <c r="FY698" s="37"/>
      <c r="FZ698" s="37"/>
      <c r="GA698" s="194"/>
      <c r="GB698" s="194"/>
      <c r="GC698" s="194"/>
      <c r="GD698" s="194"/>
      <c r="GE698" s="194"/>
      <c r="GF698" s="194"/>
      <c r="GG698" s="194"/>
      <c r="GH698" s="194"/>
      <c r="GI698" s="194"/>
      <c r="GJ698" s="194"/>
      <c r="GK698" s="194"/>
      <c r="GL698" s="194"/>
      <c r="GM698" s="194">
        <f t="shared" si="71"/>
        <v>0</v>
      </c>
      <c r="GN698" s="194">
        <f t="shared" si="72"/>
        <v>0</v>
      </c>
      <c r="GO698" s="194"/>
      <c r="GP698" s="194"/>
      <c r="GQ698" s="194"/>
      <c r="GR698" s="194"/>
      <c r="GS698" s="194"/>
      <c r="GT698" s="194"/>
      <c r="GU698" s="194"/>
      <c r="GV698" s="194"/>
      <c r="GW698" s="194"/>
      <c r="GX698" s="194">
        <f t="shared" si="73"/>
        <v>0</v>
      </c>
      <c r="GY698" s="194"/>
      <c r="GZ698" s="194"/>
      <c r="HA698" s="194"/>
      <c r="HB698" s="194"/>
      <c r="HC698" s="194"/>
      <c r="HD698" s="194"/>
      <c r="HE698" s="194"/>
      <c r="HF698" s="194"/>
      <c r="HG698" s="194"/>
      <c r="HH698" s="194"/>
      <c r="HI698" s="194"/>
      <c r="HJ698" s="194"/>
      <c r="HK698" s="194"/>
      <c r="HL698" s="194"/>
      <c r="HM698" s="194"/>
      <c r="HN698" s="194"/>
      <c r="HO698" s="194"/>
      <c r="HP698" s="194"/>
      <c r="HQ698" s="194"/>
      <c r="HR698" s="194"/>
      <c r="HS698" s="194"/>
      <c r="HT698" s="194"/>
      <c r="HU698" s="194"/>
    </row>
    <row r="699" spans="1:229" x14ac:dyDescent="0.25">
      <c r="A699" s="17"/>
      <c r="B699" s="18"/>
      <c r="C699" s="18"/>
      <c r="D699" s="19"/>
      <c r="E699" s="18"/>
      <c r="F699" s="18"/>
      <c r="G699" s="36"/>
      <c r="H699" s="36"/>
      <c r="I699" s="36"/>
      <c r="J699" s="38"/>
      <c r="K699" s="38"/>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X699" s="37"/>
      <c r="BY699" s="37"/>
      <c r="BZ699" s="37"/>
      <c r="CA699" s="37"/>
      <c r="CB699" s="37"/>
      <c r="CC699" s="37"/>
      <c r="CD699" s="37"/>
      <c r="CE699" s="37"/>
      <c r="CF699" s="37"/>
      <c r="CG699" s="37"/>
      <c r="CH699" s="37"/>
      <c r="CI699" s="37"/>
      <c r="CJ699" s="37"/>
      <c r="CK699" s="37"/>
      <c r="CL699" s="37"/>
      <c r="CM699" s="37"/>
      <c r="CN699" s="37"/>
      <c r="CO699" s="37"/>
      <c r="CP699" s="37"/>
      <c r="CQ699" s="37"/>
      <c r="CR699" s="37"/>
      <c r="CS699" s="37"/>
      <c r="CT699" s="37"/>
      <c r="CU699" s="37"/>
      <c r="CV699" s="37"/>
      <c r="CW699" s="37"/>
      <c r="CX699" s="37"/>
      <c r="CY699" s="37"/>
      <c r="CZ699" s="37"/>
      <c r="DA699" s="37"/>
      <c r="DB699" s="37"/>
      <c r="DC699" s="37"/>
      <c r="DD699" s="37"/>
      <c r="DE699" s="37"/>
      <c r="DF699" s="37"/>
      <c r="DG699" s="37"/>
      <c r="DH699" s="37"/>
      <c r="DI699" s="37"/>
      <c r="DJ699" s="37"/>
      <c r="DK699" s="37"/>
      <c r="DL699" s="37"/>
      <c r="DM699" s="37"/>
      <c r="DN699" s="37"/>
      <c r="DO699" s="37"/>
      <c r="DP699" s="37"/>
      <c r="DQ699" s="37"/>
      <c r="DR699" s="37"/>
      <c r="DS699" s="37"/>
      <c r="DT699" s="37"/>
      <c r="DU699" s="37"/>
      <c r="DV699" s="37"/>
      <c r="DW699" s="37"/>
      <c r="DX699" s="37"/>
      <c r="DY699" s="37"/>
      <c r="DZ699" s="37"/>
      <c r="EA699" s="37"/>
      <c r="EB699" s="37"/>
      <c r="EC699" s="37"/>
      <c r="ED699" s="37"/>
      <c r="EE699" s="37"/>
      <c r="EF699" s="37"/>
      <c r="EG699" s="37"/>
      <c r="EH699" s="37"/>
      <c r="EI699" s="37"/>
      <c r="EJ699" s="37"/>
      <c r="EK699" s="37"/>
      <c r="EL699" s="37"/>
      <c r="EM699" s="37"/>
      <c r="EN699" s="37"/>
      <c r="EO699" s="37"/>
      <c r="EP699" s="37"/>
      <c r="EQ699" s="37"/>
      <c r="ER699" s="37"/>
      <c r="ES699" s="37"/>
      <c r="ET699" s="37"/>
      <c r="EU699" s="37"/>
      <c r="EV699" s="37"/>
      <c r="EW699" s="37"/>
      <c r="EX699" s="37"/>
      <c r="EY699" s="37"/>
      <c r="EZ699" s="37"/>
      <c r="FA699" s="37"/>
      <c r="FB699" s="37"/>
      <c r="FC699" s="37"/>
      <c r="FD699" s="37"/>
      <c r="FE699" s="37"/>
      <c r="FF699" s="37"/>
      <c r="FG699" s="37"/>
      <c r="FH699" s="37"/>
      <c r="FI699" s="37"/>
      <c r="FJ699" s="37"/>
      <c r="FK699" s="37"/>
      <c r="FL699" s="37"/>
      <c r="FM699" s="37"/>
      <c r="FN699" s="37"/>
      <c r="FO699" s="37"/>
      <c r="FP699" s="37"/>
      <c r="FQ699" s="37"/>
      <c r="FR699" s="37"/>
      <c r="FS699" s="37"/>
      <c r="FT699" s="37"/>
      <c r="FU699" s="37"/>
      <c r="FV699" s="37"/>
      <c r="FW699" s="37"/>
      <c r="FX699" s="37"/>
      <c r="FY699" s="37"/>
      <c r="FZ699" s="37"/>
      <c r="GA699" s="194"/>
      <c r="GB699" s="194"/>
      <c r="GC699" s="194"/>
      <c r="GD699" s="194"/>
      <c r="GE699" s="194"/>
      <c r="GF699" s="194"/>
      <c r="GG699" s="194"/>
      <c r="GH699" s="194"/>
      <c r="GI699" s="194"/>
      <c r="GJ699" s="194"/>
      <c r="GK699" s="194"/>
      <c r="GL699" s="194"/>
      <c r="GM699" s="194">
        <f t="shared" si="71"/>
        <v>0</v>
      </c>
      <c r="GN699" s="194">
        <f t="shared" si="72"/>
        <v>0</v>
      </c>
      <c r="GO699" s="194"/>
      <c r="GP699" s="194"/>
      <c r="GQ699" s="194"/>
      <c r="GR699" s="194"/>
      <c r="GS699" s="194"/>
      <c r="GT699" s="194"/>
      <c r="GU699" s="194"/>
      <c r="GV699" s="194"/>
      <c r="GW699" s="194"/>
      <c r="GX699" s="194">
        <f t="shared" si="73"/>
        <v>0</v>
      </c>
      <c r="GY699" s="194"/>
      <c r="GZ699" s="194"/>
      <c r="HA699" s="194"/>
      <c r="HB699" s="194"/>
      <c r="HC699" s="194"/>
      <c r="HD699" s="194"/>
      <c r="HE699" s="194"/>
      <c r="HF699" s="194"/>
      <c r="HG699" s="194"/>
      <c r="HH699" s="194"/>
      <c r="HI699" s="194"/>
      <c r="HJ699" s="194"/>
      <c r="HK699" s="194"/>
      <c r="HL699" s="194"/>
      <c r="HM699" s="194"/>
      <c r="HN699" s="194"/>
      <c r="HO699" s="194"/>
      <c r="HP699" s="194"/>
      <c r="HQ699" s="194"/>
      <c r="HR699" s="194"/>
      <c r="HS699" s="194"/>
      <c r="HT699" s="194"/>
      <c r="HU699" s="194"/>
    </row>
    <row r="700" spans="1:229" x14ac:dyDescent="0.25">
      <c r="A700" s="17"/>
      <c r="B700" s="18"/>
      <c r="C700" s="18"/>
      <c r="D700" s="19"/>
      <c r="E700" s="18"/>
      <c r="F700" s="18"/>
      <c r="G700" s="36"/>
      <c r="H700" s="36"/>
      <c r="I700" s="36"/>
      <c r="J700" s="38"/>
      <c r="K700" s="38"/>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X700" s="37"/>
      <c r="BY700" s="37"/>
      <c r="BZ700" s="37"/>
      <c r="CA700" s="37"/>
      <c r="CB700" s="37"/>
      <c r="CC700" s="37"/>
      <c r="CD700" s="37"/>
      <c r="CE700" s="37"/>
      <c r="CF700" s="37"/>
      <c r="CG700" s="37"/>
      <c r="CH700" s="37"/>
      <c r="CI700" s="37"/>
      <c r="CJ700" s="37"/>
      <c r="CK700" s="37"/>
      <c r="CL700" s="37"/>
      <c r="CM700" s="37"/>
      <c r="CN700" s="37"/>
      <c r="CO700" s="37"/>
      <c r="CP700" s="37"/>
      <c r="CQ700" s="37"/>
      <c r="CR700" s="37"/>
      <c r="CS700" s="37"/>
      <c r="CT700" s="37"/>
      <c r="CU700" s="37"/>
      <c r="CV700" s="37"/>
      <c r="CW700" s="37"/>
      <c r="CX700" s="37"/>
      <c r="CY700" s="37"/>
      <c r="CZ700" s="37"/>
      <c r="DA700" s="37"/>
      <c r="DB700" s="37"/>
      <c r="DC700" s="37"/>
      <c r="DD700" s="37"/>
      <c r="DE700" s="37"/>
      <c r="DF700" s="37"/>
      <c r="DG700" s="37"/>
      <c r="DH700" s="37"/>
      <c r="DI700" s="37"/>
      <c r="DJ700" s="37"/>
      <c r="DK700" s="37"/>
      <c r="DL700" s="37"/>
      <c r="DM700" s="37"/>
      <c r="DN700" s="37"/>
      <c r="DO700" s="37"/>
      <c r="DP700" s="37"/>
      <c r="DQ700" s="37"/>
      <c r="DR700" s="37"/>
      <c r="DS700" s="37"/>
      <c r="DT700" s="37"/>
      <c r="DU700" s="37"/>
      <c r="DV700" s="37"/>
      <c r="DW700" s="37"/>
      <c r="DX700" s="37"/>
      <c r="DY700" s="37"/>
      <c r="DZ700" s="37"/>
      <c r="EA700" s="37"/>
      <c r="EB700" s="37"/>
      <c r="EC700" s="37"/>
      <c r="ED700" s="37"/>
      <c r="EE700" s="37"/>
      <c r="EF700" s="37"/>
      <c r="EG700" s="37"/>
      <c r="EH700" s="37"/>
      <c r="EI700" s="37"/>
      <c r="EJ700" s="37"/>
      <c r="EK700" s="37"/>
      <c r="EL700" s="37"/>
      <c r="EM700" s="37"/>
      <c r="EN700" s="37"/>
      <c r="EO700" s="37"/>
      <c r="EP700" s="37"/>
      <c r="EQ700" s="37"/>
      <c r="ER700" s="37"/>
      <c r="ES700" s="37"/>
      <c r="ET700" s="37"/>
      <c r="EU700" s="37"/>
      <c r="EV700" s="37"/>
      <c r="EW700" s="37"/>
      <c r="EX700" s="37"/>
      <c r="EY700" s="37"/>
      <c r="EZ700" s="37"/>
      <c r="FA700" s="37"/>
      <c r="FB700" s="37"/>
      <c r="FC700" s="37"/>
      <c r="FD700" s="37"/>
      <c r="FE700" s="37"/>
      <c r="FF700" s="37"/>
      <c r="FG700" s="37"/>
      <c r="FH700" s="37"/>
      <c r="FI700" s="37"/>
      <c r="FJ700" s="37"/>
      <c r="FK700" s="37"/>
      <c r="FL700" s="37"/>
      <c r="FM700" s="37"/>
      <c r="FN700" s="37"/>
      <c r="FO700" s="37"/>
      <c r="FP700" s="37"/>
      <c r="FQ700" s="37"/>
      <c r="FR700" s="37"/>
      <c r="FS700" s="37"/>
      <c r="FT700" s="37"/>
      <c r="FU700" s="37"/>
      <c r="FV700" s="37"/>
      <c r="FW700" s="37"/>
      <c r="FX700" s="37"/>
      <c r="FY700" s="37"/>
      <c r="FZ700" s="37"/>
      <c r="GA700" s="194"/>
      <c r="GB700" s="194"/>
      <c r="GC700" s="194"/>
      <c r="GD700" s="194"/>
      <c r="GE700" s="194"/>
      <c r="GF700" s="194"/>
      <c r="GG700" s="194"/>
      <c r="GH700" s="194"/>
      <c r="GI700" s="194"/>
      <c r="GJ700" s="194"/>
      <c r="GK700" s="194"/>
      <c r="GL700" s="194"/>
      <c r="GM700" s="194">
        <f t="shared" si="71"/>
        <v>0</v>
      </c>
      <c r="GN700" s="194">
        <f t="shared" si="72"/>
        <v>0</v>
      </c>
      <c r="GO700" s="194"/>
      <c r="GP700" s="194"/>
      <c r="GQ700" s="194"/>
      <c r="GR700" s="194"/>
      <c r="GS700" s="194"/>
      <c r="GT700" s="194"/>
      <c r="GU700" s="194"/>
      <c r="GV700" s="194"/>
      <c r="GW700" s="194"/>
      <c r="GX700" s="194">
        <f t="shared" si="73"/>
        <v>0</v>
      </c>
      <c r="GY700" s="194"/>
      <c r="GZ700" s="194"/>
      <c r="HA700" s="194"/>
      <c r="HB700" s="194"/>
      <c r="HC700" s="194"/>
      <c r="HD700" s="194"/>
      <c r="HE700" s="194"/>
      <c r="HF700" s="194"/>
      <c r="HG700" s="194"/>
      <c r="HH700" s="194"/>
      <c r="HI700" s="194"/>
      <c r="HJ700" s="194"/>
      <c r="HK700" s="194"/>
      <c r="HL700" s="194"/>
      <c r="HM700" s="194"/>
      <c r="HN700" s="194"/>
      <c r="HO700" s="194"/>
      <c r="HP700" s="194"/>
      <c r="HQ700" s="194"/>
      <c r="HR700" s="194"/>
      <c r="HS700" s="194"/>
      <c r="HT700" s="194"/>
      <c r="HU700" s="194"/>
    </row>
    <row r="701" spans="1:229" x14ac:dyDescent="0.25">
      <c r="A701" s="17"/>
      <c r="B701" s="18"/>
      <c r="C701" s="18"/>
      <c r="D701" s="19"/>
      <c r="E701" s="18"/>
      <c r="F701" s="18"/>
      <c r="G701" s="36"/>
      <c r="H701" s="36"/>
      <c r="I701" s="36"/>
      <c r="J701" s="38"/>
      <c r="K701" s="38"/>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X701" s="37"/>
      <c r="BY701" s="37"/>
      <c r="BZ701" s="37"/>
      <c r="CA701" s="37"/>
      <c r="CB701" s="37"/>
      <c r="CC701" s="37"/>
      <c r="CD701" s="37"/>
      <c r="CE701" s="37"/>
      <c r="CF701" s="37"/>
      <c r="CG701" s="37"/>
      <c r="CH701" s="37"/>
      <c r="CI701" s="37"/>
      <c r="CJ701" s="37"/>
      <c r="CK701" s="37"/>
      <c r="CL701" s="37"/>
      <c r="CM701" s="37"/>
      <c r="CN701" s="37"/>
      <c r="CO701" s="37"/>
      <c r="CP701" s="37"/>
      <c r="CQ701" s="37"/>
      <c r="CR701" s="37"/>
      <c r="CS701" s="37"/>
      <c r="CT701" s="37"/>
      <c r="CU701" s="37"/>
      <c r="CV701" s="37"/>
      <c r="CW701" s="37"/>
      <c r="CX701" s="37"/>
      <c r="CY701" s="37"/>
      <c r="CZ701" s="37"/>
      <c r="DA701" s="37"/>
      <c r="DB701" s="37"/>
      <c r="DC701" s="37"/>
      <c r="DD701" s="37"/>
      <c r="DE701" s="37"/>
      <c r="DF701" s="37"/>
      <c r="DG701" s="37"/>
      <c r="DH701" s="37"/>
      <c r="DI701" s="37"/>
      <c r="DJ701" s="37"/>
      <c r="DK701" s="37"/>
      <c r="DL701" s="37"/>
      <c r="DM701" s="37"/>
      <c r="DN701" s="37"/>
      <c r="DO701" s="37"/>
      <c r="DP701" s="37"/>
      <c r="DQ701" s="37"/>
      <c r="DR701" s="37"/>
      <c r="DS701" s="37"/>
      <c r="DT701" s="37"/>
      <c r="DU701" s="37"/>
      <c r="DV701" s="37"/>
      <c r="DW701" s="37"/>
      <c r="DX701" s="37"/>
      <c r="DY701" s="37"/>
      <c r="DZ701" s="37"/>
      <c r="EA701" s="37"/>
      <c r="EB701" s="37"/>
      <c r="EC701" s="37"/>
      <c r="ED701" s="37"/>
      <c r="EE701" s="37"/>
      <c r="EF701" s="37"/>
      <c r="EG701" s="37"/>
      <c r="EH701" s="37"/>
      <c r="EI701" s="37"/>
      <c r="EJ701" s="37"/>
      <c r="EK701" s="37"/>
      <c r="EL701" s="37"/>
      <c r="EM701" s="37"/>
      <c r="EN701" s="37"/>
      <c r="EO701" s="37"/>
      <c r="EP701" s="37"/>
      <c r="EQ701" s="37"/>
      <c r="ER701" s="37"/>
      <c r="ES701" s="37"/>
      <c r="ET701" s="37"/>
      <c r="EU701" s="37"/>
      <c r="EV701" s="37"/>
      <c r="EW701" s="37"/>
      <c r="EX701" s="37"/>
      <c r="EY701" s="37"/>
      <c r="EZ701" s="37"/>
      <c r="FA701" s="37"/>
      <c r="FB701" s="37"/>
      <c r="FC701" s="37"/>
      <c r="FD701" s="37"/>
      <c r="FE701" s="37"/>
      <c r="FF701" s="37"/>
      <c r="FG701" s="37"/>
      <c r="FH701" s="37"/>
      <c r="FI701" s="37"/>
      <c r="FJ701" s="37"/>
      <c r="FK701" s="37"/>
      <c r="FL701" s="37"/>
      <c r="FM701" s="37"/>
      <c r="FN701" s="37"/>
      <c r="FO701" s="37"/>
      <c r="FP701" s="37"/>
      <c r="FQ701" s="37"/>
      <c r="FR701" s="37"/>
      <c r="FS701" s="37"/>
      <c r="FT701" s="37"/>
      <c r="FU701" s="37"/>
      <c r="FV701" s="37"/>
      <c r="FW701" s="37"/>
      <c r="FX701" s="37"/>
      <c r="FY701" s="37"/>
      <c r="FZ701" s="37"/>
      <c r="GA701" s="194"/>
      <c r="GB701" s="194"/>
      <c r="GC701" s="194"/>
      <c r="GD701" s="194"/>
      <c r="GE701" s="194"/>
      <c r="GF701" s="194"/>
      <c r="GG701" s="194"/>
      <c r="GH701" s="194"/>
      <c r="GI701" s="194"/>
      <c r="GJ701" s="194"/>
      <c r="GK701" s="194"/>
      <c r="GL701" s="194"/>
      <c r="GM701" s="194">
        <f t="shared" si="71"/>
        <v>0</v>
      </c>
      <c r="GN701" s="194">
        <f t="shared" si="72"/>
        <v>0</v>
      </c>
      <c r="GO701" s="194"/>
      <c r="GP701" s="194"/>
      <c r="GQ701" s="194"/>
      <c r="GR701" s="194"/>
      <c r="GS701" s="194"/>
      <c r="GT701" s="194"/>
      <c r="GU701" s="194"/>
      <c r="GV701" s="194"/>
      <c r="GW701" s="194"/>
      <c r="GX701" s="194">
        <f t="shared" si="73"/>
        <v>0</v>
      </c>
      <c r="GY701" s="194"/>
      <c r="GZ701" s="194"/>
      <c r="HA701" s="194"/>
      <c r="HB701" s="194"/>
      <c r="HC701" s="194"/>
      <c r="HD701" s="194"/>
      <c r="HE701" s="194"/>
      <c r="HF701" s="194"/>
      <c r="HG701" s="194"/>
      <c r="HH701" s="194"/>
      <c r="HI701" s="194"/>
      <c r="HJ701" s="194"/>
      <c r="HK701" s="194"/>
      <c r="HL701" s="194"/>
      <c r="HM701" s="194"/>
      <c r="HN701" s="194"/>
      <c r="HO701" s="194"/>
      <c r="HP701" s="194"/>
      <c r="HQ701" s="194"/>
      <c r="HR701" s="194"/>
      <c r="HS701" s="194"/>
      <c r="HT701" s="194"/>
      <c r="HU701" s="194"/>
    </row>
    <row r="702" spans="1:229" x14ac:dyDescent="0.25">
      <c r="A702" s="17"/>
      <c r="B702" s="18"/>
      <c r="C702" s="18"/>
      <c r="D702" s="19"/>
      <c r="E702" s="18"/>
      <c r="F702" s="18"/>
      <c r="G702" s="36"/>
      <c r="H702" s="36"/>
      <c r="I702" s="36"/>
      <c r="J702" s="38"/>
      <c r="K702" s="38"/>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X702" s="37"/>
      <c r="BY702" s="37"/>
      <c r="BZ702" s="37"/>
      <c r="CA702" s="37"/>
      <c r="CB702" s="37"/>
      <c r="CC702" s="37"/>
      <c r="CD702" s="37"/>
      <c r="CE702" s="37"/>
      <c r="CF702" s="37"/>
      <c r="CG702" s="37"/>
      <c r="CH702" s="37"/>
      <c r="CI702" s="37"/>
      <c r="CJ702" s="37"/>
      <c r="CK702" s="37"/>
      <c r="CL702" s="37"/>
      <c r="CM702" s="37"/>
      <c r="CN702" s="37"/>
      <c r="CO702" s="37"/>
      <c r="CP702" s="37"/>
      <c r="CQ702" s="37"/>
      <c r="CR702" s="37"/>
      <c r="CS702" s="37"/>
      <c r="CT702" s="37"/>
      <c r="CU702" s="37"/>
      <c r="CV702" s="37"/>
      <c r="CW702" s="37"/>
      <c r="CX702" s="37"/>
      <c r="CY702" s="37"/>
      <c r="CZ702" s="37"/>
      <c r="DA702" s="37"/>
      <c r="DB702" s="37"/>
      <c r="DC702" s="37"/>
      <c r="DD702" s="37"/>
      <c r="DE702" s="37"/>
      <c r="DF702" s="37"/>
      <c r="DG702" s="37"/>
      <c r="DH702" s="37"/>
      <c r="DI702" s="37"/>
      <c r="DJ702" s="37"/>
      <c r="DK702" s="37"/>
      <c r="DL702" s="37"/>
      <c r="DM702" s="37"/>
      <c r="DN702" s="37"/>
      <c r="DO702" s="37"/>
      <c r="DP702" s="37"/>
      <c r="DQ702" s="37"/>
      <c r="DR702" s="37"/>
      <c r="DS702" s="37"/>
      <c r="DT702" s="37"/>
      <c r="DU702" s="37"/>
      <c r="DV702" s="37"/>
      <c r="DW702" s="37"/>
      <c r="DX702" s="37"/>
      <c r="DY702" s="37"/>
      <c r="DZ702" s="37"/>
      <c r="EA702" s="37"/>
      <c r="EB702" s="37"/>
      <c r="EC702" s="37"/>
      <c r="ED702" s="37"/>
      <c r="EE702" s="37"/>
      <c r="EF702" s="37"/>
      <c r="EG702" s="37"/>
      <c r="EH702" s="37"/>
      <c r="EI702" s="37"/>
      <c r="EJ702" s="37"/>
      <c r="EK702" s="37"/>
      <c r="EL702" s="37"/>
      <c r="EM702" s="37"/>
      <c r="EN702" s="37"/>
      <c r="EO702" s="37"/>
      <c r="EP702" s="37"/>
      <c r="EQ702" s="37"/>
      <c r="ER702" s="37"/>
      <c r="ES702" s="37"/>
      <c r="ET702" s="37"/>
      <c r="EU702" s="37"/>
      <c r="EV702" s="37"/>
      <c r="EW702" s="37"/>
      <c r="EX702" s="37"/>
      <c r="EY702" s="37"/>
      <c r="EZ702" s="37"/>
      <c r="FA702" s="37"/>
      <c r="FB702" s="37"/>
      <c r="FC702" s="37"/>
      <c r="FD702" s="37"/>
      <c r="FE702" s="37"/>
      <c r="FF702" s="37"/>
      <c r="FG702" s="37"/>
      <c r="FH702" s="37"/>
      <c r="FI702" s="37"/>
      <c r="FJ702" s="37"/>
      <c r="FK702" s="37"/>
      <c r="FL702" s="37"/>
      <c r="FM702" s="37"/>
      <c r="FN702" s="37"/>
      <c r="FO702" s="37"/>
      <c r="FP702" s="37"/>
      <c r="FQ702" s="37"/>
      <c r="FR702" s="37"/>
      <c r="FS702" s="37"/>
      <c r="FT702" s="37"/>
      <c r="FU702" s="37"/>
      <c r="FV702" s="37"/>
      <c r="FW702" s="37"/>
      <c r="FX702" s="37"/>
      <c r="FY702" s="37"/>
      <c r="FZ702" s="37"/>
      <c r="GA702" s="194"/>
      <c r="GB702" s="194"/>
      <c r="GC702" s="194"/>
      <c r="GD702" s="194"/>
      <c r="GE702" s="194"/>
      <c r="GF702" s="194"/>
      <c r="GG702" s="194"/>
      <c r="GH702" s="194"/>
      <c r="GI702" s="194"/>
      <c r="GJ702" s="194"/>
      <c r="GK702" s="194"/>
      <c r="GL702" s="194"/>
      <c r="GM702" s="194">
        <f t="shared" si="71"/>
        <v>0</v>
      </c>
      <c r="GN702" s="194">
        <f t="shared" si="72"/>
        <v>0</v>
      </c>
      <c r="GO702" s="194"/>
      <c r="GP702" s="194"/>
      <c r="GQ702" s="194"/>
      <c r="GR702" s="194"/>
      <c r="GS702" s="194"/>
      <c r="GT702" s="194"/>
      <c r="GU702" s="194"/>
      <c r="GV702" s="194"/>
      <c r="GW702" s="194"/>
      <c r="GX702" s="194">
        <f t="shared" si="73"/>
        <v>0</v>
      </c>
      <c r="GY702" s="194"/>
      <c r="GZ702" s="194"/>
      <c r="HA702" s="194"/>
      <c r="HB702" s="194"/>
      <c r="HC702" s="194"/>
      <c r="HD702" s="194"/>
      <c r="HE702" s="194"/>
      <c r="HF702" s="194"/>
      <c r="HG702" s="194"/>
      <c r="HH702" s="194"/>
      <c r="HI702" s="194"/>
      <c r="HJ702" s="194"/>
      <c r="HK702" s="194"/>
      <c r="HL702" s="194"/>
      <c r="HM702" s="194"/>
      <c r="HN702" s="194"/>
      <c r="HO702" s="194"/>
      <c r="HP702" s="194"/>
      <c r="HQ702" s="194"/>
      <c r="HR702" s="194"/>
      <c r="HS702" s="194"/>
      <c r="HT702" s="194"/>
      <c r="HU702" s="194"/>
    </row>
    <row r="703" spans="1:229" x14ac:dyDescent="0.25">
      <c r="A703" s="17"/>
      <c r="B703" s="18"/>
      <c r="C703" s="18"/>
      <c r="D703" s="19"/>
      <c r="E703" s="18"/>
      <c r="F703" s="18"/>
      <c r="G703" s="36"/>
      <c r="H703" s="36"/>
      <c r="I703" s="36"/>
      <c r="J703" s="38"/>
      <c r="K703" s="38"/>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X703" s="37"/>
      <c r="BY703" s="37"/>
      <c r="BZ703" s="37"/>
      <c r="CA703" s="37"/>
      <c r="CB703" s="37"/>
      <c r="CC703" s="37"/>
      <c r="CD703" s="37"/>
      <c r="CE703" s="37"/>
      <c r="CF703" s="37"/>
      <c r="CG703" s="37"/>
      <c r="CH703" s="37"/>
      <c r="CI703" s="37"/>
      <c r="CJ703" s="37"/>
      <c r="CK703" s="37"/>
      <c r="CL703" s="37"/>
      <c r="CM703" s="37"/>
      <c r="CN703" s="37"/>
      <c r="CO703" s="37"/>
      <c r="CP703" s="37"/>
      <c r="CQ703" s="37"/>
      <c r="CR703" s="37"/>
      <c r="CS703" s="37"/>
      <c r="CT703" s="37"/>
      <c r="CU703" s="37"/>
      <c r="CV703" s="37"/>
      <c r="CW703" s="37"/>
      <c r="CX703" s="37"/>
      <c r="CY703" s="37"/>
      <c r="CZ703" s="37"/>
      <c r="DA703" s="37"/>
      <c r="DB703" s="37"/>
      <c r="DC703" s="37"/>
      <c r="DD703" s="37"/>
      <c r="DE703" s="37"/>
      <c r="DF703" s="37"/>
      <c r="DG703" s="37"/>
      <c r="DH703" s="37"/>
      <c r="DI703" s="37"/>
      <c r="DJ703" s="37"/>
      <c r="DK703" s="37"/>
      <c r="DL703" s="37"/>
      <c r="DM703" s="37"/>
      <c r="DN703" s="37"/>
      <c r="DO703" s="37"/>
      <c r="DP703" s="37"/>
      <c r="DQ703" s="37"/>
      <c r="DR703" s="37"/>
      <c r="DS703" s="37"/>
      <c r="DT703" s="37"/>
      <c r="DU703" s="37"/>
      <c r="DV703" s="37"/>
      <c r="DW703" s="37"/>
      <c r="DX703" s="37"/>
      <c r="DY703" s="37"/>
      <c r="DZ703" s="37"/>
      <c r="EA703" s="37"/>
      <c r="EB703" s="37"/>
      <c r="EC703" s="37"/>
      <c r="ED703" s="37"/>
      <c r="EE703" s="37"/>
      <c r="EF703" s="37"/>
      <c r="EG703" s="37"/>
      <c r="EH703" s="37"/>
      <c r="EI703" s="37"/>
      <c r="EJ703" s="37"/>
      <c r="EK703" s="37"/>
      <c r="EL703" s="37"/>
      <c r="EM703" s="37"/>
      <c r="EN703" s="37"/>
      <c r="EO703" s="37"/>
      <c r="EP703" s="37"/>
      <c r="EQ703" s="37"/>
      <c r="ER703" s="37"/>
      <c r="ES703" s="37"/>
      <c r="ET703" s="37"/>
      <c r="EU703" s="37"/>
      <c r="EV703" s="37"/>
      <c r="EW703" s="37"/>
      <c r="EX703" s="37"/>
      <c r="EY703" s="37"/>
      <c r="EZ703" s="37"/>
      <c r="FA703" s="37"/>
      <c r="FB703" s="37"/>
      <c r="FC703" s="37"/>
      <c r="FD703" s="37"/>
      <c r="FE703" s="37"/>
      <c r="FF703" s="37"/>
      <c r="FG703" s="37"/>
      <c r="FH703" s="37"/>
      <c r="FI703" s="37"/>
      <c r="FJ703" s="37"/>
      <c r="FK703" s="37"/>
      <c r="FL703" s="37"/>
      <c r="FM703" s="37"/>
      <c r="FN703" s="37"/>
      <c r="FO703" s="37"/>
      <c r="FP703" s="37"/>
      <c r="FQ703" s="37"/>
      <c r="FR703" s="37"/>
      <c r="FS703" s="37"/>
      <c r="FT703" s="37"/>
      <c r="FU703" s="37"/>
      <c r="FV703" s="37"/>
      <c r="FW703" s="37"/>
      <c r="FX703" s="37"/>
      <c r="FY703" s="37"/>
      <c r="FZ703" s="37"/>
      <c r="GA703" s="194"/>
      <c r="GB703" s="194"/>
      <c r="GC703" s="194"/>
      <c r="GD703" s="194"/>
      <c r="GE703" s="194"/>
      <c r="GF703" s="194"/>
      <c r="GG703" s="194"/>
      <c r="GH703" s="194"/>
      <c r="GI703" s="194"/>
      <c r="GJ703" s="194"/>
      <c r="GK703" s="194"/>
      <c r="GL703" s="194"/>
      <c r="GM703" s="194">
        <f t="shared" si="71"/>
        <v>0</v>
      </c>
      <c r="GN703" s="194">
        <f t="shared" si="72"/>
        <v>0</v>
      </c>
      <c r="GO703" s="194"/>
      <c r="GP703" s="194"/>
      <c r="GQ703" s="194"/>
      <c r="GR703" s="194"/>
      <c r="GS703" s="194"/>
      <c r="GT703" s="194"/>
      <c r="GU703" s="194"/>
      <c r="GV703" s="194"/>
      <c r="GW703" s="194"/>
      <c r="GX703" s="194">
        <f t="shared" si="73"/>
        <v>0</v>
      </c>
      <c r="GY703" s="194"/>
      <c r="GZ703" s="194"/>
      <c r="HA703" s="194"/>
      <c r="HB703" s="194"/>
      <c r="HC703" s="194"/>
      <c r="HD703" s="194"/>
      <c r="HE703" s="194"/>
      <c r="HF703" s="194"/>
      <c r="HG703" s="194"/>
      <c r="HH703" s="194"/>
      <c r="HI703" s="194"/>
      <c r="HJ703" s="194"/>
      <c r="HK703" s="194"/>
      <c r="HL703" s="194"/>
      <c r="HM703" s="194"/>
      <c r="HN703" s="194"/>
      <c r="HO703" s="194"/>
      <c r="HP703" s="194"/>
      <c r="HQ703" s="194"/>
      <c r="HR703" s="194"/>
      <c r="HS703" s="194"/>
      <c r="HT703" s="194"/>
      <c r="HU703" s="194"/>
    </row>
    <row r="704" spans="1:229" x14ac:dyDescent="0.25">
      <c r="A704" s="17"/>
      <c r="B704" s="18"/>
      <c r="C704" s="18"/>
      <c r="D704" s="19"/>
      <c r="E704" s="18"/>
      <c r="F704" s="18"/>
      <c r="G704" s="36"/>
      <c r="H704" s="36"/>
      <c r="I704" s="36"/>
      <c r="J704" s="38"/>
      <c r="K704" s="38"/>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X704" s="37"/>
      <c r="BY704" s="37"/>
      <c r="BZ704" s="37"/>
      <c r="CA704" s="37"/>
      <c r="CB704" s="37"/>
      <c r="CC704" s="37"/>
      <c r="CD704" s="37"/>
      <c r="CE704" s="37"/>
      <c r="CF704" s="37"/>
      <c r="CG704" s="37"/>
      <c r="CH704" s="37"/>
      <c r="CI704" s="37"/>
      <c r="CJ704" s="37"/>
      <c r="CK704" s="37"/>
      <c r="CL704" s="37"/>
      <c r="CM704" s="37"/>
      <c r="CN704" s="37"/>
      <c r="CO704" s="37"/>
      <c r="CP704" s="37"/>
      <c r="CQ704" s="37"/>
      <c r="CR704" s="37"/>
      <c r="CS704" s="37"/>
      <c r="CT704" s="37"/>
      <c r="CU704" s="37"/>
      <c r="CV704" s="37"/>
      <c r="CW704" s="37"/>
      <c r="CX704" s="37"/>
      <c r="CY704" s="37"/>
      <c r="CZ704" s="37"/>
      <c r="DA704" s="37"/>
      <c r="DB704" s="37"/>
      <c r="DC704" s="37"/>
      <c r="DD704" s="37"/>
      <c r="DE704" s="37"/>
      <c r="DF704" s="37"/>
      <c r="DG704" s="37"/>
      <c r="DH704" s="37"/>
      <c r="DI704" s="37"/>
      <c r="DJ704" s="37"/>
      <c r="DK704" s="37"/>
      <c r="DL704" s="37"/>
      <c r="DM704" s="37"/>
      <c r="DN704" s="37"/>
      <c r="DO704" s="37"/>
      <c r="DP704" s="37"/>
      <c r="DQ704" s="37"/>
      <c r="DR704" s="37"/>
      <c r="DS704" s="37"/>
      <c r="DT704" s="37"/>
      <c r="DU704" s="37"/>
      <c r="DV704" s="37"/>
      <c r="DW704" s="37"/>
      <c r="DX704" s="37"/>
      <c r="DY704" s="37"/>
      <c r="DZ704" s="37"/>
      <c r="EA704" s="37"/>
      <c r="EB704" s="37"/>
      <c r="EC704" s="37"/>
      <c r="ED704" s="37"/>
      <c r="EE704" s="37"/>
      <c r="EF704" s="37"/>
      <c r="EG704" s="37"/>
      <c r="EH704" s="37"/>
      <c r="EI704" s="37"/>
      <c r="EJ704" s="37"/>
      <c r="EK704" s="37"/>
      <c r="EL704" s="37"/>
      <c r="EM704" s="37"/>
      <c r="EN704" s="37"/>
      <c r="EO704" s="37"/>
      <c r="EP704" s="37"/>
      <c r="EQ704" s="37"/>
      <c r="ER704" s="37"/>
      <c r="ES704" s="37"/>
      <c r="ET704" s="37"/>
      <c r="EU704" s="37"/>
      <c r="EV704" s="37"/>
      <c r="EW704" s="37"/>
      <c r="EX704" s="37"/>
      <c r="EY704" s="37"/>
      <c r="EZ704" s="37"/>
      <c r="FA704" s="37"/>
      <c r="FB704" s="37"/>
      <c r="FC704" s="37"/>
      <c r="FD704" s="37"/>
      <c r="FE704" s="37"/>
      <c r="FF704" s="37"/>
      <c r="FG704" s="37"/>
      <c r="FH704" s="37"/>
      <c r="FI704" s="37"/>
      <c r="FJ704" s="37"/>
      <c r="FK704" s="37"/>
      <c r="FL704" s="37"/>
      <c r="FM704" s="37"/>
      <c r="FN704" s="37"/>
      <c r="FO704" s="37"/>
      <c r="FP704" s="37"/>
      <c r="FQ704" s="37"/>
      <c r="FR704" s="37"/>
      <c r="FS704" s="37"/>
      <c r="FT704" s="37"/>
      <c r="FU704" s="37"/>
      <c r="FV704" s="37"/>
      <c r="FW704" s="37"/>
      <c r="FX704" s="37"/>
      <c r="FY704" s="37"/>
      <c r="FZ704" s="37"/>
      <c r="GA704" s="194"/>
      <c r="GB704" s="194"/>
      <c r="GC704" s="194"/>
      <c r="GD704" s="194"/>
      <c r="GE704" s="194"/>
      <c r="GF704" s="194"/>
      <c r="GG704" s="194"/>
      <c r="GH704" s="194"/>
      <c r="GI704" s="194"/>
      <c r="GJ704" s="194"/>
      <c r="GK704" s="194"/>
      <c r="GL704" s="194"/>
      <c r="GM704" s="194">
        <f t="shared" si="71"/>
        <v>0</v>
      </c>
      <c r="GN704" s="194">
        <f t="shared" si="72"/>
        <v>0</v>
      </c>
      <c r="GO704" s="194"/>
      <c r="GP704" s="194"/>
      <c r="GQ704" s="194"/>
      <c r="GR704" s="194"/>
      <c r="GS704" s="194"/>
      <c r="GT704" s="194"/>
      <c r="GU704" s="194"/>
      <c r="GV704" s="194"/>
      <c r="GW704" s="194"/>
      <c r="GX704" s="194">
        <f t="shared" si="73"/>
        <v>0</v>
      </c>
      <c r="GY704" s="194"/>
      <c r="GZ704" s="194"/>
      <c r="HA704" s="194"/>
      <c r="HB704" s="194"/>
      <c r="HC704" s="194"/>
      <c r="HD704" s="194"/>
      <c r="HE704" s="194"/>
      <c r="HF704" s="194"/>
      <c r="HG704" s="194"/>
      <c r="HH704" s="194"/>
      <c r="HI704" s="194"/>
      <c r="HJ704" s="194"/>
      <c r="HK704" s="194"/>
      <c r="HL704" s="194"/>
      <c r="HM704" s="194"/>
      <c r="HN704" s="194"/>
      <c r="HO704" s="194"/>
      <c r="HP704" s="194"/>
      <c r="HQ704" s="194"/>
      <c r="HR704" s="194"/>
      <c r="HS704" s="194"/>
      <c r="HT704" s="194"/>
      <c r="HU704" s="194"/>
    </row>
    <row r="705" spans="1:229" x14ac:dyDescent="0.25">
      <c r="A705" s="17"/>
      <c r="B705" s="18"/>
      <c r="C705" s="18"/>
      <c r="D705" s="19"/>
      <c r="E705" s="18"/>
      <c r="F705" s="18"/>
      <c r="G705" s="36"/>
      <c r="H705" s="36"/>
      <c r="I705" s="36"/>
      <c r="J705" s="38"/>
      <c r="K705" s="38"/>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X705" s="37"/>
      <c r="BY705" s="37"/>
      <c r="BZ705" s="37"/>
      <c r="CA705" s="37"/>
      <c r="CB705" s="37"/>
      <c r="CC705" s="37"/>
      <c r="CD705" s="37"/>
      <c r="CE705" s="37"/>
      <c r="CF705" s="37"/>
      <c r="CG705" s="37"/>
      <c r="CH705" s="37"/>
      <c r="CI705" s="37"/>
      <c r="CJ705" s="37"/>
      <c r="CK705" s="37"/>
      <c r="CL705" s="37"/>
      <c r="CM705" s="37"/>
      <c r="CN705" s="37"/>
      <c r="CO705" s="37"/>
      <c r="CP705" s="37"/>
      <c r="CQ705" s="37"/>
      <c r="CR705" s="37"/>
      <c r="CS705" s="37"/>
      <c r="CT705" s="37"/>
      <c r="CU705" s="37"/>
      <c r="CV705" s="37"/>
      <c r="CW705" s="37"/>
      <c r="CX705" s="37"/>
      <c r="CY705" s="37"/>
      <c r="CZ705" s="37"/>
      <c r="DA705" s="37"/>
      <c r="DB705" s="37"/>
      <c r="DC705" s="37"/>
      <c r="DD705" s="37"/>
      <c r="DE705" s="37"/>
      <c r="DF705" s="37"/>
      <c r="DG705" s="37"/>
      <c r="DH705" s="37"/>
      <c r="DI705" s="37"/>
      <c r="DJ705" s="37"/>
      <c r="DK705" s="37"/>
      <c r="DL705" s="37"/>
      <c r="DM705" s="37"/>
      <c r="DN705" s="37"/>
      <c r="DO705" s="37"/>
      <c r="DP705" s="37"/>
      <c r="DQ705" s="37"/>
      <c r="DR705" s="37"/>
      <c r="DS705" s="37"/>
      <c r="DT705" s="37"/>
      <c r="DU705" s="37"/>
      <c r="DV705" s="37"/>
      <c r="DW705" s="37"/>
      <c r="DX705" s="37"/>
      <c r="DY705" s="37"/>
      <c r="DZ705" s="37"/>
      <c r="EA705" s="37"/>
      <c r="EB705" s="37"/>
      <c r="EC705" s="37"/>
      <c r="ED705" s="37"/>
      <c r="EE705" s="37"/>
      <c r="EF705" s="37"/>
      <c r="EG705" s="37"/>
      <c r="EH705" s="37"/>
      <c r="EI705" s="37"/>
      <c r="EJ705" s="37"/>
      <c r="EK705" s="37"/>
      <c r="EL705" s="37"/>
      <c r="EM705" s="37"/>
      <c r="EN705" s="37"/>
      <c r="EO705" s="37"/>
      <c r="EP705" s="37"/>
      <c r="EQ705" s="37"/>
      <c r="ER705" s="37"/>
      <c r="ES705" s="37"/>
      <c r="ET705" s="37"/>
      <c r="EU705" s="37"/>
      <c r="EV705" s="37"/>
      <c r="EW705" s="37"/>
      <c r="EX705" s="37"/>
      <c r="EY705" s="37"/>
      <c r="EZ705" s="37"/>
      <c r="FA705" s="37"/>
      <c r="FB705" s="37"/>
      <c r="FC705" s="37"/>
      <c r="FD705" s="37"/>
      <c r="FE705" s="37"/>
      <c r="FF705" s="37"/>
      <c r="FG705" s="37"/>
      <c r="FH705" s="37"/>
      <c r="FI705" s="37"/>
      <c r="FJ705" s="37"/>
      <c r="FK705" s="37"/>
      <c r="FL705" s="37"/>
      <c r="FM705" s="37"/>
      <c r="FN705" s="37"/>
      <c r="FO705" s="37"/>
      <c r="FP705" s="37"/>
      <c r="FQ705" s="37"/>
      <c r="FR705" s="37"/>
      <c r="FS705" s="37"/>
      <c r="FT705" s="37"/>
      <c r="FU705" s="37"/>
      <c r="FV705" s="37"/>
      <c r="FW705" s="37"/>
      <c r="FX705" s="37"/>
      <c r="FY705" s="37"/>
      <c r="FZ705" s="37"/>
      <c r="GA705" s="194"/>
      <c r="GB705" s="194"/>
      <c r="GC705" s="194"/>
      <c r="GD705" s="194"/>
      <c r="GE705" s="194"/>
      <c r="GF705" s="194"/>
      <c r="GG705" s="194"/>
      <c r="GH705" s="194"/>
      <c r="GI705" s="194"/>
      <c r="GJ705" s="194"/>
      <c r="GK705" s="194"/>
      <c r="GL705" s="194"/>
      <c r="GM705" s="194">
        <f t="shared" si="71"/>
        <v>0</v>
      </c>
      <c r="GN705" s="194">
        <f t="shared" si="72"/>
        <v>0</v>
      </c>
      <c r="GO705" s="194"/>
      <c r="GP705" s="194"/>
      <c r="GQ705" s="194"/>
      <c r="GR705" s="194"/>
      <c r="GS705" s="194"/>
      <c r="GT705" s="194"/>
      <c r="GU705" s="194"/>
      <c r="GV705" s="194"/>
      <c r="GW705" s="194"/>
      <c r="GX705" s="194">
        <f t="shared" si="73"/>
        <v>0</v>
      </c>
      <c r="GY705" s="194"/>
      <c r="GZ705" s="194"/>
      <c r="HA705" s="194"/>
      <c r="HB705" s="194"/>
      <c r="HC705" s="194"/>
      <c r="HD705" s="194"/>
      <c r="HE705" s="194"/>
      <c r="HF705" s="194"/>
      <c r="HG705" s="194"/>
      <c r="HH705" s="194"/>
      <c r="HI705" s="194"/>
      <c r="HJ705" s="194"/>
      <c r="HK705" s="194"/>
      <c r="HL705" s="194"/>
      <c r="HM705" s="194"/>
      <c r="HN705" s="194"/>
      <c r="HO705" s="194"/>
      <c r="HP705" s="194"/>
      <c r="HQ705" s="194"/>
      <c r="HR705" s="194"/>
      <c r="HS705" s="194"/>
      <c r="HT705" s="194"/>
      <c r="HU705" s="194"/>
    </row>
    <row r="706" spans="1:229" x14ac:dyDescent="0.25">
      <c r="A706" s="17"/>
      <c r="B706" s="18"/>
      <c r="C706" s="18"/>
      <c r="D706" s="19"/>
      <c r="E706" s="18"/>
      <c r="F706" s="18"/>
      <c r="G706" s="36"/>
      <c r="H706" s="36"/>
      <c r="I706" s="36"/>
      <c r="J706" s="38"/>
      <c r="K706" s="38"/>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X706" s="37"/>
      <c r="BY706" s="37"/>
      <c r="BZ706" s="37"/>
      <c r="CA706" s="37"/>
      <c r="CB706" s="37"/>
      <c r="CC706" s="37"/>
      <c r="CD706" s="37"/>
      <c r="CE706" s="37"/>
      <c r="CF706" s="37"/>
      <c r="CG706" s="37"/>
      <c r="CH706" s="37"/>
      <c r="CI706" s="37"/>
      <c r="CJ706" s="37"/>
      <c r="CK706" s="37"/>
      <c r="CL706" s="37"/>
      <c r="CM706" s="37"/>
      <c r="CN706" s="37"/>
      <c r="CO706" s="37"/>
      <c r="CP706" s="37"/>
      <c r="CQ706" s="37"/>
      <c r="CR706" s="37"/>
      <c r="CS706" s="37"/>
      <c r="CT706" s="37"/>
      <c r="CU706" s="37"/>
      <c r="CV706" s="37"/>
      <c r="CW706" s="37"/>
      <c r="CX706" s="37"/>
      <c r="CY706" s="37"/>
      <c r="CZ706" s="37"/>
      <c r="DA706" s="37"/>
      <c r="DB706" s="37"/>
      <c r="DC706" s="37"/>
      <c r="DD706" s="37"/>
      <c r="DE706" s="37"/>
      <c r="DF706" s="37"/>
      <c r="DG706" s="37"/>
      <c r="DH706" s="37"/>
      <c r="DI706" s="37"/>
      <c r="DJ706" s="37"/>
      <c r="DK706" s="37"/>
      <c r="DL706" s="37"/>
      <c r="DM706" s="37"/>
      <c r="DN706" s="37"/>
      <c r="DO706" s="37"/>
      <c r="DP706" s="37"/>
      <c r="DQ706" s="37"/>
      <c r="DR706" s="37"/>
      <c r="DS706" s="37"/>
      <c r="DT706" s="37"/>
      <c r="DU706" s="37"/>
      <c r="DV706" s="37"/>
      <c r="DW706" s="37"/>
      <c r="DX706" s="37"/>
      <c r="DY706" s="37"/>
      <c r="DZ706" s="37"/>
      <c r="EA706" s="37"/>
      <c r="EB706" s="37"/>
      <c r="EC706" s="37"/>
      <c r="ED706" s="37"/>
      <c r="EE706" s="37"/>
      <c r="EF706" s="37"/>
      <c r="EG706" s="37"/>
      <c r="EH706" s="37"/>
      <c r="EI706" s="37"/>
      <c r="EJ706" s="37"/>
      <c r="EK706" s="37"/>
      <c r="EL706" s="37"/>
      <c r="EM706" s="37"/>
      <c r="EN706" s="37"/>
      <c r="EO706" s="37"/>
      <c r="EP706" s="37"/>
      <c r="EQ706" s="37"/>
      <c r="ER706" s="37"/>
      <c r="ES706" s="37"/>
      <c r="ET706" s="37"/>
      <c r="EU706" s="37"/>
      <c r="EV706" s="37"/>
      <c r="EW706" s="37"/>
      <c r="EX706" s="37"/>
      <c r="EY706" s="37"/>
      <c r="EZ706" s="37"/>
      <c r="FA706" s="37"/>
      <c r="FB706" s="37"/>
      <c r="FC706" s="37"/>
      <c r="FD706" s="37"/>
      <c r="FE706" s="37"/>
      <c r="FF706" s="37"/>
      <c r="FG706" s="37"/>
      <c r="FH706" s="37"/>
      <c r="FI706" s="37"/>
      <c r="FJ706" s="37"/>
      <c r="FK706" s="37"/>
      <c r="FL706" s="37"/>
      <c r="FM706" s="37"/>
      <c r="FN706" s="37"/>
      <c r="FO706" s="37"/>
      <c r="FP706" s="37"/>
      <c r="FQ706" s="37"/>
      <c r="FR706" s="37"/>
      <c r="FS706" s="37"/>
      <c r="FT706" s="37"/>
      <c r="FU706" s="37"/>
      <c r="FV706" s="37"/>
      <c r="FW706" s="37"/>
      <c r="FX706" s="37"/>
      <c r="FY706" s="37"/>
      <c r="FZ706" s="37"/>
      <c r="GA706" s="194"/>
      <c r="GB706" s="194"/>
      <c r="GC706" s="194"/>
      <c r="GD706" s="194"/>
      <c r="GE706" s="194"/>
      <c r="GF706" s="194"/>
      <c r="GG706" s="194"/>
      <c r="GH706" s="194"/>
      <c r="GI706" s="194"/>
      <c r="GJ706" s="194"/>
      <c r="GK706" s="194"/>
      <c r="GL706" s="194"/>
      <c r="GM706" s="194">
        <f t="shared" si="71"/>
        <v>0</v>
      </c>
      <c r="GN706" s="194">
        <f t="shared" si="72"/>
        <v>0</v>
      </c>
      <c r="GO706" s="194"/>
      <c r="GP706" s="194"/>
      <c r="GQ706" s="194"/>
      <c r="GR706" s="194"/>
      <c r="GS706" s="194"/>
      <c r="GT706" s="194"/>
      <c r="GU706" s="194"/>
      <c r="GV706" s="194"/>
      <c r="GW706" s="194"/>
      <c r="GX706" s="194">
        <f t="shared" si="73"/>
        <v>0</v>
      </c>
      <c r="GY706" s="194"/>
      <c r="GZ706" s="194"/>
      <c r="HA706" s="194"/>
      <c r="HB706" s="194"/>
      <c r="HC706" s="194"/>
      <c r="HD706" s="194"/>
      <c r="HE706" s="194"/>
      <c r="HF706" s="194"/>
      <c r="HG706" s="194"/>
      <c r="HH706" s="194"/>
      <c r="HI706" s="194"/>
      <c r="HJ706" s="194"/>
      <c r="HK706" s="194"/>
      <c r="HL706" s="194"/>
      <c r="HM706" s="194"/>
      <c r="HN706" s="194"/>
      <c r="HO706" s="194"/>
      <c r="HP706" s="194"/>
      <c r="HQ706" s="194"/>
      <c r="HR706" s="194"/>
      <c r="HS706" s="194"/>
      <c r="HT706" s="194"/>
      <c r="HU706" s="194"/>
    </row>
    <row r="707" spans="1:229" x14ac:dyDescent="0.25">
      <c r="A707" s="17"/>
      <c r="B707" s="18"/>
      <c r="C707" s="18"/>
      <c r="D707" s="19"/>
      <c r="E707" s="18"/>
      <c r="F707" s="18"/>
      <c r="G707" s="36"/>
      <c r="H707" s="36"/>
      <c r="I707" s="36"/>
      <c r="J707" s="38"/>
      <c r="K707" s="38"/>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c r="CT707" s="37"/>
      <c r="CU707" s="37"/>
      <c r="CV707" s="37"/>
      <c r="CW707" s="37"/>
      <c r="CX707" s="37"/>
      <c r="CY707" s="37"/>
      <c r="CZ707" s="37"/>
      <c r="DA707" s="37"/>
      <c r="DB707" s="37"/>
      <c r="DC707" s="37"/>
      <c r="DD707" s="37"/>
      <c r="DE707" s="37"/>
      <c r="DF707" s="37"/>
      <c r="DG707" s="37"/>
      <c r="DH707" s="37"/>
      <c r="DI707" s="37"/>
      <c r="DJ707" s="37"/>
      <c r="DK707" s="37"/>
      <c r="DL707" s="37"/>
      <c r="DM707" s="37"/>
      <c r="DN707" s="37"/>
      <c r="DO707" s="37"/>
      <c r="DP707" s="37"/>
      <c r="DQ707" s="37"/>
      <c r="DR707" s="37"/>
      <c r="DS707" s="37"/>
      <c r="DT707" s="37"/>
      <c r="DU707" s="37"/>
      <c r="DV707" s="37"/>
      <c r="DW707" s="37"/>
      <c r="DX707" s="37"/>
      <c r="DY707" s="37"/>
      <c r="DZ707" s="37"/>
      <c r="EA707" s="37"/>
      <c r="EB707" s="37"/>
      <c r="EC707" s="37"/>
      <c r="ED707" s="37"/>
      <c r="EE707" s="37"/>
      <c r="EF707" s="37"/>
      <c r="EG707" s="37"/>
      <c r="EH707" s="37"/>
      <c r="EI707" s="37"/>
      <c r="EJ707" s="37"/>
      <c r="EK707" s="37"/>
      <c r="EL707" s="37"/>
      <c r="EM707" s="37"/>
      <c r="EN707" s="37"/>
      <c r="EO707" s="37"/>
      <c r="EP707" s="37"/>
      <c r="EQ707" s="37"/>
      <c r="ER707" s="37"/>
      <c r="ES707" s="37"/>
      <c r="ET707" s="37"/>
      <c r="EU707" s="37"/>
      <c r="EV707" s="37"/>
      <c r="EW707" s="37"/>
      <c r="EX707" s="37"/>
      <c r="EY707" s="37"/>
      <c r="EZ707" s="37"/>
      <c r="FA707" s="37"/>
      <c r="FB707" s="37"/>
      <c r="FC707" s="37"/>
      <c r="FD707" s="37"/>
      <c r="FE707" s="37"/>
      <c r="FF707" s="37"/>
      <c r="FG707" s="37"/>
      <c r="FH707" s="37"/>
      <c r="FI707" s="37"/>
      <c r="FJ707" s="37"/>
      <c r="FK707" s="37"/>
      <c r="FL707" s="37"/>
      <c r="FM707" s="37"/>
      <c r="FN707" s="37"/>
      <c r="FO707" s="37"/>
      <c r="FP707" s="37"/>
      <c r="FQ707" s="37"/>
      <c r="FR707" s="37"/>
      <c r="FS707" s="37"/>
      <c r="FT707" s="37"/>
      <c r="FU707" s="37"/>
      <c r="FV707" s="37"/>
      <c r="FW707" s="37"/>
      <c r="FX707" s="37"/>
      <c r="FY707" s="37"/>
      <c r="FZ707" s="37"/>
      <c r="GA707" s="194"/>
      <c r="GB707" s="194"/>
      <c r="GC707" s="194"/>
      <c r="GD707" s="194"/>
      <c r="GE707" s="194"/>
      <c r="GF707" s="194"/>
      <c r="GG707" s="194"/>
      <c r="GH707" s="194"/>
      <c r="GI707" s="194"/>
      <c r="GJ707" s="194"/>
      <c r="GK707" s="194"/>
      <c r="GL707" s="194"/>
      <c r="GM707" s="194">
        <f t="shared" si="71"/>
        <v>0</v>
      </c>
      <c r="GN707" s="194">
        <f t="shared" si="72"/>
        <v>0</v>
      </c>
      <c r="GO707" s="194"/>
      <c r="GP707" s="194"/>
      <c r="GQ707" s="194"/>
      <c r="GR707" s="194"/>
      <c r="GS707" s="194"/>
      <c r="GT707" s="194"/>
      <c r="GU707" s="194"/>
      <c r="GV707" s="194"/>
      <c r="GW707" s="194"/>
      <c r="GX707" s="194">
        <f t="shared" si="73"/>
        <v>0</v>
      </c>
      <c r="GY707" s="194"/>
      <c r="GZ707" s="194"/>
      <c r="HA707" s="194"/>
      <c r="HB707" s="194"/>
      <c r="HC707" s="194"/>
      <c r="HD707" s="194"/>
      <c r="HE707" s="194"/>
      <c r="HF707" s="194"/>
      <c r="HG707" s="194"/>
      <c r="HH707" s="194"/>
      <c r="HI707" s="194"/>
      <c r="HJ707" s="194"/>
      <c r="HK707" s="194"/>
      <c r="HL707" s="194"/>
      <c r="HM707" s="194"/>
      <c r="HN707" s="194"/>
      <c r="HO707" s="194"/>
      <c r="HP707" s="194"/>
      <c r="HQ707" s="194"/>
      <c r="HR707" s="194"/>
      <c r="HS707" s="194"/>
      <c r="HT707" s="194"/>
      <c r="HU707" s="194"/>
    </row>
    <row r="708" spans="1:229" x14ac:dyDescent="0.25">
      <c r="A708" s="17"/>
      <c r="B708" s="18"/>
      <c r="C708" s="18"/>
      <c r="D708" s="19"/>
      <c r="E708" s="18"/>
      <c r="F708" s="18"/>
      <c r="G708" s="36"/>
      <c r="H708" s="36"/>
      <c r="I708" s="36"/>
      <c r="J708" s="38"/>
      <c r="K708" s="38"/>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c r="CT708" s="37"/>
      <c r="CU708" s="37"/>
      <c r="CV708" s="37"/>
      <c r="CW708" s="37"/>
      <c r="CX708" s="37"/>
      <c r="CY708" s="37"/>
      <c r="CZ708" s="37"/>
      <c r="DA708" s="37"/>
      <c r="DB708" s="37"/>
      <c r="DC708" s="37"/>
      <c r="DD708" s="37"/>
      <c r="DE708" s="37"/>
      <c r="DF708" s="37"/>
      <c r="DG708" s="37"/>
      <c r="DH708" s="37"/>
      <c r="DI708" s="37"/>
      <c r="DJ708" s="37"/>
      <c r="DK708" s="37"/>
      <c r="DL708" s="37"/>
      <c r="DM708" s="37"/>
      <c r="DN708" s="37"/>
      <c r="DO708" s="37"/>
      <c r="DP708" s="37"/>
      <c r="DQ708" s="37"/>
      <c r="DR708" s="37"/>
      <c r="DS708" s="37"/>
      <c r="DT708" s="37"/>
      <c r="DU708" s="37"/>
      <c r="DV708" s="37"/>
      <c r="DW708" s="37"/>
      <c r="DX708" s="37"/>
      <c r="DY708" s="37"/>
      <c r="DZ708" s="37"/>
      <c r="EA708" s="37"/>
      <c r="EB708" s="37"/>
      <c r="EC708" s="37"/>
      <c r="ED708" s="37"/>
      <c r="EE708" s="37"/>
      <c r="EF708" s="37"/>
      <c r="EG708" s="37"/>
      <c r="EH708" s="37"/>
      <c r="EI708" s="37"/>
      <c r="EJ708" s="37"/>
      <c r="EK708" s="37"/>
      <c r="EL708" s="37"/>
      <c r="EM708" s="37"/>
      <c r="EN708" s="37"/>
      <c r="EO708" s="37"/>
      <c r="EP708" s="37"/>
      <c r="EQ708" s="37"/>
      <c r="ER708" s="37"/>
      <c r="ES708" s="37"/>
      <c r="ET708" s="37"/>
      <c r="EU708" s="37"/>
      <c r="EV708" s="37"/>
      <c r="EW708" s="37"/>
      <c r="EX708" s="37"/>
      <c r="EY708" s="37"/>
      <c r="EZ708" s="37"/>
      <c r="FA708" s="37"/>
      <c r="FB708" s="37"/>
      <c r="FC708" s="37"/>
      <c r="FD708" s="37"/>
      <c r="FE708" s="37"/>
      <c r="FF708" s="37"/>
      <c r="FG708" s="37"/>
      <c r="FH708" s="37"/>
      <c r="FI708" s="37"/>
      <c r="FJ708" s="37"/>
      <c r="FK708" s="37"/>
      <c r="FL708" s="37"/>
      <c r="FM708" s="37"/>
      <c r="FN708" s="37"/>
      <c r="FO708" s="37"/>
      <c r="FP708" s="37"/>
      <c r="FQ708" s="37"/>
      <c r="FR708" s="37"/>
      <c r="FS708" s="37"/>
      <c r="FT708" s="37"/>
      <c r="FU708" s="37"/>
      <c r="FV708" s="37"/>
      <c r="FW708" s="37"/>
      <c r="FX708" s="37"/>
      <c r="FY708" s="37"/>
      <c r="FZ708" s="37"/>
      <c r="GA708" s="194"/>
      <c r="GB708" s="194"/>
      <c r="GC708" s="194"/>
      <c r="GD708" s="194"/>
      <c r="GE708" s="194"/>
      <c r="GF708" s="194"/>
      <c r="GG708" s="194"/>
      <c r="GH708" s="194"/>
      <c r="GI708" s="194"/>
      <c r="GJ708" s="194"/>
      <c r="GK708" s="194"/>
      <c r="GL708" s="194"/>
      <c r="GM708" s="194">
        <f t="shared" si="71"/>
        <v>0</v>
      </c>
      <c r="GN708" s="194">
        <f t="shared" si="72"/>
        <v>0</v>
      </c>
      <c r="GO708" s="194"/>
      <c r="GP708" s="194"/>
      <c r="GQ708" s="194"/>
      <c r="GR708" s="194"/>
      <c r="GS708" s="194"/>
      <c r="GT708" s="194"/>
      <c r="GU708" s="194"/>
      <c r="GV708" s="194"/>
      <c r="GW708" s="194"/>
      <c r="GX708" s="194">
        <f t="shared" si="73"/>
        <v>0</v>
      </c>
      <c r="GY708" s="194"/>
      <c r="GZ708" s="194"/>
      <c r="HA708" s="194"/>
      <c r="HB708" s="194"/>
      <c r="HC708" s="194"/>
      <c r="HD708" s="194"/>
      <c r="HE708" s="194"/>
      <c r="HF708" s="194"/>
      <c r="HG708" s="194"/>
      <c r="HH708" s="194"/>
      <c r="HI708" s="194"/>
      <c r="HJ708" s="194"/>
      <c r="HK708" s="194"/>
      <c r="HL708" s="194"/>
      <c r="HM708" s="194"/>
      <c r="HN708" s="194"/>
      <c r="HO708" s="194"/>
      <c r="HP708" s="194"/>
      <c r="HQ708" s="194"/>
      <c r="HR708" s="194"/>
      <c r="HS708" s="194"/>
      <c r="HT708" s="194"/>
      <c r="HU708" s="194"/>
    </row>
    <row r="709" spans="1:229" x14ac:dyDescent="0.25">
      <c r="A709" s="17"/>
      <c r="B709" s="18"/>
      <c r="C709" s="18"/>
      <c r="D709" s="19"/>
      <c r="E709" s="18"/>
      <c r="F709" s="18"/>
      <c r="G709" s="36"/>
      <c r="H709" s="36"/>
      <c r="I709" s="36"/>
      <c r="J709" s="38"/>
      <c r="K709" s="38"/>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c r="CT709" s="37"/>
      <c r="CU709" s="37"/>
      <c r="CV709" s="37"/>
      <c r="CW709" s="37"/>
      <c r="CX709" s="37"/>
      <c r="CY709" s="37"/>
      <c r="CZ709" s="37"/>
      <c r="DA709" s="37"/>
      <c r="DB709" s="37"/>
      <c r="DC709" s="37"/>
      <c r="DD709" s="37"/>
      <c r="DE709" s="37"/>
      <c r="DF709" s="37"/>
      <c r="DG709" s="37"/>
      <c r="DH709" s="37"/>
      <c r="DI709" s="37"/>
      <c r="DJ709" s="37"/>
      <c r="DK709" s="37"/>
      <c r="DL709" s="37"/>
      <c r="DM709" s="37"/>
      <c r="DN709" s="37"/>
      <c r="DO709" s="37"/>
      <c r="DP709" s="37"/>
      <c r="DQ709" s="37"/>
      <c r="DR709" s="37"/>
      <c r="DS709" s="37"/>
      <c r="DT709" s="37"/>
      <c r="DU709" s="37"/>
      <c r="DV709" s="37"/>
      <c r="DW709" s="37"/>
      <c r="DX709" s="37"/>
      <c r="DY709" s="37"/>
      <c r="DZ709" s="37"/>
      <c r="EA709" s="37"/>
      <c r="EB709" s="37"/>
      <c r="EC709" s="37"/>
      <c r="ED709" s="37"/>
      <c r="EE709" s="37"/>
      <c r="EF709" s="37"/>
      <c r="EG709" s="37"/>
      <c r="EH709" s="37"/>
      <c r="EI709" s="37"/>
      <c r="EJ709" s="37"/>
      <c r="EK709" s="37"/>
      <c r="EL709" s="37"/>
      <c r="EM709" s="37"/>
      <c r="EN709" s="37"/>
      <c r="EO709" s="37"/>
      <c r="EP709" s="37"/>
      <c r="EQ709" s="37"/>
      <c r="ER709" s="37"/>
      <c r="ES709" s="37"/>
      <c r="ET709" s="37"/>
      <c r="EU709" s="37"/>
      <c r="EV709" s="37"/>
      <c r="EW709" s="37"/>
      <c r="EX709" s="37"/>
      <c r="EY709" s="37"/>
      <c r="EZ709" s="37"/>
      <c r="FA709" s="37"/>
      <c r="FB709" s="37"/>
      <c r="FC709" s="37"/>
      <c r="FD709" s="37"/>
      <c r="FE709" s="37"/>
      <c r="FF709" s="37"/>
      <c r="FG709" s="37"/>
      <c r="FH709" s="37"/>
      <c r="FI709" s="37"/>
      <c r="FJ709" s="37"/>
      <c r="FK709" s="37"/>
      <c r="FL709" s="37"/>
      <c r="FM709" s="37"/>
      <c r="FN709" s="37"/>
      <c r="FO709" s="37"/>
      <c r="FP709" s="37"/>
      <c r="FQ709" s="37"/>
      <c r="FR709" s="37"/>
      <c r="FS709" s="37"/>
      <c r="FT709" s="37"/>
      <c r="FU709" s="37"/>
      <c r="FV709" s="37"/>
      <c r="FW709" s="37"/>
      <c r="FX709" s="37"/>
      <c r="FY709" s="37"/>
      <c r="FZ709" s="37"/>
      <c r="GA709" s="194"/>
      <c r="GB709" s="194"/>
      <c r="GC709" s="194"/>
      <c r="GD709" s="194"/>
      <c r="GE709" s="194"/>
      <c r="GF709" s="194"/>
      <c r="GG709" s="194"/>
      <c r="GH709" s="194"/>
      <c r="GI709" s="194"/>
      <c r="GJ709" s="194"/>
      <c r="GK709" s="194"/>
      <c r="GL709" s="194"/>
      <c r="GM709" s="194">
        <f t="shared" si="71"/>
        <v>0</v>
      </c>
      <c r="GN709" s="194">
        <f t="shared" si="72"/>
        <v>0</v>
      </c>
      <c r="GO709" s="194"/>
      <c r="GP709" s="194"/>
      <c r="GQ709" s="194"/>
      <c r="GR709" s="194"/>
      <c r="GS709" s="194"/>
      <c r="GT709" s="194"/>
      <c r="GU709" s="194"/>
      <c r="GV709" s="194"/>
      <c r="GW709" s="194"/>
      <c r="GX709" s="194">
        <f t="shared" si="73"/>
        <v>0</v>
      </c>
      <c r="GY709" s="194"/>
      <c r="GZ709" s="194"/>
      <c r="HA709" s="194"/>
      <c r="HB709" s="194"/>
      <c r="HC709" s="194"/>
      <c r="HD709" s="194"/>
      <c r="HE709" s="194"/>
      <c r="HF709" s="194"/>
      <c r="HG709" s="194"/>
      <c r="HH709" s="194"/>
      <c r="HI709" s="194"/>
      <c r="HJ709" s="194"/>
      <c r="HK709" s="194"/>
      <c r="HL709" s="194"/>
      <c r="HM709" s="194"/>
      <c r="HN709" s="194"/>
      <c r="HO709" s="194"/>
      <c r="HP709" s="194"/>
      <c r="HQ709" s="194"/>
      <c r="HR709" s="194"/>
      <c r="HS709" s="194"/>
      <c r="HT709" s="194"/>
      <c r="HU709" s="194"/>
    </row>
    <row r="710" spans="1:229" x14ac:dyDescent="0.25">
      <c r="A710" s="17"/>
      <c r="B710" s="18"/>
      <c r="C710" s="18"/>
      <c r="D710" s="19"/>
      <c r="E710" s="18"/>
      <c r="F710" s="18"/>
      <c r="G710" s="36"/>
      <c r="H710" s="36"/>
      <c r="I710" s="36"/>
      <c r="J710" s="38"/>
      <c r="K710" s="38"/>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c r="CT710" s="37"/>
      <c r="CU710" s="37"/>
      <c r="CV710" s="37"/>
      <c r="CW710" s="37"/>
      <c r="CX710" s="37"/>
      <c r="CY710" s="37"/>
      <c r="CZ710" s="37"/>
      <c r="DA710" s="37"/>
      <c r="DB710" s="37"/>
      <c r="DC710" s="37"/>
      <c r="DD710" s="37"/>
      <c r="DE710" s="37"/>
      <c r="DF710" s="37"/>
      <c r="DG710" s="37"/>
      <c r="DH710" s="37"/>
      <c r="DI710" s="37"/>
      <c r="DJ710" s="37"/>
      <c r="DK710" s="37"/>
      <c r="DL710" s="37"/>
      <c r="DM710" s="37"/>
      <c r="DN710" s="37"/>
      <c r="DO710" s="37"/>
      <c r="DP710" s="37"/>
      <c r="DQ710" s="37"/>
      <c r="DR710" s="37"/>
      <c r="DS710" s="37"/>
      <c r="DT710" s="37"/>
      <c r="DU710" s="37"/>
      <c r="DV710" s="37"/>
      <c r="DW710" s="37"/>
      <c r="DX710" s="37"/>
      <c r="DY710" s="37"/>
      <c r="DZ710" s="37"/>
      <c r="EA710" s="37"/>
      <c r="EB710" s="37"/>
      <c r="EC710" s="37"/>
      <c r="ED710" s="37"/>
      <c r="EE710" s="37"/>
      <c r="EF710" s="37"/>
      <c r="EG710" s="37"/>
      <c r="EH710" s="37"/>
      <c r="EI710" s="37"/>
      <c r="EJ710" s="37"/>
      <c r="EK710" s="37"/>
      <c r="EL710" s="37"/>
      <c r="EM710" s="37"/>
      <c r="EN710" s="37"/>
      <c r="EO710" s="37"/>
      <c r="EP710" s="37"/>
      <c r="EQ710" s="37"/>
      <c r="ER710" s="37"/>
      <c r="ES710" s="37"/>
      <c r="ET710" s="37"/>
      <c r="EU710" s="37"/>
      <c r="EV710" s="37"/>
      <c r="EW710" s="37"/>
      <c r="EX710" s="37"/>
      <c r="EY710" s="37"/>
      <c r="EZ710" s="37"/>
      <c r="FA710" s="37"/>
      <c r="FB710" s="37"/>
      <c r="FC710" s="37"/>
      <c r="FD710" s="37"/>
      <c r="FE710" s="37"/>
      <c r="FF710" s="37"/>
      <c r="FG710" s="37"/>
      <c r="FH710" s="37"/>
      <c r="FI710" s="37"/>
      <c r="FJ710" s="37"/>
      <c r="FK710" s="37"/>
      <c r="FL710" s="37"/>
      <c r="FM710" s="37"/>
      <c r="FN710" s="37"/>
      <c r="FO710" s="37"/>
      <c r="FP710" s="37"/>
      <c r="FQ710" s="37"/>
      <c r="FR710" s="37"/>
      <c r="FS710" s="37"/>
      <c r="FT710" s="37"/>
      <c r="FU710" s="37"/>
      <c r="FV710" s="37"/>
      <c r="FW710" s="37"/>
      <c r="FX710" s="37"/>
      <c r="FY710" s="37"/>
      <c r="FZ710" s="37"/>
      <c r="GA710" s="194"/>
      <c r="GB710" s="194"/>
      <c r="GC710" s="194"/>
      <c r="GD710" s="194"/>
      <c r="GE710" s="194"/>
      <c r="GF710" s="194"/>
      <c r="GG710" s="194"/>
      <c r="GH710" s="194"/>
      <c r="GI710" s="194"/>
      <c r="GJ710" s="194"/>
      <c r="GK710" s="194"/>
      <c r="GL710" s="194"/>
      <c r="GM710" s="194">
        <f t="shared" ref="GM710:GM773" si="74">SUM(GO710,GQ710,GU710,GW710,HB710,HD710,HF710)</f>
        <v>0</v>
      </c>
      <c r="GN710" s="194">
        <f t="shared" ref="GN710:GN773" si="75">SUM(GP710,GR710,GV710,GX710,HC710,HE710,HG710,GT710)</f>
        <v>0</v>
      </c>
      <c r="GO710" s="194"/>
      <c r="GP710" s="194"/>
      <c r="GQ710" s="194"/>
      <c r="GR710" s="194"/>
      <c r="GS710" s="194"/>
      <c r="GT710" s="194"/>
      <c r="GU710" s="194"/>
      <c r="GV710" s="194"/>
      <c r="GW710" s="194"/>
      <c r="GX710" s="194">
        <f t="shared" ref="GX710:GX773" si="76">SUM(GY710:HA710)</f>
        <v>0</v>
      </c>
      <c r="GY710" s="194"/>
      <c r="GZ710" s="194"/>
      <c r="HA710" s="194"/>
      <c r="HB710" s="194"/>
      <c r="HC710" s="194"/>
      <c r="HD710" s="194"/>
      <c r="HE710" s="194"/>
      <c r="HF710" s="194"/>
      <c r="HG710" s="194"/>
      <c r="HH710" s="194"/>
      <c r="HI710" s="194"/>
      <c r="HJ710" s="194"/>
      <c r="HK710" s="194"/>
      <c r="HL710" s="194"/>
      <c r="HM710" s="194"/>
      <c r="HN710" s="194"/>
      <c r="HO710" s="194"/>
      <c r="HP710" s="194"/>
      <c r="HQ710" s="194"/>
      <c r="HR710" s="194"/>
      <c r="HS710" s="194"/>
      <c r="HT710" s="194"/>
      <c r="HU710" s="194"/>
    </row>
    <row r="711" spans="1:229" x14ac:dyDescent="0.25">
      <c r="A711" s="17"/>
      <c r="B711" s="18"/>
      <c r="C711" s="18"/>
      <c r="D711" s="19"/>
      <c r="E711" s="18"/>
      <c r="F711" s="18"/>
      <c r="G711" s="36"/>
      <c r="H711" s="36"/>
      <c r="I711" s="36"/>
      <c r="J711" s="38"/>
      <c r="K711" s="38"/>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c r="CT711" s="37"/>
      <c r="CU711" s="37"/>
      <c r="CV711" s="37"/>
      <c r="CW711" s="37"/>
      <c r="CX711" s="37"/>
      <c r="CY711" s="37"/>
      <c r="CZ711" s="37"/>
      <c r="DA711" s="37"/>
      <c r="DB711" s="37"/>
      <c r="DC711" s="37"/>
      <c r="DD711" s="37"/>
      <c r="DE711" s="37"/>
      <c r="DF711" s="37"/>
      <c r="DG711" s="37"/>
      <c r="DH711" s="37"/>
      <c r="DI711" s="37"/>
      <c r="DJ711" s="37"/>
      <c r="DK711" s="37"/>
      <c r="DL711" s="37"/>
      <c r="DM711" s="37"/>
      <c r="DN711" s="37"/>
      <c r="DO711" s="37"/>
      <c r="DP711" s="37"/>
      <c r="DQ711" s="37"/>
      <c r="DR711" s="37"/>
      <c r="DS711" s="37"/>
      <c r="DT711" s="37"/>
      <c r="DU711" s="37"/>
      <c r="DV711" s="37"/>
      <c r="DW711" s="37"/>
      <c r="DX711" s="37"/>
      <c r="DY711" s="37"/>
      <c r="DZ711" s="37"/>
      <c r="EA711" s="37"/>
      <c r="EB711" s="37"/>
      <c r="EC711" s="37"/>
      <c r="ED711" s="37"/>
      <c r="EE711" s="37"/>
      <c r="EF711" s="37"/>
      <c r="EG711" s="37"/>
      <c r="EH711" s="37"/>
      <c r="EI711" s="37"/>
      <c r="EJ711" s="37"/>
      <c r="EK711" s="37"/>
      <c r="EL711" s="37"/>
      <c r="EM711" s="37"/>
      <c r="EN711" s="37"/>
      <c r="EO711" s="37"/>
      <c r="EP711" s="37"/>
      <c r="EQ711" s="37"/>
      <c r="ER711" s="37"/>
      <c r="ES711" s="37"/>
      <c r="ET711" s="37"/>
      <c r="EU711" s="37"/>
      <c r="EV711" s="37"/>
      <c r="EW711" s="37"/>
      <c r="EX711" s="37"/>
      <c r="EY711" s="37"/>
      <c r="EZ711" s="37"/>
      <c r="FA711" s="37"/>
      <c r="FB711" s="37"/>
      <c r="FC711" s="37"/>
      <c r="FD711" s="37"/>
      <c r="FE711" s="37"/>
      <c r="FF711" s="37"/>
      <c r="FG711" s="37"/>
      <c r="FH711" s="37"/>
      <c r="FI711" s="37"/>
      <c r="FJ711" s="37"/>
      <c r="FK711" s="37"/>
      <c r="FL711" s="37"/>
      <c r="FM711" s="37"/>
      <c r="FN711" s="37"/>
      <c r="FO711" s="37"/>
      <c r="FP711" s="37"/>
      <c r="FQ711" s="37"/>
      <c r="FR711" s="37"/>
      <c r="FS711" s="37"/>
      <c r="FT711" s="37"/>
      <c r="FU711" s="37"/>
      <c r="FV711" s="37"/>
      <c r="FW711" s="37"/>
      <c r="FX711" s="37"/>
      <c r="FY711" s="37"/>
      <c r="FZ711" s="37"/>
      <c r="GA711" s="194"/>
      <c r="GB711" s="194"/>
      <c r="GC711" s="194"/>
      <c r="GD711" s="194"/>
      <c r="GE711" s="194"/>
      <c r="GF711" s="194"/>
      <c r="GG711" s="194"/>
      <c r="GH711" s="194"/>
      <c r="GI711" s="194"/>
      <c r="GJ711" s="194"/>
      <c r="GK711" s="194"/>
      <c r="GL711" s="194"/>
      <c r="GM711" s="194">
        <f t="shared" si="74"/>
        <v>0</v>
      </c>
      <c r="GN711" s="194">
        <f t="shared" si="75"/>
        <v>0</v>
      </c>
      <c r="GO711" s="194"/>
      <c r="GP711" s="194"/>
      <c r="GQ711" s="194"/>
      <c r="GR711" s="194"/>
      <c r="GS711" s="194"/>
      <c r="GT711" s="194"/>
      <c r="GU711" s="194"/>
      <c r="GV711" s="194"/>
      <c r="GW711" s="194"/>
      <c r="GX711" s="194">
        <f t="shared" si="76"/>
        <v>0</v>
      </c>
      <c r="GY711" s="194"/>
      <c r="GZ711" s="194"/>
      <c r="HA711" s="194"/>
      <c r="HB711" s="194"/>
      <c r="HC711" s="194"/>
      <c r="HD711" s="194"/>
      <c r="HE711" s="194"/>
      <c r="HF711" s="194"/>
      <c r="HG711" s="194"/>
      <c r="HH711" s="194"/>
      <c r="HI711" s="194"/>
      <c r="HJ711" s="194"/>
      <c r="HK711" s="194"/>
      <c r="HL711" s="194"/>
      <c r="HM711" s="194"/>
      <c r="HN711" s="194"/>
      <c r="HO711" s="194"/>
      <c r="HP711" s="194"/>
      <c r="HQ711" s="194"/>
      <c r="HR711" s="194"/>
      <c r="HS711" s="194"/>
      <c r="HT711" s="194"/>
      <c r="HU711" s="194"/>
    </row>
    <row r="712" spans="1:229" x14ac:dyDescent="0.25">
      <c r="A712" s="17"/>
      <c r="B712" s="18"/>
      <c r="C712" s="18"/>
      <c r="D712" s="19"/>
      <c r="E712" s="18"/>
      <c r="F712" s="18"/>
      <c r="G712" s="36"/>
      <c r="H712" s="36"/>
      <c r="I712" s="36"/>
      <c r="J712" s="38"/>
      <c r="K712" s="38"/>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c r="CT712" s="37"/>
      <c r="CU712" s="37"/>
      <c r="CV712" s="37"/>
      <c r="CW712" s="37"/>
      <c r="CX712" s="37"/>
      <c r="CY712" s="37"/>
      <c r="CZ712" s="37"/>
      <c r="DA712" s="37"/>
      <c r="DB712" s="37"/>
      <c r="DC712" s="37"/>
      <c r="DD712" s="37"/>
      <c r="DE712" s="37"/>
      <c r="DF712" s="37"/>
      <c r="DG712" s="37"/>
      <c r="DH712" s="37"/>
      <c r="DI712" s="37"/>
      <c r="DJ712" s="37"/>
      <c r="DK712" s="37"/>
      <c r="DL712" s="37"/>
      <c r="DM712" s="37"/>
      <c r="DN712" s="37"/>
      <c r="DO712" s="37"/>
      <c r="DP712" s="37"/>
      <c r="DQ712" s="37"/>
      <c r="DR712" s="37"/>
      <c r="DS712" s="37"/>
      <c r="DT712" s="37"/>
      <c r="DU712" s="37"/>
      <c r="DV712" s="37"/>
      <c r="DW712" s="37"/>
      <c r="DX712" s="37"/>
      <c r="DY712" s="37"/>
      <c r="DZ712" s="37"/>
      <c r="EA712" s="37"/>
      <c r="EB712" s="37"/>
      <c r="EC712" s="37"/>
      <c r="ED712" s="37"/>
      <c r="EE712" s="37"/>
      <c r="EF712" s="37"/>
      <c r="EG712" s="37"/>
      <c r="EH712" s="37"/>
      <c r="EI712" s="37"/>
      <c r="EJ712" s="37"/>
      <c r="EK712" s="37"/>
      <c r="EL712" s="37"/>
      <c r="EM712" s="37"/>
      <c r="EN712" s="37"/>
      <c r="EO712" s="37"/>
      <c r="EP712" s="37"/>
      <c r="EQ712" s="37"/>
      <c r="ER712" s="37"/>
      <c r="ES712" s="37"/>
      <c r="ET712" s="37"/>
      <c r="EU712" s="37"/>
      <c r="EV712" s="37"/>
      <c r="EW712" s="37"/>
      <c r="EX712" s="37"/>
      <c r="EY712" s="37"/>
      <c r="EZ712" s="37"/>
      <c r="FA712" s="37"/>
      <c r="FB712" s="37"/>
      <c r="FC712" s="37"/>
      <c r="FD712" s="37"/>
      <c r="FE712" s="37"/>
      <c r="FF712" s="37"/>
      <c r="FG712" s="37"/>
      <c r="FH712" s="37"/>
      <c r="FI712" s="37"/>
      <c r="FJ712" s="37"/>
      <c r="FK712" s="37"/>
      <c r="FL712" s="37"/>
      <c r="FM712" s="37"/>
      <c r="FN712" s="37"/>
      <c r="FO712" s="37"/>
      <c r="FP712" s="37"/>
      <c r="FQ712" s="37"/>
      <c r="FR712" s="37"/>
      <c r="FS712" s="37"/>
      <c r="FT712" s="37"/>
      <c r="FU712" s="37"/>
      <c r="FV712" s="37"/>
      <c r="FW712" s="37"/>
      <c r="FX712" s="37"/>
      <c r="FY712" s="37"/>
      <c r="FZ712" s="37"/>
      <c r="GA712" s="194"/>
      <c r="GB712" s="194"/>
      <c r="GC712" s="194"/>
      <c r="GD712" s="194"/>
      <c r="GE712" s="194"/>
      <c r="GF712" s="194"/>
      <c r="GG712" s="194"/>
      <c r="GH712" s="194"/>
      <c r="GI712" s="194"/>
      <c r="GJ712" s="194"/>
      <c r="GK712" s="194"/>
      <c r="GL712" s="194"/>
      <c r="GM712" s="194">
        <f t="shared" si="74"/>
        <v>0</v>
      </c>
      <c r="GN712" s="194">
        <f t="shared" si="75"/>
        <v>0</v>
      </c>
      <c r="GO712" s="194"/>
      <c r="GP712" s="194"/>
      <c r="GQ712" s="194"/>
      <c r="GR712" s="194"/>
      <c r="GS712" s="194"/>
      <c r="GT712" s="194"/>
      <c r="GU712" s="194"/>
      <c r="GV712" s="194"/>
      <c r="GW712" s="194"/>
      <c r="GX712" s="194">
        <f t="shared" si="76"/>
        <v>0</v>
      </c>
      <c r="GY712" s="194"/>
      <c r="GZ712" s="194"/>
      <c r="HA712" s="194"/>
      <c r="HB712" s="194"/>
      <c r="HC712" s="194"/>
      <c r="HD712" s="194"/>
      <c r="HE712" s="194"/>
      <c r="HF712" s="194"/>
      <c r="HG712" s="194"/>
      <c r="HH712" s="194"/>
      <c r="HI712" s="194"/>
      <c r="HJ712" s="194"/>
      <c r="HK712" s="194"/>
      <c r="HL712" s="194"/>
      <c r="HM712" s="194"/>
      <c r="HN712" s="194"/>
      <c r="HO712" s="194"/>
      <c r="HP712" s="194"/>
      <c r="HQ712" s="194"/>
      <c r="HR712" s="194"/>
      <c r="HS712" s="194"/>
      <c r="HT712" s="194"/>
      <c r="HU712" s="194"/>
    </row>
    <row r="713" spans="1:229" x14ac:dyDescent="0.25">
      <c r="A713" s="17"/>
      <c r="B713" s="18"/>
      <c r="C713" s="18"/>
      <c r="D713" s="19"/>
      <c r="E713" s="18"/>
      <c r="F713" s="18"/>
      <c r="G713" s="36"/>
      <c r="H713" s="36"/>
      <c r="I713" s="36"/>
      <c r="J713" s="38"/>
      <c r="K713" s="38"/>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c r="CT713" s="37"/>
      <c r="CU713" s="37"/>
      <c r="CV713" s="37"/>
      <c r="CW713" s="37"/>
      <c r="CX713" s="37"/>
      <c r="CY713" s="37"/>
      <c r="CZ713" s="37"/>
      <c r="DA713" s="37"/>
      <c r="DB713" s="37"/>
      <c r="DC713" s="37"/>
      <c r="DD713" s="37"/>
      <c r="DE713" s="37"/>
      <c r="DF713" s="37"/>
      <c r="DG713" s="37"/>
      <c r="DH713" s="37"/>
      <c r="DI713" s="37"/>
      <c r="DJ713" s="37"/>
      <c r="DK713" s="37"/>
      <c r="DL713" s="37"/>
      <c r="DM713" s="37"/>
      <c r="DN713" s="37"/>
      <c r="DO713" s="37"/>
      <c r="DP713" s="37"/>
      <c r="DQ713" s="37"/>
      <c r="DR713" s="37"/>
      <c r="DS713" s="37"/>
      <c r="DT713" s="37"/>
      <c r="DU713" s="37"/>
      <c r="DV713" s="37"/>
      <c r="DW713" s="37"/>
      <c r="DX713" s="37"/>
      <c r="DY713" s="37"/>
      <c r="DZ713" s="37"/>
      <c r="EA713" s="37"/>
      <c r="EB713" s="37"/>
      <c r="EC713" s="37"/>
      <c r="ED713" s="37"/>
      <c r="EE713" s="37"/>
      <c r="EF713" s="37"/>
      <c r="EG713" s="37"/>
      <c r="EH713" s="37"/>
      <c r="EI713" s="37"/>
      <c r="EJ713" s="37"/>
      <c r="EK713" s="37"/>
      <c r="EL713" s="37"/>
      <c r="EM713" s="37"/>
      <c r="EN713" s="37"/>
      <c r="EO713" s="37"/>
      <c r="EP713" s="37"/>
      <c r="EQ713" s="37"/>
      <c r="ER713" s="37"/>
      <c r="ES713" s="37"/>
      <c r="ET713" s="37"/>
      <c r="EU713" s="37"/>
      <c r="EV713" s="37"/>
      <c r="EW713" s="37"/>
      <c r="EX713" s="37"/>
      <c r="EY713" s="37"/>
      <c r="EZ713" s="37"/>
      <c r="FA713" s="37"/>
      <c r="FB713" s="37"/>
      <c r="FC713" s="37"/>
      <c r="FD713" s="37"/>
      <c r="FE713" s="37"/>
      <c r="FF713" s="37"/>
      <c r="FG713" s="37"/>
      <c r="FH713" s="37"/>
      <c r="FI713" s="37"/>
      <c r="FJ713" s="37"/>
      <c r="FK713" s="37"/>
      <c r="FL713" s="37"/>
      <c r="FM713" s="37"/>
      <c r="FN713" s="37"/>
      <c r="FO713" s="37"/>
      <c r="FP713" s="37"/>
      <c r="FQ713" s="37"/>
      <c r="FR713" s="37"/>
      <c r="FS713" s="37"/>
      <c r="FT713" s="37"/>
      <c r="FU713" s="37"/>
      <c r="FV713" s="37"/>
      <c r="FW713" s="37"/>
      <c r="FX713" s="37"/>
      <c r="FY713" s="37"/>
      <c r="FZ713" s="37"/>
      <c r="GA713" s="194"/>
      <c r="GB713" s="194"/>
      <c r="GC713" s="194"/>
      <c r="GD713" s="194"/>
      <c r="GE713" s="194"/>
      <c r="GF713" s="194"/>
      <c r="GG713" s="194"/>
      <c r="GH713" s="194"/>
      <c r="GI713" s="194"/>
      <c r="GJ713" s="194"/>
      <c r="GK713" s="194"/>
      <c r="GL713" s="194"/>
      <c r="GM713" s="194">
        <f t="shared" si="74"/>
        <v>0</v>
      </c>
      <c r="GN713" s="194">
        <f t="shared" si="75"/>
        <v>0</v>
      </c>
      <c r="GO713" s="194"/>
      <c r="GP713" s="194"/>
      <c r="GQ713" s="194"/>
      <c r="GR713" s="194"/>
      <c r="GS713" s="194"/>
      <c r="GT713" s="194"/>
      <c r="GU713" s="194"/>
      <c r="GV713" s="194"/>
      <c r="GW713" s="194"/>
      <c r="GX713" s="194">
        <f t="shared" si="76"/>
        <v>0</v>
      </c>
      <c r="GY713" s="194"/>
      <c r="GZ713" s="194"/>
      <c r="HA713" s="194"/>
      <c r="HB713" s="194"/>
      <c r="HC713" s="194"/>
      <c r="HD713" s="194"/>
      <c r="HE713" s="194"/>
      <c r="HF713" s="194"/>
      <c r="HG713" s="194"/>
      <c r="HH713" s="194"/>
      <c r="HI713" s="194"/>
      <c r="HJ713" s="194"/>
      <c r="HK713" s="194"/>
      <c r="HL713" s="194"/>
      <c r="HM713" s="194"/>
      <c r="HN713" s="194"/>
      <c r="HO713" s="194"/>
      <c r="HP713" s="194"/>
      <c r="HQ713" s="194"/>
      <c r="HR713" s="194"/>
      <c r="HS713" s="194"/>
      <c r="HT713" s="194"/>
      <c r="HU713" s="194"/>
    </row>
    <row r="714" spans="1:229" x14ac:dyDescent="0.25">
      <c r="A714" s="17"/>
      <c r="B714" s="18"/>
      <c r="C714" s="18"/>
      <c r="D714" s="19"/>
      <c r="E714" s="18"/>
      <c r="F714" s="18"/>
      <c r="G714" s="36"/>
      <c r="H714" s="36"/>
      <c r="I714" s="36"/>
      <c r="J714" s="38"/>
      <c r="K714" s="38"/>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c r="CT714" s="37"/>
      <c r="CU714" s="37"/>
      <c r="CV714" s="37"/>
      <c r="CW714" s="37"/>
      <c r="CX714" s="37"/>
      <c r="CY714" s="37"/>
      <c r="CZ714" s="37"/>
      <c r="DA714" s="37"/>
      <c r="DB714" s="37"/>
      <c r="DC714" s="37"/>
      <c r="DD714" s="37"/>
      <c r="DE714" s="37"/>
      <c r="DF714" s="37"/>
      <c r="DG714" s="37"/>
      <c r="DH714" s="37"/>
      <c r="DI714" s="37"/>
      <c r="DJ714" s="37"/>
      <c r="DK714" s="37"/>
      <c r="DL714" s="37"/>
      <c r="DM714" s="37"/>
      <c r="DN714" s="37"/>
      <c r="DO714" s="37"/>
      <c r="DP714" s="37"/>
      <c r="DQ714" s="37"/>
      <c r="DR714" s="37"/>
      <c r="DS714" s="37"/>
      <c r="DT714" s="37"/>
      <c r="DU714" s="37"/>
      <c r="DV714" s="37"/>
      <c r="DW714" s="37"/>
      <c r="DX714" s="37"/>
      <c r="DY714" s="37"/>
      <c r="DZ714" s="37"/>
      <c r="EA714" s="37"/>
      <c r="EB714" s="37"/>
      <c r="EC714" s="37"/>
      <c r="ED714" s="37"/>
      <c r="EE714" s="37"/>
      <c r="EF714" s="37"/>
      <c r="EG714" s="37"/>
      <c r="EH714" s="37"/>
      <c r="EI714" s="37"/>
      <c r="EJ714" s="37"/>
      <c r="EK714" s="37"/>
      <c r="EL714" s="37"/>
      <c r="EM714" s="37"/>
      <c r="EN714" s="37"/>
      <c r="EO714" s="37"/>
      <c r="EP714" s="37"/>
      <c r="EQ714" s="37"/>
      <c r="ER714" s="37"/>
      <c r="ES714" s="37"/>
      <c r="ET714" s="37"/>
      <c r="EU714" s="37"/>
      <c r="EV714" s="37"/>
      <c r="EW714" s="37"/>
      <c r="EX714" s="37"/>
      <c r="EY714" s="37"/>
      <c r="EZ714" s="37"/>
      <c r="FA714" s="37"/>
      <c r="FB714" s="37"/>
      <c r="FC714" s="37"/>
      <c r="FD714" s="37"/>
      <c r="FE714" s="37"/>
      <c r="FF714" s="37"/>
      <c r="FG714" s="37"/>
      <c r="FH714" s="37"/>
      <c r="FI714" s="37"/>
      <c r="FJ714" s="37"/>
      <c r="FK714" s="37"/>
      <c r="FL714" s="37"/>
      <c r="FM714" s="37"/>
      <c r="FN714" s="37"/>
      <c r="FO714" s="37"/>
      <c r="FP714" s="37"/>
      <c r="FQ714" s="37"/>
      <c r="FR714" s="37"/>
      <c r="FS714" s="37"/>
      <c r="FT714" s="37"/>
      <c r="FU714" s="37"/>
      <c r="FV714" s="37"/>
      <c r="FW714" s="37"/>
      <c r="FX714" s="37"/>
      <c r="FY714" s="37"/>
      <c r="FZ714" s="37"/>
      <c r="GA714" s="194"/>
      <c r="GB714" s="194"/>
      <c r="GC714" s="194"/>
      <c r="GD714" s="194"/>
      <c r="GE714" s="194"/>
      <c r="GF714" s="194"/>
      <c r="GG714" s="194"/>
      <c r="GH714" s="194"/>
      <c r="GI714" s="194"/>
      <c r="GJ714" s="194"/>
      <c r="GK714" s="194"/>
      <c r="GL714" s="194"/>
      <c r="GM714" s="194">
        <f t="shared" si="74"/>
        <v>0</v>
      </c>
      <c r="GN714" s="194">
        <f t="shared" si="75"/>
        <v>0</v>
      </c>
      <c r="GO714" s="194"/>
      <c r="GP714" s="194"/>
      <c r="GQ714" s="194"/>
      <c r="GR714" s="194"/>
      <c r="GS714" s="194"/>
      <c r="GT714" s="194"/>
      <c r="GU714" s="194"/>
      <c r="GV714" s="194"/>
      <c r="GW714" s="194"/>
      <c r="GX714" s="194">
        <f t="shared" si="76"/>
        <v>0</v>
      </c>
      <c r="GY714" s="194"/>
      <c r="GZ714" s="194"/>
      <c r="HA714" s="194"/>
      <c r="HB714" s="194"/>
      <c r="HC714" s="194"/>
      <c r="HD714" s="194"/>
      <c r="HE714" s="194"/>
      <c r="HF714" s="194"/>
      <c r="HG714" s="194"/>
      <c r="HH714" s="194"/>
      <c r="HI714" s="194"/>
      <c r="HJ714" s="194"/>
      <c r="HK714" s="194"/>
      <c r="HL714" s="194"/>
      <c r="HM714" s="194"/>
      <c r="HN714" s="194"/>
      <c r="HO714" s="194"/>
      <c r="HP714" s="194"/>
      <c r="HQ714" s="194"/>
      <c r="HR714" s="194"/>
      <c r="HS714" s="194"/>
      <c r="HT714" s="194"/>
      <c r="HU714" s="194"/>
    </row>
    <row r="715" spans="1:229" x14ac:dyDescent="0.25">
      <c r="A715" s="17"/>
      <c r="B715" s="18"/>
      <c r="C715" s="18"/>
      <c r="D715" s="19"/>
      <c r="E715" s="18"/>
      <c r="F715" s="18"/>
      <c r="G715" s="36"/>
      <c r="H715" s="36"/>
      <c r="I715" s="36"/>
      <c r="J715" s="38"/>
      <c r="K715" s="38"/>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c r="CT715" s="37"/>
      <c r="CU715" s="37"/>
      <c r="CV715" s="37"/>
      <c r="CW715" s="37"/>
      <c r="CX715" s="37"/>
      <c r="CY715" s="37"/>
      <c r="CZ715" s="37"/>
      <c r="DA715" s="37"/>
      <c r="DB715" s="37"/>
      <c r="DC715" s="37"/>
      <c r="DD715" s="37"/>
      <c r="DE715" s="37"/>
      <c r="DF715" s="37"/>
      <c r="DG715" s="37"/>
      <c r="DH715" s="37"/>
      <c r="DI715" s="37"/>
      <c r="DJ715" s="37"/>
      <c r="DK715" s="37"/>
      <c r="DL715" s="37"/>
      <c r="DM715" s="37"/>
      <c r="DN715" s="37"/>
      <c r="DO715" s="37"/>
      <c r="DP715" s="37"/>
      <c r="DQ715" s="37"/>
      <c r="DR715" s="37"/>
      <c r="DS715" s="37"/>
      <c r="DT715" s="37"/>
      <c r="DU715" s="37"/>
      <c r="DV715" s="37"/>
      <c r="DW715" s="37"/>
      <c r="DX715" s="37"/>
      <c r="DY715" s="37"/>
      <c r="DZ715" s="37"/>
      <c r="EA715" s="37"/>
      <c r="EB715" s="37"/>
      <c r="EC715" s="37"/>
      <c r="ED715" s="37"/>
      <c r="EE715" s="37"/>
      <c r="EF715" s="37"/>
      <c r="EG715" s="37"/>
      <c r="EH715" s="37"/>
      <c r="EI715" s="37"/>
      <c r="EJ715" s="37"/>
      <c r="EK715" s="37"/>
      <c r="EL715" s="37"/>
      <c r="EM715" s="37"/>
      <c r="EN715" s="37"/>
      <c r="EO715" s="37"/>
      <c r="EP715" s="37"/>
      <c r="EQ715" s="37"/>
      <c r="ER715" s="37"/>
      <c r="ES715" s="37"/>
      <c r="ET715" s="37"/>
      <c r="EU715" s="37"/>
      <c r="EV715" s="37"/>
      <c r="EW715" s="37"/>
      <c r="EX715" s="37"/>
      <c r="EY715" s="37"/>
      <c r="EZ715" s="37"/>
      <c r="FA715" s="37"/>
      <c r="FB715" s="37"/>
      <c r="FC715" s="37"/>
      <c r="FD715" s="37"/>
      <c r="FE715" s="37"/>
      <c r="FF715" s="37"/>
      <c r="FG715" s="37"/>
      <c r="FH715" s="37"/>
      <c r="FI715" s="37"/>
      <c r="FJ715" s="37"/>
      <c r="FK715" s="37"/>
      <c r="FL715" s="37"/>
      <c r="FM715" s="37"/>
      <c r="FN715" s="37"/>
      <c r="FO715" s="37"/>
      <c r="FP715" s="37"/>
      <c r="FQ715" s="37"/>
      <c r="FR715" s="37"/>
      <c r="FS715" s="37"/>
      <c r="FT715" s="37"/>
      <c r="FU715" s="37"/>
      <c r="FV715" s="37"/>
      <c r="FW715" s="37"/>
      <c r="FX715" s="37"/>
      <c r="FY715" s="37"/>
      <c r="FZ715" s="37"/>
      <c r="GA715" s="194"/>
      <c r="GB715" s="194"/>
      <c r="GC715" s="194"/>
      <c r="GD715" s="194"/>
      <c r="GE715" s="194"/>
      <c r="GF715" s="194"/>
      <c r="GG715" s="194"/>
      <c r="GH715" s="194"/>
      <c r="GI715" s="194"/>
      <c r="GJ715" s="194"/>
      <c r="GK715" s="194"/>
      <c r="GL715" s="194"/>
      <c r="GM715" s="194">
        <f t="shared" si="74"/>
        <v>0</v>
      </c>
      <c r="GN715" s="194">
        <f t="shared" si="75"/>
        <v>0</v>
      </c>
      <c r="GO715" s="194"/>
      <c r="GP715" s="194"/>
      <c r="GQ715" s="194"/>
      <c r="GR715" s="194"/>
      <c r="GS715" s="194"/>
      <c r="GT715" s="194"/>
      <c r="GU715" s="194"/>
      <c r="GV715" s="194"/>
      <c r="GW715" s="194"/>
      <c r="GX715" s="194">
        <f t="shared" si="76"/>
        <v>0</v>
      </c>
      <c r="GY715" s="194"/>
      <c r="GZ715" s="194"/>
      <c r="HA715" s="194"/>
      <c r="HB715" s="194"/>
      <c r="HC715" s="194"/>
      <c r="HD715" s="194"/>
      <c r="HE715" s="194"/>
      <c r="HF715" s="194"/>
      <c r="HG715" s="194"/>
      <c r="HH715" s="194"/>
      <c r="HI715" s="194"/>
      <c r="HJ715" s="194"/>
      <c r="HK715" s="194"/>
      <c r="HL715" s="194"/>
      <c r="HM715" s="194"/>
      <c r="HN715" s="194"/>
      <c r="HO715" s="194"/>
      <c r="HP715" s="194"/>
      <c r="HQ715" s="194"/>
      <c r="HR715" s="194"/>
      <c r="HS715" s="194"/>
      <c r="HT715" s="194"/>
      <c r="HU715" s="194"/>
    </row>
    <row r="716" spans="1:229" x14ac:dyDescent="0.25">
      <c r="A716" s="17"/>
      <c r="B716" s="18"/>
      <c r="C716" s="18"/>
      <c r="D716" s="19"/>
      <c r="E716" s="18"/>
      <c r="F716" s="18"/>
      <c r="G716" s="36"/>
      <c r="H716" s="36"/>
      <c r="I716" s="36"/>
      <c r="J716" s="38"/>
      <c r="K716" s="38"/>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c r="CT716" s="37"/>
      <c r="CU716" s="37"/>
      <c r="CV716" s="37"/>
      <c r="CW716" s="37"/>
      <c r="CX716" s="37"/>
      <c r="CY716" s="37"/>
      <c r="CZ716" s="37"/>
      <c r="DA716" s="37"/>
      <c r="DB716" s="37"/>
      <c r="DC716" s="37"/>
      <c r="DD716" s="37"/>
      <c r="DE716" s="37"/>
      <c r="DF716" s="37"/>
      <c r="DG716" s="37"/>
      <c r="DH716" s="37"/>
      <c r="DI716" s="37"/>
      <c r="DJ716" s="37"/>
      <c r="DK716" s="37"/>
      <c r="DL716" s="37"/>
      <c r="DM716" s="37"/>
      <c r="DN716" s="37"/>
      <c r="DO716" s="37"/>
      <c r="DP716" s="37"/>
      <c r="DQ716" s="37"/>
      <c r="DR716" s="37"/>
      <c r="DS716" s="37"/>
      <c r="DT716" s="37"/>
      <c r="DU716" s="37"/>
      <c r="DV716" s="37"/>
      <c r="DW716" s="37"/>
      <c r="DX716" s="37"/>
      <c r="DY716" s="37"/>
      <c r="DZ716" s="37"/>
      <c r="EA716" s="37"/>
      <c r="EB716" s="37"/>
      <c r="EC716" s="37"/>
      <c r="ED716" s="37"/>
      <c r="EE716" s="37"/>
      <c r="EF716" s="37"/>
      <c r="EG716" s="37"/>
      <c r="EH716" s="37"/>
      <c r="EI716" s="37"/>
      <c r="EJ716" s="37"/>
      <c r="EK716" s="37"/>
      <c r="EL716" s="37"/>
      <c r="EM716" s="37"/>
      <c r="EN716" s="37"/>
      <c r="EO716" s="37"/>
      <c r="EP716" s="37"/>
      <c r="EQ716" s="37"/>
      <c r="ER716" s="37"/>
      <c r="ES716" s="37"/>
      <c r="ET716" s="37"/>
      <c r="EU716" s="37"/>
      <c r="EV716" s="37"/>
      <c r="EW716" s="37"/>
      <c r="EX716" s="37"/>
      <c r="EY716" s="37"/>
      <c r="EZ716" s="37"/>
      <c r="FA716" s="37"/>
      <c r="FB716" s="37"/>
      <c r="FC716" s="37"/>
      <c r="FD716" s="37"/>
      <c r="FE716" s="37"/>
      <c r="FF716" s="37"/>
      <c r="FG716" s="37"/>
      <c r="FH716" s="37"/>
      <c r="FI716" s="37"/>
      <c r="FJ716" s="37"/>
      <c r="FK716" s="37"/>
      <c r="FL716" s="37"/>
      <c r="FM716" s="37"/>
      <c r="FN716" s="37"/>
      <c r="FO716" s="37"/>
      <c r="FP716" s="37"/>
      <c r="FQ716" s="37"/>
      <c r="FR716" s="37"/>
      <c r="FS716" s="37"/>
      <c r="FT716" s="37"/>
      <c r="FU716" s="37"/>
      <c r="FV716" s="37"/>
      <c r="FW716" s="37"/>
      <c r="FX716" s="37"/>
      <c r="FY716" s="37"/>
      <c r="FZ716" s="37"/>
      <c r="GA716" s="194"/>
      <c r="GB716" s="194"/>
      <c r="GC716" s="194"/>
      <c r="GD716" s="194"/>
      <c r="GE716" s="194"/>
      <c r="GF716" s="194"/>
      <c r="GG716" s="194"/>
      <c r="GH716" s="194"/>
      <c r="GI716" s="194"/>
      <c r="GJ716" s="194"/>
      <c r="GK716" s="194"/>
      <c r="GL716" s="194"/>
      <c r="GM716" s="194">
        <f t="shared" si="74"/>
        <v>0</v>
      </c>
      <c r="GN716" s="194">
        <f t="shared" si="75"/>
        <v>0</v>
      </c>
      <c r="GO716" s="194"/>
      <c r="GP716" s="194"/>
      <c r="GQ716" s="194"/>
      <c r="GR716" s="194"/>
      <c r="GS716" s="194"/>
      <c r="GT716" s="194"/>
      <c r="GU716" s="194"/>
      <c r="GV716" s="194"/>
      <c r="GW716" s="194"/>
      <c r="GX716" s="194">
        <f t="shared" si="76"/>
        <v>0</v>
      </c>
      <c r="GY716" s="194"/>
      <c r="GZ716" s="194"/>
      <c r="HA716" s="194"/>
      <c r="HB716" s="194"/>
      <c r="HC716" s="194"/>
      <c r="HD716" s="194"/>
      <c r="HE716" s="194"/>
      <c r="HF716" s="194"/>
      <c r="HG716" s="194"/>
      <c r="HH716" s="194"/>
      <c r="HI716" s="194"/>
      <c r="HJ716" s="194"/>
      <c r="HK716" s="194"/>
      <c r="HL716" s="194"/>
      <c r="HM716" s="194"/>
      <c r="HN716" s="194"/>
      <c r="HO716" s="194"/>
      <c r="HP716" s="194"/>
      <c r="HQ716" s="194"/>
      <c r="HR716" s="194"/>
      <c r="HS716" s="194"/>
      <c r="HT716" s="194"/>
      <c r="HU716" s="194"/>
    </row>
    <row r="717" spans="1:229" x14ac:dyDescent="0.25">
      <c r="A717" s="17"/>
      <c r="B717" s="18"/>
      <c r="C717" s="18"/>
      <c r="D717" s="19"/>
      <c r="E717" s="18"/>
      <c r="F717" s="18"/>
      <c r="G717" s="36"/>
      <c r="H717" s="36"/>
      <c r="I717" s="36"/>
      <c r="J717" s="38"/>
      <c r="K717" s="38"/>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c r="CT717" s="37"/>
      <c r="CU717" s="37"/>
      <c r="CV717" s="37"/>
      <c r="CW717" s="37"/>
      <c r="CX717" s="37"/>
      <c r="CY717" s="37"/>
      <c r="CZ717" s="37"/>
      <c r="DA717" s="37"/>
      <c r="DB717" s="37"/>
      <c r="DC717" s="37"/>
      <c r="DD717" s="37"/>
      <c r="DE717" s="37"/>
      <c r="DF717" s="37"/>
      <c r="DG717" s="37"/>
      <c r="DH717" s="37"/>
      <c r="DI717" s="37"/>
      <c r="DJ717" s="37"/>
      <c r="DK717" s="37"/>
      <c r="DL717" s="37"/>
      <c r="DM717" s="37"/>
      <c r="DN717" s="37"/>
      <c r="DO717" s="37"/>
      <c r="DP717" s="37"/>
      <c r="DQ717" s="37"/>
      <c r="DR717" s="37"/>
      <c r="DS717" s="37"/>
      <c r="DT717" s="37"/>
      <c r="DU717" s="37"/>
      <c r="DV717" s="37"/>
      <c r="DW717" s="37"/>
      <c r="DX717" s="37"/>
      <c r="DY717" s="37"/>
      <c r="DZ717" s="37"/>
      <c r="EA717" s="37"/>
      <c r="EB717" s="37"/>
      <c r="EC717" s="37"/>
      <c r="ED717" s="37"/>
      <c r="EE717" s="37"/>
      <c r="EF717" s="37"/>
      <c r="EG717" s="37"/>
      <c r="EH717" s="37"/>
      <c r="EI717" s="37"/>
      <c r="EJ717" s="37"/>
      <c r="EK717" s="37"/>
      <c r="EL717" s="37"/>
      <c r="EM717" s="37"/>
      <c r="EN717" s="37"/>
      <c r="EO717" s="37"/>
      <c r="EP717" s="37"/>
      <c r="EQ717" s="37"/>
      <c r="ER717" s="37"/>
      <c r="ES717" s="37"/>
      <c r="ET717" s="37"/>
      <c r="EU717" s="37"/>
      <c r="EV717" s="37"/>
      <c r="EW717" s="37"/>
      <c r="EX717" s="37"/>
      <c r="EY717" s="37"/>
      <c r="EZ717" s="37"/>
      <c r="FA717" s="37"/>
      <c r="FB717" s="37"/>
      <c r="FC717" s="37"/>
      <c r="FD717" s="37"/>
      <c r="FE717" s="37"/>
      <c r="FF717" s="37"/>
      <c r="FG717" s="37"/>
      <c r="FH717" s="37"/>
      <c r="FI717" s="37"/>
      <c r="FJ717" s="37"/>
      <c r="FK717" s="37"/>
      <c r="FL717" s="37"/>
      <c r="FM717" s="37"/>
      <c r="FN717" s="37"/>
      <c r="FO717" s="37"/>
      <c r="FP717" s="37"/>
      <c r="FQ717" s="37"/>
      <c r="FR717" s="37"/>
      <c r="FS717" s="37"/>
      <c r="FT717" s="37"/>
      <c r="FU717" s="37"/>
      <c r="FV717" s="37"/>
      <c r="FW717" s="37"/>
      <c r="FX717" s="37"/>
      <c r="FY717" s="37"/>
      <c r="FZ717" s="37"/>
      <c r="GA717" s="194"/>
      <c r="GB717" s="194"/>
      <c r="GC717" s="194"/>
      <c r="GD717" s="194"/>
      <c r="GE717" s="194"/>
      <c r="GF717" s="194"/>
      <c r="GG717" s="194"/>
      <c r="GH717" s="194"/>
      <c r="GI717" s="194"/>
      <c r="GJ717" s="194"/>
      <c r="GK717" s="194"/>
      <c r="GL717" s="194"/>
      <c r="GM717" s="194">
        <f t="shared" si="74"/>
        <v>0</v>
      </c>
      <c r="GN717" s="194">
        <f t="shared" si="75"/>
        <v>0</v>
      </c>
      <c r="GO717" s="194"/>
      <c r="GP717" s="194"/>
      <c r="GQ717" s="194"/>
      <c r="GR717" s="194"/>
      <c r="GS717" s="194"/>
      <c r="GT717" s="194"/>
      <c r="GU717" s="194"/>
      <c r="GV717" s="194"/>
      <c r="GW717" s="194"/>
      <c r="GX717" s="194">
        <f t="shared" si="76"/>
        <v>0</v>
      </c>
      <c r="GY717" s="194"/>
      <c r="GZ717" s="194"/>
      <c r="HA717" s="194"/>
      <c r="HB717" s="194"/>
      <c r="HC717" s="194"/>
      <c r="HD717" s="194"/>
      <c r="HE717" s="194"/>
      <c r="HF717" s="194"/>
      <c r="HG717" s="194"/>
      <c r="HH717" s="194"/>
      <c r="HI717" s="194"/>
      <c r="HJ717" s="194"/>
      <c r="HK717" s="194"/>
      <c r="HL717" s="194"/>
      <c r="HM717" s="194"/>
      <c r="HN717" s="194"/>
      <c r="HO717" s="194"/>
      <c r="HP717" s="194"/>
      <c r="HQ717" s="194"/>
      <c r="HR717" s="194"/>
      <c r="HS717" s="194"/>
      <c r="HT717" s="194"/>
      <c r="HU717" s="194"/>
    </row>
    <row r="718" spans="1:229" x14ac:dyDescent="0.25">
      <c r="A718" s="17"/>
      <c r="B718" s="18"/>
      <c r="C718" s="18"/>
      <c r="D718" s="19"/>
      <c r="E718" s="18"/>
      <c r="F718" s="18"/>
      <c r="G718" s="36"/>
      <c r="H718" s="36"/>
      <c r="I718" s="36"/>
      <c r="J718" s="38"/>
      <c r="K718" s="38"/>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c r="CT718" s="37"/>
      <c r="CU718" s="37"/>
      <c r="CV718" s="37"/>
      <c r="CW718" s="37"/>
      <c r="CX718" s="37"/>
      <c r="CY718" s="37"/>
      <c r="CZ718" s="37"/>
      <c r="DA718" s="37"/>
      <c r="DB718" s="37"/>
      <c r="DC718" s="37"/>
      <c r="DD718" s="37"/>
      <c r="DE718" s="37"/>
      <c r="DF718" s="37"/>
      <c r="DG718" s="37"/>
      <c r="DH718" s="37"/>
      <c r="DI718" s="37"/>
      <c r="DJ718" s="37"/>
      <c r="DK718" s="37"/>
      <c r="DL718" s="37"/>
      <c r="DM718" s="37"/>
      <c r="DN718" s="37"/>
      <c r="DO718" s="37"/>
      <c r="DP718" s="37"/>
      <c r="DQ718" s="37"/>
      <c r="DR718" s="37"/>
      <c r="DS718" s="37"/>
      <c r="DT718" s="37"/>
      <c r="DU718" s="37"/>
      <c r="DV718" s="37"/>
      <c r="DW718" s="37"/>
      <c r="DX718" s="37"/>
      <c r="DY718" s="37"/>
      <c r="DZ718" s="37"/>
      <c r="EA718" s="37"/>
      <c r="EB718" s="37"/>
      <c r="EC718" s="37"/>
      <c r="ED718" s="37"/>
      <c r="EE718" s="37"/>
      <c r="EF718" s="37"/>
      <c r="EG718" s="37"/>
      <c r="EH718" s="37"/>
      <c r="EI718" s="37"/>
      <c r="EJ718" s="37"/>
      <c r="EK718" s="37"/>
      <c r="EL718" s="37"/>
      <c r="EM718" s="37"/>
      <c r="EN718" s="37"/>
      <c r="EO718" s="37"/>
      <c r="EP718" s="37"/>
      <c r="EQ718" s="37"/>
      <c r="ER718" s="37"/>
      <c r="ES718" s="37"/>
      <c r="ET718" s="37"/>
      <c r="EU718" s="37"/>
      <c r="EV718" s="37"/>
      <c r="EW718" s="37"/>
      <c r="EX718" s="37"/>
      <c r="EY718" s="37"/>
      <c r="EZ718" s="37"/>
      <c r="FA718" s="37"/>
      <c r="FB718" s="37"/>
      <c r="FC718" s="37"/>
      <c r="FD718" s="37"/>
      <c r="FE718" s="37"/>
      <c r="FF718" s="37"/>
      <c r="FG718" s="37"/>
      <c r="FH718" s="37"/>
      <c r="FI718" s="37"/>
      <c r="FJ718" s="37"/>
      <c r="FK718" s="37"/>
      <c r="FL718" s="37"/>
      <c r="FM718" s="37"/>
      <c r="FN718" s="37"/>
      <c r="FO718" s="37"/>
      <c r="FP718" s="37"/>
      <c r="FQ718" s="37"/>
      <c r="FR718" s="37"/>
      <c r="FS718" s="37"/>
      <c r="FT718" s="37"/>
      <c r="FU718" s="37"/>
      <c r="FV718" s="37"/>
      <c r="FW718" s="37"/>
      <c r="FX718" s="37"/>
      <c r="FY718" s="37"/>
      <c r="FZ718" s="37"/>
      <c r="GA718" s="194"/>
      <c r="GB718" s="194"/>
      <c r="GC718" s="194"/>
      <c r="GD718" s="194"/>
      <c r="GE718" s="194"/>
      <c r="GF718" s="194"/>
      <c r="GG718" s="194"/>
      <c r="GH718" s="194"/>
      <c r="GI718" s="194"/>
      <c r="GJ718" s="194"/>
      <c r="GK718" s="194"/>
      <c r="GL718" s="194"/>
      <c r="GM718" s="194">
        <f t="shared" si="74"/>
        <v>0</v>
      </c>
      <c r="GN718" s="194">
        <f t="shared" si="75"/>
        <v>0</v>
      </c>
      <c r="GO718" s="194"/>
      <c r="GP718" s="194"/>
      <c r="GQ718" s="194"/>
      <c r="GR718" s="194"/>
      <c r="GS718" s="194"/>
      <c r="GT718" s="194"/>
      <c r="GU718" s="194"/>
      <c r="GV718" s="194"/>
      <c r="GW718" s="194"/>
      <c r="GX718" s="194">
        <f t="shared" si="76"/>
        <v>0</v>
      </c>
      <c r="GY718" s="194"/>
      <c r="GZ718" s="194"/>
      <c r="HA718" s="194"/>
      <c r="HB718" s="194"/>
      <c r="HC718" s="194"/>
      <c r="HD718" s="194"/>
      <c r="HE718" s="194"/>
      <c r="HF718" s="194"/>
      <c r="HG718" s="194"/>
      <c r="HH718" s="194"/>
      <c r="HI718" s="194"/>
      <c r="HJ718" s="194"/>
      <c r="HK718" s="194"/>
      <c r="HL718" s="194"/>
      <c r="HM718" s="194"/>
      <c r="HN718" s="194"/>
      <c r="HO718" s="194"/>
      <c r="HP718" s="194"/>
      <c r="HQ718" s="194"/>
      <c r="HR718" s="194"/>
      <c r="HS718" s="194"/>
      <c r="HT718" s="194"/>
      <c r="HU718" s="194"/>
    </row>
    <row r="719" spans="1:229" x14ac:dyDescent="0.25">
      <c r="A719" s="17"/>
      <c r="B719" s="18"/>
      <c r="C719" s="18"/>
      <c r="D719" s="19"/>
      <c r="E719" s="18"/>
      <c r="F719" s="18"/>
      <c r="G719" s="36"/>
      <c r="H719" s="36"/>
      <c r="I719" s="36"/>
      <c r="J719" s="38"/>
      <c r="K719" s="38"/>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c r="CT719" s="37"/>
      <c r="CU719" s="37"/>
      <c r="CV719" s="37"/>
      <c r="CW719" s="37"/>
      <c r="CX719" s="37"/>
      <c r="CY719" s="37"/>
      <c r="CZ719" s="37"/>
      <c r="DA719" s="37"/>
      <c r="DB719" s="37"/>
      <c r="DC719" s="37"/>
      <c r="DD719" s="37"/>
      <c r="DE719" s="37"/>
      <c r="DF719" s="37"/>
      <c r="DG719" s="37"/>
      <c r="DH719" s="37"/>
      <c r="DI719" s="37"/>
      <c r="DJ719" s="37"/>
      <c r="DK719" s="37"/>
      <c r="DL719" s="37"/>
      <c r="DM719" s="37"/>
      <c r="DN719" s="37"/>
      <c r="DO719" s="37"/>
      <c r="DP719" s="37"/>
      <c r="DQ719" s="37"/>
      <c r="DR719" s="37"/>
      <c r="DS719" s="37"/>
      <c r="DT719" s="37"/>
      <c r="DU719" s="37"/>
      <c r="DV719" s="37"/>
      <c r="DW719" s="37"/>
      <c r="DX719" s="37"/>
      <c r="DY719" s="37"/>
      <c r="DZ719" s="37"/>
      <c r="EA719" s="37"/>
      <c r="EB719" s="37"/>
      <c r="EC719" s="37"/>
      <c r="ED719" s="37"/>
      <c r="EE719" s="37"/>
      <c r="EF719" s="37"/>
      <c r="EG719" s="37"/>
      <c r="EH719" s="37"/>
      <c r="EI719" s="37"/>
      <c r="EJ719" s="37"/>
      <c r="EK719" s="37"/>
      <c r="EL719" s="37"/>
      <c r="EM719" s="37"/>
      <c r="EN719" s="37"/>
      <c r="EO719" s="37"/>
      <c r="EP719" s="37"/>
      <c r="EQ719" s="37"/>
      <c r="ER719" s="37"/>
      <c r="ES719" s="37"/>
      <c r="ET719" s="37"/>
      <c r="EU719" s="37"/>
      <c r="EV719" s="37"/>
      <c r="EW719" s="37"/>
      <c r="EX719" s="37"/>
      <c r="EY719" s="37"/>
      <c r="EZ719" s="37"/>
      <c r="FA719" s="37"/>
      <c r="FB719" s="37"/>
      <c r="FC719" s="37"/>
      <c r="FD719" s="37"/>
      <c r="FE719" s="37"/>
      <c r="FF719" s="37"/>
      <c r="FG719" s="37"/>
      <c r="FH719" s="37"/>
      <c r="FI719" s="37"/>
      <c r="FJ719" s="37"/>
      <c r="FK719" s="37"/>
      <c r="FL719" s="37"/>
      <c r="FM719" s="37"/>
      <c r="FN719" s="37"/>
      <c r="FO719" s="37"/>
      <c r="FP719" s="37"/>
      <c r="FQ719" s="37"/>
      <c r="FR719" s="37"/>
      <c r="FS719" s="37"/>
      <c r="FT719" s="37"/>
      <c r="FU719" s="37"/>
      <c r="FV719" s="37"/>
      <c r="FW719" s="37"/>
      <c r="FX719" s="37"/>
      <c r="FY719" s="37"/>
      <c r="FZ719" s="37"/>
      <c r="GA719" s="194"/>
      <c r="GB719" s="194"/>
      <c r="GC719" s="194"/>
      <c r="GD719" s="194"/>
      <c r="GE719" s="194"/>
      <c r="GF719" s="194"/>
      <c r="GG719" s="194"/>
      <c r="GH719" s="194"/>
      <c r="GI719" s="194"/>
      <c r="GJ719" s="194"/>
      <c r="GK719" s="194"/>
      <c r="GL719" s="194"/>
      <c r="GM719" s="194">
        <f t="shared" si="74"/>
        <v>0</v>
      </c>
      <c r="GN719" s="194">
        <f t="shared" si="75"/>
        <v>0</v>
      </c>
      <c r="GO719" s="194"/>
      <c r="GP719" s="194"/>
      <c r="GQ719" s="194"/>
      <c r="GR719" s="194"/>
      <c r="GS719" s="194"/>
      <c r="GT719" s="194"/>
      <c r="GU719" s="194"/>
      <c r="GV719" s="194"/>
      <c r="GW719" s="194"/>
      <c r="GX719" s="194">
        <f t="shared" si="76"/>
        <v>0</v>
      </c>
      <c r="GY719" s="194"/>
      <c r="GZ719" s="194"/>
      <c r="HA719" s="194"/>
      <c r="HB719" s="194"/>
      <c r="HC719" s="194"/>
      <c r="HD719" s="194"/>
      <c r="HE719" s="194"/>
      <c r="HF719" s="194"/>
      <c r="HG719" s="194"/>
      <c r="HH719" s="194"/>
      <c r="HI719" s="194"/>
      <c r="HJ719" s="194"/>
      <c r="HK719" s="194"/>
      <c r="HL719" s="194"/>
      <c r="HM719" s="194"/>
      <c r="HN719" s="194"/>
      <c r="HO719" s="194"/>
      <c r="HP719" s="194"/>
      <c r="HQ719" s="194"/>
      <c r="HR719" s="194"/>
      <c r="HS719" s="194"/>
      <c r="HT719" s="194"/>
      <c r="HU719" s="194"/>
    </row>
    <row r="720" spans="1:229" x14ac:dyDescent="0.25">
      <c r="A720" s="17"/>
      <c r="B720" s="18"/>
      <c r="C720" s="18"/>
      <c r="D720" s="19"/>
      <c r="E720" s="18"/>
      <c r="F720" s="18"/>
      <c r="G720" s="36"/>
      <c r="H720" s="36"/>
      <c r="I720" s="36"/>
      <c r="J720" s="38"/>
      <c r="K720" s="38"/>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c r="CT720" s="37"/>
      <c r="CU720" s="37"/>
      <c r="CV720" s="37"/>
      <c r="CW720" s="37"/>
      <c r="CX720" s="37"/>
      <c r="CY720" s="37"/>
      <c r="CZ720" s="37"/>
      <c r="DA720" s="37"/>
      <c r="DB720" s="37"/>
      <c r="DC720" s="37"/>
      <c r="DD720" s="37"/>
      <c r="DE720" s="37"/>
      <c r="DF720" s="37"/>
      <c r="DG720" s="37"/>
      <c r="DH720" s="37"/>
      <c r="DI720" s="37"/>
      <c r="DJ720" s="37"/>
      <c r="DK720" s="37"/>
      <c r="DL720" s="37"/>
      <c r="DM720" s="37"/>
      <c r="DN720" s="37"/>
      <c r="DO720" s="37"/>
      <c r="DP720" s="37"/>
      <c r="DQ720" s="37"/>
      <c r="DR720" s="37"/>
      <c r="DS720" s="37"/>
      <c r="DT720" s="37"/>
      <c r="DU720" s="37"/>
      <c r="DV720" s="37"/>
      <c r="DW720" s="37"/>
      <c r="DX720" s="37"/>
      <c r="DY720" s="37"/>
      <c r="DZ720" s="37"/>
      <c r="EA720" s="37"/>
      <c r="EB720" s="37"/>
      <c r="EC720" s="37"/>
      <c r="ED720" s="37"/>
      <c r="EE720" s="37"/>
      <c r="EF720" s="37"/>
      <c r="EG720" s="37"/>
      <c r="EH720" s="37"/>
      <c r="EI720" s="37"/>
      <c r="EJ720" s="37"/>
      <c r="EK720" s="37"/>
      <c r="EL720" s="37"/>
      <c r="EM720" s="37"/>
      <c r="EN720" s="37"/>
      <c r="EO720" s="37"/>
      <c r="EP720" s="37"/>
      <c r="EQ720" s="37"/>
      <c r="ER720" s="37"/>
      <c r="ES720" s="37"/>
      <c r="ET720" s="37"/>
      <c r="EU720" s="37"/>
      <c r="EV720" s="37"/>
      <c r="EW720" s="37"/>
      <c r="EX720" s="37"/>
      <c r="EY720" s="37"/>
      <c r="EZ720" s="37"/>
      <c r="FA720" s="37"/>
      <c r="FB720" s="37"/>
      <c r="FC720" s="37"/>
      <c r="FD720" s="37"/>
      <c r="FE720" s="37"/>
      <c r="FF720" s="37"/>
      <c r="FG720" s="37"/>
      <c r="FH720" s="37"/>
      <c r="FI720" s="37"/>
      <c r="FJ720" s="37"/>
      <c r="FK720" s="37"/>
      <c r="FL720" s="37"/>
      <c r="FM720" s="37"/>
      <c r="FN720" s="37"/>
      <c r="FO720" s="37"/>
      <c r="FP720" s="37"/>
      <c r="FQ720" s="37"/>
      <c r="FR720" s="37"/>
      <c r="FS720" s="37"/>
      <c r="FT720" s="37"/>
      <c r="FU720" s="37"/>
      <c r="FV720" s="37"/>
      <c r="FW720" s="37"/>
      <c r="FX720" s="37"/>
      <c r="FY720" s="37"/>
      <c r="FZ720" s="37"/>
      <c r="GA720" s="194"/>
      <c r="GB720" s="194"/>
      <c r="GC720" s="194"/>
      <c r="GD720" s="194"/>
      <c r="GE720" s="194"/>
      <c r="GF720" s="194"/>
      <c r="GG720" s="194"/>
      <c r="GH720" s="194"/>
      <c r="GI720" s="194"/>
      <c r="GJ720" s="194"/>
      <c r="GK720" s="194"/>
      <c r="GL720" s="194"/>
      <c r="GM720" s="194">
        <f t="shared" si="74"/>
        <v>0</v>
      </c>
      <c r="GN720" s="194">
        <f t="shared" si="75"/>
        <v>0</v>
      </c>
      <c r="GO720" s="194"/>
      <c r="GP720" s="194"/>
      <c r="GQ720" s="194"/>
      <c r="GR720" s="194"/>
      <c r="GS720" s="194"/>
      <c r="GT720" s="194"/>
      <c r="GU720" s="194"/>
      <c r="GV720" s="194"/>
      <c r="GW720" s="194"/>
      <c r="GX720" s="194">
        <f t="shared" si="76"/>
        <v>0</v>
      </c>
      <c r="GY720" s="194"/>
      <c r="GZ720" s="194"/>
      <c r="HA720" s="194"/>
      <c r="HB720" s="194"/>
      <c r="HC720" s="194"/>
      <c r="HD720" s="194"/>
      <c r="HE720" s="194"/>
      <c r="HF720" s="194"/>
      <c r="HG720" s="194"/>
      <c r="HH720" s="194"/>
      <c r="HI720" s="194"/>
      <c r="HJ720" s="194"/>
      <c r="HK720" s="194"/>
      <c r="HL720" s="194"/>
      <c r="HM720" s="194"/>
      <c r="HN720" s="194"/>
      <c r="HO720" s="194"/>
      <c r="HP720" s="194"/>
      <c r="HQ720" s="194"/>
      <c r="HR720" s="194"/>
      <c r="HS720" s="194"/>
      <c r="HT720" s="194"/>
      <c r="HU720" s="194"/>
    </row>
    <row r="721" spans="1:229" x14ac:dyDescent="0.25">
      <c r="A721" s="17"/>
      <c r="B721" s="18"/>
      <c r="C721" s="18"/>
      <c r="D721" s="19"/>
      <c r="E721" s="18"/>
      <c r="F721" s="18"/>
      <c r="G721" s="36"/>
      <c r="H721" s="36"/>
      <c r="I721" s="36"/>
      <c r="J721" s="38"/>
      <c r="K721" s="38"/>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c r="CT721" s="37"/>
      <c r="CU721" s="37"/>
      <c r="CV721" s="37"/>
      <c r="CW721" s="37"/>
      <c r="CX721" s="37"/>
      <c r="CY721" s="37"/>
      <c r="CZ721" s="37"/>
      <c r="DA721" s="37"/>
      <c r="DB721" s="37"/>
      <c r="DC721" s="37"/>
      <c r="DD721" s="37"/>
      <c r="DE721" s="37"/>
      <c r="DF721" s="37"/>
      <c r="DG721" s="37"/>
      <c r="DH721" s="37"/>
      <c r="DI721" s="37"/>
      <c r="DJ721" s="37"/>
      <c r="DK721" s="37"/>
      <c r="DL721" s="37"/>
      <c r="DM721" s="37"/>
      <c r="DN721" s="37"/>
      <c r="DO721" s="37"/>
      <c r="DP721" s="37"/>
      <c r="DQ721" s="37"/>
      <c r="DR721" s="37"/>
      <c r="DS721" s="37"/>
      <c r="DT721" s="37"/>
      <c r="DU721" s="37"/>
      <c r="DV721" s="37"/>
      <c r="DW721" s="37"/>
      <c r="DX721" s="37"/>
      <c r="DY721" s="37"/>
      <c r="DZ721" s="37"/>
      <c r="EA721" s="37"/>
      <c r="EB721" s="37"/>
      <c r="EC721" s="37"/>
      <c r="ED721" s="37"/>
      <c r="EE721" s="37"/>
      <c r="EF721" s="37"/>
      <c r="EG721" s="37"/>
      <c r="EH721" s="37"/>
      <c r="EI721" s="37"/>
      <c r="EJ721" s="37"/>
      <c r="EK721" s="37"/>
      <c r="EL721" s="37"/>
      <c r="EM721" s="37"/>
      <c r="EN721" s="37"/>
      <c r="EO721" s="37"/>
      <c r="EP721" s="37"/>
      <c r="EQ721" s="37"/>
      <c r="ER721" s="37"/>
      <c r="ES721" s="37"/>
      <c r="ET721" s="37"/>
      <c r="EU721" s="37"/>
      <c r="EV721" s="37"/>
      <c r="EW721" s="37"/>
      <c r="EX721" s="37"/>
      <c r="EY721" s="37"/>
      <c r="EZ721" s="37"/>
      <c r="FA721" s="37"/>
      <c r="FB721" s="37"/>
      <c r="FC721" s="37"/>
      <c r="FD721" s="37"/>
      <c r="FE721" s="37"/>
      <c r="FF721" s="37"/>
      <c r="FG721" s="37"/>
      <c r="FH721" s="37"/>
      <c r="FI721" s="37"/>
      <c r="FJ721" s="37"/>
      <c r="FK721" s="37"/>
      <c r="FL721" s="37"/>
      <c r="FM721" s="37"/>
      <c r="FN721" s="37"/>
      <c r="FO721" s="37"/>
      <c r="FP721" s="37"/>
      <c r="FQ721" s="37"/>
      <c r="FR721" s="37"/>
      <c r="FS721" s="37"/>
      <c r="FT721" s="37"/>
      <c r="FU721" s="37"/>
      <c r="FV721" s="37"/>
      <c r="FW721" s="37"/>
      <c r="FX721" s="37"/>
      <c r="FY721" s="37"/>
      <c r="FZ721" s="37"/>
      <c r="GA721" s="194"/>
      <c r="GB721" s="194"/>
      <c r="GC721" s="194"/>
      <c r="GD721" s="194"/>
      <c r="GE721" s="194"/>
      <c r="GF721" s="194"/>
      <c r="GG721" s="194"/>
      <c r="GH721" s="194"/>
      <c r="GI721" s="194"/>
      <c r="GJ721" s="194"/>
      <c r="GK721" s="194"/>
      <c r="GL721" s="194"/>
      <c r="GM721" s="194">
        <f t="shared" si="74"/>
        <v>0</v>
      </c>
      <c r="GN721" s="194">
        <f t="shared" si="75"/>
        <v>0</v>
      </c>
      <c r="GO721" s="194"/>
      <c r="GP721" s="194"/>
      <c r="GQ721" s="194"/>
      <c r="GR721" s="194"/>
      <c r="GS721" s="194"/>
      <c r="GT721" s="194"/>
      <c r="GU721" s="194"/>
      <c r="GV721" s="194"/>
      <c r="GW721" s="194"/>
      <c r="GX721" s="194">
        <f t="shared" si="76"/>
        <v>0</v>
      </c>
      <c r="GY721" s="194"/>
      <c r="GZ721" s="194"/>
      <c r="HA721" s="194"/>
      <c r="HB721" s="194"/>
      <c r="HC721" s="194"/>
      <c r="HD721" s="194"/>
      <c r="HE721" s="194"/>
      <c r="HF721" s="194"/>
      <c r="HG721" s="194"/>
      <c r="HH721" s="194"/>
      <c r="HI721" s="194"/>
      <c r="HJ721" s="194"/>
      <c r="HK721" s="194"/>
      <c r="HL721" s="194"/>
      <c r="HM721" s="194"/>
      <c r="HN721" s="194"/>
      <c r="HO721" s="194"/>
      <c r="HP721" s="194"/>
      <c r="HQ721" s="194"/>
      <c r="HR721" s="194"/>
      <c r="HS721" s="194"/>
      <c r="HT721" s="194"/>
      <c r="HU721" s="194"/>
    </row>
    <row r="722" spans="1:229" x14ac:dyDescent="0.25">
      <c r="A722" s="17"/>
      <c r="B722" s="18"/>
      <c r="C722" s="18"/>
      <c r="D722" s="19"/>
      <c r="E722" s="18"/>
      <c r="F722" s="18"/>
      <c r="G722" s="36"/>
      <c r="H722" s="36"/>
      <c r="I722" s="36"/>
      <c r="J722" s="38"/>
      <c r="K722" s="38"/>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c r="CT722" s="37"/>
      <c r="CU722" s="37"/>
      <c r="CV722" s="37"/>
      <c r="CW722" s="37"/>
      <c r="CX722" s="37"/>
      <c r="CY722" s="37"/>
      <c r="CZ722" s="37"/>
      <c r="DA722" s="37"/>
      <c r="DB722" s="37"/>
      <c r="DC722" s="37"/>
      <c r="DD722" s="37"/>
      <c r="DE722" s="37"/>
      <c r="DF722" s="37"/>
      <c r="DG722" s="37"/>
      <c r="DH722" s="37"/>
      <c r="DI722" s="37"/>
      <c r="DJ722" s="37"/>
      <c r="DK722" s="37"/>
      <c r="DL722" s="37"/>
      <c r="DM722" s="37"/>
      <c r="DN722" s="37"/>
      <c r="DO722" s="37"/>
      <c r="DP722" s="37"/>
      <c r="DQ722" s="37"/>
      <c r="DR722" s="37"/>
      <c r="DS722" s="37"/>
      <c r="DT722" s="37"/>
      <c r="DU722" s="37"/>
      <c r="DV722" s="37"/>
      <c r="DW722" s="37"/>
      <c r="DX722" s="37"/>
      <c r="DY722" s="37"/>
      <c r="DZ722" s="37"/>
      <c r="EA722" s="37"/>
      <c r="EB722" s="37"/>
      <c r="EC722" s="37"/>
      <c r="ED722" s="37"/>
      <c r="EE722" s="37"/>
      <c r="EF722" s="37"/>
      <c r="EG722" s="37"/>
      <c r="EH722" s="37"/>
      <c r="EI722" s="37"/>
      <c r="EJ722" s="37"/>
      <c r="EK722" s="37"/>
      <c r="EL722" s="37"/>
      <c r="EM722" s="37"/>
      <c r="EN722" s="37"/>
      <c r="EO722" s="37"/>
      <c r="EP722" s="37"/>
      <c r="EQ722" s="37"/>
      <c r="ER722" s="37"/>
      <c r="ES722" s="37"/>
      <c r="ET722" s="37"/>
      <c r="EU722" s="37"/>
      <c r="EV722" s="37"/>
      <c r="EW722" s="37"/>
      <c r="EX722" s="37"/>
      <c r="EY722" s="37"/>
      <c r="EZ722" s="37"/>
      <c r="FA722" s="37"/>
      <c r="FB722" s="37"/>
      <c r="FC722" s="37"/>
      <c r="FD722" s="37"/>
      <c r="FE722" s="37"/>
      <c r="FF722" s="37"/>
      <c r="FG722" s="37"/>
      <c r="FH722" s="37"/>
      <c r="FI722" s="37"/>
      <c r="FJ722" s="37"/>
      <c r="FK722" s="37"/>
      <c r="FL722" s="37"/>
      <c r="FM722" s="37"/>
      <c r="FN722" s="37"/>
      <c r="FO722" s="37"/>
      <c r="FP722" s="37"/>
      <c r="FQ722" s="37"/>
      <c r="FR722" s="37"/>
      <c r="FS722" s="37"/>
      <c r="FT722" s="37"/>
      <c r="FU722" s="37"/>
      <c r="FV722" s="37"/>
      <c r="FW722" s="37"/>
      <c r="FX722" s="37"/>
      <c r="FY722" s="37"/>
      <c r="FZ722" s="37"/>
      <c r="GA722" s="194"/>
      <c r="GB722" s="194"/>
      <c r="GC722" s="194"/>
      <c r="GD722" s="194"/>
      <c r="GE722" s="194"/>
      <c r="GF722" s="194"/>
      <c r="GG722" s="194"/>
      <c r="GH722" s="194"/>
      <c r="GI722" s="194"/>
      <c r="GJ722" s="194"/>
      <c r="GK722" s="194"/>
      <c r="GL722" s="194"/>
      <c r="GM722" s="194">
        <f t="shared" si="74"/>
        <v>0</v>
      </c>
      <c r="GN722" s="194">
        <f t="shared" si="75"/>
        <v>0</v>
      </c>
      <c r="GO722" s="194"/>
      <c r="GP722" s="194"/>
      <c r="GQ722" s="194"/>
      <c r="GR722" s="194"/>
      <c r="GS722" s="194"/>
      <c r="GT722" s="194"/>
      <c r="GU722" s="194"/>
      <c r="GV722" s="194"/>
      <c r="GW722" s="194"/>
      <c r="GX722" s="194">
        <f t="shared" si="76"/>
        <v>0</v>
      </c>
      <c r="GY722" s="194"/>
      <c r="GZ722" s="194"/>
      <c r="HA722" s="194"/>
      <c r="HB722" s="194"/>
      <c r="HC722" s="194"/>
      <c r="HD722" s="194"/>
      <c r="HE722" s="194"/>
      <c r="HF722" s="194"/>
      <c r="HG722" s="194"/>
      <c r="HH722" s="194"/>
      <c r="HI722" s="194"/>
      <c r="HJ722" s="194"/>
      <c r="HK722" s="194"/>
      <c r="HL722" s="194"/>
      <c r="HM722" s="194"/>
      <c r="HN722" s="194"/>
      <c r="HO722" s="194"/>
      <c r="HP722" s="194"/>
      <c r="HQ722" s="194"/>
      <c r="HR722" s="194"/>
      <c r="HS722" s="194"/>
      <c r="HT722" s="194"/>
      <c r="HU722" s="194"/>
    </row>
    <row r="723" spans="1:229" x14ac:dyDescent="0.25">
      <c r="A723" s="17"/>
      <c r="B723" s="18"/>
      <c r="C723" s="18"/>
      <c r="D723" s="19"/>
      <c r="E723" s="18"/>
      <c r="F723" s="18"/>
      <c r="G723" s="36"/>
      <c r="H723" s="36"/>
      <c r="I723" s="36"/>
      <c r="J723" s="38"/>
      <c r="K723" s="38"/>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c r="CT723" s="37"/>
      <c r="CU723" s="37"/>
      <c r="CV723" s="37"/>
      <c r="CW723" s="37"/>
      <c r="CX723" s="37"/>
      <c r="CY723" s="37"/>
      <c r="CZ723" s="37"/>
      <c r="DA723" s="37"/>
      <c r="DB723" s="37"/>
      <c r="DC723" s="37"/>
      <c r="DD723" s="37"/>
      <c r="DE723" s="37"/>
      <c r="DF723" s="37"/>
      <c r="DG723" s="37"/>
      <c r="DH723" s="37"/>
      <c r="DI723" s="37"/>
      <c r="DJ723" s="37"/>
      <c r="DK723" s="37"/>
      <c r="DL723" s="37"/>
      <c r="DM723" s="37"/>
      <c r="DN723" s="37"/>
      <c r="DO723" s="37"/>
      <c r="DP723" s="37"/>
      <c r="DQ723" s="37"/>
      <c r="DR723" s="37"/>
      <c r="DS723" s="37"/>
      <c r="DT723" s="37"/>
      <c r="DU723" s="37"/>
      <c r="DV723" s="37"/>
      <c r="DW723" s="37"/>
      <c r="DX723" s="37"/>
      <c r="DY723" s="37"/>
      <c r="DZ723" s="37"/>
      <c r="EA723" s="37"/>
      <c r="EB723" s="37"/>
      <c r="EC723" s="37"/>
      <c r="ED723" s="37"/>
      <c r="EE723" s="37"/>
      <c r="EF723" s="37"/>
      <c r="EG723" s="37"/>
      <c r="EH723" s="37"/>
      <c r="EI723" s="37"/>
      <c r="EJ723" s="37"/>
      <c r="EK723" s="37"/>
      <c r="EL723" s="37"/>
      <c r="EM723" s="37"/>
      <c r="EN723" s="37"/>
      <c r="EO723" s="37"/>
      <c r="EP723" s="37"/>
      <c r="EQ723" s="37"/>
      <c r="ER723" s="37"/>
      <c r="ES723" s="37"/>
      <c r="ET723" s="37"/>
      <c r="EU723" s="37"/>
      <c r="EV723" s="37"/>
      <c r="EW723" s="37"/>
      <c r="EX723" s="37"/>
      <c r="EY723" s="37"/>
      <c r="EZ723" s="37"/>
      <c r="FA723" s="37"/>
      <c r="FB723" s="37"/>
      <c r="FC723" s="37"/>
      <c r="FD723" s="37"/>
      <c r="FE723" s="37"/>
      <c r="FF723" s="37"/>
      <c r="FG723" s="37"/>
      <c r="FH723" s="37"/>
      <c r="FI723" s="37"/>
      <c r="FJ723" s="37"/>
      <c r="FK723" s="37"/>
      <c r="FL723" s="37"/>
      <c r="FM723" s="37"/>
      <c r="FN723" s="37"/>
      <c r="FO723" s="37"/>
      <c r="FP723" s="37"/>
      <c r="FQ723" s="37"/>
      <c r="FR723" s="37"/>
      <c r="FS723" s="37"/>
      <c r="FT723" s="37"/>
      <c r="FU723" s="37"/>
      <c r="FV723" s="37"/>
      <c r="FW723" s="37"/>
      <c r="FX723" s="37"/>
      <c r="FY723" s="37"/>
      <c r="FZ723" s="37"/>
      <c r="GA723" s="194"/>
      <c r="GB723" s="194"/>
      <c r="GC723" s="194"/>
      <c r="GD723" s="194"/>
      <c r="GE723" s="194"/>
      <c r="GF723" s="194"/>
      <c r="GG723" s="194"/>
      <c r="GH723" s="194"/>
      <c r="GI723" s="194"/>
      <c r="GJ723" s="194"/>
      <c r="GK723" s="194"/>
      <c r="GL723" s="194"/>
      <c r="GM723" s="194">
        <f t="shared" si="74"/>
        <v>0</v>
      </c>
      <c r="GN723" s="194">
        <f t="shared" si="75"/>
        <v>0</v>
      </c>
      <c r="GO723" s="194"/>
      <c r="GP723" s="194"/>
      <c r="GQ723" s="194"/>
      <c r="GR723" s="194"/>
      <c r="GS723" s="194"/>
      <c r="GT723" s="194"/>
      <c r="GU723" s="194"/>
      <c r="GV723" s="194"/>
      <c r="GW723" s="194"/>
      <c r="GX723" s="194">
        <f t="shared" si="76"/>
        <v>0</v>
      </c>
      <c r="GY723" s="194"/>
      <c r="GZ723" s="194"/>
      <c r="HA723" s="194"/>
      <c r="HB723" s="194"/>
      <c r="HC723" s="194"/>
      <c r="HD723" s="194"/>
      <c r="HE723" s="194"/>
      <c r="HF723" s="194"/>
      <c r="HG723" s="194"/>
      <c r="HH723" s="194"/>
      <c r="HI723" s="194"/>
      <c r="HJ723" s="194"/>
      <c r="HK723" s="194"/>
      <c r="HL723" s="194"/>
      <c r="HM723" s="194"/>
      <c r="HN723" s="194"/>
      <c r="HO723" s="194"/>
      <c r="HP723" s="194"/>
      <c r="HQ723" s="194"/>
      <c r="HR723" s="194"/>
      <c r="HS723" s="194"/>
      <c r="HT723" s="194"/>
      <c r="HU723" s="194"/>
    </row>
    <row r="724" spans="1:229" x14ac:dyDescent="0.25">
      <c r="A724" s="17"/>
      <c r="B724" s="18"/>
      <c r="C724" s="18"/>
      <c r="D724" s="19"/>
      <c r="E724" s="18"/>
      <c r="F724" s="18"/>
      <c r="G724" s="36"/>
      <c r="H724" s="36"/>
      <c r="I724" s="36"/>
      <c r="J724" s="38"/>
      <c r="K724" s="38"/>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c r="CT724" s="37"/>
      <c r="CU724" s="37"/>
      <c r="CV724" s="37"/>
      <c r="CW724" s="37"/>
      <c r="CX724" s="37"/>
      <c r="CY724" s="37"/>
      <c r="CZ724" s="37"/>
      <c r="DA724" s="37"/>
      <c r="DB724" s="37"/>
      <c r="DC724" s="37"/>
      <c r="DD724" s="37"/>
      <c r="DE724" s="37"/>
      <c r="DF724" s="37"/>
      <c r="DG724" s="37"/>
      <c r="DH724" s="37"/>
      <c r="DI724" s="37"/>
      <c r="DJ724" s="37"/>
      <c r="DK724" s="37"/>
      <c r="DL724" s="37"/>
      <c r="DM724" s="37"/>
      <c r="DN724" s="37"/>
      <c r="DO724" s="37"/>
      <c r="DP724" s="37"/>
      <c r="DQ724" s="37"/>
      <c r="DR724" s="37"/>
      <c r="DS724" s="37"/>
      <c r="DT724" s="37"/>
      <c r="DU724" s="37"/>
      <c r="DV724" s="37"/>
      <c r="DW724" s="37"/>
      <c r="DX724" s="37"/>
      <c r="DY724" s="37"/>
      <c r="DZ724" s="37"/>
      <c r="EA724" s="37"/>
      <c r="EB724" s="37"/>
      <c r="EC724" s="37"/>
      <c r="ED724" s="37"/>
      <c r="EE724" s="37"/>
      <c r="EF724" s="37"/>
      <c r="EG724" s="37"/>
      <c r="EH724" s="37"/>
      <c r="EI724" s="37"/>
      <c r="EJ724" s="37"/>
      <c r="EK724" s="37"/>
      <c r="EL724" s="37"/>
      <c r="EM724" s="37"/>
      <c r="EN724" s="37"/>
      <c r="EO724" s="37"/>
      <c r="EP724" s="37"/>
      <c r="EQ724" s="37"/>
      <c r="ER724" s="37"/>
      <c r="ES724" s="37"/>
      <c r="ET724" s="37"/>
      <c r="EU724" s="37"/>
      <c r="EV724" s="37"/>
      <c r="EW724" s="37"/>
      <c r="EX724" s="37"/>
      <c r="EY724" s="37"/>
      <c r="EZ724" s="37"/>
      <c r="FA724" s="37"/>
      <c r="FB724" s="37"/>
      <c r="FC724" s="37"/>
      <c r="FD724" s="37"/>
      <c r="FE724" s="37"/>
      <c r="FF724" s="37"/>
      <c r="FG724" s="37"/>
      <c r="FH724" s="37"/>
      <c r="FI724" s="37"/>
      <c r="FJ724" s="37"/>
      <c r="FK724" s="37"/>
      <c r="FL724" s="37"/>
      <c r="FM724" s="37"/>
      <c r="FN724" s="37"/>
      <c r="FO724" s="37"/>
      <c r="FP724" s="37"/>
      <c r="FQ724" s="37"/>
      <c r="FR724" s="37"/>
      <c r="FS724" s="37"/>
      <c r="FT724" s="37"/>
      <c r="FU724" s="37"/>
      <c r="FV724" s="37"/>
      <c r="FW724" s="37"/>
      <c r="FX724" s="37"/>
      <c r="FY724" s="37"/>
      <c r="FZ724" s="37"/>
      <c r="GA724" s="194"/>
      <c r="GB724" s="194"/>
      <c r="GC724" s="194"/>
      <c r="GD724" s="194"/>
      <c r="GE724" s="194"/>
      <c r="GF724" s="194"/>
      <c r="GG724" s="194"/>
      <c r="GH724" s="194"/>
      <c r="GI724" s="194"/>
      <c r="GJ724" s="194"/>
      <c r="GK724" s="194"/>
      <c r="GL724" s="194"/>
      <c r="GM724" s="194">
        <f t="shared" si="74"/>
        <v>0</v>
      </c>
      <c r="GN724" s="194">
        <f t="shared" si="75"/>
        <v>0</v>
      </c>
      <c r="GO724" s="194"/>
      <c r="GP724" s="194"/>
      <c r="GQ724" s="194"/>
      <c r="GR724" s="194"/>
      <c r="GS724" s="194"/>
      <c r="GT724" s="194"/>
      <c r="GU724" s="194"/>
      <c r="GV724" s="194"/>
      <c r="GW724" s="194"/>
      <c r="GX724" s="194">
        <f t="shared" si="76"/>
        <v>0</v>
      </c>
      <c r="GY724" s="194"/>
      <c r="GZ724" s="194"/>
      <c r="HA724" s="194"/>
      <c r="HB724" s="194"/>
      <c r="HC724" s="194"/>
      <c r="HD724" s="194"/>
      <c r="HE724" s="194"/>
      <c r="HF724" s="194"/>
      <c r="HG724" s="194"/>
      <c r="HH724" s="194"/>
      <c r="HI724" s="194"/>
      <c r="HJ724" s="194"/>
      <c r="HK724" s="194"/>
      <c r="HL724" s="194"/>
      <c r="HM724" s="194"/>
      <c r="HN724" s="194"/>
      <c r="HO724" s="194"/>
      <c r="HP724" s="194"/>
      <c r="HQ724" s="194"/>
      <c r="HR724" s="194"/>
      <c r="HS724" s="194"/>
      <c r="HT724" s="194"/>
      <c r="HU724" s="194"/>
    </row>
    <row r="725" spans="1:229" x14ac:dyDescent="0.25">
      <c r="A725" s="17"/>
      <c r="B725" s="18"/>
      <c r="C725" s="18"/>
      <c r="D725" s="19"/>
      <c r="E725" s="18"/>
      <c r="F725" s="18"/>
      <c r="G725" s="36"/>
      <c r="H725" s="36"/>
      <c r="I725" s="36"/>
      <c r="J725" s="38"/>
      <c r="K725" s="38"/>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c r="CT725" s="37"/>
      <c r="CU725" s="37"/>
      <c r="CV725" s="37"/>
      <c r="CW725" s="37"/>
      <c r="CX725" s="37"/>
      <c r="CY725" s="37"/>
      <c r="CZ725" s="37"/>
      <c r="DA725" s="37"/>
      <c r="DB725" s="37"/>
      <c r="DC725" s="37"/>
      <c r="DD725" s="37"/>
      <c r="DE725" s="37"/>
      <c r="DF725" s="37"/>
      <c r="DG725" s="37"/>
      <c r="DH725" s="37"/>
      <c r="DI725" s="37"/>
      <c r="DJ725" s="37"/>
      <c r="DK725" s="37"/>
      <c r="DL725" s="37"/>
      <c r="DM725" s="37"/>
      <c r="DN725" s="37"/>
      <c r="DO725" s="37"/>
      <c r="DP725" s="37"/>
      <c r="DQ725" s="37"/>
      <c r="DR725" s="37"/>
      <c r="DS725" s="37"/>
      <c r="DT725" s="37"/>
      <c r="DU725" s="37"/>
      <c r="DV725" s="37"/>
      <c r="DW725" s="37"/>
      <c r="DX725" s="37"/>
      <c r="DY725" s="37"/>
      <c r="DZ725" s="37"/>
      <c r="EA725" s="37"/>
      <c r="EB725" s="37"/>
      <c r="EC725" s="37"/>
      <c r="ED725" s="37"/>
      <c r="EE725" s="37"/>
      <c r="EF725" s="37"/>
      <c r="EG725" s="37"/>
      <c r="EH725" s="37"/>
      <c r="EI725" s="37"/>
      <c r="EJ725" s="37"/>
      <c r="EK725" s="37"/>
      <c r="EL725" s="37"/>
      <c r="EM725" s="37"/>
      <c r="EN725" s="37"/>
      <c r="EO725" s="37"/>
      <c r="EP725" s="37"/>
      <c r="EQ725" s="37"/>
      <c r="ER725" s="37"/>
      <c r="ES725" s="37"/>
      <c r="ET725" s="37"/>
      <c r="EU725" s="37"/>
      <c r="EV725" s="37"/>
      <c r="EW725" s="37"/>
      <c r="EX725" s="37"/>
      <c r="EY725" s="37"/>
      <c r="EZ725" s="37"/>
      <c r="FA725" s="37"/>
      <c r="FB725" s="37"/>
      <c r="FC725" s="37"/>
      <c r="FD725" s="37"/>
      <c r="FE725" s="37"/>
      <c r="FF725" s="37"/>
      <c r="FG725" s="37"/>
      <c r="FH725" s="37"/>
      <c r="FI725" s="37"/>
      <c r="FJ725" s="37"/>
      <c r="FK725" s="37"/>
      <c r="FL725" s="37"/>
      <c r="FM725" s="37"/>
      <c r="FN725" s="37"/>
      <c r="FO725" s="37"/>
      <c r="FP725" s="37"/>
      <c r="FQ725" s="37"/>
      <c r="FR725" s="37"/>
      <c r="FS725" s="37"/>
      <c r="FT725" s="37"/>
      <c r="FU725" s="37"/>
      <c r="FV725" s="37"/>
      <c r="FW725" s="37"/>
      <c r="FX725" s="37"/>
      <c r="FY725" s="37"/>
      <c r="FZ725" s="37"/>
      <c r="GA725" s="194"/>
      <c r="GB725" s="194"/>
      <c r="GC725" s="194"/>
      <c r="GD725" s="194"/>
      <c r="GE725" s="194"/>
      <c r="GF725" s="194"/>
      <c r="GG725" s="194"/>
      <c r="GH725" s="194"/>
      <c r="GI725" s="194"/>
      <c r="GJ725" s="194"/>
      <c r="GK725" s="194"/>
      <c r="GL725" s="194"/>
      <c r="GM725" s="194">
        <f t="shared" si="74"/>
        <v>0</v>
      </c>
      <c r="GN725" s="194">
        <f t="shared" si="75"/>
        <v>0</v>
      </c>
      <c r="GO725" s="194"/>
      <c r="GP725" s="194"/>
      <c r="GQ725" s="194"/>
      <c r="GR725" s="194"/>
      <c r="GS725" s="194"/>
      <c r="GT725" s="194"/>
      <c r="GU725" s="194"/>
      <c r="GV725" s="194"/>
      <c r="GW725" s="194"/>
      <c r="GX725" s="194">
        <f t="shared" si="76"/>
        <v>0</v>
      </c>
      <c r="GY725" s="194"/>
      <c r="GZ725" s="194"/>
      <c r="HA725" s="194"/>
      <c r="HB725" s="194"/>
      <c r="HC725" s="194"/>
      <c r="HD725" s="194"/>
      <c r="HE725" s="194"/>
      <c r="HF725" s="194"/>
      <c r="HG725" s="194"/>
      <c r="HH725" s="194"/>
      <c r="HI725" s="194"/>
      <c r="HJ725" s="194"/>
      <c r="HK725" s="194"/>
      <c r="HL725" s="194"/>
      <c r="HM725" s="194"/>
      <c r="HN725" s="194"/>
      <c r="HO725" s="194"/>
      <c r="HP725" s="194"/>
      <c r="HQ725" s="194"/>
      <c r="HR725" s="194"/>
      <c r="HS725" s="194"/>
      <c r="HT725" s="194"/>
      <c r="HU725" s="194"/>
    </row>
    <row r="726" spans="1:229" x14ac:dyDescent="0.25">
      <c r="A726" s="17"/>
      <c r="B726" s="18"/>
      <c r="C726" s="18"/>
      <c r="D726" s="19"/>
      <c r="E726" s="18"/>
      <c r="F726" s="18"/>
      <c r="G726" s="36"/>
      <c r="H726" s="36"/>
      <c r="I726" s="36"/>
      <c r="J726" s="38"/>
      <c r="K726" s="38"/>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c r="CT726" s="37"/>
      <c r="CU726" s="37"/>
      <c r="CV726" s="37"/>
      <c r="CW726" s="37"/>
      <c r="CX726" s="37"/>
      <c r="CY726" s="37"/>
      <c r="CZ726" s="37"/>
      <c r="DA726" s="37"/>
      <c r="DB726" s="37"/>
      <c r="DC726" s="37"/>
      <c r="DD726" s="37"/>
      <c r="DE726" s="37"/>
      <c r="DF726" s="37"/>
      <c r="DG726" s="37"/>
      <c r="DH726" s="37"/>
      <c r="DI726" s="37"/>
      <c r="DJ726" s="37"/>
      <c r="DK726" s="37"/>
      <c r="DL726" s="37"/>
      <c r="DM726" s="37"/>
      <c r="DN726" s="37"/>
      <c r="DO726" s="37"/>
      <c r="DP726" s="37"/>
      <c r="DQ726" s="37"/>
      <c r="DR726" s="37"/>
      <c r="DS726" s="37"/>
      <c r="DT726" s="37"/>
      <c r="DU726" s="37"/>
      <c r="DV726" s="37"/>
      <c r="DW726" s="37"/>
      <c r="DX726" s="37"/>
      <c r="DY726" s="37"/>
      <c r="DZ726" s="37"/>
      <c r="EA726" s="37"/>
      <c r="EB726" s="37"/>
      <c r="EC726" s="37"/>
      <c r="ED726" s="37"/>
      <c r="EE726" s="37"/>
      <c r="EF726" s="37"/>
      <c r="EG726" s="37"/>
      <c r="EH726" s="37"/>
      <c r="EI726" s="37"/>
      <c r="EJ726" s="37"/>
      <c r="EK726" s="37"/>
      <c r="EL726" s="37"/>
      <c r="EM726" s="37"/>
      <c r="EN726" s="37"/>
      <c r="EO726" s="37"/>
      <c r="EP726" s="37"/>
      <c r="EQ726" s="37"/>
      <c r="ER726" s="37"/>
      <c r="ES726" s="37"/>
      <c r="ET726" s="37"/>
      <c r="EU726" s="37"/>
      <c r="EV726" s="37"/>
      <c r="EW726" s="37"/>
      <c r="EX726" s="37"/>
      <c r="EY726" s="37"/>
      <c r="EZ726" s="37"/>
      <c r="FA726" s="37"/>
      <c r="FB726" s="37"/>
      <c r="FC726" s="37"/>
      <c r="FD726" s="37"/>
      <c r="FE726" s="37"/>
      <c r="FF726" s="37"/>
      <c r="FG726" s="37"/>
      <c r="FH726" s="37"/>
      <c r="FI726" s="37"/>
      <c r="FJ726" s="37"/>
      <c r="FK726" s="37"/>
      <c r="FL726" s="37"/>
      <c r="FM726" s="37"/>
      <c r="FN726" s="37"/>
      <c r="FO726" s="37"/>
      <c r="FP726" s="37"/>
      <c r="FQ726" s="37"/>
      <c r="FR726" s="37"/>
      <c r="FS726" s="37"/>
      <c r="FT726" s="37"/>
      <c r="FU726" s="37"/>
      <c r="FV726" s="37"/>
      <c r="FW726" s="37"/>
      <c r="FX726" s="37"/>
      <c r="FY726" s="37"/>
      <c r="FZ726" s="37"/>
      <c r="GA726" s="194"/>
      <c r="GB726" s="194"/>
      <c r="GC726" s="194"/>
      <c r="GD726" s="194"/>
      <c r="GE726" s="194"/>
      <c r="GF726" s="194"/>
      <c r="GG726" s="194"/>
      <c r="GH726" s="194"/>
      <c r="GI726" s="194"/>
      <c r="GJ726" s="194"/>
      <c r="GK726" s="194"/>
      <c r="GL726" s="194"/>
      <c r="GM726" s="194">
        <f t="shared" si="74"/>
        <v>0</v>
      </c>
      <c r="GN726" s="194">
        <f t="shared" si="75"/>
        <v>0</v>
      </c>
      <c r="GO726" s="194"/>
      <c r="GP726" s="194"/>
      <c r="GQ726" s="194"/>
      <c r="GR726" s="194"/>
      <c r="GS726" s="194"/>
      <c r="GT726" s="194"/>
      <c r="GU726" s="194"/>
      <c r="GV726" s="194"/>
      <c r="GW726" s="194"/>
      <c r="GX726" s="194">
        <f t="shared" si="76"/>
        <v>0</v>
      </c>
      <c r="GY726" s="194"/>
      <c r="GZ726" s="194"/>
      <c r="HA726" s="194"/>
      <c r="HB726" s="194"/>
      <c r="HC726" s="194"/>
      <c r="HD726" s="194"/>
      <c r="HE726" s="194"/>
      <c r="HF726" s="194"/>
      <c r="HG726" s="194"/>
      <c r="HH726" s="194"/>
      <c r="HI726" s="194"/>
      <c r="HJ726" s="194"/>
      <c r="HK726" s="194"/>
      <c r="HL726" s="194"/>
      <c r="HM726" s="194"/>
      <c r="HN726" s="194"/>
      <c r="HO726" s="194"/>
      <c r="HP726" s="194"/>
      <c r="HQ726" s="194"/>
      <c r="HR726" s="194"/>
      <c r="HS726" s="194"/>
      <c r="HT726" s="194"/>
      <c r="HU726" s="194"/>
    </row>
    <row r="727" spans="1:229" x14ac:dyDescent="0.25">
      <c r="A727" s="17"/>
      <c r="B727" s="18"/>
      <c r="C727" s="18"/>
      <c r="D727" s="19"/>
      <c r="E727" s="18"/>
      <c r="F727" s="18"/>
      <c r="G727" s="36"/>
      <c r="H727" s="36"/>
      <c r="I727" s="36"/>
      <c r="J727" s="38"/>
      <c r="K727" s="38"/>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c r="CT727" s="37"/>
      <c r="CU727" s="37"/>
      <c r="CV727" s="37"/>
      <c r="CW727" s="37"/>
      <c r="CX727" s="37"/>
      <c r="CY727" s="37"/>
      <c r="CZ727" s="37"/>
      <c r="DA727" s="37"/>
      <c r="DB727" s="37"/>
      <c r="DC727" s="37"/>
      <c r="DD727" s="37"/>
      <c r="DE727" s="37"/>
      <c r="DF727" s="37"/>
      <c r="DG727" s="37"/>
      <c r="DH727" s="37"/>
      <c r="DI727" s="37"/>
      <c r="DJ727" s="37"/>
      <c r="DK727" s="37"/>
      <c r="DL727" s="37"/>
      <c r="DM727" s="37"/>
      <c r="DN727" s="37"/>
      <c r="DO727" s="37"/>
      <c r="DP727" s="37"/>
      <c r="DQ727" s="37"/>
      <c r="DR727" s="37"/>
      <c r="DS727" s="37"/>
      <c r="DT727" s="37"/>
      <c r="DU727" s="37"/>
      <c r="DV727" s="37"/>
      <c r="DW727" s="37"/>
      <c r="DX727" s="37"/>
      <c r="DY727" s="37"/>
      <c r="DZ727" s="37"/>
      <c r="EA727" s="37"/>
      <c r="EB727" s="37"/>
      <c r="EC727" s="37"/>
      <c r="ED727" s="37"/>
      <c r="EE727" s="37"/>
      <c r="EF727" s="37"/>
      <c r="EG727" s="37"/>
      <c r="EH727" s="37"/>
      <c r="EI727" s="37"/>
      <c r="EJ727" s="37"/>
      <c r="EK727" s="37"/>
      <c r="EL727" s="37"/>
      <c r="EM727" s="37"/>
      <c r="EN727" s="37"/>
      <c r="EO727" s="37"/>
      <c r="EP727" s="37"/>
      <c r="EQ727" s="37"/>
      <c r="ER727" s="37"/>
      <c r="ES727" s="37"/>
      <c r="ET727" s="37"/>
      <c r="EU727" s="37"/>
      <c r="EV727" s="37"/>
      <c r="EW727" s="37"/>
      <c r="EX727" s="37"/>
      <c r="EY727" s="37"/>
      <c r="EZ727" s="37"/>
      <c r="FA727" s="37"/>
      <c r="FB727" s="37"/>
      <c r="FC727" s="37"/>
      <c r="FD727" s="37"/>
      <c r="FE727" s="37"/>
      <c r="FF727" s="37"/>
      <c r="FG727" s="37"/>
      <c r="FH727" s="37"/>
      <c r="FI727" s="37"/>
      <c r="FJ727" s="37"/>
      <c r="FK727" s="37"/>
      <c r="FL727" s="37"/>
      <c r="FM727" s="37"/>
      <c r="FN727" s="37"/>
      <c r="FO727" s="37"/>
      <c r="FP727" s="37"/>
      <c r="FQ727" s="37"/>
      <c r="FR727" s="37"/>
      <c r="FS727" s="37"/>
      <c r="FT727" s="37"/>
      <c r="FU727" s="37"/>
      <c r="FV727" s="37"/>
      <c r="FW727" s="37"/>
      <c r="FX727" s="37"/>
      <c r="FY727" s="37"/>
      <c r="FZ727" s="37"/>
      <c r="GA727" s="194"/>
      <c r="GB727" s="194"/>
      <c r="GC727" s="194"/>
      <c r="GD727" s="194"/>
      <c r="GE727" s="194"/>
      <c r="GF727" s="194"/>
      <c r="GG727" s="194"/>
      <c r="GH727" s="194"/>
      <c r="GI727" s="194"/>
      <c r="GJ727" s="194"/>
      <c r="GK727" s="194"/>
      <c r="GL727" s="194"/>
      <c r="GM727" s="194">
        <f t="shared" si="74"/>
        <v>0</v>
      </c>
      <c r="GN727" s="194">
        <f t="shared" si="75"/>
        <v>0</v>
      </c>
      <c r="GO727" s="194"/>
      <c r="GP727" s="194"/>
      <c r="GQ727" s="194"/>
      <c r="GR727" s="194"/>
      <c r="GS727" s="194"/>
      <c r="GT727" s="194"/>
      <c r="GU727" s="194"/>
      <c r="GV727" s="194"/>
      <c r="GW727" s="194"/>
      <c r="GX727" s="194">
        <f t="shared" si="76"/>
        <v>0</v>
      </c>
      <c r="GY727" s="194"/>
      <c r="GZ727" s="194"/>
      <c r="HA727" s="194"/>
      <c r="HB727" s="194"/>
      <c r="HC727" s="194"/>
      <c r="HD727" s="194"/>
      <c r="HE727" s="194"/>
      <c r="HF727" s="194"/>
      <c r="HG727" s="194"/>
      <c r="HH727" s="194"/>
      <c r="HI727" s="194"/>
      <c r="HJ727" s="194"/>
      <c r="HK727" s="194"/>
      <c r="HL727" s="194"/>
      <c r="HM727" s="194"/>
      <c r="HN727" s="194"/>
      <c r="HO727" s="194"/>
      <c r="HP727" s="194"/>
      <c r="HQ727" s="194"/>
      <c r="HR727" s="194"/>
      <c r="HS727" s="194"/>
      <c r="HT727" s="194"/>
      <c r="HU727" s="194"/>
    </row>
    <row r="728" spans="1:229" x14ac:dyDescent="0.25">
      <c r="A728" s="17"/>
      <c r="B728" s="18"/>
      <c r="C728" s="18"/>
      <c r="D728" s="19"/>
      <c r="E728" s="18"/>
      <c r="F728" s="18"/>
      <c r="G728" s="36"/>
      <c r="H728" s="36"/>
      <c r="I728" s="36"/>
      <c r="J728" s="38"/>
      <c r="K728" s="38"/>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c r="CT728" s="37"/>
      <c r="CU728" s="37"/>
      <c r="CV728" s="37"/>
      <c r="CW728" s="37"/>
      <c r="CX728" s="37"/>
      <c r="CY728" s="37"/>
      <c r="CZ728" s="37"/>
      <c r="DA728" s="37"/>
      <c r="DB728" s="37"/>
      <c r="DC728" s="37"/>
      <c r="DD728" s="37"/>
      <c r="DE728" s="37"/>
      <c r="DF728" s="37"/>
      <c r="DG728" s="37"/>
      <c r="DH728" s="37"/>
      <c r="DI728" s="37"/>
      <c r="DJ728" s="37"/>
      <c r="DK728" s="37"/>
      <c r="DL728" s="37"/>
      <c r="DM728" s="37"/>
      <c r="DN728" s="37"/>
      <c r="DO728" s="37"/>
      <c r="DP728" s="37"/>
      <c r="DQ728" s="37"/>
      <c r="DR728" s="37"/>
      <c r="DS728" s="37"/>
      <c r="DT728" s="37"/>
      <c r="DU728" s="37"/>
      <c r="DV728" s="37"/>
      <c r="DW728" s="37"/>
      <c r="DX728" s="37"/>
      <c r="DY728" s="37"/>
      <c r="DZ728" s="37"/>
      <c r="EA728" s="37"/>
      <c r="EB728" s="37"/>
      <c r="EC728" s="37"/>
      <c r="ED728" s="37"/>
      <c r="EE728" s="37"/>
      <c r="EF728" s="37"/>
      <c r="EG728" s="37"/>
      <c r="EH728" s="37"/>
      <c r="EI728" s="37"/>
      <c r="EJ728" s="37"/>
      <c r="EK728" s="37"/>
      <c r="EL728" s="37"/>
      <c r="EM728" s="37"/>
      <c r="EN728" s="37"/>
      <c r="EO728" s="37"/>
      <c r="EP728" s="37"/>
      <c r="EQ728" s="37"/>
      <c r="ER728" s="37"/>
      <c r="ES728" s="37"/>
      <c r="ET728" s="37"/>
      <c r="EU728" s="37"/>
      <c r="EV728" s="37"/>
      <c r="EW728" s="37"/>
      <c r="EX728" s="37"/>
      <c r="EY728" s="37"/>
      <c r="EZ728" s="37"/>
      <c r="FA728" s="37"/>
      <c r="FB728" s="37"/>
      <c r="FC728" s="37"/>
      <c r="FD728" s="37"/>
      <c r="FE728" s="37"/>
      <c r="FF728" s="37"/>
      <c r="FG728" s="37"/>
      <c r="FH728" s="37"/>
      <c r="FI728" s="37"/>
      <c r="FJ728" s="37"/>
      <c r="FK728" s="37"/>
      <c r="FL728" s="37"/>
      <c r="FM728" s="37"/>
      <c r="FN728" s="37"/>
      <c r="FO728" s="37"/>
      <c r="FP728" s="37"/>
      <c r="FQ728" s="37"/>
      <c r="FR728" s="37"/>
      <c r="FS728" s="37"/>
      <c r="FT728" s="37"/>
      <c r="FU728" s="37"/>
      <c r="FV728" s="37"/>
      <c r="FW728" s="37"/>
      <c r="FX728" s="37"/>
      <c r="FY728" s="37"/>
      <c r="FZ728" s="37"/>
      <c r="GA728" s="194"/>
      <c r="GB728" s="194"/>
      <c r="GC728" s="194"/>
      <c r="GD728" s="194"/>
      <c r="GE728" s="194"/>
      <c r="GF728" s="194"/>
      <c r="GG728" s="194"/>
      <c r="GH728" s="194"/>
      <c r="GI728" s="194"/>
      <c r="GJ728" s="194"/>
      <c r="GK728" s="194"/>
      <c r="GL728" s="194"/>
      <c r="GM728" s="194">
        <f t="shared" si="74"/>
        <v>0</v>
      </c>
      <c r="GN728" s="194">
        <f t="shared" si="75"/>
        <v>0</v>
      </c>
      <c r="GO728" s="194"/>
      <c r="GP728" s="194"/>
      <c r="GQ728" s="194"/>
      <c r="GR728" s="194"/>
      <c r="GS728" s="194"/>
      <c r="GT728" s="194"/>
      <c r="GU728" s="194"/>
      <c r="GV728" s="194"/>
      <c r="GW728" s="194"/>
      <c r="GX728" s="194">
        <f t="shared" si="76"/>
        <v>0</v>
      </c>
      <c r="GY728" s="194"/>
      <c r="GZ728" s="194"/>
      <c r="HA728" s="194"/>
      <c r="HB728" s="194"/>
      <c r="HC728" s="194"/>
      <c r="HD728" s="194"/>
      <c r="HE728" s="194"/>
      <c r="HF728" s="194"/>
      <c r="HG728" s="194"/>
      <c r="HH728" s="194"/>
      <c r="HI728" s="194"/>
      <c r="HJ728" s="194"/>
      <c r="HK728" s="194"/>
      <c r="HL728" s="194"/>
      <c r="HM728" s="194"/>
      <c r="HN728" s="194"/>
      <c r="HO728" s="194"/>
      <c r="HP728" s="194"/>
      <c r="HQ728" s="194"/>
      <c r="HR728" s="194"/>
      <c r="HS728" s="194"/>
      <c r="HT728" s="194"/>
      <c r="HU728" s="194"/>
    </row>
    <row r="729" spans="1:229" x14ac:dyDescent="0.25">
      <c r="A729" s="17"/>
      <c r="B729" s="18"/>
      <c r="C729" s="18"/>
      <c r="D729" s="19"/>
      <c r="E729" s="18"/>
      <c r="F729" s="18"/>
      <c r="G729" s="36"/>
      <c r="H729" s="36"/>
      <c r="I729" s="36"/>
      <c r="J729" s="38"/>
      <c r="K729" s="38"/>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c r="CT729" s="37"/>
      <c r="CU729" s="37"/>
      <c r="CV729" s="37"/>
      <c r="CW729" s="37"/>
      <c r="CX729" s="37"/>
      <c r="CY729" s="37"/>
      <c r="CZ729" s="37"/>
      <c r="DA729" s="37"/>
      <c r="DB729" s="37"/>
      <c r="DC729" s="37"/>
      <c r="DD729" s="37"/>
      <c r="DE729" s="37"/>
      <c r="DF729" s="37"/>
      <c r="DG729" s="37"/>
      <c r="DH729" s="37"/>
      <c r="DI729" s="37"/>
      <c r="DJ729" s="37"/>
      <c r="DK729" s="37"/>
      <c r="DL729" s="37"/>
      <c r="DM729" s="37"/>
      <c r="DN729" s="37"/>
      <c r="DO729" s="37"/>
      <c r="DP729" s="37"/>
      <c r="DQ729" s="37"/>
      <c r="DR729" s="37"/>
      <c r="DS729" s="37"/>
      <c r="DT729" s="37"/>
      <c r="DU729" s="37"/>
      <c r="DV729" s="37"/>
      <c r="DW729" s="37"/>
      <c r="DX729" s="37"/>
      <c r="DY729" s="37"/>
      <c r="DZ729" s="37"/>
      <c r="EA729" s="37"/>
      <c r="EB729" s="37"/>
      <c r="EC729" s="37"/>
      <c r="ED729" s="37"/>
      <c r="EE729" s="37"/>
      <c r="EF729" s="37"/>
      <c r="EG729" s="37"/>
      <c r="EH729" s="37"/>
      <c r="EI729" s="37"/>
      <c r="EJ729" s="37"/>
      <c r="EK729" s="37"/>
      <c r="EL729" s="37"/>
      <c r="EM729" s="37"/>
      <c r="EN729" s="37"/>
      <c r="EO729" s="37"/>
      <c r="EP729" s="37"/>
      <c r="EQ729" s="37"/>
      <c r="ER729" s="37"/>
      <c r="ES729" s="37"/>
      <c r="ET729" s="37"/>
      <c r="EU729" s="37"/>
      <c r="EV729" s="37"/>
      <c r="EW729" s="37"/>
      <c r="EX729" s="37"/>
      <c r="EY729" s="37"/>
      <c r="EZ729" s="37"/>
      <c r="FA729" s="37"/>
      <c r="FB729" s="37"/>
      <c r="FC729" s="37"/>
      <c r="FD729" s="37"/>
      <c r="FE729" s="37"/>
      <c r="FF729" s="37"/>
      <c r="FG729" s="37"/>
      <c r="FH729" s="37"/>
      <c r="FI729" s="37"/>
      <c r="FJ729" s="37"/>
      <c r="FK729" s="37"/>
      <c r="FL729" s="37"/>
      <c r="FM729" s="37"/>
      <c r="FN729" s="37"/>
      <c r="FO729" s="37"/>
      <c r="FP729" s="37"/>
      <c r="FQ729" s="37"/>
      <c r="FR729" s="37"/>
      <c r="FS729" s="37"/>
      <c r="FT729" s="37"/>
      <c r="FU729" s="37"/>
      <c r="FV729" s="37"/>
      <c r="FW729" s="37"/>
      <c r="FX729" s="37"/>
      <c r="FY729" s="37"/>
      <c r="FZ729" s="37"/>
      <c r="GA729" s="194"/>
      <c r="GB729" s="194"/>
      <c r="GC729" s="194"/>
      <c r="GD729" s="194"/>
      <c r="GE729" s="194"/>
      <c r="GF729" s="194"/>
      <c r="GG729" s="194"/>
      <c r="GH729" s="194"/>
      <c r="GI729" s="194"/>
      <c r="GJ729" s="194"/>
      <c r="GK729" s="194"/>
      <c r="GL729" s="194"/>
      <c r="GM729" s="194">
        <f t="shared" si="74"/>
        <v>0</v>
      </c>
      <c r="GN729" s="194">
        <f t="shared" si="75"/>
        <v>0</v>
      </c>
      <c r="GO729" s="194"/>
      <c r="GP729" s="194"/>
      <c r="GQ729" s="194"/>
      <c r="GR729" s="194"/>
      <c r="GS729" s="194"/>
      <c r="GT729" s="194"/>
      <c r="GU729" s="194"/>
      <c r="GV729" s="194"/>
      <c r="GW729" s="194"/>
      <c r="GX729" s="194">
        <f t="shared" si="76"/>
        <v>0</v>
      </c>
      <c r="GY729" s="194"/>
      <c r="GZ729" s="194"/>
      <c r="HA729" s="194"/>
      <c r="HB729" s="194"/>
      <c r="HC729" s="194"/>
      <c r="HD729" s="194"/>
      <c r="HE729" s="194"/>
      <c r="HF729" s="194"/>
      <c r="HG729" s="194"/>
      <c r="HH729" s="194"/>
      <c r="HI729" s="194"/>
      <c r="HJ729" s="194"/>
      <c r="HK729" s="194"/>
      <c r="HL729" s="194"/>
      <c r="HM729" s="194"/>
      <c r="HN729" s="194"/>
      <c r="HO729" s="194"/>
      <c r="HP729" s="194"/>
      <c r="HQ729" s="194"/>
      <c r="HR729" s="194"/>
      <c r="HS729" s="194"/>
      <c r="HT729" s="194"/>
      <c r="HU729" s="194"/>
    </row>
    <row r="730" spans="1:229" x14ac:dyDescent="0.25">
      <c r="A730" s="17"/>
      <c r="B730" s="18"/>
      <c r="C730" s="18"/>
      <c r="D730" s="19"/>
      <c r="E730" s="18"/>
      <c r="F730" s="18"/>
      <c r="G730" s="36"/>
      <c r="H730" s="36"/>
      <c r="I730" s="36"/>
      <c r="J730" s="38"/>
      <c r="K730" s="38"/>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c r="CT730" s="37"/>
      <c r="CU730" s="37"/>
      <c r="CV730" s="37"/>
      <c r="CW730" s="37"/>
      <c r="CX730" s="37"/>
      <c r="CY730" s="37"/>
      <c r="CZ730" s="37"/>
      <c r="DA730" s="37"/>
      <c r="DB730" s="37"/>
      <c r="DC730" s="37"/>
      <c r="DD730" s="37"/>
      <c r="DE730" s="37"/>
      <c r="DF730" s="37"/>
      <c r="DG730" s="37"/>
      <c r="DH730" s="37"/>
      <c r="DI730" s="37"/>
      <c r="DJ730" s="37"/>
      <c r="DK730" s="37"/>
      <c r="DL730" s="37"/>
      <c r="DM730" s="37"/>
      <c r="DN730" s="37"/>
      <c r="DO730" s="37"/>
      <c r="DP730" s="37"/>
      <c r="DQ730" s="37"/>
      <c r="DR730" s="37"/>
      <c r="DS730" s="37"/>
      <c r="DT730" s="37"/>
      <c r="DU730" s="37"/>
      <c r="DV730" s="37"/>
      <c r="DW730" s="37"/>
      <c r="DX730" s="37"/>
      <c r="DY730" s="37"/>
      <c r="DZ730" s="37"/>
      <c r="EA730" s="37"/>
      <c r="EB730" s="37"/>
      <c r="EC730" s="37"/>
      <c r="ED730" s="37"/>
      <c r="EE730" s="37"/>
      <c r="EF730" s="37"/>
      <c r="EG730" s="37"/>
      <c r="EH730" s="37"/>
      <c r="EI730" s="37"/>
      <c r="EJ730" s="37"/>
      <c r="EK730" s="37"/>
      <c r="EL730" s="37"/>
      <c r="EM730" s="37"/>
      <c r="EN730" s="37"/>
      <c r="EO730" s="37"/>
      <c r="EP730" s="37"/>
      <c r="EQ730" s="37"/>
      <c r="ER730" s="37"/>
      <c r="ES730" s="37"/>
      <c r="ET730" s="37"/>
      <c r="EU730" s="37"/>
      <c r="EV730" s="37"/>
      <c r="EW730" s="37"/>
      <c r="EX730" s="37"/>
      <c r="EY730" s="37"/>
      <c r="EZ730" s="37"/>
      <c r="FA730" s="37"/>
      <c r="FB730" s="37"/>
      <c r="FC730" s="37"/>
      <c r="FD730" s="37"/>
      <c r="FE730" s="37"/>
      <c r="FF730" s="37"/>
      <c r="FG730" s="37"/>
      <c r="FH730" s="37"/>
      <c r="FI730" s="37"/>
      <c r="FJ730" s="37"/>
      <c r="FK730" s="37"/>
      <c r="FL730" s="37"/>
      <c r="FM730" s="37"/>
      <c r="FN730" s="37"/>
      <c r="FO730" s="37"/>
      <c r="FP730" s="37"/>
      <c r="FQ730" s="37"/>
      <c r="FR730" s="37"/>
      <c r="FS730" s="37"/>
      <c r="FT730" s="37"/>
      <c r="FU730" s="37"/>
      <c r="FV730" s="37"/>
      <c r="FW730" s="37"/>
      <c r="FX730" s="37"/>
      <c r="FY730" s="37"/>
      <c r="FZ730" s="37"/>
      <c r="GA730" s="194"/>
      <c r="GB730" s="194"/>
      <c r="GC730" s="194"/>
      <c r="GD730" s="194"/>
      <c r="GE730" s="194"/>
      <c r="GF730" s="194"/>
      <c r="GG730" s="194"/>
      <c r="GH730" s="194"/>
      <c r="GI730" s="194"/>
      <c r="GJ730" s="194"/>
      <c r="GK730" s="194"/>
      <c r="GL730" s="194"/>
      <c r="GM730" s="194">
        <f t="shared" si="74"/>
        <v>0</v>
      </c>
      <c r="GN730" s="194">
        <f t="shared" si="75"/>
        <v>0</v>
      </c>
      <c r="GO730" s="194"/>
      <c r="GP730" s="194"/>
      <c r="GQ730" s="194"/>
      <c r="GR730" s="194"/>
      <c r="GS730" s="194"/>
      <c r="GT730" s="194"/>
      <c r="GU730" s="194"/>
      <c r="GV730" s="194"/>
      <c r="GW730" s="194"/>
      <c r="GX730" s="194">
        <f t="shared" si="76"/>
        <v>0</v>
      </c>
      <c r="GY730" s="194"/>
      <c r="GZ730" s="194"/>
      <c r="HA730" s="194"/>
      <c r="HB730" s="194"/>
      <c r="HC730" s="194"/>
      <c r="HD730" s="194"/>
      <c r="HE730" s="194"/>
      <c r="HF730" s="194"/>
      <c r="HG730" s="194"/>
      <c r="HH730" s="194"/>
      <c r="HI730" s="194"/>
      <c r="HJ730" s="194"/>
      <c r="HK730" s="194"/>
      <c r="HL730" s="194"/>
      <c r="HM730" s="194"/>
      <c r="HN730" s="194"/>
      <c r="HO730" s="194"/>
      <c r="HP730" s="194"/>
      <c r="HQ730" s="194"/>
      <c r="HR730" s="194"/>
      <c r="HS730" s="194"/>
      <c r="HT730" s="194"/>
      <c r="HU730" s="194"/>
    </row>
    <row r="731" spans="1:229" x14ac:dyDescent="0.25">
      <c r="A731" s="17"/>
      <c r="B731" s="18"/>
      <c r="C731" s="18"/>
      <c r="D731" s="19"/>
      <c r="E731" s="18"/>
      <c r="F731" s="18"/>
      <c r="G731" s="36"/>
      <c r="H731" s="36"/>
      <c r="I731" s="36"/>
      <c r="J731" s="38"/>
      <c r="K731" s="38"/>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c r="CT731" s="37"/>
      <c r="CU731" s="37"/>
      <c r="CV731" s="37"/>
      <c r="CW731" s="37"/>
      <c r="CX731" s="37"/>
      <c r="CY731" s="37"/>
      <c r="CZ731" s="37"/>
      <c r="DA731" s="37"/>
      <c r="DB731" s="37"/>
      <c r="DC731" s="37"/>
      <c r="DD731" s="37"/>
      <c r="DE731" s="37"/>
      <c r="DF731" s="37"/>
      <c r="DG731" s="37"/>
      <c r="DH731" s="37"/>
      <c r="DI731" s="37"/>
      <c r="DJ731" s="37"/>
      <c r="DK731" s="37"/>
      <c r="DL731" s="37"/>
      <c r="DM731" s="37"/>
      <c r="DN731" s="37"/>
      <c r="DO731" s="37"/>
      <c r="DP731" s="37"/>
      <c r="DQ731" s="37"/>
      <c r="DR731" s="37"/>
      <c r="DS731" s="37"/>
      <c r="DT731" s="37"/>
      <c r="DU731" s="37"/>
      <c r="DV731" s="37"/>
      <c r="DW731" s="37"/>
      <c r="DX731" s="37"/>
      <c r="DY731" s="37"/>
      <c r="DZ731" s="37"/>
      <c r="EA731" s="37"/>
      <c r="EB731" s="37"/>
      <c r="EC731" s="37"/>
      <c r="ED731" s="37"/>
      <c r="EE731" s="37"/>
      <c r="EF731" s="37"/>
      <c r="EG731" s="37"/>
      <c r="EH731" s="37"/>
      <c r="EI731" s="37"/>
      <c r="EJ731" s="37"/>
      <c r="EK731" s="37"/>
      <c r="EL731" s="37"/>
      <c r="EM731" s="37"/>
      <c r="EN731" s="37"/>
      <c r="EO731" s="37"/>
      <c r="EP731" s="37"/>
      <c r="EQ731" s="37"/>
      <c r="ER731" s="37"/>
      <c r="ES731" s="37"/>
      <c r="ET731" s="37"/>
      <c r="EU731" s="37"/>
      <c r="EV731" s="37"/>
      <c r="EW731" s="37"/>
      <c r="EX731" s="37"/>
      <c r="EY731" s="37"/>
      <c r="EZ731" s="37"/>
      <c r="FA731" s="37"/>
      <c r="FB731" s="37"/>
      <c r="FC731" s="37"/>
      <c r="FD731" s="37"/>
      <c r="FE731" s="37"/>
      <c r="FF731" s="37"/>
      <c r="FG731" s="37"/>
      <c r="FH731" s="37"/>
      <c r="FI731" s="37"/>
      <c r="FJ731" s="37"/>
      <c r="FK731" s="37"/>
      <c r="FL731" s="37"/>
      <c r="FM731" s="37"/>
      <c r="FN731" s="37"/>
      <c r="FO731" s="37"/>
      <c r="FP731" s="37"/>
      <c r="FQ731" s="37"/>
      <c r="FR731" s="37"/>
      <c r="FS731" s="37"/>
      <c r="FT731" s="37"/>
      <c r="FU731" s="37"/>
      <c r="FV731" s="37"/>
      <c r="FW731" s="37"/>
      <c r="FX731" s="37"/>
      <c r="FY731" s="37"/>
      <c r="FZ731" s="37"/>
      <c r="GA731" s="194"/>
      <c r="GB731" s="194"/>
      <c r="GC731" s="194"/>
      <c r="GD731" s="194"/>
      <c r="GE731" s="194"/>
      <c r="GF731" s="194"/>
      <c r="GG731" s="194"/>
      <c r="GH731" s="194"/>
      <c r="GI731" s="194"/>
      <c r="GJ731" s="194"/>
      <c r="GK731" s="194"/>
      <c r="GL731" s="194"/>
      <c r="GM731" s="194">
        <f t="shared" si="74"/>
        <v>0</v>
      </c>
      <c r="GN731" s="194">
        <f t="shared" si="75"/>
        <v>0</v>
      </c>
      <c r="GO731" s="194"/>
      <c r="GP731" s="194"/>
      <c r="GQ731" s="194"/>
      <c r="GR731" s="194"/>
      <c r="GS731" s="194"/>
      <c r="GT731" s="194"/>
      <c r="GU731" s="194"/>
      <c r="GV731" s="194"/>
      <c r="GW731" s="194"/>
      <c r="GX731" s="194">
        <f t="shared" si="76"/>
        <v>0</v>
      </c>
      <c r="GY731" s="194"/>
      <c r="GZ731" s="194"/>
      <c r="HA731" s="194"/>
      <c r="HB731" s="194"/>
      <c r="HC731" s="194"/>
      <c r="HD731" s="194"/>
      <c r="HE731" s="194"/>
      <c r="HF731" s="194"/>
      <c r="HG731" s="194"/>
      <c r="HH731" s="194"/>
      <c r="HI731" s="194"/>
      <c r="HJ731" s="194"/>
      <c r="HK731" s="194"/>
      <c r="HL731" s="194"/>
      <c r="HM731" s="194"/>
      <c r="HN731" s="194"/>
      <c r="HO731" s="194"/>
      <c r="HP731" s="194"/>
      <c r="HQ731" s="194"/>
      <c r="HR731" s="194"/>
      <c r="HS731" s="194"/>
      <c r="HT731" s="194"/>
      <c r="HU731" s="194"/>
    </row>
    <row r="732" spans="1:229" x14ac:dyDescent="0.25">
      <c r="A732" s="17"/>
      <c r="B732" s="18"/>
      <c r="C732" s="18"/>
      <c r="D732" s="19"/>
      <c r="E732" s="18"/>
      <c r="F732" s="18"/>
      <c r="G732" s="36"/>
      <c r="H732" s="36"/>
      <c r="I732" s="36"/>
      <c r="J732" s="38"/>
      <c r="K732" s="38"/>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c r="CT732" s="37"/>
      <c r="CU732" s="37"/>
      <c r="CV732" s="37"/>
      <c r="CW732" s="37"/>
      <c r="CX732" s="37"/>
      <c r="CY732" s="37"/>
      <c r="CZ732" s="37"/>
      <c r="DA732" s="37"/>
      <c r="DB732" s="37"/>
      <c r="DC732" s="37"/>
      <c r="DD732" s="37"/>
      <c r="DE732" s="37"/>
      <c r="DF732" s="37"/>
      <c r="DG732" s="37"/>
      <c r="DH732" s="37"/>
      <c r="DI732" s="37"/>
      <c r="DJ732" s="37"/>
      <c r="DK732" s="37"/>
      <c r="DL732" s="37"/>
      <c r="DM732" s="37"/>
      <c r="DN732" s="37"/>
      <c r="DO732" s="37"/>
      <c r="DP732" s="37"/>
      <c r="DQ732" s="37"/>
      <c r="DR732" s="37"/>
      <c r="DS732" s="37"/>
      <c r="DT732" s="37"/>
      <c r="DU732" s="37"/>
      <c r="DV732" s="37"/>
      <c r="DW732" s="37"/>
      <c r="DX732" s="37"/>
      <c r="DY732" s="37"/>
      <c r="DZ732" s="37"/>
      <c r="EA732" s="37"/>
      <c r="EB732" s="37"/>
      <c r="EC732" s="37"/>
      <c r="ED732" s="37"/>
      <c r="EE732" s="37"/>
      <c r="EF732" s="37"/>
      <c r="EG732" s="37"/>
      <c r="EH732" s="37"/>
      <c r="EI732" s="37"/>
      <c r="EJ732" s="37"/>
      <c r="EK732" s="37"/>
      <c r="EL732" s="37"/>
      <c r="EM732" s="37"/>
      <c r="EN732" s="37"/>
      <c r="EO732" s="37"/>
      <c r="EP732" s="37"/>
      <c r="EQ732" s="37"/>
      <c r="ER732" s="37"/>
      <c r="ES732" s="37"/>
      <c r="ET732" s="37"/>
      <c r="EU732" s="37"/>
      <c r="EV732" s="37"/>
      <c r="EW732" s="37"/>
      <c r="EX732" s="37"/>
      <c r="EY732" s="37"/>
      <c r="EZ732" s="37"/>
      <c r="FA732" s="37"/>
      <c r="FB732" s="37"/>
      <c r="FC732" s="37"/>
      <c r="FD732" s="37"/>
      <c r="FE732" s="37"/>
      <c r="FF732" s="37"/>
      <c r="FG732" s="37"/>
      <c r="FH732" s="37"/>
      <c r="FI732" s="37"/>
      <c r="FJ732" s="37"/>
      <c r="FK732" s="37"/>
      <c r="FL732" s="37"/>
      <c r="FM732" s="37"/>
      <c r="FN732" s="37"/>
      <c r="FO732" s="37"/>
      <c r="FP732" s="37"/>
      <c r="FQ732" s="37"/>
      <c r="FR732" s="37"/>
      <c r="FS732" s="37"/>
      <c r="FT732" s="37"/>
      <c r="FU732" s="37"/>
      <c r="FV732" s="37"/>
      <c r="FW732" s="37"/>
      <c r="FX732" s="37"/>
      <c r="FY732" s="37"/>
      <c r="FZ732" s="37"/>
      <c r="GA732" s="194"/>
      <c r="GB732" s="194"/>
      <c r="GC732" s="194"/>
      <c r="GD732" s="194"/>
      <c r="GE732" s="194"/>
      <c r="GF732" s="194"/>
      <c r="GG732" s="194"/>
      <c r="GH732" s="194"/>
      <c r="GI732" s="194"/>
      <c r="GJ732" s="194"/>
      <c r="GK732" s="194"/>
      <c r="GL732" s="194"/>
      <c r="GM732" s="194">
        <f t="shared" si="74"/>
        <v>0</v>
      </c>
      <c r="GN732" s="194">
        <f t="shared" si="75"/>
        <v>0</v>
      </c>
      <c r="GO732" s="194"/>
      <c r="GP732" s="194"/>
      <c r="GQ732" s="194"/>
      <c r="GR732" s="194"/>
      <c r="GS732" s="194"/>
      <c r="GT732" s="194"/>
      <c r="GU732" s="194"/>
      <c r="GV732" s="194"/>
      <c r="GW732" s="194"/>
      <c r="GX732" s="194">
        <f t="shared" si="76"/>
        <v>0</v>
      </c>
      <c r="GY732" s="194"/>
      <c r="GZ732" s="194"/>
      <c r="HA732" s="194"/>
      <c r="HB732" s="194"/>
      <c r="HC732" s="194"/>
      <c r="HD732" s="194"/>
      <c r="HE732" s="194"/>
      <c r="HF732" s="194"/>
      <c r="HG732" s="194"/>
      <c r="HH732" s="194"/>
      <c r="HI732" s="194"/>
      <c r="HJ732" s="194"/>
      <c r="HK732" s="194"/>
      <c r="HL732" s="194"/>
      <c r="HM732" s="194"/>
      <c r="HN732" s="194"/>
      <c r="HO732" s="194"/>
      <c r="HP732" s="194"/>
      <c r="HQ732" s="194"/>
      <c r="HR732" s="194"/>
      <c r="HS732" s="194"/>
      <c r="HT732" s="194"/>
      <c r="HU732" s="194"/>
    </row>
    <row r="733" spans="1:229" x14ac:dyDescent="0.25">
      <c r="A733" s="17"/>
      <c r="B733" s="18"/>
      <c r="C733" s="18"/>
      <c r="D733" s="19"/>
      <c r="E733" s="18"/>
      <c r="F733" s="18"/>
      <c r="G733" s="36"/>
      <c r="H733" s="36"/>
      <c r="I733" s="36"/>
      <c r="J733" s="38"/>
      <c r="K733" s="38"/>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c r="CT733" s="37"/>
      <c r="CU733" s="37"/>
      <c r="CV733" s="37"/>
      <c r="CW733" s="37"/>
      <c r="CX733" s="37"/>
      <c r="CY733" s="37"/>
      <c r="CZ733" s="37"/>
      <c r="DA733" s="37"/>
      <c r="DB733" s="37"/>
      <c r="DC733" s="37"/>
      <c r="DD733" s="37"/>
      <c r="DE733" s="37"/>
      <c r="DF733" s="37"/>
      <c r="DG733" s="37"/>
      <c r="DH733" s="37"/>
      <c r="DI733" s="37"/>
      <c r="DJ733" s="37"/>
      <c r="DK733" s="37"/>
      <c r="DL733" s="37"/>
      <c r="DM733" s="37"/>
      <c r="DN733" s="37"/>
      <c r="DO733" s="37"/>
      <c r="DP733" s="37"/>
      <c r="DQ733" s="37"/>
      <c r="DR733" s="37"/>
      <c r="DS733" s="37"/>
      <c r="DT733" s="37"/>
      <c r="DU733" s="37"/>
      <c r="DV733" s="37"/>
      <c r="DW733" s="37"/>
      <c r="DX733" s="37"/>
      <c r="DY733" s="37"/>
      <c r="DZ733" s="37"/>
      <c r="EA733" s="37"/>
      <c r="EB733" s="37"/>
      <c r="EC733" s="37"/>
      <c r="ED733" s="37"/>
      <c r="EE733" s="37"/>
      <c r="EF733" s="37"/>
      <c r="EG733" s="37"/>
      <c r="EH733" s="37"/>
      <c r="EI733" s="37"/>
      <c r="EJ733" s="37"/>
      <c r="EK733" s="37"/>
      <c r="EL733" s="37"/>
      <c r="EM733" s="37"/>
      <c r="EN733" s="37"/>
      <c r="EO733" s="37"/>
      <c r="EP733" s="37"/>
      <c r="EQ733" s="37"/>
      <c r="ER733" s="37"/>
      <c r="ES733" s="37"/>
      <c r="ET733" s="37"/>
      <c r="EU733" s="37"/>
      <c r="EV733" s="37"/>
      <c r="EW733" s="37"/>
      <c r="EX733" s="37"/>
      <c r="EY733" s="37"/>
      <c r="EZ733" s="37"/>
      <c r="FA733" s="37"/>
      <c r="FB733" s="37"/>
      <c r="FC733" s="37"/>
      <c r="FD733" s="37"/>
      <c r="FE733" s="37"/>
      <c r="FF733" s="37"/>
      <c r="FG733" s="37"/>
      <c r="FH733" s="37"/>
      <c r="FI733" s="37"/>
      <c r="FJ733" s="37"/>
      <c r="FK733" s="37"/>
      <c r="FL733" s="37"/>
      <c r="FM733" s="37"/>
      <c r="FN733" s="37"/>
      <c r="FO733" s="37"/>
      <c r="FP733" s="37"/>
      <c r="FQ733" s="37"/>
      <c r="FR733" s="37"/>
      <c r="FS733" s="37"/>
      <c r="FT733" s="37"/>
      <c r="FU733" s="37"/>
      <c r="FV733" s="37"/>
      <c r="FW733" s="37"/>
      <c r="FX733" s="37"/>
      <c r="FY733" s="37"/>
      <c r="FZ733" s="37"/>
      <c r="GA733" s="194"/>
      <c r="GB733" s="194"/>
      <c r="GC733" s="194"/>
      <c r="GD733" s="194"/>
      <c r="GE733" s="194"/>
      <c r="GF733" s="194"/>
      <c r="GG733" s="194"/>
      <c r="GH733" s="194"/>
      <c r="GI733" s="194"/>
      <c r="GJ733" s="194"/>
      <c r="GK733" s="194"/>
      <c r="GL733" s="194"/>
      <c r="GM733" s="194">
        <f t="shared" si="74"/>
        <v>0</v>
      </c>
      <c r="GN733" s="194">
        <f t="shared" si="75"/>
        <v>0</v>
      </c>
      <c r="GO733" s="194"/>
      <c r="GP733" s="194"/>
      <c r="GQ733" s="194"/>
      <c r="GR733" s="194"/>
      <c r="GS733" s="194"/>
      <c r="GT733" s="194"/>
      <c r="GU733" s="194"/>
      <c r="GV733" s="194"/>
      <c r="GW733" s="194"/>
      <c r="GX733" s="194">
        <f t="shared" si="76"/>
        <v>0</v>
      </c>
      <c r="GY733" s="194"/>
      <c r="GZ733" s="194"/>
      <c r="HA733" s="194"/>
      <c r="HB733" s="194"/>
      <c r="HC733" s="194"/>
      <c r="HD733" s="194"/>
      <c r="HE733" s="194"/>
      <c r="HF733" s="194"/>
      <c r="HG733" s="194"/>
      <c r="HH733" s="194"/>
      <c r="HI733" s="194"/>
      <c r="HJ733" s="194"/>
      <c r="HK733" s="194"/>
      <c r="HL733" s="194"/>
      <c r="HM733" s="194"/>
      <c r="HN733" s="194"/>
      <c r="HO733" s="194"/>
      <c r="HP733" s="194"/>
      <c r="HQ733" s="194"/>
      <c r="HR733" s="194"/>
      <c r="HS733" s="194"/>
      <c r="HT733" s="194"/>
      <c r="HU733" s="194"/>
    </row>
    <row r="734" spans="1:229" x14ac:dyDescent="0.25">
      <c r="A734" s="17"/>
      <c r="B734" s="18"/>
      <c r="C734" s="18"/>
      <c r="D734" s="19"/>
      <c r="E734" s="18"/>
      <c r="F734" s="18"/>
      <c r="G734" s="36"/>
      <c r="H734" s="36"/>
      <c r="I734" s="36"/>
      <c r="J734" s="38"/>
      <c r="K734" s="38"/>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c r="CT734" s="37"/>
      <c r="CU734" s="37"/>
      <c r="CV734" s="37"/>
      <c r="CW734" s="37"/>
      <c r="CX734" s="37"/>
      <c r="CY734" s="37"/>
      <c r="CZ734" s="37"/>
      <c r="DA734" s="37"/>
      <c r="DB734" s="37"/>
      <c r="DC734" s="37"/>
      <c r="DD734" s="37"/>
      <c r="DE734" s="37"/>
      <c r="DF734" s="37"/>
      <c r="DG734" s="37"/>
      <c r="DH734" s="37"/>
      <c r="DI734" s="37"/>
      <c r="DJ734" s="37"/>
      <c r="DK734" s="37"/>
      <c r="DL734" s="37"/>
      <c r="DM734" s="37"/>
      <c r="DN734" s="37"/>
      <c r="DO734" s="37"/>
      <c r="DP734" s="37"/>
      <c r="DQ734" s="37"/>
      <c r="DR734" s="37"/>
      <c r="DS734" s="37"/>
      <c r="DT734" s="37"/>
      <c r="DU734" s="37"/>
      <c r="DV734" s="37"/>
      <c r="DW734" s="37"/>
      <c r="DX734" s="37"/>
      <c r="DY734" s="37"/>
      <c r="DZ734" s="37"/>
      <c r="EA734" s="37"/>
      <c r="EB734" s="37"/>
      <c r="EC734" s="37"/>
      <c r="ED734" s="37"/>
      <c r="EE734" s="37"/>
      <c r="EF734" s="37"/>
      <c r="EG734" s="37"/>
      <c r="EH734" s="37"/>
      <c r="EI734" s="37"/>
      <c r="EJ734" s="37"/>
      <c r="EK734" s="37"/>
      <c r="EL734" s="37"/>
      <c r="EM734" s="37"/>
      <c r="EN734" s="37"/>
      <c r="EO734" s="37"/>
      <c r="EP734" s="37"/>
      <c r="EQ734" s="37"/>
      <c r="ER734" s="37"/>
      <c r="ES734" s="37"/>
      <c r="ET734" s="37"/>
      <c r="EU734" s="37"/>
      <c r="EV734" s="37"/>
      <c r="EW734" s="37"/>
      <c r="EX734" s="37"/>
      <c r="EY734" s="37"/>
      <c r="EZ734" s="37"/>
      <c r="FA734" s="37"/>
      <c r="FB734" s="37"/>
      <c r="FC734" s="37"/>
      <c r="FD734" s="37"/>
      <c r="FE734" s="37"/>
      <c r="FF734" s="37"/>
      <c r="FG734" s="37"/>
      <c r="FH734" s="37"/>
      <c r="FI734" s="37"/>
      <c r="FJ734" s="37"/>
      <c r="FK734" s="37"/>
      <c r="FL734" s="37"/>
      <c r="FM734" s="37"/>
      <c r="FN734" s="37"/>
      <c r="FO734" s="37"/>
      <c r="FP734" s="37"/>
      <c r="FQ734" s="37"/>
      <c r="FR734" s="37"/>
      <c r="FS734" s="37"/>
      <c r="FT734" s="37"/>
      <c r="FU734" s="37"/>
      <c r="FV734" s="37"/>
      <c r="FW734" s="37"/>
      <c r="FX734" s="37"/>
      <c r="FY734" s="37"/>
      <c r="FZ734" s="37"/>
      <c r="GA734" s="194"/>
      <c r="GB734" s="194"/>
      <c r="GC734" s="194"/>
      <c r="GD734" s="194"/>
      <c r="GE734" s="194"/>
      <c r="GF734" s="194"/>
      <c r="GG734" s="194"/>
      <c r="GH734" s="194"/>
      <c r="GI734" s="194"/>
      <c r="GJ734" s="194"/>
      <c r="GK734" s="194"/>
      <c r="GL734" s="194"/>
      <c r="GM734" s="194">
        <f t="shared" si="74"/>
        <v>0</v>
      </c>
      <c r="GN734" s="194">
        <f t="shared" si="75"/>
        <v>0</v>
      </c>
      <c r="GO734" s="194"/>
      <c r="GP734" s="194"/>
      <c r="GQ734" s="194"/>
      <c r="GR734" s="194"/>
      <c r="GS734" s="194"/>
      <c r="GT734" s="194"/>
      <c r="GU734" s="194"/>
      <c r="GV734" s="194"/>
      <c r="GW734" s="194"/>
      <c r="GX734" s="194">
        <f t="shared" si="76"/>
        <v>0</v>
      </c>
      <c r="GY734" s="194"/>
      <c r="GZ734" s="194"/>
      <c r="HA734" s="194"/>
      <c r="HB734" s="194"/>
      <c r="HC734" s="194"/>
      <c r="HD734" s="194"/>
      <c r="HE734" s="194"/>
      <c r="HF734" s="194"/>
      <c r="HG734" s="194"/>
      <c r="HH734" s="194"/>
      <c r="HI734" s="194"/>
      <c r="HJ734" s="194"/>
      <c r="HK734" s="194"/>
      <c r="HL734" s="194"/>
      <c r="HM734" s="194"/>
      <c r="HN734" s="194"/>
      <c r="HO734" s="194"/>
      <c r="HP734" s="194"/>
      <c r="HQ734" s="194"/>
      <c r="HR734" s="194"/>
      <c r="HS734" s="194"/>
      <c r="HT734" s="194"/>
      <c r="HU734" s="194"/>
    </row>
    <row r="735" spans="1:229" x14ac:dyDescent="0.25">
      <c r="A735" s="17"/>
      <c r="B735" s="18"/>
      <c r="C735" s="18"/>
      <c r="D735" s="19"/>
      <c r="E735" s="18"/>
      <c r="F735" s="18"/>
      <c r="G735" s="36"/>
      <c r="H735" s="36"/>
      <c r="I735" s="36"/>
      <c r="J735" s="38"/>
      <c r="K735" s="38"/>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c r="CT735" s="37"/>
      <c r="CU735" s="37"/>
      <c r="CV735" s="37"/>
      <c r="CW735" s="37"/>
      <c r="CX735" s="37"/>
      <c r="CY735" s="37"/>
      <c r="CZ735" s="37"/>
      <c r="DA735" s="37"/>
      <c r="DB735" s="37"/>
      <c r="DC735" s="37"/>
      <c r="DD735" s="37"/>
      <c r="DE735" s="37"/>
      <c r="DF735" s="37"/>
      <c r="DG735" s="37"/>
      <c r="DH735" s="37"/>
      <c r="DI735" s="37"/>
      <c r="DJ735" s="37"/>
      <c r="DK735" s="37"/>
      <c r="DL735" s="37"/>
      <c r="DM735" s="37"/>
      <c r="DN735" s="37"/>
      <c r="DO735" s="37"/>
      <c r="DP735" s="37"/>
      <c r="DQ735" s="37"/>
      <c r="DR735" s="37"/>
      <c r="DS735" s="37"/>
      <c r="DT735" s="37"/>
      <c r="DU735" s="37"/>
      <c r="DV735" s="37"/>
      <c r="DW735" s="37"/>
      <c r="DX735" s="37"/>
      <c r="DY735" s="37"/>
      <c r="DZ735" s="37"/>
      <c r="EA735" s="37"/>
      <c r="EB735" s="37"/>
      <c r="EC735" s="37"/>
      <c r="ED735" s="37"/>
      <c r="EE735" s="37"/>
      <c r="EF735" s="37"/>
      <c r="EG735" s="37"/>
      <c r="EH735" s="37"/>
      <c r="EI735" s="37"/>
      <c r="EJ735" s="37"/>
      <c r="EK735" s="37"/>
      <c r="EL735" s="37"/>
      <c r="EM735" s="37"/>
      <c r="EN735" s="37"/>
      <c r="EO735" s="37"/>
      <c r="EP735" s="37"/>
      <c r="EQ735" s="37"/>
      <c r="ER735" s="37"/>
      <c r="ES735" s="37"/>
      <c r="ET735" s="37"/>
      <c r="EU735" s="37"/>
      <c r="EV735" s="37"/>
      <c r="EW735" s="37"/>
      <c r="EX735" s="37"/>
      <c r="EY735" s="37"/>
      <c r="EZ735" s="37"/>
      <c r="FA735" s="37"/>
      <c r="FB735" s="37"/>
      <c r="FC735" s="37"/>
      <c r="FD735" s="37"/>
      <c r="FE735" s="37"/>
      <c r="FF735" s="37"/>
      <c r="FG735" s="37"/>
      <c r="FH735" s="37"/>
      <c r="FI735" s="37"/>
      <c r="FJ735" s="37"/>
      <c r="FK735" s="37"/>
      <c r="FL735" s="37"/>
      <c r="FM735" s="37"/>
      <c r="FN735" s="37"/>
      <c r="FO735" s="37"/>
      <c r="FP735" s="37"/>
      <c r="FQ735" s="37"/>
      <c r="FR735" s="37"/>
      <c r="FS735" s="37"/>
      <c r="FT735" s="37"/>
      <c r="FU735" s="37"/>
      <c r="FV735" s="37"/>
      <c r="FW735" s="37"/>
      <c r="FX735" s="37"/>
      <c r="FY735" s="37"/>
      <c r="FZ735" s="37"/>
      <c r="GA735" s="194"/>
      <c r="GB735" s="194"/>
      <c r="GC735" s="194"/>
      <c r="GD735" s="194"/>
      <c r="GE735" s="194"/>
      <c r="GF735" s="194"/>
      <c r="GG735" s="194"/>
      <c r="GH735" s="194"/>
      <c r="GI735" s="194"/>
      <c r="GJ735" s="194"/>
      <c r="GK735" s="194"/>
      <c r="GL735" s="194"/>
      <c r="GM735" s="194">
        <f t="shared" si="74"/>
        <v>0</v>
      </c>
      <c r="GN735" s="194">
        <f t="shared" si="75"/>
        <v>0</v>
      </c>
      <c r="GO735" s="194"/>
      <c r="GP735" s="194"/>
      <c r="GQ735" s="194"/>
      <c r="GR735" s="194"/>
      <c r="GS735" s="194"/>
      <c r="GT735" s="194"/>
      <c r="GU735" s="194"/>
      <c r="GV735" s="194"/>
      <c r="GW735" s="194"/>
      <c r="GX735" s="194">
        <f t="shared" si="76"/>
        <v>0</v>
      </c>
      <c r="GY735" s="194"/>
      <c r="GZ735" s="194"/>
      <c r="HA735" s="194"/>
      <c r="HB735" s="194"/>
      <c r="HC735" s="194"/>
      <c r="HD735" s="194"/>
      <c r="HE735" s="194"/>
      <c r="HF735" s="194"/>
      <c r="HG735" s="194"/>
      <c r="HH735" s="194"/>
      <c r="HI735" s="194"/>
      <c r="HJ735" s="194"/>
      <c r="HK735" s="194"/>
      <c r="HL735" s="194"/>
      <c r="HM735" s="194"/>
      <c r="HN735" s="194"/>
      <c r="HO735" s="194"/>
      <c r="HP735" s="194"/>
      <c r="HQ735" s="194"/>
      <c r="HR735" s="194"/>
      <c r="HS735" s="194"/>
      <c r="HT735" s="194"/>
      <c r="HU735" s="194"/>
    </row>
    <row r="736" spans="1:229" x14ac:dyDescent="0.25">
      <c r="A736" s="17"/>
      <c r="B736" s="18"/>
      <c r="C736" s="18"/>
      <c r="D736" s="19"/>
      <c r="E736" s="18"/>
      <c r="F736" s="18"/>
      <c r="G736" s="36"/>
      <c r="H736" s="36"/>
      <c r="I736" s="36"/>
      <c r="J736" s="38"/>
      <c r="K736" s="38"/>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c r="CT736" s="37"/>
      <c r="CU736" s="37"/>
      <c r="CV736" s="37"/>
      <c r="CW736" s="37"/>
      <c r="CX736" s="37"/>
      <c r="CY736" s="37"/>
      <c r="CZ736" s="37"/>
      <c r="DA736" s="37"/>
      <c r="DB736" s="37"/>
      <c r="DC736" s="37"/>
      <c r="DD736" s="37"/>
      <c r="DE736" s="37"/>
      <c r="DF736" s="37"/>
      <c r="DG736" s="37"/>
      <c r="DH736" s="37"/>
      <c r="DI736" s="37"/>
      <c r="DJ736" s="37"/>
      <c r="DK736" s="37"/>
      <c r="DL736" s="37"/>
      <c r="DM736" s="37"/>
      <c r="DN736" s="37"/>
      <c r="DO736" s="37"/>
      <c r="DP736" s="37"/>
      <c r="DQ736" s="37"/>
      <c r="DR736" s="37"/>
      <c r="DS736" s="37"/>
      <c r="DT736" s="37"/>
      <c r="DU736" s="37"/>
      <c r="DV736" s="37"/>
      <c r="DW736" s="37"/>
      <c r="DX736" s="37"/>
      <c r="DY736" s="37"/>
      <c r="DZ736" s="37"/>
      <c r="EA736" s="37"/>
      <c r="EB736" s="37"/>
      <c r="EC736" s="37"/>
      <c r="ED736" s="37"/>
      <c r="EE736" s="37"/>
      <c r="EF736" s="37"/>
      <c r="EG736" s="37"/>
      <c r="EH736" s="37"/>
      <c r="EI736" s="37"/>
      <c r="EJ736" s="37"/>
      <c r="EK736" s="37"/>
      <c r="EL736" s="37"/>
      <c r="EM736" s="37"/>
      <c r="EN736" s="37"/>
      <c r="EO736" s="37"/>
      <c r="EP736" s="37"/>
      <c r="EQ736" s="37"/>
      <c r="ER736" s="37"/>
      <c r="ES736" s="37"/>
      <c r="ET736" s="37"/>
      <c r="EU736" s="37"/>
      <c r="EV736" s="37"/>
      <c r="EW736" s="37"/>
      <c r="EX736" s="37"/>
      <c r="EY736" s="37"/>
      <c r="EZ736" s="37"/>
      <c r="FA736" s="37"/>
      <c r="FB736" s="37"/>
      <c r="FC736" s="37"/>
      <c r="FD736" s="37"/>
      <c r="FE736" s="37"/>
      <c r="FF736" s="37"/>
      <c r="FG736" s="37"/>
      <c r="FH736" s="37"/>
      <c r="FI736" s="37"/>
      <c r="FJ736" s="37"/>
      <c r="FK736" s="37"/>
      <c r="FL736" s="37"/>
      <c r="FM736" s="37"/>
      <c r="FN736" s="37"/>
      <c r="FO736" s="37"/>
      <c r="FP736" s="37"/>
      <c r="FQ736" s="37"/>
      <c r="FR736" s="37"/>
      <c r="FS736" s="37"/>
      <c r="FT736" s="37"/>
      <c r="FU736" s="37"/>
      <c r="FV736" s="37"/>
      <c r="FW736" s="37"/>
      <c r="FX736" s="37"/>
      <c r="FY736" s="37"/>
      <c r="FZ736" s="37"/>
      <c r="GA736" s="194"/>
      <c r="GB736" s="194"/>
      <c r="GC736" s="194"/>
      <c r="GD736" s="194"/>
      <c r="GE736" s="194"/>
      <c r="GF736" s="194"/>
      <c r="GG736" s="194"/>
      <c r="GH736" s="194"/>
      <c r="GI736" s="194"/>
      <c r="GJ736" s="194"/>
      <c r="GK736" s="194"/>
      <c r="GL736" s="194"/>
      <c r="GM736" s="194">
        <f t="shared" si="74"/>
        <v>0</v>
      </c>
      <c r="GN736" s="194">
        <f t="shared" si="75"/>
        <v>0</v>
      </c>
      <c r="GO736" s="194"/>
      <c r="GP736" s="194"/>
      <c r="GQ736" s="194"/>
      <c r="GR736" s="194"/>
      <c r="GS736" s="194"/>
      <c r="GT736" s="194"/>
      <c r="GU736" s="194"/>
      <c r="GV736" s="194"/>
      <c r="GW736" s="194"/>
      <c r="GX736" s="194">
        <f t="shared" si="76"/>
        <v>0</v>
      </c>
      <c r="GY736" s="194"/>
      <c r="GZ736" s="194"/>
      <c r="HA736" s="194"/>
      <c r="HB736" s="194"/>
      <c r="HC736" s="194"/>
      <c r="HD736" s="194"/>
      <c r="HE736" s="194"/>
      <c r="HF736" s="194"/>
      <c r="HG736" s="194"/>
      <c r="HH736" s="194"/>
      <c r="HI736" s="194"/>
      <c r="HJ736" s="194"/>
      <c r="HK736" s="194"/>
      <c r="HL736" s="194"/>
      <c r="HM736" s="194"/>
      <c r="HN736" s="194"/>
      <c r="HO736" s="194"/>
      <c r="HP736" s="194"/>
      <c r="HQ736" s="194"/>
      <c r="HR736" s="194"/>
      <c r="HS736" s="194"/>
      <c r="HT736" s="194"/>
      <c r="HU736" s="194"/>
    </row>
    <row r="737" spans="1:229" x14ac:dyDescent="0.25">
      <c r="A737" s="17"/>
      <c r="B737" s="18"/>
      <c r="C737" s="18"/>
      <c r="D737" s="19"/>
      <c r="E737" s="18"/>
      <c r="F737" s="18"/>
      <c r="G737" s="36"/>
      <c r="H737" s="36"/>
      <c r="I737" s="36"/>
      <c r="J737" s="38"/>
      <c r="K737" s="38"/>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c r="CT737" s="37"/>
      <c r="CU737" s="37"/>
      <c r="CV737" s="37"/>
      <c r="CW737" s="37"/>
      <c r="CX737" s="37"/>
      <c r="CY737" s="37"/>
      <c r="CZ737" s="37"/>
      <c r="DA737" s="37"/>
      <c r="DB737" s="37"/>
      <c r="DC737" s="37"/>
      <c r="DD737" s="37"/>
      <c r="DE737" s="37"/>
      <c r="DF737" s="37"/>
      <c r="DG737" s="37"/>
      <c r="DH737" s="37"/>
      <c r="DI737" s="37"/>
      <c r="DJ737" s="37"/>
      <c r="DK737" s="37"/>
      <c r="DL737" s="37"/>
      <c r="DM737" s="37"/>
      <c r="DN737" s="37"/>
      <c r="DO737" s="37"/>
      <c r="DP737" s="37"/>
      <c r="DQ737" s="37"/>
      <c r="DR737" s="37"/>
      <c r="DS737" s="37"/>
      <c r="DT737" s="37"/>
      <c r="DU737" s="37"/>
      <c r="DV737" s="37"/>
      <c r="DW737" s="37"/>
      <c r="DX737" s="37"/>
      <c r="DY737" s="37"/>
      <c r="DZ737" s="37"/>
      <c r="EA737" s="37"/>
      <c r="EB737" s="37"/>
      <c r="EC737" s="37"/>
      <c r="ED737" s="37"/>
      <c r="EE737" s="37"/>
      <c r="EF737" s="37"/>
      <c r="EG737" s="37"/>
      <c r="EH737" s="37"/>
      <c r="EI737" s="37"/>
      <c r="EJ737" s="37"/>
      <c r="EK737" s="37"/>
      <c r="EL737" s="37"/>
      <c r="EM737" s="37"/>
      <c r="EN737" s="37"/>
      <c r="EO737" s="37"/>
      <c r="EP737" s="37"/>
      <c r="EQ737" s="37"/>
      <c r="ER737" s="37"/>
      <c r="ES737" s="37"/>
      <c r="ET737" s="37"/>
      <c r="EU737" s="37"/>
      <c r="EV737" s="37"/>
      <c r="EW737" s="37"/>
      <c r="EX737" s="37"/>
      <c r="EY737" s="37"/>
      <c r="EZ737" s="37"/>
      <c r="FA737" s="37"/>
      <c r="FB737" s="37"/>
      <c r="FC737" s="37"/>
      <c r="FD737" s="37"/>
      <c r="FE737" s="37"/>
      <c r="FF737" s="37"/>
      <c r="FG737" s="37"/>
      <c r="FH737" s="37"/>
      <c r="FI737" s="37"/>
      <c r="FJ737" s="37"/>
      <c r="FK737" s="37"/>
      <c r="FL737" s="37"/>
      <c r="FM737" s="37"/>
      <c r="FN737" s="37"/>
      <c r="FO737" s="37"/>
      <c r="FP737" s="37"/>
      <c r="FQ737" s="37"/>
      <c r="FR737" s="37"/>
      <c r="FS737" s="37"/>
      <c r="FT737" s="37"/>
      <c r="FU737" s="37"/>
      <c r="FV737" s="37"/>
      <c r="FW737" s="37"/>
      <c r="FX737" s="37"/>
      <c r="FY737" s="37"/>
      <c r="FZ737" s="37"/>
      <c r="GA737" s="194"/>
      <c r="GB737" s="194"/>
      <c r="GC737" s="194"/>
      <c r="GD737" s="194"/>
      <c r="GE737" s="194"/>
      <c r="GF737" s="194"/>
      <c r="GG737" s="194"/>
      <c r="GH737" s="194"/>
      <c r="GI737" s="194"/>
      <c r="GJ737" s="194"/>
      <c r="GK737" s="194"/>
      <c r="GL737" s="194"/>
      <c r="GM737" s="194">
        <f t="shared" si="74"/>
        <v>0</v>
      </c>
      <c r="GN737" s="194">
        <f t="shared" si="75"/>
        <v>0</v>
      </c>
      <c r="GO737" s="194"/>
      <c r="GP737" s="194"/>
      <c r="GQ737" s="194"/>
      <c r="GR737" s="194"/>
      <c r="GS737" s="194"/>
      <c r="GT737" s="194"/>
      <c r="GU737" s="194"/>
      <c r="GV737" s="194"/>
      <c r="GW737" s="194"/>
      <c r="GX737" s="194">
        <f t="shared" si="76"/>
        <v>0</v>
      </c>
      <c r="GY737" s="194"/>
      <c r="GZ737" s="194"/>
      <c r="HA737" s="194"/>
      <c r="HB737" s="194"/>
      <c r="HC737" s="194"/>
      <c r="HD737" s="194"/>
      <c r="HE737" s="194"/>
      <c r="HF737" s="194"/>
      <c r="HG737" s="194"/>
      <c r="HH737" s="194"/>
      <c r="HI737" s="194"/>
      <c r="HJ737" s="194"/>
      <c r="HK737" s="194"/>
      <c r="HL737" s="194"/>
      <c r="HM737" s="194"/>
      <c r="HN737" s="194"/>
      <c r="HO737" s="194"/>
      <c r="HP737" s="194"/>
      <c r="HQ737" s="194"/>
      <c r="HR737" s="194"/>
      <c r="HS737" s="194"/>
      <c r="HT737" s="194"/>
      <c r="HU737" s="194"/>
    </row>
    <row r="738" spans="1:229" x14ac:dyDescent="0.25">
      <c r="A738" s="17"/>
      <c r="B738" s="18"/>
      <c r="C738" s="18"/>
      <c r="D738" s="19"/>
      <c r="E738" s="18"/>
      <c r="F738" s="18"/>
      <c r="G738" s="36"/>
      <c r="H738" s="36"/>
      <c r="I738" s="36"/>
      <c r="J738" s="38"/>
      <c r="K738" s="38"/>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c r="CT738" s="37"/>
      <c r="CU738" s="37"/>
      <c r="CV738" s="37"/>
      <c r="CW738" s="37"/>
      <c r="CX738" s="37"/>
      <c r="CY738" s="37"/>
      <c r="CZ738" s="37"/>
      <c r="DA738" s="37"/>
      <c r="DB738" s="37"/>
      <c r="DC738" s="37"/>
      <c r="DD738" s="37"/>
      <c r="DE738" s="37"/>
      <c r="DF738" s="37"/>
      <c r="DG738" s="37"/>
      <c r="DH738" s="37"/>
      <c r="DI738" s="37"/>
      <c r="DJ738" s="37"/>
      <c r="DK738" s="37"/>
      <c r="DL738" s="37"/>
      <c r="DM738" s="37"/>
      <c r="DN738" s="37"/>
      <c r="DO738" s="37"/>
      <c r="DP738" s="37"/>
      <c r="DQ738" s="37"/>
      <c r="DR738" s="37"/>
      <c r="DS738" s="37"/>
      <c r="DT738" s="37"/>
      <c r="DU738" s="37"/>
      <c r="DV738" s="37"/>
      <c r="DW738" s="37"/>
      <c r="DX738" s="37"/>
      <c r="DY738" s="37"/>
      <c r="DZ738" s="37"/>
      <c r="EA738" s="37"/>
      <c r="EB738" s="37"/>
      <c r="EC738" s="37"/>
      <c r="ED738" s="37"/>
      <c r="EE738" s="37"/>
      <c r="EF738" s="37"/>
      <c r="EG738" s="37"/>
      <c r="EH738" s="37"/>
      <c r="EI738" s="37"/>
      <c r="EJ738" s="37"/>
      <c r="EK738" s="37"/>
      <c r="EL738" s="37"/>
      <c r="EM738" s="37"/>
      <c r="EN738" s="37"/>
      <c r="EO738" s="37"/>
      <c r="EP738" s="37"/>
      <c r="EQ738" s="37"/>
      <c r="ER738" s="37"/>
      <c r="ES738" s="37"/>
      <c r="ET738" s="37"/>
      <c r="EU738" s="37"/>
      <c r="EV738" s="37"/>
      <c r="EW738" s="37"/>
      <c r="EX738" s="37"/>
      <c r="EY738" s="37"/>
      <c r="EZ738" s="37"/>
      <c r="FA738" s="37"/>
      <c r="FB738" s="37"/>
      <c r="FC738" s="37"/>
      <c r="FD738" s="37"/>
      <c r="FE738" s="37"/>
      <c r="FF738" s="37"/>
      <c r="FG738" s="37"/>
      <c r="FH738" s="37"/>
      <c r="FI738" s="37"/>
      <c r="FJ738" s="37"/>
      <c r="FK738" s="37"/>
      <c r="FL738" s="37"/>
      <c r="FM738" s="37"/>
      <c r="FN738" s="37"/>
      <c r="FO738" s="37"/>
      <c r="FP738" s="37"/>
      <c r="FQ738" s="37"/>
      <c r="FR738" s="37"/>
      <c r="FS738" s="37"/>
      <c r="FT738" s="37"/>
      <c r="FU738" s="37"/>
      <c r="FV738" s="37"/>
      <c r="FW738" s="37"/>
      <c r="FX738" s="37"/>
      <c r="FY738" s="37"/>
      <c r="FZ738" s="37"/>
      <c r="GA738" s="194"/>
      <c r="GB738" s="194"/>
      <c r="GC738" s="194"/>
      <c r="GD738" s="194"/>
      <c r="GE738" s="194"/>
      <c r="GF738" s="194"/>
      <c r="GG738" s="194"/>
      <c r="GH738" s="194"/>
      <c r="GI738" s="194"/>
      <c r="GJ738" s="194"/>
      <c r="GK738" s="194"/>
      <c r="GL738" s="194"/>
      <c r="GM738" s="194">
        <f t="shared" si="74"/>
        <v>0</v>
      </c>
      <c r="GN738" s="194">
        <f t="shared" si="75"/>
        <v>0</v>
      </c>
      <c r="GO738" s="194"/>
      <c r="GP738" s="194"/>
      <c r="GQ738" s="194"/>
      <c r="GR738" s="194"/>
      <c r="GS738" s="194"/>
      <c r="GT738" s="194"/>
      <c r="GU738" s="194"/>
      <c r="GV738" s="194"/>
      <c r="GW738" s="194"/>
      <c r="GX738" s="194">
        <f t="shared" si="76"/>
        <v>0</v>
      </c>
      <c r="GY738" s="194"/>
      <c r="GZ738" s="194"/>
      <c r="HA738" s="194"/>
      <c r="HB738" s="194"/>
      <c r="HC738" s="194"/>
      <c r="HD738" s="194"/>
      <c r="HE738" s="194"/>
      <c r="HF738" s="194"/>
      <c r="HG738" s="194"/>
      <c r="HH738" s="194"/>
      <c r="HI738" s="194"/>
      <c r="HJ738" s="194"/>
      <c r="HK738" s="194"/>
      <c r="HL738" s="194"/>
      <c r="HM738" s="194"/>
      <c r="HN738" s="194"/>
      <c r="HO738" s="194"/>
      <c r="HP738" s="194"/>
      <c r="HQ738" s="194"/>
      <c r="HR738" s="194"/>
      <c r="HS738" s="194"/>
      <c r="HT738" s="194"/>
      <c r="HU738" s="194"/>
    </row>
    <row r="739" spans="1:229" x14ac:dyDescent="0.25">
      <c r="A739" s="17"/>
      <c r="B739" s="18"/>
      <c r="C739" s="18"/>
      <c r="D739" s="19"/>
      <c r="E739" s="18"/>
      <c r="F739" s="18"/>
      <c r="G739" s="36"/>
      <c r="H739" s="36"/>
      <c r="I739" s="36"/>
      <c r="J739" s="38"/>
      <c r="K739" s="38"/>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c r="CT739" s="37"/>
      <c r="CU739" s="37"/>
      <c r="CV739" s="37"/>
      <c r="CW739" s="37"/>
      <c r="CX739" s="37"/>
      <c r="CY739" s="37"/>
      <c r="CZ739" s="37"/>
      <c r="DA739" s="37"/>
      <c r="DB739" s="37"/>
      <c r="DC739" s="37"/>
      <c r="DD739" s="37"/>
      <c r="DE739" s="37"/>
      <c r="DF739" s="37"/>
      <c r="DG739" s="37"/>
      <c r="DH739" s="37"/>
      <c r="DI739" s="37"/>
      <c r="DJ739" s="37"/>
      <c r="DK739" s="37"/>
      <c r="DL739" s="37"/>
      <c r="DM739" s="37"/>
      <c r="DN739" s="37"/>
      <c r="DO739" s="37"/>
      <c r="DP739" s="37"/>
      <c r="DQ739" s="37"/>
      <c r="DR739" s="37"/>
      <c r="DS739" s="37"/>
      <c r="DT739" s="37"/>
      <c r="DU739" s="37"/>
      <c r="DV739" s="37"/>
      <c r="DW739" s="37"/>
      <c r="DX739" s="37"/>
      <c r="DY739" s="37"/>
      <c r="DZ739" s="37"/>
      <c r="EA739" s="37"/>
      <c r="EB739" s="37"/>
      <c r="EC739" s="37"/>
      <c r="ED739" s="37"/>
      <c r="EE739" s="37"/>
      <c r="EF739" s="37"/>
      <c r="EG739" s="37"/>
      <c r="EH739" s="37"/>
      <c r="EI739" s="37"/>
      <c r="EJ739" s="37"/>
      <c r="EK739" s="37"/>
      <c r="EL739" s="37"/>
      <c r="EM739" s="37"/>
      <c r="EN739" s="37"/>
      <c r="EO739" s="37"/>
      <c r="EP739" s="37"/>
      <c r="EQ739" s="37"/>
      <c r="ER739" s="37"/>
      <c r="ES739" s="37"/>
      <c r="ET739" s="37"/>
      <c r="EU739" s="37"/>
      <c r="EV739" s="37"/>
      <c r="EW739" s="37"/>
      <c r="EX739" s="37"/>
      <c r="EY739" s="37"/>
      <c r="EZ739" s="37"/>
      <c r="FA739" s="37"/>
      <c r="FB739" s="37"/>
      <c r="FC739" s="37"/>
      <c r="FD739" s="37"/>
      <c r="FE739" s="37"/>
      <c r="FF739" s="37"/>
      <c r="FG739" s="37"/>
      <c r="FH739" s="37"/>
      <c r="FI739" s="37"/>
      <c r="FJ739" s="37"/>
      <c r="FK739" s="37"/>
      <c r="FL739" s="37"/>
      <c r="FM739" s="37"/>
      <c r="FN739" s="37"/>
      <c r="FO739" s="37"/>
      <c r="FP739" s="37"/>
      <c r="FQ739" s="37"/>
      <c r="FR739" s="37"/>
      <c r="FS739" s="37"/>
      <c r="FT739" s="37"/>
      <c r="FU739" s="37"/>
      <c r="FV739" s="37"/>
      <c r="FW739" s="37"/>
      <c r="FX739" s="37"/>
      <c r="FY739" s="37"/>
      <c r="FZ739" s="37"/>
      <c r="GA739" s="194"/>
      <c r="GB739" s="194"/>
      <c r="GC739" s="194"/>
      <c r="GD739" s="194"/>
      <c r="GE739" s="194"/>
      <c r="GF739" s="194"/>
      <c r="GG739" s="194"/>
      <c r="GH739" s="194"/>
      <c r="GI739" s="194"/>
      <c r="GJ739" s="194"/>
      <c r="GK739" s="194"/>
      <c r="GL739" s="194"/>
      <c r="GM739" s="194">
        <f t="shared" si="74"/>
        <v>0</v>
      </c>
      <c r="GN739" s="194">
        <f t="shared" si="75"/>
        <v>0</v>
      </c>
      <c r="GO739" s="194"/>
      <c r="GP739" s="194"/>
      <c r="GQ739" s="194"/>
      <c r="GR739" s="194"/>
      <c r="GS739" s="194"/>
      <c r="GT739" s="194"/>
      <c r="GU739" s="194"/>
      <c r="GV739" s="194"/>
      <c r="GW739" s="194"/>
      <c r="GX739" s="194">
        <f t="shared" si="76"/>
        <v>0</v>
      </c>
      <c r="GY739" s="194"/>
      <c r="GZ739" s="194"/>
      <c r="HA739" s="194"/>
      <c r="HB739" s="194"/>
      <c r="HC739" s="194"/>
      <c r="HD739" s="194"/>
      <c r="HE739" s="194"/>
      <c r="HF739" s="194"/>
      <c r="HG739" s="194"/>
      <c r="HH739" s="194"/>
      <c r="HI739" s="194"/>
      <c r="HJ739" s="194"/>
      <c r="HK739" s="194"/>
      <c r="HL739" s="194"/>
      <c r="HM739" s="194"/>
      <c r="HN739" s="194"/>
      <c r="HO739" s="194"/>
      <c r="HP739" s="194"/>
      <c r="HQ739" s="194"/>
      <c r="HR739" s="194"/>
      <c r="HS739" s="194"/>
      <c r="HT739" s="194"/>
      <c r="HU739" s="194"/>
    </row>
    <row r="740" spans="1:229" x14ac:dyDescent="0.25">
      <c r="A740" s="17"/>
      <c r="B740" s="18"/>
      <c r="C740" s="18"/>
      <c r="D740" s="19"/>
      <c r="E740" s="18"/>
      <c r="F740" s="18"/>
      <c r="G740" s="36"/>
      <c r="H740" s="36"/>
      <c r="I740" s="36"/>
      <c r="J740" s="38"/>
      <c r="K740" s="38"/>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c r="CT740" s="37"/>
      <c r="CU740" s="37"/>
      <c r="CV740" s="37"/>
      <c r="CW740" s="37"/>
      <c r="CX740" s="37"/>
      <c r="CY740" s="37"/>
      <c r="CZ740" s="37"/>
      <c r="DA740" s="37"/>
      <c r="DB740" s="37"/>
      <c r="DC740" s="37"/>
      <c r="DD740" s="37"/>
      <c r="DE740" s="37"/>
      <c r="DF740" s="37"/>
      <c r="DG740" s="37"/>
      <c r="DH740" s="37"/>
      <c r="DI740" s="37"/>
      <c r="DJ740" s="37"/>
      <c r="DK740" s="37"/>
      <c r="DL740" s="37"/>
      <c r="DM740" s="37"/>
      <c r="DN740" s="37"/>
      <c r="DO740" s="37"/>
      <c r="DP740" s="37"/>
      <c r="DQ740" s="37"/>
      <c r="DR740" s="37"/>
      <c r="DS740" s="37"/>
      <c r="DT740" s="37"/>
      <c r="DU740" s="37"/>
      <c r="DV740" s="37"/>
      <c r="DW740" s="37"/>
      <c r="DX740" s="37"/>
      <c r="DY740" s="37"/>
      <c r="DZ740" s="37"/>
      <c r="EA740" s="37"/>
      <c r="EB740" s="37"/>
      <c r="EC740" s="37"/>
      <c r="ED740" s="37"/>
      <c r="EE740" s="37"/>
      <c r="EF740" s="37"/>
      <c r="EG740" s="37"/>
      <c r="EH740" s="37"/>
      <c r="EI740" s="37"/>
      <c r="EJ740" s="37"/>
      <c r="EK740" s="37"/>
      <c r="EL740" s="37"/>
      <c r="EM740" s="37"/>
      <c r="EN740" s="37"/>
      <c r="EO740" s="37"/>
      <c r="EP740" s="37"/>
      <c r="EQ740" s="37"/>
      <c r="ER740" s="37"/>
      <c r="ES740" s="37"/>
      <c r="ET740" s="37"/>
      <c r="EU740" s="37"/>
      <c r="EV740" s="37"/>
      <c r="EW740" s="37"/>
      <c r="EX740" s="37"/>
      <c r="EY740" s="37"/>
      <c r="EZ740" s="37"/>
      <c r="FA740" s="37"/>
      <c r="FB740" s="37"/>
      <c r="FC740" s="37"/>
      <c r="FD740" s="37"/>
      <c r="FE740" s="37"/>
      <c r="FF740" s="37"/>
      <c r="FG740" s="37"/>
      <c r="FH740" s="37"/>
      <c r="FI740" s="37"/>
      <c r="FJ740" s="37"/>
      <c r="FK740" s="37"/>
      <c r="FL740" s="37"/>
      <c r="FM740" s="37"/>
      <c r="FN740" s="37"/>
      <c r="FO740" s="37"/>
      <c r="FP740" s="37"/>
      <c r="FQ740" s="37"/>
      <c r="FR740" s="37"/>
      <c r="FS740" s="37"/>
      <c r="FT740" s="37"/>
      <c r="FU740" s="37"/>
      <c r="FV740" s="37"/>
      <c r="FW740" s="37"/>
      <c r="FX740" s="37"/>
      <c r="FY740" s="37"/>
      <c r="FZ740" s="37"/>
      <c r="GA740" s="194"/>
      <c r="GB740" s="194"/>
      <c r="GC740" s="194"/>
      <c r="GD740" s="194"/>
      <c r="GE740" s="194"/>
      <c r="GF740" s="194"/>
      <c r="GG740" s="194"/>
      <c r="GH740" s="194"/>
      <c r="GI740" s="194"/>
      <c r="GJ740" s="194"/>
      <c r="GK740" s="194"/>
      <c r="GL740" s="194"/>
      <c r="GM740" s="194">
        <f t="shared" si="74"/>
        <v>0</v>
      </c>
      <c r="GN740" s="194">
        <f t="shared" si="75"/>
        <v>0</v>
      </c>
      <c r="GO740" s="194"/>
      <c r="GP740" s="194"/>
      <c r="GQ740" s="194"/>
      <c r="GR740" s="194"/>
      <c r="GS740" s="194"/>
      <c r="GT740" s="194"/>
      <c r="GU740" s="194"/>
      <c r="GV740" s="194"/>
      <c r="GW740" s="194"/>
      <c r="GX740" s="194">
        <f t="shared" si="76"/>
        <v>0</v>
      </c>
      <c r="GY740" s="194"/>
      <c r="GZ740" s="194"/>
      <c r="HA740" s="194"/>
      <c r="HB740" s="194"/>
      <c r="HC740" s="194"/>
      <c r="HD740" s="194"/>
      <c r="HE740" s="194"/>
      <c r="HF740" s="194"/>
      <c r="HG740" s="194"/>
      <c r="HH740" s="194"/>
      <c r="HI740" s="194"/>
      <c r="HJ740" s="194"/>
      <c r="HK740" s="194"/>
      <c r="HL740" s="194"/>
      <c r="HM740" s="194"/>
      <c r="HN740" s="194"/>
      <c r="HO740" s="194"/>
      <c r="HP740" s="194"/>
      <c r="HQ740" s="194"/>
      <c r="HR740" s="194"/>
      <c r="HS740" s="194"/>
      <c r="HT740" s="194"/>
      <c r="HU740" s="194"/>
    </row>
    <row r="741" spans="1:229" x14ac:dyDescent="0.25">
      <c r="A741" s="17"/>
      <c r="B741" s="18"/>
      <c r="C741" s="18"/>
      <c r="D741" s="19"/>
      <c r="E741" s="18"/>
      <c r="F741" s="18"/>
      <c r="G741" s="36"/>
      <c r="H741" s="36"/>
      <c r="I741" s="36"/>
      <c r="J741" s="38"/>
      <c r="K741" s="38"/>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c r="CT741" s="37"/>
      <c r="CU741" s="37"/>
      <c r="CV741" s="37"/>
      <c r="CW741" s="37"/>
      <c r="CX741" s="37"/>
      <c r="CY741" s="37"/>
      <c r="CZ741" s="37"/>
      <c r="DA741" s="37"/>
      <c r="DB741" s="37"/>
      <c r="DC741" s="37"/>
      <c r="DD741" s="37"/>
      <c r="DE741" s="37"/>
      <c r="DF741" s="37"/>
      <c r="DG741" s="37"/>
      <c r="DH741" s="37"/>
      <c r="DI741" s="37"/>
      <c r="DJ741" s="37"/>
      <c r="DK741" s="37"/>
      <c r="DL741" s="37"/>
      <c r="DM741" s="37"/>
      <c r="DN741" s="37"/>
      <c r="DO741" s="37"/>
      <c r="DP741" s="37"/>
      <c r="DQ741" s="37"/>
      <c r="DR741" s="37"/>
      <c r="DS741" s="37"/>
      <c r="DT741" s="37"/>
      <c r="DU741" s="37"/>
      <c r="DV741" s="37"/>
      <c r="DW741" s="37"/>
      <c r="DX741" s="37"/>
      <c r="DY741" s="37"/>
      <c r="DZ741" s="37"/>
      <c r="EA741" s="37"/>
      <c r="EB741" s="37"/>
      <c r="EC741" s="37"/>
      <c r="ED741" s="37"/>
      <c r="EE741" s="37"/>
      <c r="EF741" s="37"/>
      <c r="EG741" s="37"/>
      <c r="EH741" s="37"/>
      <c r="EI741" s="37"/>
      <c r="EJ741" s="37"/>
      <c r="EK741" s="37"/>
      <c r="EL741" s="37"/>
      <c r="EM741" s="37"/>
      <c r="EN741" s="37"/>
      <c r="EO741" s="37"/>
      <c r="EP741" s="37"/>
      <c r="EQ741" s="37"/>
      <c r="ER741" s="37"/>
      <c r="ES741" s="37"/>
      <c r="ET741" s="37"/>
      <c r="EU741" s="37"/>
      <c r="EV741" s="37"/>
      <c r="EW741" s="37"/>
      <c r="EX741" s="37"/>
      <c r="EY741" s="37"/>
      <c r="EZ741" s="37"/>
      <c r="FA741" s="37"/>
      <c r="FB741" s="37"/>
      <c r="FC741" s="37"/>
      <c r="FD741" s="37"/>
      <c r="FE741" s="37"/>
      <c r="FF741" s="37"/>
      <c r="FG741" s="37"/>
      <c r="FH741" s="37"/>
      <c r="FI741" s="37"/>
      <c r="FJ741" s="37"/>
      <c r="FK741" s="37"/>
      <c r="FL741" s="37"/>
      <c r="FM741" s="37"/>
      <c r="FN741" s="37"/>
      <c r="FO741" s="37"/>
      <c r="FP741" s="37"/>
      <c r="FQ741" s="37"/>
      <c r="FR741" s="37"/>
      <c r="FS741" s="37"/>
      <c r="FT741" s="37"/>
      <c r="FU741" s="37"/>
      <c r="FV741" s="37"/>
      <c r="FW741" s="37"/>
      <c r="FX741" s="37"/>
      <c r="FY741" s="37"/>
      <c r="FZ741" s="37"/>
      <c r="GA741" s="194"/>
      <c r="GB741" s="194"/>
      <c r="GC741" s="194"/>
      <c r="GD741" s="194"/>
      <c r="GE741" s="194"/>
      <c r="GF741" s="194"/>
      <c r="GG741" s="194"/>
      <c r="GH741" s="194"/>
      <c r="GI741" s="194"/>
      <c r="GJ741" s="194"/>
      <c r="GK741" s="194"/>
      <c r="GL741" s="194"/>
      <c r="GM741" s="194">
        <f t="shared" si="74"/>
        <v>0</v>
      </c>
      <c r="GN741" s="194">
        <f t="shared" si="75"/>
        <v>0</v>
      </c>
      <c r="GO741" s="194"/>
      <c r="GP741" s="194"/>
      <c r="GQ741" s="194"/>
      <c r="GR741" s="194"/>
      <c r="GS741" s="194"/>
      <c r="GT741" s="194"/>
      <c r="GU741" s="194"/>
      <c r="GV741" s="194"/>
      <c r="GW741" s="194"/>
      <c r="GX741" s="194">
        <f t="shared" si="76"/>
        <v>0</v>
      </c>
      <c r="GY741" s="194"/>
      <c r="GZ741" s="194"/>
      <c r="HA741" s="194"/>
      <c r="HB741" s="194"/>
      <c r="HC741" s="194"/>
      <c r="HD741" s="194"/>
      <c r="HE741" s="194"/>
      <c r="HF741" s="194"/>
      <c r="HG741" s="194"/>
      <c r="HH741" s="194"/>
      <c r="HI741" s="194"/>
      <c r="HJ741" s="194"/>
      <c r="HK741" s="194"/>
      <c r="HL741" s="194"/>
      <c r="HM741" s="194"/>
      <c r="HN741" s="194"/>
      <c r="HO741" s="194"/>
      <c r="HP741" s="194"/>
      <c r="HQ741" s="194"/>
      <c r="HR741" s="194"/>
      <c r="HS741" s="194"/>
      <c r="HT741" s="194"/>
      <c r="HU741" s="194"/>
    </row>
    <row r="742" spans="1:229" x14ac:dyDescent="0.25">
      <c r="A742" s="17"/>
      <c r="B742" s="18"/>
      <c r="C742" s="18"/>
      <c r="D742" s="19"/>
      <c r="E742" s="18"/>
      <c r="F742" s="18"/>
      <c r="G742" s="36"/>
      <c r="H742" s="36"/>
      <c r="I742" s="36"/>
      <c r="J742" s="38"/>
      <c r="K742" s="38"/>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c r="CT742" s="37"/>
      <c r="CU742" s="37"/>
      <c r="CV742" s="37"/>
      <c r="CW742" s="37"/>
      <c r="CX742" s="37"/>
      <c r="CY742" s="37"/>
      <c r="CZ742" s="37"/>
      <c r="DA742" s="37"/>
      <c r="DB742" s="37"/>
      <c r="DC742" s="37"/>
      <c r="DD742" s="37"/>
      <c r="DE742" s="37"/>
      <c r="DF742" s="37"/>
      <c r="DG742" s="37"/>
      <c r="DH742" s="37"/>
      <c r="DI742" s="37"/>
      <c r="DJ742" s="37"/>
      <c r="DK742" s="37"/>
      <c r="DL742" s="37"/>
      <c r="DM742" s="37"/>
      <c r="DN742" s="37"/>
      <c r="DO742" s="37"/>
      <c r="DP742" s="37"/>
      <c r="DQ742" s="37"/>
      <c r="DR742" s="37"/>
      <c r="DS742" s="37"/>
      <c r="DT742" s="37"/>
      <c r="DU742" s="37"/>
      <c r="DV742" s="37"/>
      <c r="DW742" s="37"/>
      <c r="DX742" s="37"/>
      <c r="DY742" s="37"/>
      <c r="DZ742" s="37"/>
      <c r="EA742" s="37"/>
      <c r="EB742" s="37"/>
      <c r="EC742" s="37"/>
      <c r="ED742" s="37"/>
      <c r="EE742" s="37"/>
      <c r="EF742" s="37"/>
      <c r="EG742" s="37"/>
      <c r="EH742" s="37"/>
      <c r="EI742" s="37"/>
      <c r="EJ742" s="37"/>
      <c r="EK742" s="37"/>
      <c r="EL742" s="37"/>
      <c r="EM742" s="37"/>
      <c r="EN742" s="37"/>
      <c r="EO742" s="37"/>
      <c r="EP742" s="37"/>
      <c r="EQ742" s="37"/>
      <c r="ER742" s="37"/>
      <c r="ES742" s="37"/>
      <c r="ET742" s="37"/>
      <c r="EU742" s="37"/>
      <c r="EV742" s="37"/>
      <c r="EW742" s="37"/>
      <c r="EX742" s="37"/>
      <c r="EY742" s="37"/>
      <c r="EZ742" s="37"/>
      <c r="FA742" s="37"/>
      <c r="FB742" s="37"/>
      <c r="FC742" s="37"/>
      <c r="FD742" s="37"/>
      <c r="FE742" s="37"/>
      <c r="FF742" s="37"/>
      <c r="FG742" s="37"/>
      <c r="FH742" s="37"/>
      <c r="FI742" s="37"/>
      <c r="FJ742" s="37"/>
      <c r="FK742" s="37"/>
      <c r="FL742" s="37"/>
      <c r="FM742" s="37"/>
      <c r="FN742" s="37"/>
      <c r="FO742" s="37"/>
      <c r="FP742" s="37"/>
      <c r="FQ742" s="37"/>
      <c r="FR742" s="37"/>
      <c r="FS742" s="37"/>
      <c r="FT742" s="37"/>
      <c r="FU742" s="37"/>
      <c r="FV742" s="37"/>
      <c r="FW742" s="37"/>
      <c r="FX742" s="37"/>
      <c r="FY742" s="37"/>
      <c r="FZ742" s="37"/>
      <c r="GA742" s="194"/>
      <c r="GB742" s="194"/>
      <c r="GC742" s="194"/>
      <c r="GD742" s="194"/>
      <c r="GE742" s="194"/>
      <c r="GF742" s="194"/>
      <c r="GG742" s="194"/>
      <c r="GH742" s="194"/>
      <c r="GI742" s="194"/>
      <c r="GJ742" s="194"/>
      <c r="GK742" s="194"/>
      <c r="GL742" s="194"/>
      <c r="GM742" s="194">
        <f t="shared" si="74"/>
        <v>0</v>
      </c>
      <c r="GN742" s="194">
        <f t="shared" si="75"/>
        <v>0</v>
      </c>
      <c r="GO742" s="194"/>
      <c r="GP742" s="194"/>
      <c r="GQ742" s="194"/>
      <c r="GR742" s="194"/>
      <c r="GS742" s="194"/>
      <c r="GT742" s="194"/>
      <c r="GU742" s="194"/>
      <c r="GV742" s="194"/>
      <c r="GW742" s="194"/>
      <c r="GX742" s="194">
        <f t="shared" si="76"/>
        <v>0</v>
      </c>
      <c r="GY742" s="194"/>
      <c r="GZ742" s="194"/>
      <c r="HA742" s="194"/>
      <c r="HB742" s="194"/>
      <c r="HC742" s="194"/>
      <c r="HD742" s="194"/>
      <c r="HE742" s="194"/>
      <c r="HF742" s="194"/>
      <c r="HG742" s="194"/>
      <c r="HH742" s="194"/>
      <c r="HI742" s="194"/>
      <c r="HJ742" s="194"/>
      <c r="HK742" s="194"/>
      <c r="HL742" s="194"/>
      <c r="HM742" s="194"/>
      <c r="HN742" s="194"/>
      <c r="HO742" s="194"/>
      <c r="HP742" s="194"/>
      <c r="HQ742" s="194"/>
      <c r="HR742" s="194"/>
      <c r="HS742" s="194"/>
      <c r="HT742" s="194"/>
      <c r="HU742" s="194"/>
    </row>
    <row r="743" spans="1:229" x14ac:dyDescent="0.25">
      <c r="A743" s="17"/>
      <c r="B743" s="18"/>
      <c r="C743" s="18"/>
      <c r="D743" s="19"/>
      <c r="E743" s="18"/>
      <c r="F743" s="18"/>
      <c r="G743" s="36"/>
      <c r="H743" s="36"/>
      <c r="I743" s="36"/>
      <c r="J743" s="38"/>
      <c r="K743" s="38"/>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c r="CT743" s="37"/>
      <c r="CU743" s="37"/>
      <c r="CV743" s="37"/>
      <c r="CW743" s="37"/>
      <c r="CX743" s="37"/>
      <c r="CY743" s="37"/>
      <c r="CZ743" s="37"/>
      <c r="DA743" s="37"/>
      <c r="DB743" s="37"/>
      <c r="DC743" s="37"/>
      <c r="DD743" s="37"/>
      <c r="DE743" s="37"/>
      <c r="DF743" s="37"/>
      <c r="DG743" s="37"/>
      <c r="DH743" s="37"/>
      <c r="DI743" s="37"/>
      <c r="DJ743" s="37"/>
      <c r="DK743" s="37"/>
      <c r="DL743" s="37"/>
      <c r="DM743" s="37"/>
      <c r="DN743" s="37"/>
      <c r="DO743" s="37"/>
      <c r="DP743" s="37"/>
      <c r="DQ743" s="37"/>
      <c r="DR743" s="37"/>
      <c r="DS743" s="37"/>
      <c r="DT743" s="37"/>
      <c r="DU743" s="37"/>
      <c r="DV743" s="37"/>
      <c r="DW743" s="37"/>
      <c r="DX743" s="37"/>
      <c r="DY743" s="37"/>
      <c r="DZ743" s="37"/>
      <c r="EA743" s="37"/>
      <c r="EB743" s="37"/>
      <c r="EC743" s="37"/>
      <c r="ED743" s="37"/>
      <c r="EE743" s="37"/>
      <c r="EF743" s="37"/>
      <c r="EG743" s="37"/>
      <c r="EH743" s="37"/>
      <c r="EI743" s="37"/>
      <c r="EJ743" s="37"/>
      <c r="EK743" s="37"/>
      <c r="EL743" s="37"/>
      <c r="EM743" s="37"/>
      <c r="EN743" s="37"/>
      <c r="EO743" s="37"/>
      <c r="EP743" s="37"/>
      <c r="EQ743" s="37"/>
      <c r="ER743" s="37"/>
      <c r="ES743" s="37"/>
      <c r="ET743" s="37"/>
      <c r="EU743" s="37"/>
      <c r="EV743" s="37"/>
      <c r="EW743" s="37"/>
      <c r="EX743" s="37"/>
      <c r="EY743" s="37"/>
      <c r="EZ743" s="37"/>
      <c r="FA743" s="37"/>
      <c r="FB743" s="37"/>
      <c r="FC743" s="37"/>
      <c r="FD743" s="37"/>
      <c r="FE743" s="37"/>
      <c r="FF743" s="37"/>
      <c r="FG743" s="37"/>
      <c r="FH743" s="37"/>
      <c r="FI743" s="37"/>
      <c r="FJ743" s="37"/>
      <c r="FK743" s="37"/>
      <c r="FL743" s="37"/>
      <c r="FM743" s="37"/>
      <c r="FN743" s="37"/>
      <c r="FO743" s="37"/>
      <c r="FP743" s="37"/>
      <c r="FQ743" s="37"/>
      <c r="FR743" s="37"/>
      <c r="FS743" s="37"/>
      <c r="FT743" s="37"/>
      <c r="FU743" s="37"/>
      <c r="FV743" s="37"/>
      <c r="FW743" s="37"/>
      <c r="FX743" s="37"/>
      <c r="FY743" s="37"/>
      <c r="FZ743" s="37"/>
      <c r="GA743" s="194"/>
      <c r="GB743" s="194"/>
      <c r="GC743" s="194"/>
      <c r="GD743" s="194"/>
      <c r="GE743" s="194"/>
      <c r="GF743" s="194"/>
      <c r="GG743" s="194"/>
      <c r="GH743" s="194"/>
      <c r="GI743" s="194"/>
      <c r="GJ743" s="194"/>
      <c r="GK743" s="194"/>
      <c r="GL743" s="194"/>
      <c r="GM743" s="194">
        <f t="shared" si="74"/>
        <v>0</v>
      </c>
      <c r="GN743" s="194">
        <f t="shared" si="75"/>
        <v>0</v>
      </c>
      <c r="GO743" s="194"/>
      <c r="GP743" s="194"/>
      <c r="GQ743" s="194"/>
      <c r="GR743" s="194"/>
      <c r="GS743" s="194"/>
      <c r="GT743" s="194"/>
      <c r="GU743" s="194"/>
      <c r="GV743" s="194"/>
      <c r="GW743" s="194"/>
      <c r="GX743" s="194">
        <f t="shared" si="76"/>
        <v>0</v>
      </c>
      <c r="GY743" s="194"/>
      <c r="GZ743" s="194"/>
      <c r="HA743" s="194"/>
      <c r="HB743" s="194"/>
      <c r="HC743" s="194"/>
      <c r="HD743" s="194"/>
      <c r="HE743" s="194"/>
      <c r="HF743" s="194"/>
      <c r="HG743" s="194"/>
      <c r="HH743" s="194"/>
      <c r="HI743" s="194"/>
      <c r="HJ743" s="194"/>
      <c r="HK743" s="194"/>
      <c r="HL743" s="194"/>
      <c r="HM743" s="194"/>
      <c r="HN743" s="194"/>
      <c r="HO743" s="194"/>
      <c r="HP743" s="194"/>
      <c r="HQ743" s="194"/>
      <c r="HR743" s="194"/>
      <c r="HS743" s="194"/>
      <c r="HT743" s="194"/>
      <c r="HU743" s="194"/>
    </row>
    <row r="744" spans="1:229" x14ac:dyDescent="0.25">
      <c r="A744" s="17"/>
      <c r="B744" s="18"/>
      <c r="C744" s="18"/>
      <c r="D744" s="19"/>
      <c r="E744" s="18"/>
      <c r="F744" s="18"/>
      <c r="G744" s="36"/>
      <c r="H744" s="36"/>
      <c r="I744" s="36"/>
      <c r="J744" s="38"/>
      <c r="K744" s="38"/>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c r="CT744" s="37"/>
      <c r="CU744" s="37"/>
      <c r="CV744" s="37"/>
      <c r="CW744" s="37"/>
      <c r="CX744" s="37"/>
      <c r="CY744" s="37"/>
      <c r="CZ744" s="37"/>
      <c r="DA744" s="37"/>
      <c r="DB744" s="37"/>
      <c r="DC744" s="37"/>
      <c r="DD744" s="37"/>
      <c r="DE744" s="37"/>
      <c r="DF744" s="37"/>
      <c r="DG744" s="37"/>
      <c r="DH744" s="37"/>
      <c r="DI744" s="37"/>
      <c r="DJ744" s="37"/>
      <c r="DK744" s="37"/>
      <c r="DL744" s="37"/>
      <c r="DM744" s="37"/>
      <c r="DN744" s="37"/>
      <c r="DO744" s="37"/>
      <c r="DP744" s="37"/>
      <c r="DQ744" s="37"/>
      <c r="DR744" s="37"/>
      <c r="DS744" s="37"/>
      <c r="DT744" s="37"/>
      <c r="DU744" s="37"/>
      <c r="DV744" s="37"/>
      <c r="DW744" s="37"/>
      <c r="DX744" s="37"/>
      <c r="DY744" s="37"/>
      <c r="DZ744" s="37"/>
      <c r="EA744" s="37"/>
      <c r="EB744" s="37"/>
      <c r="EC744" s="37"/>
      <c r="ED744" s="37"/>
      <c r="EE744" s="37"/>
      <c r="EF744" s="37"/>
      <c r="EG744" s="37"/>
      <c r="EH744" s="37"/>
      <c r="EI744" s="37"/>
      <c r="EJ744" s="37"/>
      <c r="EK744" s="37"/>
      <c r="EL744" s="37"/>
      <c r="EM744" s="37"/>
      <c r="EN744" s="37"/>
      <c r="EO744" s="37"/>
      <c r="EP744" s="37"/>
      <c r="EQ744" s="37"/>
      <c r="ER744" s="37"/>
      <c r="ES744" s="37"/>
      <c r="ET744" s="37"/>
      <c r="EU744" s="37"/>
      <c r="EV744" s="37"/>
      <c r="EW744" s="37"/>
      <c r="EX744" s="37"/>
      <c r="EY744" s="37"/>
      <c r="EZ744" s="37"/>
      <c r="FA744" s="37"/>
      <c r="FB744" s="37"/>
      <c r="FC744" s="37"/>
      <c r="FD744" s="37"/>
      <c r="FE744" s="37"/>
      <c r="FF744" s="37"/>
      <c r="FG744" s="37"/>
      <c r="FH744" s="37"/>
      <c r="FI744" s="37"/>
      <c r="FJ744" s="37"/>
      <c r="FK744" s="37"/>
      <c r="FL744" s="37"/>
      <c r="FM744" s="37"/>
      <c r="FN744" s="37"/>
      <c r="FO744" s="37"/>
      <c r="FP744" s="37"/>
      <c r="FQ744" s="37"/>
      <c r="FR744" s="37"/>
      <c r="FS744" s="37"/>
      <c r="FT744" s="37"/>
      <c r="FU744" s="37"/>
      <c r="FV744" s="37"/>
      <c r="FW744" s="37"/>
      <c r="FX744" s="37"/>
      <c r="FY744" s="37"/>
      <c r="FZ744" s="37"/>
      <c r="GA744" s="194"/>
      <c r="GB744" s="194"/>
      <c r="GC744" s="194"/>
      <c r="GD744" s="194"/>
      <c r="GE744" s="194"/>
      <c r="GF744" s="194"/>
      <c r="GG744" s="194"/>
      <c r="GH744" s="194"/>
      <c r="GI744" s="194"/>
      <c r="GJ744" s="194"/>
      <c r="GK744" s="194"/>
      <c r="GL744" s="194"/>
      <c r="GM744" s="194">
        <f t="shared" si="74"/>
        <v>0</v>
      </c>
      <c r="GN744" s="194">
        <f t="shared" si="75"/>
        <v>0</v>
      </c>
      <c r="GO744" s="194"/>
      <c r="GP744" s="194"/>
      <c r="GQ744" s="194"/>
      <c r="GR744" s="194"/>
      <c r="GS744" s="194"/>
      <c r="GT744" s="194"/>
      <c r="GU744" s="194"/>
      <c r="GV744" s="194"/>
      <c r="GW744" s="194"/>
      <c r="GX744" s="194">
        <f t="shared" si="76"/>
        <v>0</v>
      </c>
      <c r="GY744" s="194"/>
      <c r="GZ744" s="194"/>
      <c r="HA744" s="194"/>
      <c r="HB744" s="194"/>
      <c r="HC744" s="194"/>
      <c r="HD744" s="194"/>
      <c r="HE744" s="194"/>
      <c r="HF744" s="194"/>
      <c r="HG744" s="194"/>
      <c r="HH744" s="194"/>
      <c r="HI744" s="194"/>
      <c r="HJ744" s="194"/>
      <c r="HK744" s="194"/>
      <c r="HL744" s="194"/>
      <c r="HM744" s="194"/>
      <c r="HN744" s="194"/>
      <c r="HO744" s="194"/>
      <c r="HP744" s="194"/>
      <c r="HQ744" s="194"/>
      <c r="HR744" s="194"/>
      <c r="HS744" s="194"/>
      <c r="HT744" s="194"/>
      <c r="HU744" s="194"/>
    </row>
    <row r="745" spans="1:229" x14ac:dyDescent="0.25">
      <c r="A745" s="17"/>
      <c r="B745" s="18"/>
      <c r="C745" s="18"/>
      <c r="D745" s="19"/>
      <c r="E745" s="18"/>
      <c r="F745" s="18"/>
      <c r="G745" s="36"/>
      <c r="H745" s="36"/>
      <c r="I745" s="36"/>
      <c r="J745" s="38"/>
      <c r="K745" s="38"/>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c r="CT745" s="37"/>
      <c r="CU745" s="37"/>
      <c r="CV745" s="37"/>
      <c r="CW745" s="37"/>
      <c r="CX745" s="37"/>
      <c r="CY745" s="37"/>
      <c r="CZ745" s="37"/>
      <c r="DA745" s="37"/>
      <c r="DB745" s="37"/>
      <c r="DC745" s="37"/>
      <c r="DD745" s="37"/>
      <c r="DE745" s="37"/>
      <c r="DF745" s="37"/>
      <c r="DG745" s="37"/>
      <c r="DH745" s="37"/>
      <c r="DI745" s="37"/>
      <c r="DJ745" s="37"/>
      <c r="DK745" s="37"/>
      <c r="DL745" s="37"/>
      <c r="DM745" s="37"/>
      <c r="DN745" s="37"/>
      <c r="DO745" s="37"/>
      <c r="DP745" s="37"/>
      <c r="DQ745" s="37"/>
      <c r="DR745" s="37"/>
      <c r="DS745" s="37"/>
      <c r="DT745" s="37"/>
      <c r="DU745" s="37"/>
      <c r="DV745" s="37"/>
      <c r="DW745" s="37"/>
      <c r="DX745" s="37"/>
      <c r="DY745" s="37"/>
      <c r="DZ745" s="37"/>
      <c r="EA745" s="37"/>
      <c r="EB745" s="37"/>
      <c r="EC745" s="37"/>
      <c r="ED745" s="37"/>
      <c r="EE745" s="37"/>
      <c r="EF745" s="37"/>
      <c r="EG745" s="37"/>
      <c r="EH745" s="37"/>
      <c r="EI745" s="37"/>
      <c r="EJ745" s="37"/>
      <c r="EK745" s="37"/>
      <c r="EL745" s="37"/>
      <c r="EM745" s="37"/>
      <c r="EN745" s="37"/>
      <c r="EO745" s="37"/>
      <c r="EP745" s="37"/>
      <c r="EQ745" s="37"/>
      <c r="ER745" s="37"/>
      <c r="ES745" s="37"/>
      <c r="ET745" s="37"/>
      <c r="EU745" s="37"/>
      <c r="EV745" s="37"/>
      <c r="EW745" s="37"/>
      <c r="EX745" s="37"/>
      <c r="EY745" s="37"/>
      <c r="EZ745" s="37"/>
      <c r="FA745" s="37"/>
      <c r="FB745" s="37"/>
      <c r="FC745" s="37"/>
      <c r="FD745" s="37"/>
      <c r="FE745" s="37"/>
      <c r="FF745" s="37"/>
      <c r="FG745" s="37"/>
      <c r="FH745" s="37"/>
      <c r="FI745" s="37"/>
      <c r="FJ745" s="37"/>
      <c r="FK745" s="37"/>
      <c r="FL745" s="37"/>
      <c r="FM745" s="37"/>
      <c r="FN745" s="37"/>
      <c r="FO745" s="37"/>
      <c r="FP745" s="37"/>
      <c r="FQ745" s="37"/>
      <c r="FR745" s="37"/>
      <c r="FS745" s="37"/>
      <c r="FT745" s="37"/>
      <c r="FU745" s="37"/>
      <c r="FV745" s="37"/>
      <c r="FW745" s="37"/>
      <c r="FX745" s="37"/>
      <c r="FY745" s="37"/>
      <c r="FZ745" s="37"/>
      <c r="GA745" s="194"/>
      <c r="GB745" s="194"/>
      <c r="GC745" s="194"/>
      <c r="GD745" s="194"/>
      <c r="GE745" s="194"/>
      <c r="GF745" s="194"/>
      <c r="GG745" s="194"/>
      <c r="GH745" s="194"/>
      <c r="GI745" s="194"/>
      <c r="GJ745" s="194"/>
      <c r="GK745" s="194"/>
      <c r="GL745" s="194"/>
      <c r="GM745" s="194">
        <f t="shared" si="74"/>
        <v>0</v>
      </c>
      <c r="GN745" s="194">
        <f t="shared" si="75"/>
        <v>0</v>
      </c>
      <c r="GO745" s="194"/>
      <c r="GP745" s="194"/>
      <c r="GQ745" s="194"/>
      <c r="GR745" s="194"/>
      <c r="GS745" s="194"/>
      <c r="GT745" s="194"/>
      <c r="GU745" s="194"/>
      <c r="GV745" s="194"/>
      <c r="GW745" s="194"/>
      <c r="GX745" s="194">
        <f t="shared" si="76"/>
        <v>0</v>
      </c>
      <c r="GY745" s="194"/>
      <c r="GZ745" s="194"/>
      <c r="HA745" s="194"/>
      <c r="HB745" s="194"/>
      <c r="HC745" s="194"/>
      <c r="HD745" s="194"/>
      <c r="HE745" s="194"/>
      <c r="HF745" s="194"/>
      <c r="HG745" s="194"/>
      <c r="HH745" s="194"/>
      <c r="HI745" s="194"/>
      <c r="HJ745" s="194"/>
      <c r="HK745" s="194"/>
      <c r="HL745" s="194"/>
      <c r="HM745" s="194"/>
      <c r="HN745" s="194"/>
      <c r="HO745" s="194"/>
      <c r="HP745" s="194"/>
      <c r="HQ745" s="194"/>
      <c r="HR745" s="194"/>
      <c r="HS745" s="194"/>
      <c r="HT745" s="194"/>
      <c r="HU745" s="194"/>
    </row>
    <row r="746" spans="1:229" x14ac:dyDescent="0.25">
      <c r="A746" s="17"/>
      <c r="B746" s="18"/>
      <c r="C746" s="18"/>
      <c r="D746" s="19"/>
      <c r="E746" s="18"/>
      <c r="F746" s="18"/>
      <c r="G746" s="36"/>
      <c r="H746" s="36"/>
      <c r="I746" s="36"/>
      <c r="J746" s="38"/>
      <c r="K746" s="38"/>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c r="CT746" s="37"/>
      <c r="CU746" s="37"/>
      <c r="CV746" s="37"/>
      <c r="CW746" s="37"/>
      <c r="CX746" s="37"/>
      <c r="CY746" s="37"/>
      <c r="CZ746" s="37"/>
      <c r="DA746" s="37"/>
      <c r="DB746" s="37"/>
      <c r="DC746" s="37"/>
      <c r="DD746" s="37"/>
      <c r="DE746" s="37"/>
      <c r="DF746" s="37"/>
      <c r="DG746" s="37"/>
      <c r="DH746" s="37"/>
      <c r="DI746" s="37"/>
      <c r="DJ746" s="37"/>
      <c r="DK746" s="37"/>
      <c r="DL746" s="37"/>
      <c r="DM746" s="37"/>
      <c r="DN746" s="37"/>
      <c r="DO746" s="37"/>
      <c r="DP746" s="37"/>
      <c r="DQ746" s="37"/>
      <c r="DR746" s="37"/>
      <c r="DS746" s="37"/>
      <c r="DT746" s="37"/>
      <c r="DU746" s="37"/>
      <c r="DV746" s="37"/>
      <c r="DW746" s="37"/>
      <c r="DX746" s="37"/>
      <c r="DY746" s="37"/>
      <c r="DZ746" s="37"/>
      <c r="EA746" s="37"/>
      <c r="EB746" s="37"/>
      <c r="EC746" s="37"/>
      <c r="ED746" s="37"/>
      <c r="EE746" s="37"/>
      <c r="EF746" s="37"/>
      <c r="EG746" s="37"/>
      <c r="EH746" s="37"/>
      <c r="EI746" s="37"/>
      <c r="EJ746" s="37"/>
      <c r="EK746" s="37"/>
      <c r="EL746" s="37"/>
      <c r="EM746" s="37"/>
      <c r="EN746" s="37"/>
      <c r="EO746" s="37"/>
      <c r="EP746" s="37"/>
      <c r="EQ746" s="37"/>
      <c r="ER746" s="37"/>
      <c r="ES746" s="37"/>
      <c r="ET746" s="37"/>
      <c r="EU746" s="37"/>
      <c r="EV746" s="37"/>
      <c r="EW746" s="37"/>
      <c r="EX746" s="37"/>
      <c r="EY746" s="37"/>
      <c r="EZ746" s="37"/>
      <c r="FA746" s="37"/>
      <c r="FB746" s="37"/>
      <c r="FC746" s="37"/>
      <c r="FD746" s="37"/>
      <c r="FE746" s="37"/>
      <c r="FF746" s="37"/>
      <c r="FG746" s="37"/>
      <c r="FH746" s="37"/>
      <c r="FI746" s="37"/>
      <c r="FJ746" s="37"/>
      <c r="FK746" s="37"/>
      <c r="FL746" s="37"/>
      <c r="FM746" s="37"/>
      <c r="FN746" s="37"/>
      <c r="FO746" s="37"/>
      <c r="FP746" s="37"/>
      <c r="FQ746" s="37"/>
      <c r="FR746" s="37"/>
      <c r="FS746" s="37"/>
      <c r="FT746" s="37"/>
      <c r="FU746" s="37"/>
      <c r="FV746" s="37"/>
      <c r="FW746" s="37"/>
      <c r="FX746" s="37"/>
      <c r="FY746" s="37"/>
      <c r="FZ746" s="37"/>
      <c r="GA746" s="194"/>
      <c r="GB746" s="194"/>
      <c r="GC746" s="194"/>
      <c r="GD746" s="194"/>
      <c r="GE746" s="194"/>
      <c r="GF746" s="194"/>
      <c r="GG746" s="194"/>
      <c r="GH746" s="194"/>
      <c r="GI746" s="194"/>
      <c r="GJ746" s="194"/>
      <c r="GK746" s="194"/>
      <c r="GL746" s="194"/>
      <c r="GM746" s="194">
        <f t="shared" si="74"/>
        <v>0</v>
      </c>
      <c r="GN746" s="194">
        <f t="shared" si="75"/>
        <v>0</v>
      </c>
      <c r="GO746" s="194"/>
      <c r="GP746" s="194"/>
      <c r="GQ746" s="194"/>
      <c r="GR746" s="194"/>
      <c r="GS746" s="194"/>
      <c r="GT746" s="194"/>
      <c r="GU746" s="194"/>
      <c r="GV746" s="194"/>
      <c r="GW746" s="194"/>
      <c r="GX746" s="194">
        <f t="shared" si="76"/>
        <v>0</v>
      </c>
      <c r="GY746" s="194"/>
      <c r="GZ746" s="194"/>
      <c r="HA746" s="194"/>
      <c r="HB746" s="194"/>
      <c r="HC746" s="194"/>
      <c r="HD746" s="194"/>
      <c r="HE746" s="194"/>
      <c r="HF746" s="194"/>
      <c r="HG746" s="194"/>
      <c r="HH746" s="194"/>
      <c r="HI746" s="194"/>
      <c r="HJ746" s="194"/>
      <c r="HK746" s="194"/>
      <c r="HL746" s="194"/>
      <c r="HM746" s="194"/>
      <c r="HN746" s="194"/>
      <c r="HO746" s="194"/>
      <c r="HP746" s="194"/>
      <c r="HQ746" s="194"/>
      <c r="HR746" s="194"/>
      <c r="HS746" s="194"/>
      <c r="HT746" s="194"/>
      <c r="HU746" s="194"/>
    </row>
    <row r="747" spans="1:229" x14ac:dyDescent="0.25">
      <c r="A747" s="17"/>
      <c r="B747" s="18"/>
      <c r="C747" s="18"/>
      <c r="D747" s="19"/>
      <c r="E747" s="18"/>
      <c r="F747" s="18"/>
      <c r="G747" s="36"/>
      <c r="H747" s="36"/>
      <c r="I747" s="36"/>
      <c r="J747" s="38"/>
      <c r="K747" s="38"/>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c r="CT747" s="37"/>
      <c r="CU747" s="37"/>
      <c r="CV747" s="37"/>
      <c r="CW747" s="37"/>
      <c r="CX747" s="37"/>
      <c r="CY747" s="37"/>
      <c r="CZ747" s="37"/>
      <c r="DA747" s="37"/>
      <c r="DB747" s="37"/>
      <c r="DC747" s="37"/>
      <c r="DD747" s="37"/>
      <c r="DE747" s="37"/>
      <c r="DF747" s="37"/>
      <c r="DG747" s="37"/>
      <c r="DH747" s="37"/>
      <c r="DI747" s="37"/>
      <c r="DJ747" s="37"/>
      <c r="DK747" s="37"/>
      <c r="DL747" s="37"/>
      <c r="DM747" s="37"/>
      <c r="DN747" s="37"/>
      <c r="DO747" s="37"/>
      <c r="DP747" s="37"/>
      <c r="DQ747" s="37"/>
      <c r="DR747" s="37"/>
      <c r="DS747" s="37"/>
      <c r="DT747" s="37"/>
      <c r="DU747" s="37"/>
      <c r="DV747" s="37"/>
      <c r="DW747" s="37"/>
      <c r="DX747" s="37"/>
      <c r="DY747" s="37"/>
      <c r="DZ747" s="37"/>
      <c r="EA747" s="37"/>
      <c r="EB747" s="37"/>
      <c r="EC747" s="37"/>
      <c r="ED747" s="37"/>
      <c r="EE747" s="37"/>
      <c r="EF747" s="37"/>
      <c r="EG747" s="37"/>
      <c r="EH747" s="37"/>
      <c r="EI747" s="37"/>
      <c r="EJ747" s="37"/>
      <c r="EK747" s="37"/>
      <c r="EL747" s="37"/>
      <c r="EM747" s="37"/>
      <c r="EN747" s="37"/>
      <c r="EO747" s="37"/>
      <c r="EP747" s="37"/>
      <c r="EQ747" s="37"/>
      <c r="ER747" s="37"/>
      <c r="ES747" s="37"/>
      <c r="ET747" s="37"/>
      <c r="EU747" s="37"/>
      <c r="EV747" s="37"/>
      <c r="EW747" s="37"/>
      <c r="EX747" s="37"/>
      <c r="EY747" s="37"/>
      <c r="EZ747" s="37"/>
      <c r="FA747" s="37"/>
      <c r="FB747" s="37"/>
      <c r="FC747" s="37"/>
      <c r="FD747" s="37"/>
      <c r="FE747" s="37"/>
      <c r="FF747" s="37"/>
      <c r="FG747" s="37"/>
      <c r="FH747" s="37"/>
      <c r="FI747" s="37"/>
      <c r="FJ747" s="37"/>
      <c r="FK747" s="37"/>
      <c r="FL747" s="37"/>
      <c r="FM747" s="37"/>
      <c r="FN747" s="37"/>
      <c r="FO747" s="37"/>
      <c r="FP747" s="37"/>
      <c r="FQ747" s="37"/>
      <c r="FR747" s="37"/>
      <c r="FS747" s="37"/>
      <c r="FT747" s="37"/>
      <c r="FU747" s="37"/>
      <c r="FV747" s="37"/>
      <c r="FW747" s="37"/>
      <c r="FX747" s="37"/>
      <c r="FY747" s="37"/>
      <c r="FZ747" s="37"/>
      <c r="GA747" s="194"/>
      <c r="GB747" s="194"/>
      <c r="GC747" s="194"/>
      <c r="GD747" s="194"/>
      <c r="GE747" s="194"/>
      <c r="GF747" s="194"/>
      <c r="GG747" s="194"/>
      <c r="GH747" s="194"/>
      <c r="GI747" s="194"/>
      <c r="GJ747" s="194"/>
      <c r="GK747" s="194"/>
      <c r="GL747" s="194"/>
      <c r="GM747" s="194">
        <f t="shared" si="74"/>
        <v>0</v>
      </c>
      <c r="GN747" s="194">
        <f t="shared" si="75"/>
        <v>0</v>
      </c>
      <c r="GO747" s="194"/>
      <c r="GP747" s="194"/>
      <c r="GQ747" s="194"/>
      <c r="GR747" s="194"/>
      <c r="GS747" s="194"/>
      <c r="GT747" s="194"/>
      <c r="GU747" s="194"/>
      <c r="GV747" s="194"/>
      <c r="GW747" s="194"/>
      <c r="GX747" s="194">
        <f t="shared" si="76"/>
        <v>0</v>
      </c>
      <c r="GY747" s="194"/>
      <c r="GZ747" s="194"/>
      <c r="HA747" s="194"/>
      <c r="HB747" s="194"/>
      <c r="HC747" s="194"/>
      <c r="HD747" s="194"/>
      <c r="HE747" s="194"/>
      <c r="HF747" s="194"/>
      <c r="HG747" s="194"/>
      <c r="HH747" s="194"/>
      <c r="HI747" s="194"/>
      <c r="HJ747" s="194"/>
      <c r="HK747" s="194"/>
      <c r="HL747" s="194"/>
      <c r="HM747" s="194"/>
      <c r="HN747" s="194"/>
      <c r="HO747" s="194"/>
      <c r="HP747" s="194"/>
      <c r="HQ747" s="194"/>
      <c r="HR747" s="194"/>
      <c r="HS747" s="194"/>
      <c r="HT747" s="194"/>
      <c r="HU747" s="194"/>
    </row>
    <row r="748" spans="1:229" x14ac:dyDescent="0.25">
      <c r="A748" s="17"/>
      <c r="B748" s="18"/>
      <c r="C748" s="18"/>
      <c r="D748" s="19"/>
      <c r="E748" s="18"/>
      <c r="F748" s="18"/>
      <c r="G748" s="36"/>
      <c r="H748" s="36"/>
      <c r="I748" s="36"/>
      <c r="J748" s="38"/>
      <c r="K748" s="38"/>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c r="CT748" s="37"/>
      <c r="CU748" s="37"/>
      <c r="CV748" s="37"/>
      <c r="CW748" s="37"/>
      <c r="CX748" s="37"/>
      <c r="CY748" s="37"/>
      <c r="CZ748" s="37"/>
      <c r="DA748" s="37"/>
      <c r="DB748" s="37"/>
      <c r="DC748" s="37"/>
      <c r="DD748" s="37"/>
      <c r="DE748" s="37"/>
      <c r="DF748" s="37"/>
      <c r="DG748" s="37"/>
      <c r="DH748" s="37"/>
      <c r="DI748" s="37"/>
      <c r="DJ748" s="37"/>
      <c r="DK748" s="37"/>
      <c r="DL748" s="37"/>
      <c r="DM748" s="37"/>
      <c r="DN748" s="37"/>
      <c r="DO748" s="37"/>
      <c r="DP748" s="37"/>
      <c r="DQ748" s="37"/>
      <c r="DR748" s="37"/>
      <c r="DS748" s="37"/>
      <c r="DT748" s="37"/>
      <c r="DU748" s="37"/>
      <c r="DV748" s="37"/>
      <c r="DW748" s="37"/>
      <c r="DX748" s="37"/>
      <c r="DY748" s="37"/>
      <c r="DZ748" s="37"/>
      <c r="EA748" s="37"/>
      <c r="EB748" s="37"/>
      <c r="EC748" s="37"/>
      <c r="ED748" s="37"/>
      <c r="EE748" s="37"/>
      <c r="EF748" s="37"/>
      <c r="EG748" s="37"/>
      <c r="EH748" s="37"/>
      <c r="EI748" s="37"/>
      <c r="EJ748" s="37"/>
      <c r="EK748" s="37"/>
      <c r="EL748" s="37"/>
      <c r="EM748" s="37"/>
      <c r="EN748" s="37"/>
      <c r="EO748" s="37"/>
      <c r="EP748" s="37"/>
      <c r="EQ748" s="37"/>
      <c r="ER748" s="37"/>
      <c r="ES748" s="37"/>
      <c r="ET748" s="37"/>
      <c r="EU748" s="37"/>
      <c r="EV748" s="37"/>
      <c r="EW748" s="37"/>
      <c r="EX748" s="37"/>
      <c r="EY748" s="37"/>
      <c r="EZ748" s="37"/>
      <c r="FA748" s="37"/>
      <c r="FB748" s="37"/>
      <c r="FC748" s="37"/>
      <c r="FD748" s="37"/>
      <c r="FE748" s="37"/>
      <c r="FF748" s="37"/>
      <c r="FG748" s="37"/>
      <c r="FH748" s="37"/>
      <c r="FI748" s="37"/>
      <c r="FJ748" s="37"/>
      <c r="FK748" s="37"/>
      <c r="FL748" s="37"/>
      <c r="FM748" s="37"/>
      <c r="FN748" s="37"/>
      <c r="FO748" s="37"/>
      <c r="FP748" s="37"/>
      <c r="FQ748" s="37"/>
      <c r="FR748" s="37"/>
      <c r="FS748" s="37"/>
      <c r="FT748" s="37"/>
      <c r="FU748" s="37"/>
      <c r="FV748" s="37"/>
      <c r="FW748" s="37"/>
      <c r="FX748" s="37"/>
      <c r="FY748" s="37"/>
      <c r="FZ748" s="37"/>
      <c r="GA748" s="194"/>
      <c r="GB748" s="194"/>
      <c r="GC748" s="194"/>
      <c r="GD748" s="194"/>
      <c r="GE748" s="194"/>
      <c r="GF748" s="194"/>
      <c r="GG748" s="194"/>
      <c r="GH748" s="194"/>
      <c r="GI748" s="194"/>
      <c r="GJ748" s="194"/>
      <c r="GK748" s="194"/>
      <c r="GL748" s="194"/>
      <c r="GM748" s="194">
        <f t="shared" si="74"/>
        <v>0</v>
      </c>
      <c r="GN748" s="194">
        <f t="shared" si="75"/>
        <v>0</v>
      </c>
      <c r="GO748" s="194"/>
      <c r="GP748" s="194"/>
      <c r="GQ748" s="194"/>
      <c r="GR748" s="194"/>
      <c r="GS748" s="194"/>
      <c r="GT748" s="194"/>
      <c r="GU748" s="194"/>
      <c r="GV748" s="194"/>
      <c r="GW748" s="194"/>
      <c r="GX748" s="194">
        <f t="shared" si="76"/>
        <v>0</v>
      </c>
      <c r="GY748" s="194"/>
      <c r="GZ748" s="194"/>
      <c r="HA748" s="194"/>
      <c r="HB748" s="194"/>
      <c r="HC748" s="194"/>
      <c r="HD748" s="194"/>
      <c r="HE748" s="194"/>
      <c r="HF748" s="194"/>
      <c r="HG748" s="194"/>
      <c r="HH748" s="194"/>
      <c r="HI748" s="194"/>
      <c r="HJ748" s="194"/>
      <c r="HK748" s="194"/>
      <c r="HL748" s="194"/>
      <c r="HM748" s="194"/>
      <c r="HN748" s="194"/>
      <c r="HO748" s="194"/>
      <c r="HP748" s="194"/>
      <c r="HQ748" s="194"/>
      <c r="HR748" s="194"/>
      <c r="HS748" s="194"/>
      <c r="HT748" s="194"/>
      <c r="HU748" s="194"/>
    </row>
    <row r="749" spans="1:229" x14ac:dyDescent="0.25">
      <c r="A749" s="17"/>
      <c r="B749" s="18"/>
      <c r="C749" s="18"/>
      <c r="D749" s="19"/>
      <c r="E749" s="18"/>
      <c r="F749" s="18"/>
      <c r="G749" s="36"/>
      <c r="H749" s="36"/>
      <c r="I749" s="36"/>
      <c r="J749" s="38"/>
      <c r="K749" s="38"/>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c r="CT749" s="37"/>
      <c r="CU749" s="37"/>
      <c r="CV749" s="37"/>
      <c r="CW749" s="37"/>
      <c r="CX749" s="37"/>
      <c r="CY749" s="37"/>
      <c r="CZ749" s="37"/>
      <c r="DA749" s="37"/>
      <c r="DB749" s="37"/>
      <c r="DC749" s="37"/>
      <c r="DD749" s="37"/>
      <c r="DE749" s="37"/>
      <c r="DF749" s="37"/>
      <c r="DG749" s="37"/>
      <c r="DH749" s="37"/>
      <c r="DI749" s="37"/>
      <c r="DJ749" s="37"/>
      <c r="DK749" s="37"/>
      <c r="DL749" s="37"/>
      <c r="DM749" s="37"/>
      <c r="DN749" s="37"/>
      <c r="DO749" s="37"/>
      <c r="DP749" s="37"/>
      <c r="DQ749" s="37"/>
      <c r="DR749" s="37"/>
      <c r="DS749" s="37"/>
      <c r="DT749" s="37"/>
      <c r="DU749" s="37"/>
      <c r="DV749" s="37"/>
      <c r="DW749" s="37"/>
      <c r="DX749" s="37"/>
      <c r="DY749" s="37"/>
      <c r="DZ749" s="37"/>
      <c r="EA749" s="37"/>
      <c r="EB749" s="37"/>
      <c r="EC749" s="37"/>
      <c r="ED749" s="37"/>
      <c r="EE749" s="37"/>
      <c r="EF749" s="37"/>
      <c r="EG749" s="37"/>
      <c r="EH749" s="37"/>
      <c r="EI749" s="37"/>
      <c r="EJ749" s="37"/>
      <c r="EK749" s="37"/>
      <c r="EL749" s="37"/>
      <c r="EM749" s="37"/>
      <c r="EN749" s="37"/>
      <c r="EO749" s="37"/>
      <c r="EP749" s="37"/>
      <c r="EQ749" s="37"/>
      <c r="ER749" s="37"/>
      <c r="ES749" s="37"/>
      <c r="ET749" s="37"/>
      <c r="EU749" s="37"/>
      <c r="EV749" s="37"/>
      <c r="EW749" s="37"/>
      <c r="EX749" s="37"/>
      <c r="EY749" s="37"/>
      <c r="EZ749" s="37"/>
      <c r="FA749" s="37"/>
      <c r="FB749" s="37"/>
      <c r="FC749" s="37"/>
      <c r="FD749" s="37"/>
      <c r="FE749" s="37"/>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194"/>
      <c r="GB749" s="194"/>
      <c r="GC749" s="194"/>
      <c r="GD749" s="194"/>
      <c r="GE749" s="194"/>
      <c r="GF749" s="194"/>
      <c r="GG749" s="194"/>
      <c r="GH749" s="194"/>
      <c r="GI749" s="194"/>
      <c r="GJ749" s="194"/>
      <c r="GK749" s="194"/>
      <c r="GL749" s="194"/>
      <c r="GM749" s="194">
        <f t="shared" si="74"/>
        <v>0</v>
      </c>
      <c r="GN749" s="194">
        <f t="shared" si="75"/>
        <v>0</v>
      </c>
      <c r="GO749" s="194"/>
      <c r="GP749" s="194"/>
      <c r="GQ749" s="194"/>
      <c r="GR749" s="194"/>
      <c r="GS749" s="194"/>
      <c r="GT749" s="194"/>
      <c r="GU749" s="194"/>
      <c r="GV749" s="194"/>
      <c r="GW749" s="194"/>
      <c r="GX749" s="194">
        <f t="shared" si="76"/>
        <v>0</v>
      </c>
      <c r="GY749" s="194"/>
      <c r="GZ749" s="194"/>
      <c r="HA749" s="194"/>
      <c r="HB749" s="194"/>
      <c r="HC749" s="194"/>
      <c r="HD749" s="194"/>
      <c r="HE749" s="194"/>
      <c r="HF749" s="194"/>
      <c r="HG749" s="194"/>
      <c r="HH749" s="194"/>
      <c r="HI749" s="194"/>
      <c r="HJ749" s="194"/>
      <c r="HK749" s="194"/>
      <c r="HL749" s="194"/>
      <c r="HM749" s="194"/>
      <c r="HN749" s="194"/>
      <c r="HO749" s="194"/>
      <c r="HP749" s="194"/>
      <c r="HQ749" s="194"/>
      <c r="HR749" s="194"/>
      <c r="HS749" s="194"/>
      <c r="HT749" s="194"/>
      <c r="HU749" s="194"/>
    </row>
    <row r="750" spans="1:229" x14ac:dyDescent="0.25">
      <c r="A750" s="17"/>
      <c r="B750" s="18"/>
      <c r="C750" s="18"/>
      <c r="D750" s="19"/>
      <c r="E750" s="18"/>
      <c r="F750" s="18"/>
      <c r="G750" s="36"/>
      <c r="H750" s="36"/>
      <c r="I750" s="36"/>
      <c r="J750" s="38"/>
      <c r="K750" s="38"/>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c r="CT750" s="37"/>
      <c r="CU750" s="37"/>
      <c r="CV750" s="37"/>
      <c r="CW750" s="37"/>
      <c r="CX750" s="37"/>
      <c r="CY750" s="37"/>
      <c r="CZ750" s="37"/>
      <c r="DA750" s="37"/>
      <c r="DB750" s="37"/>
      <c r="DC750" s="37"/>
      <c r="DD750" s="37"/>
      <c r="DE750" s="37"/>
      <c r="DF750" s="37"/>
      <c r="DG750" s="37"/>
      <c r="DH750" s="37"/>
      <c r="DI750" s="37"/>
      <c r="DJ750" s="37"/>
      <c r="DK750" s="37"/>
      <c r="DL750" s="37"/>
      <c r="DM750" s="37"/>
      <c r="DN750" s="37"/>
      <c r="DO750" s="37"/>
      <c r="DP750" s="37"/>
      <c r="DQ750" s="37"/>
      <c r="DR750" s="37"/>
      <c r="DS750" s="37"/>
      <c r="DT750" s="37"/>
      <c r="DU750" s="37"/>
      <c r="DV750" s="37"/>
      <c r="DW750" s="37"/>
      <c r="DX750" s="37"/>
      <c r="DY750" s="37"/>
      <c r="DZ750" s="37"/>
      <c r="EA750" s="37"/>
      <c r="EB750" s="37"/>
      <c r="EC750" s="37"/>
      <c r="ED750" s="37"/>
      <c r="EE750" s="37"/>
      <c r="EF750" s="37"/>
      <c r="EG750" s="37"/>
      <c r="EH750" s="37"/>
      <c r="EI750" s="37"/>
      <c r="EJ750" s="37"/>
      <c r="EK750" s="37"/>
      <c r="EL750" s="37"/>
      <c r="EM750" s="37"/>
      <c r="EN750" s="37"/>
      <c r="EO750" s="37"/>
      <c r="EP750" s="37"/>
      <c r="EQ750" s="37"/>
      <c r="ER750" s="37"/>
      <c r="ES750" s="37"/>
      <c r="ET750" s="37"/>
      <c r="EU750" s="37"/>
      <c r="EV750" s="37"/>
      <c r="EW750" s="37"/>
      <c r="EX750" s="37"/>
      <c r="EY750" s="37"/>
      <c r="EZ750" s="37"/>
      <c r="FA750" s="37"/>
      <c r="FB750" s="37"/>
      <c r="FC750" s="37"/>
      <c r="FD750" s="37"/>
      <c r="FE750" s="37"/>
      <c r="FF750" s="37"/>
      <c r="FG750" s="37"/>
      <c r="FH750" s="37"/>
      <c r="FI750" s="37"/>
      <c r="FJ750" s="37"/>
      <c r="FK750" s="37"/>
      <c r="FL750" s="37"/>
      <c r="FM750" s="37"/>
      <c r="FN750" s="37"/>
      <c r="FO750" s="37"/>
      <c r="FP750" s="37"/>
      <c r="FQ750" s="37"/>
      <c r="FR750" s="37"/>
      <c r="FS750" s="37"/>
      <c r="FT750" s="37"/>
      <c r="FU750" s="37"/>
      <c r="FV750" s="37"/>
      <c r="FW750" s="37"/>
      <c r="FX750" s="37"/>
      <c r="FY750" s="37"/>
      <c r="FZ750" s="37"/>
      <c r="GA750" s="194"/>
      <c r="GB750" s="194"/>
      <c r="GC750" s="194"/>
      <c r="GD750" s="194"/>
      <c r="GE750" s="194"/>
      <c r="GF750" s="194"/>
      <c r="GG750" s="194"/>
      <c r="GH750" s="194"/>
      <c r="GI750" s="194"/>
      <c r="GJ750" s="194"/>
      <c r="GK750" s="194"/>
      <c r="GL750" s="194"/>
      <c r="GM750" s="194">
        <f t="shared" si="74"/>
        <v>0</v>
      </c>
      <c r="GN750" s="194">
        <f t="shared" si="75"/>
        <v>0</v>
      </c>
      <c r="GO750" s="194"/>
      <c r="GP750" s="194"/>
      <c r="GQ750" s="194"/>
      <c r="GR750" s="194"/>
      <c r="GS750" s="194"/>
      <c r="GT750" s="194"/>
      <c r="GU750" s="194"/>
      <c r="GV750" s="194"/>
      <c r="GW750" s="194"/>
      <c r="GX750" s="194">
        <f t="shared" si="76"/>
        <v>0</v>
      </c>
      <c r="GY750" s="194"/>
      <c r="GZ750" s="194"/>
      <c r="HA750" s="194"/>
      <c r="HB750" s="194"/>
      <c r="HC750" s="194"/>
      <c r="HD750" s="194"/>
      <c r="HE750" s="194"/>
      <c r="HF750" s="194"/>
      <c r="HG750" s="194"/>
      <c r="HH750" s="194"/>
      <c r="HI750" s="194"/>
      <c r="HJ750" s="194"/>
      <c r="HK750" s="194"/>
      <c r="HL750" s="194"/>
      <c r="HM750" s="194"/>
      <c r="HN750" s="194"/>
      <c r="HO750" s="194"/>
      <c r="HP750" s="194"/>
      <c r="HQ750" s="194"/>
      <c r="HR750" s="194"/>
      <c r="HS750" s="194"/>
      <c r="HT750" s="194"/>
      <c r="HU750" s="194"/>
    </row>
    <row r="751" spans="1:229" x14ac:dyDescent="0.25">
      <c r="A751" s="17"/>
      <c r="B751" s="18"/>
      <c r="C751" s="18"/>
      <c r="D751" s="19"/>
      <c r="E751" s="18"/>
      <c r="F751" s="18"/>
      <c r="G751" s="36"/>
      <c r="H751" s="36"/>
      <c r="I751" s="36"/>
      <c r="J751" s="38"/>
      <c r="K751" s="38"/>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c r="DA751" s="37"/>
      <c r="DB751" s="37"/>
      <c r="DC751" s="37"/>
      <c r="DD751" s="37"/>
      <c r="DE751" s="37"/>
      <c r="DF751" s="37"/>
      <c r="DG751" s="37"/>
      <c r="DH751" s="37"/>
      <c r="DI751" s="37"/>
      <c r="DJ751" s="37"/>
      <c r="DK751" s="37"/>
      <c r="DL751" s="37"/>
      <c r="DM751" s="37"/>
      <c r="DN751" s="37"/>
      <c r="DO751" s="37"/>
      <c r="DP751" s="37"/>
      <c r="DQ751" s="37"/>
      <c r="DR751" s="37"/>
      <c r="DS751" s="37"/>
      <c r="DT751" s="37"/>
      <c r="DU751" s="37"/>
      <c r="DV751" s="37"/>
      <c r="DW751" s="37"/>
      <c r="DX751" s="37"/>
      <c r="DY751" s="37"/>
      <c r="DZ751" s="37"/>
      <c r="EA751" s="37"/>
      <c r="EB751" s="37"/>
      <c r="EC751" s="37"/>
      <c r="ED751" s="37"/>
      <c r="EE751" s="37"/>
      <c r="EF751" s="37"/>
      <c r="EG751" s="37"/>
      <c r="EH751" s="37"/>
      <c r="EI751" s="37"/>
      <c r="EJ751" s="37"/>
      <c r="EK751" s="37"/>
      <c r="EL751" s="37"/>
      <c r="EM751" s="37"/>
      <c r="EN751" s="37"/>
      <c r="EO751" s="37"/>
      <c r="EP751" s="37"/>
      <c r="EQ751" s="37"/>
      <c r="ER751" s="37"/>
      <c r="ES751" s="37"/>
      <c r="ET751" s="37"/>
      <c r="EU751" s="37"/>
      <c r="EV751" s="37"/>
      <c r="EW751" s="37"/>
      <c r="EX751" s="37"/>
      <c r="EY751" s="37"/>
      <c r="EZ751" s="37"/>
      <c r="FA751" s="37"/>
      <c r="FB751" s="37"/>
      <c r="FC751" s="37"/>
      <c r="FD751" s="37"/>
      <c r="FE751" s="37"/>
      <c r="FF751" s="37"/>
      <c r="FG751" s="37"/>
      <c r="FH751" s="37"/>
      <c r="FI751" s="37"/>
      <c r="FJ751" s="37"/>
      <c r="FK751" s="37"/>
      <c r="FL751" s="37"/>
      <c r="FM751" s="37"/>
      <c r="FN751" s="37"/>
      <c r="FO751" s="37"/>
      <c r="FP751" s="37"/>
      <c r="FQ751" s="37"/>
      <c r="FR751" s="37"/>
      <c r="FS751" s="37"/>
      <c r="FT751" s="37"/>
      <c r="FU751" s="37"/>
      <c r="FV751" s="37"/>
      <c r="FW751" s="37"/>
      <c r="FX751" s="37"/>
      <c r="FY751" s="37"/>
      <c r="FZ751" s="37"/>
      <c r="GA751" s="194"/>
      <c r="GB751" s="194"/>
      <c r="GC751" s="194"/>
      <c r="GD751" s="194"/>
      <c r="GE751" s="194"/>
      <c r="GF751" s="194"/>
      <c r="GG751" s="194"/>
      <c r="GH751" s="194"/>
      <c r="GI751" s="194"/>
      <c r="GJ751" s="194"/>
      <c r="GK751" s="194"/>
      <c r="GL751" s="194"/>
      <c r="GM751" s="194">
        <f t="shared" si="74"/>
        <v>0</v>
      </c>
      <c r="GN751" s="194">
        <f t="shared" si="75"/>
        <v>0</v>
      </c>
      <c r="GO751" s="194"/>
      <c r="GP751" s="194"/>
      <c r="GQ751" s="194"/>
      <c r="GR751" s="194"/>
      <c r="GS751" s="194"/>
      <c r="GT751" s="194"/>
      <c r="GU751" s="194"/>
      <c r="GV751" s="194"/>
      <c r="GW751" s="194"/>
      <c r="GX751" s="194">
        <f t="shared" si="76"/>
        <v>0</v>
      </c>
      <c r="GY751" s="194"/>
      <c r="GZ751" s="194"/>
      <c r="HA751" s="194"/>
      <c r="HB751" s="194"/>
      <c r="HC751" s="194"/>
      <c r="HD751" s="194"/>
      <c r="HE751" s="194"/>
      <c r="HF751" s="194"/>
      <c r="HG751" s="194"/>
      <c r="HH751" s="194"/>
      <c r="HI751" s="194"/>
      <c r="HJ751" s="194"/>
      <c r="HK751" s="194"/>
      <c r="HL751" s="194"/>
      <c r="HM751" s="194"/>
      <c r="HN751" s="194"/>
      <c r="HO751" s="194"/>
      <c r="HP751" s="194"/>
      <c r="HQ751" s="194"/>
      <c r="HR751" s="194"/>
      <c r="HS751" s="194"/>
      <c r="HT751" s="194"/>
      <c r="HU751" s="194"/>
    </row>
    <row r="752" spans="1:229" x14ac:dyDescent="0.25">
      <c r="A752" s="17"/>
      <c r="B752" s="18"/>
      <c r="C752" s="18"/>
      <c r="D752" s="19"/>
      <c r="E752" s="18"/>
      <c r="F752" s="18"/>
      <c r="G752" s="36"/>
      <c r="H752" s="36"/>
      <c r="I752" s="36"/>
      <c r="J752" s="38"/>
      <c r="K752" s="38"/>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c r="DA752" s="37"/>
      <c r="DB752" s="37"/>
      <c r="DC752" s="37"/>
      <c r="DD752" s="37"/>
      <c r="DE752" s="37"/>
      <c r="DF752" s="37"/>
      <c r="DG752" s="37"/>
      <c r="DH752" s="37"/>
      <c r="DI752" s="37"/>
      <c r="DJ752" s="37"/>
      <c r="DK752" s="37"/>
      <c r="DL752" s="37"/>
      <c r="DM752" s="37"/>
      <c r="DN752" s="37"/>
      <c r="DO752" s="37"/>
      <c r="DP752" s="37"/>
      <c r="DQ752" s="37"/>
      <c r="DR752" s="37"/>
      <c r="DS752" s="37"/>
      <c r="DT752" s="37"/>
      <c r="DU752" s="37"/>
      <c r="DV752" s="37"/>
      <c r="DW752" s="37"/>
      <c r="DX752" s="37"/>
      <c r="DY752" s="37"/>
      <c r="DZ752" s="37"/>
      <c r="EA752" s="37"/>
      <c r="EB752" s="37"/>
      <c r="EC752" s="37"/>
      <c r="ED752" s="37"/>
      <c r="EE752" s="37"/>
      <c r="EF752" s="37"/>
      <c r="EG752" s="37"/>
      <c r="EH752" s="37"/>
      <c r="EI752" s="37"/>
      <c r="EJ752" s="37"/>
      <c r="EK752" s="37"/>
      <c r="EL752" s="37"/>
      <c r="EM752" s="37"/>
      <c r="EN752" s="37"/>
      <c r="EO752" s="37"/>
      <c r="EP752" s="37"/>
      <c r="EQ752" s="37"/>
      <c r="ER752" s="37"/>
      <c r="ES752" s="37"/>
      <c r="ET752" s="37"/>
      <c r="EU752" s="37"/>
      <c r="EV752" s="37"/>
      <c r="EW752" s="37"/>
      <c r="EX752" s="37"/>
      <c r="EY752" s="37"/>
      <c r="EZ752" s="37"/>
      <c r="FA752" s="37"/>
      <c r="FB752" s="37"/>
      <c r="FC752" s="37"/>
      <c r="FD752" s="37"/>
      <c r="FE752" s="37"/>
      <c r="FF752" s="37"/>
      <c r="FG752" s="37"/>
      <c r="FH752" s="37"/>
      <c r="FI752" s="37"/>
      <c r="FJ752" s="37"/>
      <c r="FK752" s="37"/>
      <c r="FL752" s="37"/>
      <c r="FM752" s="37"/>
      <c r="FN752" s="37"/>
      <c r="FO752" s="37"/>
      <c r="FP752" s="37"/>
      <c r="FQ752" s="37"/>
      <c r="FR752" s="37"/>
      <c r="FS752" s="37"/>
      <c r="FT752" s="37"/>
      <c r="FU752" s="37"/>
      <c r="FV752" s="37"/>
      <c r="FW752" s="37"/>
      <c r="FX752" s="37"/>
      <c r="FY752" s="37"/>
      <c r="FZ752" s="37"/>
      <c r="GA752" s="194"/>
      <c r="GB752" s="194"/>
      <c r="GC752" s="194"/>
      <c r="GD752" s="194"/>
      <c r="GE752" s="194"/>
      <c r="GF752" s="194"/>
      <c r="GG752" s="194"/>
      <c r="GH752" s="194"/>
      <c r="GI752" s="194"/>
      <c r="GJ752" s="194"/>
      <c r="GK752" s="194"/>
      <c r="GL752" s="194"/>
      <c r="GM752" s="194">
        <f t="shared" si="74"/>
        <v>0</v>
      </c>
      <c r="GN752" s="194">
        <f t="shared" si="75"/>
        <v>0</v>
      </c>
      <c r="GO752" s="194"/>
      <c r="GP752" s="194"/>
      <c r="GQ752" s="194"/>
      <c r="GR752" s="194"/>
      <c r="GS752" s="194"/>
      <c r="GT752" s="194"/>
      <c r="GU752" s="194"/>
      <c r="GV752" s="194"/>
      <c r="GW752" s="194"/>
      <c r="GX752" s="194">
        <f t="shared" si="76"/>
        <v>0</v>
      </c>
      <c r="GY752" s="194"/>
      <c r="GZ752" s="194"/>
      <c r="HA752" s="194"/>
      <c r="HB752" s="194"/>
      <c r="HC752" s="194"/>
      <c r="HD752" s="194"/>
      <c r="HE752" s="194"/>
      <c r="HF752" s="194"/>
      <c r="HG752" s="194"/>
      <c r="HH752" s="194"/>
      <c r="HI752" s="194"/>
      <c r="HJ752" s="194"/>
      <c r="HK752" s="194"/>
      <c r="HL752" s="194"/>
      <c r="HM752" s="194"/>
      <c r="HN752" s="194"/>
      <c r="HO752" s="194"/>
      <c r="HP752" s="194"/>
      <c r="HQ752" s="194"/>
      <c r="HR752" s="194"/>
      <c r="HS752" s="194"/>
      <c r="HT752" s="194"/>
      <c r="HU752" s="194"/>
    </row>
    <row r="753" spans="1:229" x14ac:dyDescent="0.25">
      <c r="A753" s="17"/>
      <c r="B753" s="18"/>
      <c r="C753" s="18"/>
      <c r="D753" s="19"/>
      <c r="E753" s="18"/>
      <c r="F753" s="18"/>
      <c r="G753" s="36"/>
      <c r="H753" s="36"/>
      <c r="I753" s="36"/>
      <c r="J753" s="38"/>
      <c r="K753" s="38"/>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c r="DA753" s="37"/>
      <c r="DB753" s="37"/>
      <c r="DC753" s="37"/>
      <c r="DD753" s="37"/>
      <c r="DE753" s="37"/>
      <c r="DF753" s="37"/>
      <c r="DG753" s="37"/>
      <c r="DH753" s="37"/>
      <c r="DI753" s="37"/>
      <c r="DJ753" s="37"/>
      <c r="DK753" s="37"/>
      <c r="DL753" s="37"/>
      <c r="DM753" s="37"/>
      <c r="DN753" s="37"/>
      <c r="DO753" s="37"/>
      <c r="DP753" s="37"/>
      <c r="DQ753" s="37"/>
      <c r="DR753" s="37"/>
      <c r="DS753" s="37"/>
      <c r="DT753" s="37"/>
      <c r="DU753" s="37"/>
      <c r="DV753" s="37"/>
      <c r="DW753" s="37"/>
      <c r="DX753" s="37"/>
      <c r="DY753" s="37"/>
      <c r="DZ753" s="37"/>
      <c r="EA753" s="37"/>
      <c r="EB753" s="37"/>
      <c r="EC753" s="37"/>
      <c r="ED753" s="37"/>
      <c r="EE753" s="37"/>
      <c r="EF753" s="37"/>
      <c r="EG753" s="37"/>
      <c r="EH753" s="37"/>
      <c r="EI753" s="37"/>
      <c r="EJ753" s="37"/>
      <c r="EK753" s="37"/>
      <c r="EL753" s="37"/>
      <c r="EM753" s="37"/>
      <c r="EN753" s="37"/>
      <c r="EO753" s="37"/>
      <c r="EP753" s="37"/>
      <c r="EQ753" s="37"/>
      <c r="ER753" s="37"/>
      <c r="ES753" s="37"/>
      <c r="ET753" s="37"/>
      <c r="EU753" s="37"/>
      <c r="EV753" s="37"/>
      <c r="EW753" s="37"/>
      <c r="EX753" s="37"/>
      <c r="EY753" s="37"/>
      <c r="EZ753" s="37"/>
      <c r="FA753" s="37"/>
      <c r="FB753" s="37"/>
      <c r="FC753" s="37"/>
      <c r="FD753" s="37"/>
      <c r="FE753" s="37"/>
      <c r="FF753" s="37"/>
      <c r="FG753" s="37"/>
      <c r="FH753" s="37"/>
      <c r="FI753" s="37"/>
      <c r="FJ753" s="37"/>
      <c r="FK753" s="37"/>
      <c r="FL753" s="37"/>
      <c r="FM753" s="37"/>
      <c r="FN753" s="37"/>
      <c r="FO753" s="37"/>
      <c r="FP753" s="37"/>
      <c r="FQ753" s="37"/>
      <c r="FR753" s="37"/>
      <c r="FS753" s="37"/>
      <c r="FT753" s="37"/>
      <c r="FU753" s="37"/>
      <c r="FV753" s="37"/>
      <c r="FW753" s="37"/>
      <c r="FX753" s="37"/>
      <c r="FY753" s="37"/>
      <c r="FZ753" s="37"/>
      <c r="GA753" s="194"/>
      <c r="GB753" s="194"/>
      <c r="GC753" s="194"/>
      <c r="GD753" s="194"/>
      <c r="GE753" s="194"/>
      <c r="GF753" s="194"/>
      <c r="GG753" s="194"/>
      <c r="GH753" s="194"/>
      <c r="GI753" s="194"/>
      <c r="GJ753" s="194"/>
      <c r="GK753" s="194"/>
      <c r="GL753" s="194"/>
      <c r="GM753" s="194">
        <f t="shared" si="74"/>
        <v>0</v>
      </c>
      <c r="GN753" s="194">
        <f t="shared" si="75"/>
        <v>0</v>
      </c>
      <c r="GO753" s="194"/>
      <c r="GP753" s="194"/>
      <c r="GQ753" s="194"/>
      <c r="GR753" s="194"/>
      <c r="GS753" s="194"/>
      <c r="GT753" s="194"/>
      <c r="GU753" s="194"/>
      <c r="GV753" s="194"/>
      <c r="GW753" s="194"/>
      <c r="GX753" s="194">
        <f t="shared" si="76"/>
        <v>0</v>
      </c>
      <c r="GY753" s="194"/>
      <c r="GZ753" s="194"/>
      <c r="HA753" s="194"/>
      <c r="HB753" s="194"/>
      <c r="HC753" s="194"/>
      <c r="HD753" s="194"/>
      <c r="HE753" s="194"/>
      <c r="HF753" s="194"/>
      <c r="HG753" s="194"/>
      <c r="HH753" s="194"/>
      <c r="HI753" s="194"/>
      <c r="HJ753" s="194"/>
      <c r="HK753" s="194"/>
      <c r="HL753" s="194"/>
      <c r="HM753" s="194"/>
      <c r="HN753" s="194"/>
      <c r="HO753" s="194"/>
      <c r="HP753" s="194"/>
      <c r="HQ753" s="194"/>
      <c r="HR753" s="194"/>
      <c r="HS753" s="194"/>
      <c r="HT753" s="194"/>
      <c r="HU753" s="194"/>
    </row>
    <row r="754" spans="1:229" x14ac:dyDescent="0.25">
      <c r="A754" s="17"/>
      <c r="B754" s="18"/>
      <c r="C754" s="18"/>
      <c r="D754" s="19"/>
      <c r="E754" s="18"/>
      <c r="F754" s="18"/>
      <c r="G754" s="36"/>
      <c r="H754" s="36"/>
      <c r="I754" s="36"/>
      <c r="J754" s="38"/>
      <c r="K754" s="38"/>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c r="DG754" s="37"/>
      <c r="DH754" s="37"/>
      <c r="DI754" s="37"/>
      <c r="DJ754" s="37"/>
      <c r="DK754" s="37"/>
      <c r="DL754" s="37"/>
      <c r="DM754" s="37"/>
      <c r="DN754" s="37"/>
      <c r="DO754" s="37"/>
      <c r="DP754" s="37"/>
      <c r="DQ754" s="37"/>
      <c r="DR754" s="37"/>
      <c r="DS754" s="37"/>
      <c r="DT754" s="37"/>
      <c r="DU754" s="37"/>
      <c r="DV754" s="37"/>
      <c r="DW754" s="37"/>
      <c r="DX754" s="37"/>
      <c r="DY754" s="37"/>
      <c r="DZ754" s="37"/>
      <c r="EA754" s="37"/>
      <c r="EB754" s="37"/>
      <c r="EC754" s="37"/>
      <c r="ED754" s="37"/>
      <c r="EE754" s="37"/>
      <c r="EF754" s="37"/>
      <c r="EG754" s="37"/>
      <c r="EH754" s="37"/>
      <c r="EI754" s="37"/>
      <c r="EJ754" s="37"/>
      <c r="EK754" s="37"/>
      <c r="EL754" s="37"/>
      <c r="EM754" s="37"/>
      <c r="EN754" s="37"/>
      <c r="EO754" s="37"/>
      <c r="EP754" s="37"/>
      <c r="EQ754" s="37"/>
      <c r="ER754" s="37"/>
      <c r="ES754" s="37"/>
      <c r="ET754" s="37"/>
      <c r="EU754" s="37"/>
      <c r="EV754" s="37"/>
      <c r="EW754" s="37"/>
      <c r="EX754" s="37"/>
      <c r="EY754" s="37"/>
      <c r="EZ754" s="37"/>
      <c r="FA754" s="37"/>
      <c r="FB754" s="37"/>
      <c r="FC754" s="37"/>
      <c r="FD754" s="37"/>
      <c r="FE754" s="37"/>
      <c r="FF754" s="37"/>
      <c r="FG754" s="37"/>
      <c r="FH754" s="37"/>
      <c r="FI754" s="37"/>
      <c r="FJ754" s="37"/>
      <c r="FK754" s="37"/>
      <c r="FL754" s="37"/>
      <c r="FM754" s="37"/>
      <c r="FN754" s="37"/>
      <c r="FO754" s="37"/>
      <c r="FP754" s="37"/>
      <c r="FQ754" s="37"/>
      <c r="FR754" s="37"/>
      <c r="FS754" s="37"/>
      <c r="FT754" s="37"/>
      <c r="FU754" s="37"/>
      <c r="FV754" s="37"/>
      <c r="FW754" s="37"/>
      <c r="FX754" s="37"/>
      <c r="FY754" s="37"/>
      <c r="FZ754" s="37"/>
      <c r="GA754" s="194"/>
      <c r="GB754" s="194"/>
      <c r="GC754" s="194"/>
      <c r="GD754" s="194"/>
      <c r="GE754" s="194"/>
      <c r="GF754" s="194"/>
      <c r="GG754" s="194"/>
      <c r="GH754" s="194"/>
      <c r="GI754" s="194"/>
      <c r="GJ754" s="194"/>
      <c r="GK754" s="194"/>
      <c r="GL754" s="194"/>
      <c r="GM754" s="194">
        <f t="shared" si="74"/>
        <v>0</v>
      </c>
      <c r="GN754" s="194">
        <f t="shared" si="75"/>
        <v>0</v>
      </c>
      <c r="GO754" s="194"/>
      <c r="GP754" s="194"/>
      <c r="GQ754" s="194"/>
      <c r="GR754" s="194"/>
      <c r="GS754" s="194"/>
      <c r="GT754" s="194"/>
      <c r="GU754" s="194"/>
      <c r="GV754" s="194"/>
      <c r="GW754" s="194"/>
      <c r="GX754" s="194">
        <f t="shared" si="76"/>
        <v>0</v>
      </c>
      <c r="GY754" s="194"/>
      <c r="GZ754" s="194"/>
      <c r="HA754" s="194"/>
      <c r="HB754" s="194"/>
      <c r="HC754" s="194"/>
      <c r="HD754" s="194"/>
      <c r="HE754" s="194"/>
      <c r="HF754" s="194"/>
      <c r="HG754" s="194"/>
      <c r="HH754" s="194"/>
      <c r="HI754" s="194"/>
      <c r="HJ754" s="194"/>
      <c r="HK754" s="194"/>
      <c r="HL754" s="194"/>
      <c r="HM754" s="194"/>
      <c r="HN754" s="194"/>
      <c r="HO754" s="194"/>
      <c r="HP754" s="194"/>
      <c r="HQ754" s="194"/>
      <c r="HR754" s="194"/>
      <c r="HS754" s="194"/>
      <c r="HT754" s="194"/>
      <c r="HU754" s="194"/>
    </row>
    <row r="755" spans="1:229" x14ac:dyDescent="0.25">
      <c r="A755" s="17"/>
      <c r="B755" s="18"/>
      <c r="C755" s="18"/>
      <c r="D755" s="19"/>
      <c r="E755" s="18"/>
      <c r="F755" s="18"/>
      <c r="G755" s="36"/>
      <c r="H755" s="36"/>
      <c r="I755" s="36"/>
      <c r="J755" s="38"/>
      <c r="K755" s="38"/>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c r="DG755" s="37"/>
      <c r="DH755" s="37"/>
      <c r="DI755" s="37"/>
      <c r="DJ755" s="37"/>
      <c r="DK755" s="37"/>
      <c r="DL755" s="37"/>
      <c r="DM755" s="37"/>
      <c r="DN755" s="37"/>
      <c r="DO755" s="37"/>
      <c r="DP755" s="37"/>
      <c r="DQ755" s="37"/>
      <c r="DR755" s="37"/>
      <c r="DS755" s="37"/>
      <c r="DT755" s="37"/>
      <c r="DU755" s="37"/>
      <c r="DV755" s="37"/>
      <c r="DW755" s="37"/>
      <c r="DX755" s="37"/>
      <c r="DY755" s="37"/>
      <c r="DZ755" s="37"/>
      <c r="EA755" s="37"/>
      <c r="EB755" s="37"/>
      <c r="EC755" s="37"/>
      <c r="ED755" s="37"/>
      <c r="EE755" s="37"/>
      <c r="EF755" s="37"/>
      <c r="EG755" s="37"/>
      <c r="EH755" s="37"/>
      <c r="EI755" s="37"/>
      <c r="EJ755" s="37"/>
      <c r="EK755" s="37"/>
      <c r="EL755" s="37"/>
      <c r="EM755" s="37"/>
      <c r="EN755" s="37"/>
      <c r="EO755" s="37"/>
      <c r="EP755" s="37"/>
      <c r="EQ755" s="37"/>
      <c r="ER755" s="37"/>
      <c r="ES755" s="37"/>
      <c r="ET755" s="37"/>
      <c r="EU755" s="37"/>
      <c r="EV755" s="37"/>
      <c r="EW755" s="37"/>
      <c r="EX755" s="37"/>
      <c r="EY755" s="37"/>
      <c r="EZ755" s="37"/>
      <c r="FA755" s="37"/>
      <c r="FB755" s="37"/>
      <c r="FC755" s="37"/>
      <c r="FD755" s="37"/>
      <c r="FE755" s="37"/>
      <c r="FF755" s="37"/>
      <c r="FG755" s="37"/>
      <c r="FH755" s="37"/>
      <c r="FI755" s="37"/>
      <c r="FJ755" s="37"/>
      <c r="FK755" s="37"/>
      <c r="FL755" s="37"/>
      <c r="FM755" s="37"/>
      <c r="FN755" s="37"/>
      <c r="FO755" s="37"/>
      <c r="FP755" s="37"/>
      <c r="FQ755" s="37"/>
      <c r="FR755" s="37"/>
      <c r="FS755" s="37"/>
      <c r="FT755" s="37"/>
      <c r="FU755" s="37"/>
      <c r="FV755" s="37"/>
      <c r="FW755" s="37"/>
      <c r="FX755" s="37"/>
      <c r="FY755" s="37"/>
      <c r="FZ755" s="37"/>
      <c r="GA755" s="194"/>
      <c r="GB755" s="194"/>
      <c r="GC755" s="194"/>
      <c r="GD755" s="194"/>
      <c r="GE755" s="194"/>
      <c r="GF755" s="194"/>
      <c r="GG755" s="194"/>
      <c r="GH755" s="194"/>
      <c r="GI755" s="194"/>
      <c r="GJ755" s="194"/>
      <c r="GK755" s="194"/>
      <c r="GL755" s="194"/>
      <c r="GM755" s="194">
        <f t="shared" si="74"/>
        <v>0</v>
      </c>
      <c r="GN755" s="194">
        <f t="shared" si="75"/>
        <v>0</v>
      </c>
      <c r="GO755" s="194"/>
      <c r="GP755" s="194"/>
      <c r="GQ755" s="194"/>
      <c r="GR755" s="194"/>
      <c r="GS755" s="194"/>
      <c r="GT755" s="194"/>
      <c r="GU755" s="194"/>
      <c r="GV755" s="194"/>
      <c r="GW755" s="194"/>
      <c r="GX755" s="194">
        <f t="shared" si="76"/>
        <v>0</v>
      </c>
      <c r="GY755" s="194"/>
      <c r="GZ755" s="194"/>
      <c r="HA755" s="194"/>
      <c r="HB755" s="194"/>
      <c r="HC755" s="194"/>
      <c r="HD755" s="194"/>
      <c r="HE755" s="194"/>
      <c r="HF755" s="194"/>
      <c r="HG755" s="194"/>
      <c r="HH755" s="194"/>
      <c r="HI755" s="194"/>
      <c r="HJ755" s="194"/>
      <c r="HK755" s="194"/>
      <c r="HL755" s="194"/>
      <c r="HM755" s="194"/>
      <c r="HN755" s="194"/>
      <c r="HO755" s="194"/>
      <c r="HP755" s="194"/>
      <c r="HQ755" s="194"/>
      <c r="HR755" s="194"/>
      <c r="HS755" s="194"/>
      <c r="HT755" s="194"/>
      <c r="HU755" s="194"/>
    </row>
    <row r="756" spans="1:229" x14ac:dyDescent="0.25">
      <c r="A756" s="17"/>
      <c r="B756" s="18"/>
      <c r="C756" s="18"/>
      <c r="D756" s="19"/>
      <c r="E756" s="18"/>
      <c r="F756" s="18"/>
      <c r="G756" s="36"/>
      <c r="H756" s="36"/>
      <c r="I756" s="36"/>
      <c r="J756" s="38"/>
      <c r="K756" s="38"/>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c r="DG756" s="37"/>
      <c r="DH756" s="37"/>
      <c r="DI756" s="37"/>
      <c r="DJ756" s="37"/>
      <c r="DK756" s="37"/>
      <c r="DL756" s="37"/>
      <c r="DM756" s="37"/>
      <c r="DN756" s="37"/>
      <c r="DO756" s="37"/>
      <c r="DP756" s="37"/>
      <c r="DQ756" s="37"/>
      <c r="DR756" s="37"/>
      <c r="DS756" s="37"/>
      <c r="DT756" s="37"/>
      <c r="DU756" s="37"/>
      <c r="DV756" s="37"/>
      <c r="DW756" s="37"/>
      <c r="DX756" s="37"/>
      <c r="DY756" s="37"/>
      <c r="DZ756" s="37"/>
      <c r="EA756" s="37"/>
      <c r="EB756" s="37"/>
      <c r="EC756" s="37"/>
      <c r="ED756" s="37"/>
      <c r="EE756" s="37"/>
      <c r="EF756" s="37"/>
      <c r="EG756" s="37"/>
      <c r="EH756" s="37"/>
      <c r="EI756" s="37"/>
      <c r="EJ756" s="37"/>
      <c r="EK756" s="37"/>
      <c r="EL756" s="37"/>
      <c r="EM756" s="37"/>
      <c r="EN756" s="37"/>
      <c r="EO756" s="37"/>
      <c r="EP756" s="37"/>
      <c r="EQ756" s="37"/>
      <c r="ER756" s="37"/>
      <c r="ES756" s="37"/>
      <c r="ET756" s="37"/>
      <c r="EU756" s="37"/>
      <c r="EV756" s="37"/>
      <c r="EW756" s="37"/>
      <c r="EX756" s="37"/>
      <c r="EY756" s="37"/>
      <c r="EZ756" s="37"/>
      <c r="FA756" s="37"/>
      <c r="FB756" s="37"/>
      <c r="FC756" s="37"/>
      <c r="FD756" s="37"/>
      <c r="FE756" s="37"/>
      <c r="FF756" s="37"/>
      <c r="FG756" s="37"/>
      <c r="FH756" s="37"/>
      <c r="FI756" s="37"/>
      <c r="FJ756" s="37"/>
      <c r="FK756" s="37"/>
      <c r="FL756" s="37"/>
      <c r="FM756" s="37"/>
      <c r="FN756" s="37"/>
      <c r="FO756" s="37"/>
      <c r="FP756" s="37"/>
      <c r="FQ756" s="37"/>
      <c r="FR756" s="37"/>
      <c r="FS756" s="37"/>
      <c r="FT756" s="37"/>
      <c r="FU756" s="37"/>
      <c r="FV756" s="37"/>
      <c r="FW756" s="37"/>
      <c r="FX756" s="37"/>
      <c r="FY756" s="37"/>
      <c r="FZ756" s="37"/>
      <c r="GA756" s="194"/>
      <c r="GB756" s="194"/>
      <c r="GC756" s="194"/>
      <c r="GD756" s="194"/>
      <c r="GE756" s="194"/>
      <c r="GF756" s="194"/>
      <c r="GG756" s="194"/>
      <c r="GH756" s="194"/>
      <c r="GI756" s="194"/>
      <c r="GJ756" s="194"/>
      <c r="GK756" s="194"/>
      <c r="GL756" s="194"/>
      <c r="GM756" s="194">
        <f t="shared" si="74"/>
        <v>0</v>
      </c>
      <c r="GN756" s="194">
        <f t="shared" si="75"/>
        <v>0</v>
      </c>
      <c r="GO756" s="194"/>
      <c r="GP756" s="194"/>
      <c r="GQ756" s="194"/>
      <c r="GR756" s="194"/>
      <c r="GS756" s="194"/>
      <c r="GT756" s="194"/>
      <c r="GU756" s="194"/>
      <c r="GV756" s="194"/>
      <c r="GW756" s="194"/>
      <c r="GX756" s="194">
        <f t="shared" si="76"/>
        <v>0</v>
      </c>
      <c r="GY756" s="194"/>
      <c r="GZ756" s="194"/>
      <c r="HA756" s="194"/>
      <c r="HB756" s="194"/>
      <c r="HC756" s="194"/>
      <c r="HD756" s="194"/>
      <c r="HE756" s="194"/>
      <c r="HF756" s="194"/>
      <c r="HG756" s="194"/>
      <c r="HH756" s="194"/>
      <c r="HI756" s="194"/>
      <c r="HJ756" s="194"/>
      <c r="HK756" s="194"/>
      <c r="HL756" s="194"/>
      <c r="HM756" s="194"/>
      <c r="HN756" s="194"/>
      <c r="HO756" s="194"/>
      <c r="HP756" s="194"/>
      <c r="HQ756" s="194"/>
      <c r="HR756" s="194"/>
      <c r="HS756" s="194"/>
      <c r="HT756" s="194"/>
      <c r="HU756" s="194"/>
    </row>
    <row r="757" spans="1:229" x14ac:dyDescent="0.25">
      <c r="A757" s="17"/>
      <c r="B757" s="18"/>
      <c r="C757" s="18"/>
      <c r="D757" s="19"/>
      <c r="E757" s="18"/>
      <c r="F757" s="18"/>
      <c r="G757" s="36"/>
      <c r="H757" s="36"/>
      <c r="I757" s="36"/>
      <c r="J757" s="38"/>
      <c r="K757" s="38"/>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c r="DG757" s="37"/>
      <c r="DH757" s="37"/>
      <c r="DI757" s="37"/>
      <c r="DJ757" s="37"/>
      <c r="DK757" s="37"/>
      <c r="DL757" s="37"/>
      <c r="DM757" s="37"/>
      <c r="DN757" s="37"/>
      <c r="DO757" s="37"/>
      <c r="DP757" s="37"/>
      <c r="DQ757" s="37"/>
      <c r="DR757" s="37"/>
      <c r="DS757" s="37"/>
      <c r="DT757" s="37"/>
      <c r="DU757" s="37"/>
      <c r="DV757" s="37"/>
      <c r="DW757" s="37"/>
      <c r="DX757" s="37"/>
      <c r="DY757" s="37"/>
      <c r="DZ757" s="37"/>
      <c r="EA757" s="37"/>
      <c r="EB757" s="37"/>
      <c r="EC757" s="37"/>
      <c r="ED757" s="37"/>
      <c r="EE757" s="37"/>
      <c r="EF757" s="37"/>
      <c r="EG757" s="37"/>
      <c r="EH757" s="37"/>
      <c r="EI757" s="37"/>
      <c r="EJ757" s="37"/>
      <c r="EK757" s="37"/>
      <c r="EL757" s="37"/>
      <c r="EM757" s="37"/>
      <c r="EN757" s="37"/>
      <c r="EO757" s="37"/>
      <c r="EP757" s="37"/>
      <c r="EQ757" s="37"/>
      <c r="ER757" s="37"/>
      <c r="ES757" s="37"/>
      <c r="ET757" s="37"/>
      <c r="EU757" s="37"/>
      <c r="EV757" s="37"/>
      <c r="EW757" s="37"/>
      <c r="EX757" s="37"/>
      <c r="EY757" s="37"/>
      <c r="EZ757" s="37"/>
      <c r="FA757" s="37"/>
      <c r="FB757" s="37"/>
      <c r="FC757" s="37"/>
      <c r="FD757" s="37"/>
      <c r="FE757" s="37"/>
      <c r="FF757" s="37"/>
      <c r="FG757" s="37"/>
      <c r="FH757" s="37"/>
      <c r="FI757" s="37"/>
      <c r="FJ757" s="37"/>
      <c r="FK757" s="37"/>
      <c r="FL757" s="37"/>
      <c r="FM757" s="37"/>
      <c r="FN757" s="37"/>
      <c r="FO757" s="37"/>
      <c r="FP757" s="37"/>
      <c r="FQ757" s="37"/>
      <c r="FR757" s="37"/>
      <c r="FS757" s="37"/>
      <c r="FT757" s="37"/>
      <c r="FU757" s="37"/>
      <c r="FV757" s="37"/>
      <c r="FW757" s="37"/>
      <c r="FX757" s="37"/>
      <c r="FY757" s="37"/>
      <c r="FZ757" s="37"/>
      <c r="GA757" s="194"/>
      <c r="GB757" s="194"/>
      <c r="GC757" s="194"/>
      <c r="GD757" s="194"/>
      <c r="GE757" s="194"/>
      <c r="GF757" s="194"/>
      <c r="GG757" s="194"/>
      <c r="GH757" s="194"/>
      <c r="GI757" s="194"/>
      <c r="GJ757" s="194"/>
      <c r="GK757" s="194"/>
      <c r="GL757" s="194"/>
      <c r="GM757" s="194">
        <f t="shared" si="74"/>
        <v>0</v>
      </c>
      <c r="GN757" s="194">
        <f t="shared" si="75"/>
        <v>0</v>
      </c>
      <c r="GO757" s="194"/>
      <c r="GP757" s="194"/>
      <c r="GQ757" s="194"/>
      <c r="GR757" s="194"/>
      <c r="GS757" s="194"/>
      <c r="GT757" s="194"/>
      <c r="GU757" s="194"/>
      <c r="GV757" s="194"/>
      <c r="GW757" s="194"/>
      <c r="GX757" s="194">
        <f t="shared" si="76"/>
        <v>0</v>
      </c>
      <c r="GY757" s="194"/>
      <c r="GZ757" s="194"/>
      <c r="HA757" s="194"/>
      <c r="HB757" s="194"/>
      <c r="HC757" s="194"/>
      <c r="HD757" s="194"/>
      <c r="HE757" s="194"/>
      <c r="HF757" s="194"/>
      <c r="HG757" s="194"/>
      <c r="HH757" s="194"/>
      <c r="HI757" s="194"/>
      <c r="HJ757" s="194"/>
      <c r="HK757" s="194"/>
      <c r="HL757" s="194"/>
      <c r="HM757" s="194"/>
      <c r="HN757" s="194"/>
      <c r="HO757" s="194"/>
      <c r="HP757" s="194"/>
      <c r="HQ757" s="194"/>
      <c r="HR757" s="194"/>
      <c r="HS757" s="194"/>
      <c r="HT757" s="194"/>
      <c r="HU757" s="194"/>
    </row>
    <row r="758" spans="1:229" x14ac:dyDescent="0.25">
      <c r="A758" s="17"/>
      <c r="B758" s="18"/>
      <c r="C758" s="18"/>
      <c r="D758" s="19"/>
      <c r="E758" s="18"/>
      <c r="F758" s="18"/>
      <c r="G758" s="36"/>
      <c r="H758" s="36"/>
      <c r="I758" s="36"/>
      <c r="J758" s="38"/>
      <c r="K758" s="38"/>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c r="DG758" s="37"/>
      <c r="DH758" s="37"/>
      <c r="DI758" s="37"/>
      <c r="DJ758" s="37"/>
      <c r="DK758" s="37"/>
      <c r="DL758" s="37"/>
      <c r="DM758" s="37"/>
      <c r="DN758" s="37"/>
      <c r="DO758" s="37"/>
      <c r="DP758" s="37"/>
      <c r="DQ758" s="37"/>
      <c r="DR758" s="37"/>
      <c r="DS758" s="37"/>
      <c r="DT758" s="37"/>
      <c r="DU758" s="37"/>
      <c r="DV758" s="37"/>
      <c r="DW758" s="37"/>
      <c r="DX758" s="37"/>
      <c r="DY758" s="37"/>
      <c r="DZ758" s="37"/>
      <c r="EA758" s="37"/>
      <c r="EB758" s="37"/>
      <c r="EC758" s="37"/>
      <c r="ED758" s="37"/>
      <c r="EE758" s="37"/>
      <c r="EF758" s="37"/>
      <c r="EG758" s="37"/>
      <c r="EH758" s="37"/>
      <c r="EI758" s="37"/>
      <c r="EJ758" s="37"/>
      <c r="EK758" s="37"/>
      <c r="EL758" s="37"/>
      <c r="EM758" s="37"/>
      <c r="EN758" s="37"/>
      <c r="EO758" s="37"/>
      <c r="EP758" s="37"/>
      <c r="EQ758" s="37"/>
      <c r="ER758" s="37"/>
      <c r="ES758" s="37"/>
      <c r="ET758" s="37"/>
      <c r="EU758" s="37"/>
      <c r="EV758" s="37"/>
      <c r="EW758" s="37"/>
      <c r="EX758" s="37"/>
      <c r="EY758" s="37"/>
      <c r="EZ758" s="37"/>
      <c r="FA758" s="37"/>
      <c r="FB758" s="37"/>
      <c r="FC758" s="37"/>
      <c r="FD758" s="37"/>
      <c r="FE758" s="37"/>
      <c r="FF758" s="37"/>
      <c r="FG758" s="37"/>
      <c r="FH758" s="37"/>
      <c r="FI758" s="37"/>
      <c r="FJ758" s="37"/>
      <c r="FK758" s="37"/>
      <c r="FL758" s="37"/>
      <c r="FM758" s="37"/>
      <c r="FN758" s="37"/>
      <c r="FO758" s="37"/>
      <c r="FP758" s="37"/>
      <c r="FQ758" s="37"/>
      <c r="FR758" s="37"/>
      <c r="FS758" s="37"/>
      <c r="FT758" s="37"/>
      <c r="FU758" s="37"/>
      <c r="FV758" s="37"/>
      <c r="FW758" s="37"/>
      <c r="FX758" s="37"/>
      <c r="FY758" s="37"/>
      <c r="FZ758" s="37"/>
      <c r="GA758" s="194"/>
      <c r="GB758" s="194"/>
      <c r="GC758" s="194"/>
      <c r="GD758" s="194"/>
      <c r="GE758" s="194"/>
      <c r="GF758" s="194"/>
      <c r="GG758" s="194"/>
      <c r="GH758" s="194"/>
      <c r="GI758" s="194"/>
      <c r="GJ758" s="194"/>
      <c r="GK758" s="194"/>
      <c r="GL758" s="194"/>
      <c r="GM758" s="194">
        <f t="shared" si="74"/>
        <v>0</v>
      </c>
      <c r="GN758" s="194">
        <f t="shared" si="75"/>
        <v>0</v>
      </c>
      <c r="GO758" s="194"/>
      <c r="GP758" s="194"/>
      <c r="GQ758" s="194"/>
      <c r="GR758" s="194"/>
      <c r="GS758" s="194"/>
      <c r="GT758" s="194"/>
      <c r="GU758" s="194"/>
      <c r="GV758" s="194"/>
      <c r="GW758" s="194"/>
      <c r="GX758" s="194">
        <f t="shared" si="76"/>
        <v>0</v>
      </c>
      <c r="GY758" s="194"/>
      <c r="GZ758" s="194"/>
      <c r="HA758" s="194"/>
      <c r="HB758" s="194"/>
      <c r="HC758" s="194"/>
      <c r="HD758" s="194"/>
      <c r="HE758" s="194"/>
      <c r="HF758" s="194"/>
      <c r="HG758" s="194"/>
      <c r="HH758" s="194"/>
      <c r="HI758" s="194"/>
      <c r="HJ758" s="194"/>
      <c r="HK758" s="194"/>
      <c r="HL758" s="194"/>
      <c r="HM758" s="194"/>
      <c r="HN758" s="194"/>
      <c r="HO758" s="194"/>
      <c r="HP758" s="194"/>
      <c r="HQ758" s="194"/>
      <c r="HR758" s="194"/>
      <c r="HS758" s="194"/>
      <c r="HT758" s="194"/>
      <c r="HU758" s="194"/>
    </row>
    <row r="759" spans="1:229" x14ac:dyDescent="0.25">
      <c r="A759" s="17"/>
      <c r="B759" s="18"/>
      <c r="C759" s="18"/>
      <c r="D759" s="19"/>
      <c r="E759" s="18"/>
      <c r="F759" s="18"/>
      <c r="G759" s="36"/>
      <c r="H759" s="36"/>
      <c r="I759" s="36"/>
      <c r="J759" s="38"/>
      <c r="K759" s="38"/>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c r="DG759" s="37"/>
      <c r="DH759" s="37"/>
      <c r="DI759" s="37"/>
      <c r="DJ759" s="37"/>
      <c r="DK759" s="37"/>
      <c r="DL759" s="37"/>
      <c r="DM759" s="37"/>
      <c r="DN759" s="37"/>
      <c r="DO759" s="37"/>
      <c r="DP759" s="37"/>
      <c r="DQ759" s="37"/>
      <c r="DR759" s="37"/>
      <c r="DS759" s="37"/>
      <c r="DT759" s="37"/>
      <c r="DU759" s="37"/>
      <c r="DV759" s="37"/>
      <c r="DW759" s="37"/>
      <c r="DX759" s="37"/>
      <c r="DY759" s="37"/>
      <c r="DZ759" s="37"/>
      <c r="EA759" s="37"/>
      <c r="EB759" s="37"/>
      <c r="EC759" s="37"/>
      <c r="ED759" s="37"/>
      <c r="EE759" s="37"/>
      <c r="EF759" s="37"/>
      <c r="EG759" s="37"/>
      <c r="EH759" s="37"/>
      <c r="EI759" s="37"/>
      <c r="EJ759" s="37"/>
      <c r="EK759" s="37"/>
      <c r="EL759" s="37"/>
      <c r="EM759" s="37"/>
      <c r="EN759" s="37"/>
      <c r="EO759" s="37"/>
      <c r="EP759" s="37"/>
      <c r="EQ759" s="37"/>
      <c r="ER759" s="37"/>
      <c r="ES759" s="37"/>
      <c r="ET759" s="37"/>
      <c r="EU759" s="37"/>
      <c r="EV759" s="37"/>
      <c r="EW759" s="37"/>
      <c r="EX759" s="37"/>
      <c r="EY759" s="37"/>
      <c r="EZ759" s="37"/>
      <c r="FA759" s="37"/>
      <c r="FB759" s="37"/>
      <c r="FC759" s="37"/>
      <c r="FD759" s="37"/>
      <c r="FE759" s="37"/>
      <c r="FF759" s="37"/>
      <c r="FG759" s="37"/>
      <c r="FH759" s="37"/>
      <c r="FI759" s="37"/>
      <c r="FJ759" s="37"/>
      <c r="FK759" s="37"/>
      <c r="FL759" s="37"/>
      <c r="FM759" s="37"/>
      <c r="FN759" s="37"/>
      <c r="FO759" s="37"/>
      <c r="FP759" s="37"/>
      <c r="FQ759" s="37"/>
      <c r="FR759" s="37"/>
      <c r="FS759" s="37"/>
      <c r="FT759" s="37"/>
      <c r="FU759" s="37"/>
      <c r="FV759" s="37"/>
      <c r="FW759" s="37"/>
      <c r="FX759" s="37"/>
      <c r="FY759" s="37"/>
      <c r="FZ759" s="37"/>
      <c r="GA759" s="194"/>
      <c r="GB759" s="194"/>
      <c r="GC759" s="194"/>
      <c r="GD759" s="194"/>
      <c r="GE759" s="194"/>
      <c r="GF759" s="194"/>
      <c r="GG759" s="194"/>
      <c r="GH759" s="194"/>
      <c r="GI759" s="194"/>
      <c r="GJ759" s="194"/>
      <c r="GK759" s="194"/>
      <c r="GL759" s="194"/>
      <c r="GM759" s="194">
        <f t="shared" si="74"/>
        <v>0</v>
      </c>
      <c r="GN759" s="194">
        <f t="shared" si="75"/>
        <v>0</v>
      </c>
      <c r="GO759" s="194"/>
      <c r="GP759" s="194"/>
      <c r="GQ759" s="194"/>
      <c r="GR759" s="194"/>
      <c r="GS759" s="194"/>
      <c r="GT759" s="194"/>
      <c r="GU759" s="194"/>
      <c r="GV759" s="194"/>
      <c r="GW759" s="194"/>
      <c r="GX759" s="194">
        <f t="shared" si="76"/>
        <v>0</v>
      </c>
      <c r="GY759" s="194"/>
      <c r="GZ759" s="194"/>
      <c r="HA759" s="194"/>
      <c r="HB759" s="194"/>
      <c r="HC759" s="194"/>
      <c r="HD759" s="194"/>
      <c r="HE759" s="194"/>
      <c r="HF759" s="194"/>
      <c r="HG759" s="194"/>
      <c r="HH759" s="194"/>
      <c r="HI759" s="194"/>
      <c r="HJ759" s="194"/>
      <c r="HK759" s="194"/>
      <c r="HL759" s="194"/>
      <c r="HM759" s="194"/>
      <c r="HN759" s="194"/>
      <c r="HO759" s="194"/>
      <c r="HP759" s="194"/>
      <c r="HQ759" s="194"/>
      <c r="HR759" s="194"/>
      <c r="HS759" s="194"/>
      <c r="HT759" s="194"/>
      <c r="HU759" s="194"/>
    </row>
    <row r="760" spans="1:229" x14ac:dyDescent="0.25">
      <c r="A760" s="17"/>
      <c r="B760" s="18"/>
      <c r="C760" s="18"/>
      <c r="D760" s="19"/>
      <c r="E760" s="18"/>
      <c r="F760" s="18"/>
      <c r="G760" s="36"/>
      <c r="H760" s="36"/>
      <c r="I760" s="36"/>
      <c r="J760" s="38"/>
      <c r="K760" s="38"/>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c r="DG760" s="37"/>
      <c r="DH760" s="37"/>
      <c r="DI760" s="37"/>
      <c r="DJ760" s="37"/>
      <c r="DK760" s="37"/>
      <c r="DL760" s="37"/>
      <c r="DM760" s="37"/>
      <c r="DN760" s="37"/>
      <c r="DO760" s="37"/>
      <c r="DP760" s="37"/>
      <c r="DQ760" s="37"/>
      <c r="DR760" s="37"/>
      <c r="DS760" s="37"/>
      <c r="DT760" s="37"/>
      <c r="DU760" s="37"/>
      <c r="DV760" s="37"/>
      <c r="DW760" s="37"/>
      <c r="DX760" s="37"/>
      <c r="DY760" s="37"/>
      <c r="DZ760" s="37"/>
      <c r="EA760" s="37"/>
      <c r="EB760" s="37"/>
      <c r="EC760" s="37"/>
      <c r="ED760" s="37"/>
      <c r="EE760" s="37"/>
      <c r="EF760" s="37"/>
      <c r="EG760" s="37"/>
      <c r="EH760" s="37"/>
      <c r="EI760" s="37"/>
      <c r="EJ760" s="37"/>
      <c r="EK760" s="37"/>
      <c r="EL760" s="37"/>
      <c r="EM760" s="37"/>
      <c r="EN760" s="37"/>
      <c r="EO760" s="37"/>
      <c r="EP760" s="37"/>
      <c r="EQ760" s="37"/>
      <c r="ER760" s="37"/>
      <c r="ES760" s="37"/>
      <c r="ET760" s="37"/>
      <c r="EU760" s="37"/>
      <c r="EV760" s="37"/>
      <c r="EW760" s="37"/>
      <c r="EX760" s="37"/>
      <c r="EY760" s="37"/>
      <c r="EZ760" s="37"/>
      <c r="FA760" s="37"/>
      <c r="FB760" s="37"/>
      <c r="FC760" s="37"/>
      <c r="FD760" s="37"/>
      <c r="FE760" s="37"/>
      <c r="FF760" s="37"/>
      <c r="FG760" s="37"/>
      <c r="FH760" s="37"/>
      <c r="FI760" s="37"/>
      <c r="FJ760" s="37"/>
      <c r="FK760" s="37"/>
      <c r="FL760" s="37"/>
      <c r="FM760" s="37"/>
      <c r="FN760" s="37"/>
      <c r="FO760" s="37"/>
      <c r="FP760" s="37"/>
      <c r="FQ760" s="37"/>
      <c r="FR760" s="37"/>
      <c r="FS760" s="37"/>
      <c r="FT760" s="37"/>
      <c r="FU760" s="37"/>
      <c r="FV760" s="37"/>
      <c r="FW760" s="37"/>
      <c r="FX760" s="37"/>
      <c r="FY760" s="37"/>
      <c r="FZ760" s="37"/>
      <c r="GA760" s="194"/>
      <c r="GB760" s="194"/>
      <c r="GC760" s="194"/>
      <c r="GD760" s="194"/>
      <c r="GE760" s="194"/>
      <c r="GF760" s="194"/>
      <c r="GG760" s="194"/>
      <c r="GH760" s="194"/>
      <c r="GI760" s="194"/>
      <c r="GJ760" s="194"/>
      <c r="GK760" s="194"/>
      <c r="GL760" s="194"/>
      <c r="GM760" s="194">
        <f t="shared" si="74"/>
        <v>0</v>
      </c>
      <c r="GN760" s="194">
        <f t="shared" si="75"/>
        <v>0</v>
      </c>
      <c r="GO760" s="194"/>
      <c r="GP760" s="194"/>
      <c r="GQ760" s="194"/>
      <c r="GR760" s="194"/>
      <c r="GS760" s="194"/>
      <c r="GT760" s="194"/>
      <c r="GU760" s="194"/>
      <c r="GV760" s="194"/>
      <c r="GW760" s="194"/>
      <c r="GX760" s="194">
        <f t="shared" si="76"/>
        <v>0</v>
      </c>
      <c r="GY760" s="194"/>
      <c r="GZ760" s="194"/>
      <c r="HA760" s="194"/>
      <c r="HB760" s="194"/>
      <c r="HC760" s="194"/>
      <c r="HD760" s="194"/>
      <c r="HE760" s="194"/>
      <c r="HF760" s="194"/>
      <c r="HG760" s="194"/>
      <c r="HH760" s="194"/>
      <c r="HI760" s="194"/>
      <c r="HJ760" s="194"/>
      <c r="HK760" s="194"/>
      <c r="HL760" s="194"/>
      <c r="HM760" s="194"/>
      <c r="HN760" s="194"/>
      <c r="HO760" s="194"/>
      <c r="HP760" s="194"/>
      <c r="HQ760" s="194"/>
      <c r="HR760" s="194"/>
      <c r="HS760" s="194"/>
      <c r="HT760" s="194"/>
      <c r="HU760" s="194"/>
    </row>
    <row r="761" spans="1:229" x14ac:dyDescent="0.25">
      <c r="A761" s="17"/>
      <c r="B761" s="18"/>
      <c r="C761" s="18"/>
      <c r="D761" s="19"/>
      <c r="E761" s="18"/>
      <c r="F761" s="18"/>
      <c r="G761" s="36"/>
      <c r="H761" s="36"/>
      <c r="I761" s="36"/>
      <c r="J761" s="38"/>
      <c r="K761" s="38"/>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c r="DG761" s="37"/>
      <c r="DH761" s="37"/>
      <c r="DI761" s="37"/>
      <c r="DJ761" s="37"/>
      <c r="DK761" s="37"/>
      <c r="DL761" s="37"/>
      <c r="DM761" s="37"/>
      <c r="DN761" s="37"/>
      <c r="DO761" s="37"/>
      <c r="DP761" s="37"/>
      <c r="DQ761" s="37"/>
      <c r="DR761" s="37"/>
      <c r="DS761" s="37"/>
      <c r="DT761" s="37"/>
      <c r="DU761" s="37"/>
      <c r="DV761" s="37"/>
      <c r="DW761" s="37"/>
      <c r="DX761" s="37"/>
      <c r="DY761" s="37"/>
      <c r="DZ761" s="37"/>
      <c r="EA761" s="37"/>
      <c r="EB761" s="37"/>
      <c r="EC761" s="37"/>
      <c r="ED761" s="37"/>
      <c r="EE761" s="37"/>
      <c r="EF761" s="37"/>
      <c r="EG761" s="37"/>
      <c r="EH761" s="37"/>
      <c r="EI761" s="37"/>
      <c r="EJ761" s="37"/>
      <c r="EK761" s="37"/>
      <c r="EL761" s="37"/>
      <c r="EM761" s="37"/>
      <c r="EN761" s="37"/>
      <c r="EO761" s="37"/>
      <c r="EP761" s="37"/>
      <c r="EQ761" s="37"/>
      <c r="ER761" s="37"/>
      <c r="ES761" s="37"/>
      <c r="ET761" s="37"/>
      <c r="EU761" s="37"/>
      <c r="EV761" s="37"/>
      <c r="EW761" s="37"/>
      <c r="EX761" s="37"/>
      <c r="EY761" s="37"/>
      <c r="EZ761" s="37"/>
      <c r="FA761" s="37"/>
      <c r="FB761" s="37"/>
      <c r="FC761" s="37"/>
      <c r="FD761" s="37"/>
      <c r="FE761" s="37"/>
      <c r="FF761" s="37"/>
      <c r="FG761" s="37"/>
      <c r="FH761" s="37"/>
      <c r="FI761" s="37"/>
      <c r="FJ761" s="37"/>
      <c r="FK761" s="37"/>
      <c r="FL761" s="37"/>
      <c r="FM761" s="37"/>
      <c r="FN761" s="37"/>
      <c r="FO761" s="37"/>
      <c r="FP761" s="37"/>
      <c r="FQ761" s="37"/>
      <c r="FR761" s="37"/>
      <c r="FS761" s="37"/>
      <c r="FT761" s="37"/>
      <c r="FU761" s="37"/>
      <c r="FV761" s="37"/>
      <c r="FW761" s="37"/>
      <c r="FX761" s="37"/>
      <c r="FY761" s="37"/>
      <c r="FZ761" s="37"/>
      <c r="GA761" s="194"/>
      <c r="GB761" s="194"/>
      <c r="GC761" s="194"/>
      <c r="GD761" s="194"/>
      <c r="GE761" s="194"/>
      <c r="GF761" s="194"/>
      <c r="GG761" s="194"/>
      <c r="GH761" s="194"/>
      <c r="GI761" s="194"/>
      <c r="GJ761" s="194"/>
      <c r="GK761" s="194"/>
      <c r="GL761" s="194"/>
      <c r="GM761" s="194">
        <f t="shared" si="74"/>
        <v>0</v>
      </c>
      <c r="GN761" s="194">
        <f t="shared" si="75"/>
        <v>0</v>
      </c>
      <c r="GO761" s="194"/>
      <c r="GP761" s="194"/>
      <c r="GQ761" s="194"/>
      <c r="GR761" s="194"/>
      <c r="GS761" s="194"/>
      <c r="GT761" s="194"/>
      <c r="GU761" s="194"/>
      <c r="GV761" s="194"/>
      <c r="GW761" s="194"/>
      <c r="GX761" s="194">
        <f t="shared" si="76"/>
        <v>0</v>
      </c>
      <c r="GY761" s="194"/>
      <c r="GZ761" s="194"/>
      <c r="HA761" s="194"/>
      <c r="HB761" s="194"/>
      <c r="HC761" s="194"/>
      <c r="HD761" s="194"/>
      <c r="HE761" s="194"/>
      <c r="HF761" s="194"/>
      <c r="HG761" s="194"/>
      <c r="HH761" s="194"/>
      <c r="HI761" s="194"/>
      <c r="HJ761" s="194"/>
      <c r="HK761" s="194"/>
      <c r="HL761" s="194"/>
      <c r="HM761" s="194"/>
      <c r="HN761" s="194"/>
      <c r="HO761" s="194"/>
      <c r="HP761" s="194"/>
      <c r="HQ761" s="194"/>
      <c r="HR761" s="194"/>
      <c r="HS761" s="194"/>
      <c r="HT761" s="194"/>
      <c r="HU761" s="194"/>
    </row>
    <row r="762" spans="1:229" x14ac:dyDescent="0.25">
      <c r="A762" s="17"/>
      <c r="B762" s="18"/>
      <c r="C762" s="18"/>
      <c r="D762" s="19"/>
      <c r="E762" s="18"/>
      <c r="F762" s="18"/>
      <c r="G762" s="36"/>
      <c r="H762" s="36"/>
      <c r="I762" s="36"/>
      <c r="J762" s="38"/>
      <c r="K762" s="38"/>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c r="DG762" s="37"/>
      <c r="DH762" s="37"/>
      <c r="DI762" s="37"/>
      <c r="DJ762" s="37"/>
      <c r="DK762" s="37"/>
      <c r="DL762" s="37"/>
      <c r="DM762" s="37"/>
      <c r="DN762" s="37"/>
      <c r="DO762" s="37"/>
      <c r="DP762" s="37"/>
      <c r="DQ762" s="37"/>
      <c r="DR762" s="37"/>
      <c r="DS762" s="37"/>
      <c r="DT762" s="37"/>
      <c r="DU762" s="37"/>
      <c r="DV762" s="37"/>
      <c r="DW762" s="37"/>
      <c r="DX762" s="37"/>
      <c r="DY762" s="37"/>
      <c r="DZ762" s="37"/>
      <c r="EA762" s="37"/>
      <c r="EB762" s="37"/>
      <c r="EC762" s="37"/>
      <c r="ED762" s="37"/>
      <c r="EE762" s="37"/>
      <c r="EF762" s="37"/>
      <c r="EG762" s="37"/>
      <c r="EH762" s="37"/>
      <c r="EI762" s="37"/>
      <c r="EJ762" s="37"/>
      <c r="EK762" s="37"/>
      <c r="EL762" s="37"/>
      <c r="EM762" s="37"/>
      <c r="EN762" s="37"/>
      <c r="EO762" s="37"/>
      <c r="EP762" s="37"/>
      <c r="EQ762" s="37"/>
      <c r="ER762" s="37"/>
      <c r="ES762" s="37"/>
      <c r="ET762" s="37"/>
      <c r="EU762" s="37"/>
      <c r="EV762" s="37"/>
      <c r="EW762" s="37"/>
      <c r="EX762" s="37"/>
      <c r="EY762" s="37"/>
      <c r="EZ762" s="37"/>
      <c r="FA762" s="37"/>
      <c r="FB762" s="37"/>
      <c r="FC762" s="37"/>
      <c r="FD762" s="37"/>
      <c r="FE762" s="37"/>
      <c r="FF762" s="37"/>
      <c r="FG762" s="37"/>
      <c r="FH762" s="37"/>
      <c r="FI762" s="37"/>
      <c r="FJ762" s="37"/>
      <c r="FK762" s="37"/>
      <c r="FL762" s="37"/>
      <c r="FM762" s="37"/>
      <c r="FN762" s="37"/>
      <c r="FO762" s="37"/>
      <c r="FP762" s="37"/>
      <c r="FQ762" s="37"/>
      <c r="FR762" s="37"/>
      <c r="FS762" s="37"/>
      <c r="FT762" s="37"/>
      <c r="FU762" s="37"/>
      <c r="FV762" s="37"/>
      <c r="FW762" s="37"/>
      <c r="FX762" s="37"/>
      <c r="FY762" s="37"/>
      <c r="FZ762" s="37"/>
      <c r="GA762" s="194"/>
      <c r="GB762" s="194"/>
      <c r="GC762" s="194"/>
      <c r="GD762" s="194"/>
      <c r="GE762" s="194"/>
      <c r="GF762" s="194"/>
      <c r="GG762" s="194"/>
      <c r="GH762" s="194"/>
      <c r="GI762" s="194"/>
      <c r="GJ762" s="194"/>
      <c r="GK762" s="194"/>
      <c r="GL762" s="194"/>
      <c r="GM762" s="194">
        <f t="shared" si="74"/>
        <v>0</v>
      </c>
      <c r="GN762" s="194">
        <f t="shared" si="75"/>
        <v>0</v>
      </c>
      <c r="GO762" s="194"/>
      <c r="GP762" s="194"/>
      <c r="GQ762" s="194"/>
      <c r="GR762" s="194"/>
      <c r="GS762" s="194"/>
      <c r="GT762" s="194"/>
      <c r="GU762" s="194"/>
      <c r="GV762" s="194"/>
      <c r="GW762" s="194"/>
      <c r="GX762" s="194">
        <f t="shared" si="76"/>
        <v>0</v>
      </c>
      <c r="GY762" s="194"/>
      <c r="GZ762" s="194"/>
      <c r="HA762" s="194"/>
      <c r="HB762" s="194"/>
      <c r="HC762" s="194"/>
      <c r="HD762" s="194"/>
      <c r="HE762" s="194"/>
      <c r="HF762" s="194"/>
      <c r="HG762" s="194"/>
      <c r="HH762" s="194"/>
      <c r="HI762" s="194"/>
      <c r="HJ762" s="194"/>
      <c r="HK762" s="194"/>
      <c r="HL762" s="194"/>
      <c r="HM762" s="194"/>
      <c r="HN762" s="194"/>
      <c r="HO762" s="194"/>
      <c r="HP762" s="194"/>
      <c r="HQ762" s="194"/>
      <c r="HR762" s="194"/>
      <c r="HS762" s="194"/>
      <c r="HT762" s="194"/>
      <c r="HU762" s="194"/>
    </row>
    <row r="763" spans="1:229" x14ac:dyDescent="0.25">
      <c r="A763" s="17"/>
      <c r="B763" s="18"/>
      <c r="C763" s="18"/>
      <c r="D763" s="19"/>
      <c r="E763" s="18"/>
      <c r="F763" s="18"/>
      <c r="G763" s="36"/>
      <c r="H763" s="36"/>
      <c r="I763" s="36"/>
      <c r="J763" s="38"/>
      <c r="K763" s="38"/>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c r="CT763" s="37"/>
      <c r="CU763" s="37"/>
      <c r="CV763" s="37"/>
      <c r="CW763" s="37"/>
      <c r="CX763" s="37"/>
      <c r="CY763" s="37"/>
      <c r="CZ763" s="37"/>
      <c r="DA763" s="37"/>
      <c r="DB763" s="37"/>
      <c r="DC763" s="37"/>
      <c r="DD763" s="37"/>
      <c r="DE763" s="37"/>
      <c r="DF763" s="37"/>
      <c r="DG763" s="37"/>
      <c r="DH763" s="37"/>
      <c r="DI763" s="37"/>
      <c r="DJ763" s="37"/>
      <c r="DK763" s="37"/>
      <c r="DL763" s="37"/>
      <c r="DM763" s="37"/>
      <c r="DN763" s="37"/>
      <c r="DO763" s="37"/>
      <c r="DP763" s="37"/>
      <c r="DQ763" s="37"/>
      <c r="DR763" s="37"/>
      <c r="DS763" s="37"/>
      <c r="DT763" s="37"/>
      <c r="DU763" s="37"/>
      <c r="DV763" s="37"/>
      <c r="DW763" s="37"/>
      <c r="DX763" s="37"/>
      <c r="DY763" s="37"/>
      <c r="DZ763" s="37"/>
      <c r="EA763" s="37"/>
      <c r="EB763" s="37"/>
      <c r="EC763" s="37"/>
      <c r="ED763" s="37"/>
      <c r="EE763" s="37"/>
      <c r="EF763" s="37"/>
      <c r="EG763" s="37"/>
      <c r="EH763" s="37"/>
      <c r="EI763" s="37"/>
      <c r="EJ763" s="37"/>
      <c r="EK763" s="37"/>
      <c r="EL763" s="37"/>
      <c r="EM763" s="37"/>
      <c r="EN763" s="37"/>
      <c r="EO763" s="37"/>
      <c r="EP763" s="37"/>
      <c r="EQ763" s="37"/>
      <c r="ER763" s="37"/>
      <c r="ES763" s="37"/>
      <c r="ET763" s="37"/>
      <c r="EU763" s="37"/>
      <c r="EV763" s="37"/>
      <c r="EW763" s="37"/>
      <c r="EX763" s="37"/>
      <c r="EY763" s="37"/>
      <c r="EZ763" s="37"/>
      <c r="FA763" s="37"/>
      <c r="FB763" s="37"/>
      <c r="FC763" s="37"/>
      <c r="FD763" s="37"/>
      <c r="FE763" s="37"/>
      <c r="FF763" s="37"/>
      <c r="FG763" s="37"/>
      <c r="FH763" s="37"/>
      <c r="FI763" s="37"/>
      <c r="FJ763" s="37"/>
      <c r="FK763" s="37"/>
      <c r="FL763" s="37"/>
      <c r="FM763" s="37"/>
      <c r="FN763" s="37"/>
      <c r="FO763" s="37"/>
      <c r="FP763" s="37"/>
      <c r="FQ763" s="37"/>
      <c r="FR763" s="37"/>
      <c r="FS763" s="37"/>
      <c r="FT763" s="37"/>
      <c r="FU763" s="37"/>
      <c r="FV763" s="37"/>
      <c r="FW763" s="37"/>
      <c r="FX763" s="37"/>
      <c r="FY763" s="37"/>
      <c r="FZ763" s="37"/>
      <c r="GA763" s="194"/>
      <c r="GB763" s="194"/>
      <c r="GC763" s="194"/>
      <c r="GD763" s="194"/>
      <c r="GE763" s="194"/>
      <c r="GF763" s="194"/>
      <c r="GG763" s="194"/>
      <c r="GH763" s="194"/>
      <c r="GI763" s="194"/>
      <c r="GJ763" s="194"/>
      <c r="GK763" s="194"/>
      <c r="GL763" s="194"/>
      <c r="GM763" s="194">
        <f t="shared" si="74"/>
        <v>0</v>
      </c>
      <c r="GN763" s="194">
        <f t="shared" si="75"/>
        <v>0</v>
      </c>
      <c r="GO763" s="194"/>
      <c r="GP763" s="194"/>
      <c r="GQ763" s="194"/>
      <c r="GR763" s="194"/>
      <c r="GS763" s="194"/>
      <c r="GT763" s="194"/>
      <c r="GU763" s="194"/>
      <c r="GV763" s="194"/>
      <c r="GW763" s="194"/>
      <c r="GX763" s="194">
        <f t="shared" si="76"/>
        <v>0</v>
      </c>
      <c r="GY763" s="194"/>
      <c r="GZ763" s="194"/>
      <c r="HA763" s="194"/>
      <c r="HB763" s="194"/>
      <c r="HC763" s="194"/>
      <c r="HD763" s="194"/>
      <c r="HE763" s="194"/>
      <c r="HF763" s="194"/>
      <c r="HG763" s="194"/>
      <c r="HH763" s="194"/>
      <c r="HI763" s="194"/>
      <c r="HJ763" s="194"/>
      <c r="HK763" s="194"/>
      <c r="HL763" s="194"/>
      <c r="HM763" s="194"/>
      <c r="HN763" s="194"/>
      <c r="HO763" s="194"/>
      <c r="HP763" s="194"/>
      <c r="HQ763" s="194"/>
      <c r="HR763" s="194"/>
      <c r="HS763" s="194"/>
      <c r="HT763" s="194"/>
      <c r="HU763" s="194"/>
    </row>
    <row r="764" spans="1:229" x14ac:dyDescent="0.25">
      <c r="A764" s="17"/>
      <c r="B764" s="18"/>
      <c r="C764" s="18"/>
      <c r="D764" s="19"/>
      <c r="E764" s="18"/>
      <c r="F764" s="18"/>
      <c r="G764" s="36"/>
      <c r="H764" s="36"/>
      <c r="I764" s="36"/>
      <c r="J764" s="38"/>
      <c r="K764" s="38"/>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c r="CT764" s="37"/>
      <c r="CU764" s="37"/>
      <c r="CV764" s="37"/>
      <c r="CW764" s="37"/>
      <c r="CX764" s="37"/>
      <c r="CY764" s="37"/>
      <c r="CZ764" s="37"/>
      <c r="DA764" s="37"/>
      <c r="DB764" s="37"/>
      <c r="DC764" s="37"/>
      <c r="DD764" s="37"/>
      <c r="DE764" s="37"/>
      <c r="DF764" s="37"/>
      <c r="DG764" s="37"/>
      <c r="DH764" s="37"/>
      <c r="DI764" s="37"/>
      <c r="DJ764" s="37"/>
      <c r="DK764" s="37"/>
      <c r="DL764" s="37"/>
      <c r="DM764" s="37"/>
      <c r="DN764" s="37"/>
      <c r="DO764" s="37"/>
      <c r="DP764" s="37"/>
      <c r="DQ764" s="37"/>
      <c r="DR764" s="37"/>
      <c r="DS764" s="37"/>
      <c r="DT764" s="37"/>
      <c r="DU764" s="37"/>
      <c r="DV764" s="37"/>
      <c r="DW764" s="37"/>
      <c r="DX764" s="37"/>
      <c r="DY764" s="37"/>
      <c r="DZ764" s="37"/>
      <c r="EA764" s="37"/>
      <c r="EB764" s="37"/>
      <c r="EC764" s="37"/>
      <c r="ED764" s="37"/>
      <c r="EE764" s="37"/>
      <c r="EF764" s="37"/>
      <c r="EG764" s="37"/>
      <c r="EH764" s="37"/>
      <c r="EI764" s="37"/>
      <c r="EJ764" s="37"/>
      <c r="EK764" s="37"/>
      <c r="EL764" s="37"/>
      <c r="EM764" s="37"/>
      <c r="EN764" s="37"/>
      <c r="EO764" s="37"/>
      <c r="EP764" s="37"/>
      <c r="EQ764" s="37"/>
      <c r="ER764" s="37"/>
      <c r="ES764" s="37"/>
      <c r="ET764" s="37"/>
      <c r="EU764" s="37"/>
      <c r="EV764" s="37"/>
      <c r="EW764" s="37"/>
      <c r="EX764" s="37"/>
      <c r="EY764" s="37"/>
      <c r="EZ764" s="37"/>
      <c r="FA764" s="37"/>
      <c r="FB764" s="37"/>
      <c r="FC764" s="37"/>
      <c r="FD764" s="37"/>
      <c r="FE764" s="37"/>
      <c r="FF764" s="37"/>
      <c r="FG764" s="37"/>
      <c r="FH764" s="37"/>
      <c r="FI764" s="37"/>
      <c r="FJ764" s="37"/>
      <c r="FK764" s="37"/>
      <c r="FL764" s="37"/>
      <c r="FM764" s="37"/>
      <c r="FN764" s="37"/>
      <c r="FO764" s="37"/>
      <c r="FP764" s="37"/>
      <c r="FQ764" s="37"/>
      <c r="FR764" s="37"/>
      <c r="FS764" s="37"/>
      <c r="FT764" s="37"/>
      <c r="FU764" s="37"/>
      <c r="FV764" s="37"/>
      <c r="FW764" s="37"/>
      <c r="FX764" s="37"/>
      <c r="FY764" s="37"/>
      <c r="FZ764" s="37"/>
      <c r="GA764" s="194"/>
      <c r="GB764" s="194"/>
      <c r="GC764" s="194"/>
      <c r="GD764" s="194"/>
      <c r="GE764" s="194"/>
      <c r="GF764" s="194"/>
      <c r="GG764" s="194"/>
      <c r="GH764" s="194"/>
      <c r="GI764" s="194"/>
      <c r="GJ764" s="194"/>
      <c r="GK764" s="194"/>
      <c r="GL764" s="194"/>
      <c r="GM764" s="194">
        <f t="shared" si="74"/>
        <v>0</v>
      </c>
      <c r="GN764" s="194">
        <f t="shared" si="75"/>
        <v>0</v>
      </c>
      <c r="GO764" s="194"/>
      <c r="GP764" s="194"/>
      <c r="GQ764" s="194"/>
      <c r="GR764" s="194"/>
      <c r="GS764" s="194"/>
      <c r="GT764" s="194"/>
      <c r="GU764" s="194"/>
      <c r="GV764" s="194"/>
      <c r="GW764" s="194"/>
      <c r="GX764" s="194">
        <f t="shared" si="76"/>
        <v>0</v>
      </c>
      <c r="GY764" s="194"/>
      <c r="GZ764" s="194"/>
      <c r="HA764" s="194"/>
      <c r="HB764" s="194"/>
      <c r="HC764" s="194"/>
      <c r="HD764" s="194"/>
      <c r="HE764" s="194"/>
      <c r="HF764" s="194"/>
      <c r="HG764" s="194"/>
      <c r="HH764" s="194"/>
      <c r="HI764" s="194"/>
      <c r="HJ764" s="194"/>
      <c r="HK764" s="194"/>
      <c r="HL764" s="194"/>
      <c r="HM764" s="194"/>
      <c r="HN764" s="194"/>
      <c r="HO764" s="194"/>
      <c r="HP764" s="194"/>
      <c r="HQ764" s="194"/>
      <c r="HR764" s="194"/>
      <c r="HS764" s="194"/>
      <c r="HT764" s="194"/>
      <c r="HU764" s="194"/>
    </row>
    <row r="765" spans="1:229" x14ac:dyDescent="0.25">
      <c r="A765" s="17"/>
      <c r="B765" s="18"/>
      <c r="C765" s="18"/>
      <c r="D765" s="19"/>
      <c r="E765" s="18"/>
      <c r="F765" s="18"/>
      <c r="G765" s="36"/>
      <c r="H765" s="36"/>
      <c r="I765" s="36"/>
      <c r="J765" s="38"/>
      <c r="K765" s="38"/>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c r="CT765" s="37"/>
      <c r="CU765" s="37"/>
      <c r="CV765" s="37"/>
      <c r="CW765" s="37"/>
      <c r="CX765" s="37"/>
      <c r="CY765" s="37"/>
      <c r="CZ765" s="37"/>
      <c r="DA765" s="37"/>
      <c r="DB765" s="37"/>
      <c r="DC765" s="37"/>
      <c r="DD765" s="37"/>
      <c r="DE765" s="37"/>
      <c r="DF765" s="37"/>
      <c r="DG765" s="37"/>
      <c r="DH765" s="37"/>
      <c r="DI765" s="37"/>
      <c r="DJ765" s="37"/>
      <c r="DK765" s="37"/>
      <c r="DL765" s="37"/>
      <c r="DM765" s="37"/>
      <c r="DN765" s="37"/>
      <c r="DO765" s="37"/>
      <c r="DP765" s="37"/>
      <c r="DQ765" s="37"/>
      <c r="DR765" s="37"/>
      <c r="DS765" s="37"/>
      <c r="DT765" s="37"/>
      <c r="DU765" s="37"/>
      <c r="DV765" s="37"/>
      <c r="DW765" s="37"/>
      <c r="DX765" s="37"/>
      <c r="DY765" s="37"/>
      <c r="DZ765" s="37"/>
      <c r="EA765" s="37"/>
      <c r="EB765" s="37"/>
      <c r="EC765" s="37"/>
      <c r="ED765" s="37"/>
      <c r="EE765" s="37"/>
      <c r="EF765" s="37"/>
      <c r="EG765" s="37"/>
      <c r="EH765" s="37"/>
      <c r="EI765" s="37"/>
      <c r="EJ765" s="37"/>
      <c r="EK765" s="37"/>
      <c r="EL765" s="37"/>
      <c r="EM765" s="37"/>
      <c r="EN765" s="37"/>
      <c r="EO765" s="37"/>
      <c r="EP765" s="37"/>
      <c r="EQ765" s="37"/>
      <c r="ER765" s="37"/>
      <c r="ES765" s="37"/>
      <c r="ET765" s="37"/>
      <c r="EU765" s="37"/>
      <c r="EV765" s="37"/>
      <c r="EW765" s="37"/>
      <c r="EX765" s="37"/>
      <c r="EY765" s="37"/>
      <c r="EZ765" s="37"/>
      <c r="FA765" s="37"/>
      <c r="FB765" s="37"/>
      <c r="FC765" s="37"/>
      <c r="FD765" s="37"/>
      <c r="FE765" s="37"/>
      <c r="FF765" s="37"/>
      <c r="FG765" s="37"/>
      <c r="FH765" s="37"/>
      <c r="FI765" s="37"/>
      <c r="FJ765" s="37"/>
      <c r="FK765" s="37"/>
      <c r="FL765" s="37"/>
      <c r="FM765" s="37"/>
      <c r="FN765" s="37"/>
      <c r="FO765" s="37"/>
      <c r="FP765" s="37"/>
      <c r="FQ765" s="37"/>
      <c r="FR765" s="37"/>
      <c r="FS765" s="37"/>
      <c r="FT765" s="37"/>
      <c r="FU765" s="37"/>
      <c r="FV765" s="37"/>
      <c r="FW765" s="37"/>
      <c r="FX765" s="37"/>
      <c r="FY765" s="37"/>
      <c r="FZ765" s="37"/>
      <c r="GA765" s="194"/>
      <c r="GB765" s="194"/>
      <c r="GC765" s="194"/>
      <c r="GD765" s="194"/>
      <c r="GE765" s="194"/>
      <c r="GF765" s="194"/>
      <c r="GG765" s="194"/>
      <c r="GH765" s="194"/>
      <c r="GI765" s="194"/>
      <c r="GJ765" s="194"/>
      <c r="GK765" s="194"/>
      <c r="GL765" s="194"/>
      <c r="GM765" s="194">
        <f t="shared" si="74"/>
        <v>0</v>
      </c>
      <c r="GN765" s="194">
        <f t="shared" si="75"/>
        <v>0</v>
      </c>
      <c r="GO765" s="194"/>
      <c r="GP765" s="194"/>
      <c r="GQ765" s="194"/>
      <c r="GR765" s="194"/>
      <c r="GS765" s="194"/>
      <c r="GT765" s="194"/>
      <c r="GU765" s="194"/>
      <c r="GV765" s="194"/>
      <c r="GW765" s="194"/>
      <c r="GX765" s="194">
        <f t="shared" si="76"/>
        <v>0</v>
      </c>
      <c r="GY765" s="194"/>
      <c r="GZ765" s="194"/>
      <c r="HA765" s="194"/>
      <c r="HB765" s="194"/>
      <c r="HC765" s="194"/>
      <c r="HD765" s="194"/>
      <c r="HE765" s="194"/>
      <c r="HF765" s="194"/>
      <c r="HG765" s="194"/>
      <c r="HH765" s="194"/>
      <c r="HI765" s="194"/>
      <c r="HJ765" s="194"/>
      <c r="HK765" s="194"/>
      <c r="HL765" s="194"/>
      <c r="HM765" s="194"/>
      <c r="HN765" s="194"/>
      <c r="HO765" s="194"/>
      <c r="HP765" s="194"/>
      <c r="HQ765" s="194"/>
      <c r="HR765" s="194"/>
      <c r="HS765" s="194"/>
      <c r="HT765" s="194"/>
      <c r="HU765" s="194"/>
    </row>
    <row r="766" spans="1:229" x14ac:dyDescent="0.25">
      <c r="A766" s="17"/>
      <c r="B766" s="18"/>
      <c r="C766" s="18"/>
      <c r="D766" s="19"/>
      <c r="E766" s="18"/>
      <c r="F766" s="18"/>
      <c r="G766" s="36"/>
      <c r="H766" s="36"/>
      <c r="I766" s="36"/>
      <c r="J766" s="38"/>
      <c r="K766" s="38"/>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c r="CT766" s="37"/>
      <c r="CU766" s="37"/>
      <c r="CV766" s="37"/>
      <c r="CW766" s="37"/>
      <c r="CX766" s="37"/>
      <c r="CY766" s="37"/>
      <c r="CZ766" s="37"/>
      <c r="DA766" s="37"/>
      <c r="DB766" s="37"/>
      <c r="DC766" s="37"/>
      <c r="DD766" s="37"/>
      <c r="DE766" s="37"/>
      <c r="DF766" s="37"/>
      <c r="DG766" s="37"/>
      <c r="DH766" s="37"/>
      <c r="DI766" s="37"/>
      <c r="DJ766" s="37"/>
      <c r="DK766" s="37"/>
      <c r="DL766" s="37"/>
      <c r="DM766" s="37"/>
      <c r="DN766" s="37"/>
      <c r="DO766" s="37"/>
      <c r="DP766" s="37"/>
      <c r="DQ766" s="37"/>
      <c r="DR766" s="37"/>
      <c r="DS766" s="37"/>
      <c r="DT766" s="37"/>
      <c r="DU766" s="37"/>
      <c r="DV766" s="37"/>
      <c r="DW766" s="37"/>
      <c r="DX766" s="37"/>
      <c r="DY766" s="37"/>
      <c r="DZ766" s="37"/>
      <c r="EA766" s="37"/>
      <c r="EB766" s="37"/>
      <c r="EC766" s="37"/>
      <c r="ED766" s="37"/>
      <c r="EE766" s="37"/>
      <c r="EF766" s="37"/>
      <c r="EG766" s="37"/>
      <c r="EH766" s="37"/>
      <c r="EI766" s="37"/>
      <c r="EJ766" s="37"/>
      <c r="EK766" s="37"/>
      <c r="EL766" s="37"/>
      <c r="EM766" s="37"/>
      <c r="EN766" s="37"/>
      <c r="EO766" s="37"/>
      <c r="EP766" s="37"/>
      <c r="EQ766" s="37"/>
      <c r="ER766" s="37"/>
      <c r="ES766" s="37"/>
      <c r="ET766" s="37"/>
      <c r="EU766" s="37"/>
      <c r="EV766" s="37"/>
      <c r="EW766" s="37"/>
      <c r="EX766" s="37"/>
      <c r="EY766" s="37"/>
      <c r="EZ766" s="37"/>
      <c r="FA766" s="37"/>
      <c r="FB766" s="37"/>
      <c r="FC766" s="37"/>
      <c r="FD766" s="37"/>
      <c r="FE766" s="37"/>
      <c r="FF766" s="37"/>
      <c r="FG766" s="37"/>
      <c r="FH766" s="37"/>
      <c r="FI766" s="37"/>
      <c r="FJ766" s="37"/>
      <c r="FK766" s="37"/>
      <c r="FL766" s="37"/>
      <c r="FM766" s="37"/>
      <c r="FN766" s="37"/>
      <c r="FO766" s="37"/>
      <c r="FP766" s="37"/>
      <c r="FQ766" s="37"/>
      <c r="FR766" s="37"/>
      <c r="FS766" s="37"/>
      <c r="FT766" s="37"/>
      <c r="FU766" s="37"/>
      <c r="FV766" s="37"/>
      <c r="FW766" s="37"/>
      <c r="FX766" s="37"/>
      <c r="FY766" s="37"/>
      <c r="FZ766" s="37"/>
      <c r="GA766" s="194"/>
      <c r="GB766" s="194"/>
      <c r="GC766" s="194"/>
      <c r="GD766" s="194"/>
      <c r="GE766" s="194"/>
      <c r="GF766" s="194"/>
      <c r="GG766" s="194"/>
      <c r="GH766" s="194"/>
      <c r="GI766" s="194"/>
      <c r="GJ766" s="194"/>
      <c r="GK766" s="194"/>
      <c r="GL766" s="194"/>
      <c r="GM766" s="194">
        <f t="shared" si="74"/>
        <v>0</v>
      </c>
      <c r="GN766" s="194">
        <f t="shared" si="75"/>
        <v>0</v>
      </c>
      <c r="GO766" s="194"/>
      <c r="GP766" s="194"/>
      <c r="GQ766" s="194"/>
      <c r="GR766" s="194"/>
      <c r="GS766" s="194"/>
      <c r="GT766" s="194"/>
      <c r="GU766" s="194"/>
      <c r="GV766" s="194"/>
      <c r="GW766" s="194"/>
      <c r="GX766" s="194">
        <f t="shared" si="76"/>
        <v>0</v>
      </c>
      <c r="GY766" s="194"/>
      <c r="GZ766" s="194"/>
      <c r="HA766" s="194"/>
      <c r="HB766" s="194"/>
      <c r="HC766" s="194"/>
      <c r="HD766" s="194"/>
      <c r="HE766" s="194"/>
      <c r="HF766" s="194"/>
      <c r="HG766" s="194"/>
      <c r="HH766" s="194"/>
      <c r="HI766" s="194"/>
      <c r="HJ766" s="194"/>
      <c r="HK766" s="194"/>
      <c r="HL766" s="194"/>
      <c r="HM766" s="194"/>
      <c r="HN766" s="194"/>
      <c r="HO766" s="194"/>
      <c r="HP766" s="194"/>
      <c r="HQ766" s="194"/>
      <c r="HR766" s="194"/>
      <c r="HS766" s="194"/>
      <c r="HT766" s="194"/>
      <c r="HU766" s="194"/>
    </row>
    <row r="767" spans="1:229" x14ac:dyDescent="0.25">
      <c r="A767" s="17"/>
      <c r="B767" s="18"/>
      <c r="C767" s="18"/>
      <c r="D767" s="19"/>
      <c r="E767" s="18"/>
      <c r="F767" s="18"/>
      <c r="G767" s="36"/>
      <c r="H767" s="36"/>
      <c r="I767" s="36"/>
      <c r="J767" s="38"/>
      <c r="K767" s="38"/>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c r="CT767" s="37"/>
      <c r="CU767" s="37"/>
      <c r="CV767" s="37"/>
      <c r="CW767" s="37"/>
      <c r="CX767" s="37"/>
      <c r="CY767" s="37"/>
      <c r="CZ767" s="37"/>
      <c r="DA767" s="37"/>
      <c r="DB767" s="37"/>
      <c r="DC767" s="37"/>
      <c r="DD767" s="37"/>
      <c r="DE767" s="37"/>
      <c r="DF767" s="37"/>
      <c r="DG767" s="37"/>
      <c r="DH767" s="37"/>
      <c r="DI767" s="37"/>
      <c r="DJ767" s="37"/>
      <c r="DK767" s="37"/>
      <c r="DL767" s="37"/>
      <c r="DM767" s="37"/>
      <c r="DN767" s="37"/>
      <c r="DO767" s="37"/>
      <c r="DP767" s="37"/>
      <c r="DQ767" s="37"/>
      <c r="DR767" s="37"/>
      <c r="DS767" s="37"/>
      <c r="DT767" s="37"/>
      <c r="DU767" s="37"/>
      <c r="DV767" s="37"/>
      <c r="DW767" s="37"/>
      <c r="DX767" s="37"/>
      <c r="DY767" s="37"/>
      <c r="DZ767" s="37"/>
      <c r="EA767" s="37"/>
      <c r="EB767" s="37"/>
      <c r="EC767" s="37"/>
      <c r="ED767" s="37"/>
      <c r="EE767" s="37"/>
      <c r="EF767" s="37"/>
      <c r="EG767" s="37"/>
      <c r="EH767" s="37"/>
      <c r="EI767" s="37"/>
      <c r="EJ767" s="37"/>
      <c r="EK767" s="37"/>
      <c r="EL767" s="37"/>
      <c r="EM767" s="37"/>
      <c r="EN767" s="37"/>
      <c r="EO767" s="37"/>
      <c r="EP767" s="37"/>
      <c r="EQ767" s="37"/>
      <c r="ER767" s="37"/>
      <c r="ES767" s="37"/>
      <c r="ET767" s="37"/>
      <c r="EU767" s="37"/>
      <c r="EV767" s="37"/>
      <c r="EW767" s="37"/>
      <c r="EX767" s="37"/>
      <c r="EY767" s="37"/>
      <c r="EZ767" s="37"/>
      <c r="FA767" s="37"/>
      <c r="FB767" s="37"/>
      <c r="FC767" s="37"/>
      <c r="FD767" s="37"/>
      <c r="FE767" s="37"/>
      <c r="FF767" s="37"/>
      <c r="FG767" s="37"/>
      <c r="FH767" s="37"/>
      <c r="FI767" s="37"/>
      <c r="FJ767" s="37"/>
      <c r="FK767" s="37"/>
      <c r="FL767" s="37"/>
      <c r="FM767" s="37"/>
      <c r="FN767" s="37"/>
      <c r="FO767" s="37"/>
      <c r="FP767" s="37"/>
      <c r="FQ767" s="37"/>
      <c r="FR767" s="37"/>
      <c r="FS767" s="37"/>
      <c r="FT767" s="37"/>
      <c r="FU767" s="37"/>
      <c r="FV767" s="37"/>
      <c r="FW767" s="37"/>
      <c r="FX767" s="37"/>
      <c r="FY767" s="37"/>
      <c r="FZ767" s="37"/>
      <c r="GA767" s="194"/>
      <c r="GB767" s="194"/>
      <c r="GC767" s="194"/>
      <c r="GD767" s="194"/>
      <c r="GE767" s="194"/>
      <c r="GF767" s="194"/>
      <c r="GG767" s="194"/>
      <c r="GH767" s="194"/>
      <c r="GI767" s="194"/>
      <c r="GJ767" s="194"/>
      <c r="GK767" s="194"/>
      <c r="GL767" s="194"/>
      <c r="GM767" s="194">
        <f t="shared" si="74"/>
        <v>0</v>
      </c>
      <c r="GN767" s="194">
        <f t="shared" si="75"/>
        <v>0</v>
      </c>
      <c r="GO767" s="194"/>
      <c r="GP767" s="194"/>
      <c r="GQ767" s="194"/>
      <c r="GR767" s="194"/>
      <c r="GS767" s="194"/>
      <c r="GT767" s="194"/>
      <c r="GU767" s="194"/>
      <c r="GV767" s="194"/>
      <c r="GW767" s="194"/>
      <c r="GX767" s="194">
        <f t="shared" si="76"/>
        <v>0</v>
      </c>
      <c r="GY767" s="194"/>
      <c r="GZ767" s="194"/>
      <c r="HA767" s="194"/>
      <c r="HB767" s="194"/>
      <c r="HC767" s="194"/>
      <c r="HD767" s="194"/>
      <c r="HE767" s="194"/>
      <c r="HF767" s="194"/>
      <c r="HG767" s="194"/>
      <c r="HH767" s="194"/>
      <c r="HI767" s="194"/>
      <c r="HJ767" s="194"/>
      <c r="HK767" s="194"/>
      <c r="HL767" s="194"/>
      <c r="HM767" s="194"/>
      <c r="HN767" s="194"/>
      <c r="HO767" s="194"/>
      <c r="HP767" s="194"/>
      <c r="HQ767" s="194"/>
      <c r="HR767" s="194"/>
      <c r="HS767" s="194"/>
      <c r="HT767" s="194"/>
      <c r="HU767" s="194"/>
    </row>
    <row r="768" spans="1:229" x14ac:dyDescent="0.25">
      <c r="A768" s="17"/>
      <c r="B768" s="18"/>
      <c r="C768" s="18"/>
      <c r="D768" s="19"/>
      <c r="E768" s="18"/>
      <c r="F768" s="18"/>
      <c r="G768" s="36"/>
      <c r="H768" s="36"/>
      <c r="I768" s="36"/>
      <c r="J768" s="38"/>
      <c r="K768" s="38"/>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c r="CT768" s="37"/>
      <c r="CU768" s="37"/>
      <c r="CV768" s="37"/>
      <c r="CW768" s="37"/>
      <c r="CX768" s="37"/>
      <c r="CY768" s="37"/>
      <c r="CZ768" s="37"/>
      <c r="DA768" s="37"/>
      <c r="DB768" s="37"/>
      <c r="DC768" s="37"/>
      <c r="DD768" s="37"/>
      <c r="DE768" s="37"/>
      <c r="DF768" s="37"/>
      <c r="DG768" s="37"/>
      <c r="DH768" s="37"/>
      <c r="DI768" s="37"/>
      <c r="DJ768" s="37"/>
      <c r="DK768" s="37"/>
      <c r="DL768" s="37"/>
      <c r="DM768" s="37"/>
      <c r="DN768" s="37"/>
      <c r="DO768" s="37"/>
      <c r="DP768" s="37"/>
      <c r="DQ768" s="37"/>
      <c r="DR768" s="37"/>
      <c r="DS768" s="37"/>
      <c r="DT768" s="37"/>
      <c r="DU768" s="37"/>
      <c r="DV768" s="37"/>
      <c r="DW768" s="37"/>
      <c r="DX768" s="37"/>
      <c r="DY768" s="37"/>
      <c r="DZ768" s="37"/>
      <c r="EA768" s="37"/>
      <c r="EB768" s="37"/>
      <c r="EC768" s="37"/>
      <c r="ED768" s="37"/>
      <c r="EE768" s="37"/>
      <c r="EF768" s="37"/>
      <c r="EG768" s="37"/>
      <c r="EH768" s="37"/>
      <c r="EI768" s="37"/>
      <c r="EJ768" s="37"/>
      <c r="EK768" s="37"/>
      <c r="EL768" s="37"/>
      <c r="EM768" s="37"/>
      <c r="EN768" s="37"/>
      <c r="EO768" s="37"/>
      <c r="EP768" s="37"/>
      <c r="EQ768" s="37"/>
      <c r="ER768" s="37"/>
      <c r="ES768" s="37"/>
      <c r="ET768" s="37"/>
      <c r="EU768" s="37"/>
      <c r="EV768" s="37"/>
      <c r="EW768" s="37"/>
      <c r="EX768" s="37"/>
      <c r="EY768" s="37"/>
      <c r="EZ768" s="37"/>
      <c r="FA768" s="37"/>
      <c r="FB768" s="37"/>
      <c r="FC768" s="37"/>
      <c r="FD768" s="37"/>
      <c r="FE768" s="37"/>
      <c r="FF768" s="37"/>
      <c r="FG768" s="37"/>
      <c r="FH768" s="37"/>
      <c r="FI768" s="37"/>
      <c r="FJ768" s="37"/>
      <c r="FK768" s="37"/>
      <c r="FL768" s="37"/>
      <c r="FM768" s="37"/>
      <c r="FN768" s="37"/>
      <c r="FO768" s="37"/>
      <c r="FP768" s="37"/>
      <c r="FQ768" s="37"/>
      <c r="FR768" s="37"/>
      <c r="FS768" s="37"/>
      <c r="FT768" s="37"/>
      <c r="FU768" s="37"/>
      <c r="FV768" s="37"/>
      <c r="FW768" s="37"/>
      <c r="FX768" s="37"/>
      <c r="FY768" s="37"/>
      <c r="FZ768" s="37"/>
      <c r="GA768" s="194"/>
      <c r="GB768" s="194"/>
      <c r="GC768" s="194"/>
      <c r="GD768" s="194"/>
      <c r="GE768" s="194"/>
      <c r="GF768" s="194"/>
      <c r="GG768" s="194"/>
      <c r="GH768" s="194"/>
      <c r="GI768" s="194"/>
      <c r="GJ768" s="194"/>
      <c r="GK768" s="194"/>
      <c r="GL768" s="194"/>
      <c r="GM768" s="194">
        <f t="shared" si="74"/>
        <v>0</v>
      </c>
      <c r="GN768" s="194">
        <f t="shared" si="75"/>
        <v>0</v>
      </c>
      <c r="GO768" s="194"/>
      <c r="GP768" s="194"/>
      <c r="GQ768" s="194"/>
      <c r="GR768" s="194"/>
      <c r="GS768" s="194"/>
      <c r="GT768" s="194"/>
      <c r="GU768" s="194"/>
      <c r="GV768" s="194"/>
      <c r="GW768" s="194"/>
      <c r="GX768" s="194">
        <f t="shared" si="76"/>
        <v>0</v>
      </c>
      <c r="GY768" s="194"/>
      <c r="GZ768" s="194"/>
      <c r="HA768" s="194"/>
      <c r="HB768" s="194"/>
      <c r="HC768" s="194"/>
      <c r="HD768" s="194"/>
      <c r="HE768" s="194"/>
      <c r="HF768" s="194"/>
      <c r="HG768" s="194"/>
      <c r="HH768" s="194"/>
      <c r="HI768" s="194"/>
      <c r="HJ768" s="194"/>
      <c r="HK768" s="194"/>
      <c r="HL768" s="194"/>
      <c r="HM768" s="194"/>
      <c r="HN768" s="194"/>
      <c r="HO768" s="194"/>
      <c r="HP768" s="194"/>
      <c r="HQ768" s="194"/>
      <c r="HR768" s="194"/>
      <c r="HS768" s="194"/>
      <c r="HT768" s="194"/>
      <c r="HU768" s="194"/>
    </row>
    <row r="769" spans="1:229" x14ac:dyDescent="0.25">
      <c r="A769" s="17"/>
      <c r="B769" s="18"/>
      <c r="C769" s="18"/>
      <c r="D769" s="19"/>
      <c r="E769" s="18"/>
      <c r="F769" s="18"/>
      <c r="G769" s="36"/>
      <c r="H769" s="36"/>
      <c r="I769" s="36"/>
      <c r="J769" s="38"/>
      <c r="K769" s="38"/>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c r="CT769" s="37"/>
      <c r="CU769" s="37"/>
      <c r="CV769" s="37"/>
      <c r="CW769" s="37"/>
      <c r="CX769" s="37"/>
      <c r="CY769" s="37"/>
      <c r="CZ769" s="37"/>
      <c r="DA769" s="37"/>
      <c r="DB769" s="37"/>
      <c r="DC769" s="37"/>
      <c r="DD769" s="37"/>
      <c r="DE769" s="37"/>
      <c r="DF769" s="37"/>
      <c r="DG769" s="37"/>
      <c r="DH769" s="37"/>
      <c r="DI769" s="37"/>
      <c r="DJ769" s="37"/>
      <c r="DK769" s="37"/>
      <c r="DL769" s="37"/>
      <c r="DM769" s="37"/>
      <c r="DN769" s="37"/>
      <c r="DO769" s="37"/>
      <c r="DP769" s="37"/>
      <c r="DQ769" s="37"/>
      <c r="DR769" s="37"/>
      <c r="DS769" s="37"/>
      <c r="DT769" s="37"/>
      <c r="DU769" s="37"/>
      <c r="DV769" s="37"/>
      <c r="DW769" s="37"/>
      <c r="DX769" s="37"/>
      <c r="DY769" s="37"/>
      <c r="DZ769" s="37"/>
      <c r="EA769" s="37"/>
      <c r="EB769" s="37"/>
      <c r="EC769" s="37"/>
      <c r="ED769" s="37"/>
      <c r="EE769" s="37"/>
      <c r="EF769" s="37"/>
      <c r="EG769" s="37"/>
      <c r="EH769" s="37"/>
      <c r="EI769" s="37"/>
      <c r="EJ769" s="37"/>
      <c r="EK769" s="37"/>
      <c r="EL769" s="37"/>
      <c r="EM769" s="37"/>
      <c r="EN769" s="37"/>
      <c r="EO769" s="37"/>
      <c r="EP769" s="37"/>
      <c r="EQ769" s="37"/>
      <c r="ER769" s="37"/>
      <c r="ES769" s="37"/>
      <c r="ET769" s="37"/>
      <c r="EU769" s="37"/>
      <c r="EV769" s="37"/>
      <c r="EW769" s="37"/>
      <c r="EX769" s="37"/>
      <c r="EY769" s="37"/>
      <c r="EZ769" s="37"/>
      <c r="FA769" s="37"/>
      <c r="FB769" s="37"/>
      <c r="FC769" s="37"/>
      <c r="FD769" s="37"/>
      <c r="FE769" s="37"/>
      <c r="FF769" s="37"/>
      <c r="FG769" s="37"/>
      <c r="FH769" s="37"/>
      <c r="FI769" s="37"/>
      <c r="FJ769" s="37"/>
      <c r="FK769" s="37"/>
      <c r="FL769" s="37"/>
      <c r="FM769" s="37"/>
      <c r="FN769" s="37"/>
      <c r="FO769" s="37"/>
      <c r="FP769" s="37"/>
      <c r="FQ769" s="37"/>
      <c r="FR769" s="37"/>
      <c r="FS769" s="37"/>
      <c r="FT769" s="37"/>
      <c r="FU769" s="37"/>
      <c r="FV769" s="37"/>
      <c r="FW769" s="37"/>
      <c r="FX769" s="37"/>
      <c r="FY769" s="37"/>
      <c r="FZ769" s="37"/>
      <c r="GA769" s="194"/>
      <c r="GB769" s="194"/>
      <c r="GC769" s="194"/>
      <c r="GD769" s="194"/>
      <c r="GE769" s="194"/>
      <c r="GF769" s="194"/>
      <c r="GG769" s="194"/>
      <c r="GH769" s="194"/>
      <c r="GI769" s="194"/>
      <c r="GJ769" s="194"/>
      <c r="GK769" s="194"/>
      <c r="GL769" s="194"/>
      <c r="GM769" s="194">
        <f t="shared" si="74"/>
        <v>0</v>
      </c>
      <c r="GN769" s="194">
        <f t="shared" si="75"/>
        <v>0</v>
      </c>
      <c r="GO769" s="194"/>
      <c r="GP769" s="194"/>
      <c r="GQ769" s="194"/>
      <c r="GR769" s="194"/>
      <c r="GS769" s="194"/>
      <c r="GT769" s="194"/>
      <c r="GU769" s="194"/>
      <c r="GV769" s="194"/>
      <c r="GW769" s="194"/>
      <c r="GX769" s="194">
        <f t="shared" si="76"/>
        <v>0</v>
      </c>
      <c r="GY769" s="194"/>
      <c r="GZ769" s="194"/>
      <c r="HA769" s="194"/>
      <c r="HB769" s="194"/>
      <c r="HC769" s="194"/>
      <c r="HD769" s="194"/>
      <c r="HE769" s="194"/>
      <c r="HF769" s="194"/>
      <c r="HG769" s="194"/>
      <c r="HH769" s="194"/>
      <c r="HI769" s="194"/>
      <c r="HJ769" s="194"/>
      <c r="HK769" s="194"/>
      <c r="HL769" s="194"/>
      <c r="HM769" s="194"/>
      <c r="HN769" s="194"/>
      <c r="HO769" s="194"/>
      <c r="HP769" s="194"/>
      <c r="HQ769" s="194"/>
      <c r="HR769" s="194"/>
      <c r="HS769" s="194"/>
      <c r="HT769" s="194"/>
      <c r="HU769" s="194"/>
    </row>
    <row r="770" spans="1:229" x14ac:dyDescent="0.25">
      <c r="A770" s="17"/>
      <c r="B770" s="18"/>
      <c r="C770" s="18"/>
      <c r="D770" s="19"/>
      <c r="E770" s="18"/>
      <c r="F770" s="18"/>
      <c r="G770" s="36"/>
      <c r="H770" s="36"/>
      <c r="I770" s="36"/>
      <c r="J770" s="38"/>
      <c r="K770" s="38"/>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c r="CT770" s="37"/>
      <c r="CU770" s="37"/>
      <c r="CV770" s="37"/>
      <c r="CW770" s="37"/>
      <c r="CX770" s="37"/>
      <c r="CY770" s="37"/>
      <c r="CZ770" s="37"/>
      <c r="DA770" s="37"/>
      <c r="DB770" s="37"/>
      <c r="DC770" s="37"/>
      <c r="DD770" s="37"/>
      <c r="DE770" s="37"/>
      <c r="DF770" s="37"/>
      <c r="DG770" s="37"/>
      <c r="DH770" s="37"/>
      <c r="DI770" s="37"/>
      <c r="DJ770" s="37"/>
      <c r="DK770" s="37"/>
      <c r="DL770" s="37"/>
      <c r="DM770" s="37"/>
      <c r="DN770" s="37"/>
      <c r="DO770" s="37"/>
      <c r="DP770" s="37"/>
      <c r="DQ770" s="37"/>
      <c r="DR770" s="37"/>
      <c r="DS770" s="37"/>
      <c r="DT770" s="37"/>
      <c r="DU770" s="37"/>
      <c r="DV770" s="37"/>
      <c r="DW770" s="37"/>
      <c r="DX770" s="37"/>
      <c r="DY770" s="37"/>
      <c r="DZ770" s="37"/>
      <c r="EA770" s="37"/>
      <c r="EB770" s="37"/>
      <c r="EC770" s="37"/>
      <c r="ED770" s="37"/>
      <c r="EE770" s="37"/>
      <c r="EF770" s="37"/>
      <c r="EG770" s="37"/>
      <c r="EH770" s="37"/>
      <c r="EI770" s="37"/>
      <c r="EJ770" s="37"/>
      <c r="EK770" s="37"/>
      <c r="EL770" s="37"/>
      <c r="EM770" s="37"/>
      <c r="EN770" s="37"/>
      <c r="EO770" s="37"/>
      <c r="EP770" s="37"/>
      <c r="EQ770" s="37"/>
      <c r="ER770" s="37"/>
      <c r="ES770" s="37"/>
      <c r="ET770" s="37"/>
      <c r="EU770" s="37"/>
      <c r="EV770" s="37"/>
      <c r="EW770" s="37"/>
      <c r="EX770" s="37"/>
      <c r="EY770" s="37"/>
      <c r="EZ770" s="37"/>
      <c r="FA770" s="37"/>
      <c r="FB770" s="37"/>
      <c r="FC770" s="37"/>
      <c r="FD770" s="37"/>
      <c r="FE770" s="37"/>
      <c r="FF770" s="37"/>
      <c r="FG770" s="37"/>
      <c r="FH770" s="37"/>
      <c r="FI770" s="37"/>
      <c r="FJ770" s="37"/>
      <c r="FK770" s="37"/>
      <c r="FL770" s="37"/>
      <c r="FM770" s="37"/>
      <c r="FN770" s="37"/>
      <c r="FO770" s="37"/>
      <c r="FP770" s="37"/>
      <c r="FQ770" s="37"/>
      <c r="FR770" s="37"/>
      <c r="FS770" s="37"/>
      <c r="FT770" s="37"/>
      <c r="FU770" s="37"/>
      <c r="FV770" s="37"/>
      <c r="FW770" s="37"/>
      <c r="FX770" s="37"/>
      <c r="FY770" s="37"/>
      <c r="FZ770" s="37"/>
      <c r="GA770" s="194"/>
      <c r="GB770" s="194"/>
      <c r="GC770" s="194"/>
      <c r="GD770" s="194"/>
      <c r="GE770" s="194"/>
      <c r="GF770" s="194"/>
      <c r="GG770" s="194"/>
      <c r="GH770" s="194"/>
      <c r="GI770" s="194"/>
      <c r="GJ770" s="194"/>
      <c r="GK770" s="194"/>
      <c r="GL770" s="194"/>
      <c r="GM770" s="194">
        <f t="shared" si="74"/>
        <v>0</v>
      </c>
      <c r="GN770" s="194">
        <f t="shared" si="75"/>
        <v>0</v>
      </c>
      <c r="GO770" s="194"/>
      <c r="GP770" s="194"/>
      <c r="GQ770" s="194"/>
      <c r="GR770" s="194"/>
      <c r="GS770" s="194"/>
      <c r="GT770" s="194"/>
      <c r="GU770" s="194"/>
      <c r="GV770" s="194"/>
      <c r="GW770" s="194"/>
      <c r="GX770" s="194">
        <f t="shared" si="76"/>
        <v>0</v>
      </c>
      <c r="GY770" s="194"/>
      <c r="GZ770" s="194"/>
      <c r="HA770" s="194"/>
      <c r="HB770" s="194"/>
      <c r="HC770" s="194"/>
      <c r="HD770" s="194"/>
      <c r="HE770" s="194"/>
      <c r="HF770" s="194"/>
      <c r="HG770" s="194"/>
      <c r="HH770" s="194"/>
      <c r="HI770" s="194"/>
      <c r="HJ770" s="194"/>
      <c r="HK770" s="194"/>
      <c r="HL770" s="194"/>
      <c r="HM770" s="194"/>
      <c r="HN770" s="194"/>
      <c r="HO770" s="194"/>
      <c r="HP770" s="194"/>
      <c r="HQ770" s="194"/>
      <c r="HR770" s="194"/>
      <c r="HS770" s="194"/>
      <c r="HT770" s="194"/>
      <c r="HU770" s="194"/>
    </row>
    <row r="771" spans="1:229" x14ac:dyDescent="0.25">
      <c r="A771" s="17"/>
      <c r="B771" s="18"/>
      <c r="C771" s="18"/>
      <c r="D771" s="19"/>
      <c r="E771" s="18"/>
      <c r="F771" s="18"/>
      <c r="G771" s="36"/>
      <c r="H771" s="36"/>
      <c r="I771" s="36"/>
      <c r="J771" s="38"/>
      <c r="K771" s="38"/>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c r="CT771" s="37"/>
      <c r="CU771" s="37"/>
      <c r="CV771" s="37"/>
      <c r="CW771" s="37"/>
      <c r="CX771" s="37"/>
      <c r="CY771" s="37"/>
      <c r="CZ771" s="37"/>
      <c r="DA771" s="37"/>
      <c r="DB771" s="37"/>
      <c r="DC771" s="37"/>
      <c r="DD771" s="37"/>
      <c r="DE771" s="37"/>
      <c r="DF771" s="37"/>
      <c r="DG771" s="37"/>
      <c r="DH771" s="37"/>
      <c r="DI771" s="37"/>
      <c r="DJ771" s="37"/>
      <c r="DK771" s="37"/>
      <c r="DL771" s="37"/>
      <c r="DM771" s="37"/>
      <c r="DN771" s="37"/>
      <c r="DO771" s="37"/>
      <c r="DP771" s="37"/>
      <c r="DQ771" s="37"/>
      <c r="DR771" s="37"/>
      <c r="DS771" s="37"/>
      <c r="DT771" s="37"/>
      <c r="DU771" s="37"/>
      <c r="DV771" s="37"/>
      <c r="DW771" s="37"/>
      <c r="DX771" s="37"/>
      <c r="DY771" s="37"/>
      <c r="DZ771" s="37"/>
      <c r="EA771" s="37"/>
      <c r="EB771" s="37"/>
      <c r="EC771" s="37"/>
      <c r="ED771" s="37"/>
      <c r="EE771" s="37"/>
      <c r="EF771" s="37"/>
      <c r="EG771" s="37"/>
      <c r="EH771" s="37"/>
      <c r="EI771" s="37"/>
      <c r="EJ771" s="37"/>
      <c r="EK771" s="37"/>
      <c r="EL771" s="37"/>
      <c r="EM771" s="37"/>
      <c r="EN771" s="37"/>
      <c r="EO771" s="37"/>
      <c r="EP771" s="37"/>
      <c r="EQ771" s="37"/>
      <c r="ER771" s="37"/>
      <c r="ES771" s="37"/>
      <c r="ET771" s="37"/>
      <c r="EU771" s="37"/>
      <c r="EV771" s="37"/>
      <c r="EW771" s="37"/>
      <c r="EX771" s="37"/>
      <c r="EY771" s="37"/>
      <c r="EZ771" s="37"/>
      <c r="FA771" s="37"/>
      <c r="FB771" s="37"/>
      <c r="FC771" s="37"/>
      <c r="FD771" s="37"/>
      <c r="FE771" s="37"/>
      <c r="FF771" s="37"/>
      <c r="FG771" s="37"/>
      <c r="FH771" s="37"/>
      <c r="FI771" s="37"/>
      <c r="FJ771" s="37"/>
      <c r="FK771" s="37"/>
      <c r="FL771" s="37"/>
      <c r="FM771" s="37"/>
      <c r="FN771" s="37"/>
      <c r="FO771" s="37"/>
      <c r="FP771" s="37"/>
      <c r="FQ771" s="37"/>
      <c r="FR771" s="37"/>
      <c r="FS771" s="37"/>
      <c r="FT771" s="37"/>
      <c r="FU771" s="37"/>
      <c r="FV771" s="37"/>
      <c r="FW771" s="37"/>
      <c r="FX771" s="37"/>
      <c r="FY771" s="37"/>
      <c r="FZ771" s="37"/>
      <c r="GA771" s="194"/>
      <c r="GB771" s="194"/>
      <c r="GC771" s="194"/>
      <c r="GD771" s="194"/>
      <c r="GE771" s="194"/>
      <c r="GF771" s="194"/>
      <c r="GG771" s="194"/>
      <c r="GH771" s="194"/>
      <c r="GI771" s="194"/>
      <c r="GJ771" s="194"/>
      <c r="GK771" s="194"/>
      <c r="GL771" s="194"/>
      <c r="GM771" s="194">
        <f t="shared" si="74"/>
        <v>0</v>
      </c>
      <c r="GN771" s="194">
        <f t="shared" si="75"/>
        <v>0</v>
      </c>
      <c r="GO771" s="194"/>
      <c r="GP771" s="194"/>
      <c r="GQ771" s="194"/>
      <c r="GR771" s="194"/>
      <c r="GS771" s="194"/>
      <c r="GT771" s="194"/>
      <c r="GU771" s="194"/>
      <c r="GV771" s="194"/>
      <c r="GW771" s="194"/>
      <c r="GX771" s="194">
        <f t="shared" si="76"/>
        <v>0</v>
      </c>
      <c r="GY771" s="194"/>
      <c r="GZ771" s="194"/>
      <c r="HA771" s="194"/>
      <c r="HB771" s="194"/>
      <c r="HC771" s="194"/>
      <c r="HD771" s="194"/>
      <c r="HE771" s="194"/>
      <c r="HF771" s="194"/>
      <c r="HG771" s="194"/>
      <c r="HH771" s="194"/>
      <c r="HI771" s="194"/>
      <c r="HJ771" s="194"/>
      <c r="HK771" s="194"/>
      <c r="HL771" s="194"/>
      <c r="HM771" s="194"/>
      <c r="HN771" s="194"/>
      <c r="HO771" s="194"/>
      <c r="HP771" s="194"/>
      <c r="HQ771" s="194"/>
      <c r="HR771" s="194"/>
      <c r="HS771" s="194"/>
      <c r="HT771" s="194"/>
      <c r="HU771" s="194"/>
    </row>
    <row r="772" spans="1:229" x14ac:dyDescent="0.25">
      <c r="A772" s="17"/>
      <c r="B772" s="18"/>
      <c r="C772" s="18"/>
      <c r="D772" s="19"/>
      <c r="E772" s="18"/>
      <c r="F772" s="18"/>
      <c r="G772" s="36"/>
      <c r="H772" s="36"/>
      <c r="I772" s="36"/>
      <c r="J772" s="38"/>
      <c r="K772" s="38"/>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c r="CT772" s="37"/>
      <c r="CU772" s="37"/>
      <c r="CV772" s="37"/>
      <c r="CW772" s="37"/>
      <c r="CX772" s="37"/>
      <c r="CY772" s="37"/>
      <c r="CZ772" s="37"/>
      <c r="DA772" s="37"/>
      <c r="DB772" s="37"/>
      <c r="DC772" s="37"/>
      <c r="DD772" s="37"/>
      <c r="DE772" s="37"/>
      <c r="DF772" s="37"/>
      <c r="DG772" s="37"/>
      <c r="DH772" s="37"/>
      <c r="DI772" s="37"/>
      <c r="DJ772" s="37"/>
      <c r="DK772" s="37"/>
      <c r="DL772" s="37"/>
      <c r="DM772" s="37"/>
      <c r="DN772" s="37"/>
      <c r="DO772" s="37"/>
      <c r="DP772" s="37"/>
      <c r="DQ772" s="37"/>
      <c r="DR772" s="37"/>
      <c r="DS772" s="37"/>
      <c r="DT772" s="37"/>
      <c r="DU772" s="37"/>
      <c r="DV772" s="37"/>
      <c r="DW772" s="37"/>
      <c r="DX772" s="37"/>
      <c r="DY772" s="37"/>
      <c r="DZ772" s="37"/>
      <c r="EA772" s="37"/>
      <c r="EB772" s="37"/>
      <c r="EC772" s="37"/>
      <c r="ED772" s="37"/>
      <c r="EE772" s="37"/>
      <c r="EF772" s="37"/>
      <c r="EG772" s="37"/>
      <c r="EH772" s="37"/>
      <c r="EI772" s="37"/>
      <c r="EJ772" s="37"/>
      <c r="EK772" s="37"/>
      <c r="EL772" s="37"/>
      <c r="EM772" s="37"/>
      <c r="EN772" s="37"/>
      <c r="EO772" s="37"/>
      <c r="EP772" s="37"/>
      <c r="EQ772" s="37"/>
      <c r="ER772" s="37"/>
      <c r="ES772" s="37"/>
      <c r="ET772" s="37"/>
      <c r="EU772" s="37"/>
      <c r="EV772" s="37"/>
      <c r="EW772" s="37"/>
      <c r="EX772" s="37"/>
      <c r="EY772" s="37"/>
      <c r="EZ772" s="37"/>
      <c r="FA772" s="37"/>
      <c r="FB772" s="37"/>
      <c r="FC772" s="37"/>
      <c r="FD772" s="37"/>
      <c r="FE772" s="37"/>
      <c r="FF772" s="37"/>
      <c r="FG772" s="37"/>
      <c r="FH772" s="37"/>
      <c r="FI772" s="37"/>
      <c r="FJ772" s="37"/>
      <c r="FK772" s="37"/>
      <c r="FL772" s="37"/>
      <c r="FM772" s="37"/>
      <c r="FN772" s="37"/>
      <c r="FO772" s="37"/>
      <c r="FP772" s="37"/>
      <c r="FQ772" s="37"/>
      <c r="FR772" s="37"/>
      <c r="FS772" s="37"/>
      <c r="FT772" s="37"/>
      <c r="FU772" s="37"/>
      <c r="FV772" s="37"/>
      <c r="FW772" s="37"/>
      <c r="FX772" s="37"/>
      <c r="FY772" s="37"/>
      <c r="FZ772" s="37"/>
      <c r="GA772" s="194"/>
      <c r="GB772" s="194"/>
      <c r="GC772" s="194"/>
      <c r="GD772" s="194"/>
      <c r="GE772" s="194"/>
      <c r="GF772" s="194"/>
      <c r="GG772" s="194"/>
      <c r="GH772" s="194"/>
      <c r="GI772" s="194"/>
      <c r="GJ772" s="194"/>
      <c r="GK772" s="194"/>
      <c r="GL772" s="194"/>
      <c r="GM772" s="194">
        <f t="shared" si="74"/>
        <v>0</v>
      </c>
      <c r="GN772" s="194">
        <f t="shared" si="75"/>
        <v>0</v>
      </c>
      <c r="GO772" s="194"/>
      <c r="GP772" s="194"/>
      <c r="GQ772" s="194"/>
      <c r="GR772" s="194"/>
      <c r="GS772" s="194"/>
      <c r="GT772" s="194"/>
      <c r="GU772" s="194"/>
      <c r="GV772" s="194"/>
      <c r="GW772" s="194"/>
      <c r="GX772" s="194">
        <f t="shared" si="76"/>
        <v>0</v>
      </c>
      <c r="GY772" s="194"/>
      <c r="GZ772" s="194"/>
      <c r="HA772" s="194"/>
      <c r="HB772" s="194"/>
      <c r="HC772" s="194"/>
      <c r="HD772" s="194"/>
      <c r="HE772" s="194"/>
      <c r="HF772" s="194"/>
      <c r="HG772" s="194"/>
      <c r="HH772" s="194"/>
      <c r="HI772" s="194"/>
      <c r="HJ772" s="194"/>
      <c r="HK772" s="194"/>
      <c r="HL772" s="194"/>
      <c r="HM772" s="194"/>
      <c r="HN772" s="194"/>
      <c r="HO772" s="194"/>
      <c r="HP772" s="194"/>
      <c r="HQ772" s="194"/>
      <c r="HR772" s="194"/>
      <c r="HS772" s="194"/>
      <c r="HT772" s="194"/>
      <c r="HU772" s="194"/>
    </row>
    <row r="773" spans="1:229" x14ac:dyDescent="0.25">
      <c r="A773" s="17"/>
      <c r="B773" s="18"/>
      <c r="C773" s="18"/>
      <c r="D773" s="19"/>
      <c r="E773" s="18"/>
      <c r="F773" s="18"/>
      <c r="G773" s="36"/>
      <c r="H773" s="36"/>
      <c r="I773" s="36"/>
      <c r="J773" s="38"/>
      <c r="K773" s="38"/>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c r="CT773" s="37"/>
      <c r="CU773" s="37"/>
      <c r="CV773" s="37"/>
      <c r="CW773" s="37"/>
      <c r="CX773" s="37"/>
      <c r="CY773" s="37"/>
      <c r="CZ773" s="37"/>
      <c r="DA773" s="37"/>
      <c r="DB773" s="37"/>
      <c r="DC773" s="37"/>
      <c r="DD773" s="37"/>
      <c r="DE773" s="37"/>
      <c r="DF773" s="37"/>
      <c r="DG773" s="37"/>
      <c r="DH773" s="37"/>
      <c r="DI773" s="37"/>
      <c r="DJ773" s="37"/>
      <c r="DK773" s="37"/>
      <c r="DL773" s="37"/>
      <c r="DM773" s="37"/>
      <c r="DN773" s="37"/>
      <c r="DO773" s="37"/>
      <c r="DP773" s="37"/>
      <c r="DQ773" s="37"/>
      <c r="DR773" s="37"/>
      <c r="DS773" s="37"/>
      <c r="DT773" s="37"/>
      <c r="DU773" s="37"/>
      <c r="DV773" s="37"/>
      <c r="DW773" s="37"/>
      <c r="DX773" s="37"/>
      <c r="DY773" s="37"/>
      <c r="DZ773" s="37"/>
      <c r="EA773" s="37"/>
      <c r="EB773" s="37"/>
      <c r="EC773" s="37"/>
      <c r="ED773" s="37"/>
      <c r="EE773" s="37"/>
      <c r="EF773" s="37"/>
      <c r="EG773" s="37"/>
      <c r="EH773" s="37"/>
      <c r="EI773" s="37"/>
      <c r="EJ773" s="37"/>
      <c r="EK773" s="37"/>
      <c r="EL773" s="37"/>
      <c r="EM773" s="37"/>
      <c r="EN773" s="37"/>
      <c r="EO773" s="37"/>
      <c r="EP773" s="37"/>
      <c r="EQ773" s="37"/>
      <c r="ER773" s="37"/>
      <c r="ES773" s="37"/>
      <c r="ET773" s="37"/>
      <c r="EU773" s="37"/>
      <c r="EV773" s="37"/>
      <c r="EW773" s="37"/>
      <c r="EX773" s="37"/>
      <c r="EY773" s="37"/>
      <c r="EZ773" s="37"/>
      <c r="FA773" s="37"/>
      <c r="FB773" s="37"/>
      <c r="FC773" s="37"/>
      <c r="FD773" s="37"/>
      <c r="FE773" s="37"/>
      <c r="FF773" s="37"/>
      <c r="FG773" s="37"/>
      <c r="FH773" s="37"/>
      <c r="FI773" s="37"/>
      <c r="FJ773" s="37"/>
      <c r="FK773" s="37"/>
      <c r="FL773" s="37"/>
      <c r="FM773" s="37"/>
      <c r="FN773" s="37"/>
      <c r="FO773" s="37"/>
      <c r="FP773" s="37"/>
      <c r="FQ773" s="37"/>
      <c r="FR773" s="37"/>
      <c r="FS773" s="37"/>
      <c r="FT773" s="37"/>
      <c r="FU773" s="37"/>
      <c r="FV773" s="37"/>
      <c r="FW773" s="37"/>
      <c r="FX773" s="37"/>
      <c r="FY773" s="37"/>
      <c r="FZ773" s="37"/>
      <c r="GA773" s="194"/>
      <c r="GB773" s="194"/>
      <c r="GC773" s="194"/>
      <c r="GD773" s="194"/>
      <c r="GE773" s="194"/>
      <c r="GF773" s="194"/>
      <c r="GG773" s="194"/>
      <c r="GH773" s="194"/>
      <c r="GI773" s="194"/>
      <c r="GJ773" s="194"/>
      <c r="GK773" s="194"/>
      <c r="GL773" s="194"/>
      <c r="GM773" s="194">
        <f t="shared" si="74"/>
        <v>0</v>
      </c>
      <c r="GN773" s="194">
        <f t="shared" si="75"/>
        <v>0</v>
      </c>
      <c r="GO773" s="194"/>
      <c r="GP773" s="194"/>
      <c r="GQ773" s="194"/>
      <c r="GR773" s="194"/>
      <c r="GS773" s="194"/>
      <c r="GT773" s="194"/>
      <c r="GU773" s="194"/>
      <c r="GV773" s="194"/>
      <c r="GW773" s="194"/>
      <c r="GX773" s="194">
        <f t="shared" si="76"/>
        <v>0</v>
      </c>
      <c r="GY773" s="194"/>
      <c r="GZ773" s="194"/>
      <c r="HA773" s="194"/>
      <c r="HB773" s="194"/>
      <c r="HC773" s="194"/>
      <c r="HD773" s="194"/>
      <c r="HE773" s="194"/>
      <c r="HF773" s="194"/>
      <c r="HG773" s="194"/>
      <c r="HH773" s="194"/>
      <c r="HI773" s="194"/>
      <c r="HJ773" s="194"/>
      <c r="HK773" s="194"/>
      <c r="HL773" s="194"/>
      <c r="HM773" s="194"/>
      <c r="HN773" s="194"/>
      <c r="HO773" s="194"/>
      <c r="HP773" s="194"/>
      <c r="HQ773" s="194"/>
      <c r="HR773" s="194"/>
      <c r="HS773" s="194"/>
      <c r="HT773" s="194"/>
      <c r="HU773" s="194"/>
    </row>
    <row r="774" spans="1:229" x14ac:dyDescent="0.25">
      <c r="A774" s="17"/>
      <c r="B774" s="18"/>
      <c r="C774" s="18"/>
      <c r="D774" s="19"/>
      <c r="E774" s="18"/>
      <c r="F774" s="18"/>
      <c r="G774" s="36"/>
      <c r="H774" s="36"/>
      <c r="I774" s="36"/>
      <c r="J774" s="38"/>
      <c r="K774" s="38"/>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c r="CT774" s="37"/>
      <c r="CU774" s="37"/>
      <c r="CV774" s="37"/>
      <c r="CW774" s="37"/>
      <c r="CX774" s="37"/>
      <c r="CY774" s="37"/>
      <c r="CZ774" s="37"/>
      <c r="DA774" s="37"/>
      <c r="DB774" s="37"/>
      <c r="DC774" s="37"/>
      <c r="DD774" s="37"/>
      <c r="DE774" s="37"/>
      <c r="DF774" s="37"/>
      <c r="DG774" s="37"/>
      <c r="DH774" s="37"/>
      <c r="DI774" s="37"/>
      <c r="DJ774" s="37"/>
      <c r="DK774" s="37"/>
      <c r="DL774" s="37"/>
      <c r="DM774" s="37"/>
      <c r="DN774" s="37"/>
      <c r="DO774" s="37"/>
      <c r="DP774" s="37"/>
      <c r="DQ774" s="37"/>
      <c r="DR774" s="37"/>
      <c r="DS774" s="37"/>
      <c r="DT774" s="37"/>
      <c r="DU774" s="37"/>
      <c r="DV774" s="37"/>
      <c r="DW774" s="37"/>
      <c r="DX774" s="37"/>
      <c r="DY774" s="37"/>
      <c r="DZ774" s="37"/>
      <c r="EA774" s="37"/>
      <c r="EB774" s="37"/>
      <c r="EC774" s="37"/>
      <c r="ED774" s="37"/>
      <c r="EE774" s="37"/>
      <c r="EF774" s="37"/>
      <c r="EG774" s="37"/>
      <c r="EH774" s="37"/>
      <c r="EI774" s="37"/>
      <c r="EJ774" s="37"/>
      <c r="EK774" s="37"/>
      <c r="EL774" s="37"/>
      <c r="EM774" s="37"/>
      <c r="EN774" s="37"/>
      <c r="EO774" s="37"/>
      <c r="EP774" s="37"/>
      <c r="EQ774" s="37"/>
      <c r="ER774" s="37"/>
      <c r="ES774" s="37"/>
      <c r="ET774" s="37"/>
      <c r="EU774" s="37"/>
      <c r="EV774" s="37"/>
      <c r="EW774" s="37"/>
      <c r="EX774" s="37"/>
      <c r="EY774" s="37"/>
      <c r="EZ774" s="37"/>
      <c r="FA774" s="37"/>
      <c r="FB774" s="37"/>
      <c r="FC774" s="37"/>
      <c r="FD774" s="37"/>
      <c r="FE774" s="37"/>
      <c r="FF774" s="37"/>
      <c r="FG774" s="37"/>
      <c r="FH774" s="37"/>
      <c r="FI774" s="37"/>
      <c r="FJ774" s="37"/>
      <c r="FK774" s="37"/>
      <c r="FL774" s="37"/>
      <c r="FM774" s="37"/>
      <c r="FN774" s="37"/>
      <c r="FO774" s="37"/>
      <c r="FP774" s="37"/>
      <c r="FQ774" s="37"/>
      <c r="FR774" s="37"/>
      <c r="FS774" s="37"/>
      <c r="FT774" s="37"/>
      <c r="FU774" s="37"/>
      <c r="FV774" s="37"/>
      <c r="FW774" s="37"/>
      <c r="FX774" s="37"/>
      <c r="FY774" s="37"/>
      <c r="FZ774" s="37"/>
      <c r="GA774" s="194"/>
      <c r="GB774" s="194"/>
      <c r="GC774" s="194"/>
      <c r="GD774" s="194"/>
      <c r="GE774" s="194"/>
      <c r="GF774" s="194"/>
      <c r="GG774" s="194"/>
      <c r="GH774" s="194"/>
      <c r="GI774" s="194"/>
      <c r="GJ774" s="194"/>
      <c r="GK774" s="194"/>
      <c r="GL774" s="194"/>
      <c r="GM774" s="194">
        <f t="shared" ref="GM774:GM837" si="77">SUM(GO774,GQ774,GU774,GW774,HB774,HD774,HF774)</f>
        <v>0</v>
      </c>
      <c r="GN774" s="194">
        <f t="shared" ref="GN774:GN837" si="78">SUM(GP774,GR774,GV774,GX774,HC774,HE774,HG774,GT774)</f>
        <v>0</v>
      </c>
      <c r="GO774" s="194"/>
      <c r="GP774" s="194"/>
      <c r="GQ774" s="194"/>
      <c r="GR774" s="194"/>
      <c r="GS774" s="194"/>
      <c r="GT774" s="194"/>
      <c r="GU774" s="194"/>
      <c r="GV774" s="194"/>
      <c r="GW774" s="194"/>
      <c r="GX774" s="194">
        <f t="shared" ref="GX774:GX837" si="79">SUM(GY774:HA774)</f>
        <v>0</v>
      </c>
      <c r="GY774" s="194"/>
      <c r="GZ774" s="194"/>
      <c r="HA774" s="194"/>
      <c r="HB774" s="194"/>
      <c r="HC774" s="194"/>
      <c r="HD774" s="194"/>
      <c r="HE774" s="194"/>
      <c r="HF774" s="194"/>
      <c r="HG774" s="194"/>
      <c r="HH774" s="194"/>
      <c r="HI774" s="194"/>
      <c r="HJ774" s="194"/>
      <c r="HK774" s="194"/>
      <c r="HL774" s="194"/>
      <c r="HM774" s="194"/>
      <c r="HN774" s="194"/>
      <c r="HO774" s="194"/>
      <c r="HP774" s="194"/>
      <c r="HQ774" s="194"/>
      <c r="HR774" s="194"/>
      <c r="HS774" s="194"/>
      <c r="HT774" s="194"/>
      <c r="HU774" s="194"/>
    </row>
    <row r="775" spans="1:229" x14ac:dyDescent="0.25">
      <c r="A775" s="17"/>
      <c r="B775" s="18"/>
      <c r="C775" s="18"/>
      <c r="D775" s="19"/>
      <c r="E775" s="18"/>
      <c r="F775" s="18"/>
      <c r="G775" s="36"/>
      <c r="H775" s="36"/>
      <c r="I775" s="36"/>
      <c r="J775" s="38"/>
      <c r="K775" s="38"/>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c r="CT775" s="37"/>
      <c r="CU775" s="37"/>
      <c r="CV775" s="37"/>
      <c r="CW775" s="37"/>
      <c r="CX775" s="37"/>
      <c r="CY775" s="37"/>
      <c r="CZ775" s="37"/>
      <c r="DA775" s="37"/>
      <c r="DB775" s="37"/>
      <c r="DC775" s="37"/>
      <c r="DD775" s="37"/>
      <c r="DE775" s="37"/>
      <c r="DF775" s="37"/>
      <c r="DG775" s="37"/>
      <c r="DH775" s="37"/>
      <c r="DI775" s="37"/>
      <c r="DJ775" s="37"/>
      <c r="DK775" s="37"/>
      <c r="DL775" s="37"/>
      <c r="DM775" s="37"/>
      <c r="DN775" s="37"/>
      <c r="DO775" s="37"/>
      <c r="DP775" s="37"/>
      <c r="DQ775" s="37"/>
      <c r="DR775" s="37"/>
      <c r="DS775" s="37"/>
      <c r="DT775" s="37"/>
      <c r="DU775" s="37"/>
      <c r="DV775" s="37"/>
      <c r="DW775" s="37"/>
      <c r="DX775" s="37"/>
      <c r="DY775" s="37"/>
      <c r="DZ775" s="37"/>
      <c r="EA775" s="37"/>
      <c r="EB775" s="37"/>
      <c r="EC775" s="37"/>
      <c r="ED775" s="37"/>
      <c r="EE775" s="37"/>
      <c r="EF775" s="37"/>
      <c r="EG775" s="37"/>
      <c r="EH775" s="37"/>
      <c r="EI775" s="37"/>
      <c r="EJ775" s="37"/>
      <c r="EK775" s="37"/>
      <c r="EL775" s="37"/>
      <c r="EM775" s="37"/>
      <c r="EN775" s="37"/>
      <c r="EO775" s="37"/>
      <c r="EP775" s="37"/>
      <c r="EQ775" s="37"/>
      <c r="ER775" s="37"/>
      <c r="ES775" s="37"/>
      <c r="ET775" s="37"/>
      <c r="EU775" s="37"/>
      <c r="EV775" s="37"/>
      <c r="EW775" s="37"/>
      <c r="EX775" s="37"/>
      <c r="EY775" s="37"/>
      <c r="EZ775" s="37"/>
      <c r="FA775" s="37"/>
      <c r="FB775" s="37"/>
      <c r="FC775" s="37"/>
      <c r="FD775" s="37"/>
      <c r="FE775" s="37"/>
      <c r="FF775" s="37"/>
      <c r="FG775" s="37"/>
      <c r="FH775" s="37"/>
      <c r="FI775" s="37"/>
      <c r="FJ775" s="37"/>
      <c r="FK775" s="37"/>
      <c r="FL775" s="37"/>
      <c r="FM775" s="37"/>
      <c r="FN775" s="37"/>
      <c r="FO775" s="37"/>
      <c r="FP775" s="37"/>
      <c r="FQ775" s="37"/>
      <c r="FR775" s="37"/>
      <c r="FS775" s="37"/>
      <c r="FT775" s="37"/>
      <c r="FU775" s="37"/>
      <c r="FV775" s="37"/>
      <c r="FW775" s="37"/>
      <c r="FX775" s="37"/>
      <c r="FY775" s="37"/>
      <c r="FZ775" s="37"/>
      <c r="GA775" s="194"/>
      <c r="GB775" s="194"/>
      <c r="GC775" s="194"/>
      <c r="GD775" s="194"/>
      <c r="GE775" s="194"/>
      <c r="GF775" s="194"/>
      <c r="GG775" s="194"/>
      <c r="GH775" s="194"/>
      <c r="GI775" s="194"/>
      <c r="GJ775" s="194"/>
      <c r="GK775" s="194"/>
      <c r="GL775" s="194"/>
      <c r="GM775" s="194">
        <f t="shared" si="77"/>
        <v>0</v>
      </c>
      <c r="GN775" s="194">
        <f t="shared" si="78"/>
        <v>0</v>
      </c>
      <c r="GO775" s="194"/>
      <c r="GP775" s="194"/>
      <c r="GQ775" s="194"/>
      <c r="GR775" s="194"/>
      <c r="GS775" s="194"/>
      <c r="GT775" s="194"/>
      <c r="GU775" s="194"/>
      <c r="GV775" s="194"/>
      <c r="GW775" s="194"/>
      <c r="GX775" s="194">
        <f t="shared" si="79"/>
        <v>0</v>
      </c>
      <c r="GY775" s="194"/>
      <c r="GZ775" s="194"/>
      <c r="HA775" s="194"/>
      <c r="HB775" s="194"/>
      <c r="HC775" s="194"/>
      <c r="HD775" s="194"/>
      <c r="HE775" s="194"/>
      <c r="HF775" s="194"/>
      <c r="HG775" s="194"/>
      <c r="HH775" s="194"/>
      <c r="HI775" s="194"/>
      <c r="HJ775" s="194"/>
      <c r="HK775" s="194"/>
      <c r="HL775" s="194"/>
      <c r="HM775" s="194"/>
      <c r="HN775" s="194"/>
      <c r="HO775" s="194"/>
      <c r="HP775" s="194"/>
      <c r="HQ775" s="194"/>
      <c r="HR775" s="194"/>
      <c r="HS775" s="194"/>
      <c r="HT775" s="194"/>
      <c r="HU775" s="194"/>
    </row>
    <row r="776" spans="1:229" x14ac:dyDescent="0.25">
      <c r="A776" s="17"/>
      <c r="B776" s="18"/>
      <c r="C776" s="18"/>
      <c r="D776" s="19"/>
      <c r="E776" s="18"/>
      <c r="F776" s="18"/>
      <c r="G776" s="36"/>
      <c r="H776" s="36"/>
      <c r="I776" s="36"/>
      <c r="J776" s="38"/>
      <c r="K776" s="38"/>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c r="CT776" s="37"/>
      <c r="CU776" s="37"/>
      <c r="CV776" s="37"/>
      <c r="CW776" s="37"/>
      <c r="CX776" s="37"/>
      <c r="CY776" s="37"/>
      <c r="CZ776" s="37"/>
      <c r="DA776" s="37"/>
      <c r="DB776" s="37"/>
      <c r="DC776" s="37"/>
      <c r="DD776" s="37"/>
      <c r="DE776" s="37"/>
      <c r="DF776" s="37"/>
      <c r="DG776" s="37"/>
      <c r="DH776" s="37"/>
      <c r="DI776" s="37"/>
      <c r="DJ776" s="37"/>
      <c r="DK776" s="37"/>
      <c r="DL776" s="37"/>
      <c r="DM776" s="37"/>
      <c r="DN776" s="37"/>
      <c r="DO776" s="37"/>
      <c r="DP776" s="37"/>
      <c r="DQ776" s="37"/>
      <c r="DR776" s="37"/>
      <c r="DS776" s="37"/>
      <c r="DT776" s="37"/>
      <c r="DU776" s="37"/>
      <c r="DV776" s="37"/>
      <c r="DW776" s="37"/>
      <c r="DX776" s="37"/>
      <c r="DY776" s="37"/>
      <c r="DZ776" s="37"/>
      <c r="EA776" s="37"/>
      <c r="EB776" s="37"/>
      <c r="EC776" s="37"/>
      <c r="ED776" s="37"/>
      <c r="EE776" s="37"/>
      <c r="EF776" s="37"/>
      <c r="EG776" s="37"/>
      <c r="EH776" s="37"/>
      <c r="EI776" s="37"/>
      <c r="EJ776" s="37"/>
      <c r="EK776" s="37"/>
      <c r="EL776" s="37"/>
      <c r="EM776" s="37"/>
      <c r="EN776" s="37"/>
      <c r="EO776" s="37"/>
      <c r="EP776" s="37"/>
      <c r="EQ776" s="37"/>
      <c r="ER776" s="37"/>
      <c r="ES776" s="37"/>
      <c r="ET776" s="37"/>
      <c r="EU776" s="37"/>
      <c r="EV776" s="37"/>
      <c r="EW776" s="37"/>
      <c r="EX776" s="37"/>
      <c r="EY776" s="37"/>
      <c r="EZ776" s="37"/>
      <c r="FA776" s="37"/>
      <c r="FB776" s="37"/>
      <c r="FC776" s="37"/>
      <c r="FD776" s="37"/>
      <c r="FE776" s="37"/>
      <c r="FF776" s="37"/>
      <c r="FG776" s="37"/>
      <c r="FH776" s="37"/>
      <c r="FI776" s="37"/>
      <c r="FJ776" s="37"/>
      <c r="FK776" s="37"/>
      <c r="FL776" s="37"/>
      <c r="FM776" s="37"/>
      <c r="FN776" s="37"/>
      <c r="FO776" s="37"/>
      <c r="FP776" s="37"/>
      <c r="FQ776" s="37"/>
      <c r="FR776" s="37"/>
      <c r="FS776" s="37"/>
      <c r="FT776" s="37"/>
      <c r="FU776" s="37"/>
      <c r="FV776" s="37"/>
      <c r="FW776" s="37"/>
      <c r="FX776" s="37"/>
      <c r="FY776" s="37"/>
      <c r="FZ776" s="37"/>
      <c r="GA776" s="194"/>
      <c r="GB776" s="194"/>
      <c r="GC776" s="194"/>
      <c r="GD776" s="194"/>
      <c r="GE776" s="194"/>
      <c r="GF776" s="194"/>
      <c r="GG776" s="194"/>
      <c r="GH776" s="194"/>
      <c r="GI776" s="194"/>
      <c r="GJ776" s="194"/>
      <c r="GK776" s="194"/>
      <c r="GL776" s="194"/>
      <c r="GM776" s="194">
        <f t="shared" si="77"/>
        <v>0</v>
      </c>
      <c r="GN776" s="194">
        <f t="shared" si="78"/>
        <v>0</v>
      </c>
      <c r="GO776" s="194"/>
      <c r="GP776" s="194"/>
      <c r="GQ776" s="194"/>
      <c r="GR776" s="194"/>
      <c r="GS776" s="194"/>
      <c r="GT776" s="194"/>
      <c r="GU776" s="194"/>
      <c r="GV776" s="194"/>
      <c r="GW776" s="194"/>
      <c r="GX776" s="194">
        <f t="shared" si="79"/>
        <v>0</v>
      </c>
      <c r="GY776" s="194"/>
      <c r="GZ776" s="194"/>
      <c r="HA776" s="194"/>
      <c r="HB776" s="194"/>
      <c r="HC776" s="194"/>
      <c r="HD776" s="194"/>
      <c r="HE776" s="194"/>
      <c r="HF776" s="194"/>
      <c r="HG776" s="194"/>
      <c r="HH776" s="194"/>
      <c r="HI776" s="194"/>
      <c r="HJ776" s="194"/>
      <c r="HK776" s="194"/>
      <c r="HL776" s="194"/>
      <c r="HM776" s="194"/>
      <c r="HN776" s="194"/>
      <c r="HO776" s="194"/>
      <c r="HP776" s="194"/>
      <c r="HQ776" s="194"/>
      <c r="HR776" s="194"/>
      <c r="HS776" s="194"/>
      <c r="HT776" s="194"/>
      <c r="HU776" s="194"/>
    </row>
    <row r="777" spans="1:229" x14ac:dyDescent="0.25">
      <c r="A777" s="17"/>
      <c r="B777" s="18"/>
      <c r="C777" s="18"/>
      <c r="D777" s="19"/>
      <c r="E777" s="18"/>
      <c r="F777" s="18"/>
      <c r="G777" s="36"/>
      <c r="H777" s="36"/>
      <c r="I777" s="36"/>
      <c r="J777" s="38"/>
      <c r="K777" s="38"/>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c r="CT777" s="37"/>
      <c r="CU777" s="37"/>
      <c r="CV777" s="37"/>
      <c r="CW777" s="37"/>
      <c r="CX777" s="37"/>
      <c r="CY777" s="37"/>
      <c r="CZ777" s="37"/>
      <c r="DA777" s="37"/>
      <c r="DB777" s="37"/>
      <c r="DC777" s="37"/>
      <c r="DD777" s="37"/>
      <c r="DE777" s="37"/>
      <c r="DF777" s="37"/>
      <c r="DG777" s="37"/>
      <c r="DH777" s="37"/>
      <c r="DI777" s="37"/>
      <c r="DJ777" s="37"/>
      <c r="DK777" s="37"/>
      <c r="DL777" s="37"/>
      <c r="DM777" s="37"/>
      <c r="DN777" s="37"/>
      <c r="DO777" s="37"/>
      <c r="DP777" s="37"/>
      <c r="DQ777" s="37"/>
      <c r="DR777" s="37"/>
      <c r="DS777" s="37"/>
      <c r="DT777" s="37"/>
      <c r="DU777" s="37"/>
      <c r="DV777" s="37"/>
      <c r="DW777" s="37"/>
      <c r="DX777" s="37"/>
      <c r="DY777" s="37"/>
      <c r="DZ777" s="37"/>
      <c r="EA777" s="37"/>
      <c r="EB777" s="37"/>
      <c r="EC777" s="37"/>
      <c r="ED777" s="37"/>
      <c r="EE777" s="37"/>
      <c r="EF777" s="37"/>
      <c r="EG777" s="37"/>
      <c r="EH777" s="37"/>
      <c r="EI777" s="37"/>
      <c r="EJ777" s="37"/>
      <c r="EK777" s="37"/>
      <c r="EL777" s="37"/>
      <c r="EM777" s="37"/>
      <c r="EN777" s="37"/>
      <c r="EO777" s="37"/>
      <c r="EP777" s="37"/>
      <c r="EQ777" s="37"/>
      <c r="ER777" s="37"/>
      <c r="ES777" s="37"/>
      <c r="ET777" s="37"/>
      <c r="EU777" s="37"/>
      <c r="EV777" s="37"/>
      <c r="EW777" s="37"/>
      <c r="EX777" s="37"/>
      <c r="EY777" s="37"/>
      <c r="EZ777" s="37"/>
      <c r="FA777" s="37"/>
      <c r="FB777" s="37"/>
      <c r="FC777" s="37"/>
      <c r="FD777" s="37"/>
      <c r="FE777" s="37"/>
      <c r="FF777" s="37"/>
      <c r="FG777" s="37"/>
      <c r="FH777" s="37"/>
      <c r="FI777" s="37"/>
      <c r="FJ777" s="37"/>
      <c r="FK777" s="37"/>
      <c r="FL777" s="37"/>
      <c r="FM777" s="37"/>
      <c r="FN777" s="37"/>
      <c r="FO777" s="37"/>
      <c r="FP777" s="37"/>
      <c r="FQ777" s="37"/>
      <c r="FR777" s="37"/>
      <c r="FS777" s="37"/>
      <c r="FT777" s="37"/>
      <c r="FU777" s="37"/>
      <c r="FV777" s="37"/>
      <c r="FW777" s="37"/>
      <c r="FX777" s="37"/>
      <c r="FY777" s="37"/>
      <c r="FZ777" s="37"/>
      <c r="GA777" s="194"/>
      <c r="GB777" s="194"/>
      <c r="GC777" s="194"/>
      <c r="GD777" s="194"/>
      <c r="GE777" s="194"/>
      <c r="GF777" s="194"/>
      <c r="GG777" s="194"/>
      <c r="GH777" s="194"/>
      <c r="GI777" s="194"/>
      <c r="GJ777" s="194"/>
      <c r="GK777" s="194"/>
      <c r="GL777" s="194"/>
      <c r="GM777" s="194">
        <f t="shared" si="77"/>
        <v>0</v>
      </c>
      <c r="GN777" s="194">
        <f t="shared" si="78"/>
        <v>0</v>
      </c>
      <c r="GO777" s="194"/>
      <c r="GP777" s="194"/>
      <c r="GQ777" s="194"/>
      <c r="GR777" s="194"/>
      <c r="GS777" s="194"/>
      <c r="GT777" s="194"/>
      <c r="GU777" s="194"/>
      <c r="GV777" s="194"/>
      <c r="GW777" s="194"/>
      <c r="GX777" s="194">
        <f t="shared" si="79"/>
        <v>0</v>
      </c>
      <c r="GY777" s="194"/>
      <c r="GZ777" s="194"/>
      <c r="HA777" s="194"/>
      <c r="HB777" s="194"/>
      <c r="HC777" s="194"/>
      <c r="HD777" s="194"/>
      <c r="HE777" s="194"/>
      <c r="HF777" s="194"/>
      <c r="HG777" s="194"/>
      <c r="HH777" s="194"/>
      <c r="HI777" s="194"/>
      <c r="HJ777" s="194"/>
      <c r="HK777" s="194"/>
      <c r="HL777" s="194"/>
      <c r="HM777" s="194"/>
      <c r="HN777" s="194"/>
      <c r="HO777" s="194"/>
      <c r="HP777" s="194"/>
      <c r="HQ777" s="194"/>
      <c r="HR777" s="194"/>
      <c r="HS777" s="194"/>
      <c r="HT777" s="194"/>
      <c r="HU777" s="194"/>
    </row>
    <row r="778" spans="1:229" x14ac:dyDescent="0.25">
      <c r="A778" s="17"/>
      <c r="B778" s="18"/>
      <c r="C778" s="18"/>
      <c r="D778" s="19"/>
      <c r="E778" s="18"/>
      <c r="F778" s="18"/>
      <c r="G778" s="36"/>
      <c r="H778" s="36"/>
      <c r="I778" s="36"/>
      <c r="J778" s="38"/>
      <c r="K778" s="38"/>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c r="CT778" s="37"/>
      <c r="CU778" s="37"/>
      <c r="CV778" s="37"/>
      <c r="CW778" s="37"/>
      <c r="CX778" s="37"/>
      <c r="CY778" s="37"/>
      <c r="CZ778" s="37"/>
      <c r="DA778" s="37"/>
      <c r="DB778" s="37"/>
      <c r="DC778" s="37"/>
      <c r="DD778" s="37"/>
      <c r="DE778" s="37"/>
      <c r="DF778" s="37"/>
      <c r="DG778" s="37"/>
      <c r="DH778" s="37"/>
      <c r="DI778" s="37"/>
      <c r="DJ778" s="37"/>
      <c r="DK778" s="37"/>
      <c r="DL778" s="37"/>
      <c r="DM778" s="37"/>
      <c r="DN778" s="37"/>
      <c r="DO778" s="37"/>
      <c r="DP778" s="37"/>
      <c r="DQ778" s="37"/>
      <c r="DR778" s="37"/>
      <c r="DS778" s="37"/>
      <c r="DT778" s="37"/>
      <c r="DU778" s="37"/>
      <c r="DV778" s="37"/>
      <c r="DW778" s="37"/>
      <c r="DX778" s="37"/>
      <c r="DY778" s="37"/>
      <c r="DZ778" s="37"/>
      <c r="EA778" s="37"/>
      <c r="EB778" s="37"/>
      <c r="EC778" s="37"/>
      <c r="ED778" s="37"/>
      <c r="EE778" s="37"/>
      <c r="EF778" s="37"/>
      <c r="EG778" s="37"/>
      <c r="EH778" s="37"/>
      <c r="EI778" s="37"/>
      <c r="EJ778" s="37"/>
      <c r="EK778" s="37"/>
      <c r="EL778" s="37"/>
      <c r="EM778" s="37"/>
      <c r="EN778" s="37"/>
      <c r="EO778" s="37"/>
      <c r="EP778" s="37"/>
      <c r="EQ778" s="37"/>
      <c r="ER778" s="37"/>
      <c r="ES778" s="37"/>
      <c r="ET778" s="37"/>
      <c r="EU778" s="37"/>
      <c r="EV778" s="37"/>
      <c r="EW778" s="37"/>
      <c r="EX778" s="37"/>
      <c r="EY778" s="37"/>
      <c r="EZ778" s="37"/>
      <c r="FA778" s="37"/>
      <c r="FB778" s="37"/>
      <c r="FC778" s="37"/>
      <c r="FD778" s="37"/>
      <c r="FE778" s="37"/>
      <c r="FF778" s="37"/>
      <c r="FG778" s="37"/>
      <c r="FH778" s="37"/>
      <c r="FI778" s="37"/>
      <c r="FJ778" s="37"/>
      <c r="FK778" s="37"/>
      <c r="FL778" s="37"/>
      <c r="FM778" s="37"/>
      <c r="FN778" s="37"/>
      <c r="FO778" s="37"/>
      <c r="FP778" s="37"/>
      <c r="FQ778" s="37"/>
      <c r="FR778" s="37"/>
      <c r="FS778" s="37"/>
      <c r="FT778" s="37"/>
      <c r="FU778" s="37"/>
      <c r="FV778" s="37"/>
      <c r="FW778" s="37"/>
      <c r="FX778" s="37"/>
      <c r="FY778" s="37"/>
      <c r="FZ778" s="37"/>
      <c r="GA778" s="194"/>
      <c r="GB778" s="194"/>
      <c r="GC778" s="194"/>
      <c r="GD778" s="194"/>
      <c r="GE778" s="194"/>
      <c r="GF778" s="194"/>
      <c r="GG778" s="194"/>
      <c r="GH778" s="194"/>
      <c r="GI778" s="194"/>
      <c r="GJ778" s="194"/>
      <c r="GK778" s="194"/>
      <c r="GL778" s="194"/>
      <c r="GM778" s="194">
        <f t="shared" si="77"/>
        <v>0</v>
      </c>
      <c r="GN778" s="194">
        <f t="shared" si="78"/>
        <v>0</v>
      </c>
      <c r="GO778" s="194"/>
      <c r="GP778" s="194"/>
      <c r="GQ778" s="194"/>
      <c r="GR778" s="194"/>
      <c r="GS778" s="194"/>
      <c r="GT778" s="194"/>
      <c r="GU778" s="194"/>
      <c r="GV778" s="194"/>
      <c r="GW778" s="194"/>
      <c r="GX778" s="194">
        <f t="shared" si="79"/>
        <v>0</v>
      </c>
      <c r="GY778" s="194"/>
      <c r="GZ778" s="194"/>
      <c r="HA778" s="194"/>
      <c r="HB778" s="194"/>
      <c r="HC778" s="194"/>
      <c r="HD778" s="194"/>
      <c r="HE778" s="194"/>
      <c r="HF778" s="194"/>
      <c r="HG778" s="194"/>
      <c r="HH778" s="194"/>
      <c r="HI778" s="194"/>
      <c r="HJ778" s="194"/>
      <c r="HK778" s="194"/>
      <c r="HL778" s="194"/>
      <c r="HM778" s="194"/>
      <c r="HN778" s="194"/>
      <c r="HO778" s="194"/>
      <c r="HP778" s="194"/>
      <c r="HQ778" s="194"/>
      <c r="HR778" s="194"/>
      <c r="HS778" s="194"/>
      <c r="HT778" s="194"/>
      <c r="HU778" s="194"/>
    </row>
    <row r="779" spans="1:229" x14ac:dyDescent="0.25">
      <c r="A779" s="17"/>
      <c r="B779" s="18"/>
      <c r="C779" s="18"/>
      <c r="D779" s="19"/>
      <c r="E779" s="18"/>
      <c r="F779" s="18"/>
      <c r="G779" s="36"/>
      <c r="H779" s="36"/>
      <c r="I779" s="36"/>
      <c r="J779" s="38"/>
      <c r="K779" s="38"/>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c r="CT779" s="37"/>
      <c r="CU779" s="37"/>
      <c r="CV779" s="37"/>
      <c r="CW779" s="37"/>
      <c r="CX779" s="37"/>
      <c r="CY779" s="37"/>
      <c r="CZ779" s="37"/>
      <c r="DA779" s="37"/>
      <c r="DB779" s="37"/>
      <c r="DC779" s="37"/>
      <c r="DD779" s="37"/>
      <c r="DE779" s="37"/>
      <c r="DF779" s="37"/>
      <c r="DG779" s="37"/>
      <c r="DH779" s="37"/>
      <c r="DI779" s="37"/>
      <c r="DJ779" s="37"/>
      <c r="DK779" s="37"/>
      <c r="DL779" s="37"/>
      <c r="DM779" s="37"/>
      <c r="DN779" s="37"/>
      <c r="DO779" s="37"/>
      <c r="DP779" s="37"/>
      <c r="DQ779" s="37"/>
      <c r="DR779" s="37"/>
      <c r="DS779" s="37"/>
      <c r="DT779" s="37"/>
      <c r="DU779" s="37"/>
      <c r="DV779" s="37"/>
      <c r="DW779" s="37"/>
      <c r="DX779" s="37"/>
      <c r="DY779" s="37"/>
      <c r="DZ779" s="37"/>
      <c r="EA779" s="37"/>
      <c r="EB779" s="37"/>
      <c r="EC779" s="37"/>
      <c r="ED779" s="37"/>
      <c r="EE779" s="37"/>
      <c r="EF779" s="37"/>
      <c r="EG779" s="37"/>
      <c r="EH779" s="37"/>
      <c r="EI779" s="37"/>
      <c r="EJ779" s="37"/>
      <c r="EK779" s="37"/>
      <c r="EL779" s="37"/>
      <c r="EM779" s="37"/>
      <c r="EN779" s="37"/>
      <c r="EO779" s="37"/>
      <c r="EP779" s="37"/>
      <c r="EQ779" s="37"/>
      <c r="ER779" s="37"/>
      <c r="ES779" s="37"/>
      <c r="ET779" s="37"/>
      <c r="EU779" s="37"/>
      <c r="EV779" s="37"/>
      <c r="EW779" s="37"/>
      <c r="EX779" s="37"/>
      <c r="EY779" s="37"/>
      <c r="EZ779" s="37"/>
      <c r="FA779" s="37"/>
      <c r="FB779" s="37"/>
      <c r="FC779" s="37"/>
      <c r="FD779" s="37"/>
      <c r="FE779" s="37"/>
      <c r="FF779" s="37"/>
      <c r="FG779" s="37"/>
      <c r="FH779" s="37"/>
      <c r="FI779" s="37"/>
      <c r="FJ779" s="37"/>
      <c r="FK779" s="37"/>
      <c r="FL779" s="37"/>
      <c r="FM779" s="37"/>
      <c r="FN779" s="37"/>
      <c r="FO779" s="37"/>
      <c r="FP779" s="37"/>
      <c r="FQ779" s="37"/>
      <c r="FR779" s="37"/>
      <c r="FS779" s="37"/>
      <c r="FT779" s="37"/>
      <c r="FU779" s="37"/>
      <c r="FV779" s="37"/>
      <c r="FW779" s="37"/>
      <c r="FX779" s="37"/>
      <c r="FY779" s="37"/>
      <c r="FZ779" s="37"/>
      <c r="GA779" s="194"/>
      <c r="GB779" s="194"/>
      <c r="GC779" s="194"/>
      <c r="GD779" s="194"/>
      <c r="GE779" s="194"/>
      <c r="GF779" s="194"/>
      <c r="GG779" s="194"/>
      <c r="GH779" s="194"/>
      <c r="GI779" s="194"/>
      <c r="GJ779" s="194"/>
      <c r="GK779" s="194"/>
      <c r="GL779" s="194"/>
      <c r="GM779" s="194">
        <f t="shared" si="77"/>
        <v>0</v>
      </c>
      <c r="GN779" s="194">
        <f t="shared" si="78"/>
        <v>0</v>
      </c>
      <c r="GO779" s="194"/>
      <c r="GP779" s="194"/>
      <c r="GQ779" s="194"/>
      <c r="GR779" s="194"/>
      <c r="GS779" s="194"/>
      <c r="GT779" s="194"/>
      <c r="GU779" s="194"/>
      <c r="GV779" s="194"/>
      <c r="GW779" s="194"/>
      <c r="GX779" s="194">
        <f t="shared" si="79"/>
        <v>0</v>
      </c>
      <c r="GY779" s="194"/>
      <c r="GZ779" s="194"/>
      <c r="HA779" s="194"/>
      <c r="HB779" s="194"/>
      <c r="HC779" s="194"/>
      <c r="HD779" s="194"/>
      <c r="HE779" s="194"/>
      <c r="HF779" s="194"/>
      <c r="HG779" s="194"/>
      <c r="HH779" s="194"/>
      <c r="HI779" s="194"/>
      <c r="HJ779" s="194"/>
      <c r="HK779" s="194"/>
      <c r="HL779" s="194"/>
      <c r="HM779" s="194"/>
      <c r="HN779" s="194"/>
      <c r="HO779" s="194"/>
      <c r="HP779" s="194"/>
      <c r="HQ779" s="194"/>
      <c r="HR779" s="194"/>
      <c r="HS779" s="194"/>
      <c r="HT779" s="194"/>
      <c r="HU779" s="194"/>
    </row>
    <row r="780" spans="1:229" x14ac:dyDescent="0.25">
      <c r="A780" s="17"/>
      <c r="B780" s="18"/>
      <c r="C780" s="18"/>
      <c r="D780" s="19"/>
      <c r="E780" s="18"/>
      <c r="F780" s="18"/>
      <c r="G780" s="36"/>
      <c r="H780" s="36"/>
      <c r="I780" s="36"/>
      <c r="J780" s="38"/>
      <c r="K780" s="38"/>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c r="CT780" s="37"/>
      <c r="CU780" s="37"/>
      <c r="CV780" s="37"/>
      <c r="CW780" s="37"/>
      <c r="CX780" s="37"/>
      <c r="CY780" s="37"/>
      <c r="CZ780" s="37"/>
      <c r="DA780" s="37"/>
      <c r="DB780" s="37"/>
      <c r="DC780" s="37"/>
      <c r="DD780" s="37"/>
      <c r="DE780" s="37"/>
      <c r="DF780" s="37"/>
      <c r="DG780" s="37"/>
      <c r="DH780" s="37"/>
      <c r="DI780" s="37"/>
      <c r="DJ780" s="37"/>
      <c r="DK780" s="37"/>
      <c r="DL780" s="37"/>
      <c r="DM780" s="37"/>
      <c r="DN780" s="37"/>
      <c r="DO780" s="37"/>
      <c r="DP780" s="37"/>
      <c r="DQ780" s="37"/>
      <c r="DR780" s="37"/>
      <c r="DS780" s="37"/>
      <c r="DT780" s="37"/>
      <c r="DU780" s="37"/>
      <c r="DV780" s="37"/>
      <c r="DW780" s="37"/>
      <c r="DX780" s="37"/>
      <c r="DY780" s="37"/>
      <c r="DZ780" s="37"/>
      <c r="EA780" s="37"/>
      <c r="EB780" s="37"/>
      <c r="EC780" s="37"/>
      <c r="ED780" s="37"/>
      <c r="EE780" s="37"/>
      <c r="EF780" s="37"/>
      <c r="EG780" s="37"/>
      <c r="EH780" s="37"/>
      <c r="EI780" s="37"/>
      <c r="EJ780" s="37"/>
      <c r="EK780" s="37"/>
      <c r="EL780" s="37"/>
      <c r="EM780" s="37"/>
      <c r="EN780" s="37"/>
      <c r="EO780" s="37"/>
      <c r="EP780" s="37"/>
      <c r="EQ780" s="37"/>
      <c r="ER780" s="37"/>
      <c r="ES780" s="37"/>
      <c r="ET780" s="37"/>
      <c r="EU780" s="37"/>
      <c r="EV780" s="37"/>
      <c r="EW780" s="37"/>
      <c r="EX780" s="37"/>
      <c r="EY780" s="37"/>
      <c r="EZ780" s="37"/>
      <c r="FA780" s="37"/>
      <c r="FB780" s="37"/>
      <c r="FC780" s="37"/>
      <c r="FD780" s="37"/>
      <c r="FE780" s="37"/>
      <c r="FF780" s="37"/>
      <c r="FG780" s="37"/>
      <c r="FH780" s="37"/>
      <c r="FI780" s="37"/>
      <c r="FJ780" s="37"/>
      <c r="FK780" s="37"/>
      <c r="FL780" s="37"/>
      <c r="FM780" s="37"/>
      <c r="FN780" s="37"/>
      <c r="FO780" s="37"/>
      <c r="FP780" s="37"/>
      <c r="FQ780" s="37"/>
      <c r="FR780" s="37"/>
      <c r="FS780" s="37"/>
      <c r="FT780" s="37"/>
      <c r="FU780" s="37"/>
      <c r="FV780" s="37"/>
      <c r="FW780" s="37"/>
      <c r="FX780" s="37"/>
      <c r="FY780" s="37"/>
      <c r="FZ780" s="37"/>
      <c r="GA780" s="194"/>
      <c r="GB780" s="194"/>
      <c r="GC780" s="194"/>
      <c r="GD780" s="194"/>
      <c r="GE780" s="194"/>
      <c r="GF780" s="194"/>
      <c r="GG780" s="194"/>
      <c r="GH780" s="194"/>
      <c r="GI780" s="194"/>
      <c r="GJ780" s="194"/>
      <c r="GK780" s="194"/>
      <c r="GL780" s="194"/>
      <c r="GM780" s="194">
        <f t="shared" si="77"/>
        <v>0</v>
      </c>
      <c r="GN780" s="194">
        <f t="shared" si="78"/>
        <v>0</v>
      </c>
      <c r="GO780" s="194"/>
      <c r="GP780" s="194"/>
      <c r="GQ780" s="194"/>
      <c r="GR780" s="194"/>
      <c r="GS780" s="194"/>
      <c r="GT780" s="194"/>
      <c r="GU780" s="194"/>
      <c r="GV780" s="194"/>
      <c r="GW780" s="194"/>
      <c r="GX780" s="194">
        <f t="shared" si="79"/>
        <v>0</v>
      </c>
      <c r="GY780" s="194"/>
      <c r="GZ780" s="194"/>
      <c r="HA780" s="194"/>
      <c r="HB780" s="194"/>
      <c r="HC780" s="194"/>
      <c r="HD780" s="194"/>
      <c r="HE780" s="194"/>
      <c r="HF780" s="194"/>
      <c r="HG780" s="194"/>
      <c r="HH780" s="194"/>
      <c r="HI780" s="194"/>
      <c r="HJ780" s="194"/>
      <c r="HK780" s="194"/>
      <c r="HL780" s="194"/>
      <c r="HM780" s="194"/>
      <c r="HN780" s="194"/>
      <c r="HO780" s="194"/>
      <c r="HP780" s="194"/>
      <c r="HQ780" s="194"/>
      <c r="HR780" s="194"/>
      <c r="HS780" s="194"/>
      <c r="HT780" s="194"/>
      <c r="HU780" s="194"/>
    </row>
    <row r="781" spans="1:229" x14ac:dyDescent="0.25">
      <c r="A781" s="17"/>
      <c r="B781" s="18"/>
      <c r="C781" s="18"/>
      <c r="D781" s="19"/>
      <c r="E781" s="18"/>
      <c r="F781" s="18"/>
      <c r="G781" s="36"/>
      <c r="H781" s="36"/>
      <c r="I781" s="36"/>
      <c r="J781" s="38"/>
      <c r="K781" s="38"/>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c r="CT781" s="37"/>
      <c r="CU781" s="37"/>
      <c r="CV781" s="37"/>
      <c r="CW781" s="37"/>
      <c r="CX781" s="37"/>
      <c r="CY781" s="37"/>
      <c r="CZ781" s="37"/>
      <c r="DA781" s="37"/>
      <c r="DB781" s="37"/>
      <c r="DC781" s="37"/>
      <c r="DD781" s="37"/>
      <c r="DE781" s="37"/>
      <c r="DF781" s="37"/>
      <c r="DG781" s="37"/>
      <c r="DH781" s="37"/>
      <c r="DI781" s="37"/>
      <c r="DJ781" s="37"/>
      <c r="DK781" s="37"/>
      <c r="DL781" s="37"/>
      <c r="DM781" s="37"/>
      <c r="DN781" s="37"/>
      <c r="DO781" s="37"/>
      <c r="DP781" s="37"/>
      <c r="DQ781" s="37"/>
      <c r="DR781" s="37"/>
      <c r="DS781" s="37"/>
      <c r="DT781" s="37"/>
      <c r="DU781" s="37"/>
      <c r="DV781" s="37"/>
      <c r="DW781" s="37"/>
      <c r="DX781" s="37"/>
      <c r="DY781" s="37"/>
      <c r="DZ781" s="37"/>
      <c r="EA781" s="37"/>
      <c r="EB781" s="37"/>
      <c r="EC781" s="37"/>
      <c r="ED781" s="37"/>
      <c r="EE781" s="37"/>
      <c r="EF781" s="37"/>
      <c r="EG781" s="37"/>
      <c r="EH781" s="37"/>
      <c r="EI781" s="37"/>
      <c r="EJ781" s="37"/>
      <c r="EK781" s="37"/>
      <c r="EL781" s="37"/>
      <c r="EM781" s="37"/>
      <c r="EN781" s="37"/>
      <c r="EO781" s="37"/>
      <c r="EP781" s="37"/>
      <c r="EQ781" s="37"/>
      <c r="ER781" s="37"/>
      <c r="ES781" s="37"/>
      <c r="ET781" s="37"/>
      <c r="EU781" s="37"/>
      <c r="EV781" s="37"/>
      <c r="EW781" s="37"/>
      <c r="EX781" s="37"/>
      <c r="EY781" s="37"/>
      <c r="EZ781" s="37"/>
      <c r="FA781" s="37"/>
      <c r="FB781" s="37"/>
      <c r="FC781" s="37"/>
      <c r="FD781" s="37"/>
      <c r="FE781" s="37"/>
      <c r="FF781" s="37"/>
      <c r="FG781" s="37"/>
      <c r="FH781" s="37"/>
      <c r="FI781" s="37"/>
      <c r="FJ781" s="37"/>
      <c r="FK781" s="37"/>
      <c r="FL781" s="37"/>
      <c r="FM781" s="37"/>
      <c r="FN781" s="37"/>
      <c r="FO781" s="37"/>
      <c r="FP781" s="37"/>
      <c r="FQ781" s="37"/>
      <c r="FR781" s="37"/>
      <c r="FS781" s="37"/>
      <c r="FT781" s="37"/>
      <c r="FU781" s="37"/>
      <c r="FV781" s="37"/>
      <c r="FW781" s="37"/>
      <c r="FX781" s="37"/>
      <c r="FY781" s="37"/>
      <c r="FZ781" s="37"/>
      <c r="GA781" s="194"/>
      <c r="GB781" s="194"/>
      <c r="GC781" s="194"/>
      <c r="GD781" s="194"/>
      <c r="GE781" s="194"/>
      <c r="GF781" s="194"/>
      <c r="GG781" s="194"/>
      <c r="GH781" s="194"/>
      <c r="GI781" s="194"/>
      <c r="GJ781" s="194"/>
      <c r="GK781" s="194"/>
      <c r="GL781" s="194"/>
      <c r="GM781" s="194">
        <f t="shared" si="77"/>
        <v>0</v>
      </c>
      <c r="GN781" s="194">
        <f t="shared" si="78"/>
        <v>0</v>
      </c>
      <c r="GO781" s="194"/>
      <c r="GP781" s="194"/>
      <c r="GQ781" s="194"/>
      <c r="GR781" s="194"/>
      <c r="GS781" s="194"/>
      <c r="GT781" s="194"/>
      <c r="GU781" s="194"/>
      <c r="GV781" s="194"/>
      <c r="GW781" s="194"/>
      <c r="GX781" s="194">
        <f t="shared" si="79"/>
        <v>0</v>
      </c>
      <c r="GY781" s="194"/>
      <c r="GZ781" s="194"/>
      <c r="HA781" s="194"/>
      <c r="HB781" s="194"/>
      <c r="HC781" s="194"/>
      <c r="HD781" s="194"/>
      <c r="HE781" s="194"/>
      <c r="HF781" s="194"/>
      <c r="HG781" s="194"/>
      <c r="HH781" s="194"/>
      <c r="HI781" s="194"/>
      <c r="HJ781" s="194"/>
      <c r="HK781" s="194"/>
      <c r="HL781" s="194"/>
      <c r="HM781" s="194"/>
      <c r="HN781" s="194"/>
      <c r="HO781" s="194"/>
      <c r="HP781" s="194"/>
      <c r="HQ781" s="194"/>
      <c r="HR781" s="194"/>
      <c r="HS781" s="194"/>
      <c r="HT781" s="194"/>
      <c r="HU781" s="194"/>
    </row>
    <row r="782" spans="1:229" x14ac:dyDescent="0.25">
      <c r="A782" s="17"/>
      <c r="B782" s="18"/>
      <c r="C782" s="18"/>
      <c r="D782" s="19"/>
      <c r="E782" s="18"/>
      <c r="F782" s="18"/>
      <c r="G782" s="36"/>
      <c r="H782" s="36"/>
      <c r="I782" s="36"/>
      <c r="J782" s="38"/>
      <c r="K782" s="38"/>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c r="CT782" s="37"/>
      <c r="CU782" s="37"/>
      <c r="CV782" s="37"/>
      <c r="CW782" s="37"/>
      <c r="CX782" s="37"/>
      <c r="CY782" s="37"/>
      <c r="CZ782" s="37"/>
      <c r="DA782" s="37"/>
      <c r="DB782" s="37"/>
      <c r="DC782" s="37"/>
      <c r="DD782" s="37"/>
      <c r="DE782" s="37"/>
      <c r="DF782" s="37"/>
      <c r="DG782" s="37"/>
      <c r="DH782" s="37"/>
      <c r="DI782" s="37"/>
      <c r="DJ782" s="37"/>
      <c r="DK782" s="37"/>
      <c r="DL782" s="37"/>
      <c r="DM782" s="37"/>
      <c r="DN782" s="37"/>
      <c r="DO782" s="37"/>
      <c r="DP782" s="37"/>
      <c r="DQ782" s="37"/>
      <c r="DR782" s="37"/>
      <c r="DS782" s="37"/>
      <c r="DT782" s="37"/>
      <c r="DU782" s="37"/>
      <c r="DV782" s="37"/>
      <c r="DW782" s="37"/>
      <c r="DX782" s="37"/>
      <c r="DY782" s="37"/>
      <c r="DZ782" s="37"/>
      <c r="EA782" s="37"/>
      <c r="EB782" s="37"/>
      <c r="EC782" s="37"/>
      <c r="ED782" s="37"/>
      <c r="EE782" s="37"/>
      <c r="EF782" s="37"/>
      <c r="EG782" s="37"/>
      <c r="EH782" s="37"/>
      <c r="EI782" s="37"/>
      <c r="EJ782" s="37"/>
      <c r="EK782" s="37"/>
      <c r="EL782" s="37"/>
      <c r="EM782" s="37"/>
      <c r="EN782" s="37"/>
      <c r="EO782" s="37"/>
      <c r="EP782" s="37"/>
      <c r="EQ782" s="37"/>
      <c r="ER782" s="37"/>
      <c r="ES782" s="37"/>
      <c r="ET782" s="37"/>
      <c r="EU782" s="37"/>
      <c r="EV782" s="37"/>
      <c r="EW782" s="37"/>
      <c r="EX782" s="37"/>
      <c r="EY782" s="37"/>
      <c r="EZ782" s="37"/>
      <c r="FA782" s="37"/>
      <c r="FB782" s="37"/>
      <c r="FC782" s="37"/>
      <c r="FD782" s="37"/>
      <c r="FE782" s="37"/>
      <c r="FF782" s="37"/>
      <c r="FG782" s="37"/>
      <c r="FH782" s="37"/>
      <c r="FI782" s="37"/>
      <c r="FJ782" s="37"/>
      <c r="FK782" s="37"/>
      <c r="FL782" s="37"/>
      <c r="FM782" s="37"/>
      <c r="FN782" s="37"/>
      <c r="FO782" s="37"/>
      <c r="FP782" s="37"/>
      <c r="FQ782" s="37"/>
      <c r="FR782" s="37"/>
      <c r="FS782" s="37"/>
      <c r="FT782" s="37"/>
      <c r="FU782" s="37"/>
      <c r="FV782" s="37"/>
      <c r="FW782" s="37"/>
      <c r="FX782" s="37"/>
      <c r="FY782" s="37"/>
      <c r="FZ782" s="37"/>
      <c r="GA782" s="194"/>
      <c r="GB782" s="194"/>
      <c r="GC782" s="194"/>
      <c r="GD782" s="194"/>
      <c r="GE782" s="194"/>
      <c r="GF782" s="194"/>
      <c r="GG782" s="194"/>
      <c r="GH782" s="194"/>
      <c r="GI782" s="194"/>
      <c r="GJ782" s="194"/>
      <c r="GK782" s="194"/>
      <c r="GL782" s="194"/>
      <c r="GM782" s="194">
        <f t="shared" si="77"/>
        <v>0</v>
      </c>
      <c r="GN782" s="194">
        <f t="shared" si="78"/>
        <v>0</v>
      </c>
      <c r="GO782" s="194"/>
      <c r="GP782" s="194"/>
      <c r="GQ782" s="194"/>
      <c r="GR782" s="194"/>
      <c r="GS782" s="194"/>
      <c r="GT782" s="194"/>
      <c r="GU782" s="194"/>
      <c r="GV782" s="194"/>
      <c r="GW782" s="194"/>
      <c r="GX782" s="194">
        <f t="shared" si="79"/>
        <v>0</v>
      </c>
      <c r="GY782" s="194"/>
      <c r="GZ782" s="194"/>
      <c r="HA782" s="194"/>
      <c r="HB782" s="194"/>
      <c r="HC782" s="194"/>
      <c r="HD782" s="194"/>
      <c r="HE782" s="194"/>
      <c r="HF782" s="194"/>
      <c r="HG782" s="194"/>
      <c r="HH782" s="194"/>
      <c r="HI782" s="194"/>
      <c r="HJ782" s="194"/>
      <c r="HK782" s="194"/>
      <c r="HL782" s="194"/>
      <c r="HM782" s="194"/>
      <c r="HN782" s="194"/>
      <c r="HO782" s="194"/>
      <c r="HP782" s="194"/>
      <c r="HQ782" s="194"/>
      <c r="HR782" s="194"/>
      <c r="HS782" s="194"/>
      <c r="HT782" s="194"/>
      <c r="HU782" s="194"/>
    </row>
    <row r="783" spans="1:229" x14ac:dyDescent="0.25">
      <c r="A783" s="17"/>
      <c r="B783" s="18"/>
      <c r="C783" s="18"/>
      <c r="D783" s="19"/>
      <c r="E783" s="18"/>
      <c r="F783" s="18"/>
      <c r="G783" s="36"/>
      <c r="H783" s="36"/>
      <c r="I783" s="36"/>
      <c r="J783" s="38"/>
      <c r="K783" s="38"/>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c r="CT783" s="37"/>
      <c r="CU783" s="37"/>
      <c r="CV783" s="37"/>
      <c r="CW783" s="37"/>
      <c r="CX783" s="37"/>
      <c r="CY783" s="37"/>
      <c r="CZ783" s="37"/>
      <c r="DA783" s="37"/>
      <c r="DB783" s="37"/>
      <c r="DC783" s="37"/>
      <c r="DD783" s="37"/>
      <c r="DE783" s="37"/>
      <c r="DF783" s="37"/>
      <c r="DG783" s="37"/>
      <c r="DH783" s="37"/>
      <c r="DI783" s="37"/>
      <c r="DJ783" s="37"/>
      <c r="DK783" s="37"/>
      <c r="DL783" s="37"/>
      <c r="DM783" s="37"/>
      <c r="DN783" s="37"/>
      <c r="DO783" s="37"/>
      <c r="DP783" s="37"/>
      <c r="DQ783" s="37"/>
      <c r="DR783" s="37"/>
      <c r="DS783" s="37"/>
      <c r="DT783" s="37"/>
      <c r="DU783" s="37"/>
      <c r="DV783" s="37"/>
      <c r="DW783" s="37"/>
      <c r="DX783" s="37"/>
      <c r="DY783" s="37"/>
      <c r="DZ783" s="37"/>
      <c r="EA783" s="37"/>
      <c r="EB783" s="37"/>
      <c r="EC783" s="37"/>
      <c r="ED783" s="37"/>
      <c r="EE783" s="37"/>
      <c r="EF783" s="37"/>
      <c r="EG783" s="37"/>
      <c r="EH783" s="37"/>
      <c r="EI783" s="37"/>
      <c r="EJ783" s="37"/>
      <c r="EK783" s="37"/>
      <c r="EL783" s="37"/>
      <c r="EM783" s="37"/>
      <c r="EN783" s="37"/>
      <c r="EO783" s="37"/>
      <c r="EP783" s="37"/>
      <c r="EQ783" s="37"/>
      <c r="ER783" s="37"/>
      <c r="ES783" s="37"/>
      <c r="ET783" s="37"/>
      <c r="EU783" s="37"/>
      <c r="EV783" s="37"/>
      <c r="EW783" s="37"/>
      <c r="EX783" s="37"/>
      <c r="EY783" s="37"/>
      <c r="EZ783" s="37"/>
      <c r="FA783" s="37"/>
      <c r="FB783" s="37"/>
      <c r="FC783" s="37"/>
      <c r="FD783" s="37"/>
      <c r="FE783" s="37"/>
      <c r="FF783" s="37"/>
      <c r="FG783" s="37"/>
      <c r="FH783" s="37"/>
      <c r="FI783" s="37"/>
      <c r="FJ783" s="37"/>
      <c r="FK783" s="37"/>
      <c r="FL783" s="37"/>
      <c r="FM783" s="37"/>
      <c r="FN783" s="37"/>
      <c r="FO783" s="37"/>
      <c r="FP783" s="37"/>
      <c r="FQ783" s="37"/>
      <c r="FR783" s="37"/>
      <c r="FS783" s="37"/>
      <c r="FT783" s="37"/>
      <c r="FU783" s="37"/>
      <c r="FV783" s="37"/>
      <c r="FW783" s="37"/>
      <c r="FX783" s="37"/>
      <c r="FY783" s="37"/>
      <c r="FZ783" s="37"/>
      <c r="GA783" s="194"/>
      <c r="GB783" s="194"/>
      <c r="GC783" s="194"/>
      <c r="GD783" s="194"/>
      <c r="GE783" s="194"/>
      <c r="GF783" s="194"/>
      <c r="GG783" s="194"/>
      <c r="GH783" s="194"/>
      <c r="GI783" s="194"/>
      <c r="GJ783" s="194"/>
      <c r="GK783" s="194"/>
      <c r="GL783" s="194"/>
      <c r="GM783" s="194">
        <f t="shared" si="77"/>
        <v>0</v>
      </c>
      <c r="GN783" s="194">
        <f t="shared" si="78"/>
        <v>0</v>
      </c>
      <c r="GO783" s="194"/>
      <c r="GP783" s="194"/>
      <c r="GQ783" s="194"/>
      <c r="GR783" s="194"/>
      <c r="GS783" s="194"/>
      <c r="GT783" s="194"/>
      <c r="GU783" s="194"/>
      <c r="GV783" s="194"/>
      <c r="GW783" s="194"/>
      <c r="GX783" s="194">
        <f t="shared" si="79"/>
        <v>0</v>
      </c>
      <c r="GY783" s="194"/>
      <c r="GZ783" s="194"/>
      <c r="HA783" s="194"/>
      <c r="HB783" s="194"/>
      <c r="HC783" s="194"/>
      <c r="HD783" s="194"/>
      <c r="HE783" s="194"/>
      <c r="HF783" s="194"/>
      <c r="HG783" s="194"/>
      <c r="HH783" s="194"/>
      <c r="HI783" s="194"/>
      <c r="HJ783" s="194"/>
      <c r="HK783" s="194"/>
      <c r="HL783" s="194"/>
      <c r="HM783" s="194"/>
      <c r="HN783" s="194"/>
      <c r="HO783" s="194"/>
      <c r="HP783" s="194"/>
      <c r="HQ783" s="194"/>
      <c r="HR783" s="194"/>
      <c r="HS783" s="194"/>
      <c r="HT783" s="194"/>
      <c r="HU783" s="194"/>
    </row>
    <row r="784" spans="1:229" x14ac:dyDescent="0.25">
      <c r="A784" s="17"/>
      <c r="B784" s="18"/>
      <c r="C784" s="18"/>
      <c r="D784" s="19"/>
      <c r="E784" s="18"/>
      <c r="F784" s="18"/>
      <c r="G784" s="36"/>
      <c r="H784" s="36"/>
      <c r="I784" s="36"/>
      <c r="J784" s="38"/>
      <c r="K784" s="38"/>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c r="CT784" s="37"/>
      <c r="CU784" s="37"/>
      <c r="CV784" s="37"/>
      <c r="CW784" s="37"/>
      <c r="CX784" s="37"/>
      <c r="CY784" s="37"/>
      <c r="CZ784" s="37"/>
      <c r="DA784" s="37"/>
      <c r="DB784" s="37"/>
      <c r="DC784" s="37"/>
      <c r="DD784" s="37"/>
      <c r="DE784" s="37"/>
      <c r="DF784" s="37"/>
      <c r="DG784" s="37"/>
      <c r="DH784" s="37"/>
      <c r="DI784" s="37"/>
      <c r="DJ784" s="37"/>
      <c r="DK784" s="37"/>
      <c r="DL784" s="37"/>
      <c r="DM784" s="37"/>
      <c r="DN784" s="37"/>
      <c r="DO784" s="37"/>
      <c r="DP784" s="37"/>
      <c r="DQ784" s="37"/>
      <c r="DR784" s="37"/>
      <c r="DS784" s="37"/>
      <c r="DT784" s="37"/>
      <c r="DU784" s="37"/>
      <c r="DV784" s="37"/>
      <c r="DW784" s="37"/>
      <c r="DX784" s="37"/>
      <c r="DY784" s="37"/>
      <c r="DZ784" s="37"/>
      <c r="EA784" s="37"/>
      <c r="EB784" s="37"/>
      <c r="EC784" s="37"/>
      <c r="ED784" s="37"/>
      <c r="EE784" s="37"/>
      <c r="EF784" s="37"/>
      <c r="EG784" s="37"/>
      <c r="EH784" s="37"/>
      <c r="EI784" s="37"/>
      <c r="EJ784" s="37"/>
      <c r="EK784" s="37"/>
      <c r="EL784" s="37"/>
      <c r="EM784" s="37"/>
      <c r="EN784" s="37"/>
      <c r="EO784" s="37"/>
      <c r="EP784" s="37"/>
      <c r="EQ784" s="37"/>
      <c r="ER784" s="37"/>
      <c r="ES784" s="37"/>
      <c r="ET784" s="37"/>
      <c r="EU784" s="37"/>
      <c r="EV784" s="37"/>
      <c r="EW784" s="37"/>
      <c r="EX784" s="37"/>
      <c r="EY784" s="37"/>
      <c r="EZ784" s="37"/>
      <c r="FA784" s="37"/>
      <c r="FB784" s="37"/>
      <c r="FC784" s="37"/>
      <c r="FD784" s="37"/>
      <c r="FE784" s="37"/>
      <c r="FF784" s="37"/>
      <c r="FG784" s="37"/>
      <c r="FH784" s="37"/>
      <c r="FI784" s="37"/>
      <c r="FJ784" s="37"/>
      <c r="FK784" s="37"/>
      <c r="FL784" s="37"/>
      <c r="FM784" s="37"/>
      <c r="FN784" s="37"/>
      <c r="FO784" s="37"/>
      <c r="FP784" s="37"/>
      <c r="FQ784" s="37"/>
      <c r="FR784" s="37"/>
      <c r="FS784" s="37"/>
      <c r="FT784" s="37"/>
      <c r="FU784" s="37"/>
      <c r="FV784" s="37"/>
      <c r="FW784" s="37"/>
      <c r="FX784" s="37"/>
      <c r="FY784" s="37"/>
      <c r="FZ784" s="37"/>
      <c r="GA784" s="194"/>
      <c r="GB784" s="194"/>
      <c r="GC784" s="194"/>
      <c r="GD784" s="194"/>
      <c r="GE784" s="194"/>
      <c r="GF784" s="194"/>
      <c r="GG784" s="194"/>
      <c r="GH784" s="194"/>
      <c r="GI784" s="194"/>
      <c r="GJ784" s="194"/>
      <c r="GK784" s="194"/>
      <c r="GL784" s="194"/>
      <c r="GM784" s="194">
        <f t="shared" si="77"/>
        <v>0</v>
      </c>
      <c r="GN784" s="194">
        <f t="shared" si="78"/>
        <v>0</v>
      </c>
      <c r="GO784" s="194"/>
      <c r="GP784" s="194"/>
      <c r="GQ784" s="194"/>
      <c r="GR784" s="194"/>
      <c r="GS784" s="194"/>
      <c r="GT784" s="194"/>
      <c r="GU784" s="194"/>
      <c r="GV784" s="194"/>
      <c r="GW784" s="194"/>
      <c r="GX784" s="194">
        <f t="shared" si="79"/>
        <v>0</v>
      </c>
      <c r="GY784" s="194"/>
      <c r="GZ784" s="194"/>
      <c r="HA784" s="194"/>
      <c r="HB784" s="194"/>
      <c r="HC784" s="194"/>
      <c r="HD784" s="194"/>
      <c r="HE784" s="194"/>
      <c r="HF784" s="194"/>
      <c r="HG784" s="194"/>
      <c r="HH784" s="194"/>
      <c r="HI784" s="194"/>
      <c r="HJ784" s="194"/>
      <c r="HK784" s="194"/>
      <c r="HL784" s="194"/>
      <c r="HM784" s="194"/>
      <c r="HN784" s="194"/>
      <c r="HO784" s="194"/>
      <c r="HP784" s="194"/>
      <c r="HQ784" s="194"/>
      <c r="HR784" s="194"/>
      <c r="HS784" s="194"/>
      <c r="HT784" s="194"/>
      <c r="HU784" s="194"/>
    </row>
    <row r="785" spans="1:229" x14ac:dyDescent="0.25">
      <c r="A785" s="17"/>
      <c r="B785" s="18"/>
      <c r="C785" s="18"/>
      <c r="D785" s="19"/>
      <c r="E785" s="18"/>
      <c r="F785" s="18"/>
      <c r="G785" s="36"/>
      <c r="H785" s="36"/>
      <c r="I785" s="36"/>
      <c r="J785" s="38"/>
      <c r="K785" s="38"/>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c r="CT785" s="37"/>
      <c r="CU785" s="37"/>
      <c r="CV785" s="37"/>
      <c r="CW785" s="37"/>
      <c r="CX785" s="37"/>
      <c r="CY785" s="37"/>
      <c r="CZ785" s="37"/>
      <c r="DA785" s="37"/>
      <c r="DB785" s="37"/>
      <c r="DC785" s="37"/>
      <c r="DD785" s="37"/>
      <c r="DE785" s="37"/>
      <c r="DF785" s="37"/>
      <c r="DG785" s="37"/>
      <c r="DH785" s="37"/>
      <c r="DI785" s="37"/>
      <c r="DJ785" s="37"/>
      <c r="DK785" s="37"/>
      <c r="DL785" s="37"/>
      <c r="DM785" s="37"/>
      <c r="DN785" s="37"/>
      <c r="DO785" s="37"/>
      <c r="DP785" s="37"/>
      <c r="DQ785" s="37"/>
      <c r="DR785" s="37"/>
      <c r="DS785" s="37"/>
      <c r="DT785" s="37"/>
      <c r="DU785" s="37"/>
      <c r="DV785" s="37"/>
      <c r="DW785" s="37"/>
      <c r="DX785" s="37"/>
      <c r="DY785" s="37"/>
      <c r="DZ785" s="37"/>
      <c r="EA785" s="37"/>
      <c r="EB785" s="37"/>
      <c r="EC785" s="37"/>
      <c r="ED785" s="37"/>
      <c r="EE785" s="37"/>
      <c r="EF785" s="37"/>
      <c r="EG785" s="37"/>
      <c r="EH785" s="37"/>
      <c r="EI785" s="37"/>
      <c r="EJ785" s="37"/>
      <c r="EK785" s="37"/>
      <c r="EL785" s="37"/>
      <c r="EM785" s="37"/>
      <c r="EN785" s="37"/>
      <c r="EO785" s="37"/>
      <c r="EP785" s="37"/>
      <c r="EQ785" s="37"/>
      <c r="ER785" s="37"/>
      <c r="ES785" s="37"/>
      <c r="ET785" s="37"/>
      <c r="EU785" s="37"/>
      <c r="EV785" s="37"/>
      <c r="EW785" s="37"/>
      <c r="EX785" s="37"/>
      <c r="EY785" s="37"/>
      <c r="EZ785" s="37"/>
      <c r="FA785" s="37"/>
      <c r="FB785" s="37"/>
      <c r="FC785" s="37"/>
      <c r="FD785" s="37"/>
      <c r="FE785" s="37"/>
      <c r="FF785" s="37"/>
      <c r="FG785" s="37"/>
      <c r="FH785" s="37"/>
      <c r="FI785" s="37"/>
      <c r="FJ785" s="37"/>
      <c r="FK785" s="37"/>
      <c r="FL785" s="37"/>
      <c r="FM785" s="37"/>
      <c r="FN785" s="37"/>
      <c r="FO785" s="37"/>
      <c r="FP785" s="37"/>
      <c r="FQ785" s="37"/>
      <c r="FR785" s="37"/>
      <c r="FS785" s="37"/>
      <c r="FT785" s="37"/>
      <c r="FU785" s="37"/>
      <c r="FV785" s="37"/>
      <c r="FW785" s="37"/>
      <c r="FX785" s="37"/>
      <c r="FY785" s="37"/>
      <c r="FZ785" s="37"/>
      <c r="GA785" s="194"/>
      <c r="GB785" s="194"/>
      <c r="GC785" s="194"/>
      <c r="GD785" s="194"/>
      <c r="GE785" s="194"/>
      <c r="GF785" s="194"/>
      <c r="GG785" s="194"/>
      <c r="GH785" s="194"/>
      <c r="GI785" s="194"/>
      <c r="GJ785" s="194"/>
      <c r="GK785" s="194"/>
      <c r="GL785" s="194"/>
      <c r="GM785" s="194">
        <f t="shared" si="77"/>
        <v>0</v>
      </c>
      <c r="GN785" s="194">
        <f t="shared" si="78"/>
        <v>0</v>
      </c>
      <c r="GO785" s="194"/>
      <c r="GP785" s="194"/>
      <c r="GQ785" s="194"/>
      <c r="GR785" s="194"/>
      <c r="GS785" s="194"/>
      <c r="GT785" s="194"/>
      <c r="GU785" s="194"/>
      <c r="GV785" s="194"/>
      <c r="GW785" s="194"/>
      <c r="GX785" s="194">
        <f t="shared" si="79"/>
        <v>0</v>
      </c>
      <c r="GY785" s="194"/>
      <c r="GZ785" s="194"/>
      <c r="HA785" s="194"/>
      <c r="HB785" s="194"/>
      <c r="HC785" s="194"/>
      <c r="HD785" s="194"/>
      <c r="HE785" s="194"/>
      <c r="HF785" s="194"/>
      <c r="HG785" s="194"/>
      <c r="HH785" s="194"/>
      <c r="HI785" s="194"/>
      <c r="HJ785" s="194"/>
      <c r="HK785" s="194"/>
      <c r="HL785" s="194"/>
      <c r="HM785" s="194"/>
      <c r="HN785" s="194"/>
      <c r="HO785" s="194"/>
      <c r="HP785" s="194"/>
      <c r="HQ785" s="194"/>
      <c r="HR785" s="194"/>
      <c r="HS785" s="194"/>
      <c r="HT785" s="194"/>
      <c r="HU785" s="194"/>
    </row>
    <row r="786" spans="1:229" x14ac:dyDescent="0.25">
      <c r="A786" s="17"/>
      <c r="B786" s="18"/>
      <c r="C786" s="18"/>
      <c r="D786" s="19"/>
      <c r="E786" s="18"/>
      <c r="F786" s="18"/>
      <c r="G786" s="36"/>
      <c r="H786" s="36"/>
      <c r="I786" s="36"/>
      <c r="J786" s="38"/>
      <c r="K786" s="38"/>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c r="CT786" s="37"/>
      <c r="CU786" s="37"/>
      <c r="CV786" s="37"/>
      <c r="CW786" s="37"/>
      <c r="CX786" s="37"/>
      <c r="CY786" s="37"/>
      <c r="CZ786" s="37"/>
      <c r="DA786" s="37"/>
      <c r="DB786" s="37"/>
      <c r="DC786" s="37"/>
      <c r="DD786" s="37"/>
      <c r="DE786" s="37"/>
      <c r="DF786" s="37"/>
      <c r="DG786" s="37"/>
      <c r="DH786" s="37"/>
      <c r="DI786" s="37"/>
      <c r="DJ786" s="37"/>
      <c r="DK786" s="37"/>
      <c r="DL786" s="37"/>
      <c r="DM786" s="37"/>
      <c r="DN786" s="37"/>
      <c r="DO786" s="37"/>
      <c r="DP786" s="37"/>
      <c r="DQ786" s="37"/>
      <c r="DR786" s="37"/>
      <c r="DS786" s="37"/>
      <c r="DT786" s="37"/>
      <c r="DU786" s="37"/>
      <c r="DV786" s="37"/>
      <c r="DW786" s="37"/>
      <c r="DX786" s="37"/>
      <c r="DY786" s="37"/>
      <c r="DZ786" s="37"/>
      <c r="EA786" s="37"/>
      <c r="EB786" s="37"/>
      <c r="EC786" s="37"/>
      <c r="ED786" s="37"/>
      <c r="EE786" s="37"/>
      <c r="EF786" s="37"/>
      <c r="EG786" s="37"/>
      <c r="EH786" s="37"/>
      <c r="EI786" s="37"/>
      <c r="EJ786" s="37"/>
      <c r="EK786" s="37"/>
      <c r="EL786" s="37"/>
      <c r="EM786" s="37"/>
      <c r="EN786" s="37"/>
      <c r="EO786" s="37"/>
      <c r="EP786" s="37"/>
      <c r="EQ786" s="37"/>
      <c r="ER786" s="37"/>
      <c r="ES786" s="37"/>
      <c r="ET786" s="37"/>
      <c r="EU786" s="37"/>
      <c r="EV786" s="37"/>
      <c r="EW786" s="37"/>
      <c r="EX786" s="37"/>
      <c r="EY786" s="37"/>
      <c r="EZ786" s="37"/>
      <c r="FA786" s="37"/>
      <c r="FB786" s="37"/>
      <c r="FC786" s="37"/>
      <c r="FD786" s="37"/>
      <c r="FE786" s="37"/>
      <c r="FF786" s="37"/>
      <c r="FG786" s="37"/>
      <c r="FH786" s="37"/>
      <c r="FI786" s="37"/>
      <c r="FJ786" s="37"/>
      <c r="FK786" s="37"/>
      <c r="FL786" s="37"/>
      <c r="FM786" s="37"/>
      <c r="FN786" s="37"/>
      <c r="FO786" s="37"/>
      <c r="FP786" s="37"/>
      <c r="FQ786" s="37"/>
      <c r="FR786" s="37"/>
      <c r="FS786" s="37"/>
      <c r="FT786" s="37"/>
      <c r="FU786" s="37"/>
      <c r="FV786" s="37"/>
      <c r="FW786" s="37"/>
      <c r="FX786" s="37"/>
      <c r="FY786" s="37"/>
      <c r="FZ786" s="37"/>
      <c r="GA786" s="194"/>
      <c r="GB786" s="194"/>
      <c r="GC786" s="194"/>
      <c r="GD786" s="194"/>
      <c r="GE786" s="194"/>
      <c r="GF786" s="194"/>
      <c r="GG786" s="194"/>
      <c r="GH786" s="194"/>
      <c r="GI786" s="194"/>
      <c r="GJ786" s="194"/>
      <c r="GK786" s="194"/>
      <c r="GL786" s="194"/>
      <c r="GM786" s="194">
        <f t="shared" si="77"/>
        <v>0</v>
      </c>
      <c r="GN786" s="194">
        <f t="shared" si="78"/>
        <v>0</v>
      </c>
      <c r="GO786" s="194"/>
      <c r="GP786" s="194"/>
      <c r="GQ786" s="194"/>
      <c r="GR786" s="194"/>
      <c r="GS786" s="194"/>
      <c r="GT786" s="194"/>
      <c r="GU786" s="194"/>
      <c r="GV786" s="194"/>
      <c r="GW786" s="194"/>
      <c r="GX786" s="194">
        <f t="shared" si="79"/>
        <v>0</v>
      </c>
      <c r="GY786" s="194"/>
      <c r="GZ786" s="194"/>
      <c r="HA786" s="194"/>
      <c r="HB786" s="194"/>
      <c r="HC786" s="194"/>
      <c r="HD786" s="194"/>
      <c r="HE786" s="194"/>
      <c r="HF786" s="194"/>
      <c r="HG786" s="194"/>
      <c r="HH786" s="194"/>
      <c r="HI786" s="194"/>
      <c r="HJ786" s="194"/>
      <c r="HK786" s="194"/>
      <c r="HL786" s="194"/>
      <c r="HM786" s="194"/>
      <c r="HN786" s="194"/>
      <c r="HO786" s="194"/>
      <c r="HP786" s="194"/>
      <c r="HQ786" s="194"/>
      <c r="HR786" s="194"/>
      <c r="HS786" s="194"/>
      <c r="HT786" s="194"/>
      <c r="HU786" s="194"/>
    </row>
    <row r="787" spans="1:229" x14ac:dyDescent="0.25">
      <c r="A787" s="17"/>
      <c r="B787" s="18"/>
      <c r="C787" s="18"/>
      <c r="D787" s="19"/>
      <c r="E787" s="18"/>
      <c r="F787" s="18"/>
      <c r="G787" s="36"/>
      <c r="H787" s="36"/>
      <c r="I787" s="36"/>
      <c r="J787" s="38"/>
      <c r="K787" s="38"/>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c r="CT787" s="37"/>
      <c r="CU787" s="37"/>
      <c r="CV787" s="37"/>
      <c r="CW787" s="37"/>
      <c r="CX787" s="37"/>
      <c r="CY787" s="37"/>
      <c r="CZ787" s="37"/>
      <c r="DA787" s="37"/>
      <c r="DB787" s="37"/>
      <c r="DC787" s="37"/>
      <c r="DD787" s="37"/>
      <c r="DE787" s="37"/>
      <c r="DF787" s="37"/>
      <c r="DG787" s="37"/>
      <c r="DH787" s="37"/>
      <c r="DI787" s="37"/>
      <c r="DJ787" s="37"/>
      <c r="DK787" s="37"/>
      <c r="DL787" s="37"/>
      <c r="DM787" s="37"/>
      <c r="DN787" s="37"/>
      <c r="DO787" s="37"/>
      <c r="DP787" s="37"/>
      <c r="DQ787" s="37"/>
      <c r="DR787" s="37"/>
      <c r="DS787" s="37"/>
      <c r="DT787" s="37"/>
      <c r="DU787" s="37"/>
      <c r="DV787" s="37"/>
      <c r="DW787" s="37"/>
      <c r="DX787" s="37"/>
      <c r="DY787" s="37"/>
      <c r="DZ787" s="37"/>
      <c r="EA787" s="37"/>
      <c r="EB787" s="37"/>
      <c r="EC787" s="37"/>
      <c r="ED787" s="37"/>
      <c r="EE787" s="37"/>
      <c r="EF787" s="37"/>
      <c r="EG787" s="37"/>
      <c r="EH787" s="37"/>
      <c r="EI787" s="37"/>
      <c r="EJ787" s="37"/>
      <c r="EK787" s="37"/>
      <c r="EL787" s="37"/>
      <c r="EM787" s="37"/>
      <c r="EN787" s="37"/>
      <c r="EO787" s="37"/>
      <c r="EP787" s="37"/>
      <c r="EQ787" s="37"/>
      <c r="ER787" s="37"/>
      <c r="ES787" s="37"/>
      <c r="ET787" s="37"/>
      <c r="EU787" s="37"/>
      <c r="EV787" s="37"/>
      <c r="EW787" s="37"/>
      <c r="EX787" s="37"/>
      <c r="EY787" s="37"/>
      <c r="EZ787" s="37"/>
      <c r="FA787" s="37"/>
      <c r="FB787" s="37"/>
      <c r="FC787" s="37"/>
      <c r="FD787" s="37"/>
      <c r="FE787" s="37"/>
      <c r="FF787" s="37"/>
      <c r="FG787" s="37"/>
      <c r="FH787" s="37"/>
      <c r="FI787" s="37"/>
      <c r="FJ787" s="37"/>
      <c r="FK787" s="37"/>
      <c r="FL787" s="37"/>
      <c r="FM787" s="37"/>
      <c r="FN787" s="37"/>
      <c r="FO787" s="37"/>
      <c r="FP787" s="37"/>
      <c r="FQ787" s="37"/>
      <c r="FR787" s="37"/>
      <c r="FS787" s="37"/>
      <c r="FT787" s="37"/>
      <c r="FU787" s="37"/>
      <c r="FV787" s="37"/>
      <c r="FW787" s="37"/>
      <c r="FX787" s="37"/>
      <c r="FY787" s="37"/>
      <c r="FZ787" s="37"/>
      <c r="GA787" s="194"/>
      <c r="GB787" s="194"/>
      <c r="GC787" s="194"/>
      <c r="GD787" s="194"/>
      <c r="GE787" s="194"/>
      <c r="GF787" s="194"/>
      <c r="GG787" s="194"/>
      <c r="GH787" s="194"/>
      <c r="GI787" s="194"/>
      <c r="GJ787" s="194"/>
      <c r="GK787" s="194"/>
      <c r="GL787" s="194"/>
      <c r="GM787" s="194">
        <f t="shared" si="77"/>
        <v>0</v>
      </c>
      <c r="GN787" s="194">
        <f t="shared" si="78"/>
        <v>0</v>
      </c>
      <c r="GO787" s="194"/>
      <c r="GP787" s="194"/>
      <c r="GQ787" s="194"/>
      <c r="GR787" s="194"/>
      <c r="GS787" s="194"/>
      <c r="GT787" s="194"/>
      <c r="GU787" s="194"/>
      <c r="GV787" s="194"/>
      <c r="GW787" s="194"/>
      <c r="GX787" s="194">
        <f t="shared" si="79"/>
        <v>0</v>
      </c>
      <c r="GY787" s="194"/>
      <c r="GZ787" s="194"/>
      <c r="HA787" s="194"/>
      <c r="HB787" s="194"/>
      <c r="HC787" s="194"/>
      <c r="HD787" s="194"/>
      <c r="HE787" s="194"/>
      <c r="HF787" s="194"/>
      <c r="HG787" s="194"/>
      <c r="HH787" s="194"/>
      <c r="HI787" s="194"/>
      <c r="HJ787" s="194"/>
      <c r="HK787" s="194"/>
      <c r="HL787" s="194"/>
      <c r="HM787" s="194"/>
      <c r="HN787" s="194"/>
      <c r="HO787" s="194"/>
      <c r="HP787" s="194"/>
      <c r="HQ787" s="194"/>
      <c r="HR787" s="194"/>
      <c r="HS787" s="194"/>
      <c r="HT787" s="194"/>
      <c r="HU787" s="194"/>
    </row>
    <row r="788" spans="1:229" x14ac:dyDescent="0.25">
      <c r="A788" s="17"/>
      <c r="B788" s="18"/>
      <c r="C788" s="18"/>
      <c r="D788" s="19"/>
      <c r="E788" s="18"/>
      <c r="F788" s="18"/>
      <c r="G788" s="36"/>
      <c r="H788" s="36"/>
      <c r="I788" s="36"/>
      <c r="J788" s="38"/>
      <c r="K788" s="38"/>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c r="CT788" s="37"/>
      <c r="CU788" s="37"/>
      <c r="CV788" s="37"/>
      <c r="CW788" s="37"/>
      <c r="CX788" s="37"/>
      <c r="CY788" s="37"/>
      <c r="CZ788" s="37"/>
      <c r="DA788" s="37"/>
      <c r="DB788" s="37"/>
      <c r="DC788" s="37"/>
      <c r="DD788" s="37"/>
      <c r="DE788" s="37"/>
      <c r="DF788" s="37"/>
      <c r="DG788" s="37"/>
      <c r="DH788" s="37"/>
      <c r="DI788" s="37"/>
      <c r="DJ788" s="37"/>
      <c r="DK788" s="37"/>
      <c r="DL788" s="37"/>
      <c r="DM788" s="37"/>
      <c r="DN788" s="37"/>
      <c r="DO788" s="37"/>
      <c r="DP788" s="37"/>
      <c r="DQ788" s="37"/>
      <c r="DR788" s="37"/>
      <c r="DS788" s="37"/>
      <c r="DT788" s="37"/>
      <c r="DU788" s="37"/>
      <c r="DV788" s="37"/>
      <c r="DW788" s="37"/>
      <c r="DX788" s="37"/>
      <c r="DY788" s="37"/>
      <c r="DZ788" s="37"/>
      <c r="EA788" s="37"/>
      <c r="EB788" s="37"/>
      <c r="EC788" s="37"/>
      <c r="ED788" s="37"/>
      <c r="EE788" s="37"/>
      <c r="EF788" s="37"/>
      <c r="EG788" s="37"/>
      <c r="EH788" s="37"/>
      <c r="EI788" s="37"/>
      <c r="EJ788" s="37"/>
      <c r="EK788" s="37"/>
      <c r="EL788" s="37"/>
      <c r="EM788" s="37"/>
      <c r="EN788" s="37"/>
      <c r="EO788" s="37"/>
      <c r="EP788" s="37"/>
      <c r="EQ788" s="37"/>
      <c r="ER788" s="37"/>
      <c r="ES788" s="37"/>
      <c r="ET788" s="37"/>
      <c r="EU788" s="37"/>
      <c r="EV788" s="37"/>
      <c r="EW788" s="37"/>
      <c r="EX788" s="37"/>
      <c r="EY788" s="37"/>
      <c r="EZ788" s="37"/>
      <c r="FA788" s="37"/>
      <c r="FB788" s="37"/>
      <c r="FC788" s="37"/>
      <c r="FD788" s="37"/>
      <c r="FE788" s="37"/>
      <c r="FF788" s="37"/>
      <c r="FG788" s="37"/>
      <c r="FH788" s="37"/>
      <c r="FI788" s="37"/>
      <c r="FJ788" s="37"/>
      <c r="FK788" s="37"/>
      <c r="FL788" s="37"/>
      <c r="FM788" s="37"/>
      <c r="FN788" s="37"/>
      <c r="FO788" s="37"/>
      <c r="FP788" s="37"/>
      <c r="FQ788" s="37"/>
      <c r="FR788" s="37"/>
      <c r="FS788" s="37"/>
      <c r="FT788" s="37"/>
      <c r="FU788" s="37"/>
      <c r="FV788" s="37"/>
      <c r="FW788" s="37"/>
      <c r="FX788" s="37"/>
      <c r="FY788" s="37"/>
      <c r="FZ788" s="37"/>
      <c r="GA788" s="194"/>
      <c r="GB788" s="194"/>
      <c r="GC788" s="194"/>
      <c r="GD788" s="194"/>
      <c r="GE788" s="194"/>
      <c r="GF788" s="194"/>
      <c r="GG788" s="194"/>
      <c r="GH788" s="194"/>
      <c r="GI788" s="194"/>
      <c r="GJ788" s="194"/>
      <c r="GK788" s="194"/>
      <c r="GL788" s="194"/>
      <c r="GM788" s="194">
        <f t="shared" si="77"/>
        <v>0</v>
      </c>
      <c r="GN788" s="194">
        <f t="shared" si="78"/>
        <v>0</v>
      </c>
      <c r="GO788" s="194"/>
      <c r="GP788" s="194"/>
      <c r="GQ788" s="194"/>
      <c r="GR788" s="194"/>
      <c r="GS788" s="194"/>
      <c r="GT788" s="194"/>
      <c r="GU788" s="194"/>
      <c r="GV788" s="194"/>
      <c r="GW788" s="194"/>
      <c r="GX788" s="194">
        <f t="shared" si="79"/>
        <v>0</v>
      </c>
      <c r="GY788" s="194"/>
      <c r="GZ788" s="194"/>
      <c r="HA788" s="194"/>
      <c r="HB788" s="194"/>
      <c r="HC788" s="194"/>
      <c r="HD788" s="194"/>
      <c r="HE788" s="194"/>
      <c r="HF788" s="194"/>
      <c r="HG788" s="194"/>
      <c r="HH788" s="194"/>
      <c r="HI788" s="194"/>
      <c r="HJ788" s="194"/>
      <c r="HK788" s="194"/>
      <c r="HL788" s="194"/>
      <c r="HM788" s="194"/>
      <c r="HN788" s="194"/>
      <c r="HO788" s="194"/>
      <c r="HP788" s="194"/>
      <c r="HQ788" s="194"/>
      <c r="HR788" s="194"/>
      <c r="HS788" s="194"/>
      <c r="HT788" s="194"/>
      <c r="HU788" s="194"/>
    </row>
    <row r="789" spans="1:229" x14ac:dyDescent="0.25">
      <c r="A789" s="17"/>
      <c r="B789" s="18"/>
      <c r="C789" s="18"/>
      <c r="D789" s="19"/>
      <c r="E789" s="18"/>
      <c r="F789" s="18"/>
      <c r="G789" s="36"/>
      <c r="H789" s="36"/>
      <c r="I789" s="36"/>
      <c r="J789" s="38"/>
      <c r="K789" s="38"/>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c r="DG789" s="37"/>
      <c r="DH789" s="37"/>
      <c r="DI789" s="37"/>
      <c r="DJ789" s="37"/>
      <c r="DK789" s="37"/>
      <c r="DL789" s="37"/>
      <c r="DM789" s="37"/>
      <c r="DN789" s="37"/>
      <c r="DO789" s="37"/>
      <c r="DP789" s="37"/>
      <c r="DQ789" s="37"/>
      <c r="DR789" s="37"/>
      <c r="DS789" s="37"/>
      <c r="DT789" s="37"/>
      <c r="DU789" s="37"/>
      <c r="DV789" s="37"/>
      <c r="DW789" s="37"/>
      <c r="DX789" s="37"/>
      <c r="DY789" s="37"/>
      <c r="DZ789" s="37"/>
      <c r="EA789" s="37"/>
      <c r="EB789" s="37"/>
      <c r="EC789" s="37"/>
      <c r="ED789" s="37"/>
      <c r="EE789" s="37"/>
      <c r="EF789" s="37"/>
      <c r="EG789" s="37"/>
      <c r="EH789" s="37"/>
      <c r="EI789" s="37"/>
      <c r="EJ789" s="37"/>
      <c r="EK789" s="37"/>
      <c r="EL789" s="37"/>
      <c r="EM789" s="37"/>
      <c r="EN789" s="37"/>
      <c r="EO789" s="37"/>
      <c r="EP789" s="37"/>
      <c r="EQ789" s="37"/>
      <c r="ER789" s="37"/>
      <c r="ES789" s="37"/>
      <c r="ET789" s="37"/>
      <c r="EU789" s="37"/>
      <c r="EV789" s="37"/>
      <c r="EW789" s="37"/>
      <c r="EX789" s="37"/>
      <c r="EY789" s="37"/>
      <c r="EZ789" s="37"/>
      <c r="FA789" s="37"/>
      <c r="FB789" s="37"/>
      <c r="FC789" s="37"/>
      <c r="FD789" s="37"/>
      <c r="FE789" s="37"/>
      <c r="FF789" s="37"/>
      <c r="FG789" s="37"/>
      <c r="FH789" s="37"/>
      <c r="FI789" s="37"/>
      <c r="FJ789" s="37"/>
      <c r="FK789" s="37"/>
      <c r="FL789" s="37"/>
      <c r="FM789" s="37"/>
      <c r="FN789" s="37"/>
      <c r="FO789" s="37"/>
      <c r="FP789" s="37"/>
      <c r="FQ789" s="37"/>
      <c r="FR789" s="37"/>
      <c r="FS789" s="37"/>
      <c r="FT789" s="37"/>
      <c r="FU789" s="37"/>
      <c r="FV789" s="37"/>
      <c r="FW789" s="37"/>
      <c r="FX789" s="37"/>
      <c r="FY789" s="37"/>
      <c r="FZ789" s="37"/>
      <c r="GA789" s="194"/>
      <c r="GB789" s="194"/>
      <c r="GC789" s="194"/>
      <c r="GD789" s="194"/>
      <c r="GE789" s="194"/>
      <c r="GF789" s="194"/>
      <c r="GG789" s="194"/>
      <c r="GH789" s="194"/>
      <c r="GI789" s="194"/>
      <c r="GJ789" s="194"/>
      <c r="GK789" s="194"/>
      <c r="GL789" s="194"/>
      <c r="GM789" s="194">
        <f t="shared" si="77"/>
        <v>0</v>
      </c>
      <c r="GN789" s="194">
        <f t="shared" si="78"/>
        <v>0</v>
      </c>
      <c r="GO789" s="194"/>
      <c r="GP789" s="194"/>
      <c r="GQ789" s="194"/>
      <c r="GR789" s="194"/>
      <c r="GS789" s="194"/>
      <c r="GT789" s="194"/>
      <c r="GU789" s="194"/>
      <c r="GV789" s="194"/>
      <c r="GW789" s="194"/>
      <c r="GX789" s="194">
        <f t="shared" si="79"/>
        <v>0</v>
      </c>
      <c r="GY789" s="194"/>
      <c r="GZ789" s="194"/>
      <c r="HA789" s="194"/>
      <c r="HB789" s="194"/>
      <c r="HC789" s="194"/>
      <c r="HD789" s="194"/>
      <c r="HE789" s="194"/>
      <c r="HF789" s="194"/>
      <c r="HG789" s="194"/>
      <c r="HH789" s="194"/>
      <c r="HI789" s="194"/>
      <c r="HJ789" s="194"/>
      <c r="HK789" s="194"/>
      <c r="HL789" s="194"/>
      <c r="HM789" s="194"/>
      <c r="HN789" s="194"/>
      <c r="HO789" s="194"/>
      <c r="HP789" s="194"/>
      <c r="HQ789" s="194"/>
      <c r="HR789" s="194"/>
      <c r="HS789" s="194"/>
      <c r="HT789" s="194"/>
      <c r="HU789" s="194"/>
    </row>
    <row r="790" spans="1:229" x14ac:dyDescent="0.25">
      <c r="A790" s="17"/>
      <c r="B790" s="18"/>
      <c r="C790" s="18"/>
      <c r="D790" s="19"/>
      <c r="E790" s="18"/>
      <c r="F790" s="18"/>
      <c r="G790" s="36"/>
      <c r="H790" s="36"/>
      <c r="I790" s="36"/>
      <c r="J790" s="38"/>
      <c r="K790" s="38"/>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c r="CT790" s="37"/>
      <c r="CU790" s="37"/>
      <c r="CV790" s="37"/>
      <c r="CW790" s="37"/>
      <c r="CX790" s="37"/>
      <c r="CY790" s="37"/>
      <c r="CZ790" s="37"/>
      <c r="DA790" s="37"/>
      <c r="DB790" s="37"/>
      <c r="DC790" s="37"/>
      <c r="DD790" s="37"/>
      <c r="DE790" s="37"/>
      <c r="DF790" s="37"/>
      <c r="DG790" s="37"/>
      <c r="DH790" s="37"/>
      <c r="DI790" s="37"/>
      <c r="DJ790" s="37"/>
      <c r="DK790" s="37"/>
      <c r="DL790" s="37"/>
      <c r="DM790" s="37"/>
      <c r="DN790" s="37"/>
      <c r="DO790" s="37"/>
      <c r="DP790" s="37"/>
      <c r="DQ790" s="37"/>
      <c r="DR790" s="37"/>
      <c r="DS790" s="37"/>
      <c r="DT790" s="37"/>
      <c r="DU790" s="37"/>
      <c r="DV790" s="37"/>
      <c r="DW790" s="37"/>
      <c r="DX790" s="37"/>
      <c r="DY790" s="37"/>
      <c r="DZ790" s="37"/>
      <c r="EA790" s="37"/>
      <c r="EB790" s="37"/>
      <c r="EC790" s="37"/>
      <c r="ED790" s="37"/>
      <c r="EE790" s="37"/>
      <c r="EF790" s="37"/>
      <c r="EG790" s="37"/>
      <c r="EH790" s="37"/>
      <c r="EI790" s="37"/>
      <c r="EJ790" s="37"/>
      <c r="EK790" s="37"/>
      <c r="EL790" s="37"/>
      <c r="EM790" s="37"/>
      <c r="EN790" s="37"/>
      <c r="EO790" s="37"/>
      <c r="EP790" s="37"/>
      <c r="EQ790" s="37"/>
      <c r="ER790" s="37"/>
      <c r="ES790" s="37"/>
      <c r="ET790" s="37"/>
      <c r="EU790" s="37"/>
      <c r="EV790" s="37"/>
      <c r="EW790" s="37"/>
      <c r="EX790" s="37"/>
      <c r="EY790" s="37"/>
      <c r="EZ790" s="37"/>
      <c r="FA790" s="37"/>
      <c r="FB790" s="37"/>
      <c r="FC790" s="37"/>
      <c r="FD790" s="37"/>
      <c r="FE790" s="37"/>
      <c r="FF790" s="37"/>
      <c r="FG790" s="37"/>
      <c r="FH790" s="37"/>
      <c r="FI790" s="37"/>
      <c r="FJ790" s="37"/>
      <c r="FK790" s="37"/>
      <c r="FL790" s="37"/>
      <c r="FM790" s="37"/>
      <c r="FN790" s="37"/>
      <c r="FO790" s="37"/>
      <c r="FP790" s="37"/>
      <c r="FQ790" s="37"/>
      <c r="FR790" s="37"/>
      <c r="FS790" s="37"/>
      <c r="FT790" s="37"/>
      <c r="FU790" s="37"/>
      <c r="FV790" s="37"/>
      <c r="FW790" s="37"/>
      <c r="FX790" s="37"/>
      <c r="FY790" s="37"/>
      <c r="FZ790" s="37"/>
      <c r="GA790" s="194"/>
      <c r="GB790" s="194"/>
      <c r="GC790" s="194"/>
      <c r="GD790" s="194"/>
      <c r="GE790" s="194"/>
      <c r="GF790" s="194"/>
      <c r="GG790" s="194"/>
      <c r="GH790" s="194"/>
      <c r="GI790" s="194"/>
      <c r="GJ790" s="194"/>
      <c r="GK790" s="194"/>
      <c r="GL790" s="194"/>
      <c r="GM790" s="194">
        <f t="shared" si="77"/>
        <v>0</v>
      </c>
      <c r="GN790" s="194">
        <f t="shared" si="78"/>
        <v>0</v>
      </c>
      <c r="GO790" s="194"/>
      <c r="GP790" s="194"/>
      <c r="GQ790" s="194"/>
      <c r="GR790" s="194"/>
      <c r="GS790" s="194"/>
      <c r="GT790" s="194"/>
      <c r="GU790" s="194"/>
      <c r="GV790" s="194"/>
      <c r="GW790" s="194"/>
      <c r="GX790" s="194">
        <f t="shared" si="79"/>
        <v>0</v>
      </c>
      <c r="GY790" s="194"/>
      <c r="GZ790" s="194"/>
      <c r="HA790" s="194"/>
      <c r="HB790" s="194"/>
      <c r="HC790" s="194"/>
      <c r="HD790" s="194"/>
      <c r="HE790" s="194"/>
      <c r="HF790" s="194"/>
      <c r="HG790" s="194"/>
      <c r="HH790" s="194"/>
      <c r="HI790" s="194"/>
      <c r="HJ790" s="194"/>
      <c r="HK790" s="194"/>
      <c r="HL790" s="194"/>
      <c r="HM790" s="194"/>
      <c r="HN790" s="194"/>
      <c r="HO790" s="194"/>
      <c r="HP790" s="194"/>
      <c r="HQ790" s="194"/>
      <c r="HR790" s="194"/>
      <c r="HS790" s="194"/>
      <c r="HT790" s="194"/>
      <c r="HU790" s="194"/>
    </row>
    <row r="791" spans="1:229" x14ac:dyDescent="0.25">
      <c r="A791" s="17"/>
      <c r="B791" s="18"/>
      <c r="C791" s="18"/>
      <c r="D791" s="19"/>
      <c r="E791" s="18"/>
      <c r="F791" s="18"/>
      <c r="G791" s="36"/>
      <c r="H791" s="36"/>
      <c r="I791" s="36"/>
      <c r="J791" s="38"/>
      <c r="K791" s="38"/>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c r="CT791" s="37"/>
      <c r="CU791" s="37"/>
      <c r="CV791" s="37"/>
      <c r="CW791" s="37"/>
      <c r="CX791" s="37"/>
      <c r="CY791" s="37"/>
      <c r="CZ791" s="37"/>
      <c r="DA791" s="37"/>
      <c r="DB791" s="37"/>
      <c r="DC791" s="37"/>
      <c r="DD791" s="37"/>
      <c r="DE791" s="37"/>
      <c r="DF791" s="37"/>
      <c r="DG791" s="37"/>
      <c r="DH791" s="37"/>
      <c r="DI791" s="37"/>
      <c r="DJ791" s="37"/>
      <c r="DK791" s="37"/>
      <c r="DL791" s="37"/>
      <c r="DM791" s="37"/>
      <c r="DN791" s="37"/>
      <c r="DO791" s="37"/>
      <c r="DP791" s="37"/>
      <c r="DQ791" s="37"/>
      <c r="DR791" s="37"/>
      <c r="DS791" s="37"/>
      <c r="DT791" s="37"/>
      <c r="DU791" s="37"/>
      <c r="DV791" s="37"/>
      <c r="DW791" s="37"/>
      <c r="DX791" s="37"/>
      <c r="DY791" s="37"/>
      <c r="DZ791" s="37"/>
      <c r="EA791" s="37"/>
      <c r="EB791" s="37"/>
      <c r="EC791" s="37"/>
      <c r="ED791" s="37"/>
      <c r="EE791" s="37"/>
      <c r="EF791" s="37"/>
      <c r="EG791" s="37"/>
      <c r="EH791" s="37"/>
      <c r="EI791" s="37"/>
      <c r="EJ791" s="37"/>
      <c r="EK791" s="37"/>
      <c r="EL791" s="37"/>
      <c r="EM791" s="37"/>
      <c r="EN791" s="37"/>
      <c r="EO791" s="37"/>
      <c r="EP791" s="37"/>
      <c r="EQ791" s="37"/>
      <c r="ER791" s="37"/>
      <c r="ES791" s="37"/>
      <c r="ET791" s="37"/>
      <c r="EU791" s="37"/>
      <c r="EV791" s="37"/>
      <c r="EW791" s="37"/>
      <c r="EX791" s="37"/>
      <c r="EY791" s="37"/>
      <c r="EZ791" s="37"/>
      <c r="FA791" s="37"/>
      <c r="FB791" s="37"/>
      <c r="FC791" s="37"/>
      <c r="FD791" s="37"/>
      <c r="FE791" s="37"/>
      <c r="FF791" s="37"/>
      <c r="FG791" s="37"/>
      <c r="FH791" s="37"/>
      <c r="FI791" s="37"/>
      <c r="FJ791" s="37"/>
      <c r="FK791" s="37"/>
      <c r="FL791" s="37"/>
      <c r="FM791" s="37"/>
      <c r="FN791" s="37"/>
      <c r="FO791" s="37"/>
      <c r="FP791" s="37"/>
      <c r="FQ791" s="37"/>
      <c r="FR791" s="37"/>
      <c r="FS791" s="37"/>
      <c r="FT791" s="37"/>
      <c r="FU791" s="37"/>
      <c r="FV791" s="37"/>
      <c r="FW791" s="37"/>
      <c r="FX791" s="37"/>
      <c r="FY791" s="37"/>
      <c r="FZ791" s="37"/>
      <c r="GA791" s="194"/>
      <c r="GB791" s="194"/>
      <c r="GC791" s="194"/>
      <c r="GD791" s="194"/>
      <c r="GE791" s="194"/>
      <c r="GF791" s="194"/>
      <c r="GG791" s="194"/>
      <c r="GH791" s="194"/>
      <c r="GI791" s="194"/>
      <c r="GJ791" s="194"/>
      <c r="GK791" s="194"/>
      <c r="GL791" s="194"/>
      <c r="GM791" s="194">
        <f t="shared" si="77"/>
        <v>0</v>
      </c>
      <c r="GN791" s="194">
        <f t="shared" si="78"/>
        <v>0</v>
      </c>
      <c r="GO791" s="194"/>
      <c r="GP791" s="194"/>
      <c r="GQ791" s="194"/>
      <c r="GR791" s="194"/>
      <c r="GS791" s="194"/>
      <c r="GT791" s="194"/>
      <c r="GU791" s="194"/>
      <c r="GV791" s="194"/>
      <c r="GW791" s="194"/>
      <c r="GX791" s="194">
        <f t="shared" si="79"/>
        <v>0</v>
      </c>
      <c r="GY791" s="194"/>
      <c r="GZ791" s="194"/>
      <c r="HA791" s="194"/>
      <c r="HB791" s="194"/>
      <c r="HC791" s="194"/>
      <c r="HD791" s="194"/>
      <c r="HE791" s="194"/>
      <c r="HF791" s="194"/>
      <c r="HG791" s="194"/>
      <c r="HH791" s="194"/>
      <c r="HI791" s="194"/>
      <c r="HJ791" s="194"/>
      <c r="HK791" s="194"/>
      <c r="HL791" s="194"/>
      <c r="HM791" s="194"/>
      <c r="HN791" s="194"/>
      <c r="HO791" s="194"/>
      <c r="HP791" s="194"/>
      <c r="HQ791" s="194"/>
      <c r="HR791" s="194"/>
      <c r="HS791" s="194"/>
      <c r="HT791" s="194"/>
      <c r="HU791" s="194"/>
    </row>
    <row r="792" spans="1:229" x14ac:dyDescent="0.25">
      <c r="A792" s="17"/>
      <c r="B792" s="18"/>
      <c r="C792" s="18"/>
      <c r="D792" s="19"/>
      <c r="E792" s="18"/>
      <c r="F792" s="18"/>
      <c r="G792" s="36"/>
      <c r="H792" s="36"/>
      <c r="I792" s="36"/>
      <c r="J792" s="38"/>
      <c r="K792" s="38"/>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c r="CT792" s="37"/>
      <c r="CU792" s="37"/>
      <c r="CV792" s="37"/>
      <c r="CW792" s="37"/>
      <c r="CX792" s="37"/>
      <c r="CY792" s="37"/>
      <c r="CZ792" s="37"/>
      <c r="DA792" s="37"/>
      <c r="DB792" s="37"/>
      <c r="DC792" s="37"/>
      <c r="DD792" s="37"/>
      <c r="DE792" s="37"/>
      <c r="DF792" s="37"/>
      <c r="DG792" s="37"/>
      <c r="DH792" s="37"/>
      <c r="DI792" s="37"/>
      <c r="DJ792" s="37"/>
      <c r="DK792" s="37"/>
      <c r="DL792" s="37"/>
      <c r="DM792" s="37"/>
      <c r="DN792" s="37"/>
      <c r="DO792" s="37"/>
      <c r="DP792" s="37"/>
      <c r="DQ792" s="37"/>
      <c r="DR792" s="37"/>
      <c r="DS792" s="37"/>
      <c r="DT792" s="37"/>
      <c r="DU792" s="37"/>
      <c r="DV792" s="37"/>
      <c r="DW792" s="37"/>
      <c r="DX792" s="37"/>
      <c r="DY792" s="37"/>
      <c r="DZ792" s="37"/>
      <c r="EA792" s="37"/>
      <c r="EB792" s="37"/>
      <c r="EC792" s="37"/>
      <c r="ED792" s="37"/>
      <c r="EE792" s="37"/>
      <c r="EF792" s="37"/>
      <c r="EG792" s="37"/>
      <c r="EH792" s="37"/>
      <c r="EI792" s="37"/>
      <c r="EJ792" s="37"/>
      <c r="EK792" s="37"/>
      <c r="EL792" s="37"/>
      <c r="EM792" s="37"/>
      <c r="EN792" s="37"/>
      <c r="EO792" s="37"/>
      <c r="EP792" s="37"/>
      <c r="EQ792" s="37"/>
      <c r="ER792" s="37"/>
      <c r="ES792" s="37"/>
      <c r="ET792" s="37"/>
      <c r="EU792" s="37"/>
      <c r="EV792" s="37"/>
      <c r="EW792" s="37"/>
      <c r="EX792" s="37"/>
      <c r="EY792" s="37"/>
      <c r="EZ792" s="37"/>
      <c r="FA792" s="37"/>
      <c r="FB792" s="37"/>
      <c r="FC792" s="37"/>
      <c r="FD792" s="37"/>
      <c r="FE792" s="37"/>
      <c r="FF792" s="37"/>
      <c r="FG792" s="37"/>
      <c r="FH792" s="37"/>
      <c r="FI792" s="37"/>
      <c r="FJ792" s="37"/>
      <c r="FK792" s="37"/>
      <c r="FL792" s="37"/>
      <c r="FM792" s="37"/>
      <c r="FN792" s="37"/>
      <c r="FO792" s="37"/>
      <c r="FP792" s="37"/>
      <c r="FQ792" s="37"/>
      <c r="FR792" s="37"/>
      <c r="FS792" s="37"/>
      <c r="FT792" s="37"/>
      <c r="FU792" s="37"/>
      <c r="FV792" s="37"/>
      <c r="FW792" s="37"/>
      <c r="FX792" s="37"/>
      <c r="FY792" s="37"/>
      <c r="FZ792" s="37"/>
      <c r="GA792" s="194"/>
      <c r="GB792" s="194"/>
      <c r="GC792" s="194"/>
      <c r="GD792" s="194"/>
      <c r="GE792" s="194"/>
      <c r="GF792" s="194"/>
      <c r="GG792" s="194"/>
      <c r="GH792" s="194"/>
      <c r="GI792" s="194"/>
      <c r="GJ792" s="194"/>
      <c r="GK792" s="194"/>
      <c r="GL792" s="194"/>
      <c r="GM792" s="194">
        <f t="shared" si="77"/>
        <v>0</v>
      </c>
      <c r="GN792" s="194">
        <f t="shared" si="78"/>
        <v>0</v>
      </c>
      <c r="GO792" s="194"/>
      <c r="GP792" s="194"/>
      <c r="GQ792" s="194"/>
      <c r="GR792" s="194"/>
      <c r="GS792" s="194"/>
      <c r="GT792" s="194"/>
      <c r="GU792" s="194"/>
      <c r="GV792" s="194"/>
      <c r="GW792" s="194"/>
      <c r="GX792" s="194">
        <f t="shared" si="79"/>
        <v>0</v>
      </c>
      <c r="GY792" s="194"/>
      <c r="GZ792" s="194"/>
      <c r="HA792" s="194"/>
      <c r="HB792" s="194"/>
      <c r="HC792" s="194"/>
      <c r="HD792" s="194"/>
      <c r="HE792" s="194"/>
      <c r="HF792" s="194"/>
      <c r="HG792" s="194"/>
      <c r="HH792" s="194"/>
      <c r="HI792" s="194"/>
      <c r="HJ792" s="194"/>
      <c r="HK792" s="194"/>
      <c r="HL792" s="194"/>
      <c r="HM792" s="194"/>
      <c r="HN792" s="194"/>
      <c r="HO792" s="194"/>
      <c r="HP792" s="194"/>
      <c r="HQ792" s="194"/>
      <c r="HR792" s="194"/>
      <c r="HS792" s="194"/>
      <c r="HT792" s="194"/>
      <c r="HU792" s="194"/>
    </row>
    <row r="793" spans="1:229" x14ac:dyDescent="0.25">
      <c r="A793" s="17"/>
      <c r="B793" s="18"/>
      <c r="C793" s="18"/>
      <c r="D793" s="19"/>
      <c r="E793" s="18"/>
      <c r="F793" s="18"/>
      <c r="G793" s="36"/>
      <c r="H793" s="36"/>
      <c r="I793" s="36"/>
      <c r="J793" s="38"/>
      <c r="K793" s="38"/>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c r="CT793" s="37"/>
      <c r="CU793" s="37"/>
      <c r="CV793" s="37"/>
      <c r="CW793" s="37"/>
      <c r="CX793" s="37"/>
      <c r="CY793" s="37"/>
      <c r="CZ793" s="37"/>
      <c r="DA793" s="37"/>
      <c r="DB793" s="37"/>
      <c r="DC793" s="37"/>
      <c r="DD793" s="37"/>
      <c r="DE793" s="37"/>
      <c r="DF793" s="37"/>
      <c r="DG793" s="37"/>
      <c r="DH793" s="37"/>
      <c r="DI793" s="37"/>
      <c r="DJ793" s="37"/>
      <c r="DK793" s="37"/>
      <c r="DL793" s="37"/>
      <c r="DM793" s="37"/>
      <c r="DN793" s="37"/>
      <c r="DO793" s="37"/>
      <c r="DP793" s="37"/>
      <c r="DQ793" s="37"/>
      <c r="DR793" s="37"/>
      <c r="DS793" s="37"/>
      <c r="DT793" s="37"/>
      <c r="DU793" s="37"/>
      <c r="DV793" s="37"/>
      <c r="DW793" s="37"/>
      <c r="DX793" s="37"/>
      <c r="DY793" s="37"/>
      <c r="DZ793" s="37"/>
      <c r="EA793" s="37"/>
      <c r="EB793" s="37"/>
      <c r="EC793" s="37"/>
      <c r="ED793" s="37"/>
      <c r="EE793" s="37"/>
      <c r="EF793" s="37"/>
      <c r="EG793" s="37"/>
      <c r="EH793" s="37"/>
      <c r="EI793" s="37"/>
      <c r="EJ793" s="37"/>
      <c r="EK793" s="37"/>
      <c r="EL793" s="37"/>
      <c r="EM793" s="37"/>
      <c r="EN793" s="37"/>
      <c r="EO793" s="37"/>
      <c r="EP793" s="37"/>
      <c r="EQ793" s="37"/>
      <c r="ER793" s="37"/>
      <c r="ES793" s="37"/>
      <c r="ET793" s="37"/>
      <c r="EU793" s="37"/>
      <c r="EV793" s="37"/>
      <c r="EW793" s="37"/>
      <c r="EX793" s="37"/>
      <c r="EY793" s="37"/>
      <c r="EZ793" s="37"/>
      <c r="FA793" s="37"/>
      <c r="FB793" s="37"/>
      <c r="FC793" s="37"/>
      <c r="FD793" s="37"/>
      <c r="FE793" s="37"/>
      <c r="FF793" s="37"/>
      <c r="FG793" s="37"/>
      <c r="FH793" s="37"/>
      <c r="FI793" s="37"/>
      <c r="FJ793" s="37"/>
      <c r="FK793" s="37"/>
      <c r="FL793" s="37"/>
      <c r="FM793" s="37"/>
      <c r="FN793" s="37"/>
      <c r="FO793" s="37"/>
      <c r="FP793" s="37"/>
      <c r="FQ793" s="37"/>
      <c r="FR793" s="37"/>
      <c r="FS793" s="37"/>
      <c r="FT793" s="37"/>
      <c r="FU793" s="37"/>
      <c r="FV793" s="37"/>
      <c r="FW793" s="37"/>
      <c r="FX793" s="37"/>
      <c r="FY793" s="37"/>
      <c r="FZ793" s="37"/>
      <c r="GA793" s="194"/>
      <c r="GB793" s="194"/>
      <c r="GC793" s="194"/>
      <c r="GD793" s="194"/>
      <c r="GE793" s="194"/>
      <c r="GF793" s="194"/>
      <c r="GG793" s="194"/>
      <c r="GH793" s="194"/>
      <c r="GI793" s="194"/>
      <c r="GJ793" s="194"/>
      <c r="GK793" s="194"/>
      <c r="GL793" s="194"/>
      <c r="GM793" s="194">
        <f t="shared" si="77"/>
        <v>0</v>
      </c>
      <c r="GN793" s="194">
        <f t="shared" si="78"/>
        <v>0</v>
      </c>
      <c r="GO793" s="194"/>
      <c r="GP793" s="194"/>
      <c r="GQ793" s="194"/>
      <c r="GR793" s="194"/>
      <c r="GS793" s="194"/>
      <c r="GT793" s="194"/>
      <c r="GU793" s="194"/>
      <c r="GV793" s="194"/>
      <c r="GW793" s="194"/>
      <c r="GX793" s="194">
        <f t="shared" si="79"/>
        <v>0</v>
      </c>
      <c r="GY793" s="194"/>
      <c r="GZ793" s="194"/>
      <c r="HA793" s="194"/>
      <c r="HB793" s="194"/>
      <c r="HC793" s="194"/>
      <c r="HD793" s="194"/>
      <c r="HE793" s="194"/>
      <c r="HF793" s="194"/>
      <c r="HG793" s="194"/>
      <c r="HH793" s="194"/>
      <c r="HI793" s="194"/>
      <c r="HJ793" s="194"/>
      <c r="HK793" s="194"/>
      <c r="HL793" s="194"/>
      <c r="HM793" s="194"/>
      <c r="HN793" s="194"/>
      <c r="HO793" s="194"/>
      <c r="HP793" s="194"/>
      <c r="HQ793" s="194"/>
      <c r="HR793" s="194"/>
      <c r="HS793" s="194"/>
      <c r="HT793" s="194"/>
      <c r="HU793" s="194"/>
    </row>
    <row r="794" spans="1:229" x14ac:dyDescent="0.25">
      <c r="A794" s="17"/>
      <c r="B794" s="18"/>
      <c r="C794" s="18"/>
      <c r="D794" s="19"/>
      <c r="E794" s="18"/>
      <c r="F794" s="18"/>
      <c r="G794" s="36"/>
      <c r="H794" s="36"/>
      <c r="I794" s="36"/>
      <c r="J794" s="38"/>
      <c r="K794" s="38"/>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c r="CT794" s="37"/>
      <c r="CU794" s="37"/>
      <c r="CV794" s="37"/>
      <c r="CW794" s="37"/>
      <c r="CX794" s="37"/>
      <c r="CY794" s="37"/>
      <c r="CZ794" s="37"/>
      <c r="DA794" s="37"/>
      <c r="DB794" s="37"/>
      <c r="DC794" s="37"/>
      <c r="DD794" s="37"/>
      <c r="DE794" s="37"/>
      <c r="DF794" s="37"/>
      <c r="DG794" s="37"/>
      <c r="DH794" s="37"/>
      <c r="DI794" s="37"/>
      <c r="DJ794" s="37"/>
      <c r="DK794" s="37"/>
      <c r="DL794" s="37"/>
      <c r="DM794" s="37"/>
      <c r="DN794" s="37"/>
      <c r="DO794" s="37"/>
      <c r="DP794" s="37"/>
      <c r="DQ794" s="37"/>
      <c r="DR794" s="37"/>
      <c r="DS794" s="37"/>
      <c r="DT794" s="37"/>
      <c r="DU794" s="37"/>
      <c r="DV794" s="37"/>
      <c r="DW794" s="37"/>
      <c r="DX794" s="37"/>
      <c r="DY794" s="37"/>
      <c r="DZ794" s="37"/>
      <c r="EA794" s="37"/>
      <c r="EB794" s="37"/>
      <c r="EC794" s="37"/>
      <c r="ED794" s="37"/>
      <c r="EE794" s="37"/>
      <c r="EF794" s="37"/>
      <c r="EG794" s="37"/>
      <c r="EH794" s="37"/>
      <c r="EI794" s="37"/>
      <c r="EJ794" s="37"/>
      <c r="EK794" s="37"/>
      <c r="EL794" s="37"/>
      <c r="EM794" s="37"/>
      <c r="EN794" s="37"/>
      <c r="EO794" s="37"/>
      <c r="EP794" s="37"/>
      <c r="EQ794" s="37"/>
      <c r="ER794" s="37"/>
      <c r="ES794" s="37"/>
      <c r="ET794" s="37"/>
      <c r="EU794" s="37"/>
      <c r="EV794" s="37"/>
      <c r="EW794" s="37"/>
      <c r="EX794" s="37"/>
      <c r="EY794" s="37"/>
      <c r="EZ794" s="37"/>
      <c r="FA794" s="37"/>
      <c r="FB794" s="37"/>
      <c r="FC794" s="37"/>
      <c r="FD794" s="37"/>
      <c r="FE794" s="37"/>
      <c r="FF794" s="37"/>
      <c r="FG794" s="37"/>
      <c r="FH794" s="37"/>
      <c r="FI794" s="37"/>
      <c r="FJ794" s="37"/>
      <c r="FK794" s="37"/>
      <c r="FL794" s="37"/>
      <c r="FM794" s="37"/>
      <c r="FN794" s="37"/>
      <c r="FO794" s="37"/>
      <c r="FP794" s="37"/>
      <c r="FQ794" s="37"/>
      <c r="FR794" s="37"/>
      <c r="FS794" s="37"/>
      <c r="FT794" s="37"/>
      <c r="FU794" s="37"/>
      <c r="FV794" s="37"/>
      <c r="FW794" s="37"/>
      <c r="FX794" s="37"/>
      <c r="FY794" s="37"/>
      <c r="FZ794" s="37"/>
      <c r="GA794" s="194"/>
      <c r="GB794" s="194"/>
      <c r="GC794" s="194"/>
      <c r="GD794" s="194"/>
      <c r="GE794" s="194"/>
      <c r="GF794" s="194"/>
      <c r="GG794" s="194"/>
      <c r="GH794" s="194"/>
      <c r="GI794" s="194"/>
      <c r="GJ794" s="194"/>
      <c r="GK794" s="194"/>
      <c r="GL794" s="194"/>
      <c r="GM794" s="194">
        <f t="shared" si="77"/>
        <v>0</v>
      </c>
      <c r="GN794" s="194">
        <f t="shared" si="78"/>
        <v>0</v>
      </c>
      <c r="GO794" s="194"/>
      <c r="GP794" s="194"/>
      <c r="GQ794" s="194"/>
      <c r="GR794" s="194"/>
      <c r="GS794" s="194"/>
      <c r="GT794" s="194"/>
      <c r="GU794" s="194"/>
      <c r="GV794" s="194"/>
      <c r="GW794" s="194"/>
      <c r="GX794" s="194">
        <f t="shared" si="79"/>
        <v>0</v>
      </c>
      <c r="GY794" s="194"/>
      <c r="GZ794" s="194"/>
      <c r="HA794" s="194"/>
      <c r="HB794" s="194"/>
      <c r="HC794" s="194"/>
      <c r="HD794" s="194"/>
      <c r="HE794" s="194"/>
      <c r="HF794" s="194"/>
      <c r="HG794" s="194"/>
      <c r="HH794" s="194"/>
      <c r="HI794" s="194"/>
      <c r="HJ794" s="194"/>
      <c r="HK794" s="194"/>
      <c r="HL794" s="194"/>
      <c r="HM794" s="194"/>
      <c r="HN794" s="194"/>
      <c r="HO794" s="194"/>
      <c r="HP794" s="194"/>
      <c r="HQ794" s="194"/>
      <c r="HR794" s="194"/>
      <c r="HS794" s="194"/>
      <c r="HT794" s="194"/>
      <c r="HU794" s="194"/>
    </row>
    <row r="795" spans="1:229" x14ac:dyDescent="0.25">
      <c r="A795" s="17"/>
      <c r="B795" s="18"/>
      <c r="C795" s="18"/>
      <c r="D795" s="19"/>
      <c r="E795" s="18"/>
      <c r="F795" s="18"/>
      <c r="G795" s="36"/>
      <c r="H795" s="36"/>
      <c r="I795" s="36"/>
      <c r="J795" s="38"/>
      <c r="K795" s="38"/>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c r="CT795" s="37"/>
      <c r="CU795" s="37"/>
      <c r="CV795" s="37"/>
      <c r="CW795" s="37"/>
      <c r="CX795" s="37"/>
      <c r="CY795" s="37"/>
      <c r="CZ795" s="37"/>
      <c r="DA795" s="37"/>
      <c r="DB795" s="37"/>
      <c r="DC795" s="37"/>
      <c r="DD795" s="37"/>
      <c r="DE795" s="37"/>
      <c r="DF795" s="37"/>
      <c r="DG795" s="37"/>
      <c r="DH795" s="37"/>
      <c r="DI795" s="37"/>
      <c r="DJ795" s="37"/>
      <c r="DK795" s="37"/>
      <c r="DL795" s="37"/>
      <c r="DM795" s="37"/>
      <c r="DN795" s="37"/>
      <c r="DO795" s="37"/>
      <c r="DP795" s="37"/>
      <c r="DQ795" s="37"/>
      <c r="DR795" s="37"/>
      <c r="DS795" s="37"/>
      <c r="DT795" s="37"/>
      <c r="DU795" s="37"/>
      <c r="DV795" s="37"/>
      <c r="DW795" s="37"/>
      <c r="DX795" s="37"/>
      <c r="DY795" s="37"/>
      <c r="DZ795" s="37"/>
      <c r="EA795" s="37"/>
      <c r="EB795" s="37"/>
      <c r="EC795" s="37"/>
      <c r="ED795" s="37"/>
      <c r="EE795" s="37"/>
      <c r="EF795" s="37"/>
      <c r="EG795" s="37"/>
      <c r="EH795" s="37"/>
      <c r="EI795" s="37"/>
      <c r="EJ795" s="37"/>
      <c r="EK795" s="37"/>
      <c r="EL795" s="37"/>
      <c r="EM795" s="37"/>
      <c r="EN795" s="37"/>
      <c r="EO795" s="37"/>
      <c r="EP795" s="37"/>
      <c r="EQ795" s="37"/>
      <c r="ER795" s="37"/>
      <c r="ES795" s="37"/>
      <c r="ET795" s="37"/>
      <c r="EU795" s="37"/>
      <c r="EV795" s="37"/>
      <c r="EW795" s="37"/>
      <c r="EX795" s="37"/>
      <c r="EY795" s="37"/>
      <c r="EZ795" s="37"/>
      <c r="FA795" s="37"/>
      <c r="FB795" s="37"/>
      <c r="FC795" s="37"/>
      <c r="FD795" s="37"/>
      <c r="FE795" s="37"/>
      <c r="FF795" s="37"/>
      <c r="FG795" s="37"/>
      <c r="FH795" s="37"/>
      <c r="FI795" s="37"/>
      <c r="FJ795" s="37"/>
      <c r="FK795" s="37"/>
      <c r="FL795" s="37"/>
      <c r="FM795" s="37"/>
      <c r="FN795" s="37"/>
      <c r="FO795" s="37"/>
      <c r="FP795" s="37"/>
      <c r="FQ795" s="37"/>
      <c r="FR795" s="37"/>
      <c r="FS795" s="37"/>
      <c r="FT795" s="37"/>
      <c r="FU795" s="37"/>
      <c r="FV795" s="37"/>
      <c r="FW795" s="37"/>
      <c r="FX795" s="37"/>
      <c r="FY795" s="37"/>
      <c r="FZ795" s="37"/>
      <c r="GA795" s="194"/>
      <c r="GB795" s="194"/>
      <c r="GC795" s="194"/>
      <c r="GD795" s="194"/>
      <c r="GE795" s="194"/>
      <c r="GF795" s="194"/>
      <c r="GG795" s="194"/>
      <c r="GH795" s="194"/>
      <c r="GI795" s="194"/>
      <c r="GJ795" s="194"/>
      <c r="GK795" s="194"/>
      <c r="GL795" s="194"/>
      <c r="GM795" s="194">
        <f t="shared" si="77"/>
        <v>0</v>
      </c>
      <c r="GN795" s="194">
        <f t="shared" si="78"/>
        <v>0</v>
      </c>
      <c r="GO795" s="194"/>
      <c r="GP795" s="194"/>
      <c r="GQ795" s="194"/>
      <c r="GR795" s="194"/>
      <c r="GS795" s="194"/>
      <c r="GT795" s="194"/>
      <c r="GU795" s="194"/>
      <c r="GV795" s="194"/>
      <c r="GW795" s="194"/>
      <c r="GX795" s="194">
        <f t="shared" si="79"/>
        <v>0</v>
      </c>
      <c r="GY795" s="194"/>
      <c r="GZ795" s="194"/>
      <c r="HA795" s="194"/>
      <c r="HB795" s="194"/>
      <c r="HC795" s="194"/>
      <c r="HD795" s="194"/>
      <c r="HE795" s="194"/>
      <c r="HF795" s="194"/>
      <c r="HG795" s="194"/>
      <c r="HH795" s="194"/>
      <c r="HI795" s="194"/>
      <c r="HJ795" s="194"/>
      <c r="HK795" s="194"/>
      <c r="HL795" s="194"/>
      <c r="HM795" s="194"/>
      <c r="HN795" s="194"/>
      <c r="HO795" s="194"/>
      <c r="HP795" s="194"/>
      <c r="HQ795" s="194"/>
      <c r="HR795" s="194"/>
      <c r="HS795" s="194"/>
      <c r="HT795" s="194"/>
      <c r="HU795" s="194"/>
    </row>
    <row r="796" spans="1:229" x14ac:dyDescent="0.25">
      <c r="A796" s="17"/>
      <c r="B796" s="18"/>
      <c r="C796" s="18"/>
      <c r="D796" s="19"/>
      <c r="E796" s="18"/>
      <c r="F796" s="18"/>
      <c r="G796" s="36"/>
      <c r="H796" s="36"/>
      <c r="I796" s="36"/>
      <c r="J796" s="38"/>
      <c r="K796" s="38"/>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c r="CT796" s="37"/>
      <c r="CU796" s="37"/>
      <c r="CV796" s="37"/>
      <c r="CW796" s="37"/>
      <c r="CX796" s="37"/>
      <c r="CY796" s="37"/>
      <c r="CZ796" s="37"/>
      <c r="DA796" s="37"/>
      <c r="DB796" s="37"/>
      <c r="DC796" s="37"/>
      <c r="DD796" s="37"/>
      <c r="DE796" s="37"/>
      <c r="DF796" s="37"/>
      <c r="DG796" s="37"/>
      <c r="DH796" s="37"/>
      <c r="DI796" s="37"/>
      <c r="DJ796" s="37"/>
      <c r="DK796" s="37"/>
      <c r="DL796" s="37"/>
      <c r="DM796" s="37"/>
      <c r="DN796" s="37"/>
      <c r="DO796" s="37"/>
      <c r="DP796" s="37"/>
      <c r="DQ796" s="37"/>
      <c r="DR796" s="37"/>
      <c r="DS796" s="37"/>
      <c r="DT796" s="37"/>
      <c r="DU796" s="37"/>
      <c r="DV796" s="37"/>
      <c r="DW796" s="37"/>
      <c r="DX796" s="37"/>
      <c r="DY796" s="37"/>
      <c r="DZ796" s="37"/>
      <c r="EA796" s="37"/>
      <c r="EB796" s="37"/>
      <c r="EC796" s="37"/>
      <c r="ED796" s="37"/>
      <c r="EE796" s="37"/>
      <c r="EF796" s="37"/>
      <c r="EG796" s="37"/>
      <c r="EH796" s="37"/>
      <c r="EI796" s="37"/>
      <c r="EJ796" s="37"/>
      <c r="EK796" s="37"/>
      <c r="EL796" s="37"/>
      <c r="EM796" s="37"/>
      <c r="EN796" s="37"/>
      <c r="EO796" s="37"/>
      <c r="EP796" s="37"/>
      <c r="EQ796" s="37"/>
      <c r="ER796" s="37"/>
      <c r="ES796" s="37"/>
      <c r="ET796" s="37"/>
      <c r="EU796" s="37"/>
      <c r="EV796" s="37"/>
      <c r="EW796" s="37"/>
      <c r="EX796" s="37"/>
      <c r="EY796" s="37"/>
      <c r="EZ796" s="37"/>
      <c r="FA796" s="37"/>
      <c r="FB796" s="37"/>
      <c r="FC796" s="37"/>
      <c r="FD796" s="37"/>
      <c r="FE796" s="37"/>
      <c r="FF796" s="37"/>
      <c r="FG796" s="37"/>
      <c r="FH796" s="37"/>
      <c r="FI796" s="37"/>
      <c r="FJ796" s="37"/>
      <c r="FK796" s="37"/>
      <c r="FL796" s="37"/>
      <c r="FM796" s="37"/>
      <c r="FN796" s="37"/>
      <c r="FO796" s="37"/>
      <c r="FP796" s="37"/>
      <c r="FQ796" s="37"/>
      <c r="FR796" s="37"/>
      <c r="FS796" s="37"/>
      <c r="FT796" s="37"/>
      <c r="FU796" s="37"/>
      <c r="FV796" s="37"/>
      <c r="FW796" s="37"/>
      <c r="FX796" s="37"/>
      <c r="FY796" s="37"/>
      <c r="FZ796" s="37"/>
      <c r="GA796" s="194"/>
      <c r="GB796" s="194"/>
      <c r="GC796" s="194"/>
      <c r="GD796" s="194"/>
      <c r="GE796" s="194"/>
      <c r="GF796" s="194"/>
      <c r="GG796" s="194"/>
      <c r="GH796" s="194"/>
      <c r="GI796" s="194"/>
      <c r="GJ796" s="194"/>
      <c r="GK796" s="194"/>
      <c r="GL796" s="194"/>
      <c r="GM796" s="194">
        <f t="shared" si="77"/>
        <v>0</v>
      </c>
      <c r="GN796" s="194">
        <f t="shared" si="78"/>
        <v>0</v>
      </c>
      <c r="GO796" s="194"/>
      <c r="GP796" s="194"/>
      <c r="GQ796" s="194"/>
      <c r="GR796" s="194"/>
      <c r="GS796" s="194"/>
      <c r="GT796" s="194"/>
      <c r="GU796" s="194"/>
      <c r="GV796" s="194"/>
      <c r="GW796" s="194"/>
      <c r="GX796" s="194">
        <f t="shared" si="79"/>
        <v>0</v>
      </c>
      <c r="GY796" s="194"/>
      <c r="GZ796" s="194"/>
      <c r="HA796" s="194"/>
      <c r="HB796" s="194"/>
      <c r="HC796" s="194"/>
      <c r="HD796" s="194"/>
      <c r="HE796" s="194"/>
      <c r="HF796" s="194"/>
      <c r="HG796" s="194"/>
      <c r="HH796" s="194"/>
      <c r="HI796" s="194"/>
      <c r="HJ796" s="194"/>
      <c r="HK796" s="194"/>
      <c r="HL796" s="194"/>
      <c r="HM796" s="194"/>
      <c r="HN796" s="194"/>
      <c r="HO796" s="194"/>
      <c r="HP796" s="194"/>
      <c r="HQ796" s="194"/>
      <c r="HR796" s="194"/>
      <c r="HS796" s="194"/>
      <c r="HT796" s="194"/>
      <c r="HU796" s="194"/>
    </row>
    <row r="797" spans="1:229" x14ac:dyDescent="0.25">
      <c r="A797" s="17"/>
      <c r="B797" s="18"/>
      <c r="C797" s="18"/>
      <c r="D797" s="19"/>
      <c r="E797" s="18"/>
      <c r="F797" s="18"/>
      <c r="G797" s="36"/>
      <c r="H797" s="36"/>
      <c r="I797" s="36"/>
      <c r="J797" s="38"/>
      <c r="K797" s="38"/>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c r="CT797" s="37"/>
      <c r="CU797" s="37"/>
      <c r="CV797" s="37"/>
      <c r="CW797" s="37"/>
      <c r="CX797" s="37"/>
      <c r="CY797" s="37"/>
      <c r="CZ797" s="37"/>
      <c r="DA797" s="37"/>
      <c r="DB797" s="37"/>
      <c r="DC797" s="37"/>
      <c r="DD797" s="37"/>
      <c r="DE797" s="37"/>
      <c r="DF797" s="37"/>
      <c r="DG797" s="37"/>
      <c r="DH797" s="37"/>
      <c r="DI797" s="37"/>
      <c r="DJ797" s="37"/>
      <c r="DK797" s="37"/>
      <c r="DL797" s="37"/>
      <c r="DM797" s="37"/>
      <c r="DN797" s="37"/>
      <c r="DO797" s="37"/>
      <c r="DP797" s="37"/>
      <c r="DQ797" s="37"/>
      <c r="DR797" s="37"/>
      <c r="DS797" s="37"/>
      <c r="DT797" s="37"/>
      <c r="DU797" s="37"/>
      <c r="DV797" s="37"/>
      <c r="DW797" s="37"/>
      <c r="DX797" s="37"/>
      <c r="DY797" s="37"/>
      <c r="DZ797" s="37"/>
      <c r="EA797" s="37"/>
      <c r="EB797" s="37"/>
      <c r="EC797" s="37"/>
      <c r="ED797" s="37"/>
      <c r="EE797" s="37"/>
      <c r="EF797" s="37"/>
      <c r="EG797" s="37"/>
      <c r="EH797" s="37"/>
      <c r="EI797" s="37"/>
      <c r="EJ797" s="37"/>
      <c r="EK797" s="37"/>
      <c r="EL797" s="37"/>
      <c r="EM797" s="37"/>
      <c r="EN797" s="37"/>
      <c r="EO797" s="37"/>
      <c r="EP797" s="37"/>
      <c r="EQ797" s="37"/>
      <c r="ER797" s="37"/>
      <c r="ES797" s="37"/>
      <c r="ET797" s="37"/>
      <c r="EU797" s="37"/>
      <c r="EV797" s="37"/>
      <c r="EW797" s="37"/>
      <c r="EX797" s="37"/>
      <c r="EY797" s="37"/>
      <c r="EZ797" s="37"/>
      <c r="FA797" s="37"/>
      <c r="FB797" s="37"/>
      <c r="FC797" s="37"/>
      <c r="FD797" s="37"/>
      <c r="FE797" s="37"/>
      <c r="FF797" s="37"/>
      <c r="FG797" s="37"/>
      <c r="FH797" s="37"/>
      <c r="FI797" s="37"/>
      <c r="FJ797" s="37"/>
      <c r="FK797" s="37"/>
      <c r="FL797" s="37"/>
      <c r="FM797" s="37"/>
      <c r="FN797" s="37"/>
      <c r="FO797" s="37"/>
      <c r="FP797" s="37"/>
      <c r="FQ797" s="37"/>
      <c r="FR797" s="37"/>
      <c r="FS797" s="37"/>
      <c r="FT797" s="37"/>
      <c r="FU797" s="37"/>
      <c r="FV797" s="37"/>
      <c r="FW797" s="37"/>
      <c r="FX797" s="37"/>
      <c r="FY797" s="37"/>
      <c r="FZ797" s="37"/>
      <c r="GA797" s="194"/>
      <c r="GB797" s="194"/>
      <c r="GC797" s="194"/>
      <c r="GD797" s="194"/>
      <c r="GE797" s="194"/>
      <c r="GF797" s="194"/>
      <c r="GG797" s="194"/>
      <c r="GH797" s="194"/>
      <c r="GI797" s="194"/>
      <c r="GJ797" s="194"/>
      <c r="GK797" s="194"/>
      <c r="GL797" s="194"/>
      <c r="GM797" s="194">
        <f t="shared" si="77"/>
        <v>0</v>
      </c>
      <c r="GN797" s="194">
        <f t="shared" si="78"/>
        <v>0</v>
      </c>
      <c r="GO797" s="194"/>
      <c r="GP797" s="194"/>
      <c r="GQ797" s="194"/>
      <c r="GR797" s="194"/>
      <c r="GS797" s="194"/>
      <c r="GT797" s="194"/>
      <c r="GU797" s="194"/>
      <c r="GV797" s="194"/>
      <c r="GW797" s="194"/>
      <c r="GX797" s="194">
        <f t="shared" si="79"/>
        <v>0</v>
      </c>
      <c r="GY797" s="194"/>
      <c r="GZ797" s="194"/>
      <c r="HA797" s="194"/>
      <c r="HB797" s="194"/>
      <c r="HC797" s="194"/>
      <c r="HD797" s="194"/>
      <c r="HE797" s="194"/>
      <c r="HF797" s="194"/>
      <c r="HG797" s="194"/>
      <c r="HH797" s="194"/>
      <c r="HI797" s="194"/>
      <c r="HJ797" s="194"/>
      <c r="HK797" s="194"/>
      <c r="HL797" s="194"/>
      <c r="HM797" s="194"/>
      <c r="HN797" s="194"/>
      <c r="HO797" s="194"/>
      <c r="HP797" s="194"/>
      <c r="HQ797" s="194"/>
      <c r="HR797" s="194"/>
      <c r="HS797" s="194"/>
      <c r="HT797" s="194"/>
      <c r="HU797" s="194"/>
    </row>
    <row r="798" spans="1:229" x14ac:dyDescent="0.25">
      <c r="A798" s="17"/>
      <c r="B798" s="18"/>
      <c r="C798" s="18"/>
      <c r="D798" s="19"/>
      <c r="E798" s="18"/>
      <c r="F798" s="18"/>
      <c r="G798" s="36"/>
      <c r="H798" s="36"/>
      <c r="I798" s="36"/>
      <c r="J798" s="38"/>
      <c r="K798" s="38"/>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c r="CT798" s="37"/>
      <c r="CU798" s="37"/>
      <c r="CV798" s="37"/>
      <c r="CW798" s="37"/>
      <c r="CX798" s="37"/>
      <c r="CY798" s="37"/>
      <c r="CZ798" s="37"/>
      <c r="DA798" s="37"/>
      <c r="DB798" s="37"/>
      <c r="DC798" s="37"/>
      <c r="DD798" s="37"/>
      <c r="DE798" s="37"/>
      <c r="DF798" s="37"/>
      <c r="DG798" s="37"/>
      <c r="DH798" s="37"/>
      <c r="DI798" s="37"/>
      <c r="DJ798" s="37"/>
      <c r="DK798" s="37"/>
      <c r="DL798" s="37"/>
      <c r="DM798" s="37"/>
      <c r="DN798" s="37"/>
      <c r="DO798" s="37"/>
      <c r="DP798" s="37"/>
      <c r="DQ798" s="37"/>
      <c r="DR798" s="37"/>
      <c r="DS798" s="37"/>
      <c r="DT798" s="37"/>
      <c r="DU798" s="37"/>
      <c r="DV798" s="37"/>
      <c r="DW798" s="37"/>
      <c r="DX798" s="37"/>
      <c r="DY798" s="37"/>
      <c r="DZ798" s="37"/>
      <c r="EA798" s="37"/>
      <c r="EB798" s="37"/>
      <c r="EC798" s="37"/>
      <c r="ED798" s="37"/>
      <c r="EE798" s="37"/>
      <c r="EF798" s="37"/>
      <c r="EG798" s="37"/>
      <c r="EH798" s="37"/>
      <c r="EI798" s="37"/>
      <c r="EJ798" s="37"/>
      <c r="EK798" s="37"/>
      <c r="EL798" s="37"/>
      <c r="EM798" s="37"/>
      <c r="EN798" s="37"/>
      <c r="EO798" s="37"/>
      <c r="EP798" s="37"/>
      <c r="EQ798" s="37"/>
      <c r="ER798" s="37"/>
      <c r="ES798" s="37"/>
      <c r="ET798" s="37"/>
      <c r="EU798" s="37"/>
      <c r="EV798" s="37"/>
      <c r="EW798" s="37"/>
      <c r="EX798" s="37"/>
      <c r="EY798" s="37"/>
      <c r="EZ798" s="37"/>
      <c r="FA798" s="37"/>
      <c r="FB798" s="37"/>
      <c r="FC798" s="37"/>
      <c r="FD798" s="37"/>
      <c r="FE798" s="37"/>
      <c r="FF798" s="37"/>
      <c r="FG798" s="37"/>
      <c r="FH798" s="37"/>
      <c r="FI798" s="37"/>
      <c r="FJ798" s="37"/>
      <c r="FK798" s="37"/>
      <c r="FL798" s="37"/>
      <c r="FM798" s="37"/>
      <c r="FN798" s="37"/>
      <c r="FO798" s="37"/>
      <c r="FP798" s="37"/>
      <c r="FQ798" s="37"/>
      <c r="FR798" s="37"/>
      <c r="FS798" s="37"/>
      <c r="FT798" s="37"/>
      <c r="FU798" s="37"/>
      <c r="FV798" s="37"/>
      <c r="FW798" s="37"/>
      <c r="FX798" s="37"/>
      <c r="FY798" s="37"/>
      <c r="FZ798" s="37"/>
      <c r="GA798" s="194"/>
      <c r="GB798" s="194"/>
      <c r="GC798" s="194"/>
      <c r="GD798" s="194"/>
      <c r="GE798" s="194"/>
      <c r="GF798" s="194"/>
      <c r="GG798" s="194"/>
      <c r="GH798" s="194"/>
      <c r="GI798" s="194"/>
      <c r="GJ798" s="194"/>
      <c r="GK798" s="194"/>
      <c r="GL798" s="194"/>
      <c r="GM798" s="194">
        <f t="shared" si="77"/>
        <v>0</v>
      </c>
      <c r="GN798" s="194">
        <f t="shared" si="78"/>
        <v>0</v>
      </c>
      <c r="GO798" s="194"/>
      <c r="GP798" s="194"/>
      <c r="GQ798" s="194"/>
      <c r="GR798" s="194"/>
      <c r="GS798" s="194"/>
      <c r="GT798" s="194"/>
      <c r="GU798" s="194"/>
      <c r="GV798" s="194"/>
      <c r="GW798" s="194"/>
      <c r="GX798" s="194">
        <f t="shared" si="79"/>
        <v>0</v>
      </c>
      <c r="GY798" s="194"/>
      <c r="GZ798" s="194"/>
      <c r="HA798" s="194"/>
      <c r="HB798" s="194"/>
      <c r="HC798" s="194"/>
      <c r="HD798" s="194"/>
      <c r="HE798" s="194"/>
      <c r="HF798" s="194"/>
      <c r="HG798" s="194"/>
      <c r="HH798" s="194"/>
      <c r="HI798" s="194"/>
      <c r="HJ798" s="194"/>
      <c r="HK798" s="194"/>
      <c r="HL798" s="194"/>
      <c r="HM798" s="194"/>
      <c r="HN798" s="194"/>
      <c r="HO798" s="194"/>
      <c r="HP798" s="194"/>
      <c r="HQ798" s="194"/>
      <c r="HR798" s="194"/>
      <c r="HS798" s="194"/>
      <c r="HT798" s="194"/>
      <c r="HU798" s="194"/>
    </row>
    <row r="799" spans="1:229" x14ac:dyDescent="0.25">
      <c r="A799" s="17"/>
      <c r="B799" s="18"/>
      <c r="C799" s="18"/>
      <c r="D799" s="19"/>
      <c r="E799" s="18"/>
      <c r="F799" s="18"/>
      <c r="G799" s="36"/>
      <c r="H799" s="36"/>
      <c r="I799" s="36"/>
      <c r="J799" s="38"/>
      <c r="K799" s="38"/>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c r="CT799" s="37"/>
      <c r="CU799" s="37"/>
      <c r="CV799" s="37"/>
      <c r="CW799" s="37"/>
      <c r="CX799" s="37"/>
      <c r="CY799" s="37"/>
      <c r="CZ799" s="37"/>
      <c r="DA799" s="37"/>
      <c r="DB799" s="37"/>
      <c r="DC799" s="37"/>
      <c r="DD799" s="37"/>
      <c r="DE799" s="37"/>
      <c r="DF799" s="37"/>
      <c r="DG799" s="37"/>
      <c r="DH799" s="37"/>
      <c r="DI799" s="37"/>
      <c r="DJ799" s="37"/>
      <c r="DK799" s="37"/>
      <c r="DL799" s="37"/>
      <c r="DM799" s="37"/>
      <c r="DN799" s="37"/>
      <c r="DO799" s="37"/>
      <c r="DP799" s="37"/>
      <c r="DQ799" s="37"/>
      <c r="DR799" s="37"/>
      <c r="DS799" s="37"/>
      <c r="DT799" s="37"/>
      <c r="DU799" s="37"/>
      <c r="DV799" s="37"/>
      <c r="DW799" s="37"/>
      <c r="DX799" s="37"/>
      <c r="DY799" s="37"/>
      <c r="DZ799" s="37"/>
      <c r="EA799" s="37"/>
      <c r="EB799" s="37"/>
      <c r="EC799" s="37"/>
      <c r="ED799" s="37"/>
      <c r="EE799" s="37"/>
      <c r="EF799" s="37"/>
      <c r="EG799" s="37"/>
      <c r="EH799" s="37"/>
      <c r="EI799" s="37"/>
      <c r="EJ799" s="37"/>
      <c r="EK799" s="37"/>
      <c r="EL799" s="37"/>
      <c r="EM799" s="37"/>
      <c r="EN799" s="37"/>
      <c r="EO799" s="37"/>
      <c r="EP799" s="37"/>
      <c r="EQ799" s="37"/>
      <c r="ER799" s="37"/>
      <c r="ES799" s="37"/>
      <c r="ET799" s="37"/>
      <c r="EU799" s="37"/>
      <c r="EV799" s="37"/>
      <c r="EW799" s="37"/>
      <c r="EX799" s="37"/>
      <c r="EY799" s="37"/>
      <c r="EZ799" s="37"/>
      <c r="FA799" s="37"/>
      <c r="FB799" s="37"/>
      <c r="FC799" s="37"/>
      <c r="FD799" s="37"/>
      <c r="FE799" s="37"/>
      <c r="FF799" s="37"/>
      <c r="FG799" s="37"/>
      <c r="FH799" s="37"/>
      <c r="FI799" s="37"/>
      <c r="FJ799" s="37"/>
      <c r="FK799" s="37"/>
      <c r="FL799" s="37"/>
      <c r="FM799" s="37"/>
      <c r="FN799" s="37"/>
      <c r="FO799" s="37"/>
      <c r="FP799" s="37"/>
      <c r="FQ799" s="37"/>
      <c r="FR799" s="37"/>
      <c r="FS799" s="37"/>
      <c r="FT799" s="37"/>
      <c r="FU799" s="37"/>
      <c r="FV799" s="37"/>
      <c r="FW799" s="37"/>
      <c r="FX799" s="37"/>
      <c r="FY799" s="37"/>
      <c r="FZ799" s="37"/>
      <c r="GA799" s="194"/>
      <c r="GB799" s="194"/>
      <c r="GC799" s="194"/>
      <c r="GD799" s="194"/>
      <c r="GE799" s="194"/>
      <c r="GF799" s="194"/>
      <c r="GG799" s="194"/>
      <c r="GH799" s="194"/>
      <c r="GI799" s="194"/>
      <c r="GJ799" s="194"/>
      <c r="GK799" s="194"/>
      <c r="GL799" s="194"/>
      <c r="GM799" s="194">
        <f t="shared" si="77"/>
        <v>0</v>
      </c>
      <c r="GN799" s="194">
        <f t="shared" si="78"/>
        <v>0</v>
      </c>
      <c r="GO799" s="194"/>
      <c r="GP799" s="194"/>
      <c r="GQ799" s="194"/>
      <c r="GR799" s="194"/>
      <c r="GS799" s="194"/>
      <c r="GT799" s="194"/>
      <c r="GU799" s="194"/>
      <c r="GV799" s="194"/>
      <c r="GW799" s="194"/>
      <c r="GX799" s="194">
        <f t="shared" si="79"/>
        <v>0</v>
      </c>
      <c r="GY799" s="194"/>
      <c r="GZ799" s="194"/>
      <c r="HA799" s="194"/>
      <c r="HB799" s="194"/>
      <c r="HC799" s="194"/>
      <c r="HD799" s="194"/>
      <c r="HE799" s="194"/>
      <c r="HF799" s="194"/>
      <c r="HG799" s="194"/>
      <c r="HH799" s="194"/>
      <c r="HI799" s="194"/>
      <c r="HJ799" s="194"/>
      <c r="HK799" s="194"/>
      <c r="HL799" s="194"/>
      <c r="HM799" s="194"/>
      <c r="HN799" s="194"/>
      <c r="HO799" s="194"/>
      <c r="HP799" s="194"/>
      <c r="HQ799" s="194"/>
      <c r="HR799" s="194"/>
      <c r="HS799" s="194"/>
      <c r="HT799" s="194"/>
      <c r="HU799" s="194"/>
    </row>
    <row r="800" spans="1:229" x14ac:dyDescent="0.25">
      <c r="A800" s="17"/>
      <c r="B800" s="18"/>
      <c r="C800" s="18"/>
      <c r="D800" s="19"/>
      <c r="E800" s="18"/>
      <c r="F800" s="18"/>
      <c r="G800" s="36"/>
      <c r="H800" s="36"/>
      <c r="I800" s="36"/>
      <c r="J800" s="38"/>
      <c r="K800" s="38"/>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c r="CT800" s="37"/>
      <c r="CU800" s="37"/>
      <c r="CV800" s="37"/>
      <c r="CW800" s="37"/>
      <c r="CX800" s="37"/>
      <c r="CY800" s="37"/>
      <c r="CZ800" s="37"/>
      <c r="DA800" s="37"/>
      <c r="DB800" s="37"/>
      <c r="DC800" s="37"/>
      <c r="DD800" s="37"/>
      <c r="DE800" s="37"/>
      <c r="DF800" s="37"/>
      <c r="DG800" s="37"/>
      <c r="DH800" s="37"/>
      <c r="DI800" s="37"/>
      <c r="DJ800" s="37"/>
      <c r="DK800" s="37"/>
      <c r="DL800" s="37"/>
      <c r="DM800" s="37"/>
      <c r="DN800" s="37"/>
      <c r="DO800" s="37"/>
      <c r="DP800" s="37"/>
      <c r="DQ800" s="37"/>
      <c r="DR800" s="37"/>
      <c r="DS800" s="37"/>
      <c r="DT800" s="37"/>
      <c r="DU800" s="37"/>
      <c r="DV800" s="37"/>
      <c r="DW800" s="37"/>
      <c r="DX800" s="37"/>
      <c r="DY800" s="37"/>
      <c r="DZ800" s="37"/>
      <c r="EA800" s="37"/>
      <c r="EB800" s="37"/>
      <c r="EC800" s="37"/>
      <c r="ED800" s="37"/>
      <c r="EE800" s="37"/>
      <c r="EF800" s="37"/>
      <c r="EG800" s="37"/>
      <c r="EH800" s="37"/>
      <c r="EI800" s="37"/>
      <c r="EJ800" s="37"/>
      <c r="EK800" s="37"/>
      <c r="EL800" s="37"/>
      <c r="EM800" s="37"/>
      <c r="EN800" s="37"/>
      <c r="EO800" s="37"/>
      <c r="EP800" s="37"/>
      <c r="EQ800" s="37"/>
      <c r="ER800" s="37"/>
      <c r="ES800" s="37"/>
      <c r="ET800" s="37"/>
      <c r="EU800" s="37"/>
      <c r="EV800" s="37"/>
      <c r="EW800" s="37"/>
      <c r="EX800" s="37"/>
      <c r="EY800" s="37"/>
      <c r="EZ800" s="37"/>
      <c r="FA800" s="37"/>
      <c r="FB800" s="37"/>
      <c r="FC800" s="37"/>
      <c r="FD800" s="37"/>
      <c r="FE800" s="37"/>
      <c r="FF800" s="37"/>
      <c r="FG800" s="37"/>
      <c r="FH800" s="37"/>
      <c r="FI800" s="37"/>
      <c r="FJ800" s="37"/>
      <c r="FK800" s="37"/>
      <c r="FL800" s="37"/>
      <c r="FM800" s="37"/>
      <c r="FN800" s="37"/>
      <c r="FO800" s="37"/>
      <c r="FP800" s="37"/>
      <c r="FQ800" s="37"/>
      <c r="FR800" s="37"/>
      <c r="FS800" s="37"/>
      <c r="FT800" s="37"/>
      <c r="FU800" s="37"/>
      <c r="FV800" s="37"/>
      <c r="FW800" s="37"/>
      <c r="FX800" s="37"/>
      <c r="FY800" s="37"/>
      <c r="FZ800" s="37"/>
      <c r="GA800" s="194"/>
      <c r="GB800" s="194"/>
      <c r="GC800" s="194"/>
      <c r="GD800" s="194"/>
      <c r="GE800" s="194"/>
      <c r="GF800" s="194"/>
      <c r="GG800" s="194"/>
      <c r="GH800" s="194"/>
      <c r="GI800" s="194"/>
      <c r="GJ800" s="194"/>
      <c r="GK800" s="194"/>
      <c r="GL800" s="194"/>
      <c r="GM800" s="194">
        <f t="shared" si="77"/>
        <v>0</v>
      </c>
      <c r="GN800" s="194">
        <f t="shared" si="78"/>
        <v>0</v>
      </c>
      <c r="GO800" s="194"/>
      <c r="GP800" s="194"/>
      <c r="GQ800" s="194"/>
      <c r="GR800" s="194"/>
      <c r="GS800" s="194"/>
      <c r="GT800" s="194"/>
      <c r="GU800" s="194"/>
      <c r="GV800" s="194"/>
      <c r="GW800" s="194"/>
      <c r="GX800" s="194">
        <f t="shared" si="79"/>
        <v>0</v>
      </c>
      <c r="GY800" s="194"/>
      <c r="GZ800" s="194"/>
      <c r="HA800" s="194"/>
      <c r="HB800" s="194"/>
      <c r="HC800" s="194"/>
      <c r="HD800" s="194"/>
      <c r="HE800" s="194"/>
      <c r="HF800" s="194"/>
      <c r="HG800" s="194"/>
      <c r="HH800" s="194"/>
      <c r="HI800" s="194"/>
      <c r="HJ800" s="194"/>
      <c r="HK800" s="194"/>
      <c r="HL800" s="194"/>
      <c r="HM800" s="194"/>
      <c r="HN800" s="194"/>
      <c r="HO800" s="194"/>
      <c r="HP800" s="194"/>
      <c r="HQ800" s="194"/>
      <c r="HR800" s="194"/>
      <c r="HS800" s="194"/>
      <c r="HT800" s="194"/>
      <c r="HU800" s="194"/>
    </row>
    <row r="801" spans="1:229" x14ac:dyDescent="0.25">
      <c r="A801" s="17"/>
      <c r="B801" s="18"/>
      <c r="C801" s="18"/>
      <c r="D801" s="19"/>
      <c r="E801" s="18"/>
      <c r="F801" s="18"/>
      <c r="G801" s="36"/>
      <c r="H801" s="36"/>
      <c r="I801" s="36"/>
      <c r="J801" s="38"/>
      <c r="K801" s="38"/>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c r="CT801" s="37"/>
      <c r="CU801" s="37"/>
      <c r="CV801" s="37"/>
      <c r="CW801" s="37"/>
      <c r="CX801" s="37"/>
      <c r="CY801" s="37"/>
      <c r="CZ801" s="37"/>
      <c r="DA801" s="37"/>
      <c r="DB801" s="37"/>
      <c r="DC801" s="37"/>
      <c r="DD801" s="37"/>
      <c r="DE801" s="37"/>
      <c r="DF801" s="37"/>
      <c r="DG801" s="37"/>
      <c r="DH801" s="37"/>
      <c r="DI801" s="37"/>
      <c r="DJ801" s="37"/>
      <c r="DK801" s="37"/>
      <c r="DL801" s="37"/>
      <c r="DM801" s="37"/>
      <c r="DN801" s="37"/>
      <c r="DO801" s="37"/>
      <c r="DP801" s="37"/>
      <c r="DQ801" s="37"/>
      <c r="DR801" s="37"/>
      <c r="DS801" s="37"/>
      <c r="DT801" s="37"/>
      <c r="DU801" s="37"/>
      <c r="DV801" s="37"/>
      <c r="DW801" s="37"/>
      <c r="DX801" s="37"/>
      <c r="DY801" s="37"/>
      <c r="DZ801" s="37"/>
      <c r="EA801" s="37"/>
      <c r="EB801" s="37"/>
      <c r="EC801" s="37"/>
      <c r="ED801" s="37"/>
      <c r="EE801" s="37"/>
      <c r="EF801" s="37"/>
      <c r="EG801" s="37"/>
      <c r="EH801" s="37"/>
      <c r="EI801" s="37"/>
      <c r="EJ801" s="37"/>
      <c r="EK801" s="37"/>
      <c r="EL801" s="37"/>
      <c r="EM801" s="37"/>
      <c r="EN801" s="37"/>
      <c r="EO801" s="37"/>
      <c r="EP801" s="37"/>
      <c r="EQ801" s="37"/>
      <c r="ER801" s="37"/>
      <c r="ES801" s="37"/>
      <c r="ET801" s="37"/>
      <c r="EU801" s="37"/>
      <c r="EV801" s="37"/>
      <c r="EW801" s="37"/>
      <c r="EX801" s="37"/>
      <c r="EY801" s="37"/>
      <c r="EZ801" s="37"/>
      <c r="FA801" s="37"/>
      <c r="FB801" s="37"/>
      <c r="FC801" s="37"/>
      <c r="FD801" s="37"/>
      <c r="FE801" s="37"/>
      <c r="FF801" s="37"/>
      <c r="FG801" s="37"/>
      <c r="FH801" s="37"/>
      <c r="FI801" s="37"/>
      <c r="FJ801" s="37"/>
      <c r="FK801" s="37"/>
      <c r="FL801" s="37"/>
      <c r="FM801" s="37"/>
      <c r="FN801" s="37"/>
      <c r="FO801" s="37"/>
      <c r="FP801" s="37"/>
      <c r="FQ801" s="37"/>
      <c r="FR801" s="37"/>
      <c r="FS801" s="37"/>
      <c r="FT801" s="37"/>
      <c r="FU801" s="37"/>
      <c r="FV801" s="37"/>
      <c r="FW801" s="37"/>
      <c r="FX801" s="37"/>
      <c r="FY801" s="37"/>
      <c r="FZ801" s="37"/>
      <c r="GA801" s="194"/>
      <c r="GB801" s="194"/>
      <c r="GC801" s="194"/>
      <c r="GD801" s="194"/>
      <c r="GE801" s="194"/>
      <c r="GF801" s="194"/>
      <c r="GG801" s="194"/>
      <c r="GH801" s="194"/>
      <c r="GI801" s="194"/>
      <c r="GJ801" s="194"/>
      <c r="GK801" s="194"/>
      <c r="GL801" s="194"/>
      <c r="GM801" s="194">
        <f t="shared" si="77"/>
        <v>0</v>
      </c>
      <c r="GN801" s="194">
        <f t="shared" si="78"/>
        <v>0</v>
      </c>
      <c r="GO801" s="194"/>
      <c r="GP801" s="194"/>
      <c r="GQ801" s="194"/>
      <c r="GR801" s="194"/>
      <c r="GS801" s="194"/>
      <c r="GT801" s="194"/>
      <c r="GU801" s="194"/>
      <c r="GV801" s="194"/>
      <c r="GW801" s="194"/>
      <c r="GX801" s="194">
        <f t="shared" si="79"/>
        <v>0</v>
      </c>
      <c r="GY801" s="194"/>
      <c r="GZ801" s="194"/>
      <c r="HA801" s="194"/>
      <c r="HB801" s="194"/>
      <c r="HC801" s="194"/>
      <c r="HD801" s="194"/>
      <c r="HE801" s="194"/>
      <c r="HF801" s="194"/>
      <c r="HG801" s="194"/>
      <c r="HH801" s="194"/>
      <c r="HI801" s="194"/>
      <c r="HJ801" s="194"/>
      <c r="HK801" s="194"/>
      <c r="HL801" s="194"/>
      <c r="HM801" s="194"/>
      <c r="HN801" s="194"/>
      <c r="HO801" s="194"/>
      <c r="HP801" s="194"/>
      <c r="HQ801" s="194"/>
      <c r="HR801" s="194"/>
      <c r="HS801" s="194"/>
      <c r="HT801" s="194"/>
      <c r="HU801" s="194"/>
    </row>
    <row r="802" spans="1:229" x14ac:dyDescent="0.25">
      <c r="A802" s="17"/>
      <c r="B802" s="18"/>
      <c r="C802" s="18"/>
      <c r="D802" s="19"/>
      <c r="E802" s="18"/>
      <c r="F802" s="18"/>
      <c r="G802" s="36"/>
      <c r="H802" s="36"/>
      <c r="I802" s="36"/>
      <c r="J802" s="38"/>
      <c r="K802" s="38"/>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c r="CT802" s="37"/>
      <c r="CU802" s="37"/>
      <c r="CV802" s="37"/>
      <c r="CW802" s="37"/>
      <c r="CX802" s="37"/>
      <c r="CY802" s="37"/>
      <c r="CZ802" s="37"/>
      <c r="DA802" s="37"/>
      <c r="DB802" s="37"/>
      <c r="DC802" s="37"/>
      <c r="DD802" s="37"/>
      <c r="DE802" s="37"/>
      <c r="DF802" s="37"/>
      <c r="DG802" s="37"/>
      <c r="DH802" s="37"/>
      <c r="DI802" s="37"/>
      <c r="DJ802" s="37"/>
      <c r="DK802" s="37"/>
      <c r="DL802" s="37"/>
      <c r="DM802" s="37"/>
      <c r="DN802" s="37"/>
      <c r="DO802" s="37"/>
      <c r="DP802" s="37"/>
      <c r="DQ802" s="37"/>
      <c r="DR802" s="37"/>
      <c r="DS802" s="37"/>
      <c r="DT802" s="37"/>
      <c r="DU802" s="37"/>
      <c r="DV802" s="37"/>
      <c r="DW802" s="37"/>
      <c r="DX802" s="37"/>
      <c r="DY802" s="37"/>
      <c r="DZ802" s="37"/>
      <c r="EA802" s="37"/>
      <c r="EB802" s="37"/>
      <c r="EC802" s="37"/>
      <c r="ED802" s="37"/>
      <c r="EE802" s="37"/>
      <c r="EF802" s="37"/>
      <c r="EG802" s="37"/>
      <c r="EH802" s="37"/>
      <c r="EI802" s="37"/>
      <c r="EJ802" s="37"/>
      <c r="EK802" s="37"/>
      <c r="EL802" s="37"/>
      <c r="EM802" s="37"/>
      <c r="EN802" s="37"/>
      <c r="EO802" s="37"/>
      <c r="EP802" s="37"/>
      <c r="EQ802" s="37"/>
      <c r="ER802" s="37"/>
      <c r="ES802" s="37"/>
      <c r="ET802" s="37"/>
      <c r="EU802" s="37"/>
      <c r="EV802" s="37"/>
      <c r="EW802" s="37"/>
      <c r="EX802" s="37"/>
      <c r="EY802" s="37"/>
      <c r="EZ802" s="37"/>
      <c r="FA802" s="37"/>
      <c r="FB802" s="37"/>
      <c r="FC802" s="37"/>
      <c r="FD802" s="37"/>
      <c r="FE802" s="37"/>
      <c r="FF802" s="37"/>
      <c r="FG802" s="37"/>
      <c r="FH802" s="37"/>
      <c r="FI802" s="37"/>
      <c r="FJ802" s="37"/>
      <c r="FK802" s="37"/>
      <c r="FL802" s="37"/>
      <c r="FM802" s="37"/>
      <c r="FN802" s="37"/>
      <c r="FO802" s="37"/>
      <c r="FP802" s="37"/>
      <c r="FQ802" s="37"/>
      <c r="FR802" s="37"/>
      <c r="FS802" s="37"/>
      <c r="FT802" s="37"/>
      <c r="FU802" s="37"/>
      <c r="FV802" s="37"/>
      <c r="FW802" s="37"/>
      <c r="FX802" s="37"/>
      <c r="FY802" s="37"/>
      <c r="FZ802" s="37"/>
      <c r="GA802" s="194"/>
      <c r="GB802" s="194"/>
      <c r="GC802" s="194"/>
      <c r="GD802" s="194"/>
      <c r="GE802" s="194"/>
      <c r="GF802" s="194"/>
      <c r="GG802" s="194"/>
      <c r="GH802" s="194"/>
      <c r="GI802" s="194"/>
      <c r="GJ802" s="194"/>
      <c r="GK802" s="194"/>
      <c r="GL802" s="194"/>
      <c r="GM802" s="194">
        <f t="shared" si="77"/>
        <v>0</v>
      </c>
      <c r="GN802" s="194">
        <f t="shared" si="78"/>
        <v>0</v>
      </c>
      <c r="GO802" s="194"/>
      <c r="GP802" s="194"/>
      <c r="GQ802" s="194"/>
      <c r="GR802" s="194"/>
      <c r="GS802" s="194"/>
      <c r="GT802" s="194"/>
      <c r="GU802" s="194"/>
      <c r="GV802" s="194"/>
      <c r="GW802" s="194"/>
      <c r="GX802" s="194">
        <f t="shared" si="79"/>
        <v>0</v>
      </c>
      <c r="GY802" s="194"/>
      <c r="GZ802" s="194"/>
      <c r="HA802" s="194"/>
      <c r="HB802" s="194"/>
      <c r="HC802" s="194"/>
      <c r="HD802" s="194"/>
      <c r="HE802" s="194"/>
      <c r="HF802" s="194"/>
      <c r="HG802" s="194"/>
      <c r="HH802" s="194"/>
      <c r="HI802" s="194"/>
      <c r="HJ802" s="194"/>
      <c r="HK802" s="194"/>
      <c r="HL802" s="194"/>
      <c r="HM802" s="194"/>
      <c r="HN802" s="194"/>
      <c r="HO802" s="194"/>
      <c r="HP802" s="194"/>
      <c r="HQ802" s="194"/>
      <c r="HR802" s="194"/>
      <c r="HS802" s="194"/>
      <c r="HT802" s="194"/>
      <c r="HU802" s="194"/>
    </row>
    <row r="803" spans="1:229" x14ac:dyDescent="0.25">
      <c r="A803" s="17"/>
      <c r="B803" s="18"/>
      <c r="C803" s="18"/>
      <c r="D803" s="19"/>
      <c r="E803" s="18"/>
      <c r="F803" s="18"/>
      <c r="G803" s="36"/>
      <c r="H803" s="36"/>
      <c r="I803" s="36"/>
      <c r="J803" s="38"/>
      <c r="K803" s="38"/>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c r="CT803" s="37"/>
      <c r="CU803" s="37"/>
      <c r="CV803" s="37"/>
      <c r="CW803" s="37"/>
      <c r="CX803" s="37"/>
      <c r="CY803" s="37"/>
      <c r="CZ803" s="37"/>
      <c r="DA803" s="37"/>
      <c r="DB803" s="37"/>
      <c r="DC803" s="37"/>
      <c r="DD803" s="37"/>
      <c r="DE803" s="37"/>
      <c r="DF803" s="37"/>
      <c r="DG803" s="37"/>
      <c r="DH803" s="37"/>
      <c r="DI803" s="37"/>
      <c r="DJ803" s="37"/>
      <c r="DK803" s="37"/>
      <c r="DL803" s="37"/>
      <c r="DM803" s="37"/>
      <c r="DN803" s="37"/>
      <c r="DO803" s="37"/>
      <c r="DP803" s="37"/>
      <c r="DQ803" s="37"/>
      <c r="DR803" s="37"/>
      <c r="DS803" s="37"/>
      <c r="DT803" s="37"/>
      <c r="DU803" s="37"/>
      <c r="DV803" s="37"/>
      <c r="DW803" s="37"/>
      <c r="DX803" s="37"/>
      <c r="DY803" s="37"/>
      <c r="DZ803" s="37"/>
      <c r="EA803" s="37"/>
      <c r="EB803" s="37"/>
      <c r="EC803" s="37"/>
      <c r="ED803" s="37"/>
      <c r="EE803" s="37"/>
      <c r="EF803" s="37"/>
      <c r="EG803" s="37"/>
      <c r="EH803" s="37"/>
      <c r="EI803" s="37"/>
      <c r="EJ803" s="37"/>
      <c r="EK803" s="37"/>
      <c r="EL803" s="37"/>
      <c r="EM803" s="37"/>
      <c r="EN803" s="37"/>
      <c r="EO803" s="37"/>
      <c r="EP803" s="37"/>
      <c r="EQ803" s="37"/>
      <c r="ER803" s="37"/>
      <c r="ES803" s="37"/>
      <c r="ET803" s="37"/>
      <c r="EU803" s="37"/>
      <c r="EV803" s="37"/>
      <c r="EW803" s="37"/>
      <c r="EX803" s="37"/>
      <c r="EY803" s="37"/>
      <c r="EZ803" s="37"/>
      <c r="FA803" s="37"/>
      <c r="FB803" s="37"/>
      <c r="FC803" s="37"/>
      <c r="FD803" s="37"/>
      <c r="FE803" s="37"/>
      <c r="FF803" s="37"/>
      <c r="FG803" s="37"/>
      <c r="FH803" s="37"/>
      <c r="FI803" s="37"/>
      <c r="FJ803" s="37"/>
      <c r="FK803" s="37"/>
      <c r="FL803" s="37"/>
      <c r="FM803" s="37"/>
      <c r="FN803" s="37"/>
      <c r="FO803" s="37"/>
      <c r="FP803" s="37"/>
      <c r="FQ803" s="37"/>
      <c r="FR803" s="37"/>
      <c r="FS803" s="37"/>
      <c r="FT803" s="37"/>
      <c r="FU803" s="37"/>
      <c r="FV803" s="37"/>
      <c r="FW803" s="37"/>
      <c r="FX803" s="37"/>
      <c r="FY803" s="37"/>
      <c r="FZ803" s="37"/>
      <c r="GA803" s="194"/>
      <c r="GB803" s="194"/>
      <c r="GC803" s="194"/>
      <c r="GD803" s="194"/>
      <c r="GE803" s="194"/>
      <c r="GF803" s="194"/>
      <c r="GG803" s="194"/>
      <c r="GH803" s="194"/>
      <c r="GI803" s="194"/>
      <c r="GJ803" s="194"/>
      <c r="GK803" s="194"/>
      <c r="GL803" s="194"/>
      <c r="GM803" s="194">
        <f t="shared" si="77"/>
        <v>0</v>
      </c>
      <c r="GN803" s="194">
        <f t="shared" si="78"/>
        <v>0</v>
      </c>
      <c r="GO803" s="194"/>
      <c r="GP803" s="194"/>
      <c r="GQ803" s="194"/>
      <c r="GR803" s="194"/>
      <c r="GS803" s="194"/>
      <c r="GT803" s="194"/>
      <c r="GU803" s="194"/>
      <c r="GV803" s="194"/>
      <c r="GW803" s="194"/>
      <c r="GX803" s="194">
        <f t="shared" si="79"/>
        <v>0</v>
      </c>
      <c r="GY803" s="194"/>
      <c r="GZ803" s="194"/>
      <c r="HA803" s="194"/>
      <c r="HB803" s="194"/>
      <c r="HC803" s="194"/>
      <c r="HD803" s="194"/>
      <c r="HE803" s="194"/>
      <c r="HF803" s="194"/>
      <c r="HG803" s="194"/>
      <c r="HH803" s="194"/>
      <c r="HI803" s="194"/>
      <c r="HJ803" s="194"/>
      <c r="HK803" s="194"/>
      <c r="HL803" s="194"/>
      <c r="HM803" s="194"/>
      <c r="HN803" s="194"/>
      <c r="HO803" s="194"/>
      <c r="HP803" s="194"/>
      <c r="HQ803" s="194"/>
      <c r="HR803" s="194"/>
      <c r="HS803" s="194"/>
      <c r="HT803" s="194"/>
      <c r="HU803" s="194"/>
    </row>
    <row r="804" spans="1:229" x14ac:dyDescent="0.25">
      <c r="A804" s="17"/>
      <c r="B804" s="18"/>
      <c r="C804" s="18"/>
      <c r="D804" s="19"/>
      <c r="E804" s="18"/>
      <c r="F804" s="18"/>
      <c r="G804" s="36"/>
      <c r="H804" s="36"/>
      <c r="I804" s="36"/>
      <c r="J804" s="38"/>
      <c r="K804" s="38"/>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c r="CT804" s="37"/>
      <c r="CU804" s="37"/>
      <c r="CV804" s="37"/>
      <c r="CW804" s="37"/>
      <c r="CX804" s="37"/>
      <c r="CY804" s="37"/>
      <c r="CZ804" s="37"/>
      <c r="DA804" s="37"/>
      <c r="DB804" s="37"/>
      <c r="DC804" s="37"/>
      <c r="DD804" s="37"/>
      <c r="DE804" s="37"/>
      <c r="DF804" s="37"/>
      <c r="DG804" s="37"/>
      <c r="DH804" s="37"/>
      <c r="DI804" s="37"/>
      <c r="DJ804" s="37"/>
      <c r="DK804" s="37"/>
      <c r="DL804" s="37"/>
      <c r="DM804" s="37"/>
      <c r="DN804" s="37"/>
      <c r="DO804" s="37"/>
      <c r="DP804" s="37"/>
      <c r="DQ804" s="37"/>
      <c r="DR804" s="37"/>
      <c r="DS804" s="37"/>
      <c r="DT804" s="37"/>
      <c r="DU804" s="37"/>
      <c r="DV804" s="37"/>
      <c r="DW804" s="37"/>
      <c r="DX804" s="37"/>
      <c r="DY804" s="37"/>
      <c r="DZ804" s="37"/>
      <c r="EA804" s="37"/>
      <c r="EB804" s="37"/>
      <c r="EC804" s="37"/>
      <c r="ED804" s="37"/>
      <c r="EE804" s="37"/>
      <c r="EF804" s="37"/>
      <c r="EG804" s="37"/>
      <c r="EH804" s="37"/>
      <c r="EI804" s="37"/>
      <c r="EJ804" s="37"/>
      <c r="EK804" s="37"/>
      <c r="EL804" s="37"/>
      <c r="EM804" s="37"/>
      <c r="EN804" s="37"/>
      <c r="EO804" s="37"/>
      <c r="EP804" s="37"/>
      <c r="EQ804" s="37"/>
      <c r="ER804" s="37"/>
      <c r="ES804" s="37"/>
      <c r="ET804" s="37"/>
      <c r="EU804" s="37"/>
      <c r="EV804" s="37"/>
      <c r="EW804" s="37"/>
      <c r="EX804" s="37"/>
      <c r="EY804" s="37"/>
      <c r="EZ804" s="37"/>
      <c r="FA804" s="37"/>
      <c r="FB804" s="37"/>
      <c r="FC804" s="37"/>
      <c r="FD804" s="37"/>
      <c r="FE804" s="37"/>
      <c r="FF804" s="37"/>
      <c r="FG804" s="37"/>
      <c r="FH804" s="37"/>
      <c r="FI804" s="37"/>
      <c r="FJ804" s="37"/>
      <c r="FK804" s="37"/>
      <c r="FL804" s="37"/>
      <c r="FM804" s="37"/>
      <c r="FN804" s="37"/>
      <c r="FO804" s="37"/>
      <c r="FP804" s="37"/>
      <c r="FQ804" s="37"/>
      <c r="FR804" s="37"/>
      <c r="FS804" s="37"/>
      <c r="FT804" s="37"/>
      <c r="FU804" s="37"/>
      <c r="FV804" s="37"/>
      <c r="FW804" s="37"/>
      <c r="FX804" s="37"/>
      <c r="FY804" s="37"/>
      <c r="FZ804" s="37"/>
      <c r="GA804" s="194"/>
      <c r="GB804" s="194"/>
      <c r="GC804" s="194"/>
      <c r="GD804" s="194"/>
      <c r="GE804" s="194"/>
      <c r="GF804" s="194"/>
      <c r="GG804" s="194"/>
      <c r="GH804" s="194"/>
      <c r="GI804" s="194"/>
      <c r="GJ804" s="194"/>
      <c r="GK804" s="194"/>
      <c r="GL804" s="194"/>
      <c r="GM804" s="194">
        <f t="shared" si="77"/>
        <v>0</v>
      </c>
      <c r="GN804" s="194">
        <f t="shared" si="78"/>
        <v>0</v>
      </c>
      <c r="GO804" s="194"/>
      <c r="GP804" s="194"/>
      <c r="GQ804" s="194"/>
      <c r="GR804" s="194"/>
      <c r="GS804" s="194"/>
      <c r="GT804" s="194"/>
      <c r="GU804" s="194"/>
      <c r="GV804" s="194"/>
      <c r="GW804" s="194"/>
      <c r="GX804" s="194">
        <f t="shared" si="79"/>
        <v>0</v>
      </c>
      <c r="GY804" s="194"/>
      <c r="GZ804" s="194"/>
      <c r="HA804" s="194"/>
      <c r="HB804" s="194"/>
      <c r="HC804" s="194"/>
      <c r="HD804" s="194"/>
      <c r="HE804" s="194"/>
      <c r="HF804" s="194"/>
      <c r="HG804" s="194"/>
      <c r="HH804" s="194"/>
      <c r="HI804" s="194"/>
      <c r="HJ804" s="194"/>
      <c r="HK804" s="194"/>
      <c r="HL804" s="194"/>
      <c r="HM804" s="194"/>
      <c r="HN804" s="194"/>
      <c r="HO804" s="194"/>
      <c r="HP804" s="194"/>
      <c r="HQ804" s="194"/>
      <c r="HR804" s="194"/>
      <c r="HS804" s="194"/>
      <c r="HT804" s="194"/>
      <c r="HU804" s="194"/>
    </row>
    <row r="805" spans="1:229" x14ac:dyDescent="0.25">
      <c r="A805" s="17"/>
      <c r="B805" s="18"/>
      <c r="C805" s="18"/>
      <c r="D805" s="19"/>
      <c r="E805" s="18"/>
      <c r="F805" s="18"/>
      <c r="G805" s="36"/>
      <c r="H805" s="36"/>
      <c r="I805" s="36"/>
      <c r="J805" s="38"/>
      <c r="K805" s="38"/>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c r="CT805" s="37"/>
      <c r="CU805" s="37"/>
      <c r="CV805" s="37"/>
      <c r="CW805" s="37"/>
      <c r="CX805" s="37"/>
      <c r="CY805" s="37"/>
      <c r="CZ805" s="37"/>
      <c r="DA805" s="37"/>
      <c r="DB805" s="37"/>
      <c r="DC805" s="37"/>
      <c r="DD805" s="37"/>
      <c r="DE805" s="37"/>
      <c r="DF805" s="37"/>
      <c r="DG805" s="37"/>
      <c r="DH805" s="37"/>
      <c r="DI805" s="37"/>
      <c r="DJ805" s="37"/>
      <c r="DK805" s="37"/>
      <c r="DL805" s="37"/>
      <c r="DM805" s="37"/>
      <c r="DN805" s="37"/>
      <c r="DO805" s="37"/>
      <c r="DP805" s="37"/>
      <c r="DQ805" s="37"/>
      <c r="DR805" s="37"/>
      <c r="DS805" s="37"/>
      <c r="DT805" s="37"/>
      <c r="DU805" s="37"/>
      <c r="DV805" s="37"/>
      <c r="DW805" s="37"/>
      <c r="DX805" s="37"/>
      <c r="DY805" s="37"/>
      <c r="DZ805" s="37"/>
      <c r="EA805" s="37"/>
      <c r="EB805" s="37"/>
      <c r="EC805" s="37"/>
      <c r="ED805" s="37"/>
      <c r="EE805" s="37"/>
      <c r="EF805" s="37"/>
      <c r="EG805" s="37"/>
      <c r="EH805" s="37"/>
      <c r="EI805" s="37"/>
      <c r="EJ805" s="37"/>
      <c r="EK805" s="37"/>
      <c r="EL805" s="37"/>
      <c r="EM805" s="37"/>
      <c r="EN805" s="37"/>
      <c r="EO805" s="37"/>
      <c r="EP805" s="37"/>
      <c r="EQ805" s="37"/>
      <c r="ER805" s="37"/>
      <c r="ES805" s="37"/>
      <c r="ET805" s="37"/>
      <c r="EU805" s="37"/>
      <c r="EV805" s="37"/>
      <c r="EW805" s="37"/>
      <c r="EX805" s="37"/>
      <c r="EY805" s="37"/>
      <c r="EZ805" s="37"/>
      <c r="FA805" s="37"/>
      <c r="FB805" s="37"/>
      <c r="FC805" s="37"/>
      <c r="FD805" s="37"/>
      <c r="FE805" s="37"/>
      <c r="FF805" s="37"/>
      <c r="FG805" s="37"/>
      <c r="FH805" s="37"/>
      <c r="FI805" s="37"/>
      <c r="FJ805" s="37"/>
      <c r="FK805" s="37"/>
      <c r="FL805" s="37"/>
      <c r="FM805" s="37"/>
      <c r="FN805" s="37"/>
      <c r="FO805" s="37"/>
      <c r="FP805" s="37"/>
      <c r="FQ805" s="37"/>
      <c r="FR805" s="37"/>
      <c r="FS805" s="37"/>
      <c r="FT805" s="37"/>
      <c r="FU805" s="37"/>
      <c r="FV805" s="37"/>
      <c r="FW805" s="37"/>
      <c r="FX805" s="37"/>
      <c r="FY805" s="37"/>
      <c r="FZ805" s="37"/>
      <c r="GA805" s="194"/>
      <c r="GB805" s="194"/>
      <c r="GC805" s="194"/>
      <c r="GD805" s="194"/>
      <c r="GE805" s="194"/>
      <c r="GF805" s="194"/>
      <c r="GG805" s="194"/>
      <c r="GH805" s="194"/>
      <c r="GI805" s="194"/>
      <c r="GJ805" s="194"/>
      <c r="GK805" s="194"/>
      <c r="GL805" s="194"/>
      <c r="GM805" s="194">
        <f t="shared" si="77"/>
        <v>0</v>
      </c>
      <c r="GN805" s="194">
        <f t="shared" si="78"/>
        <v>0</v>
      </c>
      <c r="GO805" s="194"/>
      <c r="GP805" s="194"/>
      <c r="GQ805" s="194"/>
      <c r="GR805" s="194"/>
      <c r="GS805" s="194"/>
      <c r="GT805" s="194"/>
      <c r="GU805" s="194"/>
      <c r="GV805" s="194"/>
      <c r="GW805" s="194"/>
      <c r="GX805" s="194">
        <f t="shared" si="79"/>
        <v>0</v>
      </c>
      <c r="GY805" s="194"/>
      <c r="GZ805" s="194"/>
      <c r="HA805" s="194"/>
      <c r="HB805" s="194"/>
      <c r="HC805" s="194"/>
      <c r="HD805" s="194"/>
      <c r="HE805" s="194"/>
      <c r="HF805" s="194"/>
      <c r="HG805" s="194"/>
      <c r="HH805" s="194"/>
      <c r="HI805" s="194"/>
      <c r="HJ805" s="194"/>
      <c r="HK805" s="194"/>
      <c r="HL805" s="194"/>
      <c r="HM805" s="194"/>
      <c r="HN805" s="194"/>
      <c r="HO805" s="194"/>
      <c r="HP805" s="194"/>
      <c r="HQ805" s="194"/>
      <c r="HR805" s="194"/>
      <c r="HS805" s="194"/>
      <c r="HT805" s="194"/>
      <c r="HU805" s="194"/>
    </row>
    <row r="806" spans="1:229" x14ac:dyDescent="0.25">
      <c r="A806" s="17"/>
      <c r="B806" s="18"/>
      <c r="C806" s="18"/>
      <c r="D806" s="19"/>
      <c r="E806" s="18"/>
      <c r="F806" s="18"/>
      <c r="G806" s="36"/>
      <c r="H806" s="36"/>
      <c r="I806" s="36"/>
      <c r="J806" s="38"/>
      <c r="K806" s="38"/>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c r="CT806" s="37"/>
      <c r="CU806" s="37"/>
      <c r="CV806" s="37"/>
      <c r="CW806" s="37"/>
      <c r="CX806" s="37"/>
      <c r="CY806" s="37"/>
      <c r="CZ806" s="37"/>
      <c r="DA806" s="37"/>
      <c r="DB806" s="37"/>
      <c r="DC806" s="37"/>
      <c r="DD806" s="37"/>
      <c r="DE806" s="37"/>
      <c r="DF806" s="37"/>
      <c r="DG806" s="37"/>
      <c r="DH806" s="37"/>
      <c r="DI806" s="37"/>
      <c r="DJ806" s="37"/>
      <c r="DK806" s="37"/>
      <c r="DL806" s="37"/>
      <c r="DM806" s="37"/>
      <c r="DN806" s="37"/>
      <c r="DO806" s="37"/>
      <c r="DP806" s="37"/>
      <c r="DQ806" s="37"/>
      <c r="DR806" s="37"/>
      <c r="DS806" s="37"/>
      <c r="DT806" s="37"/>
      <c r="DU806" s="37"/>
      <c r="DV806" s="37"/>
      <c r="DW806" s="37"/>
      <c r="DX806" s="37"/>
      <c r="DY806" s="37"/>
      <c r="DZ806" s="37"/>
      <c r="EA806" s="37"/>
      <c r="EB806" s="37"/>
      <c r="EC806" s="37"/>
      <c r="ED806" s="37"/>
      <c r="EE806" s="37"/>
      <c r="EF806" s="37"/>
      <c r="EG806" s="37"/>
      <c r="EH806" s="37"/>
      <c r="EI806" s="37"/>
      <c r="EJ806" s="37"/>
      <c r="EK806" s="37"/>
      <c r="EL806" s="37"/>
      <c r="EM806" s="37"/>
      <c r="EN806" s="37"/>
      <c r="EO806" s="37"/>
      <c r="EP806" s="37"/>
      <c r="EQ806" s="37"/>
      <c r="ER806" s="37"/>
      <c r="ES806" s="37"/>
      <c r="ET806" s="37"/>
      <c r="EU806" s="37"/>
      <c r="EV806" s="37"/>
      <c r="EW806" s="37"/>
      <c r="EX806" s="37"/>
      <c r="EY806" s="37"/>
      <c r="EZ806" s="37"/>
      <c r="FA806" s="37"/>
      <c r="FB806" s="37"/>
      <c r="FC806" s="37"/>
      <c r="FD806" s="37"/>
      <c r="FE806" s="37"/>
      <c r="FF806" s="37"/>
      <c r="FG806" s="37"/>
      <c r="FH806" s="37"/>
      <c r="FI806" s="37"/>
      <c r="FJ806" s="37"/>
      <c r="FK806" s="37"/>
      <c r="FL806" s="37"/>
      <c r="FM806" s="37"/>
      <c r="FN806" s="37"/>
      <c r="FO806" s="37"/>
      <c r="FP806" s="37"/>
      <c r="FQ806" s="37"/>
      <c r="FR806" s="37"/>
      <c r="FS806" s="37"/>
      <c r="FT806" s="37"/>
      <c r="FU806" s="37"/>
      <c r="FV806" s="37"/>
      <c r="FW806" s="37"/>
      <c r="FX806" s="37"/>
      <c r="FY806" s="37"/>
      <c r="FZ806" s="37"/>
      <c r="GA806" s="194"/>
      <c r="GB806" s="194"/>
      <c r="GC806" s="194"/>
      <c r="GD806" s="194"/>
      <c r="GE806" s="194"/>
      <c r="GF806" s="194"/>
      <c r="GG806" s="194"/>
      <c r="GH806" s="194"/>
      <c r="GI806" s="194"/>
      <c r="GJ806" s="194"/>
      <c r="GK806" s="194"/>
      <c r="GL806" s="194"/>
      <c r="GM806" s="194">
        <f t="shared" si="77"/>
        <v>0</v>
      </c>
      <c r="GN806" s="194">
        <f t="shared" si="78"/>
        <v>0</v>
      </c>
      <c r="GO806" s="194"/>
      <c r="GP806" s="194"/>
      <c r="GQ806" s="194"/>
      <c r="GR806" s="194"/>
      <c r="GS806" s="194"/>
      <c r="GT806" s="194"/>
      <c r="GU806" s="194"/>
      <c r="GV806" s="194"/>
      <c r="GW806" s="194"/>
      <c r="GX806" s="194">
        <f t="shared" si="79"/>
        <v>0</v>
      </c>
      <c r="GY806" s="194"/>
      <c r="GZ806" s="194"/>
      <c r="HA806" s="194"/>
      <c r="HB806" s="194"/>
      <c r="HC806" s="194"/>
      <c r="HD806" s="194"/>
      <c r="HE806" s="194"/>
      <c r="HF806" s="194"/>
      <c r="HG806" s="194"/>
      <c r="HH806" s="194"/>
      <c r="HI806" s="194"/>
      <c r="HJ806" s="194"/>
      <c r="HK806" s="194"/>
      <c r="HL806" s="194"/>
      <c r="HM806" s="194"/>
      <c r="HN806" s="194"/>
      <c r="HO806" s="194"/>
      <c r="HP806" s="194"/>
      <c r="HQ806" s="194"/>
      <c r="HR806" s="194"/>
      <c r="HS806" s="194"/>
      <c r="HT806" s="194"/>
      <c r="HU806" s="194"/>
    </row>
    <row r="807" spans="1:229" x14ac:dyDescent="0.25">
      <c r="A807" s="17"/>
      <c r="B807" s="18"/>
      <c r="C807" s="18"/>
      <c r="D807" s="19"/>
      <c r="E807" s="18"/>
      <c r="F807" s="18"/>
      <c r="G807" s="36"/>
      <c r="H807" s="36"/>
      <c r="I807" s="36"/>
      <c r="J807" s="38"/>
      <c r="K807" s="38"/>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c r="CT807" s="37"/>
      <c r="CU807" s="37"/>
      <c r="CV807" s="37"/>
      <c r="CW807" s="37"/>
      <c r="CX807" s="37"/>
      <c r="CY807" s="37"/>
      <c r="CZ807" s="37"/>
      <c r="DA807" s="37"/>
      <c r="DB807" s="37"/>
      <c r="DC807" s="37"/>
      <c r="DD807" s="37"/>
      <c r="DE807" s="37"/>
      <c r="DF807" s="37"/>
      <c r="DG807" s="37"/>
      <c r="DH807" s="37"/>
      <c r="DI807" s="37"/>
      <c r="DJ807" s="37"/>
      <c r="DK807" s="37"/>
      <c r="DL807" s="37"/>
      <c r="DM807" s="37"/>
      <c r="DN807" s="37"/>
      <c r="DO807" s="37"/>
      <c r="DP807" s="37"/>
      <c r="DQ807" s="37"/>
      <c r="DR807" s="37"/>
      <c r="DS807" s="37"/>
      <c r="DT807" s="37"/>
      <c r="DU807" s="37"/>
      <c r="DV807" s="37"/>
      <c r="DW807" s="37"/>
      <c r="DX807" s="37"/>
      <c r="DY807" s="37"/>
      <c r="DZ807" s="37"/>
      <c r="EA807" s="37"/>
      <c r="EB807" s="37"/>
      <c r="EC807" s="37"/>
      <c r="ED807" s="37"/>
      <c r="EE807" s="37"/>
      <c r="EF807" s="37"/>
      <c r="EG807" s="37"/>
      <c r="EH807" s="37"/>
      <c r="EI807" s="37"/>
      <c r="EJ807" s="37"/>
      <c r="EK807" s="37"/>
      <c r="EL807" s="37"/>
      <c r="EM807" s="37"/>
      <c r="EN807" s="37"/>
      <c r="EO807" s="37"/>
      <c r="EP807" s="37"/>
      <c r="EQ807" s="37"/>
      <c r="ER807" s="37"/>
      <c r="ES807" s="37"/>
      <c r="ET807" s="37"/>
      <c r="EU807" s="37"/>
      <c r="EV807" s="37"/>
      <c r="EW807" s="37"/>
      <c r="EX807" s="37"/>
      <c r="EY807" s="37"/>
      <c r="EZ807" s="37"/>
      <c r="FA807" s="37"/>
      <c r="FB807" s="37"/>
      <c r="FC807" s="37"/>
      <c r="FD807" s="37"/>
      <c r="FE807" s="37"/>
      <c r="FF807" s="37"/>
      <c r="FG807" s="37"/>
      <c r="FH807" s="37"/>
      <c r="FI807" s="37"/>
      <c r="FJ807" s="37"/>
      <c r="FK807" s="37"/>
      <c r="FL807" s="37"/>
      <c r="FM807" s="37"/>
      <c r="FN807" s="37"/>
      <c r="FO807" s="37"/>
      <c r="FP807" s="37"/>
      <c r="FQ807" s="37"/>
      <c r="FR807" s="37"/>
      <c r="FS807" s="37"/>
      <c r="FT807" s="37"/>
      <c r="FU807" s="37"/>
      <c r="FV807" s="37"/>
      <c r="FW807" s="37"/>
      <c r="FX807" s="37"/>
      <c r="FY807" s="37"/>
      <c r="FZ807" s="37"/>
      <c r="GA807" s="194"/>
      <c r="GB807" s="194"/>
      <c r="GC807" s="194"/>
      <c r="GD807" s="194"/>
      <c r="GE807" s="194"/>
      <c r="GF807" s="194"/>
      <c r="GG807" s="194"/>
      <c r="GH807" s="194"/>
      <c r="GI807" s="194"/>
      <c r="GJ807" s="194"/>
      <c r="GK807" s="194"/>
      <c r="GL807" s="194"/>
      <c r="GM807" s="194">
        <f t="shared" si="77"/>
        <v>0</v>
      </c>
      <c r="GN807" s="194">
        <f t="shared" si="78"/>
        <v>0</v>
      </c>
      <c r="GO807" s="194"/>
      <c r="GP807" s="194"/>
      <c r="GQ807" s="194"/>
      <c r="GR807" s="194"/>
      <c r="GS807" s="194"/>
      <c r="GT807" s="194"/>
      <c r="GU807" s="194"/>
      <c r="GV807" s="194"/>
      <c r="GW807" s="194"/>
      <c r="GX807" s="194">
        <f t="shared" si="79"/>
        <v>0</v>
      </c>
      <c r="GY807" s="194"/>
      <c r="GZ807" s="194"/>
      <c r="HA807" s="194"/>
      <c r="HB807" s="194"/>
      <c r="HC807" s="194"/>
      <c r="HD807" s="194"/>
      <c r="HE807" s="194"/>
      <c r="HF807" s="194"/>
      <c r="HG807" s="194"/>
      <c r="HH807" s="194"/>
      <c r="HI807" s="194"/>
      <c r="HJ807" s="194"/>
      <c r="HK807" s="194"/>
      <c r="HL807" s="194"/>
      <c r="HM807" s="194"/>
      <c r="HN807" s="194"/>
      <c r="HO807" s="194"/>
      <c r="HP807" s="194"/>
      <c r="HQ807" s="194"/>
      <c r="HR807" s="194"/>
      <c r="HS807" s="194"/>
      <c r="HT807" s="194"/>
      <c r="HU807" s="194"/>
    </row>
    <row r="808" spans="1:229" x14ac:dyDescent="0.25">
      <c r="A808" s="17"/>
      <c r="B808" s="18"/>
      <c r="C808" s="18"/>
      <c r="D808" s="19"/>
      <c r="E808" s="18"/>
      <c r="F808" s="18"/>
      <c r="G808" s="36"/>
      <c r="H808" s="36"/>
      <c r="I808" s="36"/>
      <c r="J808" s="38"/>
      <c r="K808" s="38"/>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c r="CT808" s="37"/>
      <c r="CU808" s="37"/>
      <c r="CV808" s="37"/>
      <c r="CW808" s="37"/>
      <c r="CX808" s="37"/>
      <c r="CY808" s="37"/>
      <c r="CZ808" s="37"/>
      <c r="DA808" s="37"/>
      <c r="DB808" s="37"/>
      <c r="DC808" s="37"/>
      <c r="DD808" s="37"/>
      <c r="DE808" s="37"/>
      <c r="DF808" s="37"/>
      <c r="DG808" s="37"/>
      <c r="DH808" s="37"/>
      <c r="DI808" s="37"/>
      <c r="DJ808" s="37"/>
      <c r="DK808" s="37"/>
      <c r="DL808" s="37"/>
      <c r="DM808" s="37"/>
      <c r="DN808" s="37"/>
      <c r="DO808" s="37"/>
      <c r="DP808" s="37"/>
      <c r="DQ808" s="37"/>
      <c r="DR808" s="37"/>
      <c r="DS808" s="37"/>
      <c r="DT808" s="37"/>
      <c r="DU808" s="37"/>
      <c r="DV808" s="37"/>
      <c r="DW808" s="37"/>
      <c r="DX808" s="37"/>
      <c r="DY808" s="37"/>
      <c r="DZ808" s="37"/>
      <c r="EA808" s="37"/>
      <c r="EB808" s="37"/>
      <c r="EC808" s="37"/>
      <c r="ED808" s="37"/>
      <c r="EE808" s="37"/>
      <c r="EF808" s="37"/>
      <c r="EG808" s="37"/>
      <c r="EH808" s="37"/>
      <c r="EI808" s="37"/>
      <c r="EJ808" s="37"/>
      <c r="EK808" s="37"/>
      <c r="EL808" s="37"/>
      <c r="EM808" s="37"/>
      <c r="EN808" s="37"/>
      <c r="EO808" s="37"/>
      <c r="EP808" s="37"/>
      <c r="EQ808" s="37"/>
      <c r="ER808" s="37"/>
      <c r="ES808" s="37"/>
      <c r="ET808" s="37"/>
      <c r="EU808" s="37"/>
      <c r="EV808" s="37"/>
      <c r="EW808" s="37"/>
      <c r="EX808" s="37"/>
      <c r="EY808" s="37"/>
      <c r="EZ808" s="37"/>
      <c r="FA808" s="37"/>
      <c r="FB808" s="37"/>
      <c r="FC808" s="37"/>
      <c r="FD808" s="37"/>
      <c r="FE808" s="37"/>
      <c r="FF808" s="37"/>
      <c r="FG808" s="37"/>
      <c r="FH808" s="37"/>
      <c r="FI808" s="37"/>
      <c r="FJ808" s="37"/>
      <c r="FK808" s="37"/>
      <c r="FL808" s="37"/>
      <c r="FM808" s="37"/>
      <c r="FN808" s="37"/>
      <c r="FO808" s="37"/>
      <c r="FP808" s="37"/>
      <c r="FQ808" s="37"/>
      <c r="FR808" s="37"/>
      <c r="FS808" s="37"/>
      <c r="FT808" s="37"/>
      <c r="FU808" s="37"/>
      <c r="FV808" s="37"/>
      <c r="FW808" s="37"/>
      <c r="FX808" s="37"/>
      <c r="FY808" s="37"/>
      <c r="FZ808" s="37"/>
      <c r="GA808" s="194"/>
      <c r="GB808" s="194"/>
      <c r="GC808" s="194"/>
      <c r="GD808" s="194"/>
      <c r="GE808" s="194"/>
      <c r="GF808" s="194"/>
      <c r="GG808" s="194"/>
      <c r="GH808" s="194"/>
      <c r="GI808" s="194"/>
      <c r="GJ808" s="194"/>
      <c r="GK808" s="194"/>
      <c r="GL808" s="194"/>
      <c r="GM808" s="194">
        <f t="shared" si="77"/>
        <v>0</v>
      </c>
      <c r="GN808" s="194">
        <f t="shared" si="78"/>
        <v>0</v>
      </c>
      <c r="GO808" s="194"/>
      <c r="GP808" s="194"/>
      <c r="GQ808" s="194"/>
      <c r="GR808" s="194"/>
      <c r="GS808" s="194"/>
      <c r="GT808" s="194"/>
      <c r="GU808" s="194"/>
      <c r="GV808" s="194"/>
      <c r="GW808" s="194"/>
      <c r="GX808" s="194">
        <f t="shared" si="79"/>
        <v>0</v>
      </c>
      <c r="GY808" s="194"/>
      <c r="GZ808" s="194"/>
      <c r="HA808" s="194"/>
      <c r="HB808" s="194"/>
      <c r="HC808" s="194"/>
      <c r="HD808" s="194"/>
      <c r="HE808" s="194"/>
      <c r="HF808" s="194"/>
      <c r="HG808" s="194"/>
      <c r="HH808" s="194"/>
      <c r="HI808" s="194"/>
      <c r="HJ808" s="194"/>
      <c r="HK808" s="194"/>
      <c r="HL808" s="194"/>
      <c r="HM808" s="194"/>
      <c r="HN808" s="194"/>
      <c r="HO808" s="194"/>
      <c r="HP808" s="194"/>
      <c r="HQ808" s="194"/>
      <c r="HR808" s="194"/>
      <c r="HS808" s="194"/>
      <c r="HT808" s="194"/>
      <c r="HU808" s="194"/>
    </row>
    <row r="809" spans="1:229" x14ac:dyDescent="0.25">
      <c r="A809" s="17"/>
      <c r="B809" s="18"/>
      <c r="C809" s="18"/>
      <c r="D809" s="19"/>
      <c r="E809" s="18"/>
      <c r="F809" s="18"/>
      <c r="G809" s="36"/>
      <c r="H809" s="36"/>
      <c r="I809" s="36"/>
      <c r="J809" s="38"/>
      <c r="K809" s="38"/>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c r="CT809" s="37"/>
      <c r="CU809" s="37"/>
      <c r="CV809" s="37"/>
      <c r="CW809" s="37"/>
      <c r="CX809" s="37"/>
      <c r="CY809" s="37"/>
      <c r="CZ809" s="37"/>
      <c r="DA809" s="37"/>
      <c r="DB809" s="37"/>
      <c r="DC809" s="37"/>
      <c r="DD809" s="37"/>
      <c r="DE809" s="37"/>
      <c r="DF809" s="37"/>
      <c r="DG809" s="37"/>
      <c r="DH809" s="37"/>
      <c r="DI809" s="37"/>
      <c r="DJ809" s="37"/>
      <c r="DK809" s="37"/>
      <c r="DL809" s="37"/>
      <c r="DM809" s="37"/>
      <c r="DN809" s="37"/>
      <c r="DO809" s="37"/>
      <c r="DP809" s="37"/>
      <c r="DQ809" s="37"/>
      <c r="DR809" s="37"/>
      <c r="DS809" s="37"/>
      <c r="DT809" s="37"/>
      <c r="DU809" s="37"/>
      <c r="DV809" s="37"/>
      <c r="DW809" s="37"/>
      <c r="DX809" s="37"/>
      <c r="DY809" s="37"/>
      <c r="DZ809" s="37"/>
      <c r="EA809" s="37"/>
      <c r="EB809" s="37"/>
      <c r="EC809" s="37"/>
      <c r="ED809" s="37"/>
      <c r="EE809" s="37"/>
      <c r="EF809" s="37"/>
      <c r="EG809" s="37"/>
      <c r="EH809" s="37"/>
      <c r="EI809" s="37"/>
      <c r="EJ809" s="37"/>
      <c r="EK809" s="37"/>
      <c r="EL809" s="37"/>
      <c r="EM809" s="37"/>
      <c r="EN809" s="37"/>
      <c r="EO809" s="37"/>
      <c r="EP809" s="37"/>
      <c r="EQ809" s="37"/>
      <c r="ER809" s="37"/>
      <c r="ES809" s="37"/>
      <c r="ET809" s="37"/>
      <c r="EU809" s="37"/>
      <c r="EV809" s="37"/>
      <c r="EW809" s="37"/>
      <c r="EX809" s="37"/>
      <c r="EY809" s="37"/>
      <c r="EZ809" s="37"/>
      <c r="FA809" s="37"/>
      <c r="FB809" s="37"/>
      <c r="FC809" s="37"/>
      <c r="FD809" s="37"/>
      <c r="FE809" s="37"/>
      <c r="FF809" s="37"/>
      <c r="FG809" s="37"/>
      <c r="FH809" s="37"/>
      <c r="FI809" s="37"/>
      <c r="FJ809" s="37"/>
      <c r="FK809" s="37"/>
      <c r="FL809" s="37"/>
      <c r="FM809" s="37"/>
      <c r="FN809" s="37"/>
      <c r="FO809" s="37"/>
      <c r="FP809" s="37"/>
      <c r="FQ809" s="37"/>
      <c r="FR809" s="37"/>
      <c r="FS809" s="37"/>
      <c r="FT809" s="37"/>
      <c r="FU809" s="37"/>
      <c r="FV809" s="37"/>
      <c r="FW809" s="37"/>
      <c r="FX809" s="37"/>
      <c r="FY809" s="37"/>
      <c r="FZ809" s="37"/>
      <c r="GA809" s="194"/>
      <c r="GB809" s="194"/>
      <c r="GC809" s="194"/>
      <c r="GD809" s="194"/>
      <c r="GE809" s="194"/>
      <c r="GF809" s="194"/>
      <c r="GG809" s="194"/>
      <c r="GH809" s="194"/>
      <c r="GI809" s="194"/>
      <c r="GJ809" s="194"/>
      <c r="GK809" s="194"/>
      <c r="GL809" s="194"/>
      <c r="GM809" s="194">
        <f t="shared" si="77"/>
        <v>0</v>
      </c>
      <c r="GN809" s="194">
        <f t="shared" si="78"/>
        <v>0</v>
      </c>
      <c r="GO809" s="194"/>
      <c r="GP809" s="194"/>
      <c r="GQ809" s="194"/>
      <c r="GR809" s="194"/>
      <c r="GS809" s="194"/>
      <c r="GT809" s="194"/>
      <c r="GU809" s="194"/>
      <c r="GV809" s="194"/>
      <c r="GW809" s="194"/>
      <c r="GX809" s="194">
        <f t="shared" si="79"/>
        <v>0</v>
      </c>
      <c r="GY809" s="194"/>
      <c r="GZ809" s="194"/>
      <c r="HA809" s="194"/>
      <c r="HB809" s="194"/>
      <c r="HC809" s="194"/>
      <c r="HD809" s="194"/>
      <c r="HE809" s="194"/>
      <c r="HF809" s="194"/>
      <c r="HG809" s="194"/>
      <c r="HH809" s="194"/>
      <c r="HI809" s="194"/>
      <c r="HJ809" s="194"/>
      <c r="HK809" s="194"/>
      <c r="HL809" s="194"/>
      <c r="HM809" s="194"/>
      <c r="HN809" s="194"/>
      <c r="HO809" s="194"/>
      <c r="HP809" s="194"/>
      <c r="HQ809" s="194"/>
      <c r="HR809" s="194"/>
      <c r="HS809" s="194"/>
      <c r="HT809" s="194"/>
      <c r="HU809" s="194"/>
    </row>
    <row r="810" spans="1:229" x14ac:dyDescent="0.25">
      <c r="A810" s="17"/>
      <c r="B810" s="18"/>
      <c r="C810" s="18"/>
      <c r="D810" s="19"/>
      <c r="E810" s="18"/>
      <c r="F810" s="18"/>
      <c r="G810" s="36"/>
      <c r="H810" s="36"/>
      <c r="I810" s="36"/>
      <c r="J810" s="38"/>
      <c r="K810" s="38"/>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c r="CT810" s="37"/>
      <c r="CU810" s="37"/>
      <c r="CV810" s="37"/>
      <c r="CW810" s="37"/>
      <c r="CX810" s="37"/>
      <c r="CY810" s="37"/>
      <c r="CZ810" s="37"/>
      <c r="DA810" s="37"/>
      <c r="DB810" s="37"/>
      <c r="DC810" s="37"/>
      <c r="DD810" s="37"/>
      <c r="DE810" s="37"/>
      <c r="DF810" s="37"/>
      <c r="DG810" s="37"/>
      <c r="DH810" s="37"/>
      <c r="DI810" s="37"/>
      <c r="DJ810" s="37"/>
      <c r="DK810" s="37"/>
      <c r="DL810" s="37"/>
      <c r="DM810" s="37"/>
      <c r="DN810" s="37"/>
      <c r="DO810" s="37"/>
      <c r="DP810" s="37"/>
      <c r="DQ810" s="37"/>
      <c r="DR810" s="37"/>
      <c r="DS810" s="37"/>
      <c r="DT810" s="37"/>
      <c r="DU810" s="37"/>
      <c r="DV810" s="37"/>
      <c r="DW810" s="37"/>
      <c r="DX810" s="37"/>
      <c r="DY810" s="37"/>
      <c r="DZ810" s="37"/>
      <c r="EA810" s="37"/>
      <c r="EB810" s="37"/>
      <c r="EC810" s="37"/>
      <c r="ED810" s="37"/>
      <c r="EE810" s="37"/>
      <c r="EF810" s="37"/>
      <c r="EG810" s="37"/>
      <c r="EH810" s="37"/>
      <c r="EI810" s="37"/>
      <c r="EJ810" s="37"/>
      <c r="EK810" s="37"/>
      <c r="EL810" s="37"/>
      <c r="EM810" s="37"/>
      <c r="EN810" s="37"/>
      <c r="EO810" s="37"/>
      <c r="EP810" s="37"/>
      <c r="EQ810" s="37"/>
      <c r="ER810" s="37"/>
      <c r="ES810" s="37"/>
      <c r="ET810" s="37"/>
      <c r="EU810" s="37"/>
      <c r="EV810" s="37"/>
      <c r="EW810" s="37"/>
      <c r="EX810" s="37"/>
      <c r="EY810" s="37"/>
      <c r="EZ810" s="37"/>
      <c r="FA810" s="37"/>
      <c r="FB810" s="37"/>
      <c r="FC810" s="37"/>
      <c r="FD810" s="37"/>
      <c r="FE810" s="37"/>
      <c r="FF810" s="37"/>
      <c r="FG810" s="37"/>
      <c r="FH810" s="37"/>
      <c r="FI810" s="37"/>
      <c r="FJ810" s="37"/>
      <c r="FK810" s="37"/>
      <c r="FL810" s="37"/>
      <c r="FM810" s="37"/>
      <c r="FN810" s="37"/>
      <c r="FO810" s="37"/>
      <c r="FP810" s="37"/>
      <c r="FQ810" s="37"/>
      <c r="FR810" s="37"/>
      <c r="FS810" s="37"/>
      <c r="FT810" s="37"/>
      <c r="FU810" s="37"/>
      <c r="FV810" s="37"/>
      <c r="FW810" s="37"/>
      <c r="FX810" s="37"/>
      <c r="FY810" s="37"/>
      <c r="FZ810" s="37"/>
      <c r="GA810" s="194"/>
      <c r="GB810" s="194"/>
      <c r="GC810" s="194"/>
      <c r="GD810" s="194"/>
      <c r="GE810" s="194"/>
      <c r="GF810" s="194"/>
      <c r="GG810" s="194"/>
      <c r="GH810" s="194"/>
      <c r="GI810" s="194"/>
      <c r="GJ810" s="194"/>
      <c r="GK810" s="194"/>
      <c r="GL810" s="194"/>
      <c r="GM810" s="194">
        <f t="shared" si="77"/>
        <v>0</v>
      </c>
      <c r="GN810" s="194">
        <f t="shared" si="78"/>
        <v>0</v>
      </c>
      <c r="GO810" s="194"/>
      <c r="GP810" s="194"/>
      <c r="GQ810" s="194"/>
      <c r="GR810" s="194"/>
      <c r="GS810" s="194"/>
      <c r="GT810" s="194"/>
      <c r="GU810" s="194"/>
      <c r="GV810" s="194"/>
      <c r="GW810" s="194"/>
      <c r="GX810" s="194">
        <f t="shared" si="79"/>
        <v>0</v>
      </c>
      <c r="GY810" s="194"/>
      <c r="GZ810" s="194"/>
      <c r="HA810" s="194"/>
      <c r="HB810" s="194"/>
      <c r="HC810" s="194"/>
      <c r="HD810" s="194"/>
      <c r="HE810" s="194"/>
      <c r="HF810" s="194"/>
      <c r="HG810" s="194"/>
      <c r="HH810" s="194"/>
      <c r="HI810" s="194"/>
      <c r="HJ810" s="194"/>
      <c r="HK810" s="194"/>
      <c r="HL810" s="194"/>
      <c r="HM810" s="194"/>
      <c r="HN810" s="194"/>
      <c r="HO810" s="194"/>
      <c r="HP810" s="194"/>
      <c r="HQ810" s="194"/>
      <c r="HR810" s="194"/>
      <c r="HS810" s="194"/>
      <c r="HT810" s="194"/>
      <c r="HU810" s="194"/>
    </row>
    <row r="811" spans="1:229" x14ac:dyDescent="0.25">
      <c r="A811" s="17"/>
      <c r="B811" s="18"/>
      <c r="C811" s="18"/>
      <c r="D811" s="19"/>
      <c r="E811" s="18"/>
      <c r="F811" s="18"/>
      <c r="G811" s="36"/>
      <c r="H811" s="36"/>
      <c r="I811" s="36"/>
      <c r="J811" s="38"/>
      <c r="K811" s="38"/>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c r="CT811" s="37"/>
      <c r="CU811" s="37"/>
      <c r="CV811" s="37"/>
      <c r="CW811" s="37"/>
      <c r="CX811" s="37"/>
      <c r="CY811" s="37"/>
      <c r="CZ811" s="37"/>
      <c r="DA811" s="37"/>
      <c r="DB811" s="37"/>
      <c r="DC811" s="37"/>
      <c r="DD811" s="37"/>
      <c r="DE811" s="37"/>
      <c r="DF811" s="37"/>
      <c r="DG811" s="37"/>
      <c r="DH811" s="37"/>
      <c r="DI811" s="37"/>
      <c r="DJ811" s="37"/>
      <c r="DK811" s="37"/>
      <c r="DL811" s="37"/>
      <c r="DM811" s="37"/>
      <c r="DN811" s="37"/>
      <c r="DO811" s="37"/>
      <c r="DP811" s="37"/>
      <c r="DQ811" s="37"/>
      <c r="DR811" s="37"/>
      <c r="DS811" s="37"/>
      <c r="DT811" s="37"/>
      <c r="DU811" s="37"/>
      <c r="DV811" s="37"/>
      <c r="DW811" s="37"/>
      <c r="DX811" s="37"/>
      <c r="DY811" s="37"/>
      <c r="DZ811" s="37"/>
      <c r="EA811" s="37"/>
      <c r="EB811" s="37"/>
      <c r="EC811" s="37"/>
      <c r="ED811" s="37"/>
      <c r="EE811" s="37"/>
      <c r="EF811" s="37"/>
      <c r="EG811" s="37"/>
      <c r="EH811" s="37"/>
      <c r="EI811" s="37"/>
      <c r="EJ811" s="37"/>
      <c r="EK811" s="37"/>
      <c r="EL811" s="37"/>
      <c r="EM811" s="37"/>
      <c r="EN811" s="37"/>
      <c r="EO811" s="37"/>
      <c r="EP811" s="37"/>
      <c r="EQ811" s="37"/>
      <c r="ER811" s="37"/>
      <c r="ES811" s="37"/>
      <c r="ET811" s="37"/>
      <c r="EU811" s="37"/>
      <c r="EV811" s="37"/>
      <c r="EW811" s="37"/>
      <c r="EX811" s="37"/>
      <c r="EY811" s="37"/>
      <c r="EZ811" s="37"/>
      <c r="FA811" s="37"/>
      <c r="FB811" s="37"/>
      <c r="FC811" s="37"/>
      <c r="FD811" s="37"/>
      <c r="FE811" s="37"/>
      <c r="FF811" s="37"/>
      <c r="FG811" s="37"/>
      <c r="FH811" s="37"/>
      <c r="FI811" s="37"/>
      <c r="FJ811" s="37"/>
      <c r="FK811" s="37"/>
      <c r="FL811" s="37"/>
      <c r="FM811" s="37"/>
      <c r="FN811" s="37"/>
      <c r="FO811" s="37"/>
      <c r="FP811" s="37"/>
      <c r="FQ811" s="37"/>
      <c r="FR811" s="37"/>
      <c r="FS811" s="37"/>
      <c r="FT811" s="37"/>
      <c r="FU811" s="37"/>
      <c r="FV811" s="37"/>
      <c r="FW811" s="37"/>
      <c r="FX811" s="37"/>
      <c r="FY811" s="37"/>
      <c r="FZ811" s="37"/>
      <c r="GA811" s="194"/>
      <c r="GB811" s="194"/>
      <c r="GC811" s="194"/>
      <c r="GD811" s="194"/>
      <c r="GE811" s="194"/>
      <c r="GF811" s="194"/>
      <c r="GG811" s="194"/>
      <c r="GH811" s="194"/>
      <c r="GI811" s="194"/>
      <c r="GJ811" s="194"/>
      <c r="GK811" s="194"/>
      <c r="GL811" s="194"/>
      <c r="GM811" s="194">
        <f t="shared" si="77"/>
        <v>0</v>
      </c>
      <c r="GN811" s="194">
        <f t="shared" si="78"/>
        <v>0</v>
      </c>
      <c r="GO811" s="194"/>
      <c r="GP811" s="194"/>
      <c r="GQ811" s="194"/>
      <c r="GR811" s="194"/>
      <c r="GS811" s="194"/>
      <c r="GT811" s="194"/>
      <c r="GU811" s="194"/>
      <c r="GV811" s="194"/>
      <c r="GW811" s="194"/>
      <c r="GX811" s="194">
        <f t="shared" si="79"/>
        <v>0</v>
      </c>
      <c r="GY811" s="194"/>
      <c r="GZ811" s="194"/>
      <c r="HA811" s="194"/>
      <c r="HB811" s="194"/>
      <c r="HC811" s="194"/>
      <c r="HD811" s="194"/>
      <c r="HE811" s="194"/>
      <c r="HF811" s="194"/>
      <c r="HG811" s="194"/>
      <c r="HH811" s="194"/>
      <c r="HI811" s="194"/>
      <c r="HJ811" s="194"/>
      <c r="HK811" s="194"/>
      <c r="HL811" s="194"/>
      <c r="HM811" s="194"/>
      <c r="HN811" s="194"/>
      <c r="HO811" s="194"/>
      <c r="HP811" s="194"/>
      <c r="HQ811" s="194"/>
      <c r="HR811" s="194"/>
      <c r="HS811" s="194"/>
      <c r="HT811" s="194"/>
      <c r="HU811" s="194"/>
    </row>
    <row r="812" spans="1:229" x14ac:dyDescent="0.25">
      <c r="A812" s="17"/>
      <c r="B812" s="18"/>
      <c r="C812" s="18"/>
      <c r="D812" s="19"/>
      <c r="E812" s="18"/>
      <c r="F812" s="18"/>
      <c r="G812" s="36"/>
      <c r="H812" s="36"/>
      <c r="I812" s="36"/>
      <c r="J812" s="38"/>
      <c r="K812" s="38"/>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s="37"/>
      <c r="CU812" s="37"/>
      <c r="CV812" s="37"/>
      <c r="CW812" s="37"/>
      <c r="CX812" s="37"/>
      <c r="CY812" s="37"/>
      <c r="CZ812" s="37"/>
      <c r="DA812" s="37"/>
      <c r="DB812" s="37"/>
      <c r="DC812" s="37"/>
      <c r="DD812" s="37"/>
      <c r="DE812" s="37"/>
      <c r="DF812" s="37"/>
      <c r="DG812" s="37"/>
      <c r="DH812" s="37"/>
      <c r="DI812" s="37"/>
      <c r="DJ812" s="37"/>
      <c r="DK812" s="37"/>
      <c r="DL812" s="37"/>
      <c r="DM812" s="37"/>
      <c r="DN812" s="37"/>
      <c r="DO812" s="37"/>
      <c r="DP812" s="37"/>
      <c r="DQ812" s="37"/>
      <c r="DR812" s="37"/>
      <c r="DS812" s="37"/>
      <c r="DT812" s="37"/>
      <c r="DU812" s="37"/>
      <c r="DV812" s="37"/>
      <c r="DW812" s="37"/>
      <c r="DX812" s="37"/>
      <c r="DY812" s="37"/>
      <c r="DZ812" s="37"/>
      <c r="EA812" s="37"/>
      <c r="EB812" s="37"/>
      <c r="EC812" s="37"/>
      <c r="ED812" s="37"/>
      <c r="EE812" s="37"/>
      <c r="EF812" s="37"/>
      <c r="EG812" s="37"/>
      <c r="EH812" s="37"/>
      <c r="EI812" s="37"/>
      <c r="EJ812" s="37"/>
      <c r="EK812" s="37"/>
      <c r="EL812" s="37"/>
      <c r="EM812" s="37"/>
      <c r="EN812" s="37"/>
      <c r="EO812" s="37"/>
      <c r="EP812" s="37"/>
      <c r="EQ812" s="37"/>
      <c r="ER812" s="37"/>
      <c r="ES812" s="37"/>
      <c r="ET812" s="37"/>
      <c r="EU812" s="37"/>
      <c r="EV812" s="37"/>
      <c r="EW812" s="37"/>
      <c r="EX812" s="37"/>
      <c r="EY812" s="37"/>
      <c r="EZ812" s="37"/>
      <c r="FA812" s="37"/>
      <c r="FB812" s="37"/>
      <c r="FC812" s="37"/>
      <c r="FD812" s="37"/>
      <c r="FE812" s="37"/>
      <c r="FF812" s="37"/>
      <c r="FG812" s="37"/>
      <c r="FH812" s="37"/>
      <c r="FI812" s="37"/>
      <c r="FJ812" s="37"/>
      <c r="FK812" s="37"/>
      <c r="FL812" s="37"/>
      <c r="FM812" s="37"/>
      <c r="FN812" s="37"/>
      <c r="FO812" s="37"/>
      <c r="FP812" s="37"/>
      <c r="FQ812" s="37"/>
      <c r="FR812" s="37"/>
      <c r="FS812" s="37"/>
      <c r="FT812" s="37"/>
      <c r="FU812" s="37"/>
      <c r="FV812" s="37"/>
      <c r="FW812" s="37"/>
      <c r="FX812" s="37"/>
      <c r="FY812" s="37"/>
      <c r="FZ812" s="37"/>
      <c r="GA812" s="194"/>
      <c r="GB812" s="194"/>
      <c r="GC812" s="194"/>
      <c r="GD812" s="194"/>
      <c r="GE812" s="194"/>
      <c r="GF812" s="194"/>
      <c r="GG812" s="194"/>
      <c r="GH812" s="194"/>
      <c r="GI812" s="194"/>
      <c r="GJ812" s="194"/>
      <c r="GK812" s="194"/>
      <c r="GL812" s="194"/>
      <c r="GM812" s="194">
        <f t="shared" si="77"/>
        <v>0</v>
      </c>
      <c r="GN812" s="194">
        <f t="shared" si="78"/>
        <v>0</v>
      </c>
      <c r="GO812" s="194"/>
      <c r="GP812" s="194"/>
      <c r="GQ812" s="194"/>
      <c r="GR812" s="194"/>
      <c r="GS812" s="194"/>
      <c r="GT812" s="194"/>
      <c r="GU812" s="194"/>
      <c r="GV812" s="194"/>
      <c r="GW812" s="194"/>
      <c r="GX812" s="194">
        <f t="shared" si="79"/>
        <v>0</v>
      </c>
      <c r="GY812" s="194"/>
      <c r="GZ812" s="194"/>
      <c r="HA812" s="194"/>
      <c r="HB812" s="194"/>
      <c r="HC812" s="194"/>
      <c r="HD812" s="194"/>
      <c r="HE812" s="194"/>
      <c r="HF812" s="194"/>
      <c r="HG812" s="194"/>
      <c r="HH812" s="194"/>
      <c r="HI812" s="194"/>
      <c r="HJ812" s="194"/>
      <c r="HK812" s="194"/>
      <c r="HL812" s="194"/>
      <c r="HM812" s="194"/>
      <c r="HN812" s="194"/>
      <c r="HO812" s="194"/>
      <c r="HP812" s="194"/>
      <c r="HQ812" s="194"/>
      <c r="HR812" s="194"/>
      <c r="HS812" s="194"/>
      <c r="HT812" s="194"/>
      <c r="HU812" s="194"/>
    </row>
    <row r="813" spans="1:229" x14ac:dyDescent="0.25">
      <c r="A813" s="17"/>
      <c r="B813" s="18"/>
      <c r="C813" s="18"/>
      <c r="D813" s="19"/>
      <c r="E813" s="18"/>
      <c r="F813" s="18"/>
      <c r="G813" s="36"/>
      <c r="H813" s="36"/>
      <c r="I813" s="36"/>
      <c r="J813" s="38"/>
      <c r="K813" s="38"/>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s="37"/>
      <c r="CU813" s="37"/>
      <c r="CV813" s="37"/>
      <c r="CW813" s="37"/>
      <c r="CX813" s="37"/>
      <c r="CY813" s="37"/>
      <c r="CZ813" s="37"/>
      <c r="DA813" s="37"/>
      <c r="DB813" s="37"/>
      <c r="DC813" s="37"/>
      <c r="DD813" s="37"/>
      <c r="DE813" s="37"/>
      <c r="DF813" s="37"/>
      <c r="DG813" s="37"/>
      <c r="DH813" s="37"/>
      <c r="DI813" s="37"/>
      <c r="DJ813" s="37"/>
      <c r="DK813" s="37"/>
      <c r="DL813" s="37"/>
      <c r="DM813" s="37"/>
      <c r="DN813" s="37"/>
      <c r="DO813" s="37"/>
      <c r="DP813" s="37"/>
      <c r="DQ813" s="37"/>
      <c r="DR813" s="37"/>
      <c r="DS813" s="37"/>
      <c r="DT813" s="37"/>
      <c r="DU813" s="37"/>
      <c r="DV813" s="37"/>
      <c r="DW813" s="37"/>
      <c r="DX813" s="37"/>
      <c r="DY813" s="37"/>
      <c r="DZ813" s="37"/>
      <c r="EA813" s="37"/>
      <c r="EB813" s="37"/>
      <c r="EC813" s="37"/>
      <c r="ED813" s="37"/>
      <c r="EE813" s="37"/>
      <c r="EF813" s="37"/>
      <c r="EG813" s="37"/>
      <c r="EH813" s="37"/>
      <c r="EI813" s="37"/>
      <c r="EJ813" s="37"/>
      <c r="EK813" s="37"/>
      <c r="EL813" s="37"/>
      <c r="EM813" s="37"/>
      <c r="EN813" s="37"/>
      <c r="EO813" s="37"/>
      <c r="EP813" s="37"/>
      <c r="EQ813" s="37"/>
      <c r="ER813" s="37"/>
      <c r="ES813" s="37"/>
      <c r="ET813" s="37"/>
      <c r="EU813" s="37"/>
      <c r="EV813" s="37"/>
      <c r="EW813" s="37"/>
      <c r="EX813" s="37"/>
      <c r="EY813" s="37"/>
      <c r="EZ813" s="37"/>
      <c r="FA813" s="37"/>
      <c r="FB813" s="37"/>
      <c r="FC813" s="37"/>
      <c r="FD813" s="37"/>
      <c r="FE813" s="37"/>
      <c r="FF813" s="37"/>
      <c r="FG813" s="37"/>
      <c r="FH813" s="37"/>
      <c r="FI813" s="37"/>
      <c r="FJ813" s="37"/>
      <c r="FK813" s="37"/>
      <c r="FL813" s="37"/>
      <c r="FM813" s="37"/>
      <c r="FN813" s="37"/>
      <c r="FO813" s="37"/>
      <c r="FP813" s="37"/>
      <c r="FQ813" s="37"/>
      <c r="FR813" s="37"/>
      <c r="FS813" s="37"/>
      <c r="FT813" s="37"/>
      <c r="FU813" s="37"/>
      <c r="FV813" s="37"/>
      <c r="FW813" s="37"/>
      <c r="FX813" s="37"/>
      <c r="FY813" s="37"/>
      <c r="FZ813" s="37"/>
      <c r="GA813" s="194"/>
      <c r="GB813" s="194"/>
      <c r="GC813" s="194"/>
      <c r="GD813" s="194"/>
      <c r="GE813" s="194"/>
      <c r="GF813" s="194"/>
      <c r="GG813" s="194"/>
      <c r="GH813" s="194"/>
      <c r="GI813" s="194"/>
      <c r="GJ813" s="194"/>
      <c r="GK813" s="194"/>
      <c r="GL813" s="194"/>
      <c r="GM813" s="194">
        <f t="shared" si="77"/>
        <v>0</v>
      </c>
      <c r="GN813" s="194">
        <f t="shared" si="78"/>
        <v>0</v>
      </c>
      <c r="GO813" s="194"/>
      <c r="GP813" s="194"/>
      <c r="GQ813" s="194"/>
      <c r="GR813" s="194"/>
      <c r="GS813" s="194"/>
      <c r="GT813" s="194"/>
      <c r="GU813" s="194"/>
      <c r="GV813" s="194"/>
      <c r="GW813" s="194"/>
      <c r="GX813" s="194">
        <f t="shared" si="79"/>
        <v>0</v>
      </c>
      <c r="GY813" s="194"/>
      <c r="GZ813" s="194"/>
      <c r="HA813" s="194"/>
      <c r="HB813" s="194"/>
      <c r="HC813" s="194"/>
      <c r="HD813" s="194"/>
      <c r="HE813" s="194"/>
      <c r="HF813" s="194"/>
      <c r="HG813" s="194"/>
      <c r="HH813" s="194"/>
      <c r="HI813" s="194"/>
      <c r="HJ813" s="194"/>
      <c r="HK813" s="194"/>
      <c r="HL813" s="194"/>
      <c r="HM813" s="194"/>
      <c r="HN813" s="194"/>
      <c r="HO813" s="194"/>
      <c r="HP813" s="194"/>
      <c r="HQ813" s="194"/>
      <c r="HR813" s="194"/>
      <c r="HS813" s="194"/>
      <c r="HT813" s="194"/>
      <c r="HU813" s="194"/>
    </row>
    <row r="814" spans="1:229" x14ac:dyDescent="0.25">
      <c r="A814" s="17"/>
      <c r="B814" s="18"/>
      <c r="C814" s="18"/>
      <c r="D814" s="19"/>
      <c r="E814" s="18"/>
      <c r="F814" s="18"/>
      <c r="G814" s="36"/>
      <c r="H814" s="36"/>
      <c r="I814" s="36"/>
      <c r="J814" s="38"/>
      <c r="K814" s="38"/>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s="37"/>
      <c r="CU814" s="37"/>
      <c r="CV814" s="37"/>
      <c r="CW814" s="37"/>
      <c r="CX814" s="37"/>
      <c r="CY814" s="37"/>
      <c r="CZ814" s="37"/>
      <c r="DA814" s="37"/>
      <c r="DB814" s="37"/>
      <c r="DC814" s="37"/>
      <c r="DD814" s="37"/>
      <c r="DE814" s="37"/>
      <c r="DF814" s="37"/>
      <c r="DG814" s="37"/>
      <c r="DH814" s="37"/>
      <c r="DI814" s="37"/>
      <c r="DJ814" s="37"/>
      <c r="DK814" s="37"/>
      <c r="DL814" s="37"/>
      <c r="DM814" s="37"/>
      <c r="DN814" s="37"/>
      <c r="DO814" s="37"/>
      <c r="DP814" s="37"/>
      <c r="DQ814" s="37"/>
      <c r="DR814" s="37"/>
      <c r="DS814" s="37"/>
      <c r="DT814" s="37"/>
      <c r="DU814" s="37"/>
      <c r="DV814" s="37"/>
      <c r="DW814" s="37"/>
      <c r="DX814" s="37"/>
      <c r="DY814" s="37"/>
      <c r="DZ814" s="37"/>
      <c r="EA814" s="37"/>
      <c r="EB814" s="37"/>
      <c r="EC814" s="37"/>
      <c r="ED814" s="37"/>
      <c r="EE814" s="37"/>
      <c r="EF814" s="37"/>
      <c r="EG814" s="37"/>
      <c r="EH814" s="37"/>
      <c r="EI814" s="37"/>
      <c r="EJ814" s="37"/>
      <c r="EK814" s="37"/>
      <c r="EL814" s="37"/>
      <c r="EM814" s="37"/>
      <c r="EN814" s="37"/>
      <c r="EO814" s="37"/>
      <c r="EP814" s="37"/>
      <c r="EQ814" s="37"/>
      <c r="ER814" s="37"/>
      <c r="ES814" s="37"/>
      <c r="ET814" s="37"/>
      <c r="EU814" s="37"/>
      <c r="EV814" s="37"/>
      <c r="EW814" s="37"/>
      <c r="EX814" s="37"/>
      <c r="EY814" s="37"/>
      <c r="EZ814" s="37"/>
      <c r="FA814" s="37"/>
      <c r="FB814" s="37"/>
      <c r="FC814" s="37"/>
      <c r="FD814" s="37"/>
      <c r="FE814" s="37"/>
      <c r="FF814" s="37"/>
      <c r="FG814" s="37"/>
      <c r="FH814" s="37"/>
      <c r="FI814" s="37"/>
      <c r="FJ814" s="37"/>
      <c r="FK814" s="37"/>
      <c r="FL814" s="37"/>
      <c r="FM814" s="37"/>
      <c r="FN814" s="37"/>
      <c r="FO814" s="37"/>
      <c r="FP814" s="37"/>
      <c r="FQ814" s="37"/>
      <c r="FR814" s="37"/>
      <c r="FS814" s="37"/>
      <c r="FT814" s="37"/>
      <c r="FU814" s="37"/>
      <c r="FV814" s="37"/>
      <c r="FW814" s="37"/>
      <c r="FX814" s="37"/>
      <c r="FY814" s="37"/>
      <c r="FZ814" s="37"/>
      <c r="GA814" s="194"/>
      <c r="GB814" s="194"/>
      <c r="GC814" s="194"/>
      <c r="GD814" s="194"/>
      <c r="GE814" s="194"/>
      <c r="GF814" s="194"/>
      <c r="GG814" s="194"/>
      <c r="GH814" s="194"/>
      <c r="GI814" s="194"/>
      <c r="GJ814" s="194"/>
      <c r="GK814" s="194"/>
      <c r="GL814" s="194"/>
      <c r="GM814" s="194">
        <f t="shared" si="77"/>
        <v>0</v>
      </c>
      <c r="GN814" s="194">
        <f t="shared" si="78"/>
        <v>0</v>
      </c>
      <c r="GO814" s="194"/>
      <c r="GP814" s="194"/>
      <c r="GQ814" s="194"/>
      <c r="GR814" s="194"/>
      <c r="GS814" s="194"/>
      <c r="GT814" s="194"/>
      <c r="GU814" s="194"/>
      <c r="GV814" s="194"/>
      <c r="GW814" s="194"/>
      <c r="GX814" s="194">
        <f t="shared" si="79"/>
        <v>0</v>
      </c>
      <c r="GY814" s="194"/>
      <c r="GZ814" s="194"/>
      <c r="HA814" s="194"/>
      <c r="HB814" s="194"/>
      <c r="HC814" s="194"/>
      <c r="HD814" s="194"/>
      <c r="HE814" s="194"/>
      <c r="HF814" s="194"/>
      <c r="HG814" s="194"/>
      <c r="HH814" s="194"/>
      <c r="HI814" s="194"/>
      <c r="HJ814" s="194"/>
      <c r="HK814" s="194"/>
      <c r="HL814" s="194"/>
      <c r="HM814" s="194"/>
      <c r="HN814" s="194"/>
      <c r="HO814" s="194"/>
      <c r="HP814" s="194"/>
      <c r="HQ814" s="194"/>
      <c r="HR814" s="194"/>
      <c r="HS814" s="194"/>
      <c r="HT814" s="194"/>
      <c r="HU814" s="194"/>
    </row>
    <row r="815" spans="1:229" x14ac:dyDescent="0.25">
      <c r="A815" s="17"/>
      <c r="B815" s="18"/>
      <c r="C815" s="18"/>
      <c r="D815" s="19"/>
      <c r="E815" s="18"/>
      <c r="F815" s="18"/>
      <c r="G815" s="36"/>
      <c r="H815" s="36"/>
      <c r="I815" s="36"/>
      <c r="J815" s="38"/>
      <c r="K815" s="38"/>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s="37"/>
      <c r="CU815" s="37"/>
      <c r="CV815" s="37"/>
      <c r="CW815" s="37"/>
      <c r="CX815" s="37"/>
      <c r="CY815" s="37"/>
      <c r="CZ815" s="37"/>
      <c r="DA815" s="37"/>
      <c r="DB815" s="37"/>
      <c r="DC815" s="37"/>
      <c r="DD815" s="37"/>
      <c r="DE815" s="37"/>
      <c r="DF815" s="37"/>
      <c r="DG815" s="37"/>
      <c r="DH815" s="37"/>
      <c r="DI815" s="37"/>
      <c r="DJ815" s="37"/>
      <c r="DK815" s="37"/>
      <c r="DL815" s="37"/>
      <c r="DM815" s="37"/>
      <c r="DN815" s="37"/>
      <c r="DO815" s="37"/>
      <c r="DP815" s="37"/>
      <c r="DQ815" s="37"/>
      <c r="DR815" s="37"/>
      <c r="DS815" s="37"/>
      <c r="DT815" s="37"/>
      <c r="DU815" s="37"/>
      <c r="DV815" s="37"/>
      <c r="DW815" s="37"/>
      <c r="DX815" s="37"/>
      <c r="DY815" s="37"/>
      <c r="DZ815" s="37"/>
      <c r="EA815" s="37"/>
      <c r="EB815" s="37"/>
      <c r="EC815" s="37"/>
      <c r="ED815" s="37"/>
      <c r="EE815" s="37"/>
      <c r="EF815" s="37"/>
      <c r="EG815" s="37"/>
      <c r="EH815" s="37"/>
      <c r="EI815" s="37"/>
      <c r="EJ815" s="37"/>
      <c r="EK815" s="37"/>
      <c r="EL815" s="37"/>
      <c r="EM815" s="37"/>
      <c r="EN815" s="37"/>
      <c r="EO815" s="37"/>
      <c r="EP815" s="37"/>
      <c r="EQ815" s="37"/>
      <c r="ER815" s="37"/>
      <c r="ES815" s="37"/>
      <c r="ET815" s="37"/>
      <c r="EU815" s="37"/>
      <c r="EV815" s="37"/>
      <c r="EW815" s="37"/>
      <c r="EX815" s="37"/>
      <c r="EY815" s="37"/>
      <c r="EZ815" s="37"/>
      <c r="FA815" s="37"/>
      <c r="FB815" s="37"/>
      <c r="FC815" s="37"/>
      <c r="FD815" s="37"/>
      <c r="FE815" s="37"/>
      <c r="FF815" s="37"/>
      <c r="FG815" s="37"/>
      <c r="FH815" s="37"/>
      <c r="FI815" s="37"/>
      <c r="FJ815" s="37"/>
      <c r="FK815" s="37"/>
      <c r="FL815" s="37"/>
      <c r="FM815" s="37"/>
      <c r="FN815" s="37"/>
      <c r="FO815" s="37"/>
      <c r="FP815" s="37"/>
      <c r="FQ815" s="37"/>
      <c r="FR815" s="37"/>
      <c r="FS815" s="37"/>
      <c r="FT815" s="37"/>
      <c r="FU815" s="37"/>
      <c r="FV815" s="37"/>
      <c r="FW815" s="37"/>
      <c r="FX815" s="37"/>
      <c r="FY815" s="37"/>
      <c r="FZ815" s="37"/>
      <c r="GA815" s="194"/>
      <c r="GB815" s="194"/>
      <c r="GC815" s="194"/>
      <c r="GD815" s="194"/>
      <c r="GE815" s="194"/>
      <c r="GF815" s="194"/>
      <c r="GG815" s="194"/>
      <c r="GH815" s="194"/>
      <c r="GI815" s="194"/>
      <c r="GJ815" s="194"/>
      <c r="GK815" s="194"/>
      <c r="GL815" s="194"/>
      <c r="GM815" s="194">
        <f t="shared" si="77"/>
        <v>0</v>
      </c>
      <c r="GN815" s="194">
        <f t="shared" si="78"/>
        <v>0</v>
      </c>
      <c r="GO815" s="194"/>
      <c r="GP815" s="194"/>
      <c r="GQ815" s="194"/>
      <c r="GR815" s="194"/>
      <c r="GS815" s="194"/>
      <c r="GT815" s="194"/>
      <c r="GU815" s="194"/>
      <c r="GV815" s="194"/>
      <c r="GW815" s="194"/>
      <c r="GX815" s="194">
        <f t="shared" si="79"/>
        <v>0</v>
      </c>
      <c r="GY815" s="194"/>
      <c r="GZ815" s="194"/>
      <c r="HA815" s="194"/>
      <c r="HB815" s="194"/>
      <c r="HC815" s="194"/>
      <c r="HD815" s="194"/>
      <c r="HE815" s="194"/>
      <c r="HF815" s="194"/>
      <c r="HG815" s="194"/>
      <c r="HH815" s="194"/>
      <c r="HI815" s="194"/>
      <c r="HJ815" s="194"/>
      <c r="HK815" s="194"/>
      <c r="HL815" s="194"/>
      <c r="HM815" s="194"/>
      <c r="HN815" s="194"/>
      <c r="HO815" s="194"/>
      <c r="HP815" s="194"/>
      <c r="HQ815" s="194"/>
      <c r="HR815" s="194"/>
      <c r="HS815" s="194"/>
      <c r="HT815" s="194"/>
      <c r="HU815" s="194"/>
    </row>
    <row r="816" spans="1:229" x14ac:dyDescent="0.25">
      <c r="A816" s="17"/>
      <c r="B816" s="18"/>
      <c r="C816" s="18"/>
      <c r="D816" s="19"/>
      <c r="E816" s="18"/>
      <c r="F816" s="18"/>
      <c r="G816" s="36"/>
      <c r="H816" s="36"/>
      <c r="I816" s="36"/>
      <c r="J816" s="38"/>
      <c r="K816" s="38"/>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s="37"/>
      <c r="CU816" s="37"/>
      <c r="CV816" s="37"/>
      <c r="CW816" s="37"/>
      <c r="CX816" s="37"/>
      <c r="CY816" s="37"/>
      <c r="CZ816" s="37"/>
      <c r="DA816" s="37"/>
      <c r="DB816" s="37"/>
      <c r="DC816" s="37"/>
      <c r="DD816" s="37"/>
      <c r="DE816" s="37"/>
      <c r="DF816" s="37"/>
      <c r="DG816" s="37"/>
      <c r="DH816" s="37"/>
      <c r="DI816" s="37"/>
      <c r="DJ816" s="37"/>
      <c r="DK816" s="37"/>
      <c r="DL816" s="37"/>
      <c r="DM816" s="37"/>
      <c r="DN816" s="37"/>
      <c r="DO816" s="37"/>
      <c r="DP816" s="37"/>
      <c r="DQ816" s="37"/>
      <c r="DR816" s="37"/>
      <c r="DS816" s="37"/>
      <c r="DT816" s="37"/>
      <c r="DU816" s="37"/>
      <c r="DV816" s="37"/>
      <c r="DW816" s="37"/>
      <c r="DX816" s="37"/>
      <c r="DY816" s="37"/>
      <c r="DZ816" s="37"/>
      <c r="EA816" s="37"/>
      <c r="EB816" s="37"/>
      <c r="EC816" s="37"/>
      <c r="ED816" s="37"/>
      <c r="EE816" s="37"/>
      <c r="EF816" s="37"/>
      <c r="EG816" s="37"/>
      <c r="EH816" s="37"/>
      <c r="EI816" s="37"/>
      <c r="EJ816" s="37"/>
      <c r="EK816" s="37"/>
      <c r="EL816" s="37"/>
      <c r="EM816" s="37"/>
      <c r="EN816" s="37"/>
      <c r="EO816" s="37"/>
      <c r="EP816" s="37"/>
      <c r="EQ816" s="37"/>
      <c r="ER816" s="37"/>
      <c r="ES816" s="37"/>
      <c r="ET816" s="37"/>
      <c r="EU816" s="37"/>
      <c r="EV816" s="37"/>
      <c r="EW816" s="37"/>
      <c r="EX816" s="37"/>
      <c r="EY816" s="37"/>
      <c r="EZ816" s="37"/>
      <c r="FA816" s="37"/>
      <c r="FB816" s="37"/>
      <c r="FC816" s="37"/>
      <c r="FD816" s="37"/>
      <c r="FE816" s="37"/>
      <c r="FF816" s="37"/>
      <c r="FG816" s="37"/>
      <c r="FH816" s="37"/>
      <c r="FI816" s="37"/>
      <c r="FJ816" s="37"/>
      <c r="FK816" s="37"/>
      <c r="FL816" s="37"/>
      <c r="FM816" s="37"/>
      <c r="FN816" s="37"/>
      <c r="FO816" s="37"/>
      <c r="FP816" s="37"/>
      <c r="FQ816" s="37"/>
      <c r="FR816" s="37"/>
      <c r="FS816" s="37"/>
      <c r="FT816" s="37"/>
      <c r="FU816" s="37"/>
      <c r="FV816" s="37"/>
      <c r="FW816" s="37"/>
      <c r="FX816" s="37"/>
      <c r="FY816" s="37"/>
      <c r="FZ816" s="37"/>
      <c r="GA816" s="194"/>
      <c r="GB816" s="194"/>
      <c r="GC816" s="194"/>
      <c r="GD816" s="194"/>
      <c r="GE816" s="194"/>
      <c r="GF816" s="194"/>
      <c r="GG816" s="194"/>
      <c r="GH816" s="194"/>
      <c r="GI816" s="194"/>
      <c r="GJ816" s="194"/>
      <c r="GK816" s="194"/>
      <c r="GL816" s="194"/>
      <c r="GM816" s="194">
        <f t="shared" si="77"/>
        <v>0</v>
      </c>
      <c r="GN816" s="194">
        <f t="shared" si="78"/>
        <v>0</v>
      </c>
      <c r="GO816" s="194"/>
      <c r="GP816" s="194"/>
      <c r="GQ816" s="194"/>
      <c r="GR816" s="194"/>
      <c r="GS816" s="194"/>
      <c r="GT816" s="194"/>
      <c r="GU816" s="194"/>
      <c r="GV816" s="194"/>
      <c r="GW816" s="194"/>
      <c r="GX816" s="194">
        <f t="shared" si="79"/>
        <v>0</v>
      </c>
      <c r="GY816" s="194"/>
      <c r="GZ816" s="194"/>
      <c r="HA816" s="194"/>
      <c r="HB816" s="194"/>
      <c r="HC816" s="194"/>
      <c r="HD816" s="194"/>
      <c r="HE816" s="194"/>
      <c r="HF816" s="194"/>
      <c r="HG816" s="194"/>
      <c r="HH816" s="194"/>
      <c r="HI816" s="194"/>
      <c r="HJ816" s="194"/>
      <c r="HK816" s="194"/>
      <c r="HL816" s="194"/>
      <c r="HM816" s="194"/>
      <c r="HN816" s="194"/>
      <c r="HO816" s="194"/>
      <c r="HP816" s="194"/>
      <c r="HQ816" s="194"/>
      <c r="HR816" s="194"/>
      <c r="HS816" s="194"/>
      <c r="HT816" s="194"/>
      <c r="HU816" s="194"/>
    </row>
    <row r="817" spans="1:229" x14ac:dyDescent="0.25">
      <c r="A817" s="17"/>
      <c r="B817" s="18"/>
      <c r="C817" s="18"/>
      <c r="D817" s="19"/>
      <c r="E817" s="18"/>
      <c r="F817" s="18"/>
      <c r="G817" s="36"/>
      <c r="H817" s="36"/>
      <c r="I817" s="36"/>
      <c r="J817" s="38"/>
      <c r="K817" s="38"/>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s="37"/>
      <c r="CU817" s="37"/>
      <c r="CV817" s="37"/>
      <c r="CW817" s="37"/>
      <c r="CX817" s="37"/>
      <c r="CY817" s="37"/>
      <c r="CZ817" s="37"/>
      <c r="DA817" s="37"/>
      <c r="DB817" s="37"/>
      <c r="DC817" s="37"/>
      <c r="DD817" s="37"/>
      <c r="DE817" s="37"/>
      <c r="DF817" s="37"/>
      <c r="DG817" s="37"/>
      <c r="DH817" s="37"/>
      <c r="DI817" s="37"/>
      <c r="DJ817" s="37"/>
      <c r="DK817" s="37"/>
      <c r="DL817" s="37"/>
      <c r="DM817" s="37"/>
      <c r="DN817" s="37"/>
      <c r="DO817" s="37"/>
      <c r="DP817" s="37"/>
      <c r="DQ817" s="37"/>
      <c r="DR817" s="37"/>
      <c r="DS817" s="37"/>
      <c r="DT817" s="37"/>
      <c r="DU817" s="37"/>
      <c r="DV817" s="37"/>
      <c r="DW817" s="37"/>
      <c r="DX817" s="37"/>
      <c r="DY817" s="37"/>
      <c r="DZ817" s="37"/>
      <c r="EA817" s="37"/>
      <c r="EB817" s="37"/>
      <c r="EC817" s="37"/>
      <c r="ED817" s="37"/>
      <c r="EE817" s="37"/>
      <c r="EF817" s="37"/>
      <c r="EG817" s="37"/>
      <c r="EH817" s="37"/>
      <c r="EI817" s="37"/>
      <c r="EJ817" s="37"/>
      <c r="EK817" s="37"/>
      <c r="EL817" s="37"/>
      <c r="EM817" s="37"/>
      <c r="EN817" s="37"/>
      <c r="EO817" s="37"/>
      <c r="EP817" s="37"/>
      <c r="EQ817" s="37"/>
      <c r="ER817" s="37"/>
      <c r="ES817" s="37"/>
      <c r="ET817" s="37"/>
      <c r="EU817" s="37"/>
      <c r="EV817" s="37"/>
      <c r="EW817" s="37"/>
      <c r="EX817" s="37"/>
      <c r="EY817" s="37"/>
      <c r="EZ817" s="37"/>
      <c r="FA817" s="37"/>
      <c r="FB817" s="37"/>
      <c r="FC817" s="37"/>
      <c r="FD817" s="37"/>
      <c r="FE817" s="37"/>
      <c r="FF817" s="37"/>
      <c r="FG817" s="37"/>
      <c r="FH817" s="37"/>
      <c r="FI817" s="37"/>
      <c r="FJ817" s="37"/>
      <c r="FK817" s="37"/>
      <c r="FL817" s="37"/>
      <c r="FM817" s="37"/>
      <c r="FN817" s="37"/>
      <c r="FO817" s="37"/>
      <c r="FP817" s="37"/>
      <c r="FQ817" s="37"/>
      <c r="FR817" s="37"/>
      <c r="FS817" s="37"/>
      <c r="FT817" s="37"/>
      <c r="FU817" s="37"/>
      <c r="FV817" s="37"/>
      <c r="FW817" s="37"/>
      <c r="FX817" s="37"/>
      <c r="FY817" s="37"/>
      <c r="FZ817" s="37"/>
      <c r="GA817" s="194"/>
      <c r="GB817" s="194"/>
      <c r="GC817" s="194"/>
      <c r="GD817" s="194"/>
      <c r="GE817" s="194"/>
      <c r="GF817" s="194"/>
      <c r="GG817" s="194"/>
      <c r="GH817" s="194"/>
      <c r="GI817" s="194"/>
      <c r="GJ817" s="194"/>
      <c r="GK817" s="194"/>
      <c r="GL817" s="194"/>
      <c r="GM817" s="194">
        <f t="shared" si="77"/>
        <v>0</v>
      </c>
      <c r="GN817" s="194">
        <f t="shared" si="78"/>
        <v>0</v>
      </c>
      <c r="GO817" s="194"/>
      <c r="GP817" s="194"/>
      <c r="GQ817" s="194"/>
      <c r="GR817" s="194"/>
      <c r="GS817" s="194"/>
      <c r="GT817" s="194"/>
      <c r="GU817" s="194"/>
      <c r="GV817" s="194"/>
      <c r="GW817" s="194"/>
      <c r="GX817" s="194">
        <f t="shared" si="79"/>
        <v>0</v>
      </c>
      <c r="GY817" s="194"/>
      <c r="GZ817" s="194"/>
      <c r="HA817" s="194"/>
      <c r="HB817" s="194"/>
      <c r="HC817" s="194"/>
      <c r="HD817" s="194"/>
      <c r="HE817" s="194"/>
      <c r="HF817" s="194"/>
      <c r="HG817" s="194"/>
      <c r="HH817" s="194"/>
      <c r="HI817" s="194"/>
      <c r="HJ817" s="194"/>
      <c r="HK817" s="194"/>
      <c r="HL817" s="194"/>
      <c r="HM817" s="194"/>
      <c r="HN817" s="194"/>
      <c r="HO817" s="194"/>
      <c r="HP817" s="194"/>
      <c r="HQ817" s="194"/>
      <c r="HR817" s="194"/>
      <c r="HS817" s="194"/>
      <c r="HT817" s="194"/>
      <c r="HU817" s="194"/>
    </row>
    <row r="818" spans="1:229" x14ac:dyDescent="0.25">
      <c r="A818" s="17"/>
      <c r="B818" s="18"/>
      <c r="C818" s="18"/>
      <c r="D818" s="19"/>
      <c r="E818" s="18"/>
      <c r="F818" s="18"/>
      <c r="G818" s="36"/>
      <c r="H818" s="36"/>
      <c r="I818" s="36"/>
      <c r="J818" s="38"/>
      <c r="K818" s="38"/>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s="37"/>
      <c r="CU818" s="37"/>
      <c r="CV818" s="37"/>
      <c r="CW818" s="37"/>
      <c r="CX818" s="37"/>
      <c r="CY818" s="37"/>
      <c r="CZ818" s="37"/>
      <c r="DA818" s="37"/>
      <c r="DB818" s="37"/>
      <c r="DC818" s="37"/>
      <c r="DD818" s="37"/>
      <c r="DE818" s="37"/>
      <c r="DF818" s="37"/>
      <c r="DG818" s="37"/>
      <c r="DH818" s="37"/>
      <c r="DI818" s="37"/>
      <c r="DJ818" s="37"/>
      <c r="DK818" s="37"/>
      <c r="DL818" s="37"/>
      <c r="DM818" s="37"/>
      <c r="DN818" s="37"/>
      <c r="DO818" s="37"/>
      <c r="DP818" s="37"/>
      <c r="DQ818" s="37"/>
      <c r="DR818" s="37"/>
      <c r="DS818" s="37"/>
      <c r="DT818" s="37"/>
      <c r="DU818" s="37"/>
      <c r="DV818" s="37"/>
      <c r="DW818" s="37"/>
      <c r="DX818" s="37"/>
      <c r="DY818" s="37"/>
      <c r="DZ818" s="37"/>
      <c r="EA818" s="37"/>
      <c r="EB818" s="37"/>
      <c r="EC818" s="37"/>
      <c r="ED818" s="37"/>
      <c r="EE818" s="37"/>
      <c r="EF818" s="37"/>
      <c r="EG818" s="37"/>
      <c r="EH818" s="37"/>
      <c r="EI818" s="37"/>
      <c r="EJ818" s="37"/>
      <c r="EK818" s="37"/>
      <c r="EL818" s="37"/>
      <c r="EM818" s="37"/>
      <c r="EN818" s="37"/>
      <c r="EO818" s="37"/>
      <c r="EP818" s="37"/>
      <c r="EQ818" s="37"/>
      <c r="ER818" s="37"/>
      <c r="ES818" s="37"/>
      <c r="ET818" s="37"/>
      <c r="EU818" s="37"/>
      <c r="EV818" s="37"/>
      <c r="EW818" s="37"/>
      <c r="EX818" s="37"/>
      <c r="EY818" s="37"/>
      <c r="EZ818" s="37"/>
      <c r="FA818" s="37"/>
      <c r="FB818" s="37"/>
      <c r="FC818" s="37"/>
      <c r="FD818" s="37"/>
      <c r="FE818" s="37"/>
      <c r="FF818" s="37"/>
      <c r="FG818" s="37"/>
      <c r="FH818" s="37"/>
      <c r="FI818" s="37"/>
      <c r="FJ818" s="37"/>
      <c r="FK818" s="37"/>
      <c r="FL818" s="37"/>
      <c r="FM818" s="37"/>
      <c r="FN818" s="37"/>
      <c r="FO818" s="37"/>
      <c r="FP818" s="37"/>
      <c r="FQ818" s="37"/>
      <c r="FR818" s="37"/>
      <c r="FS818" s="37"/>
      <c r="FT818" s="37"/>
      <c r="FU818" s="37"/>
      <c r="FV818" s="37"/>
      <c r="FW818" s="37"/>
      <c r="FX818" s="37"/>
      <c r="FY818" s="37"/>
      <c r="FZ818" s="37"/>
      <c r="GA818" s="194"/>
      <c r="GB818" s="194"/>
      <c r="GC818" s="194"/>
      <c r="GD818" s="194"/>
      <c r="GE818" s="194"/>
      <c r="GF818" s="194"/>
      <c r="GG818" s="194"/>
      <c r="GH818" s="194"/>
      <c r="GI818" s="194"/>
      <c r="GJ818" s="194"/>
      <c r="GK818" s="194"/>
      <c r="GL818" s="194"/>
      <c r="GM818" s="194">
        <f t="shared" si="77"/>
        <v>0</v>
      </c>
      <c r="GN818" s="194">
        <f t="shared" si="78"/>
        <v>0</v>
      </c>
      <c r="GO818" s="194"/>
      <c r="GP818" s="194"/>
      <c r="GQ818" s="194"/>
      <c r="GR818" s="194"/>
      <c r="GS818" s="194"/>
      <c r="GT818" s="194"/>
      <c r="GU818" s="194"/>
      <c r="GV818" s="194"/>
      <c r="GW818" s="194"/>
      <c r="GX818" s="194">
        <f t="shared" si="79"/>
        <v>0</v>
      </c>
      <c r="GY818" s="194"/>
      <c r="GZ818" s="194"/>
      <c r="HA818" s="194"/>
      <c r="HB818" s="194"/>
      <c r="HC818" s="194"/>
      <c r="HD818" s="194"/>
      <c r="HE818" s="194"/>
      <c r="HF818" s="194"/>
      <c r="HG818" s="194"/>
      <c r="HH818" s="194"/>
      <c r="HI818" s="194"/>
      <c r="HJ818" s="194"/>
      <c r="HK818" s="194"/>
      <c r="HL818" s="194"/>
      <c r="HM818" s="194"/>
      <c r="HN818" s="194"/>
      <c r="HO818" s="194"/>
      <c r="HP818" s="194"/>
      <c r="HQ818" s="194"/>
      <c r="HR818" s="194"/>
      <c r="HS818" s="194"/>
      <c r="HT818" s="194"/>
      <c r="HU818" s="194"/>
    </row>
    <row r="819" spans="1:229" x14ac:dyDescent="0.25">
      <c r="A819" s="17"/>
      <c r="B819" s="18"/>
      <c r="C819" s="18"/>
      <c r="D819" s="19"/>
      <c r="E819" s="18"/>
      <c r="F819" s="18"/>
      <c r="G819" s="36"/>
      <c r="H819" s="36"/>
      <c r="I819" s="36"/>
      <c r="J819" s="38"/>
      <c r="K819" s="38"/>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s="37"/>
      <c r="CU819" s="37"/>
      <c r="CV819" s="37"/>
      <c r="CW819" s="37"/>
      <c r="CX819" s="37"/>
      <c r="CY819" s="37"/>
      <c r="CZ819" s="37"/>
      <c r="DA819" s="37"/>
      <c r="DB819" s="37"/>
      <c r="DC819" s="37"/>
      <c r="DD819" s="37"/>
      <c r="DE819" s="37"/>
      <c r="DF819" s="37"/>
      <c r="DG819" s="37"/>
      <c r="DH819" s="37"/>
      <c r="DI819" s="37"/>
      <c r="DJ819" s="37"/>
      <c r="DK819" s="37"/>
      <c r="DL819" s="37"/>
      <c r="DM819" s="37"/>
      <c r="DN819" s="37"/>
      <c r="DO819" s="37"/>
      <c r="DP819" s="37"/>
      <c r="DQ819" s="37"/>
      <c r="DR819" s="37"/>
      <c r="DS819" s="37"/>
      <c r="DT819" s="37"/>
      <c r="DU819" s="37"/>
      <c r="DV819" s="37"/>
      <c r="DW819" s="37"/>
      <c r="DX819" s="37"/>
      <c r="DY819" s="37"/>
      <c r="DZ819" s="37"/>
      <c r="EA819" s="37"/>
      <c r="EB819" s="37"/>
      <c r="EC819" s="37"/>
      <c r="ED819" s="37"/>
      <c r="EE819" s="37"/>
      <c r="EF819" s="37"/>
      <c r="EG819" s="37"/>
      <c r="EH819" s="37"/>
      <c r="EI819" s="37"/>
      <c r="EJ819" s="37"/>
      <c r="EK819" s="37"/>
      <c r="EL819" s="37"/>
      <c r="EM819" s="37"/>
      <c r="EN819" s="37"/>
      <c r="EO819" s="37"/>
      <c r="EP819" s="37"/>
      <c r="EQ819" s="37"/>
      <c r="ER819" s="37"/>
      <c r="ES819" s="37"/>
      <c r="ET819" s="37"/>
      <c r="EU819" s="37"/>
      <c r="EV819" s="37"/>
      <c r="EW819" s="37"/>
      <c r="EX819" s="37"/>
      <c r="EY819" s="37"/>
      <c r="EZ819" s="37"/>
      <c r="FA819" s="37"/>
      <c r="FB819" s="37"/>
      <c r="FC819" s="37"/>
      <c r="FD819" s="37"/>
      <c r="FE819" s="37"/>
      <c r="FF819" s="37"/>
      <c r="FG819" s="37"/>
      <c r="FH819" s="37"/>
      <c r="FI819" s="37"/>
      <c r="FJ819" s="37"/>
      <c r="FK819" s="37"/>
      <c r="FL819" s="37"/>
      <c r="FM819" s="37"/>
      <c r="FN819" s="37"/>
      <c r="FO819" s="37"/>
      <c r="FP819" s="37"/>
      <c r="FQ819" s="37"/>
      <c r="FR819" s="37"/>
      <c r="FS819" s="37"/>
      <c r="FT819" s="37"/>
      <c r="FU819" s="37"/>
      <c r="FV819" s="37"/>
      <c r="FW819" s="37"/>
      <c r="FX819" s="37"/>
      <c r="FY819" s="37"/>
      <c r="FZ819" s="37"/>
      <c r="GA819" s="194"/>
      <c r="GB819" s="194"/>
      <c r="GC819" s="194"/>
      <c r="GD819" s="194"/>
      <c r="GE819" s="194"/>
      <c r="GF819" s="194"/>
      <c r="GG819" s="194"/>
      <c r="GH819" s="194"/>
      <c r="GI819" s="194"/>
      <c r="GJ819" s="194"/>
      <c r="GK819" s="194"/>
      <c r="GL819" s="194"/>
      <c r="GM819" s="194">
        <f t="shared" si="77"/>
        <v>0</v>
      </c>
      <c r="GN819" s="194">
        <f t="shared" si="78"/>
        <v>0</v>
      </c>
      <c r="GO819" s="194"/>
      <c r="GP819" s="194"/>
      <c r="GQ819" s="194"/>
      <c r="GR819" s="194"/>
      <c r="GS819" s="194"/>
      <c r="GT819" s="194"/>
      <c r="GU819" s="194"/>
      <c r="GV819" s="194"/>
      <c r="GW819" s="194"/>
      <c r="GX819" s="194">
        <f t="shared" si="79"/>
        <v>0</v>
      </c>
      <c r="GY819" s="194"/>
      <c r="GZ819" s="194"/>
      <c r="HA819" s="194"/>
      <c r="HB819" s="194"/>
      <c r="HC819" s="194"/>
      <c r="HD819" s="194"/>
      <c r="HE819" s="194"/>
      <c r="HF819" s="194"/>
      <c r="HG819" s="194"/>
      <c r="HH819" s="194"/>
      <c r="HI819" s="194"/>
      <c r="HJ819" s="194"/>
      <c r="HK819" s="194"/>
      <c r="HL819" s="194"/>
      <c r="HM819" s="194"/>
      <c r="HN819" s="194"/>
      <c r="HO819" s="194"/>
      <c r="HP819" s="194"/>
      <c r="HQ819" s="194"/>
      <c r="HR819" s="194"/>
      <c r="HS819" s="194"/>
      <c r="HT819" s="194"/>
      <c r="HU819" s="194"/>
    </row>
    <row r="820" spans="1:229" x14ac:dyDescent="0.25">
      <c r="A820" s="17"/>
      <c r="B820" s="18"/>
      <c r="C820" s="18"/>
      <c r="D820" s="19"/>
      <c r="E820" s="18"/>
      <c r="F820" s="18"/>
      <c r="G820" s="36"/>
      <c r="H820" s="36"/>
      <c r="I820" s="36"/>
      <c r="J820" s="38"/>
      <c r="K820" s="38"/>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s="37"/>
      <c r="CU820" s="37"/>
      <c r="CV820" s="37"/>
      <c r="CW820" s="37"/>
      <c r="CX820" s="37"/>
      <c r="CY820" s="37"/>
      <c r="CZ820" s="37"/>
      <c r="DA820" s="37"/>
      <c r="DB820" s="37"/>
      <c r="DC820" s="37"/>
      <c r="DD820" s="37"/>
      <c r="DE820" s="37"/>
      <c r="DF820" s="37"/>
      <c r="DG820" s="37"/>
      <c r="DH820" s="37"/>
      <c r="DI820" s="37"/>
      <c r="DJ820" s="37"/>
      <c r="DK820" s="37"/>
      <c r="DL820" s="37"/>
      <c r="DM820" s="37"/>
      <c r="DN820" s="37"/>
      <c r="DO820" s="37"/>
      <c r="DP820" s="37"/>
      <c r="DQ820" s="37"/>
      <c r="DR820" s="37"/>
      <c r="DS820" s="37"/>
      <c r="DT820" s="37"/>
      <c r="DU820" s="37"/>
      <c r="DV820" s="37"/>
      <c r="DW820" s="37"/>
      <c r="DX820" s="37"/>
      <c r="DY820" s="37"/>
      <c r="DZ820" s="37"/>
      <c r="EA820" s="37"/>
      <c r="EB820" s="37"/>
      <c r="EC820" s="37"/>
      <c r="ED820" s="37"/>
      <c r="EE820" s="37"/>
      <c r="EF820" s="37"/>
      <c r="EG820" s="37"/>
      <c r="EH820" s="37"/>
      <c r="EI820" s="37"/>
      <c r="EJ820" s="37"/>
      <c r="EK820" s="37"/>
      <c r="EL820" s="37"/>
      <c r="EM820" s="37"/>
      <c r="EN820" s="37"/>
      <c r="EO820" s="37"/>
      <c r="EP820" s="37"/>
      <c r="EQ820" s="37"/>
      <c r="ER820" s="37"/>
      <c r="ES820" s="37"/>
      <c r="ET820" s="37"/>
      <c r="EU820" s="37"/>
      <c r="EV820" s="37"/>
      <c r="EW820" s="37"/>
      <c r="EX820" s="37"/>
      <c r="EY820" s="37"/>
      <c r="EZ820" s="37"/>
      <c r="FA820" s="37"/>
      <c r="FB820" s="37"/>
      <c r="FC820" s="37"/>
      <c r="FD820" s="37"/>
      <c r="FE820" s="37"/>
      <c r="FF820" s="37"/>
      <c r="FG820" s="37"/>
      <c r="FH820" s="37"/>
      <c r="FI820" s="37"/>
      <c r="FJ820" s="37"/>
      <c r="FK820" s="37"/>
      <c r="FL820" s="37"/>
      <c r="FM820" s="37"/>
      <c r="FN820" s="37"/>
      <c r="FO820" s="37"/>
      <c r="FP820" s="37"/>
      <c r="FQ820" s="37"/>
      <c r="FR820" s="37"/>
      <c r="FS820" s="37"/>
      <c r="FT820" s="37"/>
      <c r="FU820" s="37"/>
      <c r="FV820" s="37"/>
      <c r="FW820" s="37"/>
      <c r="FX820" s="37"/>
      <c r="FY820" s="37"/>
      <c r="FZ820" s="37"/>
      <c r="GA820" s="194"/>
      <c r="GB820" s="194"/>
      <c r="GC820" s="194"/>
      <c r="GD820" s="194"/>
      <c r="GE820" s="194"/>
      <c r="GF820" s="194"/>
      <c r="GG820" s="194"/>
      <c r="GH820" s="194"/>
      <c r="GI820" s="194"/>
      <c r="GJ820" s="194"/>
      <c r="GK820" s="194"/>
      <c r="GL820" s="194"/>
      <c r="GM820" s="194">
        <f t="shared" si="77"/>
        <v>0</v>
      </c>
      <c r="GN820" s="194">
        <f t="shared" si="78"/>
        <v>0</v>
      </c>
      <c r="GO820" s="194"/>
      <c r="GP820" s="194"/>
      <c r="GQ820" s="194"/>
      <c r="GR820" s="194"/>
      <c r="GS820" s="194"/>
      <c r="GT820" s="194"/>
      <c r="GU820" s="194"/>
      <c r="GV820" s="194"/>
      <c r="GW820" s="194"/>
      <c r="GX820" s="194">
        <f t="shared" si="79"/>
        <v>0</v>
      </c>
      <c r="GY820" s="194"/>
      <c r="GZ820" s="194"/>
      <c r="HA820" s="194"/>
      <c r="HB820" s="194"/>
      <c r="HC820" s="194"/>
      <c r="HD820" s="194"/>
      <c r="HE820" s="194"/>
      <c r="HF820" s="194"/>
      <c r="HG820" s="194"/>
      <c r="HH820" s="194"/>
      <c r="HI820" s="194"/>
      <c r="HJ820" s="194"/>
      <c r="HK820" s="194"/>
      <c r="HL820" s="194"/>
      <c r="HM820" s="194"/>
      <c r="HN820" s="194"/>
      <c r="HO820" s="194"/>
      <c r="HP820" s="194"/>
      <c r="HQ820" s="194"/>
      <c r="HR820" s="194"/>
      <c r="HS820" s="194"/>
      <c r="HT820" s="194"/>
      <c r="HU820" s="194"/>
    </row>
    <row r="821" spans="1:229" x14ac:dyDescent="0.25">
      <c r="A821" s="17"/>
      <c r="B821" s="18"/>
      <c r="C821" s="18"/>
      <c r="D821" s="19"/>
      <c r="E821" s="18"/>
      <c r="F821" s="18"/>
      <c r="G821" s="36"/>
      <c r="H821" s="36"/>
      <c r="I821" s="36"/>
      <c r="J821" s="38"/>
      <c r="K821" s="38"/>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s="37"/>
      <c r="CU821" s="37"/>
      <c r="CV821" s="37"/>
      <c r="CW821" s="37"/>
      <c r="CX821" s="37"/>
      <c r="CY821" s="37"/>
      <c r="CZ821" s="37"/>
      <c r="DA821" s="37"/>
      <c r="DB821" s="37"/>
      <c r="DC821" s="37"/>
      <c r="DD821" s="37"/>
      <c r="DE821" s="37"/>
      <c r="DF821" s="37"/>
      <c r="DG821" s="37"/>
      <c r="DH821" s="37"/>
      <c r="DI821" s="37"/>
      <c r="DJ821" s="37"/>
      <c r="DK821" s="37"/>
      <c r="DL821" s="37"/>
      <c r="DM821" s="37"/>
      <c r="DN821" s="37"/>
      <c r="DO821" s="37"/>
      <c r="DP821" s="37"/>
      <c r="DQ821" s="37"/>
      <c r="DR821" s="37"/>
      <c r="DS821" s="37"/>
      <c r="DT821" s="37"/>
      <c r="DU821" s="37"/>
      <c r="DV821" s="37"/>
      <c r="DW821" s="37"/>
      <c r="DX821" s="37"/>
      <c r="DY821" s="37"/>
      <c r="DZ821" s="37"/>
      <c r="EA821" s="37"/>
      <c r="EB821" s="37"/>
      <c r="EC821" s="37"/>
      <c r="ED821" s="37"/>
      <c r="EE821" s="37"/>
      <c r="EF821" s="37"/>
      <c r="EG821" s="37"/>
      <c r="EH821" s="37"/>
      <c r="EI821" s="37"/>
      <c r="EJ821" s="37"/>
      <c r="EK821" s="37"/>
      <c r="EL821" s="37"/>
      <c r="EM821" s="37"/>
      <c r="EN821" s="37"/>
      <c r="EO821" s="37"/>
      <c r="EP821" s="37"/>
      <c r="EQ821" s="37"/>
      <c r="ER821" s="37"/>
      <c r="ES821" s="37"/>
      <c r="ET821" s="37"/>
      <c r="EU821" s="37"/>
      <c r="EV821" s="37"/>
      <c r="EW821" s="37"/>
      <c r="EX821" s="37"/>
      <c r="EY821" s="37"/>
      <c r="EZ821" s="37"/>
      <c r="FA821" s="37"/>
      <c r="FB821" s="37"/>
      <c r="FC821" s="37"/>
      <c r="FD821" s="37"/>
      <c r="FE821" s="37"/>
      <c r="FF821" s="37"/>
      <c r="FG821" s="37"/>
      <c r="FH821" s="37"/>
      <c r="FI821" s="37"/>
      <c r="FJ821" s="37"/>
      <c r="FK821" s="37"/>
      <c r="FL821" s="37"/>
      <c r="FM821" s="37"/>
      <c r="FN821" s="37"/>
      <c r="FO821" s="37"/>
      <c r="FP821" s="37"/>
      <c r="FQ821" s="37"/>
      <c r="FR821" s="37"/>
      <c r="FS821" s="37"/>
      <c r="FT821" s="37"/>
      <c r="FU821" s="37"/>
      <c r="FV821" s="37"/>
      <c r="FW821" s="37"/>
      <c r="FX821" s="37"/>
      <c r="FY821" s="37"/>
      <c r="FZ821" s="37"/>
      <c r="GA821" s="194"/>
      <c r="GB821" s="194"/>
      <c r="GC821" s="194"/>
      <c r="GD821" s="194"/>
      <c r="GE821" s="194"/>
      <c r="GF821" s="194"/>
      <c r="GG821" s="194"/>
      <c r="GH821" s="194"/>
      <c r="GI821" s="194"/>
      <c r="GJ821" s="194"/>
      <c r="GK821" s="194"/>
      <c r="GL821" s="194"/>
      <c r="GM821" s="194">
        <f t="shared" si="77"/>
        <v>0</v>
      </c>
      <c r="GN821" s="194">
        <f t="shared" si="78"/>
        <v>0</v>
      </c>
      <c r="GO821" s="194"/>
      <c r="GP821" s="194"/>
      <c r="GQ821" s="194"/>
      <c r="GR821" s="194"/>
      <c r="GS821" s="194"/>
      <c r="GT821" s="194"/>
      <c r="GU821" s="194"/>
      <c r="GV821" s="194"/>
      <c r="GW821" s="194"/>
      <c r="GX821" s="194">
        <f t="shared" si="79"/>
        <v>0</v>
      </c>
      <c r="GY821" s="194"/>
      <c r="GZ821" s="194"/>
      <c r="HA821" s="194"/>
      <c r="HB821" s="194"/>
      <c r="HC821" s="194"/>
      <c r="HD821" s="194"/>
      <c r="HE821" s="194"/>
      <c r="HF821" s="194"/>
      <c r="HG821" s="194"/>
      <c r="HH821" s="194"/>
      <c r="HI821" s="194"/>
      <c r="HJ821" s="194"/>
      <c r="HK821" s="194"/>
      <c r="HL821" s="194"/>
      <c r="HM821" s="194"/>
      <c r="HN821" s="194"/>
      <c r="HO821" s="194"/>
      <c r="HP821" s="194"/>
      <c r="HQ821" s="194"/>
      <c r="HR821" s="194"/>
      <c r="HS821" s="194"/>
      <c r="HT821" s="194"/>
      <c r="HU821" s="194"/>
    </row>
    <row r="822" spans="1:229" x14ac:dyDescent="0.25">
      <c r="A822" s="17"/>
      <c r="B822" s="18"/>
      <c r="C822" s="18"/>
      <c r="D822" s="19"/>
      <c r="E822" s="18"/>
      <c r="F822" s="18"/>
      <c r="G822" s="36"/>
      <c r="H822" s="36"/>
      <c r="I822" s="36"/>
      <c r="J822" s="38"/>
      <c r="K822" s="38"/>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s="37"/>
      <c r="CU822" s="37"/>
      <c r="CV822" s="37"/>
      <c r="CW822" s="37"/>
      <c r="CX822" s="37"/>
      <c r="CY822" s="37"/>
      <c r="CZ822" s="37"/>
      <c r="DA822" s="37"/>
      <c r="DB822" s="37"/>
      <c r="DC822" s="37"/>
      <c r="DD822" s="37"/>
      <c r="DE822" s="37"/>
      <c r="DF822" s="37"/>
      <c r="DG822" s="37"/>
      <c r="DH822" s="37"/>
      <c r="DI822" s="37"/>
      <c r="DJ822" s="37"/>
      <c r="DK822" s="37"/>
      <c r="DL822" s="37"/>
      <c r="DM822" s="37"/>
      <c r="DN822" s="37"/>
      <c r="DO822" s="37"/>
      <c r="DP822" s="37"/>
      <c r="DQ822" s="37"/>
      <c r="DR822" s="37"/>
      <c r="DS822" s="37"/>
      <c r="DT822" s="37"/>
      <c r="DU822" s="37"/>
      <c r="DV822" s="37"/>
      <c r="DW822" s="37"/>
      <c r="DX822" s="37"/>
      <c r="DY822" s="37"/>
      <c r="DZ822" s="37"/>
      <c r="EA822" s="37"/>
      <c r="EB822" s="37"/>
      <c r="EC822" s="37"/>
      <c r="ED822" s="37"/>
      <c r="EE822" s="37"/>
      <c r="EF822" s="37"/>
      <c r="EG822" s="37"/>
      <c r="EH822" s="37"/>
      <c r="EI822" s="37"/>
      <c r="EJ822" s="37"/>
      <c r="EK822" s="37"/>
      <c r="EL822" s="37"/>
      <c r="EM822" s="37"/>
      <c r="EN822" s="37"/>
      <c r="EO822" s="37"/>
      <c r="EP822" s="37"/>
      <c r="EQ822" s="37"/>
      <c r="ER822" s="37"/>
      <c r="ES822" s="37"/>
      <c r="ET822" s="37"/>
      <c r="EU822" s="37"/>
      <c r="EV822" s="37"/>
      <c r="EW822" s="37"/>
      <c r="EX822" s="37"/>
      <c r="EY822" s="37"/>
      <c r="EZ822" s="37"/>
      <c r="FA822" s="37"/>
      <c r="FB822" s="37"/>
      <c r="FC822" s="37"/>
      <c r="FD822" s="37"/>
      <c r="FE822" s="37"/>
      <c r="FF822" s="37"/>
      <c r="FG822" s="37"/>
      <c r="FH822" s="37"/>
      <c r="FI822" s="37"/>
      <c r="FJ822" s="37"/>
      <c r="FK822" s="37"/>
      <c r="FL822" s="37"/>
      <c r="FM822" s="37"/>
      <c r="FN822" s="37"/>
      <c r="FO822" s="37"/>
      <c r="FP822" s="37"/>
      <c r="FQ822" s="37"/>
      <c r="FR822" s="37"/>
      <c r="FS822" s="37"/>
      <c r="FT822" s="37"/>
      <c r="FU822" s="37"/>
      <c r="FV822" s="37"/>
      <c r="FW822" s="37"/>
      <c r="FX822" s="37"/>
      <c r="FY822" s="37"/>
      <c r="FZ822" s="37"/>
      <c r="GA822" s="194"/>
      <c r="GB822" s="194"/>
      <c r="GC822" s="194"/>
      <c r="GD822" s="194"/>
      <c r="GE822" s="194"/>
      <c r="GF822" s="194"/>
      <c r="GG822" s="194"/>
      <c r="GH822" s="194"/>
      <c r="GI822" s="194"/>
      <c r="GJ822" s="194"/>
      <c r="GK822" s="194"/>
      <c r="GL822" s="194"/>
      <c r="GM822" s="194">
        <f t="shared" si="77"/>
        <v>0</v>
      </c>
      <c r="GN822" s="194">
        <f t="shared" si="78"/>
        <v>0</v>
      </c>
      <c r="GO822" s="194"/>
      <c r="GP822" s="194"/>
      <c r="GQ822" s="194"/>
      <c r="GR822" s="194"/>
      <c r="GS822" s="194"/>
      <c r="GT822" s="194"/>
      <c r="GU822" s="194"/>
      <c r="GV822" s="194"/>
      <c r="GW822" s="194"/>
      <c r="GX822" s="194">
        <f t="shared" si="79"/>
        <v>0</v>
      </c>
      <c r="GY822" s="194"/>
      <c r="GZ822" s="194"/>
      <c r="HA822" s="194"/>
      <c r="HB822" s="194"/>
      <c r="HC822" s="194"/>
      <c r="HD822" s="194"/>
      <c r="HE822" s="194"/>
      <c r="HF822" s="194"/>
      <c r="HG822" s="194"/>
      <c r="HH822" s="194"/>
      <c r="HI822" s="194"/>
      <c r="HJ822" s="194"/>
      <c r="HK822" s="194"/>
      <c r="HL822" s="194"/>
      <c r="HM822" s="194"/>
      <c r="HN822" s="194"/>
      <c r="HO822" s="194"/>
      <c r="HP822" s="194"/>
      <c r="HQ822" s="194"/>
      <c r="HR822" s="194"/>
      <c r="HS822" s="194"/>
      <c r="HT822" s="194"/>
      <c r="HU822" s="194"/>
    </row>
    <row r="823" spans="1:229" x14ac:dyDescent="0.25">
      <c r="A823" s="17"/>
      <c r="B823" s="18"/>
      <c r="C823" s="18"/>
      <c r="D823" s="19"/>
      <c r="E823" s="18"/>
      <c r="F823" s="18"/>
      <c r="G823" s="36"/>
      <c r="H823" s="36"/>
      <c r="I823" s="36"/>
      <c r="J823" s="38"/>
      <c r="K823" s="38"/>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c r="DG823" s="37"/>
      <c r="DH823" s="37"/>
      <c r="DI823" s="37"/>
      <c r="DJ823" s="37"/>
      <c r="DK823" s="37"/>
      <c r="DL823" s="37"/>
      <c r="DM823" s="37"/>
      <c r="DN823" s="37"/>
      <c r="DO823" s="37"/>
      <c r="DP823" s="37"/>
      <c r="DQ823" s="37"/>
      <c r="DR823" s="37"/>
      <c r="DS823" s="37"/>
      <c r="DT823" s="37"/>
      <c r="DU823" s="37"/>
      <c r="DV823" s="37"/>
      <c r="DW823" s="37"/>
      <c r="DX823" s="37"/>
      <c r="DY823" s="37"/>
      <c r="DZ823" s="37"/>
      <c r="EA823" s="37"/>
      <c r="EB823" s="37"/>
      <c r="EC823" s="37"/>
      <c r="ED823" s="37"/>
      <c r="EE823" s="37"/>
      <c r="EF823" s="37"/>
      <c r="EG823" s="37"/>
      <c r="EH823" s="37"/>
      <c r="EI823" s="37"/>
      <c r="EJ823" s="37"/>
      <c r="EK823" s="37"/>
      <c r="EL823" s="37"/>
      <c r="EM823" s="37"/>
      <c r="EN823" s="37"/>
      <c r="EO823" s="37"/>
      <c r="EP823" s="37"/>
      <c r="EQ823" s="37"/>
      <c r="ER823" s="37"/>
      <c r="ES823" s="37"/>
      <c r="ET823" s="37"/>
      <c r="EU823" s="37"/>
      <c r="EV823" s="37"/>
      <c r="EW823" s="37"/>
      <c r="EX823" s="37"/>
      <c r="EY823" s="37"/>
      <c r="EZ823" s="37"/>
      <c r="FA823" s="37"/>
      <c r="FB823" s="37"/>
      <c r="FC823" s="37"/>
      <c r="FD823" s="37"/>
      <c r="FE823" s="37"/>
      <c r="FF823" s="37"/>
      <c r="FG823" s="37"/>
      <c r="FH823" s="37"/>
      <c r="FI823" s="37"/>
      <c r="FJ823" s="37"/>
      <c r="FK823" s="37"/>
      <c r="FL823" s="37"/>
      <c r="FM823" s="37"/>
      <c r="FN823" s="37"/>
      <c r="FO823" s="37"/>
      <c r="FP823" s="37"/>
      <c r="FQ823" s="37"/>
      <c r="FR823" s="37"/>
      <c r="FS823" s="37"/>
      <c r="FT823" s="37"/>
      <c r="FU823" s="37"/>
      <c r="FV823" s="37"/>
      <c r="FW823" s="37"/>
      <c r="FX823" s="37"/>
      <c r="FY823" s="37"/>
      <c r="FZ823" s="37"/>
      <c r="GA823" s="194"/>
      <c r="GB823" s="194"/>
      <c r="GC823" s="194"/>
      <c r="GD823" s="194"/>
      <c r="GE823" s="194"/>
      <c r="GF823" s="194"/>
      <c r="GG823" s="194"/>
      <c r="GH823" s="194"/>
      <c r="GI823" s="194"/>
      <c r="GJ823" s="194"/>
      <c r="GK823" s="194"/>
      <c r="GL823" s="194"/>
      <c r="GM823" s="194">
        <f t="shared" si="77"/>
        <v>0</v>
      </c>
      <c r="GN823" s="194">
        <f t="shared" si="78"/>
        <v>0</v>
      </c>
      <c r="GO823" s="194"/>
      <c r="GP823" s="194"/>
      <c r="GQ823" s="194"/>
      <c r="GR823" s="194"/>
      <c r="GS823" s="194"/>
      <c r="GT823" s="194"/>
      <c r="GU823" s="194"/>
      <c r="GV823" s="194"/>
      <c r="GW823" s="194"/>
      <c r="GX823" s="194">
        <f t="shared" si="79"/>
        <v>0</v>
      </c>
      <c r="GY823" s="194"/>
      <c r="GZ823" s="194"/>
      <c r="HA823" s="194"/>
      <c r="HB823" s="194"/>
      <c r="HC823" s="194"/>
      <c r="HD823" s="194"/>
      <c r="HE823" s="194"/>
      <c r="HF823" s="194"/>
      <c r="HG823" s="194"/>
      <c r="HH823" s="194"/>
      <c r="HI823" s="194"/>
      <c r="HJ823" s="194"/>
      <c r="HK823" s="194"/>
      <c r="HL823" s="194"/>
      <c r="HM823" s="194"/>
      <c r="HN823" s="194"/>
      <c r="HO823" s="194"/>
      <c r="HP823" s="194"/>
      <c r="HQ823" s="194"/>
      <c r="HR823" s="194"/>
      <c r="HS823" s="194"/>
      <c r="HT823" s="194"/>
      <c r="HU823" s="194"/>
    </row>
    <row r="824" spans="1:229" x14ac:dyDescent="0.25">
      <c r="A824" s="17"/>
      <c r="B824" s="18"/>
      <c r="C824" s="18"/>
      <c r="D824" s="19"/>
      <c r="E824" s="18"/>
      <c r="F824" s="18"/>
      <c r="G824" s="36"/>
      <c r="H824" s="36"/>
      <c r="I824" s="36"/>
      <c r="J824" s="38"/>
      <c r="K824" s="38"/>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s="37"/>
      <c r="CU824" s="37"/>
      <c r="CV824" s="37"/>
      <c r="CW824" s="37"/>
      <c r="CX824" s="37"/>
      <c r="CY824" s="37"/>
      <c r="CZ824" s="37"/>
      <c r="DA824" s="37"/>
      <c r="DB824" s="37"/>
      <c r="DC824" s="37"/>
      <c r="DD824" s="37"/>
      <c r="DE824" s="37"/>
      <c r="DF824" s="37"/>
      <c r="DG824" s="37"/>
      <c r="DH824" s="37"/>
      <c r="DI824" s="37"/>
      <c r="DJ824" s="37"/>
      <c r="DK824" s="37"/>
      <c r="DL824" s="37"/>
      <c r="DM824" s="37"/>
      <c r="DN824" s="37"/>
      <c r="DO824" s="37"/>
      <c r="DP824" s="37"/>
      <c r="DQ824" s="37"/>
      <c r="DR824" s="37"/>
      <c r="DS824" s="37"/>
      <c r="DT824" s="37"/>
      <c r="DU824" s="37"/>
      <c r="DV824" s="37"/>
      <c r="DW824" s="37"/>
      <c r="DX824" s="37"/>
      <c r="DY824" s="37"/>
      <c r="DZ824" s="37"/>
      <c r="EA824" s="37"/>
      <c r="EB824" s="37"/>
      <c r="EC824" s="37"/>
      <c r="ED824" s="37"/>
      <c r="EE824" s="37"/>
      <c r="EF824" s="37"/>
      <c r="EG824" s="37"/>
      <c r="EH824" s="37"/>
      <c r="EI824" s="37"/>
      <c r="EJ824" s="37"/>
      <c r="EK824" s="37"/>
      <c r="EL824" s="37"/>
      <c r="EM824" s="37"/>
      <c r="EN824" s="37"/>
      <c r="EO824" s="37"/>
      <c r="EP824" s="37"/>
      <c r="EQ824" s="37"/>
      <c r="ER824" s="37"/>
      <c r="ES824" s="37"/>
      <c r="ET824" s="37"/>
      <c r="EU824" s="37"/>
      <c r="EV824" s="37"/>
      <c r="EW824" s="37"/>
      <c r="EX824" s="37"/>
      <c r="EY824" s="37"/>
      <c r="EZ824" s="37"/>
      <c r="FA824" s="37"/>
      <c r="FB824" s="37"/>
      <c r="FC824" s="37"/>
      <c r="FD824" s="37"/>
      <c r="FE824" s="37"/>
      <c r="FF824" s="37"/>
      <c r="FG824" s="37"/>
      <c r="FH824" s="37"/>
      <c r="FI824" s="37"/>
      <c r="FJ824" s="37"/>
      <c r="FK824" s="37"/>
      <c r="FL824" s="37"/>
      <c r="FM824" s="37"/>
      <c r="FN824" s="37"/>
      <c r="FO824" s="37"/>
      <c r="FP824" s="37"/>
      <c r="FQ824" s="37"/>
      <c r="FR824" s="37"/>
      <c r="FS824" s="37"/>
      <c r="FT824" s="37"/>
      <c r="FU824" s="37"/>
      <c r="FV824" s="37"/>
      <c r="FW824" s="37"/>
      <c r="FX824" s="37"/>
      <c r="FY824" s="37"/>
      <c r="FZ824" s="37"/>
      <c r="GA824" s="194"/>
      <c r="GB824" s="194"/>
      <c r="GC824" s="194"/>
      <c r="GD824" s="194"/>
      <c r="GE824" s="194"/>
      <c r="GF824" s="194"/>
      <c r="GG824" s="194"/>
      <c r="GH824" s="194"/>
      <c r="GI824" s="194"/>
      <c r="GJ824" s="194"/>
      <c r="GK824" s="194"/>
      <c r="GL824" s="194"/>
      <c r="GM824" s="194">
        <f t="shared" si="77"/>
        <v>0</v>
      </c>
      <c r="GN824" s="194">
        <f t="shared" si="78"/>
        <v>0</v>
      </c>
      <c r="GO824" s="194"/>
      <c r="GP824" s="194"/>
      <c r="GQ824" s="194"/>
      <c r="GR824" s="194"/>
      <c r="GS824" s="194"/>
      <c r="GT824" s="194"/>
      <c r="GU824" s="194"/>
      <c r="GV824" s="194"/>
      <c r="GW824" s="194"/>
      <c r="GX824" s="194">
        <f t="shared" si="79"/>
        <v>0</v>
      </c>
      <c r="GY824" s="194"/>
      <c r="GZ824" s="194"/>
      <c r="HA824" s="194"/>
      <c r="HB824" s="194"/>
      <c r="HC824" s="194"/>
      <c r="HD824" s="194"/>
      <c r="HE824" s="194"/>
      <c r="HF824" s="194"/>
      <c r="HG824" s="194"/>
      <c r="HH824" s="194"/>
      <c r="HI824" s="194"/>
      <c r="HJ824" s="194"/>
      <c r="HK824" s="194"/>
      <c r="HL824" s="194"/>
      <c r="HM824" s="194"/>
      <c r="HN824" s="194"/>
      <c r="HO824" s="194"/>
      <c r="HP824" s="194"/>
      <c r="HQ824" s="194"/>
      <c r="HR824" s="194"/>
      <c r="HS824" s="194"/>
      <c r="HT824" s="194"/>
      <c r="HU824" s="194"/>
    </row>
    <row r="825" spans="1:229" x14ac:dyDescent="0.25">
      <c r="A825" s="17"/>
      <c r="B825" s="18"/>
      <c r="C825" s="18"/>
      <c r="D825" s="19"/>
      <c r="E825" s="18"/>
      <c r="F825" s="18"/>
      <c r="G825" s="36"/>
      <c r="H825" s="36"/>
      <c r="I825" s="36"/>
      <c r="J825" s="38"/>
      <c r="K825" s="38"/>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s="37"/>
      <c r="CU825" s="37"/>
      <c r="CV825" s="37"/>
      <c r="CW825" s="37"/>
      <c r="CX825" s="37"/>
      <c r="CY825" s="37"/>
      <c r="CZ825" s="37"/>
      <c r="DA825" s="37"/>
      <c r="DB825" s="37"/>
      <c r="DC825" s="37"/>
      <c r="DD825" s="37"/>
      <c r="DE825" s="37"/>
      <c r="DF825" s="37"/>
      <c r="DG825" s="37"/>
      <c r="DH825" s="37"/>
      <c r="DI825" s="37"/>
      <c r="DJ825" s="37"/>
      <c r="DK825" s="37"/>
      <c r="DL825" s="37"/>
      <c r="DM825" s="37"/>
      <c r="DN825" s="37"/>
      <c r="DO825" s="37"/>
      <c r="DP825" s="37"/>
      <c r="DQ825" s="37"/>
      <c r="DR825" s="37"/>
      <c r="DS825" s="37"/>
      <c r="DT825" s="37"/>
      <c r="DU825" s="37"/>
      <c r="DV825" s="37"/>
      <c r="DW825" s="37"/>
      <c r="DX825" s="37"/>
      <c r="DY825" s="37"/>
      <c r="DZ825" s="37"/>
      <c r="EA825" s="37"/>
      <c r="EB825" s="37"/>
      <c r="EC825" s="37"/>
      <c r="ED825" s="37"/>
      <c r="EE825" s="37"/>
      <c r="EF825" s="37"/>
      <c r="EG825" s="37"/>
      <c r="EH825" s="37"/>
      <c r="EI825" s="37"/>
      <c r="EJ825" s="37"/>
      <c r="EK825" s="37"/>
      <c r="EL825" s="37"/>
      <c r="EM825" s="37"/>
      <c r="EN825" s="37"/>
      <c r="EO825" s="37"/>
      <c r="EP825" s="37"/>
      <c r="EQ825" s="37"/>
      <c r="ER825" s="37"/>
      <c r="ES825" s="37"/>
      <c r="ET825" s="37"/>
      <c r="EU825" s="37"/>
      <c r="EV825" s="37"/>
      <c r="EW825" s="37"/>
      <c r="EX825" s="37"/>
      <c r="EY825" s="37"/>
      <c r="EZ825" s="37"/>
      <c r="FA825" s="37"/>
      <c r="FB825" s="37"/>
      <c r="FC825" s="37"/>
      <c r="FD825" s="37"/>
      <c r="FE825" s="37"/>
      <c r="FF825" s="37"/>
      <c r="FG825" s="37"/>
      <c r="FH825" s="37"/>
      <c r="FI825" s="37"/>
      <c r="FJ825" s="37"/>
      <c r="FK825" s="37"/>
      <c r="FL825" s="37"/>
      <c r="FM825" s="37"/>
      <c r="FN825" s="37"/>
      <c r="FO825" s="37"/>
      <c r="FP825" s="37"/>
      <c r="FQ825" s="37"/>
      <c r="FR825" s="37"/>
      <c r="FS825" s="37"/>
      <c r="FT825" s="37"/>
      <c r="FU825" s="37"/>
      <c r="FV825" s="37"/>
      <c r="FW825" s="37"/>
      <c r="FX825" s="37"/>
      <c r="FY825" s="37"/>
      <c r="FZ825" s="37"/>
      <c r="GA825" s="194"/>
      <c r="GB825" s="194"/>
      <c r="GC825" s="194"/>
      <c r="GD825" s="194"/>
      <c r="GE825" s="194"/>
      <c r="GF825" s="194"/>
      <c r="GG825" s="194"/>
      <c r="GH825" s="194"/>
      <c r="GI825" s="194"/>
      <c r="GJ825" s="194"/>
      <c r="GK825" s="194"/>
      <c r="GL825" s="194"/>
      <c r="GM825" s="194">
        <f t="shared" si="77"/>
        <v>0</v>
      </c>
      <c r="GN825" s="194">
        <f t="shared" si="78"/>
        <v>0</v>
      </c>
      <c r="GO825" s="194"/>
      <c r="GP825" s="194"/>
      <c r="GQ825" s="194"/>
      <c r="GR825" s="194"/>
      <c r="GS825" s="194"/>
      <c r="GT825" s="194"/>
      <c r="GU825" s="194"/>
      <c r="GV825" s="194"/>
      <c r="GW825" s="194"/>
      <c r="GX825" s="194">
        <f t="shared" si="79"/>
        <v>0</v>
      </c>
      <c r="GY825" s="194"/>
      <c r="GZ825" s="194"/>
      <c r="HA825" s="194"/>
      <c r="HB825" s="194"/>
      <c r="HC825" s="194"/>
      <c r="HD825" s="194"/>
      <c r="HE825" s="194"/>
      <c r="HF825" s="194"/>
      <c r="HG825" s="194"/>
      <c r="HH825" s="194"/>
      <c r="HI825" s="194"/>
      <c r="HJ825" s="194"/>
      <c r="HK825" s="194"/>
      <c r="HL825" s="194"/>
      <c r="HM825" s="194"/>
      <c r="HN825" s="194"/>
      <c r="HO825" s="194"/>
      <c r="HP825" s="194"/>
      <c r="HQ825" s="194"/>
      <c r="HR825" s="194"/>
      <c r="HS825" s="194"/>
      <c r="HT825" s="194"/>
      <c r="HU825" s="194"/>
    </row>
    <row r="826" spans="1:229" x14ac:dyDescent="0.25">
      <c r="A826" s="17"/>
      <c r="B826" s="18"/>
      <c r="C826" s="18"/>
      <c r="D826" s="19"/>
      <c r="E826" s="18"/>
      <c r="F826" s="18"/>
      <c r="G826" s="36"/>
      <c r="H826" s="36"/>
      <c r="I826" s="36"/>
      <c r="J826" s="38"/>
      <c r="K826" s="38"/>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s="37"/>
      <c r="CU826" s="37"/>
      <c r="CV826" s="37"/>
      <c r="CW826" s="37"/>
      <c r="CX826" s="37"/>
      <c r="CY826" s="37"/>
      <c r="CZ826" s="37"/>
      <c r="DA826" s="37"/>
      <c r="DB826" s="37"/>
      <c r="DC826" s="37"/>
      <c r="DD826" s="37"/>
      <c r="DE826" s="37"/>
      <c r="DF826" s="37"/>
      <c r="DG826" s="37"/>
      <c r="DH826" s="37"/>
      <c r="DI826" s="37"/>
      <c r="DJ826" s="37"/>
      <c r="DK826" s="37"/>
      <c r="DL826" s="37"/>
      <c r="DM826" s="37"/>
      <c r="DN826" s="37"/>
      <c r="DO826" s="37"/>
      <c r="DP826" s="37"/>
      <c r="DQ826" s="37"/>
      <c r="DR826" s="37"/>
      <c r="DS826" s="37"/>
      <c r="DT826" s="37"/>
      <c r="DU826" s="37"/>
      <c r="DV826" s="37"/>
      <c r="DW826" s="37"/>
      <c r="DX826" s="37"/>
      <c r="DY826" s="37"/>
      <c r="DZ826" s="37"/>
      <c r="EA826" s="37"/>
      <c r="EB826" s="37"/>
      <c r="EC826" s="37"/>
      <c r="ED826" s="37"/>
      <c r="EE826" s="37"/>
      <c r="EF826" s="37"/>
      <c r="EG826" s="37"/>
      <c r="EH826" s="37"/>
      <c r="EI826" s="37"/>
      <c r="EJ826" s="37"/>
      <c r="EK826" s="37"/>
      <c r="EL826" s="37"/>
      <c r="EM826" s="37"/>
      <c r="EN826" s="37"/>
      <c r="EO826" s="37"/>
      <c r="EP826" s="37"/>
      <c r="EQ826" s="37"/>
      <c r="ER826" s="37"/>
      <c r="ES826" s="37"/>
      <c r="ET826" s="37"/>
      <c r="EU826" s="37"/>
      <c r="EV826" s="37"/>
      <c r="EW826" s="37"/>
      <c r="EX826" s="37"/>
      <c r="EY826" s="37"/>
      <c r="EZ826" s="37"/>
      <c r="FA826" s="37"/>
      <c r="FB826" s="37"/>
      <c r="FC826" s="37"/>
      <c r="FD826" s="37"/>
      <c r="FE826" s="37"/>
      <c r="FF826" s="37"/>
      <c r="FG826" s="37"/>
      <c r="FH826" s="37"/>
      <c r="FI826" s="37"/>
      <c r="FJ826" s="37"/>
      <c r="FK826" s="37"/>
      <c r="FL826" s="37"/>
      <c r="FM826" s="37"/>
      <c r="FN826" s="37"/>
      <c r="FO826" s="37"/>
      <c r="FP826" s="37"/>
      <c r="FQ826" s="37"/>
      <c r="FR826" s="37"/>
      <c r="FS826" s="37"/>
      <c r="FT826" s="37"/>
      <c r="FU826" s="37"/>
      <c r="FV826" s="37"/>
      <c r="FW826" s="37"/>
      <c r="FX826" s="37"/>
      <c r="FY826" s="37"/>
      <c r="FZ826" s="37"/>
      <c r="GA826" s="194"/>
      <c r="GB826" s="194"/>
      <c r="GC826" s="194"/>
      <c r="GD826" s="194"/>
      <c r="GE826" s="194"/>
      <c r="GF826" s="194"/>
      <c r="GG826" s="194"/>
      <c r="GH826" s="194"/>
      <c r="GI826" s="194"/>
      <c r="GJ826" s="194"/>
      <c r="GK826" s="194"/>
      <c r="GL826" s="194"/>
      <c r="GM826" s="194">
        <f t="shared" si="77"/>
        <v>0</v>
      </c>
      <c r="GN826" s="194">
        <f t="shared" si="78"/>
        <v>0</v>
      </c>
      <c r="GO826" s="194"/>
      <c r="GP826" s="194"/>
      <c r="GQ826" s="194"/>
      <c r="GR826" s="194"/>
      <c r="GS826" s="194"/>
      <c r="GT826" s="194"/>
      <c r="GU826" s="194"/>
      <c r="GV826" s="194"/>
      <c r="GW826" s="194"/>
      <c r="GX826" s="194">
        <f t="shared" si="79"/>
        <v>0</v>
      </c>
      <c r="GY826" s="194"/>
      <c r="GZ826" s="194"/>
      <c r="HA826" s="194"/>
      <c r="HB826" s="194"/>
      <c r="HC826" s="194"/>
      <c r="HD826" s="194"/>
      <c r="HE826" s="194"/>
      <c r="HF826" s="194"/>
      <c r="HG826" s="194"/>
      <c r="HH826" s="194"/>
      <c r="HI826" s="194"/>
      <c r="HJ826" s="194"/>
      <c r="HK826" s="194"/>
      <c r="HL826" s="194"/>
      <c r="HM826" s="194"/>
      <c r="HN826" s="194"/>
      <c r="HO826" s="194"/>
      <c r="HP826" s="194"/>
      <c r="HQ826" s="194"/>
      <c r="HR826" s="194"/>
      <c r="HS826" s="194"/>
      <c r="HT826" s="194"/>
      <c r="HU826" s="194"/>
    </row>
    <row r="827" spans="1:229" x14ac:dyDescent="0.25">
      <c r="A827" s="17"/>
      <c r="B827" s="18"/>
      <c r="C827" s="18"/>
      <c r="D827" s="19"/>
      <c r="E827" s="18"/>
      <c r="F827" s="18"/>
      <c r="G827" s="36"/>
      <c r="H827" s="36"/>
      <c r="I827" s="36"/>
      <c r="J827" s="38"/>
      <c r="K827" s="38"/>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s="37"/>
      <c r="CU827" s="37"/>
      <c r="CV827" s="37"/>
      <c r="CW827" s="37"/>
      <c r="CX827" s="37"/>
      <c r="CY827" s="37"/>
      <c r="CZ827" s="37"/>
      <c r="DA827" s="37"/>
      <c r="DB827" s="37"/>
      <c r="DC827" s="37"/>
      <c r="DD827" s="37"/>
      <c r="DE827" s="37"/>
      <c r="DF827" s="37"/>
      <c r="DG827" s="37"/>
      <c r="DH827" s="37"/>
      <c r="DI827" s="37"/>
      <c r="DJ827" s="37"/>
      <c r="DK827" s="37"/>
      <c r="DL827" s="37"/>
      <c r="DM827" s="37"/>
      <c r="DN827" s="37"/>
      <c r="DO827" s="37"/>
      <c r="DP827" s="37"/>
      <c r="DQ827" s="37"/>
      <c r="DR827" s="37"/>
      <c r="DS827" s="37"/>
      <c r="DT827" s="37"/>
      <c r="DU827" s="37"/>
      <c r="DV827" s="37"/>
      <c r="DW827" s="37"/>
      <c r="DX827" s="37"/>
      <c r="DY827" s="37"/>
      <c r="DZ827" s="37"/>
      <c r="EA827" s="37"/>
      <c r="EB827" s="37"/>
      <c r="EC827" s="37"/>
      <c r="ED827" s="37"/>
      <c r="EE827" s="37"/>
      <c r="EF827" s="37"/>
      <c r="EG827" s="37"/>
      <c r="EH827" s="37"/>
      <c r="EI827" s="37"/>
      <c r="EJ827" s="37"/>
      <c r="EK827" s="37"/>
      <c r="EL827" s="37"/>
      <c r="EM827" s="37"/>
      <c r="EN827" s="37"/>
      <c r="EO827" s="37"/>
      <c r="EP827" s="37"/>
      <c r="EQ827" s="37"/>
      <c r="ER827" s="37"/>
      <c r="ES827" s="37"/>
      <c r="ET827" s="37"/>
      <c r="EU827" s="37"/>
      <c r="EV827" s="37"/>
      <c r="EW827" s="37"/>
      <c r="EX827" s="37"/>
      <c r="EY827" s="37"/>
      <c r="EZ827" s="37"/>
      <c r="FA827" s="37"/>
      <c r="FB827" s="37"/>
      <c r="FC827" s="37"/>
      <c r="FD827" s="37"/>
      <c r="FE827" s="37"/>
      <c r="FF827" s="37"/>
      <c r="FG827" s="37"/>
      <c r="FH827" s="37"/>
      <c r="FI827" s="37"/>
      <c r="FJ827" s="37"/>
      <c r="FK827" s="37"/>
      <c r="FL827" s="37"/>
      <c r="FM827" s="37"/>
      <c r="FN827" s="37"/>
      <c r="FO827" s="37"/>
      <c r="FP827" s="37"/>
      <c r="FQ827" s="37"/>
      <c r="FR827" s="37"/>
      <c r="FS827" s="37"/>
      <c r="FT827" s="37"/>
      <c r="FU827" s="37"/>
      <c r="FV827" s="37"/>
      <c r="FW827" s="37"/>
      <c r="FX827" s="37"/>
      <c r="FY827" s="37"/>
      <c r="FZ827" s="37"/>
      <c r="GA827" s="194"/>
      <c r="GB827" s="194"/>
      <c r="GC827" s="194"/>
      <c r="GD827" s="194"/>
      <c r="GE827" s="194"/>
      <c r="GF827" s="194"/>
      <c r="GG827" s="194"/>
      <c r="GH827" s="194"/>
      <c r="GI827" s="194"/>
      <c r="GJ827" s="194"/>
      <c r="GK827" s="194"/>
      <c r="GL827" s="194"/>
      <c r="GM827" s="194">
        <f t="shared" si="77"/>
        <v>0</v>
      </c>
      <c r="GN827" s="194">
        <f t="shared" si="78"/>
        <v>0</v>
      </c>
      <c r="GO827" s="194"/>
      <c r="GP827" s="194"/>
      <c r="GQ827" s="194"/>
      <c r="GR827" s="194"/>
      <c r="GS827" s="194"/>
      <c r="GT827" s="194"/>
      <c r="GU827" s="194"/>
      <c r="GV827" s="194"/>
      <c r="GW827" s="194"/>
      <c r="GX827" s="194">
        <f t="shared" si="79"/>
        <v>0</v>
      </c>
      <c r="GY827" s="194"/>
      <c r="GZ827" s="194"/>
      <c r="HA827" s="194"/>
      <c r="HB827" s="194"/>
      <c r="HC827" s="194"/>
      <c r="HD827" s="194"/>
      <c r="HE827" s="194"/>
      <c r="HF827" s="194"/>
      <c r="HG827" s="194"/>
      <c r="HH827" s="194"/>
      <c r="HI827" s="194"/>
      <c r="HJ827" s="194"/>
      <c r="HK827" s="194"/>
      <c r="HL827" s="194"/>
      <c r="HM827" s="194"/>
      <c r="HN827" s="194"/>
      <c r="HO827" s="194"/>
      <c r="HP827" s="194"/>
      <c r="HQ827" s="194"/>
      <c r="HR827" s="194"/>
      <c r="HS827" s="194"/>
      <c r="HT827" s="194"/>
      <c r="HU827" s="194"/>
    </row>
    <row r="828" spans="1:229" x14ac:dyDescent="0.25">
      <c r="A828" s="17"/>
      <c r="B828" s="18"/>
      <c r="C828" s="18"/>
      <c r="D828" s="19"/>
      <c r="E828" s="18"/>
      <c r="F828" s="18"/>
      <c r="G828" s="36"/>
      <c r="H828" s="36"/>
      <c r="I828" s="36"/>
      <c r="J828" s="38"/>
      <c r="K828" s="38"/>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s="37"/>
      <c r="CU828" s="37"/>
      <c r="CV828" s="37"/>
      <c r="CW828" s="37"/>
      <c r="CX828" s="37"/>
      <c r="CY828" s="37"/>
      <c r="CZ828" s="37"/>
      <c r="DA828" s="37"/>
      <c r="DB828" s="37"/>
      <c r="DC828" s="37"/>
      <c r="DD828" s="37"/>
      <c r="DE828" s="37"/>
      <c r="DF828" s="37"/>
      <c r="DG828" s="37"/>
      <c r="DH828" s="37"/>
      <c r="DI828" s="37"/>
      <c r="DJ828" s="37"/>
      <c r="DK828" s="37"/>
      <c r="DL828" s="37"/>
      <c r="DM828" s="37"/>
      <c r="DN828" s="37"/>
      <c r="DO828" s="37"/>
      <c r="DP828" s="37"/>
      <c r="DQ828" s="37"/>
      <c r="DR828" s="37"/>
      <c r="DS828" s="37"/>
      <c r="DT828" s="37"/>
      <c r="DU828" s="37"/>
      <c r="DV828" s="37"/>
      <c r="DW828" s="37"/>
      <c r="DX828" s="37"/>
      <c r="DY828" s="37"/>
      <c r="DZ828" s="37"/>
      <c r="EA828" s="37"/>
      <c r="EB828" s="37"/>
      <c r="EC828" s="37"/>
      <c r="ED828" s="37"/>
      <c r="EE828" s="37"/>
      <c r="EF828" s="37"/>
      <c r="EG828" s="37"/>
      <c r="EH828" s="37"/>
      <c r="EI828" s="37"/>
      <c r="EJ828" s="37"/>
      <c r="EK828" s="37"/>
      <c r="EL828" s="37"/>
      <c r="EM828" s="37"/>
      <c r="EN828" s="37"/>
      <c r="EO828" s="37"/>
      <c r="EP828" s="37"/>
      <c r="EQ828" s="37"/>
      <c r="ER828" s="37"/>
      <c r="ES828" s="37"/>
      <c r="ET828" s="37"/>
      <c r="EU828" s="37"/>
      <c r="EV828" s="37"/>
      <c r="EW828" s="37"/>
      <c r="EX828" s="37"/>
      <c r="EY828" s="37"/>
      <c r="EZ828" s="37"/>
      <c r="FA828" s="37"/>
      <c r="FB828" s="37"/>
      <c r="FC828" s="37"/>
      <c r="FD828" s="37"/>
      <c r="FE828" s="37"/>
      <c r="FF828" s="37"/>
      <c r="FG828" s="37"/>
      <c r="FH828" s="37"/>
      <c r="FI828" s="37"/>
      <c r="FJ828" s="37"/>
      <c r="FK828" s="37"/>
      <c r="FL828" s="37"/>
      <c r="FM828" s="37"/>
      <c r="FN828" s="37"/>
      <c r="FO828" s="37"/>
      <c r="FP828" s="37"/>
      <c r="FQ828" s="37"/>
      <c r="FR828" s="37"/>
      <c r="FS828" s="37"/>
      <c r="FT828" s="37"/>
      <c r="FU828" s="37"/>
      <c r="FV828" s="37"/>
      <c r="FW828" s="37"/>
      <c r="FX828" s="37"/>
      <c r="FY828" s="37"/>
      <c r="FZ828" s="37"/>
      <c r="GA828" s="194"/>
      <c r="GB828" s="194"/>
      <c r="GC828" s="194"/>
      <c r="GD828" s="194"/>
      <c r="GE828" s="194"/>
      <c r="GF828" s="194"/>
      <c r="GG828" s="194"/>
      <c r="GH828" s="194"/>
      <c r="GI828" s="194"/>
      <c r="GJ828" s="194"/>
      <c r="GK828" s="194"/>
      <c r="GL828" s="194"/>
      <c r="GM828" s="194">
        <f t="shared" si="77"/>
        <v>0</v>
      </c>
      <c r="GN828" s="194">
        <f t="shared" si="78"/>
        <v>0</v>
      </c>
      <c r="GO828" s="194"/>
      <c r="GP828" s="194"/>
      <c r="GQ828" s="194"/>
      <c r="GR828" s="194"/>
      <c r="GS828" s="194"/>
      <c r="GT828" s="194"/>
      <c r="GU828" s="194"/>
      <c r="GV828" s="194"/>
      <c r="GW828" s="194"/>
      <c r="GX828" s="194">
        <f t="shared" si="79"/>
        <v>0</v>
      </c>
      <c r="GY828" s="194"/>
      <c r="GZ828" s="194"/>
      <c r="HA828" s="194"/>
      <c r="HB828" s="194"/>
      <c r="HC828" s="194"/>
      <c r="HD828" s="194"/>
      <c r="HE828" s="194"/>
      <c r="HF828" s="194"/>
      <c r="HG828" s="194"/>
      <c r="HH828" s="194"/>
      <c r="HI828" s="194"/>
      <c r="HJ828" s="194"/>
      <c r="HK828" s="194"/>
      <c r="HL828" s="194"/>
      <c r="HM828" s="194"/>
      <c r="HN828" s="194"/>
      <c r="HO828" s="194"/>
      <c r="HP828" s="194"/>
      <c r="HQ828" s="194"/>
      <c r="HR828" s="194"/>
      <c r="HS828" s="194"/>
      <c r="HT828" s="194"/>
      <c r="HU828" s="194"/>
    </row>
    <row r="829" spans="1:229" x14ac:dyDescent="0.25">
      <c r="A829" s="17"/>
      <c r="B829" s="18"/>
      <c r="C829" s="18"/>
      <c r="D829" s="19"/>
      <c r="E829" s="18"/>
      <c r="F829" s="18"/>
      <c r="G829" s="36"/>
      <c r="H829" s="36"/>
      <c r="I829" s="36"/>
      <c r="J829" s="38"/>
      <c r="K829" s="38"/>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s="37"/>
      <c r="CU829" s="37"/>
      <c r="CV829" s="37"/>
      <c r="CW829" s="37"/>
      <c r="CX829" s="37"/>
      <c r="CY829" s="37"/>
      <c r="CZ829" s="37"/>
      <c r="DA829" s="37"/>
      <c r="DB829" s="37"/>
      <c r="DC829" s="37"/>
      <c r="DD829" s="37"/>
      <c r="DE829" s="37"/>
      <c r="DF829" s="37"/>
      <c r="DG829" s="37"/>
      <c r="DH829" s="37"/>
      <c r="DI829" s="37"/>
      <c r="DJ829" s="37"/>
      <c r="DK829" s="37"/>
      <c r="DL829" s="37"/>
      <c r="DM829" s="37"/>
      <c r="DN829" s="37"/>
      <c r="DO829" s="37"/>
      <c r="DP829" s="37"/>
      <c r="DQ829" s="37"/>
      <c r="DR829" s="37"/>
      <c r="DS829" s="37"/>
      <c r="DT829" s="37"/>
      <c r="DU829" s="37"/>
      <c r="DV829" s="37"/>
      <c r="DW829" s="37"/>
      <c r="DX829" s="37"/>
      <c r="DY829" s="37"/>
      <c r="DZ829" s="37"/>
      <c r="EA829" s="37"/>
      <c r="EB829" s="37"/>
      <c r="EC829" s="37"/>
      <c r="ED829" s="37"/>
      <c r="EE829" s="37"/>
      <c r="EF829" s="37"/>
      <c r="EG829" s="37"/>
      <c r="EH829" s="37"/>
      <c r="EI829" s="37"/>
      <c r="EJ829" s="37"/>
      <c r="EK829" s="37"/>
      <c r="EL829" s="37"/>
      <c r="EM829" s="37"/>
      <c r="EN829" s="37"/>
      <c r="EO829" s="37"/>
      <c r="EP829" s="37"/>
      <c r="EQ829" s="37"/>
      <c r="ER829" s="37"/>
      <c r="ES829" s="37"/>
      <c r="ET829" s="37"/>
      <c r="EU829" s="37"/>
      <c r="EV829" s="37"/>
      <c r="EW829" s="37"/>
      <c r="EX829" s="37"/>
      <c r="EY829" s="37"/>
      <c r="EZ829" s="37"/>
      <c r="FA829" s="37"/>
      <c r="FB829" s="37"/>
      <c r="FC829" s="37"/>
      <c r="FD829" s="37"/>
      <c r="FE829" s="37"/>
      <c r="FF829" s="37"/>
      <c r="FG829" s="37"/>
      <c r="FH829" s="37"/>
      <c r="FI829" s="37"/>
      <c r="FJ829" s="37"/>
      <c r="FK829" s="37"/>
      <c r="FL829" s="37"/>
      <c r="FM829" s="37"/>
      <c r="FN829" s="37"/>
      <c r="FO829" s="37"/>
      <c r="FP829" s="37"/>
      <c r="FQ829" s="37"/>
      <c r="FR829" s="37"/>
      <c r="FS829" s="37"/>
      <c r="FT829" s="37"/>
      <c r="FU829" s="37"/>
      <c r="FV829" s="37"/>
      <c r="FW829" s="37"/>
      <c r="FX829" s="37"/>
      <c r="FY829" s="37"/>
      <c r="FZ829" s="37"/>
      <c r="GA829" s="194"/>
      <c r="GB829" s="194"/>
      <c r="GC829" s="194"/>
      <c r="GD829" s="194"/>
      <c r="GE829" s="194"/>
      <c r="GF829" s="194"/>
      <c r="GG829" s="194"/>
      <c r="GH829" s="194"/>
      <c r="GI829" s="194"/>
      <c r="GJ829" s="194"/>
      <c r="GK829" s="194"/>
      <c r="GL829" s="194"/>
      <c r="GM829" s="194">
        <f t="shared" si="77"/>
        <v>0</v>
      </c>
      <c r="GN829" s="194">
        <f t="shared" si="78"/>
        <v>0</v>
      </c>
      <c r="GO829" s="194"/>
      <c r="GP829" s="194"/>
      <c r="GQ829" s="194"/>
      <c r="GR829" s="194"/>
      <c r="GS829" s="194"/>
      <c r="GT829" s="194"/>
      <c r="GU829" s="194"/>
      <c r="GV829" s="194"/>
      <c r="GW829" s="194"/>
      <c r="GX829" s="194">
        <f t="shared" si="79"/>
        <v>0</v>
      </c>
      <c r="GY829" s="194"/>
      <c r="GZ829" s="194"/>
      <c r="HA829" s="194"/>
      <c r="HB829" s="194"/>
      <c r="HC829" s="194"/>
      <c r="HD829" s="194"/>
      <c r="HE829" s="194"/>
      <c r="HF829" s="194"/>
      <c r="HG829" s="194"/>
      <c r="HH829" s="194"/>
      <c r="HI829" s="194"/>
      <c r="HJ829" s="194"/>
      <c r="HK829" s="194"/>
      <c r="HL829" s="194"/>
      <c r="HM829" s="194"/>
      <c r="HN829" s="194"/>
      <c r="HO829" s="194"/>
      <c r="HP829" s="194"/>
      <c r="HQ829" s="194"/>
      <c r="HR829" s="194"/>
      <c r="HS829" s="194"/>
      <c r="HT829" s="194"/>
      <c r="HU829" s="194"/>
    </row>
    <row r="830" spans="1:229" x14ac:dyDescent="0.25">
      <c r="A830" s="17"/>
      <c r="B830" s="18"/>
      <c r="C830" s="18"/>
      <c r="D830" s="19"/>
      <c r="E830" s="18"/>
      <c r="F830" s="18"/>
      <c r="G830" s="36"/>
      <c r="H830" s="36"/>
      <c r="I830" s="36"/>
      <c r="J830" s="38"/>
      <c r="K830" s="38"/>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c r="CT830" s="37"/>
      <c r="CU830" s="37"/>
      <c r="CV830" s="37"/>
      <c r="CW830" s="37"/>
      <c r="CX830" s="37"/>
      <c r="CY830" s="37"/>
      <c r="CZ830" s="37"/>
      <c r="DA830" s="37"/>
      <c r="DB830" s="37"/>
      <c r="DC830" s="37"/>
      <c r="DD830" s="37"/>
      <c r="DE830" s="37"/>
      <c r="DF830" s="37"/>
      <c r="DG830" s="37"/>
      <c r="DH830" s="37"/>
      <c r="DI830" s="37"/>
      <c r="DJ830" s="37"/>
      <c r="DK830" s="37"/>
      <c r="DL830" s="37"/>
      <c r="DM830" s="37"/>
      <c r="DN830" s="37"/>
      <c r="DO830" s="37"/>
      <c r="DP830" s="37"/>
      <c r="DQ830" s="37"/>
      <c r="DR830" s="37"/>
      <c r="DS830" s="37"/>
      <c r="DT830" s="37"/>
      <c r="DU830" s="37"/>
      <c r="DV830" s="37"/>
      <c r="DW830" s="37"/>
      <c r="DX830" s="37"/>
      <c r="DY830" s="37"/>
      <c r="DZ830" s="37"/>
      <c r="EA830" s="37"/>
      <c r="EB830" s="37"/>
      <c r="EC830" s="37"/>
      <c r="ED830" s="37"/>
      <c r="EE830" s="37"/>
      <c r="EF830" s="37"/>
      <c r="EG830" s="37"/>
      <c r="EH830" s="37"/>
      <c r="EI830" s="37"/>
      <c r="EJ830" s="37"/>
      <c r="EK830" s="37"/>
      <c r="EL830" s="37"/>
      <c r="EM830" s="37"/>
      <c r="EN830" s="37"/>
      <c r="EO830" s="37"/>
      <c r="EP830" s="37"/>
      <c r="EQ830" s="37"/>
      <c r="ER830" s="37"/>
      <c r="ES830" s="37"/>
      <c r="ET830" s="37"/>
      <c r="EU830" s="37"/>
      <c r="EV830" s="37"/>
      <c r="EW830" s="37"/>
      <c r="EX830" s="37"/>
      <c r="EY830" s="37"/>
      <c r="EZ830" s="37"/>
      <c r="FA830" s="37"/>
      <c r="FB830" s="37"/>
      <c r="FC830" s="37"/>
      <c r="FD830" s="37"/>
      <c r="FE830" s="37"/>
      <c r="FF830" s="37"/>
      <c r="FG830" s="37"/>
      <c r="FH830" s="37"/>
      <c r="FI830" s="37"/>
      <c r="FJ830" s="37"/>
      <c r="FK830" s="37"/>
      <c r="FL830" s="37"/>
      <c r="FM830" s="37"/>
      <c r="FN830" s="37"/>
      <c r="FO830" s="37"/>
      <c r="FP830" s="37"/>
      <c r="FQ830" s="37"/>
      <c r="FR830" s="37"/>
      <c r="FS830" s="37"/>
      <c r="FT830" s="37"/>
      <c r="FU830" s="37"/>
      <c r="FV830" s="37"/>
      <c r="FW830" s="37"/>
      <c r="FX830" s="37"/>
      <c r="FY830" s="37"/>
      <c r="FZ830" s="37"/>
      <c r="GA830" s="194"/>
      <c r="GB830" s="194"/>
      <c r="GC830" s="194"/>
      <c r="GD830" s="194"/>
      <c r="GE830" s="194"/>
      <c r="GF830" s="194"/>
      <c r="GG830" s="194"/>
      <c r="GH830" s="194"/>
      <c r="GI830" s="194"/>
      <c r="GJ830" s="194"/>
      <c r="GK830" s="194"/>
      <c r="GL830" s="194"/>
      <c r="GM830" s="194">
        <f t="shared" si="77"/>
        <v>0</v>
      </c>
      <c r="GN830" s="194">
        <f t="shared" si="78"/>
        <v>0</v>
      </c>
      <c r="GO830" s="194"/>
      <c r="GP830" s="194"/>
      <c r="GQ830" s="194"/>
      <c r="GR830" s="194"/>
      <c r="GS830" s="194"/>
      <c r="GT830" s="194"/>
      <c r="GU830" s="194"/>
      <c r="GV830" s="194"/>
      <c r="GW830" s="194"/>
      <c r="GX830" s="194">
        <f t="shared" si="79"/>
        <v>0</v>
      </c>
      <c r="GY830" s="194"/>
      <c r="GZ830" s="194"/>
      <c r="HA830" s="194"/>
      <c r="HB830" s="194"/>
      <c r="HC830" s="194"/>
      <c r="HD830" s="194"/>
      <c r="HE830" s="194"/>
      <c r="HF830" s="194"/>
      <c r="HG830" s="194"/>
      <c r="HH830" s="194"/>
      <c r="HI830" s="194"/>
      <c r="HJ830" s="194"/>
      <c r="HK830" s="194"/>
      <c r="HL830" s="194"/>
      <c r="HM830" s="194"/>
      <c r="HN830" s="194"/>
      <c r="HO830" s="194"/>
      <c r="HP830" s="194"/>
      <c r="HQ830" s="194"/>
      <c r="HR830" s="194"/>
      <c r="HS830" s="194"/>
      <c r="HT830" s="194"/>
      <c r="HU830" s="194"/>
    </row>
    <row r="831" spans="1:229" x14ac:dyDescent="0.25">
      <c r="A831" s="17"/>
      <c r="B831" s="18"/>
      <c r="C831" s="18"/>
      <c r="D831" s="19"/>
      <c r="E831" s="18"/>
      <c r="F831" s="18"/>
      <c r="G831" s="36"/>
      <c r="H831" s="36"/>
      <c r="I831" s="36"/>
      <c r="J831" s="38"/>
      <c r="K831" s="38"/>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c r="CT831" s="37"/>
      <c r="CU831" s="37"/>
      <c r="CV831" s="37"/>
      <c r="CW831" s="37"/>
      <c r="CX831" s="37"/>
      <c r="CY831" s="37"/>
      <c r="CZ831" s="37"/>
      <c r="DA831" s="37"/>
      <c r="DB831" s="37"/>
      <c r="DC831" s="37"/>
      <c r="DD831" s="37"/>
      <c r="DE831" s="37"/>
      <c r="DF831" s="37"/>
      <c r="DG831" s="37"/>
      <c r="DH831" s="37"/>
      <c r="DI831" s="37"/>
      <c r="DJ831" s="37"/>
      <c r="DK831" s="37"/>
      <c r="DL831" s="37"/>
      <c r="DM831" s="37"/>
      <c r="DN831" s="37"/>
      <c r="DO831" s="37"/>
      <c r="DP831" s="37"/>
      <c r="DQ831" s="37"/>
      <c r="DR831" s="37"/>
      <c r="DS831" s="37"/>
      <c r="DT831" s="37"/>
      <c r="DU831" s="37"/>
      <c r="DV831" s="37"/>
      <c r="DW831" s="37"/>
      <c r="DX831" s="37"/>
      <c r="DY831" s="37"/>
      <c r="DZ831" s="37"/>
      <c r="EA831" s="37"/>
      <c r="EB831" s="37"/>
      <c r="EC831" s="37"/>
      <c r="ED831" s="37"/>
      <c r="EE831" s="37"/>
      <c r="EF831" s="37"/>
      <c r="EG831" s="37"/>
      <c r="EH831" s="37"/>
      <c r="EI831" s="37"/>
      <c r="EJ831" s="37"/>
      <c r="EK831" s="37"/>
      <c r="EL831" s="37"/>
      <c r="EM831" s="37"/>
      <c r="EN831" s="37"/>
      <c r="EO831" s="37"/>
      <c r="EP831" s="37"/>
      <c r="EQ831" s="37"/>
      <c r="ER831" s="37"/>
      <c r="ES831" s="37"/>
      <c r="ET831" s="37"/>
      <c r="EU831" s="37"/>
      <c r="EV831" s="37"/>
      <c r="EW831" s="37"/>
      <c r="EX831" s="37"/>
      <c r="EY831" s="37"/>
      <c r="EZ831" s="37"/>
      <c r="FA831" s="37"/>
      <c r="FB831" s="37"/>
      <c r="FC831" s="37"/>
      <c r="FD831" s="37"/>
      <c r="FE831" s="37"/>
      <c r="FF831" s="37"/>
      <c r="FG831" s="37"/>
      <c r="FH831" s="37"/>
      <c r="FI831" s="37"/>
      <c r="FJ831" s="37"/>
      <c r="FK831" s="37"/>
      <c r="FL831" s="37"/>
      <c r="FM831" s="37"/>
      <c r="FN831" s="37"/>
      <c r="FO831" s="37"/>
      <c r="FP831" s="37"/>
      <c r="FQ831" s="37"/>
      <c r="FR831" s="37"/>
      <c r="FS831" s="37"/>
      <c r="FT831" s="37"/>
      <c r="FU831" s="37"/>
      <c r="FV831" s="37"/>
      <c r="FW831" s="37"/>
      <c r="FX831" s="37"/>
      <c r="FY831" s="37"/>
      <c r="FZ831" s="37"/>
      <c r="GA831" s="194"/>
      <c r="GB831" s="194"/>
      <c r="GC831" s="194"/>
      <c r="GD831" s="194"/>
      <c r="GE831" s="194"/>
      <c r="GF831" s="194"/>
      <c r="GG831" s="194"/>
      <c r="GH831" s="194"/>
      <c r="GI831" s="194"/>
      <c r="GJ831" s="194"/>
      <c r="GK831" s="194"/>
      <c r="GL831" s="194"/>
      <c r="GM831" s="194">
        <f t="shared" si="77"/>
        <v>0</v>
      </c>
      <c r="GN831" s="194">
        <f t="shared" si="78"/>
        <v>0</v>
      </c>
      <c r="GO831" s="194"/>
      <c r="GP831" s="194"/>
      <c r="GQ831" s="194"/>
      <c r="GR831" s="194"/>
      <c r="GS831" s="194"/>
      <c r="GT831" s="194"/>
      <c r="GU831" s="194"/>
      <c r="GV831" s="194"/>
      <c r="GW831" s="194"/>
      <c r="GX831" s="194">
        <f t="shared" si="79"/>
        <v>0</v>
      </c>
      <c r="GY831" s="194"/>
      <c r="GZ831" s="194"/>
      <c r="HA831" s="194"/>
      <c r="HB831" s="194"/>
      <c r="HC831" s="194"/>
      <c r="HD831" s="194"/>
      <c r="HE831" s="194"/>
      <c r="HF831" s="194"/>
      <c r="HG831" s="194"/>
      <c r="HH831" s="194"/>
      <c r="HI831" s="194"/>
      <c r="HJ831" s="194"/>
      <c r="HK831" s="194"/>
      <c r="HL831" s="194"/>
      <c r="HM831" s="194"/>
      <c r="HN831" s="194"/>
      <c r="HO831" s="194"/>
      <c r="HP831" s="194"/>
      <c r="HQ831" s="194"/>
      <c r="HR831" s="194"/>
      <c r="HS831" s="194"/>
      <c r="HT831" s="194"/>
      <c r="HU831" s="194"/>
    </row>
    <row r="832" spans="1:229" x14ac:dyDescent="0.25">
      <c r="A832" s="17"/>
      <c r="B832" s="18"/>
      <c r="C832" s="18"/>
      <c r="D832" s="19"/>
      <c r="E832" s="18"/>
      <c r="F832" s="18"/>
      <c r="G832" s="36"/>
      <c r="H832" s="36"/>
      <c r="I832" s="36"/>
      <c r="J832" s="38"/>
      <c r="K832" s="38"/>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c r="CT832" s="37"/>
      <c r="CU832" s="37"/>
      <c r="CV832" s="37"/>
      <c r="CW832" s="37"/>
      <c r="CX832" s="37"/>
      <c r="CY832" s="37"/>
      <c r="CZ832" s="37"/>
      <c r="DA832" s="37"/>
      <c r="DB832" s="37"/>
      <c r="DC832" s="37"/>
      <c r="DD832" s="37"/>
      <c r="DE832" s="37"/>
      <c r="DF832" s="37"/>
      <c r="DG832" s="37"/>
      <c r="DH832" s="37"/>
      <c r="DI832" s="37"/>
      <c r="DJ832" s="37"/>
      <c r="DK832" s="37"/>
      <c r="DL832" s="37"/>
      <c r="DM832" s="37"/>
      <c r="DN832" s="37"/>
      <c r="DO832" s="37"/>
      <c r="DP832" s="37"/>
      <c r="DQ832" s="37"/>
      <c r="DR832" s="37"/>
      <c r="DS832" s="37"/>
      <c r="DT832" s="37"/>
      <c r="DU832" s="37"/>
      <c r="DV832" s="37"/>
      <c r="DW832" s="37"/>
      <c r="DX832" s="37"/>
      <c r="DY832" s="37"/>
      <c r="DZ832" s="37"/>
      <c r="EA832" s="37"/>
      <c r="EB832" s="37"/>
      <c r="EC832" s="37"/>
      <c r="ED832" s="37"/>
      <c r="EE832" s="37"/>
      <c r="EF832" s="37"/>
      <c r="EG832" s="37"/>
      <c r="EH832" s="37"/>
      <c r="EI832" s="37"/>
      <c r="EJ832" s="37"/>
      <c r="EK832" s="37"/>
      <c r="EL832" s="37"/>
      <c r="EM832" s="37"/>
      <c r="EN832" s="37"/>
      <c r="EO832" s="37"/>
      <c r="EP832" s="37"/>
      <c r="EQ832" s="37"/>
      <c r="ER832" s="37"/>
      <c r="ES832" s="37"/>
      <c r="ET832" s="37"/>
      <c r="EU832" s="37"/>
      <c r="EV832" s="37"/>
      <c r="EW832" s="37"/>
      <c r="EX832" s="37"/>
      <c r="EY832" s="37"/>
      <c r="EZ832" s="37"/>
      <c r="FA832" s="37"/>
      <c r="FB832" s="37"/>
      <c r="FC832" s="37"/>
      <c r="FD832" s="37"/>
      <c r="FE832" s="37"/>
      <c r="FF832" s="37"/>
      <c r="FG832" s="37"/>
      <c r="FH832" s="37"/>
      <c r="FI832" s="37"/>
      <c r="FJ832" s="37"/>
      <c r="FK832" s="37"/>
      <c r="FL832" s="37"/>
      <c r="FM832" s="37"/>
      <c r="FN832" s="37"/>
      <c r="FO832" s="37"/>
      <c r="FP832" s="37"/>
      <c r="FQ832" s="37"/>
      <c r="FR832" s="37"/>
      <c r="FS832" s="37"/>
      <c r="FT832" s="37"/>
      <c r="FU832" s="37"/>
      <c r="FV832" s="37"/>
      <c r="FW832" s="37"/>
      <c r="FX832" s="37"/>
      <c r="FY832" s="37"/>
      <c r="FZ832" s="37"/>
      <c r="GA832" s="194"/>
      <c r="GB832" s="194"/>
      <c r="GC832" s="194"/>
      <c r="GD832" s="194"/>
      <c r="GE832" s="194"/>
      <c r="GF832" s="194"/>
      <c r="GG832" s="194"/>
      <c r="GH832" s="194"/>
      <c r="GI832" s="194"/>
      <c r="GJ832" s="194"/>
      <c r="GK832" s="194"/>
      <c r="GL832" s="194"/>
      <c r="GM832" s="194">
        <f t="shared" si="77"/>
        <v>0</v>
      </c>
      <c r="GN832" s="194">
        <f t="shared" si="78"/>
        <v>0</v>
      </c>
      <c r="GO832" s="194"/>
      <c r="GP832" s="194"/>
      <c r="GQ832" s="194"/>
      <c r="GR832" s="194"/>
      <c r="GS832" s="194"/>
      <c r="GT832" s="194"/>
      <c r="GU832" s="194"/>
      <c r="GV832" s="194"/>
      <c r="GW832" s="194"/>
      <c r="GX832" s="194">
        <f t="shared" si="79"/>
        <v>0</v>
      </c>
      <c r="GY832" s="194"/>
      <c r="GZ832" s="194"/>
      <c r="HA832" s="194"/>
      <c r="HB832" s="194"/>
      <c r="HC832" s="194"/>
      <c r="HD832" s="194"/>
      <c r="HE832" s="194"/>
      <c r="HF832" s="194"/>
      <c r="HG832" s="194"/>
      <c r="HH832" s="194"/>
      <c r="HI832" s="194"/>
      <c r="HJ832" s="194"/>
      <c r="HK832" s="194"/>
      <c r="HL832" s="194"/>
      <c r="HM832" s="194"/>
      <c r="HN832" s="194"/>
      <c r="HO832" s="194"/>
      <c r="HP832" s="194"/>
      <c r="HQ832" s="194"/>
      <c r="HR832" s="194"/>
      <c r="HS832" s="194"/>
      <c r="HT832" s="194"/>
      <c r="HU832" s="194"/>
    </row>
    <row r="833" spans="1:229" x14ac:dyDescent="0.25">
      <c r="A833" s="17"/>
      <c r="B833" s="18"/>
      <c r="C833" s="18"/>
      <c r="D833" s="19"/>
      <c r="E833" s="18"/>
      <c r="F833" s="18"/>
      <c r="G833" s="36"/>
      <c r="H833" s="36"/>
      <c r="I833" s="36"/>
      <c r="J833" s="38"/>
      <c r="K833" s="38"/>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c r="CT833" s="37"/>
      <c r="CU833" s="37"/>
      <c r="CV833" s="37"/>
      <c r="CW833" s="37"/>
      <c r="CX833" s="37"/>
      <c r="CY833" s="37"/>
      <c r="CZ833" s="37"/>
      <c r="DA833" s="37"/>
      <c r="DB833" s="37"/>
      <c r="DC833" s="37"/>
      <c r="DD833" s="37"/>
      <c r="DE833" s="37"/>
      <c r="DF833" s="37"/>
      <c r="DG833" s="37"/>
      <c r="DH833" s="37"/>
      <c r="DI833" s="37"/>
      <c r="DJ833" s="37"/>
      <c r="DK833" s="37"/>
      <c r="DL833" s="37"/>
      <c r="DM833" s="37"/>
      <c r="DN833" s="37"/>
      <c r="DO833" s="37"/>
      <c r="DP833" s="37"/>
      <c r="DQ833" s="37"/>
      <c r="DR833" s="37"/>
      <c r="DS833" s="37"/>
      <c r="DT833" s="37"/>
      <c r="DU833" s="37"/>
      <c r="DV833" s="37"/>
      <c r="DW833" s="37"/>
      <c r="DX833" s="37"/>
      <c r="DY833" s="37"/>
      <c r="DZ833" s="37"/>
      <c r="EA833" s="37"/>
      <c r="EB833" s="37"/>
      <c r="EC833" s="37"/>
      <c r="ED833" s="37"/>
      <c r="EE833" s="37"/>
      <c r="EF833" s="37"/>
      <c r="EG833" s="37"/>
      <c r="EH833" s="37"/>
      <c r="EI833" s="37"/>
      <c r="EJ833" s="37"/>
      <c r="EK833" s="37"/>
      <c r="EL833" s="37"/>
      <c r="EM833" s="37"/>
      <c r="EN833" s="37"/>
      <c r="EO833" s="37"/>
      <c r="EP833" s="37"/>
      <c r="EQ833" s="37"/>
      <c r="ER833" s="37"/>
      <c r="ES833" s="37"/>
      <c r="ET833" s="37"/>
      <c r="EU833" s="37"/>
      <c r="EV833" s="37"/>
      <c r="EW833" s="37"/>
      <c r="EX833" s="37"/>
      <c r="EY833" s="37"/>
      <c r="EZ833" s="37"/>
      <c r="FA833" s="37"/>
      <c r="FB833" s="37"/>
      <c r="FC833" s="37"/>
      <c r="FD833" s="37"/>
      <c r="FE833" s="37"/>
      <c r="FF833" s="37"/>
      <c r="FG833" s="37"/>
      <c r="FH833" s="37"/>
      <c r="FI833" s="37"/>
      <c r="FJ833" s="37"/>
      <c r="FK833" s="37"/>
      <c r="FL833" s="37"/>
      <c r="FM833" s="37"/>
      <c r="FN833" s="37"/>
      <c r="FO833" s="37"/>
      <c r="FP833" s="37"/>
      <c r="FQ833" s="37"/>
      <c r="FR833" s="37"/>
      <c r="FS833" s="37"/>
      <c r="FT833" s="37"/>
      <c r="FU833" s="37"/>
      <c r="FV833" s="37"/>
      <c r="FW833" s="37"/>
      <c r="FX833" s="37"/>
      <c r="FY833" s="37"/>
      <c r="FZ833" s="37"/>
      <c r="GA833" s="194"/>
      <c r="GB833" s="194"/>
      <c r="GC833" s="194"/>
      <c r="GD833" s="194"/>
      <c r="GE833" s="194"/>
      <c r="GF833" s="194"/>
      <c r="GG833" s="194"/>
      <c r="GH833" s="194"/>
      <c r="GI833" s="194"/>
      <c r="GJ833" s="194"/>
      <c r="GK833" s="194"/>
      <c r="GL833" s="194"/>
      <c r="GM833" s="194">
        <f t="shared" si="77"/>
        <v>0</v>
      </c>
      <c r="GN833" s="194">
        <f t="shared" si="78"/>
        <v>0</v>
      </c>
      <c r="GO833" s="194"/>
      <c r="GP833" s="194"/>
      <c r="GQ833" s="194"/>
      <c r="GR833" s="194"/>
      <c r="GS833" s="194"/>
      <c r="GT833" s="194"/>
      <c r="GU833" s="194"/>
      <c r="GV833" s="194"/>
      <c r="GW833" s="194"/>
      <c r="GX833" s="194">
        <f t="shared" si="79"/>
        <v>0</v>
      </c>
      <c r="GY833" s="194"/>
      <c r="GZ833" s="194"/>
      <c r="HA833" s="194"/>
      <c r="HB833" s="194"/>
      <c r="HC833" s="194"/>
      <c r="HD833" s="194"/>
      <c r="HE833" s="194"/>
      <c r="HF833" s="194"/>
      <c r="HG833" s="194"/>
      <c r="HH833" s="194"/>
      <c r="HI833" s="194"/>
      <c r="HJ833" s="194"/>
      <c r="HK833" s="194"/>
      <c r="HL833" s="194"/>
      <c r="HM833" s="194"/>
      <c r="HN833" s="194"/>
      <c r="HO833" s="194"/>
      <c r="HP833" s="194"/>
      <c r="HQ833" s="194"/>
      <c r="HR833" s="194"/>
      <c r="HS833" s="194"/>
      <c r="HT833" s="194"/>
      <c r="HU833" s="194"/>
    </row>
    <row r="834" spans="1:229" x14ac:dyDescent="0.25">
      <c r="A834" s="17"/>
      <c r="B834" s="18"/>
      <c r="C834" s="18"/>
      <c r="D834" s="19"/>
      <c r="E834" s="18"/>
      <c r="F834" s="18"/>
      <c r="G834" s="36"/>
      <c r="H834" s="36"/>
      <c r="I834" s="36"/>
      <c r="J834" s="38"/>
      <c r="K834" s="38"/>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c r="DW834" s="37"/>
      <c r="DX834" s="37"/>
      <c r="DY834" s="37"/>
      <c r="DZ834" s="37"/>
      <c r="EA834" s="37"/>
      <c r="EB834" s="37"/>
      <c r="EC834" s="37"/>
      <c r="ED834" s="37"/>
      <c r="EE834" s="37"/>
      <c r="EF834" s="37"/>
      <c r="EG834" s="37"/>
      <c r="EH834" s="37"/>
      <c r="EI834" s="37"/>
      <c r="EJ834" s="37"/>
      <c r="EK834" s="37"/>
      <c r="EL834" s="37"/>
      <c r="EM834" s="37"/>
      <c r="EN834" s="37"/>
      <c r="EO834" s="37"/>
      <c r="EP834" s="37"/>
      <c r="EQ834" s="37"/>
      <c r="ER834" s="37"/>
      <c r="ES834" s="37"/>
      <c r="ET834" s="37"/>
      <c r="EU834" s="37"/>
      <c r="EV834" s="37"/>
      <c r="EW834" s="37"/>
      <c r="EX834" s="37"/>
      <c r="EY834" s="37"/>
      <c r="EZ834" s="37"/>
      <c r="FA834" s="37"/>
      <c r="FB834" s="37"/>
      <c r="FC834" s="37"/>
      <c r="FD834" s="37"/>
      <c r="FE834" s="37"/>
      <c r="FF834" s="37"/>
      <c r="FG834" s="37"/>
      <c r="FH834" s="37"/>
      <c r="FI834" s="37"/>
      <c r="FJ834" s="37"/>
      <c r="FK834" s="37"/>
      <c r="FL834" s="37"/>
      <c r="FM834" s="37"/>
      <c r="FN834" s="37"/>
      <c r="FO834" s="37"/>
      <c r="FP834" s="37"/>
      <c r="FQ834" s="37"/>
      <c r="FR834" s="37"/>
      <c r="FS834" s="37"/>
      <c r="FT834" s="37"/>
      <c r="FU834" s="37"/>
      <c r="FV834" s="37"/>
      <c r="FW834" s="37"/>
      <c r="FX834" s="37"/>
      <c r="FY834" s="37"/>
      <c r="FZ834" s="37"/>
      <c r="GA834" s="194"/>
      <c r="GB834" s="194"/>
      <c r="GC834" s="194"/>
      <c r="GD834" s="194"/>
      <c r="GE834" s="194"/>
      <c r="GF834" s="194"/>
      <c r="GG834" s="194"/>
      <c r="GH834" s="194"/>
      <c r="GI834" s="194"/>
      <c r="GJ834" s="194"/>
      <c r="GK834" s="194"/>
      <c r="GL834" s="194"/>
      <c r="GM834" s="194">
        <f t="shared" si="77"/>
        <v>0</v>
      </c>
      <c r="GN834" s="194">
        <f t="shared" si="78"/>
        <v>0</v>
      </c>
      <c r="GO834" s="194"/>
      <c r="GP834" s="194"/>
      <c r="GQ834" s="194"/>
      <c r="GR834" s="194"/>
      <c r="GS834" s="194"/>
      <c r="GT834" s="194"/>
      <c r="GU834" s="194"/>
      <c r="GV834" s="194"/>
      <c r="GW834" s="194"/>
      <c r="GX834" s="194">
        <f t="shared" si="79"/>
        <v>0</v>
      </c>
      <c r="GY834" s="194"/>
      <c r="GZ834" s="194"/>
      <c r="HA834" s="194"/>
      <c r="HB834" s="194"/>
      <c r="HC834" s="194"/>
      <c r="HD834" s="194"/>
      <c r="HE834" s="194"/>
      <c r="HF834" s="194"/>
      <c r="HG834" s="194"/>
      <c r="HH834" s="194"/>
      <c r="HI834" s="194"/>
      <c r="HJ834" s="194"/>
      <c r="HK834" s="194"/>
      <c r="HL834" s="194"/>
      <c r="HM834" s="194"/>
      <c r="HN834" s="194"/>
      <c r="HO834" s="194"/>
      <c r="HP834" s="194"/>
      <c r="HQ834" s="194"/>
      <c r="HR834" s="194"/>
      <c r="HS834" s="194"/>
      <c r="HT834" s="194"/>
      <c r="HU834" s="194"/>
    </row>
    <row r="835" spans="1:229" x14ac:dyDescent="0.25">
      <c r="A835" s="17"/>
      <c r="B835" s="18"/>
      <c r="C835" s="18"/>
      <c r="D835" s="19"/>
      <c r="E835" s="18"/>
      <c r="F835" s="18"/>
      <c r="G835" s="36"/>
      <c r="H835" s="36"/>
      <c r="I835" s="36"/>
      <c r="J835" s="38"/>
      <c r="K835" s="38"/>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c r="DW835" s="37"/>
      <c r="DX835" s="37"/>
      <c r="DY835" s="37"/>
      <c r="DZ835" s="37"/>
      <c r="EA835" s="37"/>
      <c r="EB835" s="37"/>
      <c r="EC835" s="37"/>
      <c r="ED835" s="37"/>
      <c r="EE835" s="37"/>
      <c r="EF835" s="37"/>
      <c r="EG835" s="37"/>
      <c r="EH835" s="37"/>
      <c r="EI835" s="37"/>
      <c r="EJ835" s="37"/>
      <c r="EK835" s="37"/>
      <c r="EL835" s="37"/>
      <c r="EM835" s="37"/>
      <c r="EN835" s="37"/>
      <c r="EO835" s="37"/>
      <c r="EP835" s="37"/>
      <c r="EQ835" s="37"/>
      <c r="ER835" s="37"/>
      <c r="ES835" s="37"/>
      <c r="ET835" s="37"/>
      <c r="EU835" s="37"/>
      <c r="EV835" s="37"/>
      <c r="EW835" s="37"/>
      <c r="EX835" s="37"/>
      <c r="EY835" s="37"/>
      <c r="EZ835" s="37"/>
      <c r="FA835" s="37"/>
      <c r="FB835" s="37"/>
      <c r="FC835" s="37"/>
      <c r="FD835" s="37"/>
      <c r="FE835" s="37"/>
      <c r="FF835" s="37"/>
      <c r="FG835" s="37"/>
      <c r="FH835" s="37"/>
      <c r="FI835" s="37"/>
      <c r="FJ835" s="37"/>
      <c r="FK835" s="37"/>
      <c r="FL835" s="37"/>
      <c r="FM835" s="37"/>
      <c r="FN835" s="37"/>
      <c r="FO835" s="37"/>
      <c r="FP835" s="37"/>
      <c r="FQ835" s="37"/>
      <c r="FR835" s="37"/>
      <c r="FS835" s="37"/>
      <c r="FT835" s="37"/>
      <c r="FU835" s="37"/>
      <c r="FV835" s="37"/>
      <c r="FW835" s="37"/>
      <c r="FX835" s="37"/>
      <c r="FY835" s="37"/>
      <c r="FZ835" s="37"/>
      <c r="GA835" s="194"/>
      <c r="GB835" s="194"/>
      <c r="GC835" s="194"/>
      <c r="GD835" s="194"/>
      <c r="GE835" s="194"/>
      <c r="GF835" s="194"/>
      <c r="GG835" s="194"/>
      <c r="GH835" s="194"/>
      <c r="GI835" s="194"/>
      <c r="GJ835" s="194"/>
      <c r="GK835" s="194"/>
      <c r="GL835" s="194"/>
      <c r="GM835" s="194">
        <f t="shared" si="77"/>
        <v>0</v>
      </c>
      <c r="GN835" s="194">
        <f t="shared" si="78"/>
        <v>0</v>
      </c>
      <c r="GO835" s="194"/>
      <c r="GP835" s="194"/>
      <c r="GQ835" s="194"/>
      <c r="GR835" s="194"/>
      <c r="GS835" s="194"/>
      <c r="GT835" s="194"/>
      <c r="GU835" s="194"/>
      <c r="GV835" s="194"/>
      <c r="GW835" s="194"/>
      <c r="GX835" s="194">
        <f t="shared" si="79"/>
        <v>0</v>
      </c>
      <c r="GY835" s="194"/>
      <c r="GZ835" s="194"/>
      <c r="HA835" s="194"/>
      <c r="HB835" s="194"/>
      <c r="HC835" s="194"/>
      <c r="HD835" s="194"/>
      <c r="HE835" s="194"/>
      <c r="HF835" s="194"/>
      <c r="HG835" s="194"/>
      <c r="HH835" s="194"/>
      <c r="HI835" s="194"/>
      <c r="HJ835" s="194"/>
      <c r="HK835" s="194"/>
      <c r="HL835" s="194"/>
      <c r="HM835" s="194"/>
      <c r="HN835" s="194"/>
      <c r="HO835" s="194"/>
      <c r="HP835" s="194"/>
      <c r="HQ835" s="194"/>
      <c r="HR835" s="194"/>
      <c r="HS835" s="194"/>
      <c r="HT835" s="194"/>
      <c r="HU835" s="194"/>
    </row>
    <row r="836" spans="1:229" x14ac:dyDescent="0.25">
      <c r="A836" s="17"/>
      <c r="B836" s="18"/>
      <c r="C836" s="18"/>
      <c r="D836" s="19"/>
      <c r="E836" s="18"/>
      <c r="F836" s="18"/>
      <c r="G836" s="36"/>
      <c r="H836" s="36"/>
      <c r="I836" s="36"/>
      <c r="J836" s="38"/>
      <c r="K836" s="38"/>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c r="DW836" s="37"/>
      <c r="DX836" s="37"/>
      <c r="DY836" s="37"/>
      <c r="DZ836" s="37"/>
      <c r="EA836" s="37"/>
      <c r="EB836" s="37"/>
      <c r="EC836" s="37"/>
      <c r="ED836" s="37"/>
      <c r="EE836" s="37"/>
      <c r="EF836" s="37"/>
      <c r="EG836" s="37"/>
      <c r="EH836" s="37"/>
      <c r="EI836" s="37"/>
      <c r="EJ836" s="37"/>
      <c r="EK836" s="37"/>
      <c r="EL836" s="37"/>
      <c r="EM836" s="37"/>
      <c r="EN836" s="37"/>
      <c r="EO836" s="37"/>
      <c r="EP836" s="37"/>
      <c r="EQ836" s="37"/>
      <c r="ER836" s="37"/>
      <c r="ES836" s="37"/>
      <c r="ET836" s="37"/>
      <c r="EU836" s="37"/>
      <c r="EV836" s="37"/>
      <c r="EW836" s="37"/>
      <c r="EX836" s="37"/>
      <c r="EY836" s="37"/>
      <c r="EZ836" s="37"/>
      <c r="FA836" s="37"/>
      <c r="FB836" s="37"/>
      <c r="FC836" s="37"/>
      <c r="FD836" s="37"/>
      <c r="FE836" s="37"/>
      <c r="FF836" s="37"/>
      <c r="FG836" s="37"/>
      <c r="FH836" s="37"/>
      <c r="FI836" s="37"/>
      <c r="FJ836" s="37"/>
      <c r="FK836" s="37"/>
      <c r="FL836" s="37"/>
      <c r="FM836" s="37"/>
      <c r="FN836" s="37"/>
      <c r="FO836" s="37"/>
      <c r="FP836" s="37"/>
      <c r="FQ836" s="37"/>
      <c r="FR836" s="37"/>
      <c r="FS836" s="37"/>
      <c r="FT836" s="37"/>
      <c r="FU836" s="37"/>
      <c r="FV836" s="37"/>
      <c r="FW836" s="37"/>
      <c r="FX836" s="37"/>
      <c r="FY836" s="37"/>
      <c r="FZ836" s="37"/>
      <c r="GA836" s="194"/>
      <c r="GB836" s="194"/>
      <c r="GC836" s="194"/>
      <c r="GD836" s="194"/>
      <c r="GE836" s="194"/>
      <c r="GF836" s="194"/>
      <c r="GG836" s="194"/>
      <c r="GH836" s="194"/>
      <c r="GI836" s="194"/>
      <c r="GJ836" s="194"/>
      <c r="GK836" s="194"/>
      <c r="GL836" s="194"/>
      <c r="GM836" s="194">
        <f t="shared" si="77"/>
        <v>0</v>
      </c>
      <c r="GN836" s="194">
        <f t="shared" si="78"/>
        <v>0</v>
      </c>
      <c r="GO836" s="194"/>
      <c r="GP836" s="194"/>
      <c r="GQ836" s="194"/>
      <c r="GR836" s="194"/>
      <c r="GS836" s="194"/>
      <c r="GT836" s="194"/>
      <c r="GU836" s="194"/>
      <c r="GV836" s="194"/>
      <c r="GW836" s="194"/>
      <c r="GX836" s="194">
        <f t="shared" si="79"/>
        <v>0</v>
      </c>
      <c r="GY836" s="194"/>
      <c r="GZ836" s="194"/>
      <c r="HA836" s="194"/>
      <c r="HB836" s="194"/>
      <c r="HC836" s="194"/>
      <c r="HD836" s="194"/>
      <c r="HE836" s="194"/>
      <c r="HF836" s="194"/>
      <c r="HG836" s="194"/>
      <c r="HH836" s="194"/>
      <c r="HI836" s="194"/>
      <c r="HJ836" s="194"/>
      <c r="HK836" s="194"/>
      <c r="HL836" s="194"/>
      <c r="HM836" s="194"/>
      <c r="HN836" s="194"/>
      <c r="HO836" s="194"/>
      <c r="HP836" s="194"/>
      <c r="HQ836" s="194"/>
      <c r="HR836" s="194"/>
      <c r="HS836" s="194"/>
      <c r="HT836" s="194"/>
      <c r="HU836" s="194"/>
    </row>
    <row r="837" spans="1:229" x14ac:dyDescent="0.25">
      <c r="A837" s="17"/>
      <c r="B837" s="18"/>
      <c r="C837" s="18"/>
      <c r="D837" s="19"/>
      <c r="E837" s="18"/>
      <c r="F837" s="18"/>
      <c r="G837" s="36"/>
      <c r="H837" s="36"/>
      <c r="I837" s="36"/>
      <c r="J837" s="38"/>
      <c r="K837" s="38"/>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c r="DW837" s="37"/>
      <c r="DX837" s="37"/>
      <c r="DY837" s="37"/>
      <c r="DZ837" s="37"/>
      <c r="EA837" s="37"/>
      <c r="EB837" s="37"/>
      <c r="EC837" s="37"/>
      <c r="ED837" s="37"/>
      <c r="EE837" s="37"/>
      <c r="EF837" s="37"/>
      <c r="EG837" s="37"/>
      <c r="EH837" s="37"/>
      <c r="EI837" s="37"/>
      <c r="EJ837" s="37"/>
      <c r="EK837" s="37"/>
      <c r="EL837" s="37"/>
      <c r="EM837" s="37"/>
      <c r="EN837" s="37"/>
      <c r="EO837" s="37"/>
      <c r="EP837" s="37"/>
      <c r="EQ837" s="37"/>
      <c r="ER837" s="37"/>
      <c r="ES837" s="37"/>
      <c r="ET837" s="37"/>
      <c r="EU837" s="37"/>
      <c r="EV837" s="37"/>
      <c r="EW837" s="37"/>
      <c r="EX837" s="37"/>
      <c r="EY837" s="37"/>
      <c r="EZ837" s="37"/>
      <c r="FA837" s="37"/>
      <c r="FB837" s="37"/>
      <c r="FC837" s="37"/>
      <c r="FD837" s="37"/>
      <c r="FE837" s="37"/>
      <c r="FF837" s="37"/>
      <c r="FG837" s="37"/>
      <c r="FH837" s="37"/>
      <c r="FI837" s="37"/>
      <c r="FJ837" s="37"/>
      <c r="FK837" s="37"/>
      <c r="FL837" s="37"/>
      <c r="FM837" s="37"/>
      <c r="FN837" s="37"/>
      <c r="FO837" s="37"/>
      <c r="FP837" s="37"/>
      <c r="FQ837" s="37"/>
      <c r="FR837" s="37"/>
      <c r="FS837" s="37"/>
      <c r="FT837" s="37"/>
      <c r="FU837" s="37"/>
      <c r="FV837" s="37"/>
      <c r="FW837" s="37"/>
      <c r="FX837" s="37"/>
      <c r="FY837" s="37"/>
      <c r="FZ837" s="37"/>
      <c r="GA837" s="194"/>
      <c r="GB837" s="194"/>
      <c r="GC837" s="194"/>
      <c r="GD837" s="194"/>
      <c r="GE837" s="194"/>
      <c r="GF837" s="194"/>
      <c r="GG837" s="194"/>
      <c r="GH837" s="194"/>
      <c r="GI837" s="194"/>
      <c r="GJ837" s="194"/>
      <c r="GK837" s="194"/>
      <c r="GL837" s="194"/>
      <c r="GM837" s="194">
        <f t="shared" si="77"/>
        <v>0</v>
      </c>
      <c r="GN837" s="194">
        <f t="shared" si="78"/>
        <v>0</v>
      </c>
      <c r="GO837" s="194"/>
      <c r="GP837" s="194"/>
      <c r="GQ837" s="194"/>
      <c r="GR837" s="194"/>
      <c r="GS837" s="194"/>
      <c r="GT837" s="194"/>
      <c r="GU837" s="194"/>
      <c r="GV837" s="194"/>
      <c r="GW837" s="194"/>
      <c r="GX837" s="194">
        <f t="shared" si="79"/>
        <v>0</v>
      </c>
      <c r="GY837" s="194"/>
      <c r="GZ837" s="194"/>
      <c r="HA837" s="194"/>
      <c r="HB837" s="194"/>
      <c r="HC837" s="194"/>
      <c r="HD837" s="194"/>
      <c r="HE837" s="194"/>
      <c r="HF837" s="194"/>
      <c r="HG837" s="194"/>
      <c r="HH837" s="194"/>
      <c r="HI837" s="194"/>
      <c r="HJ837" s="194"/>
      <c r="HK837" s="194"/>
      <c r="HL837" s="194"/>
      <c r="HM837" s="194"/>
      <c r="HN837" s="194"/>
      <c r="HO837" s="194"/>
      <c r="HP837" s="194"/>
      <c r="HQ837" s="194"/>
      <c r="HR837" s="194"/>
      <c r="HS837" s="194"/>
      <c r="HT837" s="194"/>
      <c r="HU837" s="194"/>
    </row>
    <row r="838" spans="1:229" x14ac:dyDescent="0.25">
      <c r="A838" s="17"/>
      <c r="B838" s="18"/>
      <c r="C838" s="18"/>
      <c r="D838" s="19"/>
      <c r="E838" s="18"/>
      <c r="F838" s="18"/>
      <c r="G838" s="36"/>
      <c r="H838" s="36"/>
      <c r="I838" s="36"/>
      <c r="J838" s="38"/>
      <c r="K838" s="38"/>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c r="DW838" s="37"/>
      <c r="DX838" s="37"/>
      <c r="DY838" s="37"/>
      <c r="DZ838" s="37"/>
      <c r="EA838" s="37"/>
      <c r="EB838" s="37"/>
      <c r="EC838" s="37"/>
      <c r="ED838" s="37"/>
      <c r="EE838" s="37"/>
      <c r="EF838" s="37"/>
      <c r="EG838" s="37"/>
      <c r="EH838" s="37"/>
      <c r="EI838" s="37"/>
      <c r="EJ838" s="37"/>
      <c r="EK838" s="37"/>
      <c r="EL838" s="37"/>
      <c r="EM838" s="37"/>
      <c r="EN838" s="37"/>
      <c r="EO838" s="37"/>
      <c r="EP838" s="37"/>
      <c r="EQ838" s="37"/>
      <c r="ER838" s="37"/>
      <c r="ES838" s="37"/>
      <c r="ET838" s="37"/>
      <c r="EU838" s="37"/>
      <c r="EV838" s="37"/>
      <c r="EW838" s="37"/>
      <c r="EX838" s="37"/>
      <c r="EY838" s="37"/>
      <c r="EZ838" s="37"/>
      <c r="FA838" s="37"/>
      <c r="FB838" s="37"/>
      <c r="FC838" s="37"/>
      <c r="FD838" s="37"/>
      <c r="FE838" s="37"/>
      <c r="FF838" s="37"/>
      <c r="FG838" s="37"/>
      <c r="FH838" s="37"/>
      <c r="FI838" s="37"/>
      <c r="FJ838" s="37"/>
      <c r="FK838" s="37"/>
      <c r="FL838" s="37"/>
      <c r="FM838" s="37"/>
      <c r="FN838" s="37"/>
      <c r="FO838" s="37"/>
      <c r="FP838" s="37"/>
      <c r="FQ838" s="37"/>
      <c r="FR838" s="37"/>
      <c r="FS838" s="37"/>
      <c r="FT838" s="37"/>
      <c r="FU838" s="37"/>
      <c r="FV838" s="37"/>
      <c r="FW838" s="37"/>
      <c r="FX838" s="37"/>
      <c r="FY838" s="37"/>
      <c r="FZ838" s="37"/>
      <c r="GA838" s="194"/>
      <c r="GB838" s="194"/>
      <c r="GC838" s="194"/>
      <c r="GD838" s="194"/>
      <c r="GE838" s="194"/>
      <c r="GF838" s="194"/>
      <c r="GG838" s="194"/>
      <c r="GH838" s="194"/>
      <c r="GI838" s="194"/>
      <c r="GJ838" s="194"/>
      <c r="GK838" s="194"/>
      <c r="GL838" s="194"/>
      <c r="GM838" s="194">
        <f t="shared" ref="GM838:GM901" si="80">SUM(GO838,GQ838,GU838,GW838,HB838,HD838,HF838)</f>
        <v>0</v>
      </c>
      <c r="GN838" s="194">
        <f t="shared" ref="GN838:GN901" si="81">SUM(GP838,GR838,GV838,GX838,HC838,HE838,HG838,GT838)</f>
        <v>0</v>
      </c>
      <c r="GO838" s="194"/>
      <c r="GP838" s="194"/>
      <c r="GQ838" s="194"/>
      <c r="GR838" s="194"/>
      <c r="GS838" s="194"/>
      <c r="GT838" s="194"/>
      <c r="GU838" s="194"/>
      <c r="GV838" s="194"/>
      <c r="GW838" s="194"/>
      <c r="GX838" s="194">
        <f t="shared" ref="GX838:GX901" si="82">SUM(GY838:HA838)</f>
        <v>0</v>
      </c>
      <c r="GY838" s="194"/>
      <c r="GZ838" s="194"/>
      <c r="HA838" s="194"/>
      <c r="HB838" s="194"/>
      <c r="HC838" s="194"/>
      <c r="HD838" s="194"/>
      <c r="HE838" s="194"/>
      <c r="HF838" s="194"/>
      <c r="HG838" s="194"/>
      <c r="HH838" s="194"/>
      <c r="HI838" s="194"/>
      <c r="HJ838" s="194"/>
      <c r="HK838" s="194"/>
      <c r="HL838" s="194"/>
      <c r="HM838" s="194"/>
      <c r="HN838" s="194"/>
      <c r="HO838" s="194"/>
      <c r="HP838" s="194"/>
      <c r="HQ838" s="194"/>
      <c r="HR838" s="194"/>
      <c r="HS838" s="194"/>
      <c r="HT838" s="194"/>
      <c r="HU838" s="194"/>
    </row>
    <row r="839" spans="1:229" x14ac:dyDescent="0.25">
      <c r="A839" s="17"/>
      <c r="B839" s="18"/>
      <c r="C839" s="18"/>
      <c r="D839" s="19"/>
      <c r="E839" s="18"/>
      <c r="F839" s="18"/>
      <c r="G839" s="36"/>
      <c r="H839" s="36"/>
      <c r="I839" s="36"/>
      <c r="J839" s="38"/>
      <c r="K839" s="38"/>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c r="DW839" s="37"/>
      <c r="DX839" s="37"/>
      <c r="DY839" s="37"/>
      <c r="DZ839" s="37"/>
      <c r="EA839" s="37"/>
      <c r="EB839" s="37"/>
      <c r="EC839" s="37"/>
      <c r="ED839" s="37"/>
      <c r="EE839" s="37"/>
      <c r="EF839" s="37"/>
      <c r="EG839" s="37"/>
      <c r="EH839" s="37"/>
      <c r="EI839" s="37"/>
      <c r="EJ839" s="37"/>
      <c r="EK839" s="37"/>
      <c r="EL839" s="37"/>
      <c r="EM839" s="37"/>
      <c r="EN839" s="37"/>
      <c r="EO839" s="37"/>
      <c r="EP839" s="37"/>
      <c r="EQ839" s="37"/>
      <c r="ER839" s="37"/>
      <c r="ES839" s="37"/>
      <c r="ET839" s="37"/>
      <c r="EU839" s="37"/>
      <c r="EV839" s="37"/>
      <c r="EW839" s="37"/>
      <c r="EX839" s="37"/>
      <c r="EY839" s="37"/>
      <c r="EZ839" s="37"/>
      <c r="FA839" s="37"/>
      <c r="FB839" s="37"/>
      <c r="FC839" s="37"/>
      <c r="FD839" s="37"/>
      <c r="FE839" s="37"/>
      <c r="FF839" s="37"/>
      <c r="FG839" s="37"/>
      <c r="FH839" s="37"/>
      <c r="FI839" s="37"/>
      <c r="FJ839" s="37"/>
      <c r="FK839" s="37"/>
      <c r="FL839" s="37"/>
      <c r="FM839" s="37"/>
      <c r="FN839" s="37"/>
      <c r="FO839" s="37"/>
      <c r="FP839" s="37"/>
      <c r="FQ839" s="37"/>
      <c r="FR839" s="37"/>
      <c r="FS839" s="37"/>
      <c r="FT839" s="37"/>
      <c r="FU839" s="37"/>
      <c r="FV839" s="37"/>
      <c r="FW839" s="37"/>
      <c r="FX839" s="37"/>
      <c r="FY839" s="37"/>
      <c r="FZ839" s="37"/>
      <c r="GA839" s="194"/>
      <c r="GB839" s="194"/>
      <c r="GC839" s="194"/>
      <c r="GD839" s="194"/>
      <c r="GE839" s="194"/>
      <c r="GF839" s="194"/>
      <c r="GG839" s="194"/>
      <c r="GH839" s="194"/>
      <c r="GI839" s="194"/>
      <c r="GJ839" s="194"/>
      <c r="GK839" s="194"/>
      <c r="GL839" s="194"/>
      <c r="GM839" s="194">
        <f t="shared" si="80"/>
        <v>0</v>
      </c>
      <c r="GN839" s="194">
        <f t="shared" si="81"/>
        <v>0</v>
      </c>
      <c r="GO839" s="194"/>
      <c r="GP839" s="194"/>
      <c r="GQ839" s="194"/>
      <c r="GR839" s="194"/>
      <c r="GS839" s="194"/>
      <c r="GT839" s="194"/>
      <c r="GU839" s="194"/>
      <c r="GV839" s="194"/>
      <c r="GW839" s="194"/>
      <c r="GX839" s="194">
        <f t="shared" si="82"/>
        <v>0</v>
      </c>
      <c r="GY839" s="194"/>
      <c r="GZ839" s="194"/>
      <c r="HA839" s="194"/>
      <c r="HB839" s="194"/>
      <c r="HC839" s="194"/>
      <c r="HD839" s="194"/>
      <c r="HE839" s="194"/>
      <c r="HF839" s="194"/>
      <c r="HG839" s="194"/>
      <c r="HH839" s="194"/>
      <c r="HI839" s="194"/>
      <c r="HJ839" s="194"/>
      <c r="HK839" s="194"/>
      <c r="HL839" s="194"/>
      <c r="HM839" s="194"/>
      <c r="HN839" s="194"/>
      <c r="HO839" s="194"/>
      <c r="HP839" s="194"/>
      <c r="HQ839" s="194"/>
      <c r="HR839" s="194"/>
      <c r="HS839" s="194"/>
      <c r="HT839" s="194"/>
      <c r="HU839" s="194"/>
    </row>
    <row r="840" spans="1:229" x14ac:dyDescent="0.25">
      <c r="A840" s="17"/>
      <c r="B840" s="18"/>
      <c r="C840" s="18"/>
      <c r="D840" s="19"/>
      <c r="E840" s="18"/>
      <c r="F840" s="18"/>
      <c r="G840" s="36"/>
      <c r="H840" s="36"/>
      <c r="I840" s="36"/>
      <c r="J840" s="38"/>
      <c r="K840" s="38"/>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c r="DW840" s="37"/>
      <c r="DX840" s="37"/>
      <c r="DY840" s="37"/>
      <c r="DZ840" s="37"/>
      <c r="EA840" s="37"/>
      <c r="EB840" s="37"/>
      <c r="EC840" s="37"/>
      <c r="ED840" s="37"/>
      <c r="EE840" s="37"/>
      <c r="EF840" s="37"/>
      <c r="EG840" s="37"/>
      <c r="EH840" s="37"/>
      <c r="EI840" s="37"/>
      <c r="EJ840" s="37"/>
      <c r="EK840" s="37"/>
      <c r="EL840" s="37"/>
      <c r="EM840" s="37"/>
      <c r="EN840" s="37"/>
      <c r="EO840" s="37"/>
      <c r="EP840" s="37"/>
      <c r="EQ840" s="37"/>
      <c r="ER840" s="37"/>
      <c r="ES840" s="37"/>
      <c r="ET840" s="37"/>
      <c r="EU840" s="37"/>
      <c r="EV840" s="37"/>
      <c r="EW840" s="37"/>
      <c r="EX840" s="37"/>
      <c r="EY840" s="37"/>
      <c r="EZ840" s="37"/>
      <c r="FA840" s="37"/>
      <c r="FB840" s="37"/>
      <c r="FC840" s="37"/>
      <c r="FD840" s="37"/>
      <c r="FE840" s="37"/>
      <c r="FF840" s="37"/>
      <c r="FG840" s="37"/>
      <c r="FH840" s="37"/>
      <c r="FI840" s="37"/>
      <c r="FJ840" s="37"/>
      <c r="FK840" s="37"/>
      <c r="FL840" s="37"/>
      <c r="FM840" s="37"/>
      <c r="FN840" s="37"/>
      <c r="FO840" s="37"/>
      <c r="FP840" s="37"/>
      <c r="FQ840" s="37"/>
      <c r="FR840" s="37"/>
      <c r="FS840" s="37"/>
      <c r="FT840" s="37"/>
      <c r="FU840" s="37"/>
      <c r="FV840" s="37"/>
      <c r="FW840" s="37"/>
      <c r="FX840" s="37"/>
      <c r="FY840" s="37"/>
      <c r="FZ840" s="37"/>
      <c r="GA840" s="194"/>
      <c r="GB840" s="194"/>
      <c r="GC840" s="194"/>
      <c r="GD840" s="194"/>
      <c r="GE840" s="194"/>
      <c r="GF840" s="194"/>
      <c r="GG840" s="194"/>
      <c r="GH840" s="194"/>
      <c r="GI840" s="194"/>
      <c r="GJ840" s="194"/>
      <c r="GK840" s="194"/>
      <c r="GL840" s="194"/>
      <c r="GM840" s="194">
        <f t="shared" si="80"/>
        <v>0</v>
      </c>
      <c r="GN840" s="194">
        <f t="shared" si="81"/>
        <v>0</v>
      </c>
      <c r="GO840" s="194"/>
      <c r="GP840" s="194"/>
      <c r="GQ840" s="194"/>
      <c r="GR840" s="194"/>
      <c r="GS840" s="194"/>
      <c r="GT840" s="194"/>
      <c r="GU840" s="194"/>
      <c r="GV840" s="194"/>
      <c r="GW840" s="194"/>
      <c r="GX840" s="194">
        <f t="shared" si="82"/>
        <v>0</v>
      </c>
      <c r="GY840" s="194"/>
      <c r="GZ840" s="194"/>
      <c r="HA840" s="194"/>
      <c r="HB840" s="194"/>
      <c r="HC840" s="194"/>
      <c r="HD840" s="194"/>
      <c r="HE840" s="194"/>
      <c r="HF840" s="194"/>
      <c r="HG840" s="194"/>
      <c r="HH840" s="194"/>
      <c r="HI840" s="194"/>
      <c r="HJ840" s="194"/>
      <c r="HK840" s="194"/>
      <c r="HL840" s="194"/>
      <c r="HM840" s="194"/>
      <c r="HN840" s="194"/>
      <c r="HO840" s="194"/>
      <c r="HP840" s="194"/>
      <c r="HQ840" s="194"/>
      <c r="HR840" s="194"/>
      <c r="HS840" s="194"/>
      <c r="HT840" s="194"/>
      <c r="HU840" s="194"/>
    </row>
    <row r="841" spans="1:229" x14ac:dyDescent="0.25">
      <c r="A841" s="17"/>
      <c r="B841" s="18"/>
      <c r="C841" s="18"/>
      <c r="D841" s="19"/>
      <c r="E841" s="18"/>
      <c r="F841" s="18"/>
      <c r="G841" s="36"/>
      <c r="H841" s="36"/>
      <c r="I841" s="36"/>
      <c r="J841" s="38"/>
      <c r="K841" s="38"/>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c r="DW841" s="37"/>
      <c r="DX841" s="37"/>
      <c r="DY841" s="37"/>
      <c r="DZ841" s="37"/>
      <c r="EA841" s="37"/>
      <c r="EB841" s="37"/>
      <c r="EC841" s="37"/>
      <c r="ED841" s="37"/>
      <c r="EE841" s="37"/>
      <c r="EF841" s="37"/>
      <c r="EG841" s="37"/>
      <c r="EH841" s="37"/>
      <c r="EI841" s="37"/>
      <c r="EJ841" s="37"/>
      <c r="EK841" s="37"/>
      <c r="EL841" s="37"/>
      <c r="EM841" s="37"/>
      <c r="EN841" s="37"/>
      <c r="EO841" s="37"/>
      <c r="EP841" s="37"/>
      <c r="EQ841" s="37"/>
      <c r="ER841" s="37"/>
      <c r="ES841" s="37"/>
      <c r="ET841" s="37"/>
      <c r="EU841" s="37"/>
      <c r="EV841" s="37"/>
      <c r="EW841" s="37"/>
      <c r="EX841" s="37"/>
      <c r="EY841" s="37"/>
      <c r="EZ841" s="37"/>
      <c r="FA841" s="37"/>
      <c r="FB841" s="37"/>
      <c r="FC841" s="37"/>
      <c r="FD841" s="37"/>
      <c r="FE841" s="37"/>
      <c r="FF841" s="37"/>
      <c r="FG841" s="37"/>
      <c r="FH841" s="37"/>
      <c r="FI841" s="37"/>
      <c r="FJ841" s="37"/>
      <c r="FK841" s="37"/>
      <c r="FL841" s="37"/>
      <c r="FM841" s="37"/>
      <c r="FN841" s="37"/>
      <c r="FO841" s="37"/>
      <c r="FP841" s="37"/>
      <c r="FQ841" s="37"/>
      <c r="FR841" s="37"/>
      <c r="FS841" s="37"/>
      <c r="FT841" s="37"/>
      <c r="FU841" s="37"/>
      <c r="FV841" s="37"/>
      <c r="FW841" s="37"/>
      <c r="FX841" s="37"/>
      <c r="FY841" s="37"/>
      <c r="FZ841" s="37"/>
      <c r="GA841" s="194"/>
      <c r="GB841" s="194"/>
      <c r="GC841" s="194"/>
      <c r="GD841" s="194"/>
      <c r="GE841" s="194"/>
      <c r="GF841" s="194"/>
      <c r="GG841" s="194"/>
      <c r="GH841" s="194"/>
      <c r="GI841" s="194"/>
      <c r="GJ841" s="194"/>
      <c r="GK841" s="194"/>
      <c r="GL841" s="194"/>
      <c r="GM841" s="194">
        <f t="shared" si="80"/>
        <v>0</v>
      </c>
      <c r="GN841" s="194">
        <f t="shared" si="81"/>
        <v>0</v>
      </c>
      <c r="GO841" s="194"/>
      <c r="GP841" s="194"/>
      <c r="GQ841" s="194"/>
      <c r="GR841" s="194"/>
      <c r="GS841" s="194"/>
      <c r="GT841" s="194"/>
      <c r="GU841" s="194"/>
      <c r="GV841" s="194"/>
      <c r="GW841" s="194"/>
      <c r="GX841" s="194">
        <f t="shared" si="82"/>
        <v>0</v>
      </c>
      <c r="GY841" s="194"/>
      <c r="GZ841" s="194"/>
      <c r="HA841" s="194"/>
      <c r="HB841" s="194"/>
      <c r="HC841" s="194"/>
      <c r="HD841" s="194"/>
      <c r="HE841" s="194"/>
      <c r="HF841" s="194"/>
      <c r="HG841" s="194"/>
      <c r="HH841" s="194"/>
      <c r="HI841" s="194"/>
      <c r="HJ841" s="194"/>
      <c r="HK841" s="194"/>
      <c r="HL841" s="194"/>
      <c r="HM841" s="194"/>
      <c r="HN841" s="194"/>
      <c r="HO841" s="194"/>
      <c r="HP841" s="194"/>
      <c r="HQ841" s="194"/>
      <c r="HR841" s="194"/>
      <c r="HS841" s="194"/>
      <c r="HT841" s="194"/>
      <c r="HU841" s="194"/>
    </row>
    <row r="842" spans="1:229" x14ac:dyDescent="0.25">
      <c r="A842" s="17"/>
      <c r="B842" s="18"/>
      <c r="C842" s="18"/>
      <c r="D842" s="19"/>
      <c r="E842" s="18"/>
      <c r="F842" s="18"/>
      <c r="G842" s="36"/>
      <c r="H842" s="36"/>
      <c r="I842" s="36"/>
      <c r="J842" s="38"/>
      <c r="K842" s="38"/>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c r="DW842" s="37"/>
      <c r="DX842" s="37"/>
      <c r="DY842" s="37"/>
      <c r="DZ842" s="37"/>
      <c r="EA842" s="37"/>
      <c r="EB842" s="37"/>
      <c r="EC842" s="37"/>
      <c r="ED842" s="37"/>
      <c r="EE842" s="37"/>
      <c r="EF842" s="37"/>
      <c r="EG842" s="37"/>
      <c r="EH842" s="37"/>
      <c r="EI842" s="37"/>
      <c r="EJ842" s="37"/>
      <c r="EK842" s="37"/>
      <c r="EL842" s="37"/>
      <c r="EM842" s="37"/>
      <c r="EN842" s="37"/>
      <c r="EO842" s="37"/>
      <c r="EP842" s="37"/>
      <c r="EQ842" s="37"/>
      <c r="ER842" s="37"/>
      <c r="ES842" s="37"/>
      <c r="ET842" s="37"/>
      <c r="EU842" s="37"/>
      <c r="EV842" s="37"/>
      <c r="EW842" s="37"/>
      <c r="EX842" s="37"/>
      <c r="EY842" s="37"/>
      <c r="EZ842" s="37"/>
      <c r="FA842" s="37"/>
      <c r="FB842" s="37"/>
      <c r="FC842" s="37"/>
      <c r="FD842" s="37"/>
      <c r="FE842" s="37"/>
      <c r="FF842" s="37"/>
      <c r="FG842" s="37"/>
      <c r="FH842" s="37"/>
      <c r="FI842" s="37"/>
      <c r="FJ842" s="37"/>
      <c r="FK842" s="37"/>
      <c r="FL842" s="37"/>
      <c r="FM842" s="37"/>
      <c r="FN842" s="37"/>
      <c r="FO842" s="37"/>
      <c r="FP842" s="37"/>
      <c r="FQ842" s="37"/>
      <c r="FR842" s="37"/>
      <c r="FS842" s="37"/>
      <c r="FT842" s="37"/>
      <c r="FU842" s="37"/>
      <c r="FV842" s="37"/>
      <c r="FW842" s="37"/>
      <c r="FX842" s="37"/>
      <c r="FY842" s="37"/>
      <c r="FZ842" s="37"/>
      <c r="GA842" s="194"/>
      <c r="GB842" s="194"/>
      <c r="GC842" s="194"/>
      <c r="GD842" s="194"/>
      <c r="GE842" s="194"/>
      <c r="GF842" s="194"/>
      <c r="GG842" s="194"/>
      <c r="GH842" s="194"/>
      <c r="GI842" s="194"/>
      <c r="GJ842" s="194"/>
      <c r="GK842" s="194"/>
      <c r="GL842" s="194"/>
      <c r="GM842" s="194">
        <f t="shared" si="80"/>
        <v>0</v>
      </c>
      <c r="GN842" s="194">
        <f t="shared" si="81"/>
        <v>0</v>
      </c>
      <c r="GO842" s="194"/>
      <c r="GP842" s="194"/>
      <c r="GQ842" s="194"/>
      <c r="GR842" s="194"/>
      <c r="GS842" s="194"/>
      <c r="GT842" s="194"/>
      <c r="GU842" s="194"/>
      <c r="GV842" s="194"/>
      <c r="GW842" s="194"/>
      <c r="GX842" s="194">
        <f t="shared" si="82"/>
        <v>0</v>
      </c>
      <c r="GY842" s="194"/>
      <c r="GZ842" s="194"/>
      <c r="HA842" s="194"/>
      <c r="HB842" s="194"/>
      <c r="HC842" s="194"/>
      <c r="HD842" s="194"/>
      <c r="HE842" s="194"/>
      <c r="HF842" s="194"/>
      <c r="HG842" s="194"/>
      <c r="HH842" s="194"/>
      <c r="HI842" s="194"/>
      <c r="HJ842" s="194"/>
      <c r="HK842" s="194"/>
      <c r="HL842" s="194"/>
      <c r="HM842" s="194"/>
      <c r="HN842" s="194"/>
      <c r="HO842" s="194"/>
      <c r="HP842" s="194"/>
      <c r="HQ842" s="194"/>
      <c r="HR842" s="194"/>
      <c r="HS842" s="194"/>
      <c r="HT842" s="194"/>
      <c r="HU842" s="194"/>
    </row>
    <row r="843" spans="1:229" x14ac:dyDescent="0.25">
      <c r="A843" s="17"/>
      <c r="B843" s="18"/>
      <c r="C843" s="18"/>
      <c r="D843" s="19"/>
      <c r="E843" s="18"/>
      <c r="F843" s="18"/>
      <c r="G843" s="36"/>
      <c r="H843" s="36"/>
      <c r="I843" s="36"/>
      <c r="J843" s="38"/>
      <c r="K843" s="38"/>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c r="DW843" s="37"/>
      <c r="DX843" s="37"/>
      <c r="DY843" s="37"/>
      <c r="DZ843" s="37"/>
      <c r="EA843" s="37"/>
      <c r="EB843" s="37"/>
      <c r="EC843" s="37"/>
      <c r="ED843" s="37"/>
      <c r="EE843" s="37"/>
      <c r="EF843" s="37"/>
      <c r="EG843" s="37"/>
      <c r="EH843" s="37"/>
      <c r="EI843" s="37"/>
      <c r="EJ843" s="37"/>
      <c r="EK843" s="37"/>
      <c r="EL843" s="37"/>
      <c r="EM843" s="37"/>
      <c r="EN843" s="37"/>
      <c r="EO843" s="37"/>
      <c r="EP843" s="37"/>
      <c r="EQ843" s="37"/>
      <c r="ER843" s="37"/>
      <c r="ES843" s="37"/>
      <c r="ET843" s="37"/>
      <c r="EU843" s="37"/>
      <c r="EV843" s="37"/>
      <c r="EW843" s="37"/>
      <c r="EX843" s="37"/>
      <c r="EY843" s="37"/>
      <c r="EZ843" s="37"/>
      <c r="FA843" s="37"/>
      <c r="FB843" s="37"/>
      <c r="FC843" s="37"/>
      <c r="FD843" s="37"/>
      <c r="FE843" s="37"/>
      <c r="FF843" s="37"/>
      <c r="FG843" s="37"/>
      <c r="FH843" s="37"/>
      <c r="FI843" s="37"/>
      <c r="FJ843" s="37"/>
      <c r="FK843" s="37"/>
      <c r="FL843" s="37"/>
      <c r="FM843" s="37"/>
      <c r="FN843" s="37"/>
      <c r="FO843" s="37"/>
      <c r="FP843" s="37"/>
      <c r="FQ843" s="37"/>
      <c r="FR843" s="37"/>
      <c r="FS843" s="37"/>
      <c r="FT843" s="37"/>
      <c r="FU843" s="37"/>
      <c r="FV843" s="37"/>
      <c r="FW843" s="37"/>
      <c r="FX843" s="37"/>
      <c r="FY843" s="37"/>
      <c r="FZ843" s="37"/>
      <c r="GA843" s="194"/>
      <c r="GB843" s="194"/>
      <c r="GC843" s="194"/>
      <c r="GD843" s="194"/>
      <c r="GE843" s="194"/>
      <c r="GF843" s="194"/>
      <c r="GG843" s="194"/>
      <c r="GH843" s="194"/>
      <c r="GI843" s="194"/>
      <c r="GJ843" s="194"/>
      <c r="GK843" s="194"/>
      <c r="GL843" s="194"/>
      <c r="GM843" s="194">
        <f t="shared" si="80"/>
        <v>0</v>
      </c>
      <c r="GN843" s="194">
        <f t="shared" si="81"/>
        <v>0</v>
      </c>
      <c r="GO843" s="194"/>
      <c r="GP843" s="194"/>
      <c r="GQ843" s="194"/>
      <c r="GR843" s="194"/>
      <c r="GS843" s="194"/>
      <c r="GT843" s="194"/>
      <c r="GU843" s="194"/>
      <c r="GV843" s="194"/>
      <c r="GW843" s="194"/>
      <c r="GX843" s="194">
        <f t="shared" si="82"/>
        <v>0</v>
      </c>
      <c r="GY843" s="194"/>
      <c r="GZ843" s="194"/>
      <c r="HA843" s="194"/>
      <c r="HB843" s="194"/>
      <c r="HC843" s="194"/>
      <c r="HD843" s="194"/>
      <c r="HE843" s="194"/>
      <c r="HF843" s="194"/>
      <c r="HG843" s="194"/>
      <c r="HH843" s="194"/>
      <c r="HI843" s="194"/>
      <c r="HJ843" s="194"/>
      <c r="HK843" s="194"/>
      <c r="HL843" s="194"/>
      <c r="HM843" s="194"/>
      <c r="HN843" s="194"/>
      <c r="HO843" s="194"/>
      <c r="HP843" s="194"/>
      <c r="HQ843" s="194"/>
      <c r="HR843" s="194"/>
      <c r="HS843" s="194"/>
      <c r="HT843" s="194"/>
      <c r="HU843" s="194"/>
    </row>
    <row r="844" spans="1:229" x14ac:dyDescent="0.25">
      <c r="A844" s="17"/>
      <c r="B844" s="18"/>
      <c r="C844" s="18"/>
      <c r="D844" s="19"/>
      <c r="E844" s="18"/>
      <c r="F844" s="18"/>
      <c r="G844" s="36"/>
      <c r="H844" s="36"/>
      <c r="I844" s="36"/>
      <c r="J844" s="38"/>
      <c r="K844" s="38"/>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c r="DW844" s="37"/>
      <c r="DX844" s="37"/>
      <c r="DY844" s="37"/>
      <c r="DZ844" s="37"/>
      <c r="EA844" s="37"/>
      <c r="EB844" s="37"/>
      <c r="EC844" s="37"/>
      <c r="ED844" s="37"/>
      <c r="EE844" s="37"/>
      <c r="EF844" s="37"/>
      <c r="EG844" s="37"/>
      <c r="EH844" s="37"/>
      <c r="EI844" s="37"/>
      <c r="EJ844" s="37"/>
      <c r="EK844" s="37"/>
      <c r="EL844" s="37"/>
      <c r="EM844" s="37"/>
      <c r="EN844" s="37"/>
      <c r="EO844" s="37"/>
      <c r="EP844" s="37"/>
      <c r="EQ844" s="37"/>
      <c r="ER844" s="37"/>
      <c r="ES844" s="37"/>
      <c r="ET844" s="37"/>
      <c r="EU844" s="37"/>
      <c r="EV844" s="37"/>
      <c r="EW844" s="37"/>
      <c r="EX844" s="37"/>
      <c r="EY844" s="37"/>
      <c r="EZ844" s="37"/>
      <c r="FA844" s="37"/>
      <c r="FB844" s="37"/>
      <c r="FC844" s="37"/>
      <c r="FD844" s="37"/>
      <c r="FE844" s="37"/>
      <c r="FF844" s="37"/>
      <c r="FG844" s="37"/>
      <c r="FH844" s="37"/>
      <c r="FI844" s="37"/>
      <c r="FJ844" s="37"/>
      <c r="FK844" s="37"/>
      <c r="FL844" s="37"/>
      <c r="FM844" s="37"/>
      <c r="FN844" s="37"/>
      <c r="FO844" s="37"/>
      <c r="FP844" s="37"/>
      <c r="FQ844" s="37"/>
      <c r="FR844" s="37"/>
      <c r="FS844" s="37"/>
      <c r="FT844" s="37"/>
      <c r="FU844" s="37"/>
      <c r="FV844" s="37"/>
      <c r="FW844" s="37"/>
      <c r="FX844" s="37"/>
      <c r="FY844" s="37"/>
      <c r="FZ844" s="37"/>
      <c r="GA844" s="194"/>
      <c r="GB844" s="194"/>
      <c r="GC844" s="194"/>
      <c r="GD844" s="194"/>
      <c r="GE844" s="194"/>
      <c r="GF844" s="194"/>
      <c r="GG844" s="194"/>
      <c r="GH844" s="194"/>
      <c r="GI844" s="194"/>
      <c r="GJ844" s="194"/>
      <c r="GK844" s="194"/>
      <c r="GL844" s="194"/>
      <c r="GM844" s="194">
        <f t="shared" si="80"/>
        <v>0</v>
      </c>
      <c r="GN844" s="194">
        <f t="shared" si="81"/>
        <v>0</v>
      </c>
      <c r="GO844" s="194"/>
      <c r="GP844" s="194"/>
      <c r="GQ844" s="194"/>
      <c r="GR844" s="194"/>
      <c r="GS844" s="194"/>
      <c r="GT844" s="194"/>
      <c r="GU844" s="194"/>
      <c r="GV844" s="194"/>
      <c r="GW844" s="194"/>
      <c r="GX844" s="194">
        <f t="shared" si="82"/>
        <v>0</v>
      </c>
      <c r="GY844" s="194"/>
      <c r="GZ844" s="194"/>
      <c r="HA844" s="194"/>
      <c r="HB844" s="194"/>
      <c r="HC844" s="194"/>
      <c r="HD844" s="194"/>
      <c r="HE844" s="194"/>
      <c r="HF844" s="194"/>
      <c r="HG844" s="194"/>
      <c r="HH844" s="194"/>
      <c r="HI844" s="194"/>
      <c r="HJ844" s="194"/>
      <c r="HK844" s="194"/>
      <c r="HL844" s="194"/>
      <c r="HM844" s="194"/>
      <c r="HN844" s="194"/>
      <c r="HO844" s="194"/>
      <c r="HP844" s="194"/>
      <c r="HQ844" s="194"/>
      <c r="HR844" s="194"/>
      <c r="HS844" s="194"/>
      <c r="HT844" s="194"/>
      <c r="HU844" s="194"/>
    </row>
    <row r="845" spans="1:229" x14ac:dyDescent="0.25">
      <c r="A845" s="17"/>
      <c r="B845" s="18"/>
      <c r="C845" s="18"/>
      <c r="D845" s="19"/>
      <c r="E845" s="18"/>
      <c r="F845" s="18"/>
      <c r="G845" s="36"/>
      <c r="H845" s="36"/>
      <c r="I845" s="36"/>
      <c r="J845" s="38"/>
      <c r="K845" s="38"/>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c r="DW845" s="37"/>
      <c r="DX845" s="37"/>
      <c r="DY845" s="37"/>
      <c r="DZ845" s="37"/>
      <c r="EA845" s="37"/>
      <c r="EB845" s="37"/>
      <c r="EC845" s="37"/>
      <c r="ED845" s="37"/>
      <c r="EE845" s="37"/>
      <c r="EF845" s="37"/>
      <c r="EG845" s="37"/>
      <c r="EH845" s="37"/>
      <c r="EI845" s="37"/>
      <c r="EJ845" s="37"/>
      <c r="EK845" s="37"/>
      <c r="EL845" s="37"/>
      <c r="EM845" s="37"/>
      <c r="EN845" s="37"/>
      <c r="EO845" s="37"/>
      <c r="EP845" s="37"/>
      <c r="EQ845" s="37"/>
      <c r="ER845" s="37"/>
      <c r="ES845" s="37"/>
      <c r="ET845" s="37"/>
      <c r="EU845" s="37"/>
      <c r="EV845" s="37"/>
      <c r="EW845" s="37"/>
      <c r="EX845" s="37"/>
      <c r="EY845" s="37"/>
      <c r="EZ845" s="37"/>
      <c r="FA845" s="37"/>
      <c r="FB845" s="37"/>
      <c r="FC845" s="37"/>
      <c r="FD845" s="37"/>
      <c r="FE845" s="37"/>
      <c r="FF845" s="37"/>
      <c r="FG845" s="37"/>
      <c r="FH845" s="37"/>
      <c r="FI845" s="37"/>
      <c r="FJ845" s="37"/>
      <c r="FK845" s="37"/>
      <c r="FL845" s="37"/>
      <c r="FM845" s="37"/>
      <c r="FN845" s="37"/>
      <c r="FO845" s="37"/>
      <c r="FP845" s="37"/>
      <c r="FQ845" s="37"/>
      <c r="FR845" s="37"/>
      <c r="FS845" s="37"/>
      <c r="FT845" s="37"/>
      <c r="FU845" s="37"/>
      <c r="FV845" s="37"/>
      <c r="FW845" s="37"/>
      <c r="FX845" s="37"/>
      <c r="FY845" s="37"/>
      <c r="FZ845" s="37"/>
      <c r="GA845" s="194"/>
      <c r="GB845" s="194"/>
      <c r="GC845" s="194"/>
      <c r="GD845" s="194"/>
      <c r="GE845" s="194"/>
      <c r="GF845" s="194"/>
      <c r="GG845" s="194"/>
      <c r="GH845" s="194"/>
      <c r="GI845" s="194"/>
      <c r="GJ845" s="194"/>
      <c r="GK845" s="194"/>
      <c r="GL845" s="194"/>
      <c r="GM845" s="194">
        <f t="shared" si="80"/>
        <v>0</v>
      </c>
      <c r="GN845" s="194">
        <f t="shared" si="81"/>
        <v>0</v>
      </c>
      <c r="GO845" s="194"/>
      <c r="GP845" s="194"/>
      <c r="GQ845" s="194"/>
      <c r="GR845" s="194"/>
      <c r="GS845" s="194"/>
      <c r="GT845" s="194"/>
      <c r="GU845" s="194"/>
      <c r="GV845" s="194"/>
      <c r="GW845" s="194"/>
      <c r="GX845" s="194">
        <f t="shared" si="82"/>
        <v>0</v>
      </c>
      <c r="GY845" s="194"/>
      <c r="GZ845" s="194"/>
      <c r="HA845" s="194"/>
      <c r="HB845" s="194"/>
      <c r="HC845" s="194"/>
      <c r="HD845" s="194"/>
      <c r="HE845" s="194"/>
      <c r="HF845" s="194"/>
      <c r="HG845" s="194"/>
      <c r="HH845" s="194"/>
      <c r="HI845" s="194"/>
      <c r="HJ845" s="194"/>
      <c r="HK845" s="194"/>
      <c r="HL845" s="194"/>
      <c r="HM845" s="194"/>
      <c r="HN845" s="194"/>
      <c r="HO845" s="194"/>
      <c r="HP845" s="194"/>
      <c r="HQ845" s="194"/>
      <c r="HR845" s="194"/>
      <c r="HS845" s="194"/>
      <c r="HT845" s="194"/>
      <c r="HU845" s="194"/>
    </row>
    <row r="846" spans="1:229" x14ac:dyDescent="0.25">
      <c r="A846" s="17"/>
      <c r="B846" s="18"/>
      <c r="C846" s="18"/>
      <c r="D846" s="19"/>
      <c r="E846" s="18"/>
      <c r="F846" s="18"/>
      <c r="G846" s="36"/>
      <c r="H846" s="36"/>
      <c r="I846" s="36"/>
      <c r="J846" s="38"/>
      <c r="K846" s="38"/>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c r="DW846" s="37"/>
      <c r="DX846" s="37"/>
      <c r="DY846" s="37"/>
      <c r="DZ846" s="37"/>
      <c r="EA846" s="37"/>
      <c r="EB846" s="37"/>
      <c r="EC846" s="37"/>
      <c r="ED846" s="37"/>
      <c r="EE846" s="37"/>
      <c r="EF846" s="37"/>
      <c r="EG846" s="37"/>
      <c r="EH846" s="37"/>
      <c r="EI846" s="37"/>
      <c r="EJ846" s="37"/>
      <c r="EK846" s="37"/>
      <c r="EL846" s="37"/>
      <c r="EM846" s="37"/>
      <c r="EN846" s="37"/>
      <c r="EO846" s="37"/>
      <c r="EP846" s="37"/>
      <c r="EQ846" s="37"/>
      <c r="ER846" s="37"/>
      <c r="ES846" s="37"/>
      <c r="ET846" s="37"/>
      <c r="EU846" s="37"/>
      <c r="EV846" s="37"/>
      <c r="EW846" s="37"/>
      <c r="EX846" s="37"/>
      <c r="EY846" s="37"/>
      <c r="EZ846" s="37"/>
      <c r="FA846" s="37"/>
      <c r="FB846" s="37"/>
      <c r="FC846" s="37"/>
      <c r="FD846" s="37"/>
      <c r="FE846" s="37"/>
      <c r="FF846" s="37"/>
      <c r="FG846" s="37"/>
      <c r="FH846" s="37"/>
      <c r="FI846" s="37"/>
      <c r="FJ846" s="37"/>
      <c r="FK846" s="37"/>
      <c r="FL846" s="37"/>
      <c r="FM846" s="37"/>
      <c r="FN846" s="37"/>
      <c r="FO846" s="37"/>
      <c r="FP846" s="37"/>
      <c r="FQ846" s="37"/>
      <c r="FR846" s="37"/>
      <c r="FS846" s="37"/>
      <c r="FT846" s="37"/>
      <c r="FU846" s="37"/>
      <c r="FV846" s="37"/>
      <c r="FW846" s="37"/>
      <c r="FX846" s="37"/>
      <c r="FY846" s="37"/>
      <c r="FZ846" s="37"/>
      <c r="GA846" s="194"/>
      <c r="GB846" s="194"/>
      <c r="GC846" s="194"/>
      <c r="GD846" s="194"/>
      <c r="GE846" s="194"/>
      <c r="GF846" s="194"/>
      <c r="GG846" s="194"/>
      <c r="GH846" s="194"/>
      <c r="GI846" s="194"/>
      <c r="GJ846" s="194"/>
      <c r="GK846" s="194"/>
      <c r="GL846" s="194"/>
      <c r="GM846" s="194">
        <f t="shared" si="80"/>
        <v>0</v>
      </c>
      <c r="GN846" s="194">
        <f t="shared" si="81"/>
        <v>0</v>
      </c>
      <c r="GO846" s="194"/>
      <c r="GP846" s="194"/>
      <c r="GQ846" s="194"/>
      <c r="GR846" s="194"/>
      <c r="GS846" s="194"/>
      <c r="GT846" s="194"/>
      <c r="GU846" s="194"/>
      <c r="GV846" s="194"/>
      <c r="GW846" s="194"/>
      <c r="GX846" s="194">
        <f t="shared" si="82"/>
        <v>0</v>
      </c>
      <c r="GY846" s="194"/>
      <c r="GZ846" s="194"/>
      <c r="HA846" s="194"/>
      <c r="HB846" s="194"/>
      <c r="HC846" s="194"/>
      <c r="HD846" s="194"/>
      <c r="HE846" s="194"/>
      <c r="HF846" s="194"/>
      <c r="HG846" s="194"/>
      <c r="HH846" s="194"/>
      <c r="HI846" s="194"/>
      <c r="HJ846" s="194"/>
      <c r="HK846" s="194"/>
      <c r="HL846" s="194"/>
      <c r="HM846" s="194"/>
      <c r="HN846" s="194"/>
      <c r="HO846" s="194"/>
      <c r="HP846" s="194"/>
      <c r="HQ846" s="194"/>
      <c r="HR846" s="194"/>
      <c r="HS846" s="194"/>
      <c r="HT846" s="194"/>
      <c r="HU846" s="194"/>
    </row>
    <row r="847" spans="1:229" x14ac:dyDescent="0.25">
      <c r="A847" s="17"/>
      <c r="B847" s="18"/>
      <c r="C847" s="18"/>
      <c r="D847" s="19"/>
      <c r="E847" s="18"/>
      <c r="F847" s="18"/>
      <c r="G847" s="36"/>
      <c r="H847" s="36"/>
      <c r="I847" s="36"/>
      <c r="J847" s="38"/>
      <c r="K847" s="38"/>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c r="DW847" s="37"/>
      <c r="DX847" s="37"/>
      <c r="DY847" s="37"/>
      <c r="DZ847" s="37"/>
      <c r="EA847" s="37"/>
      <c r="EB847" s="37"/>
      <c r="EC847" s="37"/>
      <c r="ED847" s="37"/>
      <c r="EE847" s="37"/>
      <c r="EF847" s="37"/>
      <c r="EG847" s="37"/>
      <c r="EH847" s="37"/>
      <c r="EI847" s="37"/>
      <c r="EJ847" s="37"/>
      <c r="EK847" s="37"/>
      <c r="EL847" s="37"/>
      <c r="EM847" s="37"/>
      <c r="EN847" s="37"/>
      <c r="EO847" s="37"/>
      <c r="EP847" s="37"/>
      <c r="EQ847" s="37"/>
      <c r="ER847" s="37"/>
      <c r="ES847" s="37"/>
      <c r="ET847" s="37"/>
      <c r="EU847" s="37"/>
      <c r="EV847" s="37"/>
      <c r="EW847" s="37"/>
      <c r="EX847" s="37"/>
      <c r="EY847" s="37"/>
      <c r="EZ847" s="37"/>
      <c r="FA847" s="37"/>
      <c r="FB847" s="37"/>
      <c r="FC847" s="37"/>
      <c r="FD847" s="37"/>
      <c r="FE847" s="37"/>
      <c r="FF847" s="37"/>
      <c r="FG847" s="37"/>
      <c r="FH847" s="37"/>
      <c r="FI847" s="37"/>
      <c r="FJ847" s="37"/>
      <c r="FK847" s="37"/>
      <c r="FL847" s="37"/>
      <c r="FM847" s="37"/>
      <c r="FN847" s="37"/>
      <c r="FO847" s="37"/>
      <c r="FP847" s="37"/>
      <c r="FQ847" s="37"/>
      <c r="FR847" s="37"/>
      <c r="FS847" s="37"/>
      <c r="FT847" s="37"/>
      <c r="FU847" s="37"/>
      <c r="FV847" s="37"/>
      <c r="FW847" s="37"/>
      <c r="FX847" s="37"/>
      <c r="FY847" s="37"/>
      <c r="FZ847" s="37"/>
      <c r="GA847" s="194"/>
      <c r="GB847" s="194"/>
      <c r="GC847" s="194"/>
      <c r="GD847" s="194"/>
      <c r="GE847" s="194"/>
      <c r="GF847" s="194"/>
      <c r="GG847" s="194"/>
      <c r="GH847" s="194"/>
      <c r="GI847" s="194"/>
      <c r="GJ847" s="194"/>
      <c r="GK847" s="194"/>
      <c r="GL847" s="194"/>
      <c r="GM847" s="194">
        <f t="shared" si="80"/>
        <v>0</v>
      </c>
      <c r="GN847" s="194">
        <f t="shared" si="81"/>
        <v>0</v>
      </c>
      <c r="GO847" s="194"/>
      <c r="GP847" s="194"/>
      <c r="GQ847" s="194"/>
      <c r="GR847" s="194"/>
      <c r="GS847" s="194"/>
      <c r="GT847" s="194"/>
      <c r="GU847" s="194"/>
      <c r="GV847" s="194"/>
      <c r="GW847" s="194"/>
      <c r="GX847" s="194">
        <f t="shared" si="82"/>
        <v>0</v>
      </c>
      <c r="GY847" s="194"/>
      <c r="GZ847" s="194"/>
      <c r="HA847" s="194"/>
      <c r="HB847" s="194"/>
      <c r="HC847" s="194"/>
      <c r="HD847" s="194"/>
      <c r="HE847" s="194"/>
      <c r="HF847" s="194"/>
      <c r="HG847" s="194"/>
      <c r="HH847" s="194"/>
      <c r="HI847" s="194"/>
      <c r="HJ847" s="194"/>
      <c r="HK847" s="194"/>
      <c r="HL847" s="194"/>
      <c r="HM847" s="194"/>
      <c r="HN847" s="194"/>
      <c r="HO847" s="194"/>
      <c r="HP847" s="194"/>
      <c r="HQ847" s="194"/>
      <c r="HR847" s="194"/>
      <c r="HS847" s="194"/>
      <c r="HT847" s="194"/>
      <c r="HU847" s="194"/>
    </row>
    <row r="848" spans="1:229" x14ac:dyDescent="0.25">
      <c r="A848" s="17"/>
      <c r="B848" s="18"/>
      <c r="C848" s="18"/>
      <c r="D848" s="19"/>
      <c r="E848" s="18"/>
      <c r="F848" s="18"/>
      <c r="G848" s="36"/>
      <c r="H848" s="36"/>
      <c r="I848" s="36"/>
      <c r="J848" s="38"/>
      <c r="K848" s="38"/>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c r="DW848" s="37"/>
      <c r="DX848" s="37"/>
      <c r="DY848" s="37"/>
      <c r="DZ848" s="37"/>
      <c r="EA848" s="37"/>
      <c r="EB848" s="37"/>
      <c r="EC848" s="37"/>
      <c r="ED848" s="37"/>
      <c r="EE848" s="37"/>
      <c r="EF848" s="37"/>
      <c r="EG848" s="37"/>
      <c r="EH848" s="37"/>
      <c r="EI848" s="37"/>
      <c r="EJ848" s="37"/>
      <c r="EK848" s="37"/>
      <c r="EL848" s="37"/>
      <c r="EM848" s="37"/>
      <c r="EN848" s="37"/>
      <c r="EO848" s="37"/>
      <c r="EP848" s="37"/>
      <c r="EQ848" s="37"/>
      <c r="ER848" s="37"/>
      <c r="ES848" s="37"/>
      <c r="ET848" s="37"/>
      <c r="EU848" s="37"/>
      <c r="EV848" s="37"/>
      <c r="EW848" s="37"/>
      <c r="EX848" s="37"/>
      <c r="EY848" s="37"/>
      <c r="EZ848" s="37"/>
      <c r="FA848" s="37"/>
      <c r="FB848" s="37"/>
      <c r="FC848" s="37"/>
      <c r="FD848" s="37"/>
      <c r="FE848" s="37"/>
      <c r="FF848" s="37"/>
      <c r="FG848" s="37"/>
      <c r="FH848" s="37"/>
      <c r="FI848" s="37"/>
      <c r="FJ848" s="37"/>
      <c r="FK848" s="37"/>
      <c r="FL848" s="37"/>
      <c r="FM848" s="37"/>
      <c r="FN848" s="37"/>
      <c r="FO848" s="37"/>
      <c r="FP848" s="37"/>
      <c r="FQ848" s="37"/>
      <c r="FR848" s="37"/>
      <c r="FS848" s="37"/>
      <c r="FT848" s="37"/>
      <c r="FU848" s="37"/>
      <c r="FV848" s="37"/>
      <c r="FW848" s="37"/>
      <c r="FX848" s="37"/>
      <c r="FY848" s="37"/>
      <c r="FZ848" s="37"/>
      <c r="GA848" s="194"/>
      <c r="GB848" s="194"/>
      <c r="GC848" s="194"/>
      <c r="GD848" s="194"/>
      <c r="GE848" s="194"/>
      <c r="GF848" s="194"/>
      <c r="GG848" s="194"/>
      <c r="GH848" s="194"/>
      <c r="GI848" s="194"/>
      <c r="GJ848" s="194"/>
      <c r="GK848" s="194"/>
      <c r="GL848" s="194"/>
      <c r="GM848" s="194">
        <f t="shared" si="80"/>
        <v>0</v>
      </c>
      <c r="GN848" s="194">
        <f t="shared" si="81"/>
        <v>0</v>
      </c>
      <c r="GO848" s="194"/>
      <c r="GP848" s="194"/>
      <c r="GQ848" s="194"/>
      <c r="GR848" s="194"/>
      <c r="GS848" s="194"/>
      <c r="GT848" s="194"/>
      <c r="GU848" s="194"/>
      <c r="GV848" s="194"/>
      <c r="GW848" s="194"/>
      <c r="GX848" s="194">
        <f t="shared" si="82"/>
        <v>0</v>
      </c>
      <c r="GY848" s="194"/>
      <c r="GZ848" s="194"/>
      <c r="HA848" s="194"/>
      <c r="HB848" s="194"/>
      <c r="HC848" s="194"/>
      <c r="HD848" s="194"/>
      <c r="HE848" s="194"/>
      <c r="HF848" s="194"/>
      <c r="HG848" s="194"/>
      <c r="HH848" s="194"/>
      <c r="HI848" s="194"/>
      <c r="HJ848" s="194"/>
      <c r="HK848" s="194"/>
      <c r="HL848" s="194"/>
      <c r="HM848" s="194"/>
      <c r="HN848" s="194"/>
      <c r="HO848" s="194"/>
      <c r="HP848" s="194"/>
      <c r="HQ848" s="194"/>
      <c r="HR848" s="194"/>
      <c r="HS848" s="194"/>
      <c r="HT848" s="194"/>
      <c r="HU848" s="194"/>
    </row>
    <row r="849" spans="1:229" x14ac:dyDescent="0.25">
      <c r="A849" s="17"/>
      <c r="B849" s="18"/>
      <c r="C849" s="18"/>
      <c r="D849" s="19"/>
      <c r="E849" s="18"/>
      <c r="F849" s="18"/>
      <c r="G849" s="36"/>
      <c r="H849" s="36"/>
      <c r="I849" s="36"/>
      <c r="J849" s="38"/>
      <c r="K849" s="38"/>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c r="DW849" s="37"/>
      <c r="DX849" s="37"/>
      <c r="DY849" s="37"/>
      <c r="DZ849" s="37"/>
      <c r="EA849" s="37"/>
      <c r="EB849" s="37"/>
      <c r="EC849" s="37"/>
      <c r="ED849" s="37"/>
      <c r="EE849" s="37"/>
      <c r="EF849" s="37"/>
      <c r="EG849" s="37"/>
      <c r="EH849" s="37"/>
      <c r="EI849" s="37"/>
      <c r="EJ849" s="37"/>
      <c r="EK849" s="37"/>
      <c r="EL849" s="37"/>
      <c r="EM849" s="37"/>
      <c r="EN849" s="37"/>
      <c r="EO849" s="37"/>
      <c r="EP849" s="37"/>
      <c r="EQ849" s="37"/>
      <c r="ER849" s="37"/>
      <c r="ES849" s="37"/>
      <c r="ET849" s="37"/>
      <c r="EU849" s="37"/>
      <c r="EV849" s="37"/>
      <c r="EW849" s="37"/>
      <c r="EX849" s="37"/>
      <c r="EY849" s="37"/>
      <c r="EZ849" s="37"/>
      <c r="FA849" s="37"/>
      <c r="FB849" s="37"/>
      <c r="FC849" s="37"/>
      <c r="FD849" s="37"/>
      <c r="FE849" s="37"/>
      <c r="FF849" s="37"/>
      <c r="FG849" s="37"/>
      <c r="FH849" s="37"/>
      <c r="FI849" s="37"/>
      <c r="FJ849" s="37"/>
      <c r="FK849" s="37"/>
      <c r="FL849" s="37"/>
      <c r="FM849" s="37"/>
      <c r="FN849" s="37"/>
      <c r="FO849" s="37"/>
      <c r="FP849" s="37"/>
      <c r="FQ849" s="37"/>
      <c r="FR849" s="37"/>
      <c r="FS849" s="37"/>
      <c r="FT849" s="37"/>
      <c r="FU849" s="37"/>
      <c r="FV849" s="37"/>
      <c r="FW849" s="37"/>
      <c r="FX849" s="37"/>
      <c r="FY849" s="37"/>
      <c r="FZ849" s="37"/>
      <c r="GA849" s="194"/>
      <c r="GB849" s="194"/>
      <c r="GC849" s="194"/>
      <c r="GD849" s="194"/>
      <c r="GE849" s="194"/>
      <c r="GF849" s="194"/>
      <c r="GG849" s="194"/>
      <c r="GH849" s="194"/>
      <c r="GI849" s="194"/>
      <c r="GJ849" s="194"/>
      <c r="GK849" s="194"/>
      <c r="GL849" s="194"/>
      <c r="GM849" s="194">
        <f t="shared" si="80"/>
        <v>0</v>
      </c>
      <c r="GN849" s="194">
        <f t="shared" si="81"/>
        <v>0</v>
      </c>
      <c r="GO849" s="194"/>
      <c r="GP849" s="194"/>
      <c r="GQ849" s="194"/>
      <c r="GR849" s="194"/>
      <c r="GS849" s="194"/>
      <c r="GT849" s="194"/>
      <c r="GU849" s="194"/>
      <c r="GV849" s="194"/>
      <c r="GW849" s="194"/>
      <c r="GX849" s="194">
        <f t="shared" si="82"/>
        <v>0</v>
      </c>
      <c r="GY849" s="194"/>
      <c r="GZ849" s="194"/>
      <c r="HA849" s="194"/>
      <c r="HB849" s="194"/>
      <c r="HC849" s="194"/>
      <c r="HD849" s="194"/>
      <c r="HE849" s="194"/>
      <c r="HF849" s="194"/>
      <c r="HG849" s="194"/>
      <c r="HH849" s="194"/>
      <c r="HI849" s="194"/>
      <c r="HJ849" s="194"/>
      <c r="HK849" s="194"/>
      <c r="HL849" s="194"/>
      <c r="HM849" s="194"/>
      <c r="HN849" s="194"/>
      <c r="HO849" s="194"/>
      <c r="HP849" s="194"/>
      <c r="HQ849" s="194"/>
      <c r="HR849" s="194"/>
      <c r="HS849" s="194"/>
      <c r="HT849" s="194"/>
      <c r="HU849" s="194"/>
    </row>
    <row r="850" spans="1:229" x14ac:dyDescent="0.25">
      <c r="A850" s="17"/>
      <c r="B850" s="18"/>
      <c r="C850" s="18"/>
      <c r="D850" s="19"/>
      <c r="E850" s="18"/>
      <c r="F850" s="18"/>
      <c r="G850" s="36"/>
      <c r="H850" s="36"/>
      <c r="I850" s="36"/>
      <c r="J850" s="38"/>
      <c r="K850" s="38"/>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c r="DW850" s="37"/>
      <c r="DX850" s="37"/>
      <c r="DY850" s="37"/>
      <c r="DZ850" s="37"/>
      <c r="EA850" s="37"/>
      <c r="EB850" s="37"/>
      <c r="EC850" s="37"/>
      <c r="ED850" s="37"/>
      <c r="EE850" s="37"/>
      <c r="EF850" s="37"/>
      <c r="EG850" s="37"/>
      <c r="EH850" s="37"/>
      <c r="EI850" s="37"/>
      <c r="EJ850" s="37"/>
      <c r="EK850" s="37"/>
      <c r="EL850" s="37"/>
      <c r="EM850" s="37"/>
      <c r="EN850" s="37"/>
      <c r="EO850" s="37"/>
      <c r="EP850" s="37"/>
      <c r="EQ850" s="37"/>
      <c r="ER850" s="37"/>
      <c r="ES850" s="37"/>
      <c r="ET850" s="37"/>
      <c r="EU850" s="37"/>
      <c r="EV850" s="37"/>
      <c r="EW850" s="37"/>
      <c r="EX850" s="37"/>
      <c r="EY850" s="37"/>
      <c r="EZ850" s="37"/>
      <c r="FA850" s="37"/>
      <c r="FB850" s="37"/>
      <c r="FC850" s="37"/>
      <c r="FD850" s="37"/>
      <c r="FE850" s="37"/>
      <c r="FF850" s="37"/>
      <c r="FG850" s="37"/>
      <c r="FH850" s="37"/>
      <c r="FI850" s="37"/>
      <c r="FJ850" s="37"/>
      <c r="FK850" s="37"/>
      <c r="FL850" s="37"/>
      <c r="FM850" s="37"/>
      <c r="FN850" s="37"/>
      <c r="FO850" s="37"/>
      <c r="FP850" s="37"/>
      <c r="FQ850" s="37"/>
      <c r="FR850" s="37"/>
      <c r="FS850" s="37"/>
      <c r="FT850" s="37"/>
      <c r="FU850" s="37"/>
      <c r="FV850" s="37"/>
      <c r="FW850" s="37"/>
      <c r="FX850" s="37"/>
      <c r="FY850" s="37"/>
      <c r="FZ850" s="37"/>
      <c r="GA850" s="194"/>
      <c r="GB850" s="194"/>
      <c r="GC850" s="194"/>
      <c r="GD850" s="194"/>
      <c r="GE850" s="194"/>
      <c r="GF850" s="194"/>
      <c r="GG850" s="194"/>
      <c r="GH850" s="194"/>
      <c r="GI850" s="194"/>
      <c r="GJ850" s="194"/>
      <c r="GK850" s="194"/>
      <c r="GL850" s="194"/>
      <c r="GM850" s="194">
        <f t="shared" si="80"/>
        <v>0</v>
      </c>
      <c r="GN850" s="194">
        <f t="shared" si="81"/>
        <v>0</v>
      </c>
      <c r="GO850" s="194"/>
      <c r="GP850" s="194"/>
      <c r="GQ850" s="194"/>
      <c r="GR850" s="194"/>
      <c r="GS850" s="194"/>
      <c r="GT850" s="194"/>
      <c r="GU850" s="194"/>
      <c r="GV850" s="194"/>
      <c r="GW850" s="194"/>
      <c r="GX850" s="194">
        <f t="shared" si="82"/>
        <v>0</v>
      </c>
      <c r="GY850" s="194"/>
      <c r="GZ850" s="194"/>
      <c r="HA850" s="194"/>
      <c r="HB850" s="194"/>
      <c r="HC850" s="194"/>
      <c r="HD850" s="194"/>
      <c r="HE850" s="194"/>
      <c r="HF850" s="194"/>
      <c r="HG850" s="194"/>
      <c r="HH850" s="194"/>
      <c r="HI850" s="194"/>
      <c r="HJ850" s="194"/>
      <c r="HK850" s="194"/>
      <c r="HL850" s="194"/>
      <c r="HM850" s="194"/>
      <c r="HN850" s="194"/>
      <c r="HO850" s="194"/>
      <c r="HP850" s="194"/>
      <c r="HQ850" s="194"/>
      <c r="HR850" s="194"/>
      <c r="HS850" s="194"/>
      <c r="HT850" s="194"/>
      <c r="HU850" s="194"/>
    </row>
    <row r="851" spans="1:229" x14ac:dyDescent="0.25">
      <c r="A851" s="17"/>
      <c r="B851" s="18"/>
      <c r="C851" s="18"/>
      <c r="D851" s="19"/>
      <c r="E851" s="18"/>
      <c r="F851" s="18"/>
      <c r="G851" s="36"/>
      <c r="H851" s="36"/>
      <c r="I851" s="36"/>
      <c r="J851" s="38"/>
      <c r="K851" s="38"/>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c r="DW851" s="37"/>
      <c r="DX851" s="37"/>
      <c r="DY851" s="37"/>
      <c r="DZ851" s="37"/>
      <c r="EA851" s="37"/>
      <c r="EB851" s="37"/>
      <c r="EC851" s="37"/>
      <c r="ED851" s="37"/>
      <c r="EE851" s="37"/>
      <c r="EF851" s="37"/>
      <c r="EG851" s="37"/>
      <c r="EH851" s="37"/>
      <c r="EI851" s="37"/>
      <c r="EJ851" s="37"/>
      <c r="EK851" s="37"/>
      <c r="EL851" s="37"/>
      <c r="EM851" s="37"/>
      <c r="EN851" s="37"/>
      <c r="EO851" s="37"/>
      <c r="EP851" s="37"/>
      <c r="EQ851" s="37"/>
      <c r="ER851" s="37"/>
      <c r="ES851" s="37"/>
      <c r="ET851" s="37"/>
      <c r="EU851" s="37"/>
      <c r="EV851" s="37"/>
      <c r="EW851" s="37"/>
      <c r="EX851" s="37"/>
      <c r="EY851" s="37"/>
      <c r="EZ851" s="37"/>
      <c r="FA851" s="37"/>
      <c r="FB851" s="37"/>
      <c r="FC851" s="37"/>
      <c r="FD851" s="37"/>
      <c r="FE851" s="37"/>
      <c r="FF851" s="37"/>
      <c r="FG851" s="37"/>
      <c r="FH851" s="37"/>
      <c r="FI851" s="37"/>
      <c r="FJ851" s="37"/>
      <c r="FK851" s="37"/>
      <c r="FL851" s="37"/>
      <c r="FM851" s="37"/>
      <c r="FN851" s="37"/>
      <c r="FO851" s="37"/>
      <c r="FP851" s="37"/>
      <c r="FQ851" s="37"/>
      <c r="FR851" s="37"/>
      <c r="FS851" s="37"/>
      <c r="FT851" s="37"/>
      <c r="FU851" s="37"/>
      <c r="FV851" s="37"/>
      <c r="FW851" s="37"/>
      <c r="FX851" s="37"/>
      <c r="FY851" s="37"/>
      <c r="FZ851" s="37"/>
      <c r="GA851" s="194"/>
      <c r="GB851" s="194"/>
      <c r="GC851" s="194"/>
      <c r="GD851" s="194"/>
      <c r="GE851" s="194"/>
      <c r="GF851" s="194"/>
      <c r="GG851" s="194"/>
      <c r="GH851" s="194"/>
      <c r="GI851" s="194"/>
      <c r="GJ851" s="194"/>
      <c r="GK851" s="194"/>
      <c r="GL851" s="194"/>
      <c r="GM851" s="194">
        <f t="shared" si="80"/>
        <v>0</v>
      </c>
      <c r="GN851" s="194">
        <f t="shared" si="81"/>
        <v>0</v>
      </c>
      <c r="GO851" s="194"/>
      <c r="GP851" s="194"/>
      <c r="GQ851" s="194"/>
      <c r="GR851" s="194"/>
      <c r="GS851" s="194"/>
      <c r="GT851" s="194"/>
      <c r="GU851" s="194"/>
      <c r="GV851" s="194"/>
      <c r="GW851" s="194"/>
      <c r="GX851" s="194">
        <f t="shared" si="82"/>
        <v>0</v>
      </c>
      <c r="GY851" s="194"/>
      <c r="GZ851" s="194"/>
      <c r="HA851" s="194"/>
      <c r="HB851" s="194"/>
      <c r="HC851" s="194"/>
      <c r="HD851" s="194"/>
      <c r="HE851" s="194"/>
      <c r="HF851" s="194"/>
      <c r="HG851" s="194"/>
      <c r="HH851" s="194"/>
      <c r="HI851" s="194"/>
      <c r="HJ851" s="194"/>
      <c r="HK851" s="194"/>
      <c r="HL851" s="194"/>
      <c r="HM851" s="194"/>
      <c r="HN851" s="194"/>
      <c r="HO851" s="194"/>
      <c r="HP851" s="194"/>
      <c r="HQ851" s="194"/>
      <c r="HR851" s="194"/>
      <c r="HS851" s="194"/>
      <c r="HT851" s="194"/>
      <c r="HU851" s="194"/>
    </row>
    <row r="852" spans="1:229" x14ac:dyDescent="0.25">
      <c r="A852" s="17"/>
      <c r="B852" s="18"/>
      <c r="C852" s="18"/>
      <c r="D852" s="19"/>
      <c r="E852" s="18"/>
      <c r="F852" s="18"/>
      <c r="G852" s="36"/>
      <c r="H852" s="36"/>
      <c r="I852" s="36"/>
      <c r="J852" s="38"/>
      <c r="K852" s="38"/>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c r="DW852" s="37"/>
      <c r="DX852" s="37"/>
      <c r="DY852" s="37"/>
      <c r="DZ852" s="37"/>
      <c r="EA852" s="37"/>
      <c r="EB852" s="37"/>
      <c r="EC852" s="37"/>
      <c r="ED852" s="37"/>
      <c r="EE852" s="37"/>
      <c r="EF852" s="37"/>
      <c r="EG852" s="37"/>
      <c r="EH852" s="37"/>
      <c r="EI852" s="37"/>
      <c r="EJ852" s="37"/>
      <c r="EK852" s="37"/>
      <c r="EL852" s="37"/>
      <c r="EM852" s="37"/>
      <c r="EN852" s="37"/>
      <c r="EO852" s="37"/>
      <c r="EP852" s="37"/>
      <c r="EQ852" s="37"/>
      <c r="ER852" s="37"/>
      <c r="ES852" s="37"/>
      <c r="ET852" s="37"/>
      <c r="EU852" s="37"/>
      <c r="EV852" s="37"/>
      <c r="EW852" s="37"/>
      <c r="EX852" s="37"/>
      <c r="EY852" s="37"/>
      <c r="EZ852" s="37"/>
      <c r="FA852" s="37"/>
      <c r="FB852" s="37"/>
      <c r="FC852" s="37"/>
      <c r="FD852" s="37"/>
      <c r="FE852" s="37"/>
      <c r="FF852" s="37"/>
      <c r="FG852" s="37"/>
      <c r="FH852" s="37"/>
      <c r="FI852" s="37"/>
      <c r="FJ852" s="37"/>
      <c r="FK852" s="37"/>
      <c r="FL852" s="37"/>
      <c r="FM852" s="37"/>
      <c r="FN852" s="37"/>
      <c r="FO852" s="37"/>
      <c r="FP852" s="37"/>
      <c r="FQ852" s="37"/>
      <c r="FR852" s="37"/>
      <c r="FS852" s="37"/>
      <c r="FT852" s="37"/>
      <c r="FU852" s="37"/>
      <c r="FV852" s="37"/>
      <c r="FW852" s="37"/>
      <c r="FX852" s="37"/>
      <c r="FY852" s="37"/>
      <c r="FZ852" s="37"/>
      <c r="GA852" s="194"/>
      <c r="GB852" s="194"/>
      <c r="GC852" s="194"/>
      <c r="GD852" s="194"/>
      <c r="GE852" s="194"/>
      <c r="GF852" s="194"/>
      <c r="GG852" s="194"/>
      <c r="GH852" s="194"/>
      <c r="GI852" s="194"/>
      <c r="GJ852" s="194"/>
      <c r="GK852" s="194"/>
      <c r="GL852" s="194"/>
      <c r="GM852" s="194">
        <f t="shared" si="80"/>
        <v>0</v>
      </c>
      <c r="GN852" s="194">
        <f t="shared" si="81"/>
        <v>0</v>
      </c>
      <c r="GO852" s="194"/>
      <c r="GP852" s="194"/>
      <c r="GQ852" s="194"/>
      <c r="GR852" s="194"/>
      <c r="GS852" s="194"/>
      <c r="GT852" s="194"/>
      <c r="GU852" s="194"/>
      <c r="GV852" s="194"/>
      <c r="GW852" s="194"/>
      <c r="GX852" s="194">
        <f t="shared" si="82"/>
        <v>0</v>
      </c>
      <c r="GY852" s="194"/>
      <c r="GZ852" s="194"/>
      <c r="HA852" s="194"/>
      <c r="HB852" s="194"/>
      <c r="HC852" s="194"/>
      <c r="HD852" s="194"/>
      <c r="HE852" s="194"/>
      <c r="HF852" s="194"/>
      <c r="HG852" s="194"/>
      <c r="HH852" s="194"/>
      <c r="HI852" s="194"/>
      <c r="HJ852" s="194"/>
      <c r="HK852" s="194"/>
      <c r="HL852" s="194"/>
      <c r="HM852" s="194"/>
      <c r="HN852" s="194"/>
      <c r="HO852" s="194"/>
      <c r="HP852" s="194"/>
      <c r="HQ852" s="194"/>
      <c r="HR852" s="194"/>
      <c r="HS852" s="194"/>
      <c r="HT852" s="194"/>
      <c r="HU852" s="194"/>
    </row>
    <row r="853" spans="1:229" x14ac:dyDescent="0.25">
      <c r="A853" s="17"/>
      <c r="B853" s="18"/>
      <c r="C853" s="18"/>
      <c r="D853" s="19"/>
      <c r="E853" s="18"/>
      <c r="F853" s="18"/>
      <c r="G853" s="36"/>
      <c r="H853" s="36"/>
      <c r="I853" s="36"/>
      <c r="J853" s="38"/>
      <c r="K853" s="38"/>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c r="DW853" s="37"/>
      <c r="DX853" s="37"/>
      <c r="DY853" s="37"/>
      <c r="DZ853" s="37"/>
      <c r="EA853" s="37"/>
      <c r="EB853" s="37"/>
      <c r="EC853" s="37"/>
      <c r="ED853" s="37"/>
      <c r="EE853" s="37"/>
      <c r="EF853" s="37"/>
      <c r="EG853" s="37"/>
      <c r="EH853" s="37"/>
      <c r="EI853" s="37"/>
      <c r="EJ853" s="37"/>
      <c r="EK853" s="37"/>
      <c r="EL853" s="37"/>
      <c r="EM853" s="37"/>
      <c r="EN853" s="37"/>
      <c r="EO853" s="37"/>
      <c r="EP853" s="37"/>
      <c r="EQ853" s="37"/>
      <c r="ER853" s="37"/>
      <c r="ES853" s="37"/>
      <c r="ET853" s="37"/>
      <c r="EU853" s="37"/>
      <c r="EV853" s="37"/>
      <c r="EW853" s="37"/>
      <c r="EX853" s="37"/>
      <c r="EY853" s="37"/>
      <c r="EZ853" s="37"/>
      <c r="FA853" s="37"/>
      <c r="FB853" s="37"/>
      <c r="FC853" s="37"/>
      <c r="FD853" s="37"/>
      <c r="FE853" s="37"/>
      <c r="FF853" s="37"/>
      <c r="FG853" s="37"/>
      <c r="FH853" s="37"/>
      <c r="FI853" s="37"/>
      <c r="FJ853" s="37"/>
      <c r="FK853" s="37"/>
      <c r="FL853" s="37"/>
      <c r="FM853" s="37"/>
      <c r="FN853" s="37"/>
      <c r="FO853" s="37"/>
      <c r="FP853" s="37"/>
      <c r="FQ853" s="37"/>
      <c r="FR853" s="37"/>
      <c r="FS853" s="37"/>
      <c r="FT853" s="37"/>
      <c r="FU853" s="37"/>
      <c r="FV853" s="37"/>
      <c r="FW853" s="37"/>
      <c r="FX853" s="37"/>
      <c r="FY853" s="37"/>
      <c r="FZ853" s="37"/>
      <c r="GA853" s="194"/>
      <c r="GB853" s="194"/>
      <c r="GC853" s="194"/>
      <c r="GD853" s="194"/>
      <c r="GE853" s="194"/>
      <c r="GF853" s="194"/>
      <c r="GG853" s="194"/>
      <c r="GH853" s="194"/>
      <c r="GI853" s="194"/>
      <c r="GJ853" s="194"/>
      <c r="GK853" s="194"/>
      <c r="GL853" s="194"/>
      <c r="GM853" s="194">
        <f t="shared" si="80"/>
        <v>0</v>
      </c>
      <c r="GN853" s="194">
        <f t="shared" si="81"/>
        <v>0</v>
      </c>
      <c r="GO853" s="194"/>
      <c r="GP853" s="194"/>
      <c r="GQ853" s="194"/>
      <c r="GR853" s="194"/>
      <c r="GS853" s="194"/>
      <c r="GT853" s="194"/>
      <c r="GU853" s="194"/>
      <c r="GV853" s="194"/>
      <c r="GW853" s="194"/>
      <c r="GX853" s="194">
        <f t="shared" si="82"/>
        <v>0</v>
      </c>
      <c r="GY853" s="194"/>
      <c r="GZ853" s="194"/>
      <c r="HA853" s="194"/>
      <c r="HB853" s="194"/>
      <c r="HC853" s="194"/>
      <c r="HD853" s="194"/>
      <c r="HE853" s="194"/>
      <c r="HF853" s="194"/>
      <c r="HG853" s="194"/>
      <c r="HH853" s="194"/>
      <c r="HI853" s="194"/>
      <c r="HJ853" s="194"/>
      <c r="HK853" s="194"/>
      <c r="HL853" s="194"/>
      <c r="HM853" s="194"/>
      <c r="HN853" s="194"/>
      <c r="HO853" s="194"/>
      <c r="HP853" s="194"/>
      <c r="HQ853" s="194"/>
      <c r="HR853" s="194"/>
      <c r="HS853" s="194"/>
      <c r="HT853" s="194"/>
      <c r="HU853" s="194"/>
    </row>
    <row r="854" spans="1:229" x14ac:dyDescent="0.25">
      <c r="A854" s="17"/>
      <c r="B854" s="18"/>
      <c r="C854" s="18"/>
      <c r="D854" s="19"/>
      <c r="E854" s="18"/>
      <c r="F854" s="18"/>
      <c r="G854" s="36"/>
      <c r="H854" s="36"/>
      <c r="I854" s="36"/>
      <c r="J854" s="38"/>
      <c r="K854" s="38"/>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c r="DW854" s="37"/>
      <c r="DX854" s="37"/>
      <c r="DY854" s="37"/>
      <c r="DZ854" s="37"/>
      <c r="EA854" s="37"/>
      <c r="EB854" s="37"/>
      <c r="EC854" s="37"/>
      <c r="ED854" s="37"/>
      <c r="EE854" s="37"/>
      <c r="EF854" s="37"/>
      <c r="EG854" s="37"/>
      <c r="EH854" s="37"/>
      <c r="EI854" s="37"/>
      <c r="EJ854" s="37"/>
      <c r="EK854" s="37"/>
      <c r="EL854" s="37"/>
      <c r="EM854" s="37"/>
      <c r="EN854" s="37"/>
      <c r="EO854" s="37"/>
      <c r="EP854" s="37"/>
      <c r="EQ854" s="37"/>
      <c r="ER854" s="37"/>
      <c r="ES854" s="37"/>
      <c r="ET854" s="37"/>
      <c r="EU854" s="37"/>
      <c r="EV854" s="37"/>
      <c r="EW854" s="37"/>
      <c r="EX854" s="37"/>
      <c r="EY854" s="37"/>
      <c r="EZ854" s="37"/>
      <c r="FA854" s="37"/>
      <c r="FB854" s="37"/>
      <c r="FC854" s="37"/>
      <c r="FD854" s="37"/>
      <c r="FE854" s="37"/>
      <c r="FF854" s="37"/>
      <c r="FG854" s="37"/>
      <c r="FH854" s="37"/>
      <c r="FI854" s="37"/>
      <c r="FJ854" s="37"/>
      <c r="FK854" s="37"/>
      <c r="FL854" s="37"/>
      <c r="FM854" s="37"/>
      <c r="FN854" s="37"/>
      <c r="FO854" s="37"/>
      <c r="FP854" s="37"/>
      <c r="FQ854" s="37"/>
      <c r="FR854" s="37"/>
      <c r="FS854" s="37"/>
      <c r="FT854" s="37"/>
      <c r="FU854" s="37"/>
      <c r="FV854" s="37"/>
      <c r="FW854" s="37"/>
      <c r="FX854" s="37"/>
      <c r="FY854" s="37"/>
      <c r="FZ854" s="37"/>
      <c r="GA854" s="194"/>
      <c r="GB854" s="194"/>
      <c r="GC854" s="194"/>
      <c r="GD854" s="194"/>
      <c r="GE854" s="194"/>
      <c r="GF854" s="194"/>
      <c r="GG854" s="194"/>
      <c r="GH854" s="194"/>
      <c r="GI854" s="194"/>
      <c r="GJ854" s="194"/>
      <c r="GK854" s="194"/>
      <c r="GL854" s="194"/>
      <c r="GM854" s="194">
        <f t="shared" si="80"/>
        <v>0</v>
      </c>
      <c r="GN854" s="194">
        <f t="shared" si="81"/>
        <v>0</v>
      </c>
      <c r="GO854" s="194"/>
      <c r="GP854" s="194"/>
      <c r="GQ854" s="194"/>
      <c r="GR854" s="194"/>
      <c r="GS854" s="194"/>
      <c r="GT854" s="194"/>
      <c r="GU854" s="194"/>
      <c r="GV854" s="194"/>
      <c r="GW854" s="194"/>
      <c r="GX854" s="194">
        <f t="shared" si="82"/>
        <v>0</v>
      </c>
      <c r="GY854" s="194"/>
      <c r="GZ854" s="194"/>
      <c r="HA854" s="194"/>
      <c r="HB854" s="194"/>
      <c r="HC854" s="194"/>
      <c r="HD854" s="194"/>
      <c r="HE854" s="194"/>
      <c r="HF854" s="194"/>
      <c r="HG854" s="194"/>
      <c r="HH854" s="194"/>
      <c r="HI854" s="194"/>
      <c r="HJ854" s="194"/>
      <c r="HK854" s="194"/>
      <c r="HL854" s="194"/>
      <c r="HM854" s="194"/>
      <c r="HN854" s="194"/>
      <c r="HO854" s="194"/>
      <c r="HP854" s="194"/>
      <c r="HQ854" s="194"/>
      <c r="HR854" s="194"/>
      <c r="HS854" s="194"/>
      <c r="HT854" s="194"/>
      <c r="HU854" s="194"/>
    </row>
    <row r="855" spans="1:229" x14ac:dyDescent="0.25">
      <c r="A855" s="17"/>
      <c r="B855" s="18"/>
      <c r="C855" s="18"/>
      <c r="D855" s="19"/>
      <c r="E855" s="18"/>
      <c r="F855" s="18"/>
      <c r="G855" s="36"/>
      <c r="H855" s="36"/>
      <c r="I855" s="36"/>
      <c r="J855" s="38"/>
      <c r="K855" s="38"/>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c r="DW855" s="37"/>
      <c r="DX855" s="37"/>
      <c r="DY855" s="37"/>
      <c r="DZ855" s="37"/>
      <c r="EA855" s="37"/>
      <c r="EB855" s="37"/>
      <c r="EC855" s="37"/>
      <c r="ED855" s="37"/>
      <c r="EE855" s="37"/>
      <c r="EF855" s="37"/>
      <c r="EG855" s="37"/>
      <c r="EH855" s="37"/>
      <c r="EI855" s="37"/>
      <c r="EJ855" s="37"/>
      <c r="EK855" s="37"/>
      <c r="EL855" s="37"/>
      <c r="EM855" s="37"/>
      <c r="EN855" s="37"/>
      <c r="EO855" s="37"/>
      <c r="EP855" s="37"/>
      <c r="EQ855" s="37"/>
      <c r="ER855" s="37"/>
      <c r="ES855" s="37"/>
      <c r="ET855" s="37"/>
      <c r="EU855" s="37"/>
      <c r="EV855" s="37"/>
      <c r="EW855" s="37"/>
      <c r="EX855" s="37"/>
      <c r="EY855" s="37"/>
      <c r="EZ855" s="37"/>
      <c r="FA855" s="37"/>
      <c r="FB855" s="37"/>
      <c r="FC855" s="37"/>
      <c r="FD855" s="37"/>
      <c r="FE855" s="37"/>
      <c r="FF855" s="37"/>
      <c r="FG855" s="37"/>
      <c r="FH855" s="37"/>
      <c r="FI855" s="37"/>
      <c r="FJ855" s="37"/>
      <c r="FK855" s="37"/>
      <c r="FL855" s="37"/>
      <c r="FM855" s="37"/>
      <c r="FN855" s="37"/>
      <c r="FO855" s="37"/>
      <c r="FP855" s="37"/>
      <c r="FQ855" s="37"/>
      <c r="FR855" s="37"/>
      <c r="FS855" s="37"/>
      <c r="FT855" s="37"/>
      <c r="FU855" s="37"/>
      <c r="FV855" s="37"/>
      <c r="FW855" s="37"/>
      <c r="FX855" s="37"/>
      <c r="FY855" s="37"/>
      <c r="FZ855" s="37"/>
      <c r="GA855" s="194"/>
      <c r="GB855" s="194"/>
      <c r="GC855" s="194"/>
      <c r="GD855" s="194"/>
      <c r="GE855" s="194"/>
      <c r="GF855" s="194"/>
      <c r="GG855" s="194"/>
      <c r="GH855" s="194"/>
      <c r="GI855" s="194"/>
      <c r="GJ855" s="194"/>
      <c r="GK855" s="194"/>
      <c r="GL855" s="194"/>
      <c r="GM855" s="194">
        <f t="shared" si="80"/>
        <v>0</v>
      </c>
      <c r="GN855" s="194">
        <f t="shared" si="81"/>
        <v>0</v>
      </c>
      <c r="GO855" s="194"/>
      <c r="GP855" s="194"/>
      <c r="GQ855" s="194"/>
      <c r="GR855" s="194"/>
      <c r="GS855" s="194"/>
      <c r="GT855" s="194"/>
      <c r="GU855" s="194"/>
      <c r="GV855" s="194"/>
      <c r="GW855" s="194"/>
      <c r="GX855" s="194">
        <f t="shared" si="82"/>
        <v>0</v>
      </c>
      <c r="GY855" s="194"/>
      <c r="GZ855" s="194"/>
      <c r="HA855" s="194"/>
      <c r="HB855" s="194"/>
      <c r="HC855" s="194"/>
      <c r="HD855" s="194"/>
      <c r="HE855" s="194"/>
      <c r="HF855" s="194"/>
      <c r="HG855" s="194"/>
      <c r="HH855" s="194"/>
      <c r="HI855" s="194"/>
      <c r="HJ855" s="194"/>
      <c r="HK855" s="194"/>
      <c r="HL855" s="194"/>
      <c r="HM855" s="194"/>
      <c r="HN855" s="194"/>
      <c r="HO855" s="194"/>
      <c r="HP855" s="194"/>
      <c r="HQ855" s="194"/>
      <c r="HR855" s="194"/>
      <c r="HS855" s="194"/>
      <c r="HT855" s="194"/>
      <c r="HU855" s="194"/>
    </row>
    <row r="856" spans="1:229" x14ac:dyDescent="0.25">
      <c r="A856" s="17"/>
      <c r="B856" s="18"/>
      <c r="C856" s="18"/>
      <c r="D856" s="19"/>
      <c r="E856" s="18"/>
      <c r="F856" s="18"/>
      <c r="G856" s="36"/>
      <c r="H856" s="36"/>
      <c r="I856" s="36"/>
      <c r="J856" s="38"/>
      <c r="K856" s="38"/>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c r="DW856" s="37"/>
      <c r="DX856" s="37"/>
      <c r="DY856" s="37"/>
      <c r="DZ856" s="37"/>
      <c r="EA856" s="37"/>
      <c r="EB856" s="37"/>
      <c r="EC856" s="37"/>
      <c r="ED856" s="37"/>
      <c r="EE856" s="37"/>
      <c r="EF856" s="37"/>
      <c r="EG856" s="37"/>
      <c r="EH856" s="37"/>
      <c r="EI856" s="37"/>
      <c r="EJ856" s="37"/>
      <c r="EK856" s="37"/>
      <c r="EL856" s="37"/>
      <c r="EM856" s="37"/>
      <c r="EN856" s="37"/>
      <c r="EO856" s="37"/>
      <c r="EP856" s="37"/>
      <c r="EQ856" s="37"/>
      <c r="ER856" s="37"/>
      <c r="ES856" s="37"/>
      <c r="ET856" s="37"/>
      <c r="EU856" s="37"/>
      <c r="EV856" s="37"/>
      <c r="EW856" s="37"/>
      <c r="EX856" s="37"/>
      <c r="EY856" s="37"/>
      <c r="EZ856" s="37"/>
      <c r="FA856" s="37"/>
      <c r="FB856" s="37"/>
      <c r="FC856" s="37"/>
      <c r="FD856" s="37"/>
      <c r="FE856" s="37"/>
      <c r="FF856" s="37"/>
      <c r="FG856" s="37"/>
      <c r="FH856" s="37"/>
      <c r="FI856" s="37"/>
      <c r="FJ856" s="37"/>
      <c r="FK856" s="37"/>
      <c r="FL856" s="37"/>
      <c r="FM856" s="37"/>
      <c r="FN856" s="37"/>
      <c r="FO856" s="37"/>
      <c r="FP856" s="37"/>
      <c r="FQ856" s="37"/>
      <c r="FR856" s="37"/>
      <c r="FS856" s="37"/>
      <c r="FT856" s="37"/>
      <c r="FU856" s="37"/>
      <c r="FV856" s="37"/>
      <c r="FW856" s="37"/>
      <c r="FX856" s="37"/>
      <c r="FY856" s="37"/>
      <c r="FZ856" s="37"/>
      <c r="GA856" s="194"/>
      <c r="GB856" s="194"/>
      <c r="GC856" s="194"/>
      <c r="GD856" s="194"/>
      <c r="GE856" s="194"/>
      <c r="GF856" s="194"/>
      <c r="GG856" s="194"/>
      <c r="GH856" s="194"/>
      <c r="GI856" s="194"/>
      <c r="GJ856" s="194"/>
      <c r="GK856" s="194"/>
      <c r="GL856" s="194"/>
      <c r="GM856" s="194">
        <f t="shared" si="80"/>
        <v>0</v>
      </c>
      <c r="GN856" s="194">
        <f t="shared" si="81"/>
        <v>0</v>
      </c>
      <c r="GO856" s="194"/>
      <c r="GP856" s="194"/>
      <c r="GQ856" s="194"/>
      <c r="GR856" s="194"/>
      <c r="GS856" s="194"/>
      <c r="GT856" s="194"/>
      <c r="GU856" s="194"/>
      <c r="GV856" s="194"/>
      <c r="GW856" s="194"/>
      <c r="GX856" s="194">
        <f t="shared" si="82"/>
        <v>0</v>
      </c>
      <c r="GY856" s="194"/>
      <c r="GZ856" s="194"/>
      <c r="HA856" s="194"/>
      <c r="HB856" s="194"/>
      <c r="HC856" s="194"/>
      <c r="HD856" s="194"/>
      <c r="HE856" s="194"/>
      <c r="HF856" s="194"/>
      <c r="HG856" s="194"/>
      <c r="HH856" s="194"/>
      <c r="HI856" s="194"/>
      <c r="HJ856" s="194"/>
      <c r="HK856" s="194"/>
      <c r="HL856" s="194"/>
      <c r="HM856" s="194"/>
      <c r="HN856" s="194"/>
      <c r="HO856" s="194"/>
      <c r="HP856" s="194"/>
      <c r="HQ856" s="194"/>
      <c r="HR856" s="194"/>
      <c r="HS856" s="194"/>
      <c r="HT856" s="194"/>
      <c r="HU856" s="194"/>
    </row>
    <row r="857" spans="1:229" x14ac:dyDescent="0.25">
      <c r="A857" s="17"/>
      <c r="B857" s="18"/>
      <c r="C857" s="18"/>
      <c r="D857" s="19"/>
      <c r="E857" s="18"/>
      <c r="F857" s="18"/>
      <c r="G857" s="36"/>
      <c r="H857" s="36"/>
      <c r="I857" s="36"/>
      <c r="J857" s="38"/>
      <c r="K857" s="38"/>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c r="FF857" s="37"/>
      <c r="FG857" s="37"/>
      <c r="FH857" s="37"/>
      <c r="FI857" s="37"/>
      <c r="FJ857" s="37"/>
      <c r="FK857" s="37"/>
      <c r="FL857" s="37"/>
      <c r="FM857" s="37"/>
      <c r="FN857" s="37"/>
      <c r="FO857" s="37"/>
      <c r="FP857" s="37"/>
      <c r="FQ857" s="37"/>
      <c r="FR857" s="37"/>
      <c r="FS857" s="37"/>
      <c r="FT857" s="37"/>
      <c r="FU857" s="37"/>
      <c r="FV857" s="37"/>
      <c r="FW857" s="37"/>
      <c r="FX857" s="37"/>
      <c r="FY857" s="37"/>
      <c r="FZ857" s="37"/>
      <c r="GA857" s="194"/>
      <c r="GB857" s="194"/>
      <c r="GC857" s="194"/>
      <c r="GD857" s="194"/>
      <c r="GE857" s="194"/>
      <c r="GF857" s="194"/>
      <c r="GG857" s="194"/>
      <c r="GH857" s="194"/>
      <c r="GI857" s="194"/>
      <c r="GJ857" s="194"/>
      <c r="GK857" s="194"/>
      <c r="GL857" s="194"/>
      <c r="GM857" s="194">
        <f t="shared" si="80"/>
        <v>0</v>
      </c>
      <c r="GN857" s="194">
        <f t="shared" si="81"/>
        <v>0</v>
      </c>
      <c r="GO857" s="194"/>
      <c r="GP857" s="194"/>
      <c r="GQ857" s="194"/>
      <c r="GR857" s="194"/>
      <c r="GS857" s="194"/>
      <c r="GT857" s="194"/>
      <c r="GU857" s="194"/>
      <c r="GV857" s="194"/>
      <c r="GW857" s="194"/>
      <c r="GX857" s="194">
        <f t="shared" si="82"/>
        <v>0</v>
      </c>
      <c r="GY857" s="194"/>
      <c r="GZ857" s="194"/>
      <c r="HA857" s="194"/>
      <c r="HB857" s="194"/>
      <c r="HC857" s="194"/>
      <c r="HD857" s="194"/>
      <c r="HE857" s="194"/>
      <c r="HF857" s="194"/>
      <c r="HG857" s="194"/>
      <c r="HH857" s="194"/>
      <c r="HI857" s="194"/>
      <c r="HJ857" s="194"/>
      <c r="HK857" s="194"/>
      <c r="HL857" s="194"/>
      <c r="HM857" s="194"/>
      <c r="HN857" s="194"/>
      <c r="HO857" s="194"/>
      <c r="HP857" s="194"/>
      <c r="HQ857" s="194"/>
      <c r="HR857" s="194"/>
      <c r="HS857" s="194"/>
      <c r="HT857" s="194"/>
      <c r="HU857" s="194"/>
    </row>
    <row r="858" spans="1:229" x14ac:dyDescent="0.25">
      <c r="A858" s="17"/>
      <c r="B858" s="18"/>
      <c r="C858" s="18"/>
      <c r="D858" s="19"/>
      <c r="E858" s="18"/>
      <c r="F858" s="18"/>
      <c r="G858" s="36"/>
      <c r="H858" s="36"/>
      <c r="I858" s="36"/>
      <c r="J858" s="38"/>
      <c r="K858" s="38"/>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c r="DW858" s="37"/>
      <c r="DX858" s="37"/>
      <c r="DY858" s="37"/>
      <c r="DZ858" s="37"/>
      <c r="EA858" s="37"/>
      <c r="EB858" s="37"/>
      <c r="EC858" s="37"/>
      <c r="ED858" s="37"/>
      <c r="EE858" s="37"/>
      <c r="EF858" s="37"/>
      <c r="EG858" s="37"/>
      <c r="EH858" s="37"/>
      <c r="EI858" s="37"/>
      <c r="EJ858" s="37"/>
      <c r="EK858" s="37"/>
      <c r="EL858" s="37"/>
      <c r="EM858" s="37"/>
      <c r="EN858" s="37"/>
      <c r="EO858" s="37"/>
      <c r="EP858" s="37"/>
      <c r="EQ858" s="37"/>
      <c r="ER858" s="37"/>
      <c r="ES858" s="37"/>
      <c r="ET858" s="37"/>
      <c r="EU858" s="37"/>
      <c r="EV858" s="37"/>
      <c r="EW858" s="37"/>
      <c r="EX858" s="37"/>
      <c r="EY858" s="37"/>
      <c r="EZ858" s="37"/>
      <c r="FA858" s="37"/>
      <c r="FB858" s="37"/>
      <c r="FC858" s="37"/>
      <c r="FD858" s="37"/>
      <c r="FE858" s="37"/>
      <c r="FF858" s="37"/>
      <c r="FG858" s="37"/>
      <c r="FH858" s="37"/>
      <c r="FI858" s="37"/>
      <c r="FJ858" s="37"/>
      <c r="FK858" s="37"/>
      <c r="FL858" s="37"/>
      <c r="FM858" s="37"/>
      <c r="FN858" s="37"/>
      <c r="FO858" s="37"/>
      <c r="FP858" s="37"/>
      <c r="FQ858" s="37"/>
      <c r="FR858" s="37"/>
      <c r="FS858" s="37"/>
      <c r="FT858" s="37"/>
      <c r="FU858" s="37"/>
      <c r="FV858" s="37"/>
      <c r="FW858" s="37"/>
      <c r="FX858" s="37"/>
      <c r="FY858" s="37"/>
      <c r="FZ858" s="37"/>
      <c r="GA858" s="194"/>
      <c r="GB858" s="194"/>
      <c r="GC858" s="194"/>
      <c r="GD858" s="194"/>
      <c r="GE858" s="194"/>
      <c r="GF858" s="194"/>
      <c r="GG858" s="194"/>
      <c r="GH858" s="194"/>
      <c r="GI858" s="194"/>
      <c r="GJ858" s="194"/>
      <c r="GK858" s="194"/>
      <c r="GL858" s="194"/>
      <c r="GM858" s="194">
        <f t="shared" si="80"/>
        <v>0</v>
      </c>
      <c r="GN858" s="194">
        <f t="shared" si="81"/>
        <v>0</v>
      </c>
      <c r="GO858" s="194"/>
      <c r="GP858" s="194"/>
      <c r="GQ858" s="194"/>
      <c r="GR858" s="194"/>
      <c r="GS858" s="194"/>
      <c r="GT858" s="194"/>
      <c r="GU858" s="194"/>
      <c r="GV858" s="194"/>
      <c r="GW858" s="194"/>
      <c r="GX858" s="194">
        <f t="shared" si="82"/>
        <v>0</v>
      </c>
      <c r="GY858" s="194"/>
      <c r="GZ858" s="194"/>
      <c r="HA858" s="194"/>
      <c r="HB858" s="194"/>
      <c r="HC858" s="194"/>
      <c r="HD858" s="194"/>
      <c r="HE858" s="194"/>
      <c r="HF858" s="194"/>
      <c r="HG858" s="194"/>
      <c r="HH858" s="194"/>
      <c r="HI858" s="194"/>
      <c r="HJ858" s="194"/>
      <c r="HK858" s="194"/>
      <c r="HL858" s="194"/>
      <c r="HM858" s="194"/>
      <c r="HN858" s="194"/>
      <c r="HO858" s="194"/>
      <c r="HP858" s="194"/>
      <c r="HQ858" s="194"/>
      <c r="HR858" s="194"/>
      <c r="HS858" s="194"/>
      <c r="HT858" s="194"/>
      <c r="HU858" s="194"/>
    </row>
    <row r="859" spans="1:229" x14ac:dyDescent="0.25">
      <c r="A859" s="17"/>
      <c r="B859" s="18"/>
      <c r="C859" s="18"/>
      <c r="D859" s="19"/>
      <c r="E859" s="18"/>
      <c r="F859" s="18"/>
      <c r="G859" s="36"/>
      <c r="H859" s="36"/>
      <c r="I859" s="36"/>
      <c r="J859" s="38"/>
      <c r="K859" s="38"/>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c r="DW859" s="37"/>
      <c r="DX859" s="37"/>
      <c r="DY859" s="37"/>
      <c r="DZ859" s="37"/>
      <c r="EA859" s="37"/>
      <c r="EB859" s="37"/>
      <c r="EC859" s="37"/>
      <c r="ED859" s="37"/>
      <c r="EE859" s="37"/>
      <c r="EF859" s="37"/>
      <c r="EG859" s="37"/>
      <c r="EH859" s="37"/>
      <c r="EI859" s="37"/>
      <c r="EJ859" s="37"/>
      <c r="EK859" s="37"/>
      <c r="EL859" s="37"/>
      <c r="EM859" s="37"/>
      <c r="EN859" s="37"/>
      <c r="EO859" s="37"/>
      <c r="EP859" s="37"/>
      <c r="EQ859" s="37"/>
      <c r="ER859" s="37"/>
      <c r="ES859" s="37"/>
      <c r="ET859" s="37"/>
      <c r="EU859" s="37"/>
      <c r="EV859" s="37"/>
      <c r="EW859" s="37"/>
      <c r="EX859" s="37"/>
      <c r="EY859" s="37"/>
      <c r="EZ859" s="37"/>
      <c r="FA859" s="37"/>
      <c r="FB859" s="37"/>
      <c r="FC859" s="37"/>
      <c r="FD859" s="37"/>
      <c r="FE859" s="37"/>
      <c r="FF859" s="37"/>
      <c r="FG859" s="37"/>
      <c r="FH859" s="37"/>
      <c r="FI859" s="37"/>
      <c r="FJ859" s="37"/>
      <c r="FK859" s="37"/>
      <c r="FL859" s="37"/>
      <c r="FM859" s="37"/>
      <c r="FN859" s="37"/>
      <c r="FO859" s="37"/>
      <c r="FP859" s="37"/>
      <c r="FQ859" s="37"/>
      <c r="FR859" s="37"/>
      <c r="FS859" s="37"/>
      <c r="FT859" s="37"/>
      <c r="FU859" s="37"/>
      <c r="FV859" s="37"/>
      <c r="FW859" s="37"/>
      <c r="FX859" s="37"/>
      <c r="FY859" s="37"/>
      <c r="FZ859" s="37"/>
      <c r="GA859" s="194"/>
      <c r="GB859" s="194"/>
      <c r="GC859" s="194"/>
      <c r="GD859" s="194"/>
      <c r="GE859" s="194"/>
      <c r="GF859" s="194"/>
      <c r="GG859" s="194"/>
      <c r="GH859" s="194"/>
      <c r="GI859" s="194"/>
      <c r="GJ859" s="194"/>
      <c r="GK859" s="194"/>
      <c r="GL859" s="194"/>
      <c r="GM859" s="194">
        <f t="shared" si="80"/>
        <v>0</v>
      </c>
      <c r="GN859" s="194">
        <f t="shared" si="81"/>
        <v>0</v>
      </c>
      <c r="GO859" s="194"/>
      <c r="GP859" s="194"/>
      <c r="GQ859" s="194"/>
      <c r="GR859" s="194"/>
      <c r="GS859" s="194"/>
      <c r="GT859" s="194"/>
      <c r="GU859" s="194"/>
      <c r="GV859" s="194"/>
      <c r="GW859" s="194"/>
      <c r="GX859" s="194">
        <f t="shared" si="82"/>
        <v>0</v>
      </c>
      <c r="GY859" s="194"/>
      <c r="GZ859" s="194"/>
      <c r="HA859" s="194"/>
      <c r="HB859" s="194"/>
      <c r="HC859" s="194"/>
      <c r="HD859" s="194"/>
      <c r="HE859" s="194"/>
      <c r="HF859" s="194"/>
      <c r="HG859" s="194"/>
      <c r="HH859" s="194"/>
      <c r="HI859" s="194"/>
      <c r="HJ859" s="194"/>
      <c r="HK859" s="194"/>
      <c r="HL859" s="194"/>
      <c r="HM859" s="194"/>
      <c r="HN859" s="194"/>
      <c r="HO859" s="194"/>
      <c r="HP859" s="194"/>
      <c r="HQ859" s="194"/>
      <c r="HR859" s="194"/>
      <c r="HS859" s="194"/>
      <c r="HT859" s="194"/>
      <c r="HU859" s="194"/>
    </row>
    <row r="860" spans="1:229" x14ac:dyDescent="0.25">
      <c r="A860" s="17"/>
      <c r="B860" s="18"/>
      <c r="C860" s="18"/>
      <c r="D860" s="19"/>
      <c r="E860" s="18"/>
      <c r="F860" s="18"/>
      <c r="G860" s="36"/>
      <c r="H860" s="36"/>
      <c r="I860" s="36"/>
      <c r="J860" s="38"/>
      <c r="K860" s="38"/>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c r="DW860" s="37"/>
      <c r="DX860" s="37"/>
      <c r="DY860" s="37"/>
      <c r="DZ860" s="37"/>
      <c r="EA860" s="37"/>
      <c r="EB860" s="37"/>
      <c r="EC860" s="37"/>
      <c r="ED860" s="37"/>
      <c r="EE860" s="37"/>
      <c r="EF860" s="37"/>
      <c r="EG860" s="37"/>
      <c r="EH860" s="37"/>
      <c r="EI860" s="37"/>
      <c r="EJ860" s="37"/>
      <c r="EK860" s="37"/>
      <c r="EL860" s="37"/>
      <c r="EM860" s="37"/>
      <c r="EN860" s="37"/>
      <c r="EO860" s="37"/>
      <c r="EP860" s="37"/>
      <c r="EQ860" s="37"/>
      <c r="ER860" s="37"/>
      <c r="ES860" s="37"/>
      <c r="ET860" s="37"/>
      <c r="EU860" s="37"/>
      <c r="EV860" s="37"/>
      <c r="EW860" s="37"/>
      <c r="EX860" s="37"/>
      <c r="EY860" s="37"/>
      <c r="EZ860" s="37"/>
      <c r="FA860" s="37"/>
      <c r="FB860" s="37"/>
      <c r="FC860" s="37"/>
      <c r="FD860" s="37"/>
      <c r="FE860" s="37"/>
      <c r="FF860" s="37"/>
      <c r="FG860" s="37"/>
      <c r="FH860" s="37"/>
      <c r="FI860" s="37"/>
      <c r="FJ860" s="37"/>
      <c r="FK860" s="37"/>
      <c r="FL860" s="37"/>
      <c r="FM860" s="37"/>
      <c r="FN860" s="37"/>
      <c r="FO860" s="37"/>
      <c r="FP860" s="37"/>
      <c r="FQ860" s="37"/>
      <c r="FR860" s="37"/>
      <c r="FS860" s="37"/>
      <c r="FT860" s="37"/>
      <c r="FU860" s="37"/>
      <c r="FV860" s="37"/>
      <c r="FW860" s="37"/>
      <c r="FX860" s="37"/>
      <c r="FY860" s="37"/>
      <c r="FZ860" s="37"/>
      <c r="GA860" s="194"/>
      <c r="GB860" s="194"/>
      <c r="GC860" s="194"/>
      <c r="GD860" s="194"/>
      <c r="GE860" s="194"/>
      <c r="GF860" s="194"/>
      <c r="GG860" s="194"/>
      <c r="GH860" s="194"/>
      <c r="GI860" s="194"/>
      <c r="GJ860" s="194"/>
      <c r="GK860" s="194"/>
      <c r="GL860" s="194"/>
      <c r="GM860" s="194">
        <f t="shared" si="80"/>
        <v>0</v>
      </c>
      <c r="GN860" s="194">
        <f t="shared" si="81"/>
        <v>0</v>
      </c>
      <c r="GO860" s="194"/>
      <c r="GP860" s="194"/>
      <c r="GQ860" s="194"/>
      <c r="GR860" s="194"/>
      <c r="GS860" s="194"/>
      <c r="GT860" s="194"/>
      <c r="GU860" s="194"/>
      <c r="GV860" s="194"/>
      <c r="GW860" s="194"/>
      <c r="GX860" s="194">
        <f t="shared" si="82"/>
        <v>0</v>
      </c>
      <c r="GY860" s="194"/>
      <c r="GZ860" s="194"/>
      <c r="HA860" s="194"/>
      <c r="HB860" s="194"/>
      <c r="HC860" s="194"/>
      <c r="HD860" s="194"/>
      <c r="HE860" s="194"/>
      <c r="HF860" s="194"/>
      <c r="HG860" s="194"/>
      <c r="HH860" s="194"/>
      <c r="HI860" s="194"/>
      <c r="HJ860" s="194"/>
      <c r="HK860" s="194"/>
      <c r="HL860" s="194"/>
      <c r="HM860" s="194"/>
      <c r="HN860" s="194"/>
      <c r="HO860" s="194"/>
      <c r="HP860" s="194"/>
      <c r="HQ860" s="194"/>
      <c r="HR860" s="194"/>
      <c r="HS860" s="194"/>
      <c r="HT860" s="194"/>
      <c r="HU860" s="194"/>
    </row>
    <row r="861" spans="1:229" x14ac:dyDescent="0.25">
      <c r="A861" s="17"/>
      <c r="B861" s="18"/>
      <c r="C861" s="18"/>
      <c r="D861" s="19"/>
      <c r="E861" s="18"/>
      <c r="F861" s="18"/>
      <c r="G861" s="36"/>
      <c r="H861" s="36"/>
      <c r="I861" s="36"/>
      <c r="J861" s="38"/>
      <c r="K861" s="38"/>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c r="DW861" s="37"/>
      <c r="DX861" s="37"/>
      <c r="DY861" s="37"/>
      <c r="DZ861" s="37"/>
      <c r="EA861" s="37"/>
      <c r="EB861" s="37"/>
      <c r="EC861" s="37"/>
      <c r="ED861" s="37"/>
      <c r="EE861" s="37"/>
      <c r="EF861" s="37"/>
      <c r="EG861" s="37"/>
      <c r="EH861" s="37"/>
      <c r="EI861" s="37"/>
      <c r="EJ861" s="37"/>
      <c r="EK861" s="37"/>
      <c r="EL861" s="37"/>
      <c r="EM861" s="37"/>
      <c r="EN861" s="37"/>
      <c r="EO861" s="37"/>
      <c r="EP861" s="37"/>
      <c r="EQ861" s="37"/>
      <c r="ER861" s="37"/>
      <c r="ES861" s="37"/>
      <c r="ET861" s="37"/>
      <c r="EU861" s="37"/>
      <c r="EV861" s="37"/>
      <c r="EW861" s="37"/>
      <c r="EX861" s="37"/>
      <c r="EY861" s="37"/>
      <c r="EZ861" s="37"/>
      <c r="FA861" s="37"/>
      <c r="FB861" s="37"/>
      <c r="FC861" s="37"/>
      <c r="FD861" s="37"/>
      <c r="FE861" s="37"/>
      <c r="FF861" s="37"/>
      <c r="FG861" s="37"/>
      <c r="FH861" s="37"/>
      <c r="FI861" s="37"/>
      <c r="FJ861" s="37"/>
      <c r="FK861" s="37"/>
      <c r="FL861" s="37"/>
      <c r="FM861" s="37"/>
      <c r="FN861" s="37"/>
      <c r="FO861" s="37"/>
      <c r="FP861" s="37"/>
      <c r="FQ861" s="37"/>
      <c r="FR861" s="37"/>
      <c r="FS861" s="37"/>
      <c r="FT861" s="37"/>
      <c r="FU861" s="37"/>
      <c r="FV861" s="37"/>
      <c r="FW861" s="37"/>
      <c r="FX861" s="37"/>
      <c r="FY861" s="37"/>
      <c r="FZ861" s="37"/>
      <c r="GA861" s="194"/>
      <c r="GB861" s="194"/>
      <c r="GC861" s="194"/>
      <c r="GD861" s="194"/>
      <c r="GE861" s="194"/>
      <c r="GF861" s="194"/>
      <c r="GG861" s="194"/>
      <c r="GH861" s="194"/>
      <c r="GI861" s="194"/>
      <c r="GJ861" s="194"/>
      <c r="GK861" s="194"/>
      <c r="GL861" s="194"/>
      <c r="GM861" s="194">
        <f t="shared" si="80"/>
        <v>0</v>
      </c>
      <c r="GN861" s="194">
        <f t="shared" si="81"/>
        <v>0</v>
      </c>
      <c r="GO861" s="194"/>
      <c r="GP861" s="194"/>
      <c r="GQ861" s="194"/>
      <c r="GR861" s="194"/>
      <c r="GS861" s="194"/>
      <c r="GT861" s="194"/>
      <c r="GU861" s="194"/>
      <c r="GV861" s="194"/>
      <c r="GW861" s="194"/>
      <c r="GX861" s="194">
        <f t="shared" si="82"/>
        <v>0</v>
      </c>
      <c r="GY861" s="194"/>
      <c r="GZ861" s="194"/>
      <c r="HA861" s="194"/>
      <c r="HB861" s="194"/>
      <c r="HC861" s="194"/>
      <c r="HD861" s="194"/>
      <c r="HE861" s="194"/>
      <c r="HF861" s="194"/>
      <c r="HG861" s="194"/>
      <c r="HH861" s="194"/>
      <c r="HI861" s="194"/>
      <c r="HJ861" s="194"/>
      <c r="HK861" s="194"/>
      <c r="HL861" s="194"/>
      <c r="HM861" s="194"/>
      <c r="HN861" s="194"/>
      <c r="HO861" s="194"/>
      <c r="HP861" s="194"/>
      <c r="HQ861" s="194"/>
      <c r="HR861" s="194"/>
      <c r="HS861" s="194"/>
      <c r="HT861" s="194"/>
      <c r="HU861" s="194"/>
    </row>
    <row r="862" spans="1:229" x14ac:dyDescent="0.25">
      <c r="A862" s="17"/>
      <c r="B862" s="18"/>
      <c r="C862" s="18"/>
      <c r="D862" s="19"/>
      <c r="E862" s="18"/>
      <c r="F862" s="18"/>
      <c r="G862" s="36"/>
      <c r="H862" s="36"/>
      <c r="I862" s="36"/>
      <c r="J862" s="38"/>
      <c r="K862" s="38"/>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c r="DW862" s="37"/>
      <c r="DX862" s="37"/>
      <c r="DY862" s="37"/>
      <c r="DZ862" s="37"/>
      <c r="EA862" s="37"/>
      <c r="EB862" s="37"/>
      <c r="EC862" s="37"/>
      <c r="ED862" s="37"/>
      <c r="EE862" s="37"/>
      <c r="EF862" s="37"/>
      <c r="EG862" s="37"/>
      <c r="EH862" s="37"/>
      <c r="EI862" s="37"/>
      <c r="EJ862" s="37"/>
      <c r="EK862" s="37"/>
      <c r="EL862" s="37"/>
      <c r="EM862" s="37"/>
      <c r="EN862" s="37"/>
      <c r="EO862" s="37"/>
      <c r="EP862" s="37"/>
      <c r="EQ862" s="37"/>
      <c r="ER862" s="37"/>
      <c r="ES862" s="37"/>
      <c r="ET862" s="37"/>
      <c r="EU862" s="37"/>
      <c r="EV862" s="37"/>
      <c r="EW862" s="37"/>
      <c r="EX862" s="37"/>
      <c r="EY862" s="37"/>
      <c r="EZ862" s="37"/>
      <c r="FA862" s="37"/>
      <c r="FB862" s="37"/>
      <c r="FC862" s="37"/>
      <c r="FD862" s="37"/>
      <c r="FE862" s="37"/>
      <c r="FF862" s="37"/>
      <c r="FG862" s="37"/>
      <c r="FH862" s="37"/>
      <c r="FI862" s="37"/>
      <c r="FJ862" s="37"/>
      <c r="FK862" s="37"/>
      <c r="FL862" s="37"/>
      <c r="FM862" s="37"/>
      <c r="FN862" s="37"/>
      <c r="FO862" s="37"/>
      <c r="FP862" s="37"/>
      <c r="FQ862" s="37"/>
      <c r="FR862" s="37"/>
      <c r="FS862" s="37"/>
      <c r="FT862" s="37"/>
      <c r="FU862" s="37"/>
      <c r="FV862" s="37"/>
      <c r="FW862" s="37"/>
      <c r="FX862" s="37"/>
      <c r="FY862" s="37"/>
      <c r="FZ862" s="37"/>
      <c r="GA862" s="194"/>
      <c r="GB862" s="194"/>
      <c r="GC862" s="194"/>
      <c r="GD862" s="194"/>
      <c r="GE862" s="194"/>
      <c r="GF862" s="194"/>
      <c r="GG862" s="194"/>
      <c r="GH862" s="194"/>
      <c r="GI862" s="194"/>
      <c r="GJ862" s="194"/>
      <c r="GK862" s="194"/>
      <c r="GL862" s="194"/>
      <c r="GM862" s="194">
        <f t="shared" si="80"/>
        <v>0</v>
      </c>
      <c r="GN862" s="194">
        <f t="shared" si="81"/>
        <v>0</v>
      </c>
      <c r="GO862" s="194"/>
      <c r="GP862" s="194"/>
      <c r="GQ862" s="194"/>
      <c r="GR862" s="194"/>
      <c r="GS862" s="194"/>
      <c r="GT862" s="194"/>
      <c r="GU862" s="194"/>
      <c r="GV862" s="194"/>
      <c r="GW862" s="194"/>
      <c r="GX862" s="194">
        <f t="shared" si="82"/>
        <v>0</v>
      </c>
      <c r="GY862" s="194"/>
      <c r="GZ862" s="194"/>
      <c r="HA862" s="194"/>
      <c r="HB862" s="194"/>
      <c r="HC862" s="194"/>
      <c r="HD862" s="194"/>
      <c r="HE862" s="194"/>
      <c r="HF862" s="194"/>
      <c r="HG862" s="194"/>
      <c r="HH862" s="194"/>
      <c r="HI862" s="194"/>
      <c r="HJ862" s="194"/>
      <c r="HK862" s="194"/>
      <c r="HL862" s="194"/>
      <c r="HM862" s="194"/>
      <c r="HN862" s="194"/>
      <c r="HO862" s="194"/>
      <c r="HP862" s="194"/>
      <c r="HQ862" s="194"/>
      <c r="HR862" s="194"/>
      <c r="HS862" s="194"/>
      <c r="HT862" s="194"/>
      <c r="HU862" s="194"/>
    </row>
    <row r="863" spans="1:229" x14ac:dyDescent="0.25">
      <c r="A863" s="17"/>
      <c r="B863" s="18"/>
      <c r="C863" s="18"/>
      <c r="D863" s="19"/>
      <c r="E863" s="18"/>
      <c r="F863" s="18"/>
      <c r="G863" s="36"/>
      <c r="H863" s="36"/>
      <c r="I863" s="36"/>
      <c r="J863" s="38"/>
      <c r="K863" s="38"/>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c r="DW863" s="37"/>
      <c r="DX863" s="37"/>
      <c r="DY863" s="37"/>
      <c r="DZ863" s="37"/>
      <c r="EA863" s="37"/>
      <c r="EB863" s="37"/>
      <c r="EC863" s="37"/>
      <c r="ED863" s="37"/>
      <c r="EE863" s="37"/>
      <c r="EF863" s="37"/>
      <c r="EG863" s="37"/>
      <c r="EH863" s="37"/>
      <c r="EI863" s="37"/>
      <c r="EJ863" s="37"/>
      <c r="EK863" s="37"/>
      <c r="EL863" s="37"/>
      <c r="EM863" s="37"/>
      <c r="EN863" s="37"/>
      <c r="EO863" s="37"/>
      <c r="EP863" s="37"/>
      <c r="EQ863" s="37"/>
      <c r="ER863" s="37"/>
      <c r="ES863" s="37"/>
      <c r="ET863" s="37"/>
      <c r="EU863" s="37"/>
      <c r="EV863" s="37"/>
      <c r="EW863" s="37"/>
      <c r="EX863" s="37"/>
      <c r="EY863" s="37"/>
      <c r="EZ863" s="37"/>
      <c r="FA863" s="37"/>
      <c r="FB863" s="37"/>
      <c r="FC863" s="37"/>
      <c r="FD863" s="37"/>
      <c r="FE863" s="37"/>
      <c r="FF863" s="37"/>
      <c r="FG863" s="37"/>
      <c r="FH863" s="37"/>
      <c r="FI863" s="37"/>
      <c r="FJ863" s="37"/>
      <c r="FK863" s="37"/>
      <c r="FL863" s="37"/>
      <c r="FM863" s="37"/>
      <c r="FN863" s="37"/>
      <c r="FO863" s="37"/>
      <c r="FP863" s="37"/>
      <c r="FQ863" s="37"/>
      <c r="FR863" s="37"/>
      <c r="FS863" s="37"/>
      <c r="FT863" s="37"/>
      <c r="FU863" s="37"/>
      <c r="FV863" s="37"/>
      <c r="FW863" s="37"/>
      <c r="FX863" s="37"/>
      <c r="FY863" s="37"/>
      <c r="FZ863" s="37"/>
      <c r="GA863" s="194"/>
      <c r="GB863" s="194"/>
      <c r="GC863" s="194"/>
      <c r="GD863" s="194"/>
      <c r="GE863" s="194"/>
      <c r="GF863" s="194"/>
      <c r="GG863" s="194"/>
      <c r="GH863" s="194"/>
      <c r="GI863" s="194"/>
      <c r="GJ863" s="194"/>
      <c r="GK863" s="194"/>
      <c r="GL863" s="194"/>
      <c r="GM863" s="194">
        <f t="shared" si="80"/>
        <v>0</v>
      </c>
      <c r="GN863" s="194">
        <f t="shared" si="81"/>
        <v>0</v>
      </c>
      <c r="GO863" s="194"/>
      <c r="GP863" s="194"/>
      <c r="GQ863" s="194"/>
      <c r="GR863" s="194"/>
      <c r="GS863" s="194"/>
      <c r="GT863" s="194"/>
      <c r="GU863" s="194"/>
      <c r="GV863" s="194"/>
      <c r="GW863" s="194"/>
      <c r="GX863" s="194">
        <f t="shared" si="82"/>
        <v>0</v>
      </c>
      <c r="GY863" s="194"/>
      <c r="GZ863" s="194"/>
      <c r="HA863" s="194"/>
      <c r="HB863" s="194"/>
      <c r="HC863" s="194"/>
      <c r="HD863" s="194"/>
      <c r="HE863" s="194"/>
      <c r="HF863" s="194"/>
      <c r="HG863" s="194"/>
      <c r="HH863" s="194"/>
      <c r="HI863" s="194"/>
      <c r="HJ863" s="194"/>
      <c r="HK863" s="194"/>
      <c r="HL863" s="194"/>
      <c r="HM863" s="194"/>
      <c r="HN863" s="194"/>
      <c r="HO863" s="194"/>
      <c r="HP863" s="194"/>
      <c r="HQ863" s="194"/>
      <c r="HR863" s="194"/>
      <c r="HS863" s="194"/>
      <c r="HT863" s="194"/>
      <c r="HU863" s="194"/>
    </row>
    <row r="864" spans="1:229" x14ac:dyDescent="0.25">
      <c r="A864" s="17"/>
      <c r="B864" s="18"/>
      <c r="C864" s="18"/>
      <c r="D864" s="19"/>
      <c r="E864" s="18"/>
      <c r="F864" s="18"/>
      <c r="G864" s="36"/>
      <c r="H864" s="36"/>
      <c r="I864" s="36"/>
      <c r="J864" s="38"/>
      <c r="K864" s="38"/>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c r="DW864" s="37"/>
      <c r="DX864" s="37"/>
      <c r="DY864" s="37"/>
      <c r="DZ864" s="37"/>
      <c r="EA864" s="37"/>
      <c r="EB864" s="37"/>
      <c r="EC864" s="37"/>
      <c r="ED864" s="37"/>
      <c r="EE864" s="37"/>
      <c r="EF864" s="37"/>
      <c r="EG864" s="37"/>
      <c r="EH864" s="37"/>
      <c r="EI864" s="37"/>
      <c r="EJ864" s="37"/>
      <c r="EK864" s="37"/>
      <c r="EL864" s="37"/>
      <c r="EM864" s="37"/>
      <c r="EN864" s="37"/>
      <c r="EO864" s="37"/>
      <c r="EP864" s="37"/>
      <c r="EQ864" s="37"/>
      <c r="ER864" s="37"/>
      <c r="ES864" s="37"/>
      <c r="ET864" s="37"/>
      <c r="EU864" s="37"/>
      <c r="EV864" s="37"/>
      <c r="EW864" s="37"/>
      <c r="EX864" s="37"/>
      <c r="EY864" s="37"/>
      <c r="EZ864" s="37"/>
      <c r="FA864" s="37"/>
      <c r="FB864" s="37"/>
      <c r="FC864" s="37"/>
      <c r="FD864" s="37"/>
      <c r="FE864" s="37"/>
      <c r="FF864" s="37"/>
      <c r="FG864" s="37"/>
      <c r="FH864" s="37"/>
      <c r="FI864" s="37"/>
      <c r="FJ864" s="37"/>
      <c r="FK864" s="37"/>
      <c r="FL864" s="37"/>
      <c r="FM864" s="37"/>
      <c r="FN864" s="37"/>
      <c r="FO864" s="37"/>
      <c r="FP864" s="37"/>
      <c r="FQ864" s="37"/>
      <c r="FR864" s="37"/>
      <c r="FS864" s="37"/>
      <c r="FT864" s="37"/>
      <c r="FU864" s="37"/>
      <c r="FV864" s="37"/>
      <c r="FW864" s="37"/>
      <c r="FX864" s="37"/>
      <c r="FY864" s="37"/>
      <c r="FZ864" s="37"/>
      <c r="GA864" s="194"/>
      <c r="GB864" s="194"/>
      <c r="GC864" s="194"/>
      <c r="GD864" s="194"/>
      <c r="GE864" s="194"/>
      <c r="GF864" s="194"/>
      <c r="GG864" s="194"/>
      <c r="GH864" s="194"/>
      <c r="GI864" s="194"/>
      <c r="GJ864" s="194"/>
      <c r="GK864" s="194"/>
      <c r="GL864" s="194"/>
      <c r="GM864" s="194">
        <f t="shared" si="80"/>
        <v>0</v>
      </c>
      <c r="GN864" s="194">
        <f t="shared" si="81"/>
        <v>0</v>
      </c>
      <c r="GO864" s="194"/>
      <c r="GP864" s="194"/>
      <c r="GQ864" s="194"/>
      <c r="GR864" s="194"/>
      <c r="GS864" s="194"/>
      <c r="GT864" s="194"/>
      <c r="GU864" s="194"/>
      <c r="GV864" s="194"/>
      <c r="GW864" s="194"/>
      <c r="GX864" s="194">
        <f t="shared" si="82"/>
        <v>0</v>
      </c>
      <c r="GY864" s="194"/>
      <c r="GZ864" s="194"/>
      <c r="HA864" s="194"/>
      <c r="HB864" s="194"/>
      <c r="HC864" s="194"/>
      <c r="HD864" s="194"/>
      <c r="HE864" s="194"/>
      <c r="HF864" s="194"/>
      <c r="HG864" s="194"/>
      <c r="HH864" s="194"/>
      <c r="HI864" s="194"/>
      <c r="HJ864" s="194"/>
      <c r="HK864" s="194"/>
      <c r="HL864" s="194"/>
      <c r="HM864" s="194"/>
      <c r="HN864" s="194"/>
      <c r="HO864" s="194"/>
      <c r="HP864" s="194"/>
      <c r="HQ864" s="194"/>
      <c r="HR864" s="194"/>
      <c r="HS864" s="194"/>
      <c r="HT864" s="194"/>
      <c r="HU864" s="194"/>
    </row>
    <row r="865" spans="1:229" x14ac:dyDescent="0.25">
      <c r="A865" s="17"/>
      <c r="B865" s="18"/>
      <c r="C865" s="18"/>
      <c r="D865" s="19"/>
      <c r="E865" s="18"/>
      <c r="F865" s="18"/>
      <c r="G865" s="36"/>
      <c r="H865" s="36"/>
      <c r="I865" s="36"/>
      <c r="J865" s="38"/>
      <c r="K865" s="38"/>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c r="DW865" s="37"/>
      <c r="DX865" s="37"/>
      <c r="DY865" s="37"/>
      <c r="DZ865" s="37"/>
      <c r="EA865" s="37"/>
      <c r="EB865" s="37"/>
      <c r="EC865" s="37"/>
      <c r="ED865" s="37"/>
      <c r="EE865" s="37"/>
      <c r="EF865" s="37"/>
      <c r="EG865" s="37"/>
      <c r="EH865" s="37"/>
      <c r="EI865" s="37"/>
      <c r="EJ865" s="37"/>
      <c r="EK865" s="37"/>
      <c r="EL865" s="37"/>
      <c r="EM865" s="37"/>
      <c r="EN865" s="37"/>
      <c r="EO865" s="37"/>
      <c r="EP865" s="37"/>
      <c r="EQ865" s="37"/>
      <c r="ER865" s="37"/>
      <c r="ES865" s="37"/>
      <c r="ET865" s="37"/>
      <c r="EU865" s="37"/>
      <c r="EV865" s="37"/>
      <c r="EW865" s="37"/>
      <c r="EX865" s="37"/>
      <c r="EY865" s="37"/>
      <c r="EZ865" s="37"/>
      <c r="FA865" s="37"/>
      <c r="FB865" s="37"/>
      <c r="FC865" s="37"/>
      <c r="FD865" s="37"/>
      <c r="FE865" s="37"/>
      <c r="FF865" s="37"/>
      <c r="FG865" s="37"/>
      <c r="FH865" s="37"/>
      <c r="FI865" s="37"/>
      <c r="FJ865" s="37"/>
      <c r="FK865" s="37"/>
      <c r="FL865" s="37"/>
      <c r="FM865" s="37"/>
      <c r="FN865" s="37"/>
      <c r="FO865" s="37"/>
      <c r="FP865" s="37"/>
      <c r="FQ865" s="37"/>
      <c r="FR865" s="37"/>
      <c r="FS865" s="37"/>
      <c r="FT865" s="37"/>
      <c r="FU865" s="37"/>
      <c r="FV865" s="37"/>
      <c r="FW865" s="37"/>
      <c r="FX865" s="37"/>
      <c r="FY865" s="37"/>
      <c r="FZ865" s="37"/>
      <c r="GA865" s="194"/>
      <c r="GB865" s="194"/>
      <c r="GC865" s="194"/>
      <c r="GD865" s="194"/>
      <c r="GE865" s="194"/>
      <c r="GF865" s="194"/>
      <c r="GG865" s="194"/>
      <c r="GH865" s="194"/>
      <c r="GI865" s="194"/>
      <c r="GJ865" s="194"/>
      <c r="GK865" s="194"/>
      <c r="GL865" s="194"/>
      <c r="GM865" s="194">
        <f t="shared" si="80"/>
        <v>0</v>
      </c>
      <c r="GN865" s="194">
        <f t="shared" si="81"/>
        <v>0</v>
      </c>
      <c r="GO865" s="194"/>
      <c r="GP865" s="194"/>
      <c r="GQ865" s="194"/>
      <c r="GR865" s="194"/>
      <c r="GS865" s="194"/>
      <c r="GT865" s="194"/>
      <c r="GU865" s="194"/>
      <c r="GV865" s="194"/>
      <c r="GW865" s="194"/>
      <c r="GX865" s="194">
        <f t="shared" si="82"/>
        <v>0</v>
      </c>
      <c r="GY865" s="194"/>
      <c r="GZ865" s="194"/>
      <c r="HA865" s="194"/>
      <c r="HB865" s="194"/>
      <c r="HC865" s="194"/>
      <c r="HD865" s="194"/>
      <c r="HE865" s="194"/>
      <c r="HF865" s="194"/>
      <c r="HG865" s="194"/>
      <c r="HH865" s="194"/>
      <c r="HI865" s="194"/>
      <c r="HJ865" s="194"/>
      <c r="HK865" s="194"/>
      <c r="HL865" s="194"/>
      <c r="HM865" s="194"/>
      <c r="HN865" s="194"/>
      <c r="HO865" s="194"/>
      <c r="HP865" s="194"/>
      <c r="HQ865" s="194"/>
      <c r="HR865" s="194"/>
      <c r="HS865" s="194"/>
      <c r="HT865" s="194"/>
      <c r="HU865" s="194"/>
    </row>
    <row r="866" spans="1:229" x14ac:dyDescent="0.25">
      <c r="A866" s="17"/>
      <c r="B866" s="18"/>
      <c r="C866" s="18"/>
      <c r="D866" s="19"/>
      <c r="E866" s="18"/>
      <c r="F866" s="18"/>
      <c r="G866" s="36"/>
      <c r="H866" s="36"/>
      <c r="I866" s="36"/>
      <c r="J866" s="38"/>
      <c r="K866" s="38"/>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c r="DW866" s="37"/>
      <c r="DX866" s="37"/>
      <c r="DY866" s="37"/>
      <c r="DZ866" s="37"/>
      <c r="EA866" s="37"/>
      <c r="EB866" s="37"/>
      <c r="EC866" s="37"/>
      <c r="ED866" s="37"/>
      <c r="EE866" s="37"/>
      <c r="EF866" s="37"/>
      <c r="EG866" s="37"/>
      <c r="EH866" s="37"/>
      <c r="EI866" s="37"/>
      <c r="EJ866" s="37"/>
      <c r="EK866" s="37"/>
      <c r="EL866" s="37"/>
      <c r="EM866" s="37"/>
      <c r="EN866" s="37"/>
      <c r="EO866" s="37"/>
      <c r="EP866" s="37"/>
      <c r="EQ866" s="37"/>
      <c r="ER866" s="37"/>
      <c r="ES866" s="37"/>
      <c r="ET866" s="37"/>
      <c r="EU866" s="37"/>
      <c r="EV866" s="37"/>
      <c r="EW866" s="37"/>
      <c r="EX866" s="37"/>
      <c r="EY866" s="37"/>
      <c r="EZ866" s="37"/>
      <c r="FA866" s="37"/>
      <c r="FB866" s="37"/>
      <c r="FC866" s="37"/>
      <c r="FD866" s="37"/>
      <c r="FE866" s="37"/>
      <c r="FF866" s="37"/>
      <c r="FG866" s="37"/>
      <c r="FH866" s="37"/>
      <c r="FI866" s="37"/>
      <c r="FJ866" s="37"/>
      <c r="FK866" s="37"/>
      <c r="FL866" s="37"/>
      <c r="FM866" s="37"/>
      <c r="FN866" s="37"/>
      <c r="FO866" s="37"/>
      <c r="FP866" s="37"/>
      <c r="FQ866" s="37"/>
      <c r="FR866" s="37"/>
      <c r="FS866" s="37"/>
      <c r="FT866" s="37"/>
      <c r="FU866" s="37"/>
      <c r="FV866" s="37"/>
      <c r="FW866" s="37"/>
      <c r="FX866" s="37"/>
      <c r="FY866" s="37"/>
      <c r="FZ866" s="37"/>
      <c r="GA866" s="194"/>
      <c r="GB866" s="194"/>
      <c r="GC866" s="194"/>
      <c r="GD866" s="194"/>
      <c r="GE866" s="194"/>
      <c r="GF866" s="194"/>
      <c r="GG866" s="194"/>
      <c r="GH866" s="194"/>
      <c r="GI866" s="194"/>
      <c r="GJ866" s="194"/>
      <c r="GK866" s="194"/>
      <c r="GL866" s="194"/>
      <c r="GM866" s="194">
        <f t="shared" si="80"/>
        <v>0</v>
      </c>
      <c r="GN866" s="194">
        <f t="shared" si="81"/>
        <v>0</v>
      </c>
      <c r="GO866" s="194"/>
      <c r="GP866" s="194"/>
      <c r="GQ866" s="194"/>
      <c r="GR866" s="194"/>
      <c r="GS866" s="194"/>
      <c r="GT866" s="194"/>
      <c r="GU866" s="194"/>
      <c r="GV866" s="194"/>
      <c r="GW866" s="194"/>
      <c r="GX866" s="194">
        <f t="shared" si="82"/>
        <v>0</v>
      </c>
      <c r="GY866" s="194"/>
      <c r="GZ866" s="194"/>
      <c r="HA866" s="194"/>
      <c r="HB866" s="194"/>
      <c r="HC866" s="194"/>
      <c r="HD866" s="194"/>
      <c r="HE866" s="194"/>
      <c r="HF866" s="194"/>
      <c r="HG866" s="194"/>
      <c r="HH866" s="194"/>
      <c r="HI866" s="194"/>
      <c r="HJ866" s="194"/>
      <c r="HK866" s="194"/>
      <c r="HL866" s="194"/>
      <c r="HM866" s="194"/>
      <c r="HN866" s="194"/>
      <c r="HO866" s="194"/>
      <c r="HP866" s="194"/>
      <c r="HQ866" s="194"/>
      <c r="HR866" s="194"/>
      <c r="HS866" s="194"/>
      <c r="HT866" s="194"/>
      <c r="HU866" s="194"/>
    </row>
    <row r="867" spans="1:229" x14ac:dyDescent="0.25">
      <c r="A867" s="17"/>
      <c r="B867" s="18"/>
      <c r="C867" s="18"/>
      <c r="D867" s="19"/>
      <c r="E867" s="18"/>
      <c r="F867" s="18"/>
      <c r="G867" s="36"/>
      <c r="H867" s="36"/>
      <c r="I867" s="36"/>
      <c r="J867" s="38"/>
      <c r="K867" s="38"/>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c r="DW867" s="37"/>
      <c r="DX867" s="37"/>
      <c r="DY867" s="37"/>
      <c r="DZ867" s="37"/>
      <c r="EA867" s="37"/>
      <c r="EB867" s="37"/>
      <c r="EC867" s="37"/>
      <c r="ED867" s="37"/>
      <c r="EE867" s="37"/>
      <c r="EF867" s="37"/>
      <c r="EG867" s="37"/>
      <c r="EH867" s="37"/>
      <c r="EI867" s="37"/>
      <c r="EJ867" s="37"/>
      <c r="EK867" s="37"/>
      <c r="EL867" s="37"/>
      <c r="EM867" s="37"/>
      <c r="EN867" s="37"/>
      <c r="EO867" s="37"/>
      <c r="EP867" s="37"/>
      <c r="EQ867" s="37"/>
      <c r="ER867" s="37"/>
      <c r="ES867" s="37"/>
      <c r="ET867" s="37"/>
      <c r="EU867" s="37"/>
      <c r="EV867" s="37"/>
      <c r="EW867" s="37"/>
      <c r="EX867" s="37"/>
      <c r="EY867" s="37"/>
      <c r="EZ867" s="37"/>
      <c r="FA867" s="37"/>
      <c r="FB867" s="37"/>
      <c r="FC867" s="37"/>
      <c r="FD867" s="37"/>
      <c r="FE867" s="37"/>
      <c r="FF867" s="37"/>
      <c r="FG867" s="37"/>
      <c r="FH867" s="37"/>
      <c r="FI867" s="37"/>
      <c r="FJ867" s="37"/>
      <c r="FK867" s="37"/>
      <c r="FL867" s="37"/>
      <c r="FM867" s="37"/>
      <c r="FN867" s="37"/>
      <c r="FO867" s="37"/>
      <c r="FP867" s="37"/>
      <c r="FQ867" s="37"/>
      <c r="FR867" s="37"/>
      <c r="FS867" s="37"/>
      <c r="FT867" s="37"/>
      <c r="FU867" s="37"/>
      <c r="FV867" s="37"/>
      <c r="FW867" s="37"/>
      <c r="FX867" s="37"/>
      <c r="FY867" s="37"/>
      <c r="FZ867" s="37"/>
      <c r="GA867" s="194"/>
      <c r="GB867" s="194"/>
      <c r="GC867" s="194"/>
      <c r="GD867" s="194"/>
      <c r="GE867" s="194"/>
      <c r="GF867" s="194"/>
      <c r="GG867" s="194"/>
      <c r="GH867" s="194"/>
      <c r="GI867" s="194"/>
      <c r="GJ867" s="194"/>
      <c r="GK867" s="194"/>
      <c r="GL867" s="194"/>
      <c r="GM867" s="194">
        <f t="shared" si="80"/>
        <v>0</v>
      </c>
      <c r="GN867" s="194">
        <f t="shared" si="81"/>
        <v>0</v>
      </c>
      <c r="GO867" s="194"/>
      <c r="GP867" s="194"/>
      <c r="GQ867" s="194"/>
      <c r="GR867" s="194"/>
      <c r="GS867" s="194"/>
      <c r="GT867" s="194"/>
      <c r="GU867" s="194"/>
      <c r="GV867" s="194"/>
      <c r="GW867" s="194"/>
      <c r="GX867" s="194">
        <f t="shared" si="82"/>
        <v>0</v>
      </c>
      <c r="GY867" s="194"/>
      <c r="GZ867" s="194"/>
      <c r="HA867" s="194"/>
      <c r="HB867" s="194"/>
      <c r="HC867" s="194"/>
      <c r="HD867" s="194"/>
      <c r="HE867" s="194"/>
      <c r="HF867" s="194"/>
      <c r="HG867" s="194"/>
      <c r="HH867" s="194"/>
      <c r="HI867" s="194"/>
      <c r="HJ867" s="194"/>
      <c r="HK867" s="194"/>
      <c r="HL867" s="194"/>
      <c r="HM867" s="194"/>
      <c r="HN867" s="194"/>
      <c r="HO867" s="194"/>
      <c r="HP867" s="194"/>
      <c r="HQ867" s="194"/>
      <c r="HR867" s="194"/>
      <c r="HS867" s="194"/>
      <c r="HT867" s="194"/>
      <c r="HU867" s="194"/>
    </row>
    <row r="868" spans="1:229" x14ac:dyDescent="0.25">
      <c r="A868" s="17"/>
      <c r="B868" s="18"/>
      <c r="C868" s="18"/>
      <c r="D868" s="19"/>
      <c r="E868" s="18"/>
      <c r="F868" s="18"/>
      <c r="G868" s="36"/>
      <c r="H868" s="36"/>
      <c r="I868" s="36"/>
      <c r="J868" s="38"/>
      <c r="K868" s="38"/>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c r="DW868" s="37"/>
      <c r="DX868" s="37"/>
      <c r="DY868" s="37"/>
      <c r="DZ868" s="37"/>
      <c r="EA868" s="37"/>
      <c r="EB868" s="37"/>
      <c r="EC868" s="37"/>
      <c r="ED868" s="37"/>
      <c r="EE868" s="37"/>
      <c r="EF868" s="37"/>
      <c r="EG868" s="37"/>
      <c r="EH868" s="37"/>
      <c r="EI868" s="37"/>
      <c r="EJ868" s="37"/>
      <c r="EK868" s="37"/>
      <c r="EL868" s="37"/>
      <c r="EM868" s="37"/>
      <c r="EN868" s="37"/>
      <c r="EO868" s="37"/>
      <c r="EP868" s="37"/>
      <c r="EQ868" s="37"/>
      <c r="ER868" s="37"/>
      <c r="ES868" s="37"/>
      <c r="ET868" s="37"/>
      <c r="EU868" s="37"/>
      <c r="EV868" s="37"/>
      <c r="EW868" s="37"/>
      <c r="EX868" s="37"/>
      <c r="EY868" s="37"/>
      <c r="EZ868" s="37"/>
      <c r="FA868" s="37"/>
      <c r="FB868" s="37"/>
      <c r="FC868" s="37"/>
      <c r="FD868" s="37"/>
      <c r="FE868" s="37"/>
      <c r="FF868" s="37"/>
      <c r="FG868" s="37"/>
      <c r="FH868" s="37"/>
      <c r="FI868" s="37"/>
      <c r="FJ868" s="37"/>
      <c r="FK868" s="37"/>
      <c r="FL868" s="37"/>
      <c r="FM868" s="37"/>
      <c r="FN868" s="37"/>
      <c r="FO868" s="37"/>
      <c r="FP868" s="37"/>
      <c r="FQ868" s="37"/>
      <c r="FR868" s="37"/>
      <c r="FS868" s="37"/>
      <c r="FT868" s="37"/>
      <c r="FU868" s="37"/>
      <c r="FV868" s="37"/>
      <c r="FW868" s="37"/>
      <c r="FX868" s="37"/>
      <c r="FY868" s="37"/>
      <c r="FZ868" s="37"/>
      <c r="GA868" s="194"/>
      <c r="GB868" s="194"/>
      <c r="GC868" s="194"/>
      <c r="GD868" s="194"/>
      <c r="GE868" s="194"/>
      <c r="GF868" s="194"/>
      <c r="GG868" s="194"/>
      <c r="GH868" s="194"/>
      <c r="GI868" s="194"/>
      <c r="GJ868" s="194"/>
      <c r="GK868" s="194"/>
      <c r="GL868" s="194"/>
      <c r="GM868" s="194">
        <f t="shared" si="80"/>
        <v>0</v>
      </c>
      <c r="GN868" s="194">
        <f t="shared" si="81"/>
        <v>0</v>
      </c>
      <c r="GO868" s="194"/>
      <c r="GP868" s="194"/>
      <c r="GQ868" s="194"/>
      <c r="GR868" s="194"/>
      <c r="GS868" s="194"/>
      <c r="GT868" s="194"/>
      <c r="GU868" s="194"/>
      <c r="GV868" s="194"/>
      <c r="GW868" s="194"/>
      <c r="GX868" s="194">
        <f t="shared" si="82"/>
        <v>0</v>
      </c>
      <c r="GY868" s="194"/>
      <c r="GZ868" s="194"/>
      <c r="HA868" s="194"/>
      <c r="HB868" s="194"/>
      <c r="HC868" s="194"/>
      <c r="HD868" s="194"/>
      <c r="HE868" s="194"/>
      <c r="HF868" s="194"/>
      <c r="HG868" s="194"/>
      <c r="HH868" s="194"/>
      <c r="HI868" s="194"/>
      <c r="HJ868" s="194"/>
      <c r="HK868" s="194"/>
      <c r="HL868" s="194"/>
      <c r="HM868" s="194"/>
      <c r="HN868" s="194"/>
      <c r="HO868" s="194"/>
      <c r="HP868" s="194"/>
      <c r="HQ868" s="194"/>
      <c r="HR868" s="194"/>
      <c r="HS868" s="194"/>
      <c r="HT868" s="194"/>
      <c r="HU868" s="194"/>
    </row>
    <row r="869" spans="1:229" x14ac:dyDescent="0.25">
      <c r="A869" s="17"/>
      <c r="B869" s="18"/>
      <c r="C869" s="18"/>
      <c r="D869" s="19"/>
      <c r="E869" s="18"/>
      <c r="F869" s="18"/>
      <c r="G869" s="36"/>
      <c r="H869" s="36"/>
      <c r="I869" s="36"/>
      <c r="J869" s="38"/>
      <c r="K869" s="38"/>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c r="DW869" s="37"/>
      <c r="DX869" s="37"/>
      <c r="DY869" s="37"/>
      <c r="DZ869" s="37"/>
      <c r="EA869" s="37"/>
      <c r="EB869" s="37"/>
      <c r="EC869" s="37"/>
      <c r="ED869" s="37"/>
      <c r="EE869" s="37"/>
      <c r="EF869" s="37"/>
      <c r="EG869" s="37"/>
      <c r="EH869" s="37"/>
      <c r="EI869" s="37"/>
      <c r="EJ869" s="37"/>
      <c r="EK869" s="37"/>
      <c r="EL869" s="37"/>
      <c r="EM869" s="37"/>
      <c r="EN869" s="37"/>
      <c r="EO869" s="37"/>
      <c r="EP869" s="37"/>
      <c r="EQ869" s="37"/>
      <c r="ER869" s="37"/>
      <c r="ES869" s="37"/>
      <c r="ET869" s="37"/>
      <c r="EU869" s="37"/>
      <c r="EV869" s="37"/>
      <c r="EW869" s="37"/>
      <c r="EX869" s="37"/>
      <c r="EY869" s="37"/>
      <c r="EZ869" s="37"/>
      <c r="FA869" s="37"/>
      <c r="FB869" s="37"/>
      <c r="FC869" s="37"/>
      <c r="FD869" s="37"/>
      <c r="FE869" s="37"/>
      <c r="FF869" s="37"/>
      <c r="FG869" s="37"/>
      <c r="FH869" s="37"/>
      <c r="FI869" s="37"/>
      <c r="FJ869" s="37"/>
      <c r="FK869" s="37"/>
      <c r="FL869" s="37"/>
      <c r="FM869" s="37"/>
      <c r="FN869" s="37"/>
      <c r="FO869" s="37"/>
      <c r="FP869" s="37"/>
      <c r="FQ869" s="37"/>
      <c r="FR869" s="37"/>
      <c r="FS869" s="37"/>
      <c r="FT869" s="37"/>
      <c r="FU869" s="37"/>
      <c r="FV869" s="37"/>
      <c r="FW869" s="37"/>
      <c r="FX869" s="37"/>
      <c r="FY869" s="37"/>
      <c r="FZ869" s="37"/>
      <c r="GA869" s="194"/>
      <c r="GB869" s="194"/>
      <c r="GC869" s="194"/>
      <c r="GD869" s="194"/>
      <c r="GE869" s="194"/>
      <c r="GF869" s="194"/>
      <c r="GG869" s="194"/>
      <c r="GH869" s="194"/>
      <c r="GI869" s="194"/>
      <c r="GJ869" s="194"/>
      <c r="GK869" s="194"/>
      <c r="GL869" s="194"/>
      <c r="GM869" s="194">
        <f t="shared" si="80"/>
        <v>0</v>
      </c>
      <c r="GN869" s="194">
        <f t="shared" si="81"/>
        <v>0</v>
      </c>
      <c r="GO869" s="194"/>
      <c r="GP869" s="194"/>
      <c r="GQ869" s="194"/>
      <c r="GR869" s="194"/>
      <c r="GS869" s="194"/>
      <c r="GT869" s="194"/>
      <c r="GU869" s="194"/>
      <c r="GV869" s="194"/>
      <c r="GW869" s="194"/>
      <c r="GX869" s="194">
        <f t="shared" si="82"/>
        <v>0</v>
      </c>
      <c r="GY869" s="194"/>
      <c r="GZ869" s="194"/>
      <c r="HA869" s="194"/>
      <c r="HB869" s="194"/>
      <c r="HC869" s="194"/>
      <c r="HD869" s="194"/>
      <c r="HE869" s="194"/>
      <c r="HF869" s="194"/>
      <c r="HG869" s="194"/>
      <c r="HH869" s="194"/>
      <c r="HI869" s="194"/>
      <c r="HJ869" s="194"/>
      <c r="HK869" s="194"/>
      <c r="HL869" s="194"/>
      <c r="HM869" s="194"/>
      <c r="HN869" s="194"/>
      <c r="HO869" s="194"/>
      <c r="HP869" s="194"/>
      <c r="HQ869" s="194"/>
      <c r="HR869" s="194"/>
      <c r="HS869" s="194"/>
      <c r="HT869" s="194"/>
      <c r="HU869" s="194"/>
    </row>
    <row r="870" spans="1:229" x14ac:dyDescent="0.25">
      <c r="A870" s="17"/>
      <c r="B870" s="18"/>
      <c r="C870" s="18"/>
      <c r="D870" s="19"/>
      <c r="E870" s="18"/>
      <c r="F870" s="18"/>
      <c r="G870" s="36"/>
      <c r="H870" s="36"/>
      <c r="I870" s="36"/>
      <c r="J870" s="38"/>
      <c r="K870" s="38"/>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c r="DW870" s="37"/>
      <c r="DX870" s="37"/>
      <c r="DY870" s="37"/>
      <c r="DZ870" s="37"/>
      <c r="EA870" s="37"/>
      <c r="EB870" s="37"/>
      <c r="EC870" s="37"/>
      <c r="ED870" s="37"/>
      <c r="EE870" s="37"/>
      <c r="EF870" s="37"/>
      <c r="EG870" s="37"/>
      <c r="EH870" s="37"/>
      <c r="EI870" s="37"/>
      <c r="EJ870" s="37"/>
      <c r="EK870" s="37"/>
      <c r="EL870" s="37"/>
      <c r="EM870" s="37"/>
      <c r="EN870" s="37"/>
      <c r="EO870" s="37"/>
      <c r="EP870" s="37"/>
      <c r="EQ870" s="37"/>
      <c r="ER870" s="37"/>
      <c r="ES870" s="37"/>
      <c r="ET870" s="37"/>
      <c r="EU870" s="37"/>
      <c r="EV870" s="37"/>
      <c r="EW870" s="37"/>
      <c r="EX870" s="37"/>
      <c r="EY870" s="37"/>
      <c r="EZ870" s="37"/>
      <c r="FA870" s="37"/>
      <c r="FB870" s="37"/>
      <c r="FC870" s="37"/>
      <c r="FD870" s="37"/>
      <c r="FE870" s="37"/>
      <c r="FF870" s="37"/>
      <c r="FG870" s="37"/>
      <c r="FH870" s="37"/>
      <c r="FI870" s="37"/>
      <c r="FJ870" s="37"/>
      <c r="FK870" s="37"/>
      <c r="FL870" s="37"/>
      <c r="FM870" s="37"/>
      <c r="FN870" s="37"/>
      <c r="FO870" s="37"/>
      <c r="FP870" s="37"/>
      <c r="FQ870" s="37"/>
      <c r="FR870" s="37"/>
      <c r="FS870" s="37"/>
      <c r="FT870" s="37"/>
      <c r="FU870" s="37"/>
      <c r="FV870" s="37"/>
      <c r="FW870" s="37"/>
      <c r="FX870" s="37"/>
      <c r="FY870" s="37"/>
      <c r="FZ870" s="37"/>
      <c r="GA870" s="194"/>
      <c r="GB870" s="194"/>
      <c r="GC870" s="194"/>
      <c r="GD870" s="194"/>
      <c r="GE870" s="194"/>
      <c r="GF870" s="194"/>
      <c r="GG870" s="194"/>
      <c r="GH870" s="194"/>
      <c r="GI870" s="194"/>
      <c r="GJ870" s="194"/>
      <c r="GK870" s="194"/>
      <c r="GL870" s="194"/>
      <c r="GM870" s="194">
        <f t="shared" si="80"/>
        <v>0</v>
      </c>
      <c r="GN870" s="194">
        <f t="shared" si="81"/>
        <v>0</v>
      </c>
      <c r="GO870" s="194"/>
      <c r="GP870" s="194"/>
      <c r="GQ870" s="194"/>
      <c r="GR870" s="194"/>
      <c r="GS870" s="194"/>
      <c r="GT870" s="194"/>
      <c r="GU870" s="194"/>
      <c r="GV870" s="194"/>
      <c r="GW870" s="194"/>
      <c r="GX870" s="194">
        <f t="shared" si="82"/>
        <v>0</v>
      </c>
      <c r="GY870" s="194"/>
      <c r="GZ870" s="194"/>
      <c r="HA870" s="194"/>
      <c r="HB870" s="194"/>
      <c r="HC870" s="194"/>
      <c r="HD870" s="194"/>
      <c r="HE870" s="194"/>
      <c r="HF870" s="194"/>
      <c r="HG870" s="194"/>
      <c r="HH870" s="194"/>
      <c r="HI870" s="194"/>
      <c r="HJ870" s="194"/>
      <c r="HK870" s="194"/>
      <c r="HL870" s="194"/>
      <c r="HM870" s="194"/>
      <c r="HN870" s="194"/>
      <c r="HO870" s="194"/>
      <c r="HP870" s="194"/>
      <c r="HQ870" s="194"/>
      <c r="HR870" s="194"/>
      <c r="HS870" s="194"/>
      <c r="HT870" s="194"/>
      <c r="HU870" s="194"/>
    </row>
    <row r="871" spans="1:229" x14ac:dyDescent="0.25">
      <c r="A871" s="17"/>
      <c r="B871" s="18"/>
      <c r="C871" s="18"/>
      <c r="D871" s="19"/>
      <c r="E871" s="18"/>
      <c r="F871" s="18"/>
      <c r="G871" s="36"/>
      <c r="H871" s="36"/>
      <c r="I871" s="36"/>
      <c r="J871" s="38"/>
      <c r="K871" s="38"/>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c r="DW871" s="37"/>
      <c r="DX871" s="37"/>
      <c r="DY871" s="37"/>
      <c r="DZ871" s="37"/>
      <c r="EA871" s="37"/>
      <c r="EB871" s="37"/>
      <c r="EC871" s="37"/>
      <c r="ED871" s="37"/>
      <c r="EE871" s="37"/>
      <c r="EF871" s="37"/>
      <c r="EG871" s="37"/>
      <c r="EH871" s="37"/>
      <c r="EI871" s="37"/>
      <c r="EJ871" s="37"/>
      <c r="EK871" s="37"/>
      <c r="EL871" s="37"/>
      <c r="EM871" s="37"/>
      <c r="EN871" s="37"/>
      <c r="EO871" s="37"/>
      <c r="EP871" s="37"/>
      <c r="EQ871" s="37"/>
      <c r="ER871" s="37"/>
      <c r="ES871" s="37"/>
      <c r="ET871" s="37"/>
      <c r="EU871" s="37"/>
      <c r="EV871" s="37"/>
      <c r="EW871" s="37"/>
      <c r="EX871" s="37"/>
      <c r="EY871" s="37"/>
      <c r="EZ871" s="37"/>
      <c r="FA871" s="37"/>
      <c r="FB871" s="37"/>
      <c r="FC871" s="37"/>
      <c r="FD871" s="37"/>
      <c r="FE871" s="37"/>
      <c r="FF871" s="37"/>
      <c r="FG871" s="37"/>
      <c r="FH871" s="37"/>
      <c r="FI871" s="37"/>
      <c r="FJ871" s="37"/>
      <c r="FK871" s="37"/>
      <c r="FL871" s="37"/>
      <c r="FM871" s="37"/>
      <c r="FN871" s="37"/>
      <c r="FO871" s="37"/>
      <c r="FP871" s="37"/>
      <c r="FQ871" s="37"/>
      <c r="FR871" s="37"/>
      <c r="FS871" s="37"/>
      <c r="FT871" s="37"/>
      <c r="FU871" s="37"/>
      <c r="FV871" s="37"/>
      <c r="FW871" s="37"/>
      <c r="FX871" s="37"/>
      <c r="FY871" s="37"/>
      <c r="FZ871" s="37"/>
      <c r="GA871" s="194"/>
      <c r="GB871" s="194"/>
      <c r="GC871" s="194"/>
      <c r="GD871" s="194"/>
      <c r="GE871" s="194"/>
      <c r="GF871" s="194"/>
      <c r="GG871" s="194"/>
      <c r="GH871" s="194"/>
      <c r="GI871" s="194"/>
      <c r="GJ871" s="194"/>
      <c r="GK871" s="194"/>
      <c r="GL871" s="194"/>
      <c r="GM871" s="194">
        <f t="shared" si="80"/>
        <v>0</v>
      </c>
      <c r="GN871" s="194">
        <f t="shared" si="81"/>
        <v>0</v>
      </c>
      <c r="GO871" s="194"/>
      <c r="GP871" s="194"/>
      <c r="GQ871" s="194"/>
      <c r="GR871" s="194"/>
      <c r="GS871" s="194"/>
      <c r="GT871" s="194"/>
      <c r="GU871" s="194"/>
      <c r="GV871" s="194"/>
      <c r="GW871" s="194"/>
      <c r="GX871" s="194">
        <f t="shared" si="82"/>
        <v>0</v>
      </c>
      <c r="GY871" s="194"/>
      <c r="GZ871" s="194"/>
      <c r="HA871" s="194"/>
      <c r="HB871" s="194"/>
      <c r="HC871" s="194"/>
      <c r="HD871" s="194"/>
      <c r="HE871" s="194"/>
      <c r="HF871" s="194"/>
      <c r="HG871" s="194"/>
      <c r="HH871" s="194"/>
      <c r="HI871" s="194"/>
      <c r="HJ871" s="194"/>
      <c r="HK871" s="194"/>
      <c r="HL871" s="194"/>
      <c r="HM871" s="194"/>
      <c r="HN871" s="194"/>
      <c r="HO871" s="194"/>
      <c r="HP871" s="194"/>
      <c r="HQ871" s="194"/>
      <c r="HR871" s="194"/>
      <c r="HS871" s="194"/>
      <c r="HT871" s="194"/>
      <c r="HU871" s="194"/>
    </row>
    <row r="872" spans="1:229" x14ac:dyDescent="0.25">
      <c r="A872" s="17"/>
      <c r="B872" s="18"/>
      <c r="C872" s="18"/>
      <c r="D872" s="19"/>
      <c r="E872" s="18"/>
      <c r="F872" s="18"/>
      <c r="G872" s="36"/>
      <c r="H872" s="36"/>
      <c r="I872" s="36"/>
      <c r="J872" s="38"/>
      <c r="K872" s="38"/>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c r="DW872" s="37"/>
      <c r="DX872" s="37"/>
      <c r="DY872" s="37"/>
      <c r="DZ872" s="37"/>
      <c r="EA872" s="37"/>
      <c r="EB872" s="37"/>
      <c r="EC872" s="37"/>
      <c r="ED872" s="37"/>
      <c r="EE872" s="37"/>
      <c r="EF872" s="37"/>
      <c r="EG872" s="37"/>
      <c r="EH872" s="37"/>
      <c r="EI872" s="37"/>
      <c r="EJ872" s="37"/>
      <c r="EK872" s="37"/>
      <c r="EL872" s="37"/>
      <c r="EM872" s="37"/>
      <c r="EN872" s="37"/>
      <c r="EO872" s="37"/>
      <c r="EP872" s="37"/>
      <c r="EQ872" s="37"/>
      <c r="ER872" s="37"/>
      <c r="ES872" s="37"/>
      <c r="ET872" s="37"/>
      <c r="EU872" s="37"/>
      <c r="EV872" s="37"/>
      <c r="EW872" s="37"/>
      <c r="EX872" s="37"/>
      <c r="EY872" s="37"/>
      <c r="EZ872" s="37"/>
      <c r="FA872" s="37"/>
      <c r="FB872" s="37"/>
      <c r="FC872" s="37"/>
      <c r="FD872" s="37"/>
      <c r="FE872" s="37"/>
      <c r="FF872" s="37"/>
      <c r="FG872" s="37"/>
      <c r="FH872" s="37"/>
      <c r="FI872" s="37"/>
      <c r="FJ872" s="37"/>
      <c r="FK872" s="37"/>
      <c r="FL872" s="37"/>
      <c r="FM872" s="37"/>
      <c r="FN872" s="37"/>
      <c r="FO872" s="37"/>
      <c r="FP872" s="37"/>
      <c r="FQ872" s="37"/>
      <c r="FR872" s="37"/>
      <c r="FS872" s="37"/>
      <c r="FT872" s="37"/>
      <c r="FU872" s="37"/>
      <c r="FV872" s="37"/>
      <c r="FW872" s="37"/>
      <c r="FX872" s="37"/>
      <c r="FY872" s="37"/>
      <c r="FZ872" s="37"/>
      <c r="GA872" s="194"/>
      <c r="GB872" s="194"/>
      <c r="GC872" s="194"/>
      <c r="GD872" s="194"/>
      <c r="GE872" s="194"/>
      <c r="GF872" s="194"/>
      <c r="GG872" s="194"/>
      <c r="GH872" s="194"/>
      <c r="GI872" s="194"/>
      <c r="GJ872" s="194"/>
      <c r="GK872" s="194"/>
      <c r="GL872" s="194"/>
      <c r="GM872" s="194">
        <f t="shared" si="80"/>
        <v>0</v>
      </c>
      <c r="GN872" s="194">
        <f t="shared" si="81"/>
        <v>0</v>
      </c>
      <c r="GO872" s="194"/>
      <c r="GP872" s="194"/>
      <c r="GQ872" s="194"/>
      <c r="GR872" s="194"/>
      <c r="GS872" s="194"/>
      <c r="GT872" s="194"/>
      <c r="GU872" s="194"/>
      <c r="GV872" s="194"/>
      <c r="GW872" s="194"/>
      <c r="GX872" s="194">
        <f t="shared" si="82"/>
        <v>0</v>
      </c>
      <c r="GY872" s="194"/>
      <c r="GZ872" s="194"/>
      <c r="HA872" s="194"/>
      <c r="HB872" s="194"/>
      <c r="HC872" s="194"/>
      <c r="HD872" s="194"/>
      <c r="HE872" s="194"/>
      <c r="HF872" s="194"/>
      <c r="HG872" s="194"/>
      <c r="HH872" s="194"/>
      <c r="HI872" s="194"/>
      <c r="HJ872" s="194"/>
      <c r="HK872" s="194"/>
      <c r="HL872" s="194"/>
      <c r="HM872" s="194"/>
      <c r="HN872" s="194"/>
      <c r="HO872" s="194"/>
      <c r="HP872" s="194"/>
      <c r="HQ872" s="194"/>
      <c r="HR872" s="194"/>
      <c r="HS872" s="194"/>
      <c r="HT872" s="194"/>
      <c r="HU872" s="194"/>
    </row>
    <row r="873" spans="1:229" x14ac:dyDescent="0.25">
      <c r="A873" s="17"/>
      <c r="B873" s="18"/>
      <c r="C873" s="18"/>
      <c r="D873" s="19"/>
      <c r="E873" s="18"/>
      <c r="F873" s="18"/>
      <c r="G873" s="36"/>
      <c r="H873" s="36"/>
      <c r="I873" s="36"/>
      <c r="J873" s="38"/>
      <c r="K873" s="38"/>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c r="DW873" s="37"/>
      <c r="DX873" s="37"/>
      <c r="DY873" s="37"/>
      <c r="DZ873" s="37"/>
      <c r="EA873" s="37"/>
      <c r="EB873" s="37"/>
      <c r="EC873" s="37"/>
      <c r="ED873" s="37"/>
      <c r="EE873" s="37"/>
      <c r="EF873" s="37"/>
      <c r="EG873" s="37"/>
      <c r="EH873" s="37"/>
      <c r="EI873" s="37"/>
      <c r="EJ873" s="37"/>
      <c r="EK873" s="37"/>
      <c r="EL873" s="37"/>
      <c r="EM873" s="37"/>
      <c r="EN873" s="37"/>
      <c r="EO873" s="37"/>
      <c r="EP873" s="37"/>
      <c r="EQ873" s="37"/>
      <c r="ER873" s="37"/>
      <c r="ES873" s="37"/>
      <c r="ET873" s="37"/>
      <c r="EU873" s="37"/>
      <c r="EV873" s="37"/>
      <c r="EW873" s="37"/>
      <c r="EX873" s="37"/>
      <c r="EY873" s="37"/>
      <c r="EZ873" s="37"/>
      <c r="FA873" s="37"/>
      <c r="FB873" s="37"/>
      <c r="FC873" s="37"/>
      <c r="FD873" s="37"/>
      <c r="FE873" s="37"/>
      <c r="FF873" s="37"/>
      <c r="FG873" s="37"/>
      <c r="FH873" s="37"/>
      <c r="FI873" s="37"/>
      <c r="FJ873" s="37"/>
      <c r="FK873" s="37"/>
      <c r="FL873" s="37"/>
      <c r="FM873" s="37"/>
      <c r="FN873" s="37"/>
      <c r="FO873" s="37"/>
      <c r="FP873" s="37"/>
      <c r="FQ873" s="37"/>
      <c r="FR873" s="37"/>
      <c r="FS873" s="37"/>
      <c r="FT873" s="37"/>
      <c r="FU873" s="37"/>
      <c r="FV873" s="37"/>
      <c r="FW873" s="37"/>
      <c r="FX873" s="37"/>
      <c r="FY873" s="37"/>
      <c r="FZ873" s="37"/>
      <c r="GA873" s="194"/>
      <c r="GB873" s="194"/>
      <c r="GC873" s="194"/>
      <c r="GD873" s="194"/>
      <c r="GE873" s="194"/>
      <c r="GF873" s="194"/>
      <c r="GG873" s="194"/>
      <c r="GH873" s="194"/>
      <c r="GI873" s="194"/>
      <c r="GJ873" s="194"/>
      <c r="GK873" s="194"/>
      <c r="GL873" s="194"/>
      <c r="GM873" s="194">
        <f t="shared" si="80"/>
        <v>0</v>
      </c>
      <c r="GN873" s="194">
        <f t="shared" si="81"/>
        <v>0</v>
      </c>
      <c r="GO873" s="194"/>
      <c r="GP873" s="194"/>
      <c r="GQ873" s="194"/>
      <c r="GR873" s="194"/>
      <c r="GS873" s="194"/>
      <c r="GT873" s="194"/>
      <c r="GU873" s="194"/>
      <c r="GV873" s="194"/>
      <c r="GW873" s="194"/>
      <c r="GX873" s="194">
        <f t="shared" si="82"/>
        <v>0</v>
      </c>
      <c r="GY873" s="194"/>
      <c r="GZ873" s="194"/>
      <c r="HA873" s="194"/>
      <c r="HB873" s="194"/>
      <c r="HC873" s="194"/>
      <c r="HD873" s="194"/>
      <c r="HE873" s="194"/>
      <c r="HF873" s="194"/>
      <c r="HG873" s="194"/>
      <c r="HH873" s="194"/>
      <c r="HI873" s="194"/>
      <c r="HJ873" s="194"/>
      <c r="HK873" s="194"/>
      <c r="HL873" s="194"/>
      <c r="HM873" s="194"/>
      <c r="HN873" s="194"/>
      <c r="HO873" s="194"/>
      <c r="HP873" s="194"/>
      <c r="HQ873" s="194"/>
      <c r="HR873" s="194"/>
      <c r="HS873" s="194"/>
      <c r="HT873" s="194"/>
      <c r="HU873" s="194"/>
    </row>
    <row r="874" spans="1:229" x14ac:dyDescent="0.25">
      <c r="A874" s="17"/>
      <c r="B874" s="18"/>
      <c r="C874" s="18"/>
      <c r="D874" s="19"/>
      <c r="E874" s="18"/>
      <c r="F874" s="18"/>
      <c r="G874" s="36"/>
      <c r="H874" s="36"/>
      <c r="I874" s="36"/>
      <c r="J874" s="38"/>
      <c r="K874" s="38"/>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c r="DW874" s="37"/>
      <c r="DX874" s="37"/>
      <c r="DY874" s="37"/>
      <c r="DZ874" s="37"/>
      <c r="EA874" s="37"/>
      <c r="EB874" s="37"/>
      <c r="EC874" s="37"/>
      <c r="ED874" s="37"/>
      <c r="EE874" s="37"/>
      <c r="EF874" s="37"/>
      <c r="EG874" s="37"/>
      <c r="EH874" s="37"/>
      <c r="EI874" s="37"/>
      <c r="EJ874" s="37"/>
      <c r="EK874" s="37"/>
      <c r="EL874" s="37"/>
      <c r="EM874" s="37"/>
      <c r="EN874" s="37"/>
      <c r="EO874" s="37"/>
      <c r="EP874" s="37"/>
      <c r="EQ874" s="37"/>
      <c r="ER874" s="37"/>
      <c r="ES874" s="37"/>
      <c r="ET874" s="37"/>
      <c r="EU874" s="37"/>
      <c r="EV874" s="37"/>
      <c r="EW874" s="37"/>
      <c r="EX874" s="37"/>
      <c r="EY874" s="37"/>
      <c r="EZ874" s="37"/>
      <c r="FA874" s="37"/>
      <c r="FB874" s="37"/>
      <c r="FC874" s="37"/>
      <c r="FD874" s="37"/>
      <c r="FE874" s="37"/>
      <c r="FF874" s="37"/>
      <c r="FG874" s="37"/>
      <c r="FH874" s="37"/>
      <c r="FI874" s="37"/>
      <c r="FJ874" s="37"/>
      <c r="FK874" s="37"/>
      <c r="FL874" s="37"/>
      <c r="FM874" s="37"/>
      <c r="FN874" s="37"/>
      <c r="FO874" s="37"/>
      <c r="FP874" s="37"/>
      <c r="FQ874" s="37"/>
      <c r="FR874" s="37"/>
      <c r="FS874" s="37"/>
      <c r="FT874" s="37"/>
      <c r="FU874" s="37"/>
      <c r="FV874" s="37"/>
      <c r="FW874" s="37"/>
      <c r="FX874" s="37"/>
      <c r="FY874" s="37"/>
      <c r="FZ874" s="37"/>
      <c r="GA874" s="194"/>
      <c r="GB874" s="194"/>
      <c r="GC874" s="194"/>
      <c r="GD874" s="194"/>
      <c r="GE874" s="194"/>
      <c r="GF874" s="194"/>
      <c r="GG874" s="194"/>
      <c r="GH874" s="194"/>
      <c r="GI874" s="194"/>
      <c r="GJ874" s="194"/>
      <c r="GK874" s="194"/>
      <c r="GL874" s="194"/>
      <c r="GM874" s="194">
        <f t="shared" si="80"/>
        <v>0</v>
      </c>
      <c r="GN874" s="194">
        <f t="shared" si="81"/>
        <v>0</v>
      </c>
      <c r="GO874" s="194"/>
      <c r="GP874" s="194"/>
      <c r="GQ874" s="194"/>
      <c r="GR874" s="194"/>
      <c r="GS874" s="194"/>
      <c r="GT874" s="194"/>
      <c r="GU874" s="194"/>
      <c r="GV874" s="194"/>
      <c r="GW874" s="194"/>
      <c r="GX874" s="194">
        <f t="shared" si="82"/>
        <v>0</v>
      </c>
      <c r="GY874" s="194"/>
      <c r="GZ874" s="194"/>
      <c r="HA874" s="194"/>
      <c r="HB874" s="194"/>
      <c r="HC874" s="194"/>
      <c r="HD874" s="194"/>
      <c r="HE874" s="194"/>
      <c r="HF874" s="194"/>
      <c r="HG874" s="194"/>
      <c r="HH874" s="194"/>
      <c r="HI874" s="194"/>
      <c r="HJ874" s="194"/>
      <c r="HK874" s="194"/>
      <c r="HL874" s="194"/>
      <c r="HM874" s="194"/>
      <c r="HN874" s="194"/>
      <c r="HO874" s="194"/>
      <c r="HP874" s="194"/>
      <c r="HQ874" s="194"/>
      <c r="HR874" s="194"/>
      <c r="HS874" s="194"/>
      <c r="HT874" s="194"/>
      <c r="HU874" s="194"/>
    </row>
    <row r="875" spans="1:229" x14ac:dyDescent="0.25">
      <c r="A875" s="17"/>
      <c r="B875" s="18"/>
      <c r="C875" s="18"/>
      <c r="D875" s="19"/>
      <c r="E875" s="18"/>
      <c r="F875" s="18"/>
      <c r="G875" s="36"/>
      <c r="H875" s="36"/>
      <c r="I875" s="36"/>
      <c r="J875" s="38"/>
      <c r="K875" s="38"/>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c r="DW875" s="37"/>
      <c r="DX875" s="37"/>
      <c r="DY875" s="37"/>
      <c r="DZ875" s="37"/>
      <c r="EA875" s="37"/>
      <c r="EB875" s="37"/>
      <c r="EC875" s="37"/>
      <c r="ED875" s="37"/>
      <c r="EE875" s="37"/>
      <c r="EF875" s="37"/>
      <c r="EG875" s="37"/>
      <c r="EH875" s="37"/>
      <c r="EI875" s="37"/>
      <c r="EJ875" s="37"/>
      <c r="EK875" s="37"/>
      <c r="EL875" s="37"/>
      <c r="EM875" s="37"/>
      <c r="EN875" s="37"/>
      <c r="EO875" s="37"/>
      <c r="EP875" s="37"/>
      <c r="EQ875" s="37"/>
      <c r="ER875" s="37"/>
      <c r="ES875" s="37"/>
      <c r="ET875" s="37"/>
      <c r="EU875" s="37"/>
      <c r="EV875" s="37"/>
      <c r="EW875" s="37"/>
      <c r="EX875" s="37"/>
      <c r="EY875" s="37"/>
      <c r="EZ875" s="37"/>
      <c r="FA875" s="37"/>
      <c r="FB875" s="37"/>
      <c r="FC875" s="37"/>
      <c r="FD875" s="37"/>
      <c r="FE875" s="37"/>
      <c r="FF875" s="37"/>
      <c r="FG875" s="37"/>
      <c r="FH875" s="37"/>
      <c r="FI875" s="37"/>
      <c r="FJ875" s="37"/>
      <c r="FK875" s="37"/>
      <c r="FL875" s="37"/>
      <c r="FM875" s="37"/>
      <c r="FN875" s="37"/>
      <c r="FO875" s="37"/>
      <c r="FP875" s="37"/>
      <c r="FQ875" s="37"/>
      <c r="FR875" s="37"/>
      <c r="FS875" s="37"/>
      <c r="FT875" s="37"/>
      <c r="FU875" s="37"/>
      <c r="FV875" s="37"/>
      <c r="FW875" s="37"/>
      <c r="FX875" s="37"/>
      <c r="FY875" s="37"/>
      <c r="FZ875" s="37"/>
      <c r="GA875" s="194"/>
      <c r="GB875" s="194"/>
      <c r="GC875" s="194"/>
      <c r="GD875" s="194"/>
      <c r="GE875" s="194"/>
      <c r="GF875" s="194"/>
      <c r="GG875" s="194"/>
      <c r="GH875" s="194"/>
      <c r="GI875" s="194"/>
      <c r="GJ875" s="194"/>
      <c r="GK875" s="194"/>
      <c r="GL875" s="194"/>
      <c r="GM875" s="194">
        <f t="shared" si="80"/>
        <v>0</v>
      </c>
      <c r="GN875" s="194">
        <f t="shared" si="81"/>
        <v>0</v>
      </c>
      <c r="GO875" s="194"/>
      <c r="GP875" s="194"/>
      <c r="GQ875" s="194"/>
      <c r="GR875" s="194"/>
      <c r="GS875" s="194"/>
      <c r="GT875" s="194"/>
      <c r="GU875" s="194"/>
      <c r="GV875" s="194"/>
      <c r="GW875" s="194"/>
      <c r="GX875" s="194">
        <f t="shared" si="82"/>
        <v>0</v>
      </c>
      <c r="GY875" s="194"/>
      <c r="GZ875" s="194"/>
      <c r="HA875" s="194"/>
      <c r="HB875" s="194"/>
      <c r="HC875" s="194"/>
      <c r="HD875" s="194"/>
      <c r="HE875" s="194"/>
      <c r="HF875" s="194"/>
      <c r="HG875" s="194"/>
      <c r="HH875" s="194"/>
      <c r="HI875" s="194"/>
      <c r="HJ875" s="194"/>
      <c r="HK875" s="194"/>
      <c r="HL875" s="194"/>
      <c r="HM875" s="194"/>
      <c r="HN875" s="194"/>
      <c r="HO875" s="194"/>
      <c r="HP875" s="194"/>
      <c r="HQ875" s="194"/>
      <c r="HR875" s="194"/>
      <c r="HS875" s="194"/>
      <c r="HT875" s="194"/>
      <c r="HU875" s="194"/>
    </row>
    <row r="876" spans="1:229" x14ac:dyDescent="0.25">
      <c r="A876" s="17"/>
      <c r="B876" s="18"/>
      <c r="C876" s="18"/>
      <c r="D876" s="19"/>
      <c r="E876" s="18"/>
      <c r="F876" s="18"/>
      <c r="G876" s="36"/>
      <c r="H876" s="36"/>
      <c r="I876" s="36"/>
      <c r="J876" s="38"/>
      <c r="K876" s="38"/>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c r="DW876" s="37"/>
      <c r="DX876" s="37"/>
      <c r="DY876" s="37"/>
      <c r="DZ876" s="37"/>
      <c r="EA876" s="37"/>
      <c r="EB876" s="37"/>
      <c r="EC876" s="37"/>
      <c r="ED876" s="37"/>
      <c r="EE876" s="37"/>
      <c r="EF876" s="37"/>
      <c r="EG876" s="37"/>
      <c r="EH876" s="37"/>
      <c r="EI876" s="37"/>
      <c r="EJ876" s="37"/>
      <c r="EK876" s="37"/>
      <c r="EL876" s="37"/>
      <c r="EM876" s="37"/>
      <c r="EN876" s="37"/>
      <c r="EO876" s="37"/>
      <c r="EP876" s="37"/>
      <c r="EQ876" s="37"/>
      <c r="ER876" s="37"/>
      <c r="ES876" s="37"/>
      <c r="ET876" s="37"/>
      <c r="EU876" s="37"/>
      <c r="EV876" s="37"/>
      <c r="EW876" s="37"/>
      <c r="EX876" s="37"/>
      <c r="EY876" s="37"/>
      <c r="EZ876" s="37"/>
      <c r="FA876" s="37"/>
      <c r="FB876" s="37"/>
      <c r="FC876" s="37"/>
      <c r="FD876" s="37"/>
      <c r="FE876" s="37"/>
      <c r="FF876" s="37"/>
      <c r="FG876" s="37"/>
      <c r="FH876" s="37"/>
      <c r="FI876" s="37"/>
      <c r="FJ876" s="37"/>
      <c r="FK876" s="37"/>
      <c r="FL876" s="37"/>
      <c r="FM876" s="37"/>
      <c r="FN876" s="37"/>
      <c r="FO876" s="37"/>
      <c r="FP876" s="37"/>
      <c r="FQ876" s="37"/>
      <c r="FR876" s="37"/>
      <c r="FS876" s="37"/>
      <c r="FT876" s="37"/>
      <c r="FU876" s="37"/>
      <c r="FV876" s="37"/>
      <c r="FW876" s="37"/>
      <c r="FX876" s="37"/>
      <c r="FY876" s="37"/>
      <c r="FZ876" s="37"/>
      <c r="GA876" s="194"/>
      <c r="GB876" s="194"/>
      <c r="GC876" s="194"/>
      <c r="GD876" s="194"/>
      <c r="GE876" s="194"/>
      <c r="GF876" s="194"/>
      <c r="GG876" s="194"/>
      <c r="GH876" s="194"/>
      <c r="GI876" s="194"/>
      <c r="GJ876" s="194"/>
      <c r="GK876" s="194"/>
      <c r="GL876" s="194"/>
      <c r="GM876" s="194">
        <f t="shared" si="80"/>
        <v>0</v>
      </c>
      <c r="GN876" s="194">
        <f t="shared" si="81"/>
        <v>0</v>
      </c>
      <c r="GO876" s="194"/>
      <c r="GP876" s="194"/>
      <c r="GQ876" s="194"/>
      <c r="GR876" s="194"/>
      <c r="GS876" s="194"/>
      <c r="GT876" s="194"/>
      <c r="GU876" s="194"/>
      <c r="GV876" s="194"/>
      <c r="GW876" s="194"/>
      <c r="GX876" s="194">
        <f t="shared" si="82"/>
        <v>0</v>
      </c>
      <c r="GY876" s="194"/>
      <c r="GZ876" s="194"/>
      <c r="HA876" s="194"/>
      <c r="HB876" s="194"/>
      <c r="HC876" s="194"/>
      <c r="HD876" s="194"/>
      <c r="HE876" s="194"/>
      <c r="HF876" s="194"/>
      <c r="HG876" s="194"/>
      <c r="HH876" s="194"/>
      <c r="HI876" s="194"/>
      <c r="HJ876" s="194"/>
      <c r="HK876" s="194"/>
      <c r="HL876" s="194"/>
      <c r="HM876" s="194"/>
      <c r="HN876" s="194"/>
      <c r="HO876" s="194"/>
      <c r="HP876" s="194"/>
      <c r="HQ876" s="194"/>
      <c r="HR876" s="194"/>
      <c r="HS876" s="194"/>
      <c r="HT876" s="194"/>
      <c r="HU876" s="194"/>
    </row>
    <row r="877" spans="1:229" x14ac:dyDescent="0.25">
      <c r="A877" s="17"/>
      <c r="B877" s="18"/>
      <c r="C877" s="18"/>
      <c r="D877" s="19"/>
      <c r="E877" s="18"/>
      <c r="F877" s="18"/>
      <c r="G877" s="36"/>
      <c r="H877" s="36"/>
      <c r="I877" s="36"/>
      <c r="J877" s="38"/>
      <c r="K877" s="38"/>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c r="DW877" s="37"/>
      <c r="DX877" s="37"/>
      <c r="DY877" s="37"/>
      <c r="DZ877" s="37"/>
      <c r="EA877" s="37"/>
      <c r="EB877" s="37"/>
      <c r="EC877" s="37"/>
      <c r="ED877" s="37"/>
      <c r="EE877" s="37"/>
      <c r="EF877" s="37"/>
      <c r="EG877" s="37"/>
      <c r="EH877" s="37"/>
      <c r="EI877" s="37"/>
      <c r="EJ877" s="37"/>
      <c r="EK877" s="37"/>
      <c r="EL877" s="37"/>
      <c r="EM877" s="37"/>
      <c r="EN877" s="37"/>
      <c r="EO877" s="37"/>
      <c r="EP877" s="37"/>
      <c r="EQ877" s="37"/>
      <c r="ER877" s="37"/>
      <c r="ES877" s="37"/>
      <c r="ET877" s="37"/>
      <c r="EU877" s="37"/>
      <c r="EV877" s="37"/>
      <c r="EW877" s="37"/>
      <c r="EX877" s="37"/>
      <c r="EY877" s="37"/>
      <c r="EZ877" s="37"/>
      <c r="FA877" s="37"/>
      <c r="FB877" s="37"/>
      <c r="FC877" s="37"/>
      <c r="FD877" s="37"/>
      <c r="FE877" s="37"/>
      <c r="FF877" s="37"/>
      <c r="FG877" s="37"/>
      <c r="FH877" s="37"/>
      <c r="FI877" s="37"/>
      <c r="FJ877" s="37"/>
      <c r="FK877" s="37"/>
      <c r="FL877" s="37"/>
      <c r="FM877" s="37"/>
      <c r="FN877" s="37"/>
      <c r="FO877" s="37"/>
      <c r="FP877" s="37"/>
      <c r="FQ877" s="37"/>
      <c r="FR877" s="37"/>
      <c r="FS877" s="37"/>
      <c r="FT877" s="37"/>
      <c r="FU877" s="37"/>
      <c r="FV877" s="37"/>
      <c r="FW877" s="37"/>
      <c r="FX877" s="37"/>
      <c r="FY877" s="37"/>
      <c r="FZ877" s="37"/>
      <c r="GA877" s="194"/>
      <c r="GB877" s="194"/>
      <c r="GC877" s="194"/>
      <c r="GD877" s="194"/>
      <c r="GE877" s="194"/>
      <c r="GF877" s="194"/>
      <c r="GG877" s="194"/>
      <c r="GH877" s="194"/>
      <c r="GI877" s="194"/>
      <c r="GJ877" s="194"/>
      <c r="GK877" s="194"/>
      <c r="GL877" s="194"/>
      <c r="GM877" s="194">
        <f t="shared" si="80"/>
        <v>0</v>
      </c>
      <c r="GN877" s="194">
        <f t="shared" si="81"/>
        <v>0</v>
      </c>
      <c r="GO877" s="194"/>
      <c r="GP877" s="194"/>
      <c r="GQ877" s="194"/>
      <c r="GR877" s="194"/>
      <c r="GS877" s="194"/>
      <c r="GT877" s="194"/>
      <c r="GU877" s="194"/>
      <c r="GV877" s="194"/>
      <c r="GW877" s="194"/>
      <c r="GX877" s="194">
        <f t="shared" si="82"/>
        <v>0</v>
      </c>
      <c r="GY877" s="194"/>
      <c r="GZ877" s="194"/>
      <c r="HA877" s="194"/>
      <c r="HB877" s="194"/>
      <c r="HC877" s="194"/>
      <c r="HD877" s="194"/>
      <c r="HE877" s="194"/>
      <c r="HF877" s="194"/>
      <c r="HG877" s="194"/>
      <c r="HH877" s="194"/>
      <c r="HI877" s="194"/>
      <c r="HJ877" s="194"/>
      <c r="HK877" s="194"/>
      <c r="HL877" s="194"/>
      <c r="HM877" s="194"/>
      <c r="HN877" s="194"/>
      <c r="HO877" s="194"/>
      <c r="HP877" s="194"/>
      <c r="HQ877" s="194"/>
      <c r="HR877" s="194"/>
      <c r="HS877" s="194"/>
      <c r="HT877" s="194"/>
      <c r="HU877" s="194"/>
    </row>
    <row r="878" spans="1:229" x14ac:dyDescent="0.25">
      <c r="A878" s="17"/>
      <c r="B878" s="18"/>
      <c r="C878" s="18"/>
      <c r="D878" s="19"/>
      <c r="E878" s="18"/>
      <c r="F878" s="18"/>
      <c r="G878" s="36"/>
      <c r="H878" s="36"/>
      <c r="I878" s="36"/>
      <c r="J878" s="38"/>
      <c r="K878" s="38"/>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c r="CT878" s="37"/>
      <c r="CU878" s="37"/>
      <c r="CV878" s="37"/>
      <c r="CW878" s="37"/>
      <c r="CX878" s="37"/>
      <c r="CY878" s="37"/>
      <c r="CZ878" s="37"/>
      <c r="DA878" s="37"/>
      <c r="DB878" s="37"/>
      <c r="DC878" s="37"/>
      <c r="DD878" s="37"/>
      <c r="DE878" s="37"/>
      <c r="DF878" s="37"/>
      <c r="DG878" s="37"/>
      <c r="DH878" s="37"/>
      <c r="DI878" s="37"/>
      <c r="DJ878" s="37"/>
      <c r="DK878" s="37"/>
      <c r="DL878" s="37"/>
      <c r="DM878" s="37"/>
      <c r="DN878" s="37"/>
      <c r="DO878" s="37"/>
      <c r="DP878" s="37"/>
      <c r="DQ878" s="37"/>
      <c r="DR878" s="37"/>
      <c r="DS878" s="37"/>
      <c r="DT878" s="37"/>
      <c r="DU878" s="37"/>
      <c r="DV878" s="37"/>
      <c r="DW878" s="37"/>
      <c r="DX878" s="37"/>
      <c r="DY878" s="37"/>
      <c r="DZ878" s="37"/>
      <c r="EA878" s="37"/>
      <c r="EB878" s="37"/>
      <c r="EC878" s="37"/>
      <c r="ED878" s="37"/>
      <c r="EE878" s="37"/>
      <c r="EF878" s="37"/>
      <c r="EG878" s="37"/>
      <c r="EH878" s="37"/>
      <c r="EI878" s="37"/>
      <c r="EJ878" s="37"/>
      <c r="EK878" s="37"/>
      <c r="EL878" s="37"/>
      <c r="EM878" s="37"/>
      <c r="EN878" s="37"/>
      <c r="EO878" s="37"/>
      <c r="EP878" s="37"/>
      <c r="EQ878" s="37"/>
      <c r="ER878" s="37"/>
      <c r="ES878" s="37"/>
      <c r="ET878" s="37"/>
      <c r="EU878" s="37"/>
      <c r="EV878" s="37"/>
      <c r="EW878" s="37"/>
      <c r="EX878" s="37"/>
      <c r="EY878" s="37"/>
      <c r="EZ878" s="37"/>
      <c r="FA878" s="37"/>
      <c r="FB878" s="37"/>
      <c r="FC878" s="37"/>
      <c r="FD878" s="37"/>
      <c r="FE878" s="37"/>
      <c r="FF878" s="37"/>
      <c r="FG878" s="37"/>
      <c r="FH878" s="37"/>
      <c r="FI878" s="37"/>
      <c r="FJ878" s="37"/>
      <c r="FK878" s="37"/>
      <c r="FL878" s="37"/>
      <c r="FM878" s="37"/>
      <c r="FN878" s="37"/>
      <c r="FO878" s="37"/>
      <c r="FP878" s="37"/>
      <c r="FQ878" s="37"/>
      <c r="FR878" s="37"/>
      <c r="FS878" s="37"/>
      <c r="FT878" s="37"/>
      <c r="FU878" s="37"/>
      <c r="FV878" s="37"/>
      <c r="FW878" s="37"/>
      <c r="FX878" s="37"/>
      <c r="FY878" s="37"/>
      <c r="FZ878" s="37"/>
      <c r="GA878" s="194"/>
      <c r="GB878" s="194"/>
      <c r="GC878" s="194"/>
      <c r="GD878" s="194"/>
      <c r="GE878" s="194"/>
      <c r="GF878" s="194"/>
      <c r="GG878" s="194"/>
      <c r="GH878" s="194"/>
      <c r="GI878" s="194"/>
      <c r="GJ878" s="194"/>
      <c r="GK878" s="194"/>
      <c r="GL878" s="194"/>
      <c r="GM878" s="194">
        <f t="shared" si="80"/>
        <v>0</v>
      </c>
      <c r="GN878" s="194">
        <f t="shared" si="81"/>
        <v>0</v>
      </c>
      <c r="GO878" s="194"/>
      <c r="GP878" s="194"/>
      <c r="GQ878" s="194"/>
      <c r="GR878" s="194"/>
      <c r="GS878" s="194"/>
      <c r="GT878" s="194"/>
      <c r="GU878" s="194"/>
      <c r="GV878" s="194"/>
      <c r="GW878" s="194"/>
      <c r="GX878" s="194">
        <f t="shared" si="82"/>
        <v>0</v>
      </c>
      <c r="GY878" s="194"/>
      <c r="GZ878" s="194"/>
      <c r="HA878" s="194"/>
      <c r="HB878" s="194"/>
      <c r="HC878" s="194"/>
      <c r="HD878" s="194"/>
      <c r="HE878" s="194"/>
      <c r="HF878" s="194"/>
      <c r="HG878" s="194"/>
      <c r="HH878" s="194"/>
      <c r="HI878" s="194"/>
      <c r="HJ878" s="194"/>
      <c r="HK878" s="194"/>
      <c r="HL878" s="194"/>
      <c r="HM878" s="194"/>
      <c r="HN878" s="194"/>
      <c r="HO878" s="194"/>
      <c r="HP878" s="194"/>
      <c r="HQ878" s="194"/>
      <c r="HR878" s="194"/>
      <c r="HS878" s="194"/>
      <c r="HT878" s="194"/>
      <c r="HU878" s="194"/>
    </row>
    <row r="879" spans="1:229" x14ac:dyDescent="0.25">
      <c r="A879" s="17"/>
      <c r="B879" s="18"/>
      <c r="C879" s="18"/>
      <c r="D879" s="19"/>
      <c r="E879" s="18"/>
      <c r="F879" s="18"/>
      <c r="G879" s="36"/>
      <c r="H879" s="36"/>
      <c r="I879" s="36"/>
      <c r="J879" s="38"/>
      <c r="K879" s="38"/>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c r="CT879" s="37"/>
      <c r="CU879" s="37"/>
      <c r="CV879" s="37"/>
      <c r="CW879" s="37"/>
      <c r="CX879" s="37"/>
      <c r="CY879" s="37"/>
      <c r="CZ879" s="37"/>
      <c r="DA879" s="37"/>
      <c r="DB879" s="37"/>
      <c r="DC879" s="37"/>
      <c r="DD879" s="37"/>
      <c r="DE879" s="37"/>
      <c r="DF879" s="37"/>
      <c r="DG879" s="37"/>
      <c r="DH879" s="37"/>
      <c r="DI879" s="37"/>
      <c r="DJ879" s="37"/>
      <c r="DK879" s="37"/>
      <c r="DL879" s="37"/>
      <c r="DM879" s="37"/>
      <c r="DN879" s="37"/>
      <c r="DO879" s="37"/>
      <c r="DP879" s="37"/>
      <c r="DQ879" s="37"/>
      <c r="DR879" s="37"/>
      <c r="DS879" s="37"/>
      <c r="DT879" s="37"/>
      <c r="DU879" s="37"/>
      <c r="DV879" s="37"/>
      <c r="DW879" s="37"/>
      <c r="DX879" s="37"/>
      <c r="DY879" s="37"/>
      <c r="DZ879" s="37"/>
      <c r="EA879" s="37"/>
      <c r="EB879" s="37"/>
      <c r="EC879" s="37"/>
      <c r="ED879" s="37"/>
      <c r="EE879" s="37"/>
      <c r="EF879" s="37"/>
      <c r="EG879" s="37"/>
      <c r="EH879" s="37"/>
      <c r="EI879" s="37"/>
      <c r="EJ879" s="37"/>
      <c r="EK879" s="37"/>
      <c r="EL879" s="37"/>
      <c r="EM879" s="37"/>
      <c r="EN879" s="37"/>
      <c r="EO879" s="37"/>
      <c r="EP879" s="37"/>
      <c r="EQ879" s="37"/>
      <c r="ER879" s="37"/>
      <c r="ES879" s="37"/>
      <c r="ET879" s="37"/>
      <c r="EU879" s="37"/>
      <c r="EV879" s="37"/>
      <c r="EW879" s="37"/>
      <c r="EX879" s="37"/>
      <c r="EY879" s="37"/>
      <c r="EZ879" s="37"/>
      <c r="FA879" s="37"/>
      <c r="FB879" s="37"/>
      <c r="FC879" s="37"/>
      <c r="FD879" s="37"/>
      <c r="FE879" s="37"/>
      <c r="FF879" s="37"/>
      <c r="FG879" s="37"/>
      <c r="FH879" s="37"/>
      <c r="FI879" s="37"/>
      <c r="FJ879" s="37"/>
      <c r="FK879" s="37"/>
      <c r="FL879" s="37"/>
      <c r="FM879" s="37"/>
      <c r="FN879" s="37"/>
      <c r="FO879" s="37"/>
      <c r="FP879" s="37"/>
      <c r="FQ879" s="37"/>
      <c r="FR879" s="37"/>
      <c r="FS879" s="37"/>
      <c r="FT879" s="37"/>
      <c r="FU879" s="37"/>
      <c r="FV879" s="37"/>
      <c r="FW879" s="37"/>
      <c r="FX879" s="37"/>
      <c r="FY879" s="37"/>
      <c r="FZ879" s="37"/>
      <c r="GA879" s="194"/>
      <c r="GB879" s="194"/>
      <c r="GC879" s="194"/>
      <c r="GD879" s="194"/>
      <c r="GE879" s="194"/>
      <c r="GF879" s="194"/>
      <c r="GG879" s="194"/>
      <c r="GH879" s="194"/>
      <c r="GI879" s="194"/>
      <c r="GJ879" s="194"/>
      <c r="GK879" s="194"/>
      <c r="GL879" s="194"/>
      <c r="GM879" s="194">
        <f t="shared" si="80"/>
        <v>0</v>
      </c>
      <c r="GN879" s="194">
        <f t="shared" si="81"/>
        <v>0</v>
      </c>
      <c r="GO879" s="194"/>
      <c r="GP879" s="194"/>
      <c r="GQ879" s="194"/>
      <c r="GR879" s="194"/>
      <c r="GS879" s="194"/>
      <c r="GT879" s="194"/>
      <c r="GU879" s="194"/>
      <c r="GV879" s="194"/>
      <c r="GW879" s="194"/>
      <c r="GX879" s="194">
        <f t="shared" si="82"/>
        <v>0</v>
      </c>
      <c r="GY879" s="194"/>
      <c r="GZ879" s="194"/>
      <c r="HA879" s="194"/>
      <c r="HB879" s="194"/>
      <c r="HC879" s="194"/>
      <c r="HD879" s="194"/>
      <c r="HE879" s="194"/>
      <c r="HF879" s="194"/>
      <c r="HG879" s="194"/>
      <c r="HH879" s="194"/>
      <c r="HI879" s="194"/>
      <c r="HJ879" s="194"/>
      <c r="HK879" s="194"/>
      <c r="HL879" s="194"/>
      <c r="HM879" s="194"/>
      <c r="HN879" s="194"/>
      <c r="HO879" s="194"/>
      <c r="HP879" s="194"/>
      <c r="HQ879" s="194"/>
      <c r="HR879" s="194"/>
      <c r="HS879" s="194"/>
      <c r="HT879" s="194"/>
      <c r="HU879" s="194"/>
    </row>
    <row r="880" spans="1:229" x14ac:dyDescent="0.25">
      <c r="A880" s="17"/>
      <c r="B880" s="18"/>
      <c r="C880" s="18"/>
      <c r="D880" s="19"/>
      <c r="E880" s="18"/>
      <c r="F880" s="18"/>
      <c r="G880" s="36"/>
      <c r="H880" s="36"/>
      <c r="I880" s="36"/>
      <c r="J880" s="38"/>
      <c r="K880" s="38"/>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c r="CT880" s="37"/>
      <c r="CU880" s="37"/>
      <c r="CV880" s="37"/>
      <c r="CW880" s="37"/>
      <c r="CX880" s="37"/>
      <c r="CY880" s="37"/>
      <c r="CZ880" s="37"/>
      <c r="DA880" s="37"/>
      <c r="DB880" s="37"/>
      <c r="DC880" s="37"/>
      <c r="DD880" s="37"/>
      <c r="DE880" s="37"/>
      <c r="DF880" s="37"/>
      <c r="DG880" s="37"/>
      <c r="DH880" s="37"/>
      <c r="DI880" s="37"/>
      <c r="DJ880" s="37"/>
      <c r="DK880" s="37"/>
      <c r="DL880" s="37"/>
      <c r="DM880" s="37"/>
      <c r="DN880" s="37"/>
      <c r="DO880" s="37"/>
      <c r="DP880" s="37"/>
      <c r="DQ880" s="37"/>
      <c r="DR880" s="37"/>
      <c r="DS880" s="37"/>
      <c r="DT880" s="37"/>
      <c r="DU880" s="37"/>
      <c r="DV880" s="37"/>
      <c r="DW880" s="37"/>
      <c r="DX880" s="37"/>
      <c r="DY880" s="37"/>
      <c r="DZ880" s="37"/>
      <c r="EA880" s="37"/>
      <c r="EB880" s="37"/>
      <c r="EC880" s="37"/>
      <c r="ED880" s="37"/>
      <c r="EE880" s="37"/>
      <c r="EF880" s="37"/>
      <c r="EG880" s="37"/>
      <c r="EH880" s="37"/>
      <c r="EI880" s="37"/>
      <c r="EJ880" s="37"/>
      <c r="EK880" s="37"/>
      <c r="EL880" s="37"/>
      <c r="EM880" s="37"/>
      <c r="EN880" s="37"/>
      <c r="EO880" s="37"/>
      <c r="EP880" s="37"/>
      <c r="EQ880" s="37"/>
      <c r="ER880" s="37"/>
      <c r="ES880" s="37"/>
      <c r="ET880" s="37"/>
      <c r="EU880" s="37"/>
      <c r="EV880" s="37"/>
      <c r="EW880" s="37"/>
      <c r="EX880" s="37"/>
      <c r="EY880" s="37"/>
      <c r="EZ880" s="37"/>
      <c r="FA880" s="37"/>
      <c r="FB880" s="37"/>
      <c r="FC880" s="37"/>
      <c r="FD880" s="37"/>
      <c r="FE880" s="37"/>
      <c r="FF880" s="37"/>
      <c r="FG880" s="37"/>
      <c r="FH880" s="37"/>
      <c r="FI880" s="37"/>
      <c r="FJ880" s="37"/>
      <c r="FK880" s="37"/>
      <c r="FL880" s="37"/>
      <c r="FM880" s="37"/>
      <c r="FN880" s="37"/>
      <c r="FO880" s="37"/>
      <c r="FP880" s="37"/>
      <c r="FQ880" s="37"/>
      <c r="FR880" s="37"/>
      <c r="FS880" s="37"/>
      <c r="FT880" s="37"/>
      <c r="FU880" s="37"/>
      <c r="FV880" s="37"/>
      <c r="FW880" s="37"/>
      <c r="FX880" s="37"/>
      <c r="FY880" s="37"/>
      <c r="FZ880" s="37"/>
      <c r="GA880" s="194"/>
      <c r="GB880" s="194"/>
      <c r="GC880" s="194"/>
      <c r="GD880" s="194"/>
      <c r="GE880" s="194"/>
      <c r="GF880" s="194"/>
      <c r="GG880" s="194"/>
      <c r="GH880" s="194"/>
      <c r="GI880" s="194"/>
      <c r="GJ880" s="194"/>
      <c r="GK880" s="194"/>
      <c r="GL880" s="194"/>
      <c r="GM880" s="194">
        <f t="shared" si="80"/>
        <v>0</v>
      </c>
      <c r="GN880" s="194">
        <f t="shared" si="81"/>
        <v>0</v>
      </c>
      <c r="GO880" s="194"/>
      <c r="GP880" s="194"/>
      <c r="GQ880" s="194"/>
      <c r="GR880" s="194"/>
      <c r="GS880" s="194"/>
      <c r="GT880" s="194"/>
      <c r="GU880" s="194"/>
      <c r="GV880" s="194"/>
      <c r="GW880" s="194"/>
      <c r="GX880" s="194">
        <f t="shared" si="82"/>
        <v>0</v>
      </c>
      <c r="GY880" s="194"/>
      <c r="GZ880" s="194"/>
      <c r="HA880" s="194"/>
      <c r="HB880" s="194"/>
      <c r="HC880" s="194"/>
      <c r="HD880" s="194"/>
      <c r="HE880" s="194"/>
      <c r="HF880" s="194"/>
      <c r="HG880" s="194"/>
      <c r="HH880" s="194"/>
      <c r="HI880" s="194"/>
      <c r="HJ880" s="194"/>
      <c r="HK880" s="194"/>
      <c r="HL880" s="194"/>
      <c r="HM880" s="194"/>
      <c r="HN880" s="194"/>
      <c r="HO880" s="194"/>
      <c r="HP880" s="194"/>
      <c r="HQ880" s="194"/>
      <c r="HR880" s="194"/>
      <c r="HS880" s="194"/>
      <c r="HT880" s="194"/>
      <c r="HU880" s="194"/>
    </row>
    <row r="881" spans="1:229" x14ac:dyDescent="0.25">
      <c r="A881" s="17"/>
      <c r="B881" s="18"/>
      <c r="C881" s="18"/>
      <c r="D881" s="19"/>
      <c r="E881" s="18"/>
      <c r="F881" s="18"/>
      <c r="G881" s="36"/>
      <c r="H881" s="36"/>
      <c r="I881" s="36"/>
      <c r="J881" s="38"/>
      <c r="K881" s="38"/>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c r="CT881" s="37"/>
      <c r="CU881" s="37"/>
      <c r="CV881" s="37"/>
      <c r="CW881" s="37"/>
      <c r="CX881" s="37"/>
      <c r="CY881" s="37"/>
      <c r="CZ881" s="37"/>
      <c r="DA881" s="37"/>
      <c r="DB881" s="37"/>
      <c r="DC881" s="37"/>
      <c r="DD881" s="37"/>
      <c r="DE881" s="37"/>
      <c r="DF881" s="37"/>
      <c r="DG881" s="37"/>
      <c r="DH881" s="37"/>
      <c r="DI881" s="37"/>
      <c r="DJ881" s="37"/>
      <c r="DK881" s="37"/>
      <c r="DL881" s="37"/>
      <c r="DM881" s="37"/>
      <c r="DN881" s="37"/>
      <c r="DO881" s="37"/>
      <c r="DP881" s="37"/>
      <c r="DQ881" s="37"/>
      <c r="DR881" s="37"/>
      <c r="DS881" s="37"/>
      <c r="DT881" s="37"/>
      <c r="DU881" s="37"/>
      <c r="DV881" s="37"/>
      <c r="DW881" s="37"/>
      <c r="DX881" s="37"/>
      <c r="DY881" s="37"/>
      <c r="DZ881" s="37"/>
      <c r="EA881" s="37"/>
      <c r="EB881" s="37"/>
      <c r="EC881" s="37"/>
      <c r="ED881" s="37"/>
      <c r="EE881" s="37"/>
      <c r="EF881" s="37"/>
      <c r="EG881" s="37"/>
      <c r="EH881" s="37"/>
      <c r="EI881" s="37"/>
      <c r="EJ881" s="37"/>
      <c r="EK881" s="37"/>
      <c r="EL881" s="37"/>
      <c r="EM881" s="37"/>
      <c r="EN881" s="37"/>
      <c r="EO881" s="37"/>
      <c r="EP881" s="37"/>
      <c r="EQ881" s="37"/>
      <c r="ER881" s="37"/>
      <c r="ES881" s="37"/>
      <c r="ET881" s="37"/>
      <c r="EU881" s="37"/>
      <c r="EV881" s="37"/>
      <c r="EW881" s="37"/>
      <c r="EX881" s="37"/>
      <c r="EY881" s="37"/>
      <c r="EZ881" s="37"/>
      <c r="FA881" s="37"/>
      <c r="FB881" s="37"/>
      <c r="FC881" s="37"/>
      <c r="FD881" s="37"/>
      <c r="FE881" s="37"/>
      <c r="FF881" s="37"/>
      <c r="FG881" s="37"/>
      <c r="FH881" s="37"/>
      <c r="FI881" s="37"/>
      <c r="FJ881" s="37"/>
      <c r="FK881" s="37"/>
      <c r="FL881" s="37"/>
      <c r="FM881" s="37"/>
      <c r="FN881" s="37"/>
      <c r="FO881" s="37"/>
      <c r="FP881" s="37"/>
      <c r="FQ881" s="37"/>
      <c r="FR881" s="37"/>
      <c r="FS881" s="37"/>
      <c r="FT881" s="37"/>
      <c r="FU881" s="37"/>
      <c r="FV881" s="37"/>
      <c r="FW881" s="37"/>
      <c r="FX881" s="37"/>
      <c r="FY881" s="37"/>
      <c r="FZ881" s="37"/>
      <c r="GA881" s="194"/>
      <c r="GB881" s="194"/>
      <c r="GC881" s="194"/>
      <c r="GD881" s="194"/>
      <c r="GE881" s="194"/>
      <c r="GF881" s="194"/>
      <c r="GG881" s="194"/>
      <c r="GH881" s="194"/>
      <c r="GI881" s="194"/>
      <c r="GJ881" s="194"/>
      <c r="GK881" s="194"/>
      <c r="GL881" s="194"/>
      <c r="GM881" s="194">
        <f t="shared" si="80"/>
        <v>0</v>
      </c>
      <c r="GN881" s="194">
        <f t="shared" si="81"/>
        <v>0</v>
      </c>
      <c r="GO881" s="194"/>
      <c r="GP881" s="194"/>
      <c r="GQ881" s="194"/>
      <c r="GR881" s="194"/>
      <c r="GS881" s="194"/>
      <c r="GT881" s="194"/>
      <c r="GU881" s="194"/>
      <c r="GV881" s="194"/>
      <c r="GW881" s="194"/>
      <c r="GX881" s="194">
        <f t="shared" si="82"/>
        <v>0</v>
      </c>
      <c r="GY881" s="194"/>
      <c r="GZ881" s="194"/>
      <c r="HA881" s="194"/>
      <c r="HB881" s="194"/>
      <c r="HC881" s="194"/>
      <c r="HD881" s="194"/>
      <c r="HE881" s="194"/>
      <c r="HF881" s="194"/>
      <c r="HG881" s="194"/>
      <c r="HH881" s="194"/>
      <c r="HI881" s="194"/>
      <c r="HJ881" s="194"/>
      <c r="HK881" s="194"/>
      <c r="HL881" s="194"/>
      <c r="HM881" s="194"/>
      <c r="HN881" s="194"/>
      <c r="HO881" s="194"/>
      <c r="HP881" s="194"/>
      <c r="HQ881" s="194"/>
      <c r="HR881" s="194"/>
      <c r="HS881" s="194"/>
      <c r="HT881" s="194"/>
      <c r="HU881" s="194"/>
    </row>
    <row r="882" spans="1:229" x14ac:dyDescent="0.25">
      <c r="A882" s="17"/>
      <c r="B882" s="18"/>
      <c r="C882" s="18"/>
      <c r="D882" s="19"/>
      <c r="E882" s="18"/>
      <c r="F882" s="18"/>
      <c r="G882" s="36"/>
      <c r="H882" s="36"/>
      <c r="I882" s="36"/>
      <c r="J882" s="38"/>
      <c r="K882" s="38"/>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c r="CT882" s="37"/>
      <c r="CU882" s="37"/>
      <c r="CV882" s="37"/>
      <c r="CW882" s="37"/>
      <c r="CX882" s="37"/>
      <c r="CY882" s="37"/>
      <c r="CZ882" s="37"/>
      <c r="DA882" s="37"/>
      <c r="DB882" s="37"/>
      <c r="DC882" s="37"/>
      <c r="DD882" s="37"/>
      <c r="DE882" s="37"/>
      <c r="DF882" s="37"/>
      <c r="DG882" s="37"/>
      <c r="DH882" s="37"/>
      <c r="DI882" s="37"/>
      <c r="DJ882" s="37"/>
      <c r="DK882" s="37"/>
      <c r="DL882" s="37"/>
      <c r="DM882" s="37"/>
      <c r="DN882" s="37"/>
      <c r="DO882" s="37"/>
      <c r="DP882" s="37"/>
      <c r="DQ882" s="37"/>
      <c r="DR882" s="37"/>
      <c r="DS882" s="37"/>
      <c r="DT882" s="37"/>
      <c r="DU882" s="37"/>
      <c r="DV882" s="37"/>
      <c r="DW882" s="37"/>
      <c r="DX882" s="37"/>
      <c r="DY882" s="37"/>
      <c r="DZ882" s="37"/>
      <c r="EA882" s="37"/>
      <c r="EB882" s="37"/>
      <c r="EC882" s="37"/>
      <c r="ED882" s="37"/>
      <c r="EE882" s="37"/>
      <c r="EF882" s="37"/>
      <c r="EG882" s="37"/>
      <c r="EH882" s="37"/>
      <c r="EI882" s="37"/>
      <c r="EJ882" s="37"/>
      <c r="EK882" s="37"/>
      <c r="EL882" s="37"/>
      <c r="EM882" s="37"/>
      <c r="EN882" s="37"/>
      <c r="EO882" s="37"/>
      <c r="EP882" s="37"/>
      <c r="EQ882" s="37"/>
      <c r="ER882" s="37"/>
      <c r="ES882" s="37"/>
      <c r="ET882" s="37"/>
      <c r="EU882" s="37"/>
      <c r="EV882" s="37"/>
      <c r="EW882" s="37"/>
      <c r="EX882" s="37"/>
      <c r="EY882" s="37"/>
      <c r="EZ882" s="37"/>
      <c r="FA882" s="37"/>
      <c r="FB882" s="37"/>
      <c r="FC882" s="37"/>
      <c r="FD882" s="37"/>
      <c r="FE882" s="37"/>
      <c r="FF882" s="37"/>
      <c r="FG882" s="37"/>
      <c r="FH882" s="37"/>
      <c r="FI882" s="37"/>
      <c r="FJ882" s="37"/>
      <c r="FK882" s="37"/>
      <c r="FL882" s="37"/>
      <c r="FM882" s="37"/>
      <c r="FN882" s="37"/>
      <c r="FO882" s="37"/>
      <c r="FP882" s="37"/>
      <c r="FQ882" s="37"/>
      <c r="FR882" s="37"/>
      <c r="FS882" s="37"/>
      <c r="FT882" s="37"/>
      <c r="FU882" s="37"/>
      <c r="FV882" s="37"/>
      <c r="FW882" s="37"/>
      <c r="FX882" s="37"/>
      <c r="FY882" s="37"/>
      <c r="FZ882" s="37"/>
      <c r="GA882" s="194"/>
      <c r="GB882" s="194"/>
      <c r="GC882" s="194"/>
      <c r="GD882" s="194"/>
      <c r="GE882" s="194"/>
      <c r="GF882" s="194"/>
      <c r="GG882" s="194"/>
      <c r="GH882" s="194"/>
      <c r="GI882" s="194"/>
      <c r="GJ882" s="194"/>
      <c r="GK882" s="194"/>
      <c r="GL882" s="194"/>
      <c r="GM882" s="194">
        <f t="shared" si="80"/>
        <v>0</v>
      </c>
      <c r="GN882" s="194">
        <f t="shared" si="81"/>
        <v>0</v>
      </c>
      <c r="GO882" s="194"/>
      <c r="GP882" s="194"/>
      <c r="GQ882" s="194"/>
      <c r="GR882" s="194"/>
      <c r="GS882" s="194"/>
      <c r="GT882" s="194"/>
      <c r="GU882" s="194"/>
      <c r="GV882" s="194"/>
      <c r="GW882" s="194"/>
      <c r="GX882" s="194">
        <f t="shared" si="82"/>
        <v>0</v>
      </c>
      <c r="GY882" s="194"/>
      <c r="GZ882" s="194"/>
      <c r="HA882" s="194"/>
      <c r="HB882" s="194"/>
      <c r="HC882" s="194"/>
      <c r="HD882" s="194"/>
      <c r="HE882" s="194"/>
      <c r="HF882" s="194"/>
      <c r="HG882" s="194"/>
      <c r="HH882" s="194"/>
      <c r="HI882" s="194"/>
      <c r="HJ882" s="194"/>
      <c r="HK882" s="194"/>
      <c r="HL882" s="194"/>
      <c r="HM882" s="194"/>
      <c r="HN882" s="194"/>
      <c r="HO882" s="194"/>
      <c r="HP882" s="194"/>
      <c r="HQ882" s="194"/>
      <c r="HR882" s="194"/>
      <c r="HS882" s="194"/>
      <c r="HT882" s="194"/>
      <c r="HU882" s="194"/>
    </row>
    <row r="883" spans="1:229" x14ac:dyDescent="0.25">
      <c r="A883" s="17"/>
      <c r="B883" s="18"/>
      <c r="C883" s="18"/>
      <c r="D883" s="19"/>
      <c r="E883" s="18"/>
      <c r="F883" s="18"/>
      <c r="G883" s="36"/>
      <c r="H883" s="36"/>
      <c r="I883" s="36"/>
      <c r="J883" s="38"/>
      <c r="K883" s="38"/>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c r="CT883" s="37"/>
      <c r="CU883" s="37"/>
      <c r="CV883" s="37"/>
      <c r="CW883" s="37"/>
      <c r="CX883" s="37"/>
      <c r="CY883" s="37"/>
      <c r="CZ883" s="37"/>
      <c r="DA883" s="37"/>
      <c r="DB883" s="37"/>
      <c r="DC883" s="37"/>
      <c r="DD883" s="37"/>
      <c r="DE883" s="37"/>
      <c r="DF883" s="37"/>
      <c r="DG883" s="37"/>
      <c r="DH883" s="37"/>
      <c r="DI883" s="37"/>
      <c r="DJ883" s="37"/>
      <c r="DK883" s="37"/>
      <c r="DL883" s="37"/>
      <c r="DM883" s="37"/>
      <c r="DN883" s="37"/>
      <c r="DO883" s="37"/>
      <c r="DP883" s="37"/>
      <c r="DQ883" s="37"/>
      <c r="DR883" s="37"/>
      <c r="DS883" s="37"/>
      <c r="DT883" s="37"/>
      <c r="DU883" s="37"/>
      <c r="DV883" s="37"/>
      <c r="DW883" s="37"/>
      <c r="DX883" s="37"/>
      <c r="DY883" s="37"/>
      <c r="DZ883" s="37"/>
      <c r="EA883" s="37"/>
      <c r="EB883" s="37"/>
      <c r="EC883" s="37"/>
      <c r="ED883" s="37"/>
      <c r="EE883" s="37"/>
      <c r="EF883" s="37"/>
      <c r="EG883" s="37"/>
      <c r="EH883" s="37"/>
      <c r="EI883" s="37"/>
      <c r="EJ883" s="37"/>
      <c r="EK883" s="37"/>
      <c r="EL883" s="37"/>
      <c r="EM883" s="37"/>
      <c r="EN883" s="37"/>
      <c r="EO883" s="37"/>
      <c r="EP883" s="37"/>
      <c r="EQ883" s="37"/>
      <c r="ER883" s="37"/>
      <c r="ES883" s="37"/>
      <c r="ET883" s="37"/>
      <c r="EU883" s="37"/>
      <c r="EV883" s="37"/>
      <c r="EW883" s="37"/>
      <c r="EX883" s="37"/>
      <c r="EY883" s="37"/>
      <c r="EZ883" s="37"/>
      <c r="FA883" s="37"/>
      <c r="FB883" s="37"/>
      <c r="FC883" s="37"/>
      <c r="FD883" s="37"/>
      <c r="FE883" s="37"/>
      <c r="FF883" s="37"/>
      <c r="FG883" s="37"/>
      <c r="FH883" s="37"/>
      <c r="FI883" s="37"/>
      <c r="FJ883" s="37"/>
      <c r="FK883" s="37"/>
      <c r="FL883" s="37"/>
      <c r="FM883" s="37"/>
      <c r="FN883" s="37"/>
      <c r="FO883" s="37"/>
      <c r="FP883" s="37"/>
      <c r="FQ883" s="37"/>
      <c r="FR883" s="37"/>
      <c r="FS883" s="37"/>
      <c r="FT883" s="37"/>
      <c r="FU883" s="37"/>
      <c r="FV883" s="37"/>
      <c r="FW883" s="37"/>
      <c r="FX883" s="37"/>
      <c r="FY883" s="37"/>
      <c r="FZ883" s="37"/>
      <c r="GA883" s="194"/>
      <c r="GB883" s="194"/>
      <c r="GC883" s="194"/>
      <c r="GD883" s="194"/>
      <c r="GE883" s="194"/>
      <c r="GF883" s="194"/>
      <c r="GG883" s="194"/>
      <c r="GH883" s="194"/>
      <c r="GI883" s="194"/>
      <c r="GJ883" s="194"/>
      <c r="GK883" s="194"/>
      <c r="GL883" s="194"/>
      <c r="GM883" s="194">
        <f t="shared" si="80"/>
        <v>0</v>
      </c>
      <c r="GN883" s="194">
        <f t="shared" si="81"/>
        <v>0</v>
      </c>
      <c r="GO883" s="194"/>
      <c r="GP883" s="194"/>
      <c r="GQ883" s="194"/>
      <c r="GR883" s="194"/>
      <c r="GS883" s="194"/>
      <c r="GT883" s="194"/>
      <c r="GU883" s="194"/>
      <c r="GV883" s="194"/>
      <c r="GW883" s="194"/>
      <c r="GX883" s="194">
        <f t="shared" si="82"/>
        <v>0</v>
      </c>
      <c r="GY883" s="194"/>
      <c r="GZ883" s="194"/>
      <c r="HA883" s="194"/>
      <c r="HB883" s="194"/>
      <c r="HC883" s="194"/>
      <c r="HD883" s="194"/>
      <c r="HE883" s="194"/>
      <c r="HF883" s="194"/>
      <c r="HG883" s="194"/>
      <c r="HH883" s="194"/>
      <c r="HI883" s="194"/>
      <c r="HJ883" s="194"/>
      <c r="HK883" s="194"/>
      <c r="HL883" s="194"/>
      <c r="HM883" s="194"/>
      <c r="HN883" s="194"/>
      <c r="HO883" s="194"/>
      <c r="HP883" s="194"/>
      <c r="HQ883" s="194"/>
      <c r="HR883" s="194"/>
      <c r="HS883" s="194"/>
      <c r="HT883" s="194"/>
      <c r="HU883" s="194"/>
    </row>
    <row r="884" spans="1:229" x14ac:dyDescent="0.25">
      <c r="A884" s="17"/>
      <c r="B884" s="18"/>
      <c r="C884" s="18"/>
      <c r="D884" s="19"/>
      <c r="E884" s="18"/>
      <c r="F884" s="18"/>
      <c r="G884" s="36"/>
      <c r="H884" s="36"/>
      <c r="I884" s="36"/>
      <c r="J884" s="38"/>
      <c r="K884" s="38"/>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c r="CT884" s="37"/>
      <c r="CU884" s="37"/>
      <c r="CV884" s="37"/>
      <c r="CW884" s="37"/>
      <c r="CX884" s="37"/>
      <c r="CY884" s="37"/>
      <c r="CZ884" s="37"/>
      <c r="DA884" s="37"/>
      <c r="DB884" s="37"/>
      <c r="DC884" s="37"/>
      <c r="DD884" s="37"/>
      <c r="DE884" s="37"/>
      <c r="DF884" s="37"/>
      <c r="DG884" s="37"/>
      <c r="DH884" s="37"/>
      <c r="DI884" s="37"/>
      <c r="DJ884" s="37"/>
      <c r="DK884" s="37"/>
      <c r="DL884" s="37"/>
      <c r="DM884" s="37"/>
      <c r="DN884" s="37"/>
      <c r="DO884" s="37"/>
      <c r="DP884" s="37"/>
      <c r="DQ884" s="37"/>
      <c r="DR884" s="37"/>
      <c r="DS884" s="37"/>
      <c r="DT884" s="37"/>
      <c r="DU884" s="37"/>
      <c r="DV884" s="37"/>
      <c r="DW884" s="37"/>
      <c r="DX884" s="37"/>
      <c r="DY884" s="37"/>
      <c r="DZ884" s="37"/>
      <c r="EA884" s="37"/>
      <c r="EB884" s="37"/>
      <c r="EC884" s="37"/>
      <c r="ED884" s="37"/>
      <c r="EE884" s="37"/>
      <c r="EF884" s="37"/>
      <c r="EG884" s="37"/>
      <c r="EH884" s="37"/>
      <c r="EI884" s="37"/>
      <c r="EJ884" s="37"/>
      <c r="EK884" s="37"/>
      <c r="EL884" s="37"/>
      <c r="EM884" s="37"/>
      <c r="EN884" s="37"/>
      <c r="EO884" s="37"/>
      <c r="EP884" s="37"/>
      <c r="EQ884" s="37"/>
      <c r="ER884" s="37"/>
      <c r="ES884" s="37"/>
      <c r="ET884" s="37"/>
      <c r="EU884" s="37"/>
      <c r="EV884" s="37"/>
      <c r="EW884" s="37"/>
      <c r="EX884" s="37"/>
      <c r="EY884" s="37"/>
      <c r="EZ884" s="37"/>
      <c r="FA884" s="37"/>
      <c r="FB884" s="37"/>
      <c r="FC884" s="37"/>
      <c r="FD884" s="37"/>
      <c r="FE884" s="37"/>
      <c r="FF884" s="37"/>
      <c r="FG884" s="37"/>
      <c r="FH884" s="37"/>
      <c r="FI884" s="37"/>
      <c r="FJ884" s="37"/>
      <c r="FK884" s="37"/>
      <c r="FL884" s="37"/>
      <c r="FM884" s="37"/>
      <c r="FN884" s="37"/>
      <c r="FO884" s="37"/>
      <c r="FP884" s="37"/>
      <c r="FQ884" s="37"/>
      <c r="FR884" s="37"/>
      <c r="FS884" s="37"/>
      <c r="FT884" s="37"/>
      <c r="FU884" s="37"/>
      <c r="FV884" s="37"/>
      <c r="FW884" s="37"/>
      <c r="FX884" s="37"/>
      <c r="FY884" s="37"/>
      <c r="FZ884" s="37"/>
      <c r="GA884" s="194"/>
      <c r="GB884" s="194"/>
      <c r="GC884" s="194"/>
      <c r="GD884" s="194"/>
      <c r="GE884" s="194"/>
      <c r="GF884" s="194"/>
      <c r="GG884" s="194"/>
      <c r="GH884" s="194"/>
      <c r="GI884" s="194"/>
      <c r="GJ884" s="194"/>
      <c r="GK884" s="194"/>
      <c r="GL884" s="194"/>
      <c r="GM884" s="194">
        <f t="shared" si="80"/>
        <v>0</v>
      </c>
      <c r="GN884" s="194">
        <f t="shared" si="81"/>
        <v>0</v>
      </c>
      <c r="GO884" s="194"/>
      <c r="GP884" s="194"/>
      <c r="GQ884" s="194"/>
      <c r="GR884" s="194"/>
      <c r="GS884" s="194"/>
      <c r="GT884" s="194"/>
      <c r="GU884" s="194"/>
      <c r="GV884" s="194"/>
      <c r="GW884" s="194"/>
      <c r="GX884" s="194">
        <f t="shared" si="82"/>
        <v>0</v>
      </c>
      <c r="GY884" s="194"/>
      <c r="GZ884" s="194"/>
      <c r="HA884" s="194"/>
      <c r="HB884" s="194"/>
      <c r="HC884" s="194"/>
      <c r="HD884" s="194"/>
      <c r="HE884" s="194"/>
      <c r="HF884" s="194"/>
      <c r="HG884" s="194"/>
      <c r="HH884" s="194"/>
      <c r="HI884" s="194"/>
      <c r="HJ884" s="194"/>
      <c r="HK884" s="194"/>
      <c r="HL884" s="194"/>
      <c r="HM884" s="194"/>
      <c r="HN884" s="194"/>
      <c r="HO884" s="194"/>
      <c r="HP884" s="194"/>
      <c r="HQ884" s="194"/>
      <c r="HR884" s="194"/>
      <c r="HS884" s="194"/>
      <c r="HT884" s="194"/>
      <c r="HU884" s="194"/>
    </row>
    <row r="885" spans="1:229" x14ac:dyDescent="0.25">
      <c r="A885" s="17"/>
      <c r="B885" s="18"/>
      <c r="C885" s="18"/>
      <c r="D885" s="19"/>
      <c r="E885" s="18"/>
      <c r="F885" s="18"/>
      <c r="G885" s="36"/>
      <c r="H885" s="36"/>
      <c r="I885" s="36"/>
      <c r="J885" s="38"/>
      <c r="K885" s="38"/>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c r="CT885" s="37"/>
      <c r="CU885" s="37"/>
      <c r="CV885" s="37"/>
      <c r="CW885" s="37"/>
      <c r="CX885" s="37"/>
      <c r="CY885" s="37"/>
      <c r="CZ885" s="37"/>
      <c r="DA885" s="37"/>
      <c r="DB885" s="37"/>
      <c r="DC885" s="37"/>
      <c r="DD885" s="37"/>
      <c r="DE885" s="37"/>
      <c r="DF885" s="37"/>
      <c r="DG885" s="37"/>
      <c r="DH885" s="37"/>
      <c r="DI885" s="37"/>
      <c r="DJ885" s="37"/>
      <c r="DK885" s="37"/>
      <c r="DL885" s="37"/>
      <c r="DM885" s="37"/>
      <c r="DN885" s="37"/>
      <c r="DO885" s="37"/>
      <c r="DP885" s="37"/>
      <c r="DQ885" s="37"/>
      <c r="DR885" s="37"/>
      <c r="DS885" s="37"/>
      <c r="DT885" s="37"/>
      <c r="DU885" s="37"/>
      <c r="DV885" s="37"/>
      <c r="DW885" s="37"/>
      <c r="DX885" s="37"/>
      <c r="DY885" s="37"/>
      <c r="DZ885" s="37"/>
      <c r="EA885" s="37"/>
      <c r="EB885" s="37"/>
      <c r="EC885" s="37"/>
      <c r="ED885" s="37"/>
      <c r="EE885" s="37"/>
      <c r="EF885" s="37"/>
      <c r="EG885" s="37"/>
      <c r="EH885" s="37"/>
      <c r="EI885" s="37"/>
      <c r="EJ885" s="37"/>
      <c r="EK885" s="37"/>
      <c r="EL885" s="37"/>
      <c r="EM885" s="37"/>
      <c r="EN885" s="37"/>
      <c r="EO885" s="37"/>
      <c r="EP885" s="37"/>
      <c r="EQ885" s="37"/>
      <c r="ER885" s="37"/>
      <c r="ES885" s="37"/>
      <c r="ET885" s="37"/>
      <c r="EU885" s="37"/>
      <c r="EV885" s="37"/>
      <c r="EW885" s="37"/>
      <c r="EX885" s="37"/>
      <c r="EY885" s="37"/>
      <c r="EZ885" s="37"/>
      <c r="FA885" s="37"/>
      <c r="FB885" s="37"/>
      <c r="FC885" s="37"/>
      <c r="FD885" s="37"/>
      <c r="FE885" s="37"/>
      <c r="FF885" s="37"/>
      <c r="FG885" s="37"/>
      <c r="FH885" s="37"/>
      <c r="FI885" s="37"/>
      <c r="FJ885" s="37"/>
      <c r="FK885" s="37"/>
      <c r="FL885" s="37"/>
      <c r="FM885" s="37"/>
      <c r="FN885" s="37"/>
      <c r="FO885" s="37"/>
      <c r="FP885" s="37"/>
      <c r="FQ885" s="37"/>
      <c r="FR885" s="37"/>
      <c r="FS885" s="37"/>
      <c r="FT885" s="37"/>
      <c r="FU885" s="37"/>
      <c r="FV885" s="37"/>
      <c r="FW885" s="37"/>
      <c r="FX885" s="37"/>
      <c r="FY885" s="37"/>
      <c r="FZ885" s="37"/>
      <c r="GA885" s="194"/>
      <c r="GB885" s="194"/>
      <c r="GC885" s="194"/>
      <c r="GD885" s="194"/>
      <c r="GE885" s="194"/>
      <c r="GF885" s="194"/>
      <c r="GG885" s="194"/>
      <c r="GH885" s="194"/>
      <c r="GI885" s="194"/>
      <c r="GJ885" s="194"/>
      <c r="GK885" s="194"/>
      <c r="GL885" s="194"/>
      <c r="GM885" s="194">
        <f t="shared" si="80"/>
        <v>0</v>
      </c>
      <c r="GN885" s="194">
        <f t="shared" si="81"/>
        <v>0</v>
      </c>
      <c r="GO885" s="194"/>
      <c r="GP885" s="194"/>
      <c r="GQ885" s="194"/>
      <c r="GR885" s="194"/>
      <c r="GS885" s="194"/>
      <c r="GT885" s="194"/>
      <c r="GU885" s="194"/>
      <c r="GV885" s="194"/>
      <c r="GW885" s="194"/>
      <c r="GX885" s="194">
        <f t="shared" si="82"/>
        <v>0</v>
      </c>
      <c r="GY885" s="194"/>
      <c r="GZ885" s="194"/>
      <c r="HA885" s="194"/>
      <c r="HB885" s="194"/>
      <c r="HC885" s="194"/>
      <c r="HD885" s="194"/>
      <c r="HE885" s="194"/>
      <c r="HF885" s="194"/>
      <c r="HG885" s="194"/>
      <c r="HH885" s="194"/>
      <c r="HI885" s="194"/>
      <c r="HJ885" s="194"/>
      <c r="HK885" s="194"/>
      <c r="HL885" s="194"/>
      <c r="HM885" s="194"/>
      <c r="HN885" s="194"/>
      <c r="HO885" s="194"/>
      <c r="HP885" s="194"/>
      <c r="HQ885" s="194"/>
      <c r="HR885" s="194"/>
      <c r="HS885" s="194"/>
      <c r="HT885" s="194"/>
      <c r="HU885" s="194"/>
    </row>
    <row r="886" spans="1:229" x14ac:dyDescent="0.25">
      <c r="A886" s="17"/>
      <c r="B886" s="18"/>
      <c r="C886" s="18"/>
      <c r="D886" s="19"/>
      <c r="E886" s="18"/>
      <c r="F886" s="18"/>
      <c r="G886" s="36"/>
      <c r="H886" s="36"/>
      <c r="I886" s="36"/>
      <c r="J886" s="38"/>
      <c r="K886" s="38"/>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c r="CT886" s="37"/>
      <c r="CU886" s="37"/>
      <c r="CV886" s="37"/>
      <c r="CW886" s="37"/>
      <c r="CX886" s="37"/>
      <c r="CY886" s="37"/>
      <c r="CZ886" s="37"/>
      <c r="DA886" s="37"/>
      <c r="DB886" s="37"/>
      <c r="DC886" s="37"/>
      <c r="DD886" s="37"/>
      <c r="DE886" s="37"/>
      <c r="DF886" s="37"/>
      <c r="DG886" s="37"/>
      <c r="DH886" s="37"/>
      <c r="DI886" s="37"/>
      <c r="DJ886" s="37"/>
      <c r="DK886" s="37"/>
      <c r="DL886" s="37"/>
      <c r="DM886" s="37"/>
      <c r="DN886" s="37"/>
      <c r="DO886" s="37"/>
      <c r="DP886" s="37"/>
      <c r="DQ886" s="37"/>
      <c r="DR886" s="37"/>
      <c r="DS886" s="37"/>
      <c r="DT886" s="37"/>
      <c r="DU886" s="37"/>
      <c r="DV886" s="37"/>
      <c r="DW886" s="37"/>
      <c r="DX886" s="37"/>
      <c r="DY886" s="37"/>
      <c r="DZ886" s="37"/>
      <c r="EA886" s="37"/>
      <c r="EB886" s="37"/>
      <c r="EC886" s="37"/>
      <c r="ED886" s="37"/>
      <c r="EE886" s="37"/>
      <c r="EF886" s="37"/>
      <c r="EG886" s="37"/>
      <c r="EH886" s="37"/>
      <c r="EI886" s="37"/>
      <c r="EJ886" s="37"/>
      <c r="EK886" s="37"/>
      <c r="EL886" s="37"/>
      <c r="EM886" s="37"/>
      <c r="EN886" s="37"/>
      <c r="EO886" s="37"/>
      <c r="EP886" s="37"/>
      <c r="EQ886" s="37"/>
      <c r="ER886" s="37"/>
      <c r="ES886" s="37"/>
      <c r="ET886" s="37"/>
      <c r="EU886" s="37"/>
      <c r="EV886" s="37"/>
      <c r="EW886" s="37"/>
      <c r="EX886" s="37"/>
      <c r="EY886" s="37"/>
      <c r="EZ886" s="37"/>
      <c r="FA886" s="37"/>
      <c r="FB886" s="37"/>
      <c r="FC886" s="37"/>
      <c r="FD886" s="37"/>
      <c r="FE886" s="37"/>
      <c r="FF886" s="37"/>
      <c r="FG886" s="37"/>
      <c r="FH886" s="37"/>
      <c r="FI886" s="37"/>
      <c r="FJ886" s="37"/>
      <c r="FK886" s="37"/>
      <c r="FL886" s="37"/>
      <c r="FM886" s="37"/>
      <c r="FN886" s="37"/>
      <c r="FO886" s="37"/>
      <c r="FP886" s="37"/>
      <c r="FQ886" s="37"/>
      <c r="FR886" s="37"/>
      <c r="FS886" s="37"/>
      <c r="FT886" s="37"/>
      <c r="FU886" s="37"/>
      <c r="FV886" s="37"/>
      <c r="FW886" s="37"/>
      <c r="FX886" s="37"/>
      <c r="FY886" s="37"/>
      <c r="FZ886" s="37"/>
      <c r="GA886" s="194"/>
      <c r="GB886" s="194"/>
      <c r="GC886" s="194"/>
      <c r="GD886" s="194"/>
      <c r="GE886" s="194"/>
      <c r="GF886" s="194"/>
      <c r="GG886" s="194"/>
      <c r="GH886" s="194"/>
      <c r="GI886" s="194"/>
      <c r="GJ886" s="194"/>
      <c r="GK886" s="194"/>
      <c r="GL886" s="194"/>
      <c r="GM886" s="194">
        <f t="shared" si="80"/>
        <v>0</v>
      </c>
      <c r="GN886" s="194">
        <f t="shared" si="81"/>
        <v>0</v>
      </c>
      <c r="GO886" s="194"/>
      <c r="GP886" s="194"/>
      <c r="GQ886" s="194"/>
      <c r="GR886" s="194"/>
      <c r="GS886" s="194"/>
      <c r="GT886" s="194"/>
      <c r="GU886" s="194"/>
      <c r="GV886" s="194"/>
      <c r="GW886" s="194"/>
      <c r="GX886" s="194">
        <f t="shared" si="82"/>
        <v>0</v>
      </c>
      <c r="GY886" s="194"/>
      <c r="GZ886" s="194"/>
      <c r="HA886" s="194"/>
      <c r="HB886" s="194"/>
      <c r="HC886" s="194"/>
      <c r="HD886" s="194"/>
      <c r="HE886" s="194"/>
      <c r="HF886" s="194"/>
      <c r="HG886" s="194"/>
      <c r="HH886" s="194"/>
      <c r="HI886" s="194"/>
      <c r="HJ886" s="194"/>
      <c r="HK886" s="194"/>
      <c r="HL886" s="194"/>
      <c r="HM886" s="194"/>
      <c r="HN886" s="194"/>
      <c r="HO886" s="194"/>
      <c r="HP886" s="194"/>
      <c r="HQ886" s="194"/>
      <c r="HR886" s="194"/>
      <c r="HS886" s="194"/>
      <c r="HT886" s="194"/>
      <c r="HU886" s="194"/>
    </row>
    <row r="887" spans="1:229" x14ac:dyDescent="0.25">
      <c r="A887" s="17"/>
      <c r="B887" s="18"/>
      <c r="C887" s="18"/>
      <c r="D887" s="19"/>
      <c r="E887" s="18"/>
      <c r="F887" s="18"/>
      <c r="G887" s="36"/>
      <c r="H887" s="36"/>
      <c r="I887" s="36"/>
      <c r="J887" s="38"/>
      <c r="K887" s="38"/>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c r="CT887" s="37"/>
      <c r="CU887" s="37"/>
      <c r="CV887" s="37"/>
      <c r="CW887" s="37"/>
      <c r="CX887" s="37"/>
      <c r="CY887" s="37"/>
      <c r="CZ887" s="37"/>
      <c r="DA887" s="37"/>
      <c r="DB887" s="37"/>
      <c r="DC887" s="37"/>
      <c r="DD887" s="37"/>
      <c r="DE887" s="37"/>
      <c r="DF887" s="37"/>
      <c r="DG887" s="37"/>
      <c r="DH887" s="37"/>
      <c r="DI887" s="37"/>
      <c r="DJ887" s="37"/>
      <c r="DK887" s="37"/>
      <c r="DL887" s="37"/>
      <c r="DM887" s="37"/>
      <c r="DN887" s="37"/>
      <c r="DO887" s="37"/>
      <c r="DP887" s="37"/>
      <c r="DQ887" s="37"/>
      <c r="DR887" s="37"/>
      <c r="DS887" s="37"/>
      <c r="DT887" s="37"/>
      <c r="DU887" s="37"/>
      <c r="DV887" s="37"/>
      <c r="DW887" s="37"/>
      <c r="DX887" s="37"/>
      <c r="DY887" s="37"/>
      <c r="DZ887" s="37"/>
      <c r="EA887" s="37"/>
      <c r="EB887" s="37"/>
      <c r="EC887" s="37"/>
      <c r="ED887" s="37"/>
      <c r="EE887" s="37"/>
      <c r="EF887" s="37"/>
      <c r="EG887" s="37"/>
      <c r="EH887" s="37"/>
      <c r="EI887" s="37"/>
      <c r="EJ887" s="37"/>
      <c r="EK887" s="37"/>
      <c r="EL887" s="37"/>
      <c r="EM887" s="37"/>
      <c r="EN887" s="37"/>
      <c r="EO887" s="37"/>
      <c r="EP887" s="37"/>
      <c r="EQ887" s="37"/>
      <c r="ER887" s="37"/>
      <c r="ES887" s="37"/>
      <c r="ET887" s="37"/>
      <c r="EU887" s="37"/>
      <c r="EV887" s="37"/>
      <c r="EW887" s="37"/>
      <c r="EX887" s="37"/>
      <c r="EY887" s="37"/>
      <c r="EZ887" s="37"/>
      <c r="FA887" s="37"/>
      <c r="FB887" s="37"/>
      <c r="FC887" s="37"/>
      <c r="FD887" s="37"/>
      <c r="FE887" s="37"/>
      <c r="FF887" s="37"/>
      <c r="FG887" s="37"/>
      <c r="FH887" s="37"/>
      <c r="FI887" s="37"/>
      <c r="FJ887" s="37"/>
      <c r="FK887" s="37"/>
      <c r="FL887" s="37"/>
      <c r="FM887" s="37"/>
      <c r="FN887" s="37"/>
      <c r="FO887" s="37"/>
      <c r="FP887" s="37"/>
      <c r="FQ887" s="37"/>
      <c r="FR887" s="37"/>
      <c r="FS887" s="37"/>
      <c r="FT887" s="37"/>
      <c r="FU887" s="37"/>
      <c r="FV887" s="37"/>
      <c r="FW887" s="37"/>
      <c r="FX887" s="37"/>
      <c r="FY887" s="37"/>
      <c r="FZ887" s="37"/>
      <c r="GA887" s="194"/>
      <c r="GB887" s="194"/>
      <c r="GC887" s="194"/>
      <c r="GD887" s="194"/>
      <c r="GE887" s="194"/>
      <c r="GF887" s="194"/>
      <c r="GG887" s="194"/>
      <c r="GH887" s="194"/>
      <c r="GI887" s="194"/>
      <c r="GJ887" s="194"/>
      <c r="GK887" s="194"/>
      <c r="GL887" s="194"/>
      <c r="GM887" s="194">
        <f t="shared" si="80"/>
        <v>0</v>
      </c>
      <c r="GN887" s="194">
        <f t="shared" si="81"/>
        <v>0</v>
      </c>
      <c r="GO887" s="194"/>
      <c r="GP887" s="194"/>
      <c r="GQ887" s="194"/>
      <c r="GR887" s="194"/>
      <c r="GS887" s="194"/>
      <c r="GT887" s="194"/>
      <c r="GU887" s="194"/>
      <c r="GV887" s="194"/>
      <c r="GW887" s="194"/>
      <c r="GX887" s="194">
        <f t="shared" si="82"/>
        <v>0</v>
      </c>
      <c r="GY887" s="194"/>
      <c r="GZ887" s="194"/>
      <c r="HA887" s="194"/>
      <c r="HB887" s="194"/>
      <c r="HC887" s="194"/>
      <c r="HD887" s="194"/>
      <c r="HE887" s="194"/>
      <c r="HF887" s="194"/>
      <c r="HG887" s="194"/>
      <c r="HH887" s="194"/>
      <c r="HI887" s="194"/>
      <c r="HJ887" s="194"/>
      <c r="HK887" s="194"/>
      <c r="HL887" s="194"/>
      <c r="HM887" s="194"/>
      <c r="HN887" s="194"/>
      <c r="HO887" s="194"/>
      <c r="HP887" s="194"/>
      <c r="HQ887" s="194"/>
      <c r="HR887" s="194"/>
      <c r="HS887" s="194"/>
      <c r="HT887" s="194"/>
      <c r="HU887" s="194"/>
    </row>
    <row r="888" spans="1:229" x14ac:dyDescent="0.25">
      <c r="A888" s="17"/>
      <c r="B888" s="18"/>
      <c r="C888" s="18"/>
      <c r="D888" s="19"/>
      <c r="E888" s="18"/>
      <c r="F888" s="18"/>
      <c r="G888" s="36"/>
      <c r="H888" s="36"/>
      <c r="I888" s="36"/>
      <c r="J888" s="38"/>
      <c r="K888" s="38"/>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c r="CT888" s="37"/>
      <c r="CU888" s="37"/>
      <c r="CV888" s="37"/>
      <c r="CW888" s="37"/>
      <c r="CX888" s="37"/>
      <c r="CY888" s="37"/>
      <c r="CZ888" s="37"/>
      <c r="DA888" s="37"/>
      <c r="DB888" s="37"/>
      <c r="DC888" s="37"/>
      <c r="DD888" s="37"/>
      <c r="DE888" s="37"/>
      <c r="DF888" s="37"/>
      <c r="DG888" s="37"/>
      <c r="DH888" s="37"/>
      <c r="DI888" s="37"/>
      <c r="DJ888" s="37"/>
      <c r="DK888" s="37"/>
      <c r="DL888" s="37"/>
      <c r="DM888" s="37"/>
      <c r="DN888" s="37"/>
      <c r="DO888" s="37"/>
      <c r="DP888" s="37"/>
      <c r="DQ888" s="37"/>
      <c r="DR888" s="37"/>
      <c r="DS888" s="37"/>
      <c r="DT888" s="37"/>
      <c r="DU888" s="37"/>
      <c r="DV888" s="37"/>
      <c r="DW888" s="37"/>
      <c r="DX888" s="37"/>
      <c r="DY888" s="37"/>
      <c r="DZ888" s="37"/>
      <c r="EA888" s="37"/>
      <c r="EB888" s="37"/>
      <c r="EC888" s="37"/>
      <c r="ED888" s="37"/>
      <c r="EE888" s="37"/>
      <c r="EF888" s="37"/>
      <c r="EG888" s="37"/>
      <c r="EH888" s="37"/>
      <c r="EI888" s="37"/>
      <c r="EJ888" s="37"/>
      <c r="EK888" s="37"/>
      <c r="EL888" s="37"/>
      <c r="EM888" s="37"/>
      <c r="EN888" s="37"/>
      <c r="EO888" s="37"/>
      <c r="EP888" s="37"/>
      <c r="EQ888" s="37"/>
      <c r="ER888" s="37"/>
      <c r="ES888" s="37"/>
      <c r="ET888" s="37"/>
      <c r="EU888" s="37"/>
      <c r="EV888" s="37"/>
      <c r="EW888" s="37"/>
      <c r="EX888" s="37"/>
      <c r="EY888" s="37"/>
      <c r="EZ888" s="37"/>
      <c r="FA888" s="37"/>
      <c r="FB888" s="37"/>
      <c r="FC888" s="37"/>
      <c r="FD888" s="37"/>
      <c r="FE888" s="37"/>
      <c r="FF888" s="37"/>
      <c r="FG888" s="37"/>
      <c r="FH888" s="37"/>
      <c r="FI888" s="37"/>
      <c r="FJ888" s="37"/>
      <c r="FK888" s="37"/>
      <c r="FL888" s="37"/>
      <c r="FM888" s="37"/>
      <c r="FN888" s="37"/>
      <c r="FO888" s="37"/>
      <c r="FP888" s="37"/>
      <c r="FQ888" s="37"/>
      <c r="FR888" s="37"/>
      <c r="FS888" s="37"/>
      <c r="FT888" s="37"/>
      <c r="FU888" s="37"/>
      <c r="FV888" s="37"/>
      <c r="FW888" s="37"/>
      <c r="FX888" s="37"/>
      <c r="FY888" s="37"/>
      <c r="FZ888" s="37"/>
      <c r="GA888" s="194"/>
      <c r="GB888" s="194"/>
      <c r="GC888" s="194"/>
      <c r="GD888" s="194"/>
      <c r="GE888" s="194"/>
      <c r="GF888" s="194"/>
      <c r="GG888" s="194"/>
      <c r="GH888" s="194"/>
      <c r="GI888" s="194"/>
      <c r="GJ888" s="194"/>
      <c r="GK888" s="194"/>
      <c r="GL888" s="194"/>
      <c r="GM888" s="194">
        <f t="shared" si="80"/>
        <v>0</v>
      </c>
      <c r="GN888" s="194">
        <f t="shared" si="81"/>
        <v>0</v>
      </c>
      <c r="GO888" s="194"/>
      <c r="GP888" s="194"/>
      <c r="GQ888" s="194"/>
      <c r="GR888" s="194"/>
      <c r="GS888" s="194"/>
      <c r="GT888" s="194"/>
      <c r="GU888" s="194"/>
      <c r="GV888" s="194"/>
      <c r="GW888" s="194"/>
      <c r="GX888" s="194">
        <f t="shared" si="82"/>
        <v>0</v>
      </c>
      <c r="GY888" s="194"/>
      <c r="GZ888" s="194"/>
      <c r="HA888" s="194"/>
      <c r="HB888" s="194"/>
      <c r="HC888" s="194"/>
      <c r="HD888" s="194"/>
      <c r="HE888" s="194"/>
      <c r="HF888" s="194"/>
      <c r="HG888" s="194"/>
      <c r="HH888" s="194"/>
      <c r="HI888" s="194"/>
      <c r="HJ888" s="194"/>
      <c r="HK888" s="194"/>
      <c r="HL888" s="194"/>
      <c r="HM888" s="194"/>
      <c r="HN888" s="194"/>
      <c r="HO888" s="194"/>
      <c r="HP888" s="194"/>
      <c r="HQ888" s="194"/>
      <c r="HR888" s="194"/>
      <c r="HS888" s="194"/>
      <c r="HT888" s="194"/>
      <c r="HU888" s="194"/>
    </row>
    <row r="889" spans="1:229" x14ac:dyDescent="0.25">
      <c r="A889" s="17"/>
      <c r="B889" s="18"/>
      <c r="C889" s="18"/>
      <c r="D889" s="19"/>
      <c r="E889" s="18"/>
      <c r="F889" s="18"/>
      <c r="G889" s="36"/>
      <c r="H889" s="36"/>
      <c r="I889" s="36"/>
      <c r="J889" s="38"/>
      <c r="K889" s="38"/>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c r="CT889" s="37"/>
      <c r="CU889" s="37"/>
      <c r="CV889" s="37"/>
      <c r="CW889" s="37"/>
      <c r="CX889" s="37"/>
      <c r="CY889" s="37"/>
      <c r="CZ889" s="37"/>
      <c r="DA889" s="37"/>
      <c r="DB889" s="37"/>
      <c r="DC889" s="37"/>
      <c r="DD889" s="37"/>
      <c r="DE889" s="37"/>
      <c r="DF889" s="37"/>
      <c r="DG889" s="37"/>
      <c r="DH889" s="37"/>
      <c r="DI889" s="37"/>
      <c r="DJ889" s="37"/>
      <c r="DK889" s="37"/>
      <c r="DL889" s="37"/>
      <c r="DM889" s="37"/>
      <c r="DN889" s="37"/>
      <c r="DO889" s="37"/>
      <c r="DP889" s="37"/>
      <c r="DQ889" s="37"/>
      <c r="DR889" s="37"/>
      <c r="DS889" s="37"/>
      <c r="DT889" s="37"/>
      <c r="DU889" s="37"/>
      <c r="DV889" s="37"/>
      <c r="DW889" s="37"/>
      <c r="DX889" s="37"/>
      <c r="DY889" s="37"/>
      <c r="DZ889" s="37"/>
      <c r="EA889" s="37"/>
      <c r="EB889" s="37"/>
      <c r="EC889" s="37"/>
      <c r="ED889" s="37"/>
      <c r="EE889" s="37"/>
      <c r="EF889" s="37"/>
      <c r="EG889" s="37"/>
      <c r="EH889" s="37"/>
      <c r="EI889" s="37"/>
      <c r="EJ889" s="37"/>
      <c r="EK889" s="37"/>
      <c r="EL889" s="37"/>
      <c r="EM889" s="37"/>
      <c r="EN889" s="37"/>
      <c r="EO889" s="37"/>
      <c r="EP889" s="37"/>
      <c r="EQ889" s="37"/>
      <c r="ER889" s="37"/>
      <c r="ES889" s="37"/>
      <c r="ET889" s="37"/>
      <c r="EU889" s="37"/>
      <c r="EV889" s="37"/>
      <c r="EW889" s="37"/>
      <c r="EX889" s="37"/>
      <c r="EY889" s="37"/>
      <c r="EZ889" s="37"/>
      <c r="FA889" s="37"/>
      <c r="FB889" s="37"/>
      <c r="FC889" s="37"/>
      <c r="FD889" s="37"/>
      <c r="FE889" s="37"/>
      <c r="FF889" s="37"/>
      <c r="FG889" s="37"/>
      <c r="FH889" s="37"/>
      <c r="FI889" s="37"/>
      <c r="FJ889" s="37"/>
      <c r="FK889" s="37"/>
      <c r="FL889" s="37"/>
      <c r="FM889" s="37"/>
      <c r="FN889" s="37"/>
      <c r="FO889" s="37"/>
      <c r="FP889" s="37"/>
      <c r="FQ889" s="37"/>
      <c r="FR889" s="37"/>
      <c r="FS889" s="37"/>
      <c r="FT889" s="37"/>
      <c r="FU889" s="37"/>
      <c r="FV889" s="37"/>
      <c r="FW889" s="37"/>
      <c r="FX889" s="37"/>
      <c r="FY889" s="37"/>
      <c r="FZ889" s="37"/>
      <c r="GA889" s="194"/>
      <c r="GB889" s="194"/>
      <c r="GC889" s="194"/>
      <c r="GD889" s="194"/>
      <c r="GE889" s="194"/>
      <c r="GF889" s="194"/>
      <c r="GG889" s="194"/>
      <c r="GH889" s="194"/>
      <c r="GI889" s="194"/>
      <c r="GJ889" s="194"/>
      <c r="GK889" s="194"/>
      <c r="GL889" s="194"/>
      <c r="GM889" s="194">
        <f t="shared" si="80"/>
        <v>0</v>
      </c>
      <c r="GN889" s="194">
        <f t="shared" si="81"/>
        <v>0</v>
      </c>
      <c r="GO889" s="194"/>
      <c r="GP889" s="194"/>
      <c r="GQ889" s="194"/>
      <c r="GR889" s="194"/>
      <c r="GS889" s="194"/>
      <c r="GT889" s="194"/>
      <c r="GU889" s="194"/>
      <c r="GV889" s="194"/>
      <c r="GW889" s="194"/>
      <c r="GX889" s="194">
        <f t="shared" si="82"/>
        <v>0</v>
      </c>
      <c r="GY889" s="194"/>
      <c r="GZ889" s="194"/>
      <c r="HA889" s="194"/>
      <c r="HB889" s="194"/>
      <c r="HC889" s="194"/>
      <c r="HD889" s="194"/>
      <c r="HE889" s="194"/>
      <c r="HF889" s="194"/>
      <c r="HG889" s="194"/>
      <c r="HH889" s="194"/>
      <c r="HI889" s="194"/>
      <c r="HJ889" s="194"/>
      <c r="HK889" s="194"/>
      <c r="HL889" s="194"/>
      <c r="HM889" s="194"/>
      <c r="HN889" s="194"/>
      <c r="HO889" s="194"/>
      <c r="HP889" s="194"/>
      <c r="HQ889" s="194"/>
      <c r="HR889" s="194"/>
      <c r="HS889" s="194"/>
      <c r="HT889" s="194"/>
      <c r="HU889" s="194"/>
    </row>
    <row r="890" spans="1:229" x14ac:dyDescent="0.25">
      <c r="A890" s="17"/>
      <c r="B890" s="18"/>
      <c r="C890" s="18"/>
      <c r="D890" s="19"/>
      <c r="E890" s="18"/>
      <c r="F890" s="18"/>
      <c r="G890" s="36"/>
      <c r="H890" s="36"/>
      <c r="I890" s="36"/>
      <c r="J890" s="38"/>
      <c r="K890" s="38"/>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c r="CT890" s="37"/>
      <c r="CU890" s="37"/>
      <c r="CV890" s="37"/>
      <c r="CW890" s="37"/>
      <c r="CX890" s="37"/>
      <c r="CY890" s="37"/>
      <c r="CZ890" s="37"/>
      <c r="DA890" s="37"/>
      <c r="DB890" s="37"/>
      <c r="DC890" s="37"/>
      <c r="DD890" s="37"/>
      <c r="DE890" s="37"/>
      <c r="DF890" s="37"/>
      <c r="DG890" s="37"/>
      <c r="DH890" s="37"/>
      <c r="DI890" s="37"/>
      <c r="DJ890" s="37"/>
      <c r="DK890" s="37"/>
      <c r="DL890" s="37"/>
      <c r="DM890" s="37"/>
      <c r="DN890" s="37"/>
      <c r="DO890" s="37"/>
      <c r="DP890" s="37"/>
      <c r="DQ890" s="37"/>
      <c r="DR890" s="37"/>
      <c r="DS890" s="37"/>
      <c r="DT890" s="37"/>
      <c r="DU890" s="37"/>
      <c r="DV890" s="37"/>
      <c r="DW890" s="37"/>
      <c r="DX890" s="37"/>
      <c r="DY890" s="37"/>
      <c r="DZ890" s="37"/>
      <c r="EA890" s="37"/>
      <c r="EB890" s="37"/>
      <c r="EC890" s="37"/>
      <c r="ED890" s="37"/>
      <c r="EE890" s="37"/>
      <c r="EF890" s="37"/>
      <c r="EG890" s="37"/>
      <c r="EH890" s="37"/>
      <c r="EI890" s="37"/>
      <c r="EJ890" s="37"/>
      <c r="EK890" s="37"/>
      <c r="EL890" s="37"/>
      <c r="EM890" s="37"/>
      <c r="EN890" s="37"/>
      <c r="EO890" s="37"/>
      <c r="EP890" s="37"/>
      <c r="EQ890" s="37"/>
      <c r="ER890" s="37"/>
      <c r="ES890" s="37"/>
      <c r="ET890" s="37"/>
      <c r="EU890" s="37"/>
      <c r="EV890" s="37"/>
      <c r="EW890" s="37"/>
      <c r="EX890" s="37"/>
      <c r="EY890" s="37"/>
      <c r="EZ890" s="37"/>
      <c r="FA890" s="37"/>
      <c r="FB890" s="37"/>
      <c r="FC890" s="37"/>
      <c r="FD890" s="37"/>
      <c r="FE890" s="37"/>
      <c r="FF890" s="37"/>
      <c r="FG890" s="37"/>
      <c r="FH890" s="37"/>
      <c r="FI890" s="37"/>
      <c r="FJ890" s="37"/>
      <c r="FK890" s="37"/>
      <c r="FL890" s="37"/>
      <c r="FM890" s="37"/>
      <c r="FN890" s="37"/>
      <c r="FO890" s="37"/>
      <c r="FP890" s="37"/>
      <c r="FQ890" s="37"/>
      <c r="FR890" s="37"/>
      <c r="FS890" s="37"/>
      <c r="FT890" s="37"/>
      <c r="FU890" s="37"/>
      <c r="FV890" s="37"/>
      <c r="FW890" s="37"/>
      <c r="FX890" s="37"/>
      <c r="FY890" s="37"/>
      <c r="FZ890" s="37"/>
      <c r="GA890" s="194"/>
      <c r="GB890" s="194"/>
      <c r="GC890" s="194"/>
      <c r="GD890" s="194"/>
      <c r="GE890" s="194"/>
      <c r="GF890" s="194"/>
      <c r="GG890" s="194"/>
      <c r="GH890" s="194"/>
      <c r="GI890" s="194"/>
      <c r="GJ890" s="194"/>
      <c r="GK890" s="194"/>
      <c r="GL890" s="194"/>
      <c r="GM890" s="194">
        <f t="shared" si="80"/>
        <v>0</v>
      </c>
      <c r="GN890" s="194">
        <f t="shared" si="81"/>
        <v>0</v>
      </c>
      <c r="GO890" s="194"/>
      <c r="GP890" s="194"/>
      <c r="GQ890" s="194"/>
      <c r="GR890" s="194"/>
      <c r="GS890" s="194"/>
      <c r="GT890" s="194"/>
      <c r="GU890" s="194"/>
      <c r="GV890" s="194"/>
      <c r="GW890" s="194"/>
      <c r="GX890" s="194">
        <f t="shared" si="82"/>
        <v>0</v>
      </c>
      <c r="GY890" s="194"/>
      <c r="GZ890" s="194"/>
      <c r="HA890" s="194"/>
      <c r="HB890" s="194"/>
      <c r="HC890" s="194"/>
      <c r="HD890" s="194"/>
      <c r="HE890" s="194"/>
      <c r="HF890" s="194"/>
      <c r="HG890" s="194"/>
      <c r="HH890" s="194"/>
      <c r="HI890" s="194"/>
      <c r="HJ890" s="194"/>
      <c r="HK890" s="194"/>
      <c r="HL890" s="194"/>
      <c r="HM890" s="194"/>
      <c r="HN890" s="194"/>
      <c r="HO890" s="194"/>
      <c r="HP890" s="194"/>
      <c r="HQ890" s="194"/>
      <c r="HR890" s="194"/>
      <c r="HS890" s="194"/>
      <c r="HT890" s="194"/>
      <c r="HU890" s="194"/>
    </row>
    <row r="891" spans="1:229" x14ac:dyDescent="0.25">
      <c r="A891" s="17"/>
      <c r="B891" s="18"/>
      <c r="C891" s="18"/>
      <c r="D891" s="19"/>
      <c r="E891" s="18"/>
      <c r="F891" s="18"/>
      <c r="G891" s="36"/>
      <c r="H891" s="36"/>
      <c r="I891" s="36"/>
      <c r="J891" s="38"/>
      <c r="K891" s="38"/>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c r="DG891" s="37"/>
      <c r="DH891" s="37"/>
      <c r="DI891" s="37"/>
      <c r="DJ891" s="37"/>
      <c r="DK891" s="37"/>
      <c r="DL891" s="37"/>
      <c r="DM891" s="37"/>
      <c r="DN891" s="37"/>
      <c r="DO891" s="37"/>
      <c r="DP891" s="37"/>
      <c r="DQ891" s="37"/>
      <c r="DR891" s="37"/>
      <c r="DS891" s="37"/>
      <c r="DT891" s="37"/>
      <c r="DU891" s="37"/>
      <c r="DV891" s="37"/>
      <c r="DW891" s="37"/>
      <c r="DX891" s="37"/>
      <c r="DY891" s="37"/>
      <c r="DZ891" s="37"/>
      <c r="EA891" s="37"/>
      <c r="EB891" s="37"/>
      <c r="EC891" s="37"/>
      <c r="ED891" s="37"/>
      <c r="EE891" s="37"/>
      <c r="EF891" s="37"/>
      <c r="EG891" s="37"/>
      <c r="EH891" s="37"/>
      <c r="EI891" s="37"/>
      <c r="EJ891" s="37"/>
      <c r="EK891" s="37"/>
      <c r="EL891" s="37"/>
      <c r="EM891" s="37"/>
      <c r="EN891" s="37"/>
      <c r="EO891" s="37"/>
      <c r="EP891" s="37"/>
      <c r="EQ891" s="37"/>
      <c r="ER891" s="37"/>
      <c r="ES891" s="37"/>
      <c r="ET891" s="37"/>
      <c r="EU891" s="37"/>
      <c r="EV891" s="37"/>
      <c r="EW891" s="37"/>
      <c r="EX891" s="37"/>
      <c r="EY891" s="37"/>
      <c r="EZ891" s="37"/>
      <c r="FA891" s="37"/>
      <c r="FB891" s="37"/>
      <c r="FC891" s="37"/>
      <c r="FD891" s="37"/>
      <c r="FE891" s="37"/>
      <c r="FF891" s="37"/>
      <c r="FG891" s="37"/>
      <c r="FH891" s="37"/>
      <c r="FI891" s="37"/>
      <c r="FJ891" s="37"/>
      <c r="FK891" s="37"/>
      <c r="FL891" s="37"/>
      <c r="FM891" s="37"/>
      <c r="FN891" s="37"/>
      <c r="FO891" s="37"/>
      <c r="FP891" s="37"/>
      <c r="FQ891" s="37"/>
      <c r="FR891" s="37"/>
      <c r="FS891" s="37"/>
      <c r="FT891" s="37"/>
      <c r="FU891" s="37"/>
      <c r="FV891" s="37"/>
      <c r="FW891" s="37"/>
      <c r="FX891" s="37"/>
      <c r="FY891" s="37"/>
      <c r="FZ891" s="37"/>
      <c r="GA891" s="194"/>
      <c r="GB891" s="194"/>
      <c r="GC891" s="194"/>
      <c r="GD891" s="194"/>
      <c r="GE891" s="194"/>
      <c r="GF891" s="194"/>
      <c r="GG891" s="194"/>
      <c r="GH891" s="194"/>
      <c r="GI891" s="194"/>
      <c r="GJ891" s="194"/>
      <c r="GK891" s="194"/>
      <c r="GL891" s="194"/>
      <c r="GM891" s="194">
        <f t="shared" si="80"/>
        <v>0</v>
      </c>
      <c r="GN891" s="194">
        <f t="shared" si="81"/>
        <v>0</v>
      </c>
      <c r="GO891" s="194"/>
      <c r="GP891" s="194"/>
      <c r="GQ891" s="194"/>
      <c r="GR891" s="194"/>
      <c r="GS891" s="194"/>
      <c r="GT891" s="194"/>
      <c r="GU891" s="194"/>
      <c r="GV891" s="194"/>
      <c r="GW891" s="194"/>
      <c r="GX891" s="194">
        <f t="shared" si="82"/>
        <v>0</v>
      </c>
      <c r="GY891" s="194"/>
      <c r="GZ891" s="194"/>
      <c r="HA891" s="194"/>
      <c r="HB891" s="194"/>
      <c r="HC891" s="194"/>
      <c r="HD891" s="194"/>
      <c r="HE891" s="194"/>
      <c r="HF891" s="194"/>
      <c r="HG891" s="194"/>
      <c r="HH891" s="194"/>
      <c r="HI891" s="194"/>
      <c r="HJ891" s="194"/>
      <c r="HK891" s="194"/>
      <c r="HL891" s="194"/>
      <c r="HM891" s="194"/>
      <c r="HN891" s="194"/>
      <c r="HO891" s="194"/>
      <c r="HP891" s="194"/>
      <c r="HQ891" s="194"/>
      <c r="HR891" s="194"/>
      <c r="HS891" s="194"/>
      <c r="HT891" s="194"/>
      <c r="HU891" s="194"/>
    </row>
    <row r="892" spans="1:229" x14ac:dyDescent="0.25">
      <c r="A892" s="17"/>
      <c r="B892" s="18"/>
      <c r="C892" s="18"/>
      <c r="D892" s="19"/>
      <c r="E892" s="18"/>
      <c r="F892" s="18"/>
      <c r="G892" s="36"/>
      <c r="H892" s="36"/>
      <c r="I892" s="36"/>
      <c r="J892" s="38"/>
      <c r="K892" s="38"/>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c r="CT892" s="37"/>
      <c r="CU892" s="37"/>
      <c r="CV892" s="37"/>
      <c r="CW892" s="37"/>
      <c r="CX892" s="37"/>
      <c r="CY892" s="37"/>
      <c r="CZ892" s="37"/>
      <c r="DA892" s="37"/>
      <c r="DB892" s="37"/>
      <c r="DC892" s="37"/>
      <c r="DD892" s="37"/>
      <c r="DE892" s="37"/>
      <c r="DF892" s="37"/>
      <c r="DG892" s="37"/>
      <c r="DH892" s="37"/>
      <c r="DI892" s="37"/>
      <c r="DJ892" s="37"/>
      <c r="DK892" s="37"/>
      <c r="DL892" s="37"/>
      <c r="DM892" s="37"/>
      <c r="DN892" s="37"/>
      <c r="DO892" s="37"/>
      <c r="DP892" s="37"/>
      <c r="DQ892" s="37"/>
      <c r="DR892" s="37"/>
      <c r="DS892" s="37"/>
      <c r="DT892" s="37"/>
      <c r="DU892" s="37"/>
      <c r="DV892" s="37"/>
      <c r="DW892" s="37"/>
      <c r="DX892" s="37"/>
      <c r="DY892" s="37"/>
      <c r="DZ892" s="37"/>
      <c r="EA892" s="37"/>
      <c r="EB892" s="37"/>
      <c r="EC892" s="37"/>
      <c r="ED892" s="37"/>
      <c r="EE892" s="37"/>
      <c r="EF892" s="37"/>
      <c r="EG892" s="37"/>
      <c r="EH892" s="37"/>
      <c r="EI892" s="37"/>
      <c r="EJ892" s="37"/>
      <c r="EK892" s="37"/>
      <c r="EL892" s="37"/>
      <c r="EM892" s="37"/>
      <c r="EN892" s="37"/>
      <c r="EO892" s="37"/>
      <c r="EP892" s="37"/>
      <c r="EQ892" s="37"/>
      <c r="ER892" s="37"/>
      <c r="ES892" s="37"/>
      <c r="ET892" s="37"/>
      <c r="EU892" s="37"/>
      <c r="EV892" s="37"/>
      <c r="EW892" s="37"/>
      <c r="EX892" s="37"/>
      <c r="EY892" s="37"/>
      <c r="EZ892" s="37"/>
      <c r="FA892" s="37"/>
      <c r="FB892" s="37"/>
      <c r="FC892" s="37"/>
      <c r="FD892" s="37"/>
      <c r="FE892" s="37"/>
      <c r="FF892" s="37"/>
      <c r="FG892" s="37"/>
      <c r="FH892" s="37"/>
      <c r="FI892" s="37"/>
      <c r="FJ892" s="37"/>
      <c r="FK892" s="37"/>
      <c r="FL892" s="37"/>
      <c r="FM892" s="37"/>
      <c r="FN892" s="37"/>
      <c r="FO892" s="37"/>
      <c r="FP892" s="37"/>
      <c r="FQ892" s="37"/>
      <c r="FR892" s="37"/>
      <c r="FS892" s="37"/>
      <c r="FT892" s="37"/>
      <c r="FU892" s="37"/>
      <c r="FV892" s="37"/>
      <c r="FW892" s="37"/>
      <c r="FX892" s="37"/>
      <c r="FY892" s="37"/>
      <c r="FZ892" s="37"/>
      <c r="GA892" s="194"/>
      <c r="GB892" s="194"/>
      <c r="GC892" s="194"/>
      <c r="GD892" s="194"/>
      <c r="GE892" s="194"/>
      <c r="GF892" s="194"/>
      <c r="GG892" s="194"/>
      <c r="GH892" s="194"/>
      <c r="GI892" s="194"/>
      <c r="GJ892" s="194"/>
      <c r="GK892" s="194"/>
      <c r="GL892" s="194"/>
      <c r="GM892" s="194">
        <f t="shared" si="80"/>
        <v>0</v>
      </c>
      <c r="GN892" s="194">
        <f t="shared" si="81"/>
        <v>0</v>
      </c>
      <c r="GO892" s="194"/>
      <c r="GP892" s="194"/>
      <c r="GQ892" s="194"/>
      <c r="GR892" s="194"/>
      <c r="GS892" s="194"/>
      <c r="GT892" s="194"/>
      <c r="GU892" s="194"/>
      <c r="GV892" s="194"/>
      <c r="GW892" s="194"/>
      <c r="GX892" s="194">
        <f t="shared" si="82"/>
        <v>0</v>
      </c>
      <c r="GY892" s="194"/>
      <c r="GZ892" s="194"/>
      <c r="HA892" s="194"/>
      <c r="HB892" s="194"/>
      <c r="HC892" s="194"/>
      <c r="HD892" s="194"/>
      <c r="HE892" s="194"/>
      <c r="HF892" s="194"/>
      <c r="HG892" s="194"/>
      <c r="HH892" s="194"/>
      <c r="HI892" s="194"/>
      <c r="HJ892" s="194"/>
      <c r="HK892" s="194"/>
      <c r="HL892" s="194"/>
      <c r="HM892" s="194"/>
      <c r="HN892" s="194"/>
      <c r="HO892" s="194"/>
      <c r="HP892" s="194"/>
      <c r="HQ892" s="194"/>
      <c r="HR892" s="194"/>
      <c r="HS892" s="194"/>
      <c r="HT892" s="194"/>
      <c r="HU892" s="194"/>
    </row>
    <row r="893" spans="1:229" x14ac:dyDescent="0.25">
      <c r="A893" s="17"/>
      <c r="B893" s="18"/>
      <c r="C893" s="18"/>
      <c r="D893" s="19"/>
      <c r="E893" s="18"/>
      <c r="F893" s="18"/>
      <c r="G893" s="36"/>
      <c r="H893" s="36"/>
      <c r="I893" s="36"/>
      <c r="J893" s="38"/>
      <c r="K893" s="38"/>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c r="CT893" s="37"/>
      <c r="CU893" s="37"/>
      <c r="CV893" s="37"/>
      <c r="CW893" s="37"/>
      <c r="CX893" s="37"/>
      <c r="CY893" s="37"/>
      <c r="CZ893" s="37"/>
      <c r="DA893" s="37"/>
      <c r="DB893" s="37"/>
      <c r="DC893" s="37"/>
      <c r="DD893" s="37"/>
      <c r="DE893" s="37"/>
      <c r="DF893" s="37"/>
      <c r="DG893" s="37"/>
      <c r="DH893" s="37"/>
      <c r="DI893" s="37"/>
      <c r="DJ893" s="37"/>
      <c r="DK893" s="37"/>
      <c r="DL893" s="37"/>
      <c r="DM893" s="37"/>
      <c r="DN893" s="37"/>
      <c r="DO893" s="37"/>
      <c r="DP893" s="37"/>
      <c r="DQ893" s="37"/>
      <c r="DR893" s="37"/>
      <c r="DS893" s="37"/>
      <c r="DT893" s="37"/>
      <c r="DU893" s="37"/>
      <c r="DV893" s="37"/>
      <c r="DW893" s="37"/>
      <c r="DX893" s="37"/>
      <c r="DY893" s="37"/>
      <c r="DZ893" s="37"/>
      <c r="EA893" s="37"/>
      <c r="EB893" s="37"/>
      <c r="EC893" s="37"/>
      <c r="ED893" s="37"/>
      <c r="EE893" s="37"/>
      <c r="EF893" s="37"/>
      <c r="EG893" s="37"/>
      <c r="EH893" s="37"/>
      <c r="EI893" s="37"/>
      <c r="EJ893" s="37"/>
      <c r="EK893" s="37"/>
      <c r="EL893" s="37"/>
      <c r="EM893" s="37"/>
      <c r="EN893" s="37"/>
      <c r="EO893" s="37"/>
      <c r="EP893" s="37"/>
      <c r="EQ893" s="37"/>
      <c r="ER893" s="37"/>
      <c r="ES893" s="37"/>
      <c r="ET893" s="37"/>
      <c r="EU893" s="37"/>
      <c r="EV893" s="37"/>
      <c r="EW893" s="37"/>
      <c r="EX893" s="37"/>
      <c r="EY893" s="37"/>
      <c r="EZ893" s="37"/>
      <c r="FA893" s="37"/>
      <c r="FB893" s="37"/>
      <c r="FC893" s="37"/>
      <c r="FD893" s="37"/>
      <c r="FE893" s="37"/>
      <c r="FF893" s="37"/>
      <c r="FG893" s="37"/>
      <c r="FH893" s="37"/>
      <c r="FI893" s="37"/>
      <c r="FJ893" s="37"/>
      <c r="FK893" s="37"/>
      <c r="FL893" s="37"/>
      <c r="FM893" s="37"/>
      <c r="FN893" s="37"/>
      <c r="FO893" s="37"/>
      <c r="FP893" s="37"/>
      <c r="FQ893" s="37"/>
      <c r="FR893" s="37"/>
      <c r="FS893" s="37"/>
      <c r="FT893" s="37"/>
      <c r="FU893" s="37"/>
      <c r="FV893" s="37"/>
      <c r="FW893" s="37"/>
      <c r="FX893" s="37"/>
      <c r="FY893" s="37"/>
      <c r="FZ893" s="37"/>
      <c r="GA893" s="194"/>
      <c r="GB893" s="194"/>
      <c r="GC893" s="194"/>
      <c r="GD893" s="194"/>
      <c r="GE893" s="194"/>
      <c r="GF893" s="194"/>
      <c r="GG893" s="194"/>
      <c r="GH893" s="194"/>
      <c r="GI893" s="194"/>
      <c r="GJ893" s="194"/>
      <c r="GK893" s="194"/>
      <c r="GL893" s="194"/>
      <c r="GM893" s="194">
        <f t="shared" si="80"/>
        <v>0</v>
      </c>
      <c r="GN893" s="194">
        <f t="shared" si="81"/>
        <v>0</v>
      </c>
      <c r="GO893" s="194"/>
      <c r="GP893" s="194"/>
      <c r="GQ893" s="194"/>
      <c r="GR893" s="194"/>
      <c r="GS893" s="194"/>
      <c r="GT893" s="194"/>
      <c r="GU893" s="194"/>
      <c r="GV893" s="194"/>
      <c r="GW893" s="194"/>
      <c r="GX893" s="194">
        <f t="shared" si="82"/>
        <v>0</v>
      </c>
      <c r="GY893" s="194"/>
      <c r="GZ893" s="194"/>
      <c r="HA893" s="194"/>
      <c r="HB893" s="194"/>
      <c r="HC893" s="194"/>
      <c r="HD893" s="194"/>
      <c r="HE893" s="194"/>
      <c r="HF893" s="194"/>
      <c r="HG893" s="194"/>
      <c r="HH893" s="194"/>
      <c r="HI893" s="194"/>
      <c r="HJ893" s="194"/>
      <c r="HK893" s="194"/>
      <c r="HL893" s="194"/>
      <c r="HM893" s="194"/>
      <c r="HN893" s="194"/>
      <c r="HO893" s="194"/>
      <c r="HP893" s="194"/>
      <c r="HQ893" s="194"/>
      <c r="HR893" s="194"/>
      <c r="HS893" s="194"/>
      <c r="HT893" s="194"/>
      <c r="HU893" s="194"/>
    </row>
    <row r="894" spans="1:229" x14ac:dyDescent="0.25">
      <c r="A894" s="17"/>
      <c r="B894" s="18"/>
      <c r="C894" s="18"/>
      <c r="D894" s="19"/>
      <c r="E894" s="18"/>
      <c r="F894" s="18"/>
      <c r="G894" s="36"/>
      <c r="H894" s="36"/>
      <c r="I894" s="36"/>
      <c r="J894" s="38"/>
      <c r="K894" s="38"/>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c r="CT894" s="37"/>
      <c r="CU894" s="37"/>
      <c r="CV894" s="37"/>
      <c r="CW894" s="37"/>
      <c r="CX894" s="37"/>
      <c r="CY894" s="37"/>
      <c r="CZ894" s="37"/>
      <c r="DA894" s="37"/>
      <c r="DB894" s="37"/>
      <c r="DC894" s="37"/>
      <c r="DD894" s="37"/>
      <c r="DE894" s="37"/>
      <c r="DF894" s="37"/>
      <c r="DG894" s="37"/>
      <c r="DH894" s="37"/>
      <c r="DI894" s="37"/>
      <c r="DJ894" s="37"/>
      <c r="DK894" s="37"/>
      <c r="DL894" s="37"/>
      <c r="DM894" s="37"/>
      <c r="DN894" s="37"/>
      <c r="DO894" s="37"/>
      <c r="DP894" s="37"/>
      <c r="DQ894" s="37"/>
      <c r="DR894" s="37"/>
      <c r="DS894" s="37"/>
      <c r="DT894" s="37"/>
      <c r="DU894" s="37"/>
      <c r="DV894" s="37"/>
      <c r="DW894" s="37"/>
      <c r="DX894" s="37"/>
      <c r="DY894" s="37"/>
      <c r="DZ894" s="37"/>
      <c r="EA894" s="37"/>
      <c r="EB894" s="37"/>
      <c r="EC894" s="37"/>
      <c r="ED894" s="37"/>
      <c r="EE894" s="37"/>
      <c r="EF894" s="37"/>
      <c r="EG894" s="37"/>
      <c r="EH894" s="37"/>
      <c r="EI894" s="37"/>
      <c r="EJ894" s="37"/>
      <c r="EK894" s="37"/>
      <c r="EL894" s="37"/>
      <c r="EM894" s="37"/>
      <c r="EN894" s="37"/>
      <c r="EO894" s="37"/>
      <c r="EP894" s="37"/>
      <c r="EQ894" s="37"/>
      <c r="ER894" s="37"/>
      <c r="ES894" s="37"/>
      <c r="ET894" s="37"/>
      <c r="EU894" s="37"/>
      <c r="EV894" s="37"/>
      <c r="EW894" s="37"/>
      <c r="EX894" s="37"/>
      <c r="EY894" s="37"/>
      <c r="EZ894" s="37"/>
      <c r="FA894" s="37"/>
      <c r="FB894" s="37"/>
      <c r="FC894" s="37"/>
      <c r="FD894" s="37"/>
      <c r="FE894" s="37"/>
      <c r="FF894" s="37"/>
      <c r="FG894" s="37"/>
      <c r="FH894" s="37"/>
      <c r="FI894" s="37"/>
      <c r="FJ894" s="37"/>
      <c r="FK894" s="37"/>
      <c r="FL894" s="37"/>
      <c r="FM894" s="37"/>
      <c r="FN894" s="37"/>
      <c r="FO894" s="37"/>
      <c r="FP894" s="37"/>
      <c r="FQ894" s="37"/>
      <c r="FR894" s="37"/>
      <c r="FS894" s="37"/>
      <c r="FT894" s="37"/>
      <c r="FU894" s="37"/>
      <c r="FV894" s="37"/>
      <c r="FW894" s="37"/>
      <c r="FX894" s="37"/>
      <c r="FY894" s="37"/>
      <c r="FZ894" s="37"/>
      <c r="GA894" s="194"/>
      <c r="GB894" s="194"/>
      <c r="GC894" s="194"/>
      <c r="GD894" s="194"/>
      <c r="GE894" s="194"/>
      <c r="GF894" s="194"/>
      <c r="GG894" s="194"/>
      <c r="GH894" s="194"/>
      <c r="GI894" s="194"/>
      <c r="GJ894" s="194"/>
      <c r="GK894" s="194"/>
      <c r="GL894" s="194"/>
      <c r="GM894" s="194">
        <f t="shared" si="80"/>
        <v>0</v>
      </c>
      <c r="GN894" s="194">
        <f t="shared" si="81"/>
        <v>0</v>
      </c>
      <c r="GO894" s="194"/>
      <c r="GP894" s="194"/>
      <c r="GQ894" s="194"/>
      <c r="GR894" s="194"/>
      <c r="GS894" s="194"/>
      <c r="GT894" s="194"/>
      <c r="GU894" s="194"/>
      <c r="GV894" s="194"/>
      <c r="GW894" s="194"/>
      <c r="GX894" s="194">
        <f t="shared" si="82"/>
        <v>0</v>
      </c>
      <c r="GY894" s="194"/>
      <c r="GZ894" s="194"/>
      <c r="HA894" s="194"/>
      <c r="HB894" s="194"/>
      <c r="HC894" s="194"/>
      <c r="HD894" s="194"/>
      <c r="HE894" s="194"/>
      <c r="HF894" s="194"/>
      <c r="HG894" s="194"/>
      <c r="HH894" s="194"/>
      <c r="HI894" s="194"/>
      <c r="HJ894" s="194"/>
      <c r="HK894" s="194"/>
      <c r="HL894" s="194"/>
      <c r="HM894" s="194"/>
      <c r="HN894" s="194"/>
      <c r="HO894" s="194"/>
      <c r="HP894" s="194"/>
      <c r="HQ894" s="194"/>
      <c r="HR894" s="194"/>
      <c r="HS894" s="194"/>
      <c r="HT894" s="194"/>
      <c r="HU894" s="194"/>
    </row>
    <row r="895" spans="1:229" x14ac:dyDescent="0.25">
      <c r="A895" s="17"/>
      <c r="B895" s="18"/>
      <c r="C895" s="18"/>
      <c r="D895" s="19"/>
      <c r="E895" s="18"/>
      <c r="F895" s="18"/>
      <c r="G895" s="36"/>
      <c r="H895" s="36"/>
      <c r="I895" s="36"/>
      <c r="J895" s="38"/>
      <c r="K895" s="38"/>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c r="CT895" s="37"/>
      <c r="CU895" s="37"/>
      <c r="CV895" s="37"/>
      <c r="CW895" s="37"/>
      <c r="CX895" s="37"/>
      <c r="CY895" s="37"/>
      <c r="CZ895" s="37"/>
      <c r="DA895" s="37"/>
      <c r="DB895" s="37"/>
      <c r="DC895" s="37"/>
      <c r="DD895" s="37"/>
      <c r="DE895" s="37"/>
      <c r="DF895" s="37"/>
      <c r="DG895" s="37"/>
      <c r="DH895" s="37"/>
      <c r="DI895" s="37"/>
      <c r="DJ895" s="37"/>
      <c r="DK895" s="37"/>
      <c r="DL895" s="37"/>
      <c r="DM895" s="37"/>
      <c r="DN895" s="37"/>
      <c r="DO895" s="37"/>
      <c r="DP895" s="37"/>
      <c r="DQ895" s="37"/>
      <c r="DR895" s="37"/>
      <c r="DS895" s="37"/>
      <c r="DT895" s="37"/>
      <c r="DU895" s="37"/>
      <c r="DV895" s="37"/>
      <c r="DW895" s="37"/>
      <c r="DX895" s="37"/>
      <c r="DY895" s="37"/>
      <c r="DZ895" s="37"/>
      <c r="EA895" s="37"/>
      <c r="EB895" s="37"/>
      <c r="EC895" s="37"/>
      <c r="ED895" s="37"/>
      <c r="EE895" s="37"/>
      <c r="EF895" s="37"/>
      <c r="EG895" s="37"/>
      <c r="EH895" s="37"/>
      <c r="EI895" s="37"/>
      <c r="EJ895" s="37"/>
      <c r="EK895" s="37"/>
      <c r="EL895" s="37"/>
      <c r="EM895" s="37"/>
      <c r="EN895" s="37"/>
      <c r="EO895" s="37"/>
      <c r="EP895" s="37"/>
      <c r="EQ895" s="37"/>
      <c r="ER895" s="37"/>
      <c r="ES895" s="37"/>
      <c r="ET895" s="37"/>
      <c r="EU895" s="37"/>
      <c r="EV895" s="37"/>
      <c r="EW895" s="37"/>
      <c r="EX895" s="37"/>
      <c r="EY895" s="37"/>
      <c r="EZ895" s="37"/>
      <c r="FA895" s="37"/>
      <c r="FB895" s="37"/>
      <c r="FC895" s="37"/>
      <c r="FD895" s="37"/>
      <c r="FE895" s="37"/>
      <c r="FF895" s="37"/>
      <c r="FG895" s="37"/>
      <c r="FH895" s="37"/>
      <c r="FI895" s="37"/>
      <c r="FJ895" s="37"/>
      <c r="FK895" s="37"/>
      <c r="FL895" s="37"/>
      <c r="FM895" s="37"/>
      <c r="FN895" s="37"/>
      <c r="FO895" s="37"/>
      <c r="FP895" s="37"/>
      <c r="FQ895" s="37"/>
      <c r="FR895" s="37"/>
      <c r="FS895" s="37"/>
      <c r="FT895" s="37"/>
      <c r="FU895" s="37"/>
      <c r="FV895" s="37"/>
      <c r="FW895" s="37"/>
      <c r="FX895" s="37"/>
      <c r="FY895" s="37"/>
      <c r="FZ895" s="37"/>
      <c r="GA895" s="194"/>
      <c r="GB895" s="194"/>
      <c r="GC895" s="194"/>
      <c r="GD895" s="194"/>
      <c r="GE895" s="194"/>
      <c r="GF895" s="194"/>
      <c r="GG895" s="194"/>
      <c r="GH895" s="194"/>
      <c r="GI895" s="194"/>
      <c r="GJ895" s="194"/>
      <c r="GK895" s="194"/>
      <c r="GL895" s="194"/>
      <c r="GM895" s="194">
        <f t="shared" si="80"/>
        <v>0</v>
      </c>
      <c r="GN895" s="194">
        <f t="shared" si="81"/>
        <v>0</v>
      </c>
      <c r="GO895" s="194"/>
      <c r="GP895" s="194"/>
      <c r="GQ895" s="194"/>
      <c r="GR895" s="194"/>
      <c r="GS895" s="194"/>
      <c r="GT895" s="194"/>
      <c r="GU895" s="194"/>
      <c r="GV895" s="194"/>
      <c r="GW895" s="194"/>
      <c r="GX895" s="194">
        <f t="shared" si="82"/>
        <v>0</v>
      </c>
      <c r="GY895" s="194"/>
      <c r="GZ895" s="194"/>
      <c r="HA895" s="194"/>
      <c r="HB895" s="194"/>
      <c r="HC895" s="194"/>
      <c r="HD895" s="194"/>
      <c r="HE895" s="194"/>
      <c r="HF895" s="194"/>
      <c r="HG895" s="194"/>
      <c r="HH895" s="194"/>
      <c r="HI895" s="194"/>
      <c r="HJ895" s="194"/>
      <c r="HK895" s="194"/>
      <c r="HL895" s="194"/>
      <c r="HM895" s="194"/>
      <c r="HN895" s="194"/>
      <c r="HO895" s="194"/>
      <c r="HP895" s="194"/>
      <c r="HQ895" s="194"/>
      <c r="HR895" s="194"/>
      <c r="HS895" s="194"/>
      <c r="HT895" s="194"/>
      <c r="HU895" s="194"/>
    </row>
    <row r="896" spans="1:229" x14ac:dyDescent="0.25">
      <c r="A896" s="17"/>
      <c r="B896" s="18"/>
      <c r="C896" s="18"/>
      <c r="D896" s="19"/>
      <c r="E896" s="18"/>
      <c r="F896" s="18"/>
      <c r="G896" s="36"/>
      <c r="H896" s="36"/>
      <c r="I896" s="36"/>
      <c r="J896" s="38"/>
      <c r="K896" s="38"/>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c r="CT896" s="37"/>
      <c r="CU896" s="37"/>
      <c r="CV896" s="37"/>
      <c r="CW896" s="37"/>
      <c r="CX896" s="37"/>
      <c r="CY896" s="37"/>
      <c r="CZ896" s="37"/>
      <c r="DA896" s="37"/>
      <c r="DB896" s="37"/>
      <c r="DC896" s="37"/>
      <c r="DD896" s="37"/>
      <c r="DE896" s="37"/>
      <c r="DF896" s="37"/>
      <c r="DG896" s="37"/>
      <c r="DH896" s="37"/>
      <c r="DI896" s="37"/>
      <c r="DJ896" s="37"/>
      <c r="DK896" s="37"/>
      <c r="DL896" s="37"/>
      <c r="DM896" s="37"/>
      <c r="DN896" s="37"/>
      <c r="DO896" s="37"/>
      <c r="DP896" s="37"/>
      <c r="DQ896" s="37"/>
      <c r="DR896" s="37"/>
      <c r="DS896" s="37"/>
      <c r="DT896" s="37"/>
      <c r="DU896" s="37"/>
      <c r="DV896" s="37"/>
      <c r="DW896" s="37"/>
      <c r="DX896" s="37"/>
      <c r="DY896" s="37"/>
      <c r="DZ896" s="37"/>
      <c r="EA896" s="37"/>
      <c r="EB896" s="37"/>
      <c r="EC896" s="37"/>
      <c r="ED896" s="37"/>
      <c r="EE896" s="37"/>
      <c r="EF896" s="37"/>
      <c r="EG896" s="37"/>
      <c r="EH896" s="37"/>
      <c r="EI896" s="37"/>
      <c r="EJ896" s="37"/>
      <c r="EK896" s="37"/>
      <c r="EL896" s="37"/>
      <c r="EM896" s="37"/>
      <c r="EN896" s="37"/>
      <c r="EO896" s="37"/>
      <c r="EP896" s="37"/>
      <c r="EQ896" s="37"/>
      <c r="ER896" s="37"/>
      <c r="ES896" s="37"/>
      <c r="ET896" s="37"/>
      <c r="EU896" s="37"/>
      <c r="EV896" s="37"/>
      <c r="EW896" s="37"/>
      <c r="EX896" s="37"/>
      <c r="EY896" s="37"/>
      <c r="EZ896" s="37"/>
      <c r="FA896" s="37"/>
      <c r="FB896" s="37"/>
      <c r="FC896" s="37"/>
      <c r="FD896" s="37"/>
      <c r="FE896" s="37"/>
      <c r="FF896" s="37"/>
      <c r="FG896" s="37"/>
      <c r="FH896" s="37"/>
      <c r="FI896" s="37"/>
      <c r="FJ896" s="37"/>
      <c r="FK896" s="37"/>
      <c r="FL896" s="37"/>
      <c r="FM896" s="37"/>
      <c r="FN896" s="37"/>
      <c r="FO896" s="37"/>
      <c r="FP896" s="37"/>
      <c r="FQ896" s="37"/>
      <c r="FR896" s="37"/>
      <c r="FS896" s="37"/>
      <c r="FT896" s="37"/>
      <c r="FU896" s="37"/>
      <c r="FV896" s="37"/>
      <c r="FW896" s="37"/>
      <c r="FX896" s="37"/>
      <c r="FY896" s="37"/>
      <c r="FZ896" s="37"/>
      <c r="GA896" s="194"/>
      <c r="GB896" s="194"/>
      <c r="GC896" s="194"/>
      <c r="GD896" s="194"/>
      <c r="GE896" s="194"/>
      <c r="GF896" s="194"/>
      <c r="GG896" s="194"/>
      <c r="GH896" s="194"/>
      <c r="GI896" s="194"/>
      <c r="GJ896" s="194"/>
      <c r="GK896" s="194"/>
      <c r="GL896" s="194"/>
      <c r="GM896" s="194">
        <f t="shared" si="80"/>
        <v>0</v>
      </c>
      <c r="GN896" s="194">
        <f t="shared" si="81"/>
        <v>0</v>
      </c>
      <c r="GO896" s="194"/>
      <c r="GP896" s="194"/>
      <c r="GQ896" s="194"/>
      <c r="GR896" s="194"/>
      <c r="GS896" s="194"/>
      <c r="GT896" s="194"/>
      <c r="GU896" s="194"/>
      <c r="GV896" s="194"/>
      <c r="GW896" s="194"/>
      <c r="GX896" s="194">
        <f t="shared" si="82"/>
        <v>0</v>
      </c>
      <c r="GY896" s="194"/>
      <c r="GZ896" s="194"/>
      <c r="HA896" s="194"/>
      <c r="HB896" s="194"/>
      <c r="HC896" s="194"/>
      <c r="HD896" s="194"/>
      <c r="HE896" s="194"/>
      <c r="HF896" s="194"/>
      <c r="HG896" s="194"/>
      <c r="HH896" s="194"/>
      <c r="HI896" s="194"/>
      <c r="HJ896" s="194"/>
      <c r="HK896" s="194"/>
      <c r="HL896" s="194"/>
      <c r="HM896" s="194"/>
      <c r="HN896" s="194"/>
      <c r="HO896" s="194"/>
      <c r="HP896" s="194"/>
      <c r="HQ896" s="194"/>
      <c r="HR896" s="194"/>
      <c r="HS896" s="194"/>
      <c r="HT896" s="194"/>
      <c r="HU896" s="194"/>
    </row>
    <row r="897" spans="1:229" x14ac:dyDescent="0.25">
      <c r="A897" s="17"/>
      <c r="B897" s="18"/>
      <c r="C897" s="18"/>
      <c r="D897" s="19"/>
      <c r="E897" s="18"/>
      <c r="F897" s="18"/>
      <c r="G897" s="36"/>
      <c r="H897" s="36"/>
      <c r="I897" s="36"/>
      <c r="J897" s="38"/>
      <c r="K897" s="38"/>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c r="CT897" s="37"/>
      <c r="CU897" s="37"/>
      <c r="CV897" s="37"/>
      <c r="CW897" s="37"/>
      <c r="CX897" s="37"/>
      <c r="CY897" s="37"/>
      <c r="CZ897" s="37"/>
      <c r="DA897" s="37"/>
      <c r="DB897" s="37"/>
      <c r="DC897" s="37"/>
      <c r="DD897" s="37"/>
      <c r="DE897" s="37"/>
      <c r="DF897" s="37"/>
      <c r="DG897" s="37"/>
      <c r="DH897" s="37"/>
      <c r="DI897" s="37"/>
      <c r="DJ897" s="37"/>
      <c r="DK897" s="37"/>
      <c r="DL897" s="37"/>
      <c r="DM897" s="37"/>
      <c r="DN897" s="37"/>
      <c r="DO897" s="37"/>
      <c r="DP897" s="37"/>
      <c r="DQ897" s="37"/>
      <c r="DR897" s="37"/>
      <c r="DS897" s="37"/>
      <c r="DT897" s="37"/>
      <c r="DU897" s="37"/>
      <c r="DV897" s="37"/>
      <c r="DW897" s="37"/>
      <c r="DX897" s="37"/>
      <c r="DY897" s="37"/>
      <c r="DZ897" s="37"/>
      <c r="EA897" s="37"/>
      <c r="EB897" s="37"/>
      <c r="EC897" s="37"/>
      <c r="ED897" s="37"/>
      <c r="EE897" s="37"/>
      <c r="EF897" s="37"/>
      <c r="EG897" s="37"/>
      <c r="EH897" s="37"/>
      <c r="EI897" s="37"/>
      <c r="EJ897" s="37"/>
      <c r="EK897" s="37"/>
      <c r="EL897" s="37"/>
      <c r="EM897" s="37"/>
      <c r="EN897" s="37"/>
      <c r="EO897" s="37"/>
      <c r="EP897" s="37"/>
      <c r="EQ897" s="37"/>
      <c r="ER897" s="37"/>
      <c r="ES897" s="37"/>
      <c r="ET897" s="37"/>
      <c r="EU897" s="37"/>
      <c r="EV897" s="37"/>
      <c r="EW897" s="37"/>
      <c r="EX897" s="37"/>
      <c r="EY897" s="37"/>
      <c r="EZ897" s="37"/>
      <c r="FA897" s="37"/>
      <c r="FB897" s="37"/>
      <c r="FC897" s="37"/>
      <c r="FD897" s="37"/>
      <c r="FE897" s="37"/>
      <c r="FF897" s="37"/>
      <c r="FG897" s="37"/>
      <c r="FH897" s="37"/>
      <c r="FI897" s="37"/>
      <c r="FJ897" s="37"/>
      <c r="FK897" s="37"/>
      <c r="FL897" s="37"/>
      <c r="FM897" s="37"/>
      <c r="FN897" s="37"/>
      <c r="FO897" s="37"/>
      <c r="FP897" s="37"/>
      <c r="FQ897" s="37"/>
      <c r="FR897" s="37"/>
      <c r="FS897" s="37"/>
      <c r="FT897" s="37"/>
      <c r="FU897" s="37"/>
      <c r="FV897" s="37"/>
      <c r="FW897" s="37"/>
      <c r="FX897" s="37"/>
      <c r="FY897" s="37"/>
      <c r="FZ897" s="37"/>
      <c r="GA897" s="194"/>
      <c r="GB897" s="194"/>
      <c r="GC897" s="194"/>
      <c r="GD897" s="194"/>
      <c r="GE897" s="194"/>
      <c r="GF897" s="194"/>
      <c r="GG897" s="194"/>
      <c r="GH897" s="194"/>
      <c r="GI897" s="194"/>
      <c r="GJ897" s="194"/>
      <c r="GK897" s="194"/>
      <c r="GL897" s="194"/>
      <c r="GM897" s="194">
        <f t="shared" si="80"/>
        <v>0</v>
      </c>
      <c r="GN897" s="194">
        <f t="shared" si="81"/>
        <v>0</v>
      </c>
      <c r="GO897" s="194"/>
      <c r="GP897" s="194"/>
      <c r="GQ897" s="194"/>
      <c r="GR897" s="194"/>
      <c r="GS897" s="194"/>
      <c r="GT897" s="194"/>
      <c r="GU897" s="194"/>
      <c r="GV897" s="194"/>
      <c r="GW897" s="194"/>
      <c r="GX897" s="194">
        <f t="shared" si="82"/>
        <v>0</v>
      </c>
      <c r="GY897" s="194"/>
      <c r="GZ897" s="194"/>
      <c r="HA897" s="194"/>
      <c r="HB897" s="194"/>
      <c r="HC897" s="194"/>
      <c r="HD897" s="194"/>
      <c r="HE897" s="194"/>
      <c r="HF897" s="194"/>
      <c r="HG897" s="194"/>
      <c r="HH897" s="194"/>
      <c r="HI897" s="194"/>
      <c r="HJ897" s="194"/>
      <c r="HK897" s="194"/>
      <c r="HL897" s="194"/>
      <c r="HM897" s="194"/>
      <c r="HN897" s="194"/>
      <c r="HO897" s="194"/>
      <c r="HP897" s="194"/>
      <c r="HQ897" s="194"/>
      <c r="HR897" s="194"/>
      <c r="HS897" s="194"/>
      <c r="HT897" s="194"/>
      <c r="HU897" s="194"/>
    </row>
    <row r="898" spans="1:229" x14ac:dyDescent="0.25">
      <c r="A898" s="17"/>
      <c r="B898" s="18"/>
      <c r="C898" s="18"/>
      <c r="D898" s="19"/>
      <c r="E898" s="18"/>
      <c r="F898" s="18"/>
      <c r="G898" s="36"/>
      <c r="H898" s="36"/>
      <c r="I898" s="36"/>
      <c r="J898" s="38"/>
      <c r="K898" s="38"/>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c r="CT898" s="37"/>
      <c r="CU898" s="37"/>
      <c r="CV898" s="37"/>
      <c r="CW898" s="37"/>
      <c r="CX898" s="37"/>
      <c r="CY898" s="37"/>
      <c r="CZ898" s="37"/>
      <c r="DA898" s="37"/>
      <c r="DB898" s="37"/>
      <c r="DC898" s="37"/>
      <c r="DD898" s="37"/>
      <c r="DE898" s="37"/>
      <c r="DF898" s="37"/>
      <c r="DG898" s="37"/>
      <c r="DH898" s="37"/>
      <c r="DI898" s="37"/>
      <c r="DJ898" s="37"/>
      <c r="DK898" s="37"/>
      <c r="DL898" s="37"/>
      <c r="DM898" s="37"/>
      <c r="DN898" s="37"/>
      <c r="DO898" s="37"/>
      <c r="DP898" s="37"/>
      <c r="DQ898" s="37"/>
      <c r="DR898" s="37"/>
      <c r="DS898" s="37"/>
      <c r="DT898" s="37"/>
      <c r="DU898" s="37"/>
      <c r="DV898" s="37"/>
      <c r="DW898" s="37"/>
      <c r="DX898" s="37"/>
      <c r="DY898" s="37"/>
      <c r="DZ898" s="37"/>
      <c r="EA898" s="37"/>
      <c r="EB898" s="37"/>
      <c r="EC898" s="37"/>
      <c r="ED898" s="37"/>
      <c r="EE898" s="37"/>
      <c r="EF898" s="37"/>
      <c r="EG898" s="37"/>
      <c r="EH898" s="37"/>
      <c r="EI898" s="37"/>
      <c r="EJ898" s="37"/>
      <c r="EK898" s="37"/>
      <c r="EL898" s="37"/>
      <c r="EM898" s="37"/>
      <c r="EN898" s="37"/>
      <c r="EO898" s="37"/>
      <c r="EP898" s="37"/>
      <c r="EQ898" s="37"/>
      <c r="ER898" s="37"/>
      <c r="ES898" s="37"/>
      <c r="ET898" s="37"/>
      <c r="EU898" s="37"/>
      <c r="EV898" s="37"/>
      <c r="EW898" s="37"/>
      <c r="EX898" s="37"/>
      <c r="EY898" s="37"/>
      <c r="EZ898" s="37"/>
      <c r="FA898" s="37"/>
      <c r="FB898" s="37"/>
      <c r="FC898" s="37"/>
      <c r="FD898" s="37"/>
      <c r="FE898" s="37"/>
      <c r="FF898" s="37"/>
      <c r="FG898" s="37"/>
      <c r="FH898" s="37"/>
      <c r="FI898" s="37"/>
      <c r="FJ898" s="37"/>
      <c r="FK898" s="37"/>
      <c r="FL898" s="37"/>
      <c r="FM898" s="37"/>
      <c r="FN898" s="37"/>
      <c r="FO898" s="37"/>
      <c r="FP898" s="37"/>
      <c r="FQ898" s="37"/>
      <c r="FR898" s="37"/>
      <c r="FS898" s="37"/>
      <c r="FT898" s="37"/>
      <c r="FU898" s="37"/>
      <c r="FV898" s="37"/>
      <c r="FW898" s="37"/>
      <c r="FX898" s="37"/>
      <c r="FY898" s="37"/>
      <c r="FZ898" s="37"/>
      <c r="GA898" s="194"/>
      <c r="GB898" s="194"/>
      <c r="GC898" s="194"/>
      <c r="GD898" s="194"/>
      <c r="GE898" s="194"/>
      <c r="GF898" s="194"/>
      <c r="GG898" s="194"/>
      <c r="GH898" s="194"/>
      <c r="GI898" s="194"/>
      <c r="GJ898" s="194"/>
      <c r="GK898" s="194"/>
      <c r="GL898" s="194"/>
      <c r="GM898" s="194">
        <f t="shared" si="80"/>
        <v>0</v>
      </c>
      <c r="GN898" s="194">
        <f t="shared" si="81"/>
        <v>0</v>
      </c>
      <c r="GO898" s="194"/>
      <c r="GP898" s="194"/>
      <c r="GQ898" s="194"/>
      <c r="GR898" s="194"/>
      <c r="GS898" s="194"/>
      <c r="GT898" s="194"/>
      <c r="GU898" s="194"/>
      <c r="GV898" s="194"/>
      <c r="GW898" s="194"/>
      <c r="GX898" s="194">
        <f t="shared" si="82"/>
        <v>0</v>
      </c>
      <c r="GY898" s="194"/>
      <c r="GZ898" s="194"/>
      <c r="HA898" s="194"/>
      <c r="HB898" s="194"/>
      <c r="HC898" s="194"/>
      <c r="HD898" s="194"/>
      <c r="HE898" s="194"/>
      <c r="HF898" s="194"/>
      <c r="HG898" s="194"/>
      <c r="HH898" s="194"/>
      <c r="HI898" s="194"/>
      <c r="HJ898" s="194"/>
      <c r="HK898" s="194"/>
      <c r="HL898" s="194"/>
      <c r="HM898" s="194"/>
      <c r="HN898" s="194"/>
      <c r="HO898" s="194"/>
      <c r="HP898" s="194"/>
      <c r="HQ898" s="194"/>
      <c r="HR898" s="194"/>
      <c r="HS898" s="194"/>
      <c r="HT898" s="194"/>
      <c r="HU898" s="194"/>
    </row>
    <row r="899" spans="1:229" x14ac:dyDescent="0.25">
      <c r="A899" s="17"/>
      <c r="B899" s="18"/>
      <c r="C899" s="18"/>
      <c r="D899" s="19"/>
      <c r="E899" s="18"/>
      <c r="F899" s="18"/>
      <c r="G899" s="36"/>
      <c r="H899" s="36"/>
      <c r="I899" s="36"/>
      <c r="J899" s="38"/>
      <c r="K899" s="38"/>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c r="CT899" s="37"/>
      <c r="CU899" s="37"/>
      <c r="CV899" s="37"/>
      <c r="CW899" s="37"/>
      <c r="CX899" s="37"/>
      <c r="CY899" s="37"/>
      <c r="CZ899" s="37"/>
      <c r="DA899" s="37"/>
      <c r="DB899" s="37"/>
      <c r="DC899" s="37"/>
      <c r="DD899" s="37"/>
      <c r="DE899" s="37"/>
      <c r="DF899" s="37"/>
      <c r="DG899" s="37"/>
      <c r="DH899" s="37"/>
      <c r="DI899" s="37"/>
      <c r="DJ899" s="37"/>
      <c r="DK899" s="37"/>
      <c r="DL899" s="37"/>
      <c r="DM899" s="37"/>
      <c r="DN899" s="37"/>
      <c r="DO899" s="37"/>
      <c r="DP899" s="37"/>
      <c r="DQ899" s="37"/>
      <c r="DR899" s="37"/>
      <c r="DS899" s="37"/>
      <c r="DT899" s="37"/>
      <c r="DU899" s="37"/>
      <c r="DV899" s="37"/>
      <c r="DW899" s="37"/>
      <c r="DX899" s="37"/>
      <c r="DY899" s="37"/>
      <c r="DZ899" s="37"/>
      <c r="EA899" s="37"/>
      <c r="EB899" s="37"/>
      <c r="EC899" s="37"/>
      <c r="ED899" s="37"/>
      <c r="EE899" s="37"/>
      <c r="EF899" s="37"/>
      <c r="EG899" s="37"/>
      <c r="EH899" s="37"/>
      <c r="EI899" s="37"/>
      <c r="EJ899" s="37"/>
      <c r="EK899" s="37"/>
      <c r="EL899" s="37"/>
      <c r="EM899" s="37"/>
      <c r="EN899" s="37"/>
      <c r="EO899" s="37"/>
      <c r="EP899" s="37"/>
      <c r="EQ899" s="37"/>
      <c r="ER899" s="37"/>
      <c r="ES899" s="37"/>
      <c r="ET899" s="37"/>
      <c r="EU899" s="37"/>
      <c r="EV899" s="37"/>
      <c r="EW899" s="37"/>
      <c r="EX899" s="37"/>
      <c r="EY899" s="37"/>
      <c r="EZ899" s="37"/>
      <c r="FA899" s="37"/>
      <c r="FB899" s="37"/>
      <c r="FC899" s="37"/>
      <c r="FD899" s="37"/>
      <c r="FE899" s="37"/>
      <c r="FF899" s="37"/>
      <c r="FG899" s="37"/>
      <c r="FH899" s="37"/>
      <c r="FI899" s="37"/>
      <c r="FJ899" s="37"/>
      <c r="FK899" s="37"/>
      <c r="FL899" s="37"/>
      <c r="FM899" s="37"/>
      <c r="FN899" s="37"/>
      <c r="FO899" s="37"/>
      <c r="FP899" s="37"/>
      <c r="FQ899" s="37"/>
      <c r="FR899" s="37"/>
      <c r="FS899" s="37"/>
      <c r="FT899" s="37"/>
      <c r="FU899" s="37"/>
      <c r="FV899" s="37"/>
      <c r="FW899" s="37"/>
      <c r="FX899" s="37"/>
      <c r="FY899" s="37"/>
      <c r="FZ899" s="37"/>
      <c r="GA899" s="194"/>
      <c r="GB899" s="194"/>
      <c r="GC899" s="194"/>
      <c r="GD899" s="194"/>
      <c r="GE899" s="194"/>
      <c r="GF899" s="194"/>
      <c r="GG899" s="194"/>
      <c r="GH899" s="194"/>
      <c r="GI899" s="194"/>
      <c r="GJ899" s="194"/>
      <c r="GK899" s="194"/>
      <c r="GL899" s="194"/>
      <c r="GM899" s="194">
        <f t="shared" si="80"/>
        <v>0</v>
      </c>
      <c r="GN899" s="194">
        <f t="shared" si="81"/>
        <v>0</v>
      </c>
      <c r="GO899" s="194"/>
      <c r="GP899" s="194"/>
      <c r="GQ899" s="194"/>
      <c r="GR899" s="194"/>
      <c r="GS899" s="194"/>
      <c r="GT899" s="194"/>
      <c r="GU899" s="194"/>
      <c r="GV899" s="194"/>
      <c r="GW899" s="194"/>
      <c r="GX899" s="194">
        <f t="shared" si="82"/>
        <v>0</v>
      </c>
      <c r="GY899" s="194"/>
      <c r="GZ899" s="194"/>
      <c r="HA899" s="194"/>
      <c r="HB899" s="194"/>
      <c r="HC899" s="194"/>
      <c r="HD899" s="194"/>
      <c r="HE899" s="194"/>
      <c r="HF899" s="194"/>
      <c r="HG899" s="194"/>
      <c r="HH899" s="194"/>
      <c r="HI899" s="194"/>
      <c r="HJ899" s="194"/>
      <c r="HK899" s="194"/>
      <c r="HL899" s="194"/>
      <c r="HM899" s="194"/>
      <c r="HN899" s="194"/>
      <c r="HO899" s="194"/>
      <c r="HP899" s="194"/>
      <c r="HQ899" s="194"/>
      <c r="HR899" s="194"/>
      <c r="HS899" s="194"/>
      <c r="HT899" s="194"/>
      <c r="HU899" s="194"/>
    </row>
    <row r="900" spans="1:229" x14ac:dyDescent="0.25">
      <c r="A900" s="17"/>
      <c r="B900" s="18"/>
      <c r="C900" s="18"/>
      <c r="D900" s="19"/>
      <c r="E900" s="18"/>
      <c r="F900" s="18"/>
      <c r="G900" s="36"/>
      <c r="H900" s="36"/>
      <c r="I900" s="36"/>
      <c r="J900" s="38"/>
      <c r="K900" s="38"/>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c r="CT900" s="37"/>
      <c r="CU900" s="37"/>
      <c r="CV900" s="37"/>
      <c r="CW900" s="37"/>
      <c r="CX900" s="37"/>
      <c r="CY900" s="37"/>
      <c r="CZ900" s="37"/>
      <c r="DA900" s="37"/>
      <c r="DB900" s="37"/>
      <c r="DC900" s="37"/>
      <c r="DD900" s="37"/>
      <c r="DE900" s="37"/>
      <c r="DF900" s="37"/>
      <c r="DG900" s="37"/>
      <c r="DH900" s="37"/>
      <c r="DI900" s="37"/>
      <c r="DJ900" s="37"/>
      <c r="DK900" s="37"/>
      <c r="DL900" s="37"/>
      <c r="DM900" s="37"/>
      <c r="DN900" s="37"/>
      <c r="DO900" s="37"/>
      <c r="DP900" s="37"/>
      <c r="DQ900" s="37"/>
      <c r="DR900" s="37"/>
      <c r="DS900" s="37"/>
      <c r="DT900" s="37"/>
      <c r="DU900" s="37"/>
      <c r="DV900" s="37"/>
      <c r="DW900" s="37"/>
      <c r="DX900" s="37"/>
      <c r="DY900" s="37"/>
      <c r="DZ900" s="37"/>
      <c r="EA900" s="37"/>
      <c r="EB900" s="37"/>
      <c r="EC900" s="37"/>
      <c r="ED900" s="37"/>
      <c r="EE900" s="37"/>
      <c r="EF900" s="37"/>
      <c r="EG900" s="37"/>
      <c r="EH900" s="37"/>
      <c r="EI900" s="37"/>
      <c r="EJ900" s="37"/>
      <c r="EK900" s="37"/>
      <c r="EL900" s="37"/>
      <c r="EM900" s="37"/>
      <c r="EN900" s="37"/>
      <c r="EO900" s="37"/>
      <c r="EP900" s="37"/>
      <c r="EQ900" s="37"/>
      <c r="ER900" s="37"/>
      <c r="ES900" s="37"/>
      <c r="ET900" s="37"/>
      <c r="EU900" s="37"/>
      <c r="EV900" s="37"/>
      <c r="EW900" s="37"/>
      <c r="EX900" s="37"/>
      <c r="EY900" s="37"/>
      <c r="EZ900" s="37"/>
      <c r="FA900" s="37"/>
      <c r="FB900" s="37"/>
      <c r="FC900" s="37"/>
      <c r="FD900" s="37"/>
      <c r="FE900" s="37"/>
      <c r="FF900" s="37"/>
      <c r="FG900" s="37"/>
      <c r="FH900" s="37"/>
      <c r="FI900" s="37"/>
      <c r="FJ900" s="37"/>
      <c r="FK900" s="37"/>
      <c r="FL900" s="37"/>
      <c r="FM900" s="37"/>
      <c r="FN900" s="37"/>
      <c r="FO900" s="37"/>
      <c r="FP900" s="37"/>
      <c r="FQ900" s="37"/>
      <c r="FR900" s="37"/>
      <c r="FS900" s="37"/>
      <c r="FT900" s="37"/>
      <c r="FU900" s="37"/>
      <c r="FV900" s="37"/>
      <c r="FW900" s="37"/>
      <c r="FX900" s="37"/>
      <c r="FY900" s="37"/>
      <c r="FZ900" s="37"/>
      <c r="GA900" s="194"/>
      <c r="GB900" s="194"/>
      <c r="GC900" s="194"/>
      <c r="GD900" s="194"/>
      <c r="GE900" s="194"/>
      <c r="GF900" s="194"/>
      <c r="GG900" s="194"/>
      <c r="GH900" s="194"/>
      <c r="GI900" s="194"/>
      <c r="GJ900" s="194"/>
      <c r="GK900" s="194"/>
      <c r="GL900" s="194"/>
      <c r="GM900" s="194">
        <f t="shared" si="80"/>
        <v>0</v>
      </c>
      <c r="GN900" s="194">
        <f t="shared" si="81"/>
        <v>0</v>
      </c>
      <c r="GO900" s="194"/>
      <c r="GP900" s="194"/>
      <c r="GQ900" s="194"/>
      <c r="GR900" s="194"/>
      <c r="GS900" s="194"/>
      <c r="GT900" s="194"/>
      <c r="GU900" s="194"/>
      <c r="GV900" s="194"/>
      <c r="GW900" s="194"/>
      <c r="GX900" s="194">
        <f t="shared" si="82"/>
        <v>0</v>
      </c>
      <c r="GY900" s="194"/>
      <c r="GZ900" s="194"/>
      <c r="HA900" s="194"/>
      <c r="HB900" s="194"/>
      <c r="HC900" s="194"/>
      <c r="HD900" s="194"/>
      <c r="HE900" s="194"/>
      <c r="HF900" s="194"/>
      <c r="HG900" s="194"/>
      <c r="HH900" s="194"/>
      <c r="HI900" s="194"/>
      <c r="HJ900" s="194"/>
      <c r="HK900" s="194"/>
      <c r="HL900" s="194"/>
      <c r="HM900" s="194"/>
      <c r="HN900" s="194"/>
      <c r="HO900" s="194"/>
      <c r="HP900" s="194"/>
      <c r="HQ900" s="194"/>
      <c r="HR900" s="194"/>
      <c r="HS900" s="194"/>
      <c r="HT900" s="194"/>
      <c r="HU900" s="194"/>
    </row>
    <row r="901" spans="1:229" x14ac:dyDescent="0.25">
      <c r="A901" s="17"/>
      <c r="B901" s="18"/>
      <c r="C901" s="18"/>
      <c r="D901" s="19"/>
      <c r="E901" s="18"/>
      <c r="F901" s="18"/>
      <c r="G901" s="36"/>
      <c r="H901" s="36"/>
      <c r="I901" s="36"/>
      <c r="J901" s="38"/>
      <c r="K901" s="38"/>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c r="CT901" s="37"/>
      <c r="CU901" s="37"/>
      <c r="CV901" s="37"/>
      <c r="CW901" s="37"/>
      <c r="CX901" s="37"/>
      <c r="CY901" s="37"/>
      <c r="CZ901" s="37"/>
      <c r="DA901" s="37"/>
      <c r="DB901" s="37"/>
      <c r="DC901" s="37"/>
      <c r="DD901" s="37"/>
      <c r="DE901" s="37"/>
      <c r="DF901" s="37"/>
      <c r="DG901" s="37"/>
      <c r="DH901" s="37"/>
      <c r="DI901" s="37"/>
      <c r="DJ901" s="37"/>
      <c r="DK901" s="37"/>
      <c r="DL901" s="37"/>
      <c r="DM901" s="37"/>
      <c r="DN901" s="37"/>
      <c r="DO901" s="37"/>
      <c r="DP901" s="37"/>
      <c r="DQ901" s="37"/>
      <c r="DR901" s="37"/>
      <c r="DS901" s="37"/>
      <c r="DT901" s="37"/>
      <c r="DU901" s="37"/>
      <c r="DV901" s="37"/>
      <c r="DW901" s="37"/>
      <c r="DX901" s="37"/>
      <c r="DY901" s="37"/>
      <c r="DZ901" s="37"/>
      <c r="EA901" s="37"/>
      <c r="EB901" s="37"/>
      <c r="EC901" s="37"/>
      <c r="ED901" s="37"/>
      <c r="EE901" s="37"/>
      <c r="EF901" s="37"/>
      <c r="EG901" s="37"/>
      <c r="EH901" s="37"/>
      <c r="EI901" s="37"/>
      <c r="EJ901" s="37"/>
      <c r="EK901" s="37"/>
      <c r="EL901" s="37"/>
      <c r="EM901" s="37"/>
      <c r="EN901" s="37"/>
      <c r="EO901" s="37"/>
      <c r="EP901" s="37"/>
      <c r="EQ901" s="37"/>
      <c r="ER901" s="37"/>
      <c r="ES901" s="37"/>
      <c r="ET901" s="37"/>
      <c r="EU901" s="37"/>
      <c r="EV901" s="37"/>
      <c r="EW901" s="37"/>
      <c r="EX901" s="37"/>
      <c r="EY901" s="37"/>
      <c r="EZ901" s="37"/>
      <c r="FA901" s="37"/>
      <c r="FB901" s="37"/>
      <c r="FC901" s="37"/>
      <c r="FD901" s="37"/>
      <c r="FE901" s="37"/>
      <c r="FF901" s="37"/>
      <c r="FG901" s="37"/>
      <c r="FH901" s="37"/>
      <c r="FI901" s="37"/>
      <c r="FJ901" s="37"/>
      <c r="FK901" s="37"/>
      <c r="FL901" s="37"/>
      <c r="FM901" s="37"/>
      <c r="FN901" s="37"/>
      <c r="FO901" s="37"/>
      <c r="FP901" s="37"/>
      <c r="FQ901" s="37"/>
      <c r="FR901" s="37"/>
      <c r="FS901" s="37"/>
      <c r="FT901" s="37"/>
      <c r="FU901" s="37"/>
      <c r="FV901" s="37"/>
      <c r="FW901" s="37"/>
      <c r="FX901" s="37"/>
      <c r="FY901" s="37"/>
      <c r="FZ901" s="37"/>
      <c r="GA901" s="194"/>
      <c r="GB901" s="194"/>
      <c r="GC901" s="194"/>
      <c r="GD901" s="194"/>
      <c r="GE901" s="194"/>
      <c r="GF901" s="194"/>
      <c r="GG901" s="194"/>
      <c r="GH901" s="194"/>
      <c r="GI901" s="194"/>
      <c r="GJ901" s="194"/>
      <c r="GK901" s="194"/>
      <c r="GL901" s="194"/>
      <c r="GM901" s="194">
        <f t="shared" si="80"/>
        <v>0</v>
      </c>
      <c r="GN901" s="194">
        <f t="shared" si="81"/>
        <v>0</v>
      </c>
      <c r="GO901" s="194"/>
      <c r="GP901" s="194"/>
      <c r="GQ901" s="194"/>
      <c r="GR901" s="194"/>
      <c r="GS901" s="194"/>
      <c r="GT901" s="194"/>
      <c r="GU901" s="194"/>
      <c r="GV901" s="194"/>
      <c r="GW901" s="194"/>
      <c r="GX901" s="194">
        <f t="shared" si="82"/>
        <v>0</v>
      </c>
      <c r="GY901" s="194"/>
      <c r="GZ901" s="194"/>
      <c r="HA901" s="194"/>
      <c r="HB901" s="194"/>
      <c r="HC901" s="194"/>
      <c r="HD901" s="194"/>
      <c r="HE901" s="194"/>
      <c r="HF901" s="194"/>
      <c r="HG901" s="194"/>
      <c r="HH901" s="194"/>
      <c r="HI901" s="194"/>
      <c r="HJ901" s="194"/>
      <c r="HK901" s="194"/>
      <c r="HL901" s="194"/>
      <c r="HM901" s="194"/>
      <c r="HN901" s="194"/>
      <c r="HO901" s="194"/>
      <c r="HP901" s="194"/>
      <c r="HQ901" s="194"/>
      <c r="HR901" s="194"/>
      <c r="HS901" s="194"/>
      <c r="HT901" s="194"/>
      <c r="HU901" s="194"/>
    </row>
    <row r="902" spans="1:229" x14ac:dyDescent="0.25">
      <c r="A902" s="17"/>
      <c r="B902" s="18"/>
      <c r="C902" s="18"/>
      <c r="D902" s="19"/>
      <c r="E902" s="18"/>
      <c r="F902" s="18"/>
      <c r="G902" s="36"/>
      <c r="H902" s="36"/>
      <c r="I902" s="36"/>
      <c r="J902" s="38"/>
      <c r="K902" s="38"/>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c r="CT902" s="37"/>
      <c r="CU902" s="37"/>
      <c r="CV902" s="37"/>
      <c r="CW902" s="37"/>
      <c r="CX902" s="37"/>
      <c r="CY902" s="37"/>
      <c r="CZ902" s="37"/>
      <c r="DA902" s="37"/>
      <c r="DB902" s="37"/>
      <c r="DC902" s="37"/>
      <c r="DD902" s="37"/>
      <c r="DE902" s="37"/>
      <c r="DF902" s="37"/>
      <c r="DG902" s="37"/>
      <c r="DH902" s="37"/>
      <c r="DI902" s="37"/>
      <c r="DJ902" s="37"/>
      <c r="DK902" s="37"/>
      <c r="DL902" s="37"/>
      <c r="DM902" s="37"/>
      <c r="DN902" s="37"/>
      <c r="DO902" s="37"/>
      <c r="DP902" s="37"/>
      <c r="DQ902" s="37"/>
      <c r="DR902" s="37"/>
      <c r="DS902" s="37"/>
      <c r="DT902" s="37"/>
      <c r="DU902" s="37"/>
      <c r="DV902" s="37"/>
      <c r="DW902" s="37"/>
      <c r="DX902" s="37"/>
      <c r="DY902" s="37"/>
      <c r="DZ902" s="37"/>
      <c r="EA902" s="37"/>
      <c r="EB902" s="37"/>
      <c r="EC902" s="37"/>
      <c r="ED902" s="37"/>
      <c r="EE902" s="37"/>
      <c r="EF902" s="37"/>
      <c r="EG902" s="37"/>
      <c r="EH902" s="37"/>
      <c r="EI902" s="37"/>
      <c r="EJ902" s="37"/>
      <c r="EK902" s="37"/>
      <c r="EL902" s="37"/>
      <c r="EM902" s="37"/>
      <c r="EN902" s="37"/>
      <c r="EO902" s="37"/>
      <c r="EP902" s="37"/>
      <c r="EQ902" s="37"/>
      <c r="ER902" s="37"/>
      <c r="ES902" s="37"/>
      <c r="ET902" s="37"/>
      <c r="EU902" s="37"/>
      <c r="EV902" s="37"/>
      <c r="EW902" s="37"/>
      <c r="EX902" s="37"/>
      <c r="EY902" s="37"/>
      <c r="EZ902" s="37"/>
      <c r="FA902" s="37"/>
      <c r="FB902" s="37"/>
      <c r="FC902" s="37"/>
      <c r="FD902" s="37"/>
      <c r="FE902" s="37"/>
      <c r="FF902" s="37"/>
      <c r="FG902" s="37"/>
      <c r="FH902" s="37"/>
      <c r="FI902" s="37"/>
      <c r="FJ902" s="37"/>
      <c r="FK902" s="37"/>
      <c r="FL902" s="37"/>
      <c r="FM902" s="37"/>
      <c r="FN902" s="37"/>
      <c r="FO902" s="37"/>
      <c r="FP902" s="37"/>
      <c r="FQ902" s="37"/>
      <c r="FR902" s="37"/>
      <c r="FS902" s="37"/>
      <c r="FT902" s="37"/>
      <c r="FU902" s="37"/>
      <c r="FV902" s="37"/>
      <c r="FW902" s="37"/>
      <c r="FX902" s="37"/>
      <c r="FY902" s="37"/>
      <c r="FZ902" s="37"/>
      <c r="GA902" s="194"/>
      <c r="GB902" s="194"/>
      <c r="GC902" s="194"/>
      <c r="GD902" s="194"/>
      <c r="GE902" s="194"/>
      <c r="GF902" s="194"/>
      <c r="GG902" s="194"/>
      <c r="GH902" s="194"/>
      <c r="GI902" s="194"/>
      <c r="GJ902" s="194"/>
      <c r="GK902" s="194"/>
      <c r="GL902" s="194"/>
      <c r="GM902" s="194">
        <f t="shared" ref="GM902:GM934" si="83">SUM(GO902,GQ902,GU902,GW902,HB902,HD902,HF902)</f>
        <v>0</v>
      </c>
      <c r="GN902" s="194">
        <f t="shared" ref="GN902:GN934" si="84">SUM(GP902,GR902,GV902,GX902,HC902,HE902,HG902,GT902)</f>
        <v>0</v>
      </c>
      <c r="GO902" s="194"/>
      <c r="GP902" s="194"/>
      <c r="GQ902" s="194"/>
      <c r="GR902" s="194"/>
      <c r="GS902" s="194"/>
      <c r="GT902" s="194"/>
      <c r="GU902" s="194"/>
      <c r="GV902" s="194"/>
      <c r="GW902" s="194"/>
      <c r="GX902" s="194">
        <f t="shared" ref="GX902:GX934" si="85">SUM(GY902:HA902)</f>
        <v>0</v>
      </c>
      <c r="GY902" s="194"/>
      <c r="GZ902" s="194"/>
      <c r="HA902" s="194"/>
      <c r="HB902" s="194"/>
      <c r="HC902" s="194"/>
      <c r="HD902" s="194"/>
      <c r="HE902" s="194"/>
      <c r="HF902" s="194"/>
      <c r="HG902" s="194"/>
      <c r="HH902" s="194"/>
      <c r="HI902" s="194"/>
      <c r="HJ902" s="194"/>
      <c r="HK902" s="194"/>
      <c r="HL902" s="194"/>
      <c r="HM902" s="194"/>
      <c r="HN902" s="194"/>
      <c r="HO902" s="194"/>
      <c r="HP902" s="194"/>
      <c r="HQ902" s="194"/>
      <c r="HR902" s="194"/>
      <c r="HS902" s="194"/>
      <c r="HT902" s="194"/>
      <c r="HU902" s="194"/>
    </row>
    <row r="903" spans="1:229" x14ac:dyDescent="0.25">
      <c r="A903" s="17"/>
      <c r="B903" s="18"/>
      <c r="C903" s="18"/>
      <c r="D903" s="19"/>
      <c r="E903" s="18"/>
      <c r="F903" s="18"/>
      <c r="G903" s="36"/>
      <c r="H903" s="36"/>
      <c r="I903" s="36"/>
      <c r="J903" s="38"/>
      <c r="K903" s="38"/>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c r="CT903" s="37"/>
      <c r="CU903" s="37"/>
      <c r="CV903" s="37"/>
      <c r="CW903" s="37"/>
      <c r="CX903" s="37"/>
      <c r="CY903" s="37"/>
      <c r="CZ903" s="37"/>
      <c r="DA903" s="37"/>
      <c r="DB903" s="37"/>
      <c r="DC903" s="37"/>
      <c r="DD903" s="37"/>
      <c r="DE903" s="37"/>
      <c r="DF903" s="37"/>
      <c r="DG903" s="37"/>
      <c r="DH903" s="37"/>
      <c r="DI903" s="37"/>
      <c r="DJ903" s="37"/>
      <c r="DK903" s="37"/>
      <c r="DL903" s="37"/>
      <c r="DM903" s="37"/>
      <c r="DN903" s="37"/>
      <c r="DO903" s="37"/>
      <c r="DP903" s="37"/>
      <c r="DQ903" s="37"/>
      <c r="DR903" s="37"/>
      <c r="DS903" s="37"/>
      <c r="DT903" s="37"/>
      <c r="DU903" s="37"/>
      <c r="DV903" s="37"/>
      <c r="DW903" s="37"/>
      <c r="DX903" s="37"/>
      <c r="DY903" s="37"/>
      <c r="DZ903" s="37"/>
      <c r="EA903" s="37"/>
      <c r="EB903" s="37"/>
      <c r="EC903" s="37"/>
      <c r="ED903" s="37"/>
      <c r="EE903" s="37"/>
      <c r="EF903" s="37"/>
      <c r="EG903" s="37"/>
      <c r="EH903" s="37"/>
      <c r="EI903" s="37"/>
      <c r="EJ903" s="37"/>
      <c r="EK903" s="37"/>
      <c r="EL903" s="37"/>
      <c r="EM903" s="37"/>
      <c r="EN903" s="37"/>
      <c r="EO903" s="37"/>
      <c r="EP903" s="37"/>
      <c r="EQ903" s="37"/>
      <c r="ER903" s="37"/>
      <c r="ES903" s="37"/>
      <c r="ET903" s="37"/>
      <c r="EU903" s="37"/>
      <c r="EV903" s="37"/>
      <c r="EW903" s="37"/>
      <c r="EX903" s="37"/>
      <c r="EY903" s="37"/>
      <c r="EZ903" s="37"/>
      <c r="FA903" s="37"/>
      <c r="FB903" s="37"/>
      <c r="FC903" s="37"/>
      <c r="FD903" s="37"/>
      <c r="FE903" s="37"/>
      <c r="FF903" s="37"/>
      <c r="FG903" s="37"/>
      <c r="FH903" s="37"/>
      <c r="FI903" s="37"/>
      <c r="FJ903" s="37"/>
      <c r="FK903" s="37"/>
      <c r="FL903" s="37"/>
      <c r="FM903" s="37"/>
      <c r="FN903" s="37"/>
      <c r="FO903" s="37"/>
      <c r="FP903" s="37"/>
      <c r="FQ903" s="37"/>
      <c r="FR903" s="37"/>
      <c r="FS903" s="37"/>
      <c r="FT903" s="37"/>
      <c r="FU903" s="37"/>
      <c r="FV903" s="37"/>
      <c r="FW903" s="37"/>
      <c r="FX903" s="37"/>
      <c r="FY903" s="37"/>
      <c r="FZ903" s="37"/>
      <c r="GA903" s="194"/>
      <c r="GB903" s="194"/>
      <c r="GC903" s="194"/>
      <c r="GD903" s="194"/>
      <c r="GE903" s="194"/>
      <c r="GF903" s="194"/>
      <c r="GG903" s="194"/>
      <c r="GH903" s="194"/>
      <c r="GI903" s="194"/>
      <c r="GJ903" s="194"/>
      <c r="GK903" s="194"/>
      <c r="GL903" s="194"/>
      <c r="GM903" s="194">
        <f t="shared" si="83"/>
        <v>0</v>
      </c>
      <c r="GN903" s="194">
        <f t="shared" si="84"/>
        <v>0</v>
      </c>
      <c r="GO903" s="194"/>
      <c r="GP903" s="194"/>
      <c r="GQ903" s="194"/>
      <c r="GR903" s="194"/>
      <c r="GS903" s="194"/>
      <c r="GT903" s="194"/>
      <c r="GU903" s="194"/>
      <c r="GV903" s="194"/>
      <c r="GW903" s="194"/>
      <c r="GX903" s="194">
        <f t="shared" si="85"/>
        <v>0</v>
      </c>
      <c r="GY903" s="194"/>
      <c r="GZ903" s="194"/>
      <c r="HA903" s="194"/>
      <c r="HB903" s="194"/>
      <c r="HC903" s="194"/>
      <c r="HD903" s="194"/>
      <c r="HE903" s="194"/>
      <c r="HF903" s="194"/>
      <c r="HG903" s="194"/>
      <c r="HH903" s="194"/>
      <c r="HI903" s="194"/>
      <c r="HJ903" s="194"/>
      <c r="HK903" s="194"/>
      <c r="HL903" s="194"/>
      <c r="HM903" s="194"/>
      <c r="HN903" s="194"/>
      <c r="HO903" s="194"/>
      <c r="HP903" s="194"/>
      <c r="HQ903" s="194"/>
      <c r="HR903" s="194"/>
      <c r="HS903" s="194"/>
      <c r="HT903" s="194"/>
      <c r="HU903" s="194"/>
    </row>
    <row r="904" spans="1:229" x14ac:dyDescent="0.25">
      <c r="A904" s="17"/>
      <c r="B904" s="18"/>
      <c r="C904" s="18"/>
      <c r="D904" s="19"/>
      <c r="E904" s="18"/>
      <c r="F904" s="18"/>
      <c r="G904" s="36"/>
      <c r="H904" s="36"/>
      <c r="I904" s="36"/>
      <c r="J904" s="38"/>
      <c r="K904" s="38"/>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c r="CT904" s="37"/>
      <c r="CU904" s="37"/>
      <c r="CV904" s="37"/>
      <c r="CW904" s="37"/>
      <c r="CX904" s="37"/>
      <c r="CY904" s="37"/>
      <c r="CZ904" s="37"/>
      <c r="DA904" s="37"/>
      <c r="DB904" s="37"/>
      <c r="DC904" s="37"/>
      <c r="DD904" s="37"/>
      <c r="DE904" s="37"/>
      <c r="DF904" s="37"/>
      <c r="DG904" s="37"/>
      <c r="DH904" s="37"/>
      <c r="DI904" s="37"/>
      <c r="DJ904" s="37"/>
      <c r="DK904" s="37"/>
      <c r="DL904" s="37"/>
      <c r="DM904" s="37"/>
      <c r="DN904" s="37"/>
      <c r="DO904" s="37"/>
      <c r="DP904" s="37"/>
      <c r="DQ904" s="37"/>
      <c r="DR904" s="37"/>
      <c r="DS904" s="37"/>
      <c r="DT904" s="37"/>
      <c r="DU904" s="37"/>
      <c r="DV904" s="37"/>
      <c r="DW904" s="37"/>
      <c r="DX904" s="37"/>
      <c r="DY904" s="37"/>
      <c r="DZ904" s="37"/>
      <c r="EA904" s="37"/>
      <c r="EB904" s="37"/>
      <c r="EC904" s="37"/>
      <c r="ED904" s="37"/>
      <c r="EE904" s="37"/>
      <c r="EF904" s="37"/>
      <c r="EG904" s="37"/>
      <c r="EH904" s="37"/>
      <c r="EI904" s="37"/>
      <c r="EJ904" s="37"/>
      <c r="EK904" s="37"/>
      <c r="EL904" s="37"/>
      <c r="EM904" s="37"/>
      <c r="EN904" s="37"/>
      <c r="EO904" s="37"/>
      <c r="EP904" s="37"/>
      <c r="EQ904" s="37"/>
      <c r="ER904" s="37"/>
      <c r="ES904" s="37"/>
      <c r="ET904" s="37"/>
      <c r="EU904" s="37"/>
      <c r="EV904" s="37"/>
      <c r="EW904" s="37"/>
      <c r="EX904" s="37"/>
      <c r="EY904" s="37"/>
      <c r="EZ904" s="37"/>
      <c r="FA904" s="37"/>
      <c r="FB904" s="37"/>
      <c r="FC904" s="37"/>
      <c r="FD904" s="37"/>
      <c r="FE904" s="37"/>
      <c r="FF904" s="37"/>
      <c r="FG904" s="37"/>
      <c r="FH904" s="37"/>
      <c r="FI904" s="37"/>
      <c r="FJ904" s="37"/>
      <c r="FK904" s="37"/>
      <c r="FL904" s="37"/>
      <c r="FM904" s="37"/>
      <c r="FN904" s="37"/>
      <c r="FO904" s="37"/>
      <c r="FP904" s="37"/>
      <c r="FQ904" s="37"/>
      <c r="FR904" s="37"/>
      <c r="FS904" s="37"/>
      <c r="FT904" s="37"/>
      <c r="FU904" s="37"/>
      <c r="FV904" s="37"/>
      <c r="FW904" s="37"/>
      <c r="FX904" s="37"/>
      <c r="FY904" s="37"/>
      <c r="FZ904" s="37"/>
      <c r="GA904" s="194"/>
      <c r="GB904" s="194"/>
      <c r="GC904" s="194"/>
      <c r="GD904" s="194"/>
      <c r="GE904" s="194"/>
      <c r="GF904" s="194"/>
      <c r="GG904" s="194"/>
      <c r="GH904" s="194"/>
      <c r="GI904" s="194"/>
      <c r="GJ904" s="194"/>
      <c r="GK904" s="194"/>
      <c r="GL904" s="194"/>
      <c r="GM904" s="194">
        <f t="shared" si="83"/>
        <v>0</v>
      </c>
      <c r="GN904" s="194">
        <f t="shared" si="84"/>
        <v>0</v>
      </c>
      <c r="GO904" s="194"/>
      <c r="GP904" s="194"/>
      <c r="GQ904" s="194"/>
      <c r="GR904" s="194"/>
      <c r="GS904" s="194"/>
      <c r="GT904" s="194"/>
      <c r="GU904" s="194"/>
      <c r="GV904" s="194"/>
      <c r="GW904" s="194"/>
      <c r="GX904" s="194">
        <f t="shared" si="85"/>
        <v>0</v>
      </c>
      <c r="GY904" s="194"/>
      <c r="GZ904" s="194"/>
      <c r="HA904" s="194"/>
      <c r="HB904" s="194"/>
      <c r="HC904" s="194"/>
      <c r="HD904" s="194"/>
      <c r="HE904" s="194"/>
      <c r="HF904" s="194"/>
      <c r="HG904" s="194"/>
      <c r="HH904" s="194"/>
      <c r="HI904" s="194"/>
      <c r="HJ904" s="194"/>
      <c r="HK904" s="194"/>
      <c r="HL904" s="194"/>
      <c r="HM904" s="194"/>
      <c r="HN904" s="194"/>
      <c r="HO904" s="194"/>
      <c r="HP904" s="194"/>
      <c r="HQ904" s="194"/>
      <c r="HR904" s="194"/>
      <c r="HS904" s="194"/>
      <c r="HT904" s="194"/>
      <c r="HU904" s="194"/>
    </row>
    <row r="905" spans="1:229" x14ac:dyDescent="0.25">
      <c r="A905" s="17"/>
      <c r="B905" s="18"/>
      <c r="C905" s="18"/>
      <c r="D905" s="19"/>
      <c r="E905" s="18"/>
      <c r="F905" s="18"/>
      <c r="G905" s="36"/>
      <c r="H905" s="36"/>
      <c r="I905" s="36"/>
      <c r="J905" s="38"/>
      <c r="K905" s="38"/>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c r="CT905" s="37"/>
      <c r="CU905" s="37"/>
      <c r="CV905" s="37"/>
      <c r="CW905" s="37"/>
      <c r="CX905" s="37"/>
      <c r="CY905" s="37"/>
      <c r="CZ905" s="37"/>
      <c r="DA905" s="37"/>
      <c r="DB905" s="37"/>
      <c r="DC905" s="37"/>
      <c r="DD905" s="37"/>
      <c r="DE905" s="37"/>
      <c r="DF905" s="37"/>
      <c r="DG905" s="37"/>
      <c r="DH905" s="37"/>
      <c r="DI905" s="37"/>
      <c r="DJ905" s="37"/>
      <c r="DK905" s="37"/>
      <c r="DL905" s="37"/>
      <c r="DM905" s="37"/>
      <c r="DN905" s="37"/>
      <c r="DO905" s="37"/>
      <c r="DP905" s="37"/>
      <c r="DQ905" s="37"/>
      <c r="DR905" s="37"/>
      <c r="DS905" s="37"/>
      <c r="DT905" s="37"/>
      <c r="DU905" s="37"/>
      <c r="DV905" s="37"/>
      <c r="DW905" s="37"/>
      <c r="DX905" s="37"/>
      <c r="DY905" s="37"/>
      <c r="DZ905" s="37"/>
      <c r="EA905" s="37"/>
      <c r="EB905" s="37"/>
      <c r="EC905" s="37"/>
      <c r="ED905" s="37"/>
      <c r="EE905" s="37"/>
      <c r="EF905" s="37"/>
      <c r="EG905" s="37"/>
      <c r="EH905" s="37"/>
      <c r="EI905" s="37"/>
      <c r="EJ905" s="37"/>
      <c r="EK905" s="37"/>
      <c r="EL905" s="37"/>
      <c r="EM905" s="37"/>
      <c r="EN905" s="37"/>
      <c r="EO905" s="37"/>
      <c r="EP905" s="37"/>
      <c r="EQ905" s="37"/>
      <c r="ER905" s="37"/>
      <c r="ES905" s="37"/>
      <c r="ET905" s="37"/>
      <c r="EU905" s="37"/>
      <c r="EV905" s="37"/>
      <c r="EW905" s="37"/>
      <c r="EX905" s="37"/>
      <c r="EY905" s="37"/>
      <c r="EZ905" s="37"/>
      <c r="FA905" s="37"/>
      <c r="FB905" s="37"/>
      <c r="FC905" s="37"/>
      <c r="FD905" s="37"/>
      <c r="FE905" s="37"/>
      <c r="FF905" s="37"/>
      <c r="FG905" s="37"/>
      <c r="FH905" s="37"/>
      <c r="FI905" s="37"/>
      <c r="FJ905" s="37"/>
      <c r="FK905" s="37"/>
      <c r="FL905" s="37"/>
      <c r="FM905" s="37"/>
      <c r="FN905" s="37"/>
      <c r="FO905" s="37"/>
      <c r="FP905" s="37"/>
      <c r="FQ905" s="37"/>
      <c r="FR905" s="37"/>
      <c r="FS905" s="37"/>
      <c r="FT905" s="37"/>
      <c r="FU905" s="37"/>
      <c r="FV905" s="37"/>
      <c r="FW905" s="37"/>
      <c r="FX905" s="37"/>
      <c r="FY905" s="37"/>
      <c r="FZ905" s="37"/>
      <c r="GA905" s="194"/>
      <c r="GB905" s="194"/>
      <c r="GC905" s="194"/>
      <c r="GD905" s="194"/>
      <c r="GE905" s="194"/>
      <c r="GF905" s="194"/>
      <c r="GG905" s="194"/>
      <c r="GH905" s="194"/>
      <c r="GI905" s="194"/>
      <c r="GJ905" s="194"/>
      <c r="GK905" s="194"/>
      <c r="GL905" s="194"/>
      <c r="GM905" s="194">
        <f t="shared" si="83"/>
        <v>0</v>
      </c>
      <c r="GN905" s="194">
        <f t="shared" si="84"/>
        <v>0</v>
      </c>
      <c r="GO905" s="194"/>
      <c r="GP905" s="194"/>
      <c r="GQ905" s="194"/>
      <c r="GR905" s="194"/>
      <c r="GS905" s="194"/>
      <c r="GT905" s="194"/>
      <c r="GU905" s="194"/>
      <c r="GV905" s="194"/>
      <c r="GW905" s="194"/>
      <c r="GX905" s="194">
        <f t="shared" si="85"/>
        <v>0</v>
      </c>
      <c r="GY905" s="194"/>
      <c r="GZ905" s="194"/>
      <c r="HA905" s="194"/>
      <c r="HB905" s="194"/>
      <c r="HC905" s="194"/>
      <c r="HD905" s="194"/>
      <c r="HE905" s="194"/>
      <c r="HF905" s="194"/>
      <c r="HG905" s="194"/>
      <c r="HH905" s="194"/>
      <c r="HI905" s="194"/>
      <c r="HJ905" s="194"/>
      <c r="HK905" s="194"/>
      <c r="HL905" s="194"/>
      <c r="HM905" s="194"/>
      <c r="HN905" s="194"/>
      <c r="HO905" s="194"/>
      <c r="HP905" s="194"/>
      <c r="HQ905" s="194"/>
      <c r="HR905" s="194"/>
      <c r="HS905" s="194"/>
      <c r="HT905" s="194"/>
      <c r="HU905" s="194"/>
    </row>
    <row r="906" spans="1:229" x14ac:dyDescent="0.25">
      <c r="A906" s="17"/>
      <c r="B906" s="18"/>
      <c r="C906" s="18"/>
      <c r="D906" s="19"/>
      <c r="E906" s="18"/>
      <c r="F906" s="18"/>
      <c r="G906" s="36"/>
      <c r="H906" s="36"/>
      <c r="I906" s="36"/>
      <c r="J906" s="38"/>
      <c r="K906" s="38"/>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c r="CT906" s="37"/>
      <c r="CU906" s="37"/>
      <c r="CV906" s="37"/>
      <c r="CW906" s="37"/>
      <c r="CX906" s="37"/>
      <c r="CY906" s="37"/>
      <c r="CZ906" s="37"/>
      <c r="DA906" s="37"/>
      <c r="DB906" s="37"/>
      <c r="DC906" s="37"/>
      <c r="DD906" s="37"/>
      <c r="DE906" s="37"/>
      <c r="DF906" s="37"/>
      <c r="DG906" s="37"/>
      <c r="DH906" s="37"/>
      <c r="DI906" s="37"/>
      <c r="DJ906" s="37"/>
      <c r="DK906" s="37"/>
      <c r="DL906" s="37"/>
      <c r="DM906" s="37"/>
      <c r="DN906" s="37"/>
      <c r="DO906" s="37"/>
      <c r="DP906" s="37"/>
      <c r="DQ906" s="37"/>
      <c r="DR906" s="37"/>
      <c r="DS906" s="37"/>
      <c r="DT906" s="37"/>
      <c r="DU906" s="37"/>
      <c r="DV906" s="37"/>
      <c r="DW906" s="37"/>
      <c r="DX906" s="37"/>
      <c r="DY906" s="37"/>
      <c r="DZ906" s="37"/>
      <c r="EA906" s="37"/>
      <c r="EB906" s="37"/>
      <c r="EC906" s="37"/>
      <c r="ED906" s="37"/>
      <c r="EE906" s="37"/>
      <c r="EF906" s="37"/>
      <c r="EG906" s="37"/>
      <c r="EH906" s="37"/>
      <c r="EI906" s="37"/>
      <c r="EJ906" s="37"/>
      <c r="EK906" s="37"/>
      <c r="EL906" s="37"/>
      <c r="EM906" s="37"/>
      <c r="EN906" s="37"/>
      <c r="EO906" s="37"/>
      <c r="EP906" s="37"/>
      <c r="EQ906" s="37"/>
      <c r="ER906" s="37"/>
      <c r="ES906" s="37"/>
      <c r="ET906" s="37"/>
      <c r="EU906" s="37"/>
      <c r="EV906" s="37"/>
      <c r="EW906" s="37"/>
      <c r="EX906" s="37"/>
      <c r="EY906" s="37"/>
      <c r="EZ906" s="37"/>
      <c r="FA906" s="37"/>
      <c r="FB906" s="37"/>
      <c r="FC906" s="37"/>
      <c r="FD906" s="37"/>
      <c r="FE906" s="37"/>
      <c r="FF906" s="37"/>
      <c r="FG906" s="37"/>
      <c r="FH906" s="37"/>
      <c r="FI906" s="37"/>
      <c r="FJ906" s="37"/>
      <c r="FK906" s="37"/>
      <c r="FL906" s="37"/>
      <c r="FM906" s="37"/>
      <c r="FN906" s="37"/>
      <c r="FO906" s="37"/>
      <c r="FP906" s="37"/>
      <c r="FQ906" s="37"/>
      <c r="FR906" s="37"/>
      <c r="FS906" s="37"/>
      <c r="FT906" s="37"/>
      <c r="FU906" s="37"/>
      <c r="FV906" s="37"/>
      <c r="FW906" s="37"/>
      <c r="FX906" s="37"/>
      <c r="FY906" s="37"/>
      <c r="FZ906" s="37"/>
      <c r="GA906" s="194"/>
      <c r="GB906" s="194"/>
      <c r="GC906" s="194"/>
      <c r="GD906" s="194"/>
      <c r="GE906" s="194"/>
      <c r="GF906" s="194"/>
      <c r="GG906" s="194"/>
      <c r="GH906" s="194"/>
      <c r="GI906" s="194"/>
      <c r="GJ906" s="194"/>
      <c r="GK906" s="194"/>
      <c r="GL906" s="194"/>
      <c r="GM906" s="194">
        <f t="shared" si="83"/>
        <v>0</v>
      </c>
      <c r="GN906" s="194">
        <f t="shared" si="84"/>
        <v>0</v>
      </c>
      <c r="GO906" s="194"/>
      <c r="GP906" s="194"/>
      <c r="GQ906" s="194"/>
      <c r="GR906" s="194"/>
      <c r="GS906" s="194"/>
      <c r="GT906" s="194"/>
      <c r="GU906" s="194"/>
      <c r="GV906" s="194"/>
      <c r="GW906" s="194"/>
      <c r="GX906" s="194">
        <f t="shared" si="85"/>
        <v>0</v>
      </c>
      <c r="GY906" s="194"/>
      <c r="GZ906" s="194"/>
      <c r="HA906" s="194"/>
      <c r="HB906" s="194"/>
      <c r="HC906" s="194"/>
      <c r="HD906" s="194"/>
      <c r="HE906" s="194"/>
      <c r="HF906" s="194"/>
      <c r="HG906" s="194"/>
      <c r="HH906" s="194"/>
      <c r="HI906" s="194"/>
      <c r="HJ906" s="194"/>
      <c r="HK906" s="194"/>
      <c r="HL906" s="194"/>
      <c r="HM906" s="194"/>
      <c r="HN906" s="194"/>
      <c r="HO906" s="194"/>
      <c r="HP906" s="194"/>
      <c r="HQ906" s="194"/>
      <c r="HR906" s="194"/>
      <c r="HS906" s="194"/>
      <c r="HT906" s="194"/>
      <c r="HU906" s="194"/>
    </row>
    <row r="907" spans="1:229" x14ac:dyDescent="0.25">
      <c r="A907" s="17"/>
      <c r="B907" s="18"/>
      <c r="C907" s="18"/>
      <c r="D907" s="19"/>
      <c r="E907" s="18"/>
      <c r="F907" s="18"/>
      <c r="G907" s="36"/>
      <c r="H907" s="36"/>
      <c r="I907" s="36"/>
      <c r="J907" s="38"/>
      <c r="K907" s="38"/>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c r="CT907" s="37"/>
      <c r="CU907" s="37"/>
      <c r="CV907" s="37"/>
      <c r="CW907" s="37"/>
      <c r="CX907" s="37"/>
      <c r="CY907" s="37"/>
      <c r="CZ907" s="37"/>
      <c r="DA907" s="37"/>
      <c r="DB907" s="37"/>
      <c r="DC907" s="37"/>
      <c r="DD907" s="37"/>
      <c r="DE907" s="37"/>
      <c r="DF907" s="37"/>
      <c r="DG907" s="37"/>
      <c r="DH907" s="37"/>
      <c r="DI907" s="37"/>
      <c r="DJ907" s="37"/>
      <c r="DK907" s="37"/>
      <c r="DL907" s="37"/>
      <c r="DM907" s="37"/>
      <c r="DN907" s="37"/>
      <c r="DO907" s="37"/>
      <c r="DP907" s="37"/>
      <c r="DQ907" s="37"/>
      <c r="DR907" s="37"/>
      <c r="DS907" s="37"/>
      <c r="DT907" s="37"/>
      <c r="DU907" s="37"/>
      <c r="DV907" s="37"/>
      <c r="DW907" s="37"/>
      <c r="DX907" s="37"/>
      <c r="DY907" s="37"/>
      <c r="DZ907" s="37"/>
      <c r="EA907" s="37"/>
      <c r="EB907" s="37"/>
      <c r="EC907" s="37"/>
      <c r="ED907" s="37"/>
      <c r="EE907" s="37"/>
      <c r="EF907" s="37"/>
      <c r="EG907" s="37"/>
      <c r="EH907" s="37"/>
      <c r="EI907" s="37"/>
      <c r="EJ907" s="37"/>
      <c r="EK907" s="37"/>
      <c r="EL907" s="37"/>
      <c r="EM907" s="37"/>
      <c r="EN907" s="37"/>
      <c r="EO907" s="37"/>
      <c r="EP907" s="37"/>
      <c r="EQ907" s="37"/>
      <c r="ER907" s="37"/>
      <c r="ES907" s="37"/>
      <c r="ET907" s="37"/>
      <c r="EU907" s="37"/>
      <c r="EV907" s="37"/>
      <c r="EW907" s="37"/>
      <c r="EX907" s="37"/>
      <c r="EY907" s="37"/>
      <c r="EZ907" s="37"/>
      <c r="FA907" s="37"/>
      <c r="FB907" s="37"/>
      <c r="FC907" s="37"/>
      <c r="FD907" s="37"/>
      <c r="FE907" s="37"/>
      <c r="FF907" s="37"/>
      <c r="FG907" s="37"/>
      <c r="FH907" s="37"/>
      <c r="FI907" s="37"/>
      <c r="FJ907" s="37"/>
      <c r="FK907" s="37"/>
      <c r="FL907" s="37"/>
      <c r="FM907" s="37"/>
      <c r="FN907" s="37"/>
      <c r="FO907" s="37"/>
      <c r="FP907" s="37"/>
      <c r="FQ907" s="37"/>
      <c r="FR907" s="37"/>
      <c r="FS907" s="37"/>
      <c r="FT907" s="37"/>
      <c r="FU907" s="37"/>
      <c r="FV907" s="37"/>
      <c r="FW907" s="37"/>
      <c r="FX907" s="37"/>
      <c r="FY907" s="37"/>
      <c r="FZ907" s="37"/>
      <c r="GA907" s="194"/>
      <c r="GB907" s="194"/>
      <c r="GC907" s="194"/>
      <c r="GD907" s="194"/>
      <c r="GE907" s="194"/>
      <c r="GF907" s="194"/>
      <c r="GG907" s="194"/>
      <c r="GH907" s="194"/>
      <c r="GI907" s="194"/>
      <c r="GJ907" s="194"/>
      <c r="GK907" s="194"/>
      <c r="GL907" s="194"/>
      <c r="GM907" s="194">
        <f t="shared" si="83"/>
        <v>0</v>
      </c>
      <c r="GN907" s="194">
        <f t="shared" si="84"/>
        <v>0</v>
      </c>
      <c r="GO907" s="194"/>
      <c r="GP907" s="194"/>
      <c r="GQ907" s="194"/>
      <c r="GR907" s="194"/>
      <c r="GS907" s="194"/>
      <c r="GT907" s="194"/>
      <c r="GU907" s="194"/>
      <c r="GV907" s="194"/>
      <c r="GW907" s="194"/>
      <c r="GX907" s="194">
        <f t="shared" si="85"/>
        <v>0</v>
      </c>
      <c r="GY907" s="194"/>
      <c r="GZ907" s="194"/>
      <c r="HA907" s="194"/>
      <c r="HB907" s="194"/>
      <c r="HC907" s="194"/>
      <c r="HD907" s="194"/>
      <c r="HE907" s="194"/>
      <c r="HF907" s="194"/>
      <c r="HG907" s="194"/>
      <c r="HH907" s="194"/>
      <c r="HI907" s="194"/>
      <c r="HJ907" s="194"/>
      <c r="HK907" s="194"/>
      <c r="HL907" s="194"/>
      <c r="HM907" s="194"/>
      <c r="HN907" s="194"/>
      <c r="HO907" s="194"/>
      <c r="HP907" s="194"/>
      <c r="HQ907" s="194"/>
      <c r="HR907" s="194"/>
      <c r="HS907" s="194"/>
      <c r="HT907" s="194"/>
      <c r="HU907" s="194"/>
    </row>
    <row r="908" spans="1:229" x14ac:dyDescent="0.25">
      <c r="A908" s="17"/>
      <c r="B908" s="18"/>
      <c r="C908" s="18"/>
      <c r="D908" s="19"/>
      <c r="E908" s="18"/>
      <c r="F908" s="18"/>
      <c r="G908" s="36"/>
      <c r="H908" s="36"/>
      <c r="I908" s="36"/>
      <c r="J908" s="38"/>
      <c r="K908" s="38"/>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c r="CT908" s="37"/>
      <c r="CU908" s="37"/>
      <c r="CV908" s="37"/>
      <c r="CW908" s="37"/>
      <c r="CX908" s="37"/>
      <c r="CY908" s="37"/>
      <c r="CZ908" s="37"/>
      <c r="DA908" s="37"/>
      <c r="DB908" s="37"/>
      <c r="DC908" s="37"/>
      <c r="DD908" s="37"/>
      <c r="DE908" s="37"/>
      <c r="DF908" s="37"/>
      <c r="DG908" s="37"/>
      <c r="DH908" s="37"/>
      <c r="DI908" s="37"/>
      <c r="DJ908" s="37"/>
      <c r="DK908" s="37"/>
      <c r="DL908" s="37"/>
      <c r="DM908" s="37"/>
      <c r="DN908" s="37"/>
      <c r="DO908" s="37"/>
      <c r="DP908" s="37"/>
      <c r="DQ908" s="37"/>
      <c r="DR908" s="37"/>
      <c r="DS908" s="37"/>
      <c r="DT908" s="37"/>
      <c r="DU908" s="37"/>
      <c r="DV908" s="37"/>
      <c r="DW908" s="37"/>
      <c r="DX908" s="37"/>
      <c r="DY908" s="37"/>
      <c r="DZ908" s="37"/>
      <c r="EA908" s="37"/>
      <c r="EB908" s="37"/>
      <c r="EC908" s="37"/>
      <c r="ED908" s="37"/>
      <c r="EE908" s="37"/>
      <c r="EF908" s="37"/>
      <c r="EG908" s="37"/>
      <c r="EH908" s="37"/>
      <c r="EI908" s="37"/>
      <c r="EJ908" s="37"/>
      <c r="EK908" s="37"/>
      <c r="EL908" s="37"/>
      <c r="EM908" s="37"/>
      <c r="EN908" s="37"/>
      <c r="EO908" s="37"/>
      <c r="EP908" s="37"/>
      <c r="EQ908" s="37"/>
      <c r="ER908" s="37"/>
      <c r="ES908" s="37"/>
      <c r="ET908" s="37"/>
      <c r="EU908" s="37"/>
      <c r="EV908" s="37"/>
      <c r="EW908" s="37"/>
      <c r="EX908" s="37"/>
      <c r="EY908" s="37"/>
      <c r="EZ908" s="37"/>
      <c r="FA908" s="37"/>
      <c r="FB908" s="37"/>
      <c r="FC908" s="37"/>
      <c r="FD908" s="37"/>
      <c r="FE908" s="37"/>
      <c r="FF908" s="37"/>
      <c r="FG908" s="37"/>
      <c r="FH908" s="37"/>
      <c r="FI908" s="37"/>
      <c r="FJ908" s="37"/>
      <c r="FK908" s="37"/>
      <c r="FL908" s="37"/>
      <c r="FM908" s="37"/>
      <c r="FN908" s="37"/>
      <c r="FO908" s="37"/>
      <c r="FP908" s="37"/>
      <c r="FQ908" s="37"/>
      <c r="FR908" s="37"/>
      <c r="FS908" s="37"/>
      <c r="FT908" s="37"/>
      <c r="FU908" s="37"/>
      <c r="FV908" s="37"/>
      <c r="FW908" s="37"/>
      <c r="FX908" s="37"/>
      <c r="FY908" s="37"/>
      <c r="FZ908" s="37"/>
      <c r="GA908" s="194"/>
      <c r="GB908" s="194"/>
      <c r="GC908" s="194"/>
      <c r="GD908" s="194"/>
      <c r="GE908" s="194"/>
      <c r="GF908" s="194"/>
      <c r="GG908" s="194"/>
      <c r="GH908" s="194"/>
      <c r="GI908" s="194"/>
      <c r="GJ908" s="194"/>
      <c r="GK908" s="194"/>
      <c r="GL908" s="194"/>
      <c r="GM908" s="194">
        <f t="shared" si="83"/>
        <v>0</v>
      </c>
      <c r="GN908" s="194">
        <f t="shared" si="84"/>
        <v>0</v>
      </c>
      <c r="GO908" s="194"/>
      <c r="GP908" s="194"/>
      <c r="GQ908" s="194"/>
      <c r="GR908" s="194"/>
      <c r="GS908" s="194"/>
      <c r="GT908" s="194"/>
      <c r="GU908" s="194"/>
      <c r="GV908" s="194"/>
      <c r="GW908" s="194"/>
      <c r="GX908" s="194">
        <f t="shared" si="85"/>
        <v>0</v>
      </c>
      <c r="GY908" s="194"/>
      <c r="GZ908" s="194"/>
      <c r="HA908" s="194"/>
      <c r="HB908" s="194"/>
      <c r="HC908" s="194"/>
      <c r="HD908" s="194"/>
      <c r="HE908" s="194"/>
      <c r="HF908" s="194"/>
      <c r="HG908" s="194"/>
      <c r="HH908" s="194"/>
      <c r="HI908" s="194"/>
      <c r="HJ908" s="194"/>
      <c r="HK908" s="194"/>
      <c r="HL908" s="194"/>
      <c r="HM908" s="194"/>
      <c r="HN908" s="194"/>
      <c r="HO908" s="194"/>
      <c r="HP908" s="194"/>
      <c r="HQ908" s="194"/>
      <c r="HR908" s="194"/>
      <c r="HS908" s="194"/>
      <c r="HT908" s="194"/>
      <c r="HU908" s="194"/>
    </row>
    <row r="909" spans="1:229" x14ac:dyDescent="0.25">
      <c r="A909" s="17"/>
      <c r="B909" s="18"/>
      <c r="C909" s="18"/>
      <c r="D909" s="19"/>
      <c r="E909" s="18"/>
      <c r="F909" s="18"/>
      <c r="G909" s="36"/>
      <c r="H909" s="36"/>
      <c r="I909" s="36"/>
      <c r="J909" s="38"/>
      <c r="K909" s="38"/>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c r="CT909" s="37"/>
      <c r="CU909" s="37"/>
      <c r="CV909" s="37"/>
      <c r="CW909" s="37"/>
      <c r="CX909" s="37"/>
      <c r="CY909" s="37"/>
      <c r="CZ909" s="37"/>
      <c r="DA909" s="37"/>
      <c r="DB909" s="37"/>
      <c r="DC909" s="37"/>
      <c r="DD909" s="37"/>
      <c r="DE909" s="37"/>
      <c r="DF909" s="37"/>
      <c r="DG909" s="37"/>
      <c r="DH909" s="37"/>
      <c r="DI909" s="37"/>
      <c r="DJ909" s="37"/>
      <c r="DK909" s="37"/>
      <c r="DL909" s="37"/>
      <c r="DM909" s="37"/>
      <c r="DN909" s="37"/>
      <c r="DO909" s="37"/>
      <c r="DP909" s="37"/>
      <c r="DQ909" s="37"/>
      <c r="DR909" s="37"/>
      <c r="DS909" s="37"/>
      <c r="DT909" s="37"/>
      <c r="DU909" s="37"/>
      <c r="DV909" s="37"/>
      <c r="DW909" s="37"/>
      <c r="DX909" s="37"/>
      <c r="DY909" s="37"/>
      <c r="DZ909" s="37"/>
      <c r="EA909" s="37"/>
      <c r="EB909" s="37"/>
      <c r="EC909" s="37"/>
      <c r="ED909" s="37"/>
      <c r="EE909" s="37"/>
      <c r="EF909" s="37"/>
      <c r="EG909" s="37"/>
      <c r="EH909" s="37"/>
      <c r="EI909" s="37"/>
      <c r="EJ909" s="37"/>
      <c r="EK909" s="37"/>
      <c r="EL909" s="37"/>
      <c r="EM909" s="37"/>
      <c r="EN909" s="37"/>
      <c r="EO909" s="37"/>
      <c r="EP909" s="37"/>
      <c r="EQ909" s="37"/>
      <c r="ER909" s="37"/>
      <c r="ES909" s="37"/>
      <c r="ET909" s="37"/>
      <c r="EU909" s="37"/>
      <c r="EV909" s="37"/>
      <c r="EW909" s="37"/>
      <c r="EX909" s="37"/>
      <c r="EY909" s="37"/>
      <c r="EZ909" s="37"/>
      <c r="FA909" s="37"/>
      <c r="FB909" s="37"/>
      <c r="FC909" s="37"/>
      <c r="FD909" s="37"/>
      <c r="FE909" s="37"/>
      <c r="FF909" s="37"/>
      <c r="FG909" s="37"/>
      <c r="FH909" s="37"/>
      <c r="FI909" s="37"/>
      <c r="FJ909" s="37"/>
      <c r="FK909" s="37"/>
      <c r="FL909" s="37"/>
      <c r="FM909" s="37"/>
      <c r="FN909" s="37"/>
      <c r="FO909" s="37"/>
      <c r="FP909" s="37"/>
      <c r="FQ909" s="37"/>
      <c r="FR909" s="37"/>
      <c r="FS909" s="37"/>
      <c r="FT909" s="37"/>
      <c r="FU909" s="37"/>
      <c r="FV909" s="37"/>
      <c r="FW909" s="37"/>
      <c r="FX909" s="37"/>
      <c r="FY909" s="37"/>
      <c r="FZ909" s="37"/>
      <c r="GA909" s="194"/>
      <c r="GB909" s="194"/>
      <c r="GC909" s="194"/>
      <c r="GD909" s="194"/>
      <c r="GE909" s="194"/>
      <c r="GF909" s="194"/>
      <c r="GG909" s="194"/>
      <c r="GH909" s="194"/>
      <c r="GI909" s="194"/>
      <c r="GJ909" s="194"/>
      <c r="GK909" s="194"/>
      <c r="GL909" s="194"/>
      <c r="GM909" s="194">
        <f t="shared" si="83"/>
        <v>0</v>
      </c>
      <c r="GN909" s="194">
        <f t="shared" si="84"/>
        <v>0</v>
      </c>
      <c r="GO909" s="194"/>
      <c r="GP909" s="194"/>
      <c r="GQ909" s="194"/>
      <c r="GR909" s="194"/>
      <c r="GS909" s="194"/>
      <c r="GT909" s="194"/>
      <c r="GU909" s="194"/>
      <c r="GV909" s="194"/>
      <c r="GW909" s="194"/>
      <c r="GX909" s="194">
        <f t="shared" si="85"/>
        <v>0</v>
      </c>
      <c r="GY909" s="194"/>
      <c r="GZ909" s="194"/>
      <c r="HA909" s="194"/>
      <c r="HB909" s="194"/>
      <c r="HC909" s="194"/>
      <c r="HD909" s="194"/>
      <c r="HE909" s="194"/>
      <c r="HF909" s="194"/>
      <c r="HG909" s="194"/>
      <c r="HH909" s="194"/>
      <c r="HI909" s="194"/>
      <c r="HJ909" s="194"/>
      <c r="HK909" s="194"/>
      <c r="HL909" s="194"/>
      <c r="HM909" s="194"/>
      <c r="HN909" s="194"/>
      <c r="HO909" s="194"/>
      <c r="HP909" s="194"/>
      <c r="HQ909" s="194"/>
      <c r="HR909" s="194"/>
      <c r="HS909" s="194"/>
      <c r="HT909" s="194"/>
      <c r="HU909" s="194"/>
    </row>
    <row r="910" spans="1:229" x14ac:dyDescent="0.25">
      <c r="A910" s="17"/>
      <c r="B910" s="18"/>
      <c r="C910" s="18"/>
      <c r="D910" s="19"/>
      <c r="E910" s="18"/>
      <c r="F910" s="18"/>
      <c r="G910" s="36"/>
      <c r="H910" s="36"/>
      <c r="I910" s="36"/>
      <c r="J910" s="38"/>
      <c r="K910" s="38"/>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c r="CT910" s="37"/>
      <c r="CU910" s="37"/>
      <c r="CV910" s="37"/>
      <c r="CW910" s="37"/>
      <c r="CX910" s="37"/>
      <c r="CY910" s="37"/>
      <c r="CZ910" s="37"/>
      <c r="DA910" s="37"/>
      <c r="DB910" s="37"/>
      <c r="DC910" s="37"/>
      <c r="DD910" s="37"/>
      <c r="DE910" s="37"/>
      <c r="DF910" s="37"/>
      <c r="DG910" s="37"/>
      <c r="DH910" s="37"/>
      <c r="DI910" s="37"/>
      <c r="DJ910" s="37"/>
      <c r="DK910" s="37"/>
      <c r="DL910" s="37"/>
      <c r="DM910" s="37"/>
      <c r="DN910" s="37"/>
      <c r="DO910" s="37"/>
      <c r="DP910" s="37"/>
      <c r="DQ910" s="37"/>
      <c r="DR910" s="37"/>
      <c r="DS910" s="37"/>
      <c r="DT910" s="37"/>
      <c r="DU910" s="37"/>
      <c r="DV910" s="37"/>
      <c r="DW910" s="37"/>
      <c r="DX910" s="37"/>
      <c r="DY910" s="37"/>
      <c r="DZ910" s="37"/>
      <c r="EA910" s="37"/>
      <c r="EB910" s="37"/>
      <c r="EC910" s="37"/>
      <c r="ED910" s="37"/>
      <c r="EE910" s="37"/>
      <c r="EF910" s="37"/>
      <c r="EG910" s="37"/>
      <c r="EH910" s="37"/>
      <c r="EI910" s="37"/>
      <c r="EJ910" s="37"/>
      <c r="EK910" s="37"/>
      <c r="EL910" s="37"/>
      <c r="EM910" s="37"/>
      <c r="EN910" s="37"/>
      <c r="EO910" s="37"/>
      <c r="EP910" s="37"/>
      <c r="EQ910" s="37"/>
      <c r="ER910" s="37"/>
      <c r="ES910" s="37"/>
      <c r="ET910" s="37"/>
      <c r="EU910" s="37"/>
      <c r="EV910" s="37"/>
      <c r="EW910" s="37"/>
      <c r="EX910" s="37"/>
      <c r="EY910" s="37"/>
      <c r="EZ910" s="37"/>
      <c r="FA910" s="37"/>
      <c r="FB910" s="37"/>
      <c r="FC910" s="37"/>
      <c r="FD910" s="37"/>
      <c r="FE910" s="37"/>
      <c r="FF910" s="37"/>
      <c r="FG910" s="37"/>
      <c r="FH910" s="37"/>
      <c r="FI910" s="37"/>
      <c r="FJ910" s="37"/>
      <c r="FK910" s="37"/>
      <c r="FL910" s="37"/>
      <c r="FM910" s="37"/>
      <c r="FN910" s="37"/>
      <c r="FO910" s="37"/>
      <c r="FP910" s="37"/>
      <c r="FQ910" s="37"/>
      <c r="FR910" s="37"/>
      <c r="FS910" s="37"/>
      <c r="FT910" s="37"/>
      <c r="FU910" s="37"/>
      <c r="FV910" s="37"/>
      <c r="FW910" s="37"/>
      <c r="FX910" s="37"/>
      <c r="FY910" s="37"/>
      <c r="FZ910" s="37"/>
      <c r="GA910" s="194"/>
      <c r="GB910" s="194"/>
      <c r="GC910" s="194"/>
      <c r="GD910" s="194"/>
      <c r="GE910" s="194"/>
      <c r="GF910" s="194"/>
      <c r="GG910" s="194"/>
      <c r="GH910" s="194"/>
      <c r="GI910" s="194"/>
      <c r="GJ910" s="194"/>
      <c r="GK910" s="194"/>
      <c r="GL910" s="194"/>
      <c r="GM910" s="194">
        <f t="shared" si="83"/>
        <v>0</v>
      </c>
      <c r="GN910" s="194">
        <f t="shared" si="84"/>
        <v>0</v>
      </c>
      <c r="GO910" s="194"/>
      <c r="GP910" s="194"/>
      <c r="GQ910" s="194"/>
      <c r="GR910" s="194"/>
      <c r="GS910" s="194"/>
      <c r="GT910" s="194"/>
      <c r="GU910" s="194"/>
      <c r="GV910" s="194"/>
      <c r="GW910" s="194"/>
      <c r="GX910" s="194">
        <f t="shared" si="85"/>
        <v>0</v>
      </c>
      <c r="GY910" s="194"/>
      <c r="GZ910" s="194"/>
      <c r="HA910" s="194"/>
      <c r="HB910" s="194"/>
      <c r="HC910" s="194"/>
      <c r="HD910" s="194"/>
      <c r="HE910" s="194"/>
      <c r="HF910" s="194"/>
      <c r="HG910" s="194"/>
      <c r="HH910" s="194"/>
      <c r="HI910" s="194"/>
      <c r="HJ910" s="194"/>
      <c r="HK910" s="194"/>
      <c r="HL910" s="194"/>
      <c r="HM910" s="194"/>
      <c r="HN910" s="194"/>
      <c r="HO910" s="194"/>
      <c r="HP910" s="194"/>
      <c r="HQ910" s="194"/>
      <c r="HR910" s="194"/>
      <c r="HS910" s="194"/>
      <c r="HT910" s="194"/>
      <c r="HU910" s="194"/>
    </row>
    <row r="911" spans="1:229" x14ac:dyDescent="0.25">
      <c r="A911" s="17"/>
      <c r="B911" s="18"/>
      <c r="C911" s="18"/>
      <c r="D911" s="19"/>
      <c r="E911" s="18"/>
      <c r="F911" s="18"/>
      <c r="G911" s="36"/>
      <c r="H911" s="36"/>
      <c r="I911" s="36"/>
      <c r="J911" s="38"/>
      <c r="K911" s="38"/>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c r="CT911" s="37"/>
      <c r="CU911" s="37"/>
      <c r="CV911" s="37"/>
      <c r="CW911" s="37"/>
      <c r="CX911" s="37"/>
      <c r="CY911" s="37"/>
      <c r="CZ911" s="37"/>
      <c r="DA911" s="37"/>
      <c r="DB911" s="37"/>
      <c r="DC911" s="37"/>
      <c r="DD911" s="37"/>
      <c r="DE911" s="37"/>
      <c r="DF911" s="37"/>
      <c r="DG911" s="37"/>
      <c r="DH911" s="37"/>
      <c r="DI911" s="37"/>
      <c r="DJ911" s="37"/>
      <c r="DK911" s="37"/>
      <c r="DL911" s="37"/>
      <c r="DM911" s="37"/>
      <c r="DN911" s="37"/>
      <c r="DO911" s="37"/>
      <c r="DP911" s="37"/>
      <c r="DQ911" s="37"/>
      <c r="DR911" s="37"/>
      <c r="DS911" s="37"/>
      <c r="DT911" s="37"/>
      <c r="DU911" s="37"/>
      <c r="DV911" s="37"/>
      <c r="DW911" s="37"/>
      <c r="DX911" s="37"/>
      <c r="DY911" s="37"/>
      <c r="DZ911" s="37"/>
      <c r="EA911" s="37"/>
      <c r="EB911" s="37"/>
      <c r="EC911" s="37"/>
      <c r="ED911" s="37"/>
      <c r="EE911" s="37"/>
      <c r="EF911" s="37"/>
      <c r="EG911" s="37"/>
      <c r="EH911" s="37"/>
      <c r="EI911" s="37"/>
      <c r="EJ911" s="37"/>
      <c r="EK911" s="37"/>
      <c r="EL911" s="37"/>
      <c r="EM911" s="37"/>
      <c r="EN911" s="37"/>
      <c r="EO911" s="37"/>
      <c r="EP911" s="37"/>
      <c r="EQ911" s="37"/>
      <c r="ER911" s="37"/>
      <c r="ES911" s="37"/>
      <c r="ET911" s="37"/>
      <c r="EU911" s="37"/>
      <c r="EV911" s="37"/>
      <c r="EW911" s="37"/>
      <c r="EX911" s="37"/>
      <c r="EY911" s="37"/>
      <c r="EZ911" s="37"/>
      <c r="FA911" s="37"/>
      <c r="FB911" s="37"/>
      <c r="FC911" s="37"/>
      <c r="FD911" s="37"/>
      <c r="FE911" s="37"/>
      <c r="FF911" s="37"/>
      <c r="FG911" s="37"/>
      <c r="FH911" s="37"/>
      <c r="FI911" s="37"/>
      <c r="FJ911" s="37"/>
      <c r="FK911" s="37"/>
      <c r="FL911" s="37"/>
      <c r="FM911" s="37"/>
      <c r="FN911" s="37"/>
      <c r="FO911" s="37"/>
      <c r="FP911" s="37"/>
      <c r="FQ911" s="37"/>
      <c r="FR911" s="37"/>
      <c r="FS911" s="37"/>
      <c r="FT911" s="37"/>
      <c r="FU911" s="37"/>
      <c r="FV911" s="37"/>
      <c r="FW911" s="37"/>
      <c r="FX911" s="37"/>
      <c r="FY911" s="37"/>
      <c r="FZ911" s="37"/>
      <c r="GA911" s="194"/>
      <c r="GB911" s="194"/>
      <c r="GC911" s="194"/>
      <c r="GD911" s="194"/>
      <c r="GE911" s="194"/>
      <c r="GF911" s="194"/>
      <c r="GG911" s="194"/>
      <c r="GH911" s="194"/>
      <c r="GI911" s="194"/>
      <c r="GJ911" s="194"/>
      <c r="GK911" s="194"/>
      <c r="GL911" s="194"/>
      <c r="GM911" s="194">
        <f t="shared" si="83"/>
        <v>0</v>
      </c>
      <c r="GN911" s="194">
        <f t="shared" si="84"/>
        <v>0</v>
      </c>
      <c r="GO911" s="194"/>
      <c r="GP911" s="194"/>
      <c r="GQ911" s="194"/>
      <c r="GR911" s="194"/>
      <c r="GS911" s="194"/>
      <c r="GT911" s="194"/>
      <c r="GU911" s="194"/>
      <c r="GV911" s="194"/>
      <c r="GW911" s="194"/>
      <c r="GX911" s="194">
        <f t="shared" si="85"/>
        <v>0</v>
      </c>
      <c r="GY911" s="194"/>
      <c r="GZ911" s="194"/>
      <c r="HA911" s="194"/>
      <c r="HB911" s="194"/>
      <c r="HC911" s="194"/>
      <c r="HD911" s="194"/>
      <c r="HE911" s="194"/>
      <c r="HF911" s="194"/>
      <c r="HG911" s="194"/>
      <c r="HH911" s="194"/>
      <c r="HI911" s="194"/>
      <c r="HJ911" s="194"/>
      <c r="HK911" s="194"/>
      <c r="HL911" s="194"/>
      <c r="HM911" s="194"/>
      <c r="HN911" s="194"/>
      <c r="HO911" s="194"/>
      <c r="HP911" s="194"/>
      <c r="HQ911" s="194"/>
      <c r="HR911" s="194"/>
      <c r="HS911" s="194"/>
      <c r="HT911" s="194"/>
      <c r="HU911" s="194"/>
    </row>
    <row r="912" spans="1:229" x14ac:dyDescent="0.25">
      <c r="A912" s="17"/>
      <c r="B912" s="18"/>
      <c r="C912" s="18"/>
      <c r="D912" s="19"/>
      <c r="E912" s="18"/>
      <c r="F912" s="18"/>
      <c r="G912" s="36"/>
      <c r="H912" s="36"/>
      <c r="I912" s="36"/>
      <c r="J912" s="38"/>
      <c r="K912" s="38"/>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c r="CT912" s="37"/>
      <c r="CU912" s="37"/>
      <c r="CV912" s="37"/>
      <c r="CW912" s="37"/>
      <c r="CX912" s="37"/>
      <c r="CY912" s="37"/>
      <c r="CZ912" s="37"/>
      <c r="DA912" s="37"/>
      <c r="DB912" s="37"/>
      <c r="DC912" s="37"/>
      <c r="DD912" s="37"/>
      <c r="DE912" s="37"/>
      <c r="DF912" s="37"/>
      <c r="DG912" s="37"/>
      <c r="DH912" s="37"/>
      <c r="DI912" s="37"/>
      <c r="DJ912" s="37"/>
      <c r="DK912" s="37"/>
      <c r="DL912" s="37"/>
      <c r="DM912" s="37"/>
      <c r="DN912" s="37"/>
      <c r="DO912" s="37"/>
      <c r="DP912" s="37"/>
      <c r="DQ912" s="37"/>
      <c r="DR912" s="37"/>
      <c r="DS912" s="37"/>
      <c r="DT912" s="37"/>
      <c r="DU912" s="37"/>
      <c r="DV912" s="37"/>
      <c r="DW912" s="37"/>
      <c r="DX912" s="37"/>
      <c r="DY912" s="37"/>
      <c r="DZ912" s="37"/>
      <c r="EA912" s="37"/>
      <c r="EB912" s="37"/>
      <c r="EC912" s="37"/>
      <c r="ED912" s="37"/>
      <c r="EE912" s="37"/>
      <c r="EF912" s="37"/>
      <c r="EG912" s="37"/>
      <c r="EH912" s="37"/>
      <c r="EI912" s="37"/>
      <c r="EJ912" s="37"/>
      <c r="EK912" s="37"/>
      <c r="EL912" s="37"/>
      <c r="EM912" s="37"/>
      <c r="EN912" s="37"/>
      <c r="EO912" s="37"/>
      <c r="EP912" s="37"/>
      <c r="EQ912" s="37"/>
      <c r="ER912" s="37"/>
      <c r="ES912" s="37"/>
      <c r="ET912" s="37"/>
      <c r="EU912" s="37"/>
      <c r="EV912" s="37"/>
      <c r="EW912" s="37"/>
      <c r="EX912" s="37"/>
      <c r="EY912" s="37"/>
      <c r="EZ912" s="37"/>
      <c r="FA912" s="37"/>
      <c r="FB912" s="37"/>
      <c r="FC912" s="37"/>
      <c r="FD912" s="37"/>
      <c r="FE912" s="37"/>
      <c r="FF912" s="37"/>
      <c r="FG912" s="37"/>
      <c r="FH912" s="37"/>
      <c r="FI912" s="37"/>
      <c r="FJ912" s="37"/>
      <c r="FK912" s="37"/>
      <c r="FL912" s="37"/>
      <c r="FM912" s="37"/>
      <c r="FN912" s="37"/>
      <c r="FO912" s="37"/>
      <c r="FP912" s="37"/>
      <c r="FQ912" s="37"/>
      <c r="FR912" s="37"/>
      <c r="FS912" s="37"/>
      <c r="FT912" s="37"/>
      <c r="FU912" s="37"/>
      <c r="FV912" s="37"/>
      <c r="FW912" s="37"/>
      <c r="FX912" s="37"/>
      <c r="FY912" s="37"/>
      <c r="FZ912" s="37"/>
      <c r="GA912" s="194"/>
      <c r="GB912" s="194"/>
      <c r="GC912" s="194"/>
      <c r="GD912" s="194"/>
      <c r="GE912" s="194"/>
      <c r="GF912" s="194"/>
      <c r="GG912" s="194"/>
      <c r="GH912" s="194"/>
      <c r="GI912" s="194"/>
      <c r="GJ912" s="194"/>
      <c r="GK912" s="194"/>
      <c r="GL912" s="194"/>
      <c r="GM912" s="194">
        <f t="shared" si="83"/>
        <v>0</v>
      </c>
      <c r="GN912" s="194">
        <f t="shared" si="84"/>
        <v>0</v>
      </c>
      <c r="GO912" s="194"/>
      <c r="GP912" s="194"/>
      <c r="GQ912" s="194"/>
      <c r="GR912" s="194"/>
      <c r="GS912" s="194"/>
      <c r="GT912" s="194"/>
      <c r="GU912" s="194"/>
      <c r="GV912" s="194"/>
      <c r="GW912" s="194"/>
      <c r="GX912" s="194">
        <f t="shared" si="85"/>
        <v>0</v>
      </c>
      <c r="GY912" s="194"/>
      <c r="GZ912" s="194"/>
      <c r="HA912" s="194"/>
      <c r="HB912" s="194"/>
      <c r="HC912" s="194"/>
      <c r="HD912" s="194"/>
      <c r="HE912" s="194"/>
      <c r="HF912" s="194"/>
      <c r="HG912" s="194"/>
      <c r="HH912" s="194"/>
      <c r="HI912" s="194"/>
      <c r="HJ912" s="194"/>
      <c r="HK912" s="194"/>
      <c r="HL912" s="194"/>
      <c r="HM912" s="194"/>
      <c r="HN912" s="194"/>
      <c r="HO912" s="194"/>
      <c r="HP912" s="194"/>
      <c r="HQ912" s="194"/>
      <c r="HR912" s="194"/>
      <c r="HS912" s="194"/>
      <c r="HT912" s="194"/>
      <c r="HU912" s="194"/>
    </row>
    <row r="913" spans="1:229" x14ac:dyDescent="0.25">
      <c r="A913" s="17"/>
      <c r="B913" s="18"/>
      <c r="C913" s="18"/>
      <c r="D913" s="19"/>
      <c r="E913" s="18"/>
      <c r="F913" s="18"/>
      <c r="G913" s="36"/>
      <c r="H913" s="36"/>
      <c r="I913" s="36"/>
      <c r="J913" s="38"/>
      <c r="K913" s="38"/>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U913" s="37"/>
      <c r="CV913" s="37"/>
      <c r="CW913" s="37"/>
      <c r="CX913" s="37"/>
      <c r="CY913" s="37"/>
      <c r="CZ913" s="37"/>
      <c r="DA913" s="37"/>
      <c r="DB913" s="37"/>
      <c r="DC913" s="37"/>
      <c r="DD913" s="37"/>
      <c r="DE913" s="37"/>
      <c r="DF913" s="37"/>
      <c r="DG913" s="37"/>
      <c r="DH913" s="37"/>
      <c r="DI913" s="37"/>
      <c r="DJ913" s="37"/>
      <c r="DK913" s="37"/>
      <c r="DL913" s="37"/>
      <c r="DM913" s="37"/>
      <c r="DN913" s="37"/>
      <c r="DO913" s="37"/>
      <c r="DP913" s="37"/>
      <c r="DQ913" s="37"/>
      <c r="DR913" s="37"/>
      <c r="DS913" s="37"/>
      <c r="DT913" s="37"/>
      <c r="DU913" s="37"/>
      <c r="DV913" s="37"/>
      <c r="DW913" s="37"/>
      <c r="DX913" s="37"/>
      <c r="DY913" s="37"/>
      <c r="DZ913" s="37"/>
      <c r="EA913" s="37"/>
      <c r="EB913" s="37"/>
      <c r="EC913" s="37"/>
      <c r="ED913" s="37"/>
      <c r="EE913" s="37"/>
      <c r="EF913" s="37"/>
      <c r="EG913" s="37"/>
      <c r="EH913" s="37"/>
      <c r="EI913" s="37"/>
      <c r="EJ913" s="37"/>
      <c r="EK913" s="37"/>
      <c r="EL913" s="37"/>
      <c r="EM913" s="37"/>
      <c r="EN913" s="37"/>
      <c r="EO913" s="37"/>
      <c r="EP913" s="37"/>
      <c r="EQ913" s="37"/>
      <c r="ER913" s="37"/>
      <c r="ES913" s="37"/>
      <c r="ET913" s="37"/>
      <c r="EU913" s="37"/>
      <c r="EV913" s="37"/>
      <c r="EW913" s="37"/>
      <c r="EX913" s="37"/>
      <c r="EY913" s="37"/>
      <c r="EZ913" s="37"/>
      <c r="FA913" s="37"/>
      <c r="FB913" s="37"/>
      <c r="FC913" s="37"/>
      <c r="FD913" s="37"/>
      <c r="FE913" s="37"/>
      <c r="FF913" s="37"/>
      <c r="FG913" s="37"/>
      <c r="FH913" s="37"/>
      <c r="FI913" s="37"/>
      <c r="FJ913" s="37"/>
      <c r="FK913" s="37"/>
      <c r="FL913" s="37"/>
      <c r="FM913" s="37"/>
      <c r="FN913" s="37"/>
      <c r="FO913" s="37"/>
      <c r="FP913" s="37"/>
      <c r="FQ913" s="37"/>
      <c r="FR913" s="37"/>
      <c r="FS913" s="37"/>
      <c r="FT913" s="37"/>
      <c r="FU913" s="37"/>
      <c r="FV913" s="37"/>
      <c r="FW913" s="37"/>
      <c r="FX913" s="37"/>
      <c r="FY913" s="37"/>
      <c r="FZ913" s="37"/>
      <c r="GA913" s="194"/>
      <c r="GB913" s="194"/>
      <c r="GC913" s="194"/>
      <c r="GD913" s="194"/>
      <c r="GE913" s="194"/>
      <c r="GF913" s="194"/>
      <c r="GG913" s="194"/>
      <c r="GH913" s="194"/>
      <c r="GI913" s="194"/>
      <c r="GJ913" s="194"/>
      <c r="GK913" s="194"/>
      <c r="GL913" s="194"/>
      <c r="GM913" s="194">
        <f t="shared" si="83"/>
        <v>0</v>
      </c>
      <c r="GN913" s="194">
        <f t="shared" si="84"/>
        <v>0</v>
      </c>
      <c r="GO913" s="194"/>
      <c r="GP913" s="194"/>
      <c r="GQ913" s="194"/>
      <c r="GR913" s="194"/>
      <c r="GS913" s="194"/>
      <c r="GT913" s="194"/>
      <c r="GU913" s="194"/>
      <c r="GV913" s="194"/>
      <c r="GW913" s="194"/>
      <c r="GX913" s="194">
        <f t="shared" si="85"/>
        <v>0</v>
      </c>
      <c r="GY913" s="194"/>
      <c r="GZ913" s="194"/>
      <c r="HA913" s="194"/>
      <c r="HB913" s="194"/>
      <c r="HC913" s="194"/>
      <c r="HD913" s="194"/>
      <c r="HE913" s="194"/>
      <c r="HF913" s="194"/>
      <c r="HG913" s="194"/>
      <c r="HH913" s="194"/>
      <c r="HI913" s="194"/>
      <c r="HJ913" s="194"/>
      <c r="HK913" s="194"/>
      <c r="HL913" s="194"/>
      <c r="HM913" s="194"/>
      <c r="HN913" s="194"/>
      <c r="HO913" s="194"/>
      <c r="HP913" s="194"/>
      <c r="HQ913" s="194"/>
      <c r="HR913" s="194"/>
      <c r="HS913" s="194"/>
      <c r="HT913" s="194"/>
      <c r="HU913" s="194"/>
    </row>
    <row r="914" spans="1:229" x14ac:dyDescent="0.25">
      <c r="A914" s="17"/>
      <c r="B914" s="18"/>
      <c r="C914" s="18"/>
      <c r="D914" s="19"/>
      <c r="E914" s="18"/>
      <c r="F914" s="18"/>
      <c r="G914" s="36"/>
      <c r="H914" s="36"/>
      <c r="I914" s="36"/>
      <c r="J914" s="38"/>
      <c r="K914" s="38"/>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U914" s="37"/>
      <c r="CV914" s="37"/>
      <c r="CW914" s="37"/>
      <c r="CX914" s="37"/>
      <c r="CY914" s="37"/>
      <c r="CZ914" s="37"/>
      <c r="DA914" s="37"/>
      <c r="DB914" s="37"/>
      <c r="DC914" s="37"/>
      <c r="DD914" s="37"/>
      <c r="DE914" s="37"/>
      <c r="DF914" s="37"/>
      <c r="DG914" s="37"/>
      <c r="DH914" s="37"/>
      <c r="DI914" s="37"/>
      <c r="DJ914" s="37"/>
      <c r="DK914" s="37"/>
      <c r="DL914" s="37"/>
      <c r="DM914" s="37"/>
      <c r="DN914" s="37"/>
      <c r="DO914" s="37"/>
      <c r="DP914" s="37"/>
      <c r="DQ914" s="37"/>
      <c r="DR914" s="37"/>
      <c r="DS914" s="37"/>
      <c r="DT914" s="37"/>
      <c r="DU914" s="37"/>
      <c r="DV914" s="37"/>
      <c r="DW914" s="37"/>
      <c r="DX914" s="37"/>
      <c r="DY914" s="37"/>
      <c r="DZ914" s="37"/>
      <c r="EA914" s="37"/>
      <c r="EB914" s="37"/>
      <c r="EC914" s="37"/>
      <c r="ED914" s="37"/>
      <c r="EE914" s="37"/>
      <c r="EF914" s="37"/>
      <c r="EG914" s="37"/>
      <c r="EH914" s="37"/>
      <c r="EI914" s="37"/>
      <c r="EJ914" s="37"/>
      <c r="EK914" s="37"/>
      <c r="EL914" s="37"/>
      <c r="EM914" s="37"/>
      <c r="EN914" s="37"/>
      <c r="EO914" s="37"/>
      <c r="EP914" s="37"/>
      <c r="EQ914" s="37"/>
      <c r="ER914" s="37"/>
      <c r="ES914" s="37"/>
      <c r="ET914" s="37"/>
      <c r="EU914" s="37"/>
      <c r="EV914" s="37"/>
      <c r="EW914" s="37"/>
      <c r="EX914" s="37"/>
      <c r="EY914" s="37"/>
      <c r="EZ914" s="37"/>
      <c r="FA914" s="37"/>
      <c r="FB914" s="37"/>
      <c r="FC914" s="37"/>
      <c r="FD914" s="37"/>
      <c r="FE914" s="37"/>
      <c r="FF914" s="37"/>
      <c r="FG914" s="37"/>
      <c r="FH914" s="37"/>
      <c r="FI914" s="37"/>
      <c r="FJ914" s="37"/>
      <c r="FK914" s="37"/>
      <c r="FL914" s="37"/>
      <c r="FM914" s="37"/>
      <c r="FN914" s="37"/>
      <c r="FO914" s="37"/>
      <c r="FP914" s="37"/>
      <c r="FQ914" s="37"/>
      <c r="FR914" s="37"/>
      <c r="FS914" s="37"/>
      <c r="FT914" s="37"/>
      <c r="FU914" s="37"/>
      <c r="FV914" s="37"/>
      <c r="FW914" s="37"/>
      <c r="FX914" s="37"/>
      <c r="FY914" s="37"/>
      <c r="FZ914" s="37"/>
      <c r="GA914" s="194"/>
      <c r="GB914" s="194"/>
      <c r="GC914" s="194"/>
      <c r="GD914" s="194"/>
      <c r="GE914" s="194"/>
      <c r="GF914" s="194"/>
      <c r="GG914" s="194"/>
      <c r="GH914" s="194"/>
      <c r="GI914" s="194"/>
      <c r="GJ914" s="194"/>
      <c r="GK914" s="194"/>
      <c r="GL914" s="194"/>
      <c r="GM914" s="194">
        <f t="shared" si="83"/>
        <v>0</v>
      </c>
      <c r="GN914" s="194">
        <f t="shared" si="84"/>
        <v>0</v>
      </c>
      <c r="GO914" s="194"/>
      <c r="GP914" s="194"/>
      <c r="GQ914" s="194"/>
      <c r="GR914" s="194"/>
      <c r="GS914" s="194"/>
      <c r="GT914" s="194"/>
      <c r="GU914" s="194"/>
      <c r="GV914" s="194"/>
      <c r="GW914" s="194"/>
      <c r="GX914" s="194">
        <f t="shared" si="85"/>
        <v>0</v>
      </c>
      <c r="GY914" s="194"/>
      <c r="GZ914" s="194"/>
      <c r="HA914" s="194"/>
      <c r="HB914" s="194"/>
      <c r="HC914" s="194"/>
      <c r="HD914" s="194"/>
      <c r="HE914" s="194"/>
      <c r="HF914" s="194"/>
      <c r="HG914" s="194"/>
      <c r="HH914" s="194"/>
      <c r="HI914" s="194"/>
      <c r="HJ914" s="194"/>
      <c r="HK914" s="194"/>
      <c r="HL914" s="194"/>
      <c r="HM914" s="194"/>
      <c r="HN914" s="194"/>
      <c r="HO914" s="194"/>
      <c r="HP914" s="194"/>
      <c r="HQ914" s="194"/>
      <c r="HR914" s="194"/>
      <c r="HS914" s="194"/>
      <c r="HT914" s="194"/>
      <c r="HU914" s="194"/>
    </row>
    <row r="915" spans="1:229" x14ac:dyDescent="0.25">
      <c r="A915" s="17"/>
      <c r="B915" s="18"/>
      <c r="C915" s="18"/>
      <c r="D915" s="19"/>
      <c r="E915" s="18"/>
      <c r="F915" s="18"/>
      <c r="G915" s="36"/>
      <c r="H915" s="36"/>
      <c r="I915" s="36"/>
      <c r="J915" s="38"/>
      <c r="K915" s="38"/>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U915" s="37"/>
      <c r="CV915" s="37"/>
      <c r="CW915" s="37"/>
      <c r="CX915" s="37"/>
      <c r="CY915" s="37"/>
      <c r="CZ915" s="37"/>
      <c r="DA915" s="37"/>
      <c r="DB915" s="37"/>
      <c r="DC915" s="37"/>
      <c r="DD915" s="37"/>
      <c r="DE915" s="37"/>
      <c r="DF915" s="37"/>
      <c r="DG915" s="37"/>
      <c r="DH915" s="37"/>
      <c r="DI915" s="37"/>
      <c r="DJ915" s="37"/>
      <c r="DK915" s="37"/>
      <c r="DL915" s="37"/>
      <c r="DM915" s="37"/>
      <c r="DN915" s="37"/>
      <c r="DO915" s="37"/>
      <c r="DP915" s="37"/>
      <c r="DQ915" s="37"/>
      <c r="DR915" s="37"/>
      <c r="DS915" s="37"/>
      <c r="DT915" s="37"/>
      <c r="DU915" s="37"/>
      <c r="DV915" s="37"/>
      <c r="DW915" s="37"/>
      <c r="DX915" s="37"/>
      <c r="DY915" s="37"/>
      <c r="DZ915" s="37"/>
      <c r="EA915" s="37"/>
      <c r="EB915" s="37"/>
      <c r="EC915" s="37"/>
      <c r="ED915" s="37"/>
      <c r="EE915" s="37"/>
      <c r="EF915" s="37"/>
      <c r="EG915" s="37"/>
      <c r="EH915" s="37"/>
      <c r="EI915" s="37"/>
      <c r="EJ915" s="37"/>
      <c r="EK915" s="37"/>
      <c r="EL915" s="37"/>
      <c r="EM915" s="37"/>
      <c r="EN915" s="37"/>
      <c r="EO915" s="37"/>
      <c r="EP915" s="37"/>
      <c r="EQ915" s="37"/>
      <c r="ER915" s="37"/>
      <c r="ES915" s="37"/>
      <c r="ET915" s="37"/>
      <c r="EU915" s="37"/>
      <c r="EV915" s="37"/>
      <c r="EW915" s="37"/>
      <c r="EX915" s="37"/>
      <c r="EY915" s="37"/>
      <c r="EZ915" s="37"/>
      <c r="FA915" s="37"/>
      <c r="FB915" s="37"/>
      <c r="FC915" s="37"/>
      <c r="FD915" s="37"/>
      <c r="FE915" s="37"/>
      <c r="FF915" s="37"/>
      <c r="FG915" s="37"/>
      <c r="FH915" s="37"/>
      <c r="FI915" s="37"/>
      <c r="FJ915" s="37"/>
      <c r="FK915" s="37"/>
      <c r="FL915" s="37"/>
      <c r="FM915" s="37"/>
      <c r="FN915" s="37"/>
      <c r="FO915" s="37"/>
      <c r="FP915" s="37"/>
      <c r="FQ915" s="37"/>
      <c r="FR915" s="37"/>
      <c r="FS915" s="37"/>
      <c r="FT915" s="37"/>
      <c r="FU915" s="37"/>
      <c r="FV915" s="37"/>
      <c r="FW915" s="37"/>
      <c r="FX915" s="37"/>
      <c r="FY915" s="37"/>
      <c r="FZ915" s="37"/>
      <c r="GA915" s="194"/>
      <c r="GB915" s="194"/>
      <c r="GC915" s="194"/>
      <c r="GD915" s="194"/>
      <c r="GE915" s="194"/>
      <c r="GF915" s="194"/>
      <c r="GG915" s="194"/>
      <c r="GH915" s="194"/>
      <c r="GI915" s="194"/>
      <c r="GJ915" s="194"/>
      <c r="GK915" s="194"/>
      <c r="GL915" s="194"/>
      <c r="GM915" s="194">
        <f t="shared" si="83"/>
        <v>0</v>
      </c>
      <c r="GN915" s="194">
        <f t="shared" si="84"/>
        <v>0</v>
      </c>
      <c r="GO915" s="194"/>
      <c r="GP915" s="194"/>
      <c r="GQ915" s="194"/>
      <c r="GR915" s="194"/>
      <c r="GS915" s="194"/>
      <c r="GT915" s="194"/>
      <c r="GU915" s="194"/>
      <c r="GV915" s="194"/>
      <c r="GW915" s="194"/>
      <c r="GX915" s="194">
        <f t="shared" si="85"/>
        <v>0</v>
      </c>
      <c r="GY915" s="194"/>
      <c r="GZ915" s="194"/>
      <c r="HA915" s="194"/>
      <c r="HB915" s="194"/>
      <c r="HC915" s="194"/>
      <c r="HD915" s="194"/>
      <c r="HE915" s="194"/>
      <c r="HF915" s="194"/>
      <c r="HG915" s="194"/>
      <c r="HH915" s="194"/>
      <c r="HI915" s="194"/>
      <c r="HJ915" s="194"/>
      <c r="HK915" s="194"/>
      <c r="HL915" s="194"/>
      <c r="HM915" s="194"/>
      <c r="HN915" s="194"/>
      <c r="HO915" s="194"/>
      <c r="HP915" s="194"/>
      <c r="HQ915" s="194"/>
      <c r="HR915" s="194"/>
      <c r="HS915" s="194"/>
      <c r="HT915" s="194"/>
      <c r="HU915" s="194"/>
    </row>
    <row r="916" spans="1:229" x14ac:dyDescent="0.25">
      <c r="A916" s="17"/>
      <c r="B916" s="18"/>
      <c r="C916" s="18"/>
      <c r="D916" s="19"/>
      <c r="E916" s="18"/>
      <c r="F916" s="18"/>
      <c r="G916" s="36"/>
      <c r="H916" s="36"/>
      <c r="I916" s="36"/>
      <c r="J916" s="38"/>
      <c r="K916" s="38"/>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U916" s="37"/>
      <c r="CV916" s="37"/>
      <c r="CW916" s="37"/>
      <c r="CX916" s="37"/>
      <c r="CY916" s="37"/>
      <c r="CZ916" s="37"/>
      <c r="DA916" s="37"/>
      <c r="DB916" s="37"/>
      <c r="DC916" s="37"/>
      <c r="DD916" s="37"/>
      <c r="DE916" s="37"/>
      <c r="DF916" s="37"/>
      <c r="DG916" s="37"/>
      <c r="DH916" s="37"/>
      <c r="DI916" s="37"/>
      <c r="DJ916" s="37"/>
      <c r="DK916" s="37"/>
      <c r="DL916" s="37"/>
      <c r="DM916" s="37"/>
      <c r="DN916" s="37"/>
      <c r="DO916" s="37"/>
      <c r="DP916" s="37"/>
      <c r="DQ916" s="37"/>
      <c r="DR916" s="37"/>
      <c r="DS916" s="37"/>
      <c r="DT916" s="37"/>
      <c r="DU916" s="37"/>
      <c r="DV916" s="37"/>
      <c r="DW916" s="37"/>
      <c r="DX916" s="37"/>
      <c r="DY916" s="37"/>
      <c r="DZ916" s="37"/>
      <c r="EA916" s="37"/>
      <c r="EB916" s="37"/>
      <c r="EC916" s="37"/>
      <c r="ED916" s="37"/>
      <c r="EE916" s="37"/>
      <c r="EF916" s="37"/>
      <c r="EG916" s="37"/>
      <c r="EH916" s="37"/>
      <c r="EI916" s="37"/>
      <c r="EJ916" s="37"/>
      <c r="EK916" s="37"/>
      <c r="EL916" s="37"/>
      <c r="EM916" s="37"/>
      <c r="EN916" s="37"/>
      <c r="EO916" s="37"/>
      <c r="EP916" s="37"/>
      <c r="EQ916" s="37"/>
      <c r="ER916" s="37"/>
      <c r="ES916" s="37"/>
      <c r="ET916" s="37"/>
      <c r="EU916" s="37"/>
      <c r="EV916" s="37"/>
      <c r="EW916" s="37"/>
      <c r="EX916" s="37"/>
      <c r="EY916" s="37"/>
      <c r="EZ916" s="37"/>
      <c r="FA916" s="37"/>
      <c r="FB916" s="37"/>
      <c r="FC916" s="37"/>
      <c r="FD916" s="37"/>
      <c r="FE916" s="37"/>
      <c r="FF916" s="37"/>
      <c r="FG916" s="37"/>
      <c r="FH916" s="37"/>
      <c r="FI916" s="37"/>
      <c r="FJ916" s="37"/>
      <c r="FK916" s="37"/>
      <c r="FL916" s="37"/>
      <c r="FM916" s="37"/>
      <c r="FN916" s="37"/>
      <c r="FO916" s="37"/>
      <c r="FP916" s="37"/>
      <c r="FQ916" s="37"/>
      <c r="FR916" s="37"/>
      <c r="FS916" s="37"/>
      <c r="FT916" s="37"/>
      <c r="FU916" s="37"/>
      <c r="FV916" s="37"/>
      <c r="FW916" s="37"/>
      <c r="FX916" s="37"/>
      <c r="FY916" s="37"/>
      <c r="FZ916" s="37"/>
      <c r="GA916" s="194"/>
      <c r="GB916" s="194"/>
      <c r="GC916" s="194"/>
      <c r="GD916" s="194"/>
      <c r="GE916" s="194"/>
      <c r="GF916" s="194"/>
      <c r="GG916" s="194"/>
      <c r="GH916" s="194"/>
      <c r="GI916" s="194"/>
      <c r="GJ916" s="194"/>
      <c r="GK916" s="194"/>
      <c r="GL916" s="194"/>
      <c r="GM916" s="194">
        <f t="shared" si="83"/>
        <v>0</v>
      </c>
      <c r="GN916" s="194">
        <f t="shared" si="84"/>
        <v>0</v>
      </c>
      <c r="GO916" s="194"/>
      <c r="GP916" s="194"/>
      <c r="GQ916" s="194"/>
      <c r="GR916" s="194"/>
      <c r="GS916" s="194"/>
      <c r="GT916" s="194"/>
      <c r="GU916" s="194"/>
      <c r="GV916" s="194"/>
      <c r="GW916" s="194"/>
      <c r="GX916" s="194">
        <f t="shared" si="85"/>
        <v>0</v>
      </c>
      <c r="GY916" s="194"/>
      <c r="GZ916" s="194"/>
      <c r="HA916" s="194"/>
      <c r="HB916" s="194"/>
      <c r="HC916" s="194"/>
      <c r="HD916" s="194"/>
      <c r="HE916" s="194"/>
      <c r="HF916" s="194"/>
      <c r="HG916" s="194"/>
      <c r="HH916" s="194"/>
      <c r="HI916" s="194"/>
      <c r="HJ916" s="194"/>
      <c r="HK916" s="194"/>
      <c r="HL916" s="194"/>
      <c r="HM916" s="194"/>
      <c r="HN916" s="194"/>
      <c r="HO916" s="194"/>
      <c r="HP916" s="194"/>
      <c r="HQ916" s="194"/>
      <c r="HR916" s="194"/>
      <c r="HS916" s="194"/>
      <c r="HT916" s="194"/>
      <c r="HU916" s="194"/>
    </row>
    <row r="917" spans="1:229" x14ac:dyDescent="0.25">
      <c r="A917" s="17"/>
      <c r="B917" s="18"/>
      <c r="C917" s="18"/>
      <c r="D917" s="19"/>
      <c r="E917" s="18"/>
      <c r="F917" s="18"/>
      <c r="G917" s="36"/>
      <c r="H917" s="36"/>
      <c r="I917" s="36"/>
      <c r="J917" s="38"/>
      <c r="K917" s="38"/>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c r="CT917" s="37"/>
      <c r="CU917" s="37"/>
      <c r="CV917" s="37"/>
      <c r="CW917" s="37"/>
      <c r="CX917" s="37"/>
      <c r="CY917" s="37"/>
      <c r="CZ917" s="37"/>
      <c r="DA917" s="37"/>
      <c r="DB917" s="37"/>
      <c r="DC917" s="37"/>
      <c r="DD917" s="37"/>
      <c r="DE917" s="37"/>
      <c r="DF917" s="37"/>
      <c r="DG917" s="37"/>
      <c r="DH917" s="37"/>
      <c r="DI917" s="37"/>
      <c r="DJ917" s="37"/>
      <c r="DK917" s="37"/>
      <c r="DL917" s="37"/>
      <c r="DM917" s="37"/>
      <c r="DN917" s="37"/>
      <c r="DO917" s="37"/>
      <c r="DP917" s="37"/>
      <c r="DQ917" s="37"/>
      <c r="DR917" s="37"/>
      <c r="DS917" s="37"/>
      <c r="DT917" s="37"/>
      <c r="DU917" s="37"/>
      <c r="DV917" s="37"/>
      <c r="DW917" s="37"/>
      <c r="DX917" s="37"/>
      <c r="DY917" s="37"/>
      <c r="DZ917" s="37"/>
      <c r="EA917" s="37"/>
      <c r="EB917" s="37"/>
      <c r="EC917" s="37"/>
      <c r="ED917" s="37"/>
      <c r="EE917" s="37"/>
      <c r="EF917" s="37"/>
      <c r="EG917" s="37"/>
      <c r="EH917" s="37"/>
      <c r="EI917" s="37"/>
      <c r="EJ917" s="37"/>
      <c r="EK917" s="37"/>
      <c r="EL917" s="37"/>
      <c r="EM917" s="37"/>
      <c r="EN917" s="37"/>
      <c r="EO917" s="37"/>
      <c r="EP917" s="37"/>
      <c r="EQ917" s="37"/>
      <c r="ER917" s="37"/>
      <c r="ES917" s="37"/>
      <c r="ET917" s="37"/>
      <c r="EU917" s="37"/>
      <c r="EV917" s="37"/>
      <c r="EW917" s="37"/>
      <c r="EX917" s="37"/>
      <c r="EY917" s="37"/>
      <c r="EZ917" s="37"/>
      <c r="FA917" s="37"/>
      <c r="FB917" s="37"/>
      <c r="FC917" s="37"/>
      <c r="FD917" s="37"/>
      <c r="FE917" s="37"/>
      <c r="FF917" s="37"/>
      <c r="FG917" s="37"/>
      <c r="FH917" s="37"/>
      <c r="FI917" s="37"/>
      <c r="FJ917" s="37"/>
      <c r="FK917" s="37"/>
      <c r="FL917" s="37"/>
      <c r="FM917" s="37"/>
      <c r="FN917" s="37"/>
      <c r="FO917" s="37"/>
      <c r="FP917" s="37"/>
      <c r="FQ917" s="37"/>
      <c r="FR917" s="37"/>
      <c r="FS917" s="37"/>
      <c r="FT917" s="37"/>
      <c r="FU917" s="37"/>
      <c r="FV917" s="37"/>
      <c r="FW917" s="37"/>
      <c r="FX917" s="37"/>
      <c r="FY917" s="37"/>
      <c r="FZ917" s="37"/>
      <c r="GA917" s="194"/>
      <c r="GB917" s="194"/>
      <c r="GC917" s="194"/>
      <c r="GD917" s="194"/>
      <c r="GE917" s="194"/>
      <c r="GF917" s="194"/>
      <c r="GG917" s="194"/>
      <c r="GH917" s="194"/>
      <c r="GI917" s="194"/>
      <c r="GJ917" s="194"/>
      <c r="GK917" s="194"/>
      <c r="GL917" s="194"/>
      <c r="GM917" s="194">
        <f t="shared" si="83"/>
        <v>0</v>
      </c>
      <c r="GN917" s="194">
        <f t="shared" si="84"/>
        <v>0</v>
      </c>
      <c r="GO917" s="194"/>
      <c r="GP917" s="194"/>
      <c r="GQ917" s="194"/>
      <c r="GR917" s="194"/>
      <c r="GS917" s="194"/>
      <c r="GT917" s="194"/>
      <c r="GU917" s="194"/>
      <c r="GV917" s="194"/>
      <c r="GW917" s="194"/>
      <c r="GX917" s="194">
        <f t="shared" si="85"/>
        <v>0</v>
      </c>
      <c r="GY917" s="194"/>
      <c r="GZ917" s="194"/>
      <c r="HA917" s="194"/>
      <c r="HB917" s="194"/>
      <c r="HC917" s="194"/>
      <c r="HD917" s="194"/>
      <c r="HE917" s="194"/>
      <c r="HF917" s="194"/>
      <c r="HG917" s="194"/>
      <c r="HH917" s="194"/>
      <c r="HI917" s="194"/>
      <c r="HJ917" s="194"/>
      <c r="HK917" s="194"/>
      <c r="HL917" s="194"/>
      <c r="HM917" s="194"/>
      <c r="HN917" s="194"/>
      <c r="HO917" s="194"/>
      <c r="HP917" s="194"/>
      <c r="HQ917" s="194"/>
      <c r="HR917" s="194"/>
      <c r="HS917" s="194"/>
      <c r="HT917" s="194"/>
      <c r="HU917" s="194"/>
    </row>
    <row r="918" spans="1:229" x14ac:dyDescent="0.25">
      <c r="A918" s="17"/>
      <c r="B918" s="18"/>
      <c r="C918" s="18"/>
      <c r="D918" s="19"/>
      <c r="E918" s="18"/>
      <c r="F918" s="18"/>
      <c r="G918" s="36"/>
      <c r="H918" s="36"/>
      <c r="I918" s="36"/>
      <c r="J918" s="38"/>
      <c r="K918" s="38"/>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c r="CT918" s="37"/>
      <c r="CU918" s="37"/>
      <c r="CV918" s="37"/>
      <c r="CW918" s="37"/>
      <c r="CX918" s="37"/>
      <c r="CY918" s="37"/>
      <c r="CZ918" s="37"/>
      <c r="DA918" s="37"/>
      <c r="DB918" s="37"/>
      <c r="DC918" s="37"/>
      <c r="DD918" s="37"/>
      <c r="DE918" s="37"/>
      <c r="DF918" s="37"/>
      <c r="DG918" s="37"/>
      <c r="DH918" s="37"/>
      <c r="DI918" s="37"/>
      <c r="DJ918" s="37"/>
      <c r="DK918" s="37"/>
      <c r="DL918" s="37"/>
      <c r="DM918" s="37"/>
      <c r="DN918" s="37"/>
      <c r="DO918" s="37"/>
      <c r="DP918" s="37"/>
      <c r="DQ918" s="37"/>
      <c r="DR918" s="37"/>
      <c r="DS918" s="37"/>
      <c r="DT918" s="37"/>
      <c r="DU918" s="37"/>
      <c r="DV918" s="37"/>
      <c r="DW918" s="37"/>
      <c r="DX918" s="37"/>
      <c r="DY918" s="37"/>
      <c r="DZ918" s="37"/>
      <c r="EA918" s="37"/>
      <c r="EB918" s="37"/>
      <c r="EC918" s="37"/>
      <c r="ED918" s="37"/>
      <c r="EE918" s="37"/>
      <c r="EF918" s="37"/>
      <c r="EG918" s="37"/>
      <c r="EH918" s="37"/>
      <c r="EI918" s="37"/>
      <c r="EJ918" s="37"/>
      <c r="EK918" s="37"/>
      <c r="EL918" s="37"/>
      <c r="EM918" s="37"/>
      <c r="EN918" s="37"/>
      <c r="EO918" s="37"/>
      <c r="EP918" s="37"/>
      <c r="EQ918" s="37"/>
      <c r="ER918" s="37"/>
      <c r="ES918" s="37"/>
      <c r="ET918" s="37"/>
      <c r="EU918" s="37"/>
      <c r="EV918" s="37"/>
      <c r="EW918" s="37"/>
      <c r="EX918" s="37"/>
      <c r="EY918" s="37"/>
      <c r="EZ918" s="37"/>
      <c r="FA918" s="37"/>
      <c r="FB918" s="37"/>
      <c r="FC918" s="37"/>
      <c r="FD918" s="37"/>
      <c r="FE918" s="37"/>
      <c r="FF918" s="37"/>
      <c r="FG918" s="37"/>
      <c r="FH918" s="37"/>
      <c r="FI918" s="37"/>
      <c r="FJ918" s="37"/>
      <c r="FK918" s="37"/>
      <c r="FL918" s="37"/>
      <c r="FM918" s="37"/>
      <c r="FN918" s="37"/>
      <c r="FO918" s="37"/>
      <c r="FP918" s="37"/>
      <c r="FQ918" s="37"/>
      <c r="FR918" s="37"/>
      <c r="FS918" s="37"/>
      <c r="FT918" s="37"/>
      <c r="FU918" s="37"/>
      <c r="FV918" s="37"/>
      <c r="FW918" s="37"/>
      <c r="FX918" s="37"/>
      <c r="FY918" s="37"/>
      <c r="FZ918" s="37"/>
      <c r="GA918" s="194"/>
      <c r="GB918" s="194"/>
      <c r="GC918" s="194"/>
      <c r="GD918" s="194"/>
      <c r="GE918" s="194"/>
      <c r="GF918" s="194"/>
      <c r="GG918" s="194"/>
      <c r="GH918" s="194"/>
      <c r="GI918" s="194"/>
      <c r="GJ918" s="194"/>
      <c r="GK918" s="194"/>
      <c r="GL918" s="194"/>
      <c r="GM918" s="194">
        <f t="shared" si="83"/>
        <v>0</v>
      </c>
      <c r="GN918" s="194">
        <f t="shared" si="84"/>
        <v>0</v>
      </c>
      <c r="GO918" s="194"/>
      <c r="GP918" s="194"/>
      <c r="GQ918" s="194"/>
      <c r="GR918" s="194"/>
      <c r="GS918" s="194"/>
      <c r="GT918" s="194"/>
      <c r="GU918" s="194"/>
      <c r="GV918" s="194"/>
      <c r="GW918" s="194"/>
      <c r="GX918" s="194">
        <f t="shared" si="85"/>
        <v>0</v>
      </c>
      <c r="GY918" s="194"/>
      <c r="GZ918" s="194"/>
      <c r="HA918" s="194"/>
      <c r="HB918" s="194"/>
      <c r="HC918" s="194"/>
      <c r="HD918" s="194"/>
      <c r="HE918" s="194"/>
      <c r="HF918" s="194"/>
      <c r="HG918" s="194"/>
      <c r="HH918" s="194"/>
      <c r="HI918" s="194"/>
      <c r="HJ918" s="194"/>
      <c r="HK918" s="194"/>
      <c r="HL918" s="194"/>
      <c r="HM918" s="194"/>
      <c r="HN918" s="194"/>
      <c r="HO918" s="194"/>
      <c r="HP918" s="194"/>
      <c r="HQ918" s="194"/>
      <c r="HR918" s="194"/>
      <c r="HS918" s="194"/>
      <c r="HT918" s="194"/>
      <c r="HU918" s="194"/>
    </row>
    <row r="919" spans="1:229" x14ac:dyDescent="0.25">
      <c r="A919" s="17"/>
      <c r="B919" s="18"/>
      <c r="C919" s="18"/>
      <c r="D919" s="19"/>
      <c r="E919" s="18"/>
      <c r="F919" s="18"/>
      <c r="G919" s="36"/>
      <c r="H919" s="36"/>
      <c r="I919" s="36"/>
      <c r="J919" s="38"/>
      <c r="K919" s="38"/>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c r="CT919" s="37"/>
      <c r="CU919" s="37"/>
      <c r="CV919" s="37"/>
      <c r="CW919" s="37"/>
      <c r="CX919" s="37"/>
      <c r="CY919" s="37"/>
      <c r="CZ919" s="37"/>
      <c r="DA919" s="37"/>
      <c r="DB919" s="37"/>
      <c r="DC919" s="37"/>
      <c r="DD919" s="37"/>
      <c r="DE919" s="37"/>
      <c r="DF919" s="37"/>
      <c r="DG919" s="37"/>
      <c r="DH919" s="37"/>
      <c r="DI919" s="37"/>
      <c r="DJ919" s="37"/>
      <c r="DK919" s="37"/>
      <c r="DL919" s="37"/>
      <c r="DM919" s="37"/>
      <c r="DN919" s="37"/>
      <c r="DO919" s="37"/>
      <c r="DP919" s="37"/>
      <c r="DQ919" s="37"/>
      <c r="DR919" s="37"/>
      <c r="DS919" s="37"/>
      <c r="DT919" s="37"/>
      <c r="DU919" s="37"/>
      <c r="DV919" s="37"/>
      <c r="DW919" s="37"/>
      <c r="DX919" s="37"/>
      <c r="DY919" s="37"/>
      <c r="DZ919" s="37"/>
      <c r="EA919" s="37"/>
      <c r="EB919" s="37"/>
      <c r="EC919" s="37"/>
      <c r="ED919" s="37"/>
      <c r="EE919" s="37"/>
      <c r="EF919" s="37"/>
      <c r="EG919" s="37"/>
      <c r="EH919" s="37"/>
      <c r="EI919" s="37"/>
      <c r="EJ919" s="37"/>
      <c r="EK919" s="37"/>
      <c r="EL919" s="37"/>
      <c r="EM919" s="37"/>
      <c r="EN919" s="37"/>
      <c r="EO919" s="37"/>
      <c r="EP919" s="37"/>
      <c r="EQ919" s="37"/>
      <c r="ER919" s="37"/>
      <c r="ES919" s="37"/>
      <c r="ET919" s="37"/>
      <c r="EU919" s="37"/>
      <c r="EV919" s="37"/>
      <c r="EW919" s="37"/>
      <c r="EX919" s="37"/>
      <c r="EY919" s="37"/>
      <c r="EZ919" s="37"/>
      <c r="FA919" s="37"/>
      <c r="FB919" s="37"/>
      <c r="FC919" s="37"/>
      <c r="FD919" s="37"/>
      <c r="FE919" s="37"/>
      <c r="FF919" s="37"/>
      <c r="FG919" s="37"/>
      <c r="FH919" s="37"/>
      <c r="FI919" s="37"/>
      <c r="FJ919" s="37"/>
      <c r="FK919" s="37"/>
      <c r="FL919" s="37"/>
      <c r="FM919" s="37"/>
      <c r="FN919" s="37"/>
      <c r="FO919" s="37"/>
      <c r="FP919" s="37"/>
      <c r="FQ919" s="37"/>
      <c r="FR919" s="37"/>
      <c r="FS919" s="37"/>
      <c r="FT919" s="37"/>
      <c r="FU919" s="37"/>
      <c r="FV919" s="37"/>
      <c r="FW919" s="37"/>
      <c r="FX919" s="37"/>
      <c r="FY919" s="37"/>
      <c r="FZ919" s="37"/>
      <c r="GA919" s="194"/>
      <c r="GB919" s="194"/>
      <c r="GC919" s="194"/>
      <c r="GD919" s="194"/>
      <c r="GE919" s="194"/>
      <c r="GF919" s="194"/>
      <c r="GG919" s="194"/>
      <c r="GH919" s="194"/>
      <c r="GI919" s="194"/>
      <c r="GJ919" s="194"/>
      <c r="GK919" s="194"/>
      <c r="GL919" s="194"/>
      <c r="GM919" s="194">
        <f t="shared" si="83"/>
        <v>0</v>
      </c>
      <c r="GN919" s="194">
        <f t="shared" si="84"/>
        <v>0</v>
      </c>
      <c r="GO919" s="194"/>
      <c r="GP919" s="194"/>
      <c r="GQ919" s="194"/>
      <c r="GR919" s="194"/>
      <c r="GS919" s="194"/>
      <c r="GT919" s="194"/>
      <c r="GU919" s="194"/>
      <c r="GV919" s="194"/>
      <c r="GW919" s="194"/>
      <c r="GX919" s="194">
        <f t="shared" si="85"/>
        <v>0</v>
      </c>
      <c r="GY919" s="194"/>
      <c r="GZ919" s="194"/>
      <c r="HA919" s="194"/>
      <c r="HB919" s="194"/>
      <c r="HC919" s="194"/>
      <c r="HD919" s="194"/>
      <c r="HE919" s="194"/>
      <c r="HF919" s="194"/>
      <c r="HG919" s="194"/>
      <c r="HH919" s="194"/>
      <c r="HI919" s="194"/>
      <c r="HJ919" s="194"/>
      <c r="HK919" s="194"/>
      <c r="HL919" s="194"/>
      <c r="HM919" s="194"/>
      <c r="HN919" s="194"/>
      <c r="HO919" s="194"/>
      <c r="HP919" s="194"/>
      <c r="HQ919" s="194"/>
      <c r="HR919" s="194"/>
      <c r="HS919" s="194"/>
      <c r="HT919" s="194"/>
      <c r="HU919" s="194"/>
    </row>
    <row r="920" spans="1:229" x14ac:dyDescent="0.25">
      <c r="A920" s="17"/>
      <c r="B920" s="18"/>
      <c r="C920" s="18"/>
      <c r="D920" s="19"/>
      <c r="E920" s="18"/>
      <c r="F920" s="18"/>
      <c r="G920" s="36"/>
      <c r="H920" s="36"/>
      <c r="I920" s="36"/>
      <c r="J920" s="38"/>
      <c r="K920" s="38"/>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c r="CT920" s="37"/>
      <c r="CU920" s="37"/>
      <c r="CV920" s="37"/>
      <c r="CW920" s="37"/>
      <c r="CX920" s="37"/>
      <c r="CY920" s="37"/>
      <c r="CZ920" s="37"/>
      <c r="DA920" s="37"/>
      <c r="DB920" s="37"/>
      <c r="DC920" s="37"/>
      <c r="DD920" s="37"/>
      <c r="DE920" s="37"/>
      <c r="DF920" s="37"/>
      <c r="DG920" s="37"/>
      <c r="DH920" s="37"/>
      <c r="DI920" s="37"/>
      <c r="DJ920" s="37"/>
      <c r="DK920" s="37"/>
      <c r="DL920" s="37"/>
      <c r="DM920" s="37"/>
      <c r="DN920" s="37"/>
      <c r="DO920" s="37"/>
      <c r="DP920" s="37"/>
      <c r="DQ920" s="37"/>
      <c r="DR920" s="37"/>
      <c r="DS920" s="37"/>
      <c r="DT920" s="37"/>
      <c r="DU920" s="37"/>
      <c r="DV920" s="37"/>
      <c r="DW920" s="37"/>
      <c r="DX920" s="37"/>
      <c r="DY920" s="37"/>
      <c r="DZ920" s="37"/>
      <c r="EA920" s="37"/>
      <c r="EB920" s="37"/>
      <c r="EC920" s="37"/>
      <c r="ED920" s="37"/>
      <c r="EE920" s="37"/>
      <c r="EF920" s="37"/>
      <c r="EG920" s="37"/>
      <c r="EH920" s="37"/>
      <c r="EI920" s="37"/>
      <c r="EJ920" s="37"/>
      <c r="EK920" s="37"/>
      <c r="EL920" s="37"/>
      <c r="EM920" s="37"/>
      <c r="EN920" s="37"/>
      <c r="EO920" s="37"/>
      <c r="EP920" s="37"/>
      <c r="EQ920" s="37"/>
      <c r="ER920" s="37"/>
      <c r="ES920" s="37"/>
      <c r="ET920" s="37"/>
      <c r="EU920" s="37"/>
      <c r="EV920" s="37"/>
      <c r="EW920" s="37"/>
      <c r="EX920" s="37"/>
      <c r="EY920" s="37"/>
      <c r="EZ920" s="37"/>
      <c r="FA920" s="37"/>
      <c r="FB920" s="37"/>
      <c r="FC920" s="37"/>
      <c r="FD920" s="37"/>
      <c r="FE920" s="37"/>
      <c r="FF920" s="37"/>
      <c r="FG920" s="37"/>
      <c r="FH920" s="37"/>
      <c r="FI920" s="37"/>
      <c r="FJ920" s="37"/>
      <c r="FK920" s="37"/>
      <c r="FL920" s="37"/>
      <c r="FM920" s="37"/>
      <c r="FN920" s="37"/>
      <c r="FO920" s="37"/>
      <c r="FP920" s="37"/>
      <c r="FQ920" s="37"/>
      <c r="FR920" s="37"/>
      <c r="FS920" s="37"/>
      <c r="FT920" s="37"/>
      <c r="FU920" s="37"/>
      <c r="FV920" s="37"/>
      <c r="FW920" s="37"/>
      <c r="FX920" s="37"/>
      <c r="FY920" s="37"/>
      <c r="FZ920" s="37"/>
      <c r="GA920" s="194"/>
      <c r="GB920" s="194"/>
      <c r="GC920" s="194"/>
      <c r="GD920" s="194"/>
      <c r="GE920" s="194"/>
      <c r="GF920" s="194"/>
      <c r="GG920" s="194"/>
      <c r="GH920" s="194"/>
      <c r="GI920" s="194"/>
      <c r="GJ920" s="194"/>
      <c r="GK920" s="194"/>
      <c r="GL920" s="194"/>
      <c r="GM920" s="194">
        <f t="shared" si="83"/>
        <v>0</v>
      </c>
      <c r="GN920" s="194">
        <f t="shared" si="84"/>
        <v>0</v>
      </c>
      <c r="GO920" s="194"/>
      <c r="GP920" s="194"/>
      <c r="GQ920" s="194"/>
      <c r="GR920" s="194"/>
      <c r="GS920" s="194"/>
      <c r="GT920" s="194"/>
      <c r="GU920" s="194"/>
      <c r="GV920" s="194"/>
      <c r="GW920" s="194"/>
      <c r="GX920" s="194">
        <f t="shared" si="85"/>
        <v>0</v>
      </c>
      <c r="GY920" s="194"/>
      <c r="GZ920" s="194"/>
      <c r="HA920" s="194"/>
      <c r="HB920" s="194"/>
      <c r="HC920" s="194"/>
      <c r="HD920" s="194"/>
      <c r="HE920" s="194"/>
      <c r="HF920" s="194"/>
      <c r="HG920" s="194"/>
      <c r="HH920" s="194"/>
      <c r="HI920" s="194"/>
      <c r="HJ920" s="194"/>
      <c r="HK920" s="194"/>
      <c r="HL920" s="194"/>
      <c r="HM920" s="194"/>
      <c r="HN920" s="194"/>
      <c r="HO920" s="194"/>
      <c r="HP920" s="194"/>
      <c r="HQ920" s="194"/>
      <c r="HR920" s="194"/>
      <c r="HS920" s="194"/>
      <c r="HT920" s="194"/>
      <c r="HU920" s="194"/>
    </row>
    <row r="921" spans="1:229" x14ac:dyDescent="0.25">
      <c r="A921" s="17"/>
      <c r="B921" s="18"/>
      <c r="C921" s="18"/>
      <c r="D921" s="19"/>
      <c r="E921" s="18"/>
      <c r="F921" s="18"/>
      <c r="G921" s="36"/>
      <c r="H921" s="36"/>
      <c r="I921" s="36"/>
      <c r="J921" s="38"/>
      <c r="K921" s="38"/>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c r="CT921" s="37"/>
      <c r="CU921" s="37"/>
      <c r="CV921" s="37"/>
      <c r="CW921" s="37"/>
      <c r="CX921" s="37"/>
      <c r="CY921" s="37"/>
      <c r="CZ921" s="37"/>
      <c r="DA921" s="37"/>
      <c r="DB921" s="37"/>
      <c r="DC921" s="37"/>
      <c r="DD921" s="37"/>
      <c r="DE921" s="37"/>
      <c r="DF921" s="37"/>
      <c r="DG921" s="37"/>
      <c r="DH921" s="37"/>
      <c r="DI921" s="37"/>
      <c r="DJ921" s="37"/>
      <c r="DK921" s="37"/>
      <c r="DL921" s="37"/>
      <c r="DM921" s="37"/>
      <c r="DN921" s="37"/>
      <c r="DO921" s="37"/>
      <c r="DP921" s="37"/>
      <c r="DQ921" s="37"/>
      <c r="DR921" s="37"/>
      <c r="DS921" s="37"/>
      <c r="DT921" s="37"/>
      <c r="DU921" s="37"/>
      <c r="DV921" s="37"/>
      <c r="DW921" s="37"/>
      <c r="DX921" s="37"/>
      <c r="DY921" s="37"/>
      <c r="DZ921" s="37"/>
      <c r="EA921" s="37"/>
      <c r="EB921" s="37"/>
      <c r="EC921" s="37"/>
      <c r="ED921" s="37"/>
      <c r="EE921" s="37"/>
      <c r="EF921" s="37"/>
      <c r="EG921" s="37"/>
      <c r="EH921" s="37"/>
      <c r="EI921" s="37"/>
      <c r="EJ921" s="37"/>
      <c r="EK921" s="37"/>
      <c r="EL921" s="37"/>
      <c r="EM921" s="37"/>
      <c r="EN921" s="37"/>
      <c r="EO921" s="37"/>
      <c r="EP921" s="37"/>
      <c r="EQ921" s="37"/>
      <c r="ER921" s="37"/>
      <c r="ES921" s="37"/>
      <c r="ET921" s="37"/>
      <c r="EU921" s="37"/>
      <c r="EV921" s="37"/>
      <c r="EW921" s="37"/>
      <c r="EX921" s="37"/>
      <c r="EY921" s="37"/>
      <c r="EZ921" s="37"/>
      <c r="FA921" s="37"/>
      <c r="FB921" s="37"/>
      <c r="FC921" s="37"/>
      <c r="FD921" s="37"/>
      <c r="FE921" s="37"/>
      <c r="FF921" s="37"/>
      <c r="FG921" s="37"/>
      <c r="FH921" s="37"/>
      <c r="FI921" s="37"/>
      <c r="FJ921" s="37"/>
      <c r="FK921" s="37"/>
      <c r="FL921" s="37"/>
      <c r="FM921" s="37"/>
      <c r="FN921" s="37"/>
      <c r="FO921" s="37"/>
      <c r="FP921" s="37"/>
      <c r="FQ921" s="37"/>
      <c r="FR921" s="37"/>
      <c r="FS921" s="37"/>
      <c r="FT921" s="37"/>
      <c r="FU921" s="37"/>
      <c r="FV921" s="37"/>
      <c r="FW921" s="37"/>
      <c r="FX921" s="37"/>
      <c r="FY921" s="37"/>
      <c r="FZ921" s="37"/>
      <c r="GA921" s="194"/>
      <c r="GB921" s="194"/>
      <c r="GC921" s="194"/>
      <c r="GD921" s="194"/>
      <c r="GE921" s="194"/>
      <c r="GF921" s="194"/>
      <c r="GG921" s="194"/>
      <c r="GH921" s="194"/>
      <c r="GI921" s="194"/>
      <c r="GJ921" s="194"/>
      <c r="GK921" s="194"/>
      <c r="GL921" s="194"/>
      <c r="GM921" s="194">
        <f t="shared" si="83"/>
        <v>0</v>
      </c>
      <c r="GN921" s="194">
        <f t="shared" si="84"/>
        <v>0</v>
      </c>
      <c r="GO921" s="194"/>
      <c r="GP921" s="194"/>
      <c r="GQ921" s="194"/>
      <c r="GR921" s="194"/>
      <c r="GS921" s="194"/>
      <c r="GT921" s="194"/>
      <c r="GU921" s="194"/>
      <c r="GV921" s="194"/>
      <c r="GW921" s="194"/>
      <c r="GX921" s="194">
        <f t="shared" si="85"/>
        <v>0</v>
      </c>
      <c r="GY921" s="194"/>
      <c r="GZ921" s="194"/>
      <c r="HA921" s="194"/>
      <c r="HB921" s="194"/>
      <c r="HC921" s="194"/>
      <c r="HD921" s="194"/>
      <c r="HE921" s="194"/>
      <c r="HF921" s="194"/>
      <c r="HG921" s="194"/>
      <c r="HH921" s="194"/>
      <c r="HI921" s="194"/>
      <c r="HJ921" s="194"/>
      <c r="HK921" s="194"/>
      <c r="HL921" s="194"/>
      <c r="HM921" s="194"/>
      <c r="HN921" s="194"/>
      <c r="HO921" s="194"/>
      <c r="HP921" s="194"/>
      <c r="HQ921" s="194"/>
      <c r="HR921" s="194"/>
      <c r="HS921" s="194"/>
      <c r="HT921" s="194"/>
      <c r="HU921" s="194"/>
    </row>
    <row r="922" spans="1:229" x14ac:dyDescent="0.25">
      <c r="A922" s="17"/>
      <c r="B922" s="18"/>
      <c r="C922" s="18"/>
      <c r="D922" s="19"/>
      <c r="E922" s="18"/>
      <c r="F922" s="18"/>
      <c r="G922" s="36"/>
      <c r="H922" s="36"/>
      <c r="I922" s="36"/>
      <c r="J922" s="38"/>
      <c r="K922" s="38"/>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c r="CT922" s="37"/>
      <c r="CU922" s="37"/>
      <c r="CV922" s="37"/>
      <c r="CW922" s="37"/>
      <c r="CX922" s="37"/>
      <c r="CY922" s="37"/>
      <c r="CZ922" s="37"/>
      <c r="DA922" s="37"/>
      <c r="DB922" s="37"/>
      <c r="DC922" s="37"/>
      <c r="DD922" s="37"/>
      <c r="DE922" s="37"/>
      <c r="DF922" s="37"/>
      <c r="DG922" s="37"/>
      <c r="DH922" s="37"/>
      <c r="DI922" s="37"/>
      <c r="DJ922" s="37"/>
      <c r="DK922" s="37"/>
      <c r="DL922" s="37"/>
      <c r="DM922" s="37"/>
      <c r="DN922" s="37"/>
      <c r="DO922" s="37"/>
      <c r="DP922" s="37"/>
      <c r="DQ922" s="37"/>
      <c r="DR922" s="37"/>
      <c r="DS922" s="37"/>
      <c r="DT922" s="37"/>
      <c r="DU922" s="37"/>
      <c r="DV922" s="37"/>
      <c r="DW922" s="37"/>
      <c r="DX922" s="37"/>
      <c r="DY922" s="37"/>
      <c r="DZ922" s="37"/>
      <c r="EA922" s="37"/>
      <c r="EB922" s="37"/>
      <c r="EC922" s="37"/>
      <c r="ED922" s="37"/>
      <c r="EE922" s="37"/>
      <c r="EF922" s="37"/>
      <c r="EG922" s="37"/>
      <c r="EH922" s="37"/>
      <c r="EI922" s="37"/>
      <c r="EJ922" s="37"/>
      <c r="EK922" s="37"/>
      <c r="EL922" s="37"/>
      <c r="EM922" s="37"/>
      <c r="EN922" s="37"/>
      <c r="EO922" s="37"/>
      <c r="EP922" s="37"/>
      <c r="EQ922" s="37"/>
      <c r="ER922" s="37"/>
      <c r="ES922" s="37"/>
      <c r="ET922" s="37"/>
      <c r="EU922" s="37"/>
      <c r="EV922" s="37"/>
      <c r="EW922" s="37"/>
      <c r="EX922" s="37"/>
      <c r="EY922" s="37"/>
      <c r="EZ922" s="37"/>
      <c r="FA922" s="37"/>
      <c r="FB922" s="37"/>
      <c r="FC922" s="37"/>
      <c r="FD922" s="37"/>
      <c r="FE922" s="37"/>
      <c r="FF922" s="37"/>
      <c r="FG922" s="37"/>
      <c r="FH922" s="37"/>
      <c r="FI922" s="37"/>
      <c r="FJ922" s="37"/>
      <c r="FK922" s="37"/>
      <c r="FL922" s="37"/>
      <c r="FM922" s="37"/>
      <c r="FN922" s="37"/>
      <c r="FO922" s="37"/>
      <c r="FP922" s="37"/>
      <c r="FQ922" s="37"/>
      <c r="FR922" s="37"/>
      <c r="FS922" s="37"/>
      <c r="FT922" s="37"/>
      <c r="FU922" s="37"/>
      <c r="FV922" s="37"/>
      <c r="FW922" s="37"/>
      <c r="FX922" s="37"/>
      <c r="FY922" s="37"/>
      <c r="FZ922" s="37"/>
      <c r="GA922" s="194"/>
      <c r="GB922" s="194"/>
      <c r="GC922" s="194"/>
      <c r="GD922" s="194"/>
      <c r="GE922" s="194"/>
      <c r="GF922" s="194"/>
      <c r="GG922" s="194"/>
      <c r="GH922" s="194"/>
      <c r="GI922" s="194"/>
      <c r="GJ922" s="194"/>
      <c r="GK922" s="194"/>
      <c r="GL922" s="194"/>
      <c r="GM922" s="194">
        <f t="shared" si="83"/>
        <v>0</v>
      </c>
      <c r="GN922" s="194">
        <f t="shared" si="84"/>
        <v>0</v>
      </c>
      <c r="GO922" s="194"/>
      <c r="GP922" s="194"/>
      <c r="GQ922" s="194"/>
      <c r="GR922" s="194"/>
      <c r="GS922" s="194"/>
      <c r="GT922" s="194"/>
      <c r="GU922" s="194"/>
      <c r="GV922" s="194"/>
      <c r="GW922" s="194"/>
      <c r="GX922" s="194">
        <f t="shared" si="85"/>
        <v>0</v>
      </c>
      <c r="GY922" s="194"/>
      <c r="GZ922" s="194"/>
      <c r="HA922" s="194"/>
      <c r="HB922" s="194"/>
      <c r="HC922" s="194"/>
      <c r="HD922" s="194"/>
      <c r="HE922" s="194"/>
      <c r="HF922" s="194"/>
      <c r="HG922" s="194"/>
      <c r="HH922" s="194"/>
      <c r="HI922" s="194"/>
      <c r="HJ922" s="194"/>
      <c r="HK922" s="194"/>
      <c r="HL922" s="194"/>
      <c r="HM922" s="194"/>
      <c r="HN922" s="194"/>
      <c r="HO922" s="194"/>
      <c r="HP922" s="194"/>
      <c r="HQ922" s="194"/>
      <c r="HR922" s="194"/>
      <c r="HS922" s="194"/>
      <c r="HT922" s="194"/>
      <c r="HU922" s="194"/>
    </row>
    <row r="923" spans="1:229" x14ac:dyDescent="0.25">
      <c r="A923" s="17"/>
      <c r="B923" s="18"/>
      <c r="C923" s="18"/>
      <c r="D923" s="19"/>
      <c r="E923" s="18"/>
      <c r="F923" s="18"/>
      <c r="G923" s="36"/>
      <c r="H923" s="36"/>
      <c r="I923" s="36"/>
      <c r="J923" s="38"/>
      <c r="K923" s="38"/>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c r="CT923" s="37"/>
      <c r="CU923" s="37"/>
      <c r="CV923" s="37"/>
      <c r="CW923" s="37"/>
      <c r="CX923" s="37"/>
      <c r="CY923" s="37"/>
      <c r="CZ923" s="37"/>
      <c r="DA923" s="37"/>
      <c r="DB923" s="37"/>
      <c r="DC923" s="37"/>
      <c r="DD923" s="37"/>
      <c r="DE923" s="37"/>
      <c r="DF923" s="37"/>
      <c r="DG923" s="37"/>
      <c r="DH923" s="37"/>
      <c r="DI923" s="37"/>
      <c r="DJ923" s="37"/>
      <c r="DK923" s="37"/>
      <c r="DL923" s="37"/>
      <c r="DM923" s="37"/>
      <c r="DN923" s="37"/>
      <c r="DO923" s="37"/>
      <c r="DP923" s="37"/>
      <c r="DQ923" s="37"/>
      <c r="DR923" s="37"/>
      <c r="DS923" s="37"/>
      <c r="DT923" s="37"/>
      <c r="DU923" s="37"/>
      <c r="DV923" s="37"/>
      <c r="DW923" s="37"/>
      <c r="DX923" s="37"/>
      <c r="DY923" s="37"/>
      <c r="DZ923" s="37"/>
      <c r="EA923" s="37"/>
      <c r="EB923" s="37"/>
      <c r="EC923" s="37"/>
      <c r="ED923" s="37"/>
      <c r="EE923" s="37"/>
      <c r="EF923" s="37"/>
      <c r="EG923" s="37"/>
      <c r="EH923" s="37"/>
      <c r="EI923" s="37"/>
      <c r="EJ923" s="37"/>
      <c r="EK923" s="37"/>
      <c r="EL923" s="37"/>
      <c r="EM923" s="37"/>
      <c r="EN923" s="37"/>
      <c r="EO923" s="37"/>
      <c r="EP923" s="37"/>
      <c r="EQ923" s="37"/>
      <c r="ER923" s="37"/>
      <c r="ES923" s="37"/>
      <c r="ET923" s="37"/>
      <c r="EU923" s="37"/>
      <c r="EV923" s="37"/>
      <c r="EW923" s="37"/>
      <c r="EX923" s="37"/>
      <c r="EY923" s="37"/>
      <c r="EZ923" s="37"/>
      <c r="FA923" s="37"/>
      <c r="FB923" s="37"/>
      <c r="FC923" s="37"/>
      <c r="FD923" s="37"/>
      <c r="FE923" s="37"/>
      <c r="FF923" s="37"/>
      <c r="FG923" s="37"/>
      <c r="FH923" s="37"/>
      <c r="FI923" s="37"/>
      <c r="FJ923" s="37"/>
      <c r="FK923" s="37"/>
      <c r="FL923" s="37"/>
      <c r="FM923" s="37"/>
      <c r="FN923" s="37"/>
      <c r="FO923" s="37"/>
      <c r="FP923" s="37"/>
      <c r="FQ923" s="37"/>
      <c r="FR923" s="37"/>
      <c r="FS923" s="37"/>
      <c r="FT923" s="37"/>
      <c r="FU923" s="37"/>
      <c r="FV923" s="37"/>
      <c r="FW923" s="37"/>
      <c r="FX923" s="37"/>
      <c r="FY923" s="37"/>
      <c r="FZ923" s="37"/>
      <c r="GA923" s="194"/>
      <c r="GB923" s="194"/>
      <c r="GC923" s="194"/>
      <c r="GD923" s="194"/>
      <c r="GE923" s="194"/>
      <c r="GF923" s="194"/>
      <c r="GG923" s="194"/>
      <c r="GH923" s="194"/>
      <c r="GI923" s="194"/>
      <c r="GJ923" s="194"/>
      <c r="GK923" s="194"/>
      <c r="GL923" s="194"/>
      <c r="GM923" s="194">
        <f t="shared" si="83"/>
        <v>0</v>
      </c>
      <c r="GN923" s="194">
        <f t="shared" si="84"/>
        <v>0</v>
      </c>
      <c r="GO923" s="194"/>
      <c r="GP923" s="194"/>
      <c r="GQ923" s="194"/>
      <c r="GR923" s="194"/>
      <c r="GS923" s="194"/>
      <c r="GT923" s="194"/>
      <c r="GU923" s="194"/>
      <c r="GV923" s="194"/>
      <c r="GW923" s="194"/>
      <c r="GX923" s="194">
        <f t="shared" si="85"/>
        <v>0</v>
      </c>
      <c r="GY923" s="194"/>
      <c r="GZ923" s="194"/>
      <c r="HA923" s="194"/>
      <c r="HB923" s="194"/>
      <c r="HC923" s="194"/>
      <c r="HD923" s="194"/>
      <c r="HE923" s="194"/>
      <c r="HF923" s="194"/>
      <c r="HG923" s="194"/>
      <c r="HH923" s="194"/>
      <c r="HI923" s="194"/>
      <c r="HJ923" s="194"/>
      <c r="HK923" s="194"/>
      <c r="HL923" s="194"/>
      <c r="HM923" s="194"/>
      <c r="HN923" s="194"/>
      <c r="HO923" s="194"/>
      <c r="HP923" s="194"/>
      <c r="HQ923" s="194"/>
      <c r="HR923" s="194"/>
      <c r="HS923" s="194"/>
      <c r="HT923" s="194"/>
      <c r="HU923" s="194"/>
    </row>
    <row r="924" spans="1:229" x14ac:dyDescent="0.25">
      <c r="A924" s="17"/>
      <c r="B924" s="18"/>
      <c r="C924" s="18"/>
      <c r="D924" s="19"/>
      <c r="E924" s="18"/>
      <c r="F924" s="18"/>
      <c r="G924" s="36"/>
      <c r="H924" s="36"/>
      <c r="I924" s="36"/>
      <c r="J924" s="38"/>
      <c r="K924" s="38"/>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c r="CT924" s="37"/>
      <c r="CU924" s="37"/>
      <c r="CV924" s="37"/>
      <c r="CW924" s="37"/>
      <c r="CX924" s="37"/>
      <c r="CY924" s="37"/>
      <c r="CZ924" s="37"/>
      <c r="DA924" s="37"/>
      <c r="DB924" s="37"/>
      <c r="DC924" s="37"/>
      <c r="DD924" s="37"/>
      <c r="DE924" s="37"/>
      <c r="DF924" s="37"/>
      <c r="DG924" s="37"/>
      <c r="DH924" s="37"/>
      <c r="DI924" s="37"/>
      <c r="DJ924" s="37"/>
      <c r="DK924" s="37"/>
      <c r="DL924" s="37"/>
      <c r="DM924" s="37"/>
      <c r="DN924" s="37"/>
      <c r="DO924" s="37"/>
      <c r="DP924" s="37"/>
      <c r="DQ924" s="37"/>
      <c r="DR924" s="37"/>
      <c r="DS924" s="37"/>
      <c r="DT924" s="37"/>
      <c r="DU924" s="37"/>
      <c r="DV924" s="37"/>
      <c r="DW924" s="37"/>
      <c r="DX924" s="37"/>
      <c r="DY924" s="37"/>
      <c r="DZ924" s="37"/>
      <c r="EA924" s="37"/>
      <c r="EB924" s="37"/>
      <c r="EC924" s="37"/>
      <c r="ED924" s="37"/>
      <c r="EE924" s="37"/>
      <c r="EF924" s="37"/>
      <c r="EG924" s="37"/>
      <c r="EH924" s="37"/>
      <c r="EI924" s="37"/>
      <c r="EJ924" s="37"/>
      <c r="EK924" s="37"/>
      <c r="EL924" s="37"/>
      <c r="EM924" s="37"/>
      <c r="EN924" s="37"/>
      <c r="EO924" s="37"/>
      <c r="EP924" s="37"/>
      <c r="EQ924" s="37"/>
      <c r="ER924" s="37"/>
      <c r="ES924" s="37"/>
      <c r="ET924" s="37"/>
      <c r="EU924" s="37"/>
      <c r="EV924" s="37"/>
      <c r="EW924" s="37"/>
      <c r="EX924" s="37"/>
      <c r="EY924" s="37"/>
      <c r="EZ924" s="37"/>
      <c r="FA924" s="37"/>
      <c r="FB924" s="37"/>
      <c r="FC924" s="37"/>
      <c r="FD924" s="37"/>
      <c r="FE924" s="37"/>
      <c r="FF924" s="37"/>
      <c r="FG924" s="37"/>
      <c r="FH924" s="37"/>
      <c r="FI924" s="37"/>
      <c r="FJ924" s="37"/>
      <c r="FK924" s="37"/>
      <c r="FL924" s="37"/>
      <c r="FM924" s="37"/>
      <c r="FN924" s="37"/>
      <c r="FO924" s="37"/>
      <c r="FP924" s="37"/>
      <c r="FQ924" s="37"/>
      <c r="FR924" s="37"/>
      <c r="FS924" s="37"/>
      <c r="FT924" s="37"/>
      <c r="FU924" s="37"/>
      <c r="FV924" s="37"/>
      <c r="FW924" s="37"/>
      <c r="FX924" s="37"/>
      <c r="FY924" s="37"/>
      <c r="FZ924" s="37"/>
      <c r="GA924" s="194"/>
      <c r="GB924" s="194"/>
      <c r="GC924" s="194"/>
      <c r="GD924" s="194"/>
      <c r="GE924" s="194"/>
      <c r="GF924" s="194"/>
      <c r="GG924" s="194"/>
      <c r="GH924" s="194"/>
      <c r="GI924" s="194"/>
      <c r="GJ924" s="194"/>
      <c r="GK924" s="194"/>
      <c r="GL924" s="194"/>
      <c r="GM924" s="194">
        <f t="shared" si="83"/>
        <v>0</v>
      </c>
      <c r="GN924" s="194">
        <f t="shared" si="84"/>
        <v>0</v>
      </c>
      <c r="GO924" s="194"/>
      <c r="GP924" s="194"/>
      <c r="GQ924" s="194"/>
      <c r="GR924" s="194"/>
      <c r="GS924" s="194"/>
      <c r="GT924" s="194"/>
      <c r="GU924" s="194"/>
      <c r="GV924" s="194"/>
      <c r="GW924" s="194"/>
      <c r="GX924" s="194">
        <f t="shared" si="85"/>
        <v>0</v>
      </c>
      <c r="GY924" s="194"/>
      <c r="GZ924" s="194"/>
      <c r="HA924" s="194"/>
      <c r="HB924" s="194"/>
      <c r="HC924" s="194"/>
      <c r="HD924" s="194"/>
      <c r="HE924" s="194"/>
      <c r="HF924" s="194"/>
      <c r="HG924" s="194"/>
      <c r="HH924" s="194"/>
      <c r="HI924" s="194"/>
      <c r="HJ924" s="194"/>
      <c r="HK924" s="194"/>
      <c r="HL924" s="194"/>
      <c r="HM924" s="194"/>
      <c r="HN924" s="194"/>
      <c r="HO924" s="194"/>
      <c r="HP924" s="194"/>
      <c r="HQ924" s="194"/>
      <c r="HR924" s="194"/>
      <c r="HS924" s="194"/>
      <c r="HT924" s="194"/>
      <c r="HU924" s="194"/>
    </row>
    <row r="925" spans="1:229" x14ac:dyDescent="0.25">
      <c r="A925" s="17"/>
      <c r="B925" s="18"/>
      <c r="C925" s="18"/>
      <c r="D925" s="19"/>
      <c r="E925" s="18"/>
      <c r="F925" s="18"/>
      <c r="G925" s="36"/>
      <c r="H925" s="36"/>
      <c r="I925" s="36"/>
      <c r="J925" s="38"/>
      <c r="K925" s="38"/>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c r="CT925" s="37"/>
      <c r="CU925" s="37"/>
      <c r="CV925" s="37"/>
      <c r="CW925" s="37"/>
      <c r="CX925" s="37"/>
      <c r="CY925" s="37"/>
      <c r="CZ925" s="37"/>
      <c r="DA925" s="37"/>
      <c r="DB925" s="37"/>
      <c r="DC925" s="37"/>
      <c r="DD925" s="37"/>
      <c r="DE925" s="37"/>
      <c r="DF925" s="37"/>
      <c r="DG925" s="37"/>
      <c r="DH925" s="37"/>
      <c r="DI925" s="37"/>
      <c r="DJ925" s="37"/>
      <c r="DK925" s="37"/>
      <c r="DL925" s="37"/>
      <c r="DM925" s="37"/>
      <c r="DN925" s="37"/>
      <c r="DO925" s="37"/>
      <c r="DP925" s="37"/>
      <c r="DQ925" s="37"/>
      <c r="DR925" s="37"/>
      <c r="DS925" s="37"/>
      <c r="DT925" s="37"/>
      <c r="DU925" s="37"/>
      <c r="DV925" s="37"/>
      <c r="DW925" s="37"/>
      <c r="DX925" s="37"/>
      <c r="DY925" s="37"/>
      <c r="DZ925" s="37"/>
      <c r="EA925" s="37"/>
      <c r="EB925" s="37"/>
      <c r="EC925" s="37"/>
      <c r="ED925" s="37"/>
      <c r="EE925" s="37"/>
      <c r="EF925" s="37"/>
      <c r="EG925" s="37"/>
      <c r="EH925" s="37"/>
      <c r="EI925" s="37"/>
      <c r="EJ925" s="37"/>
      <c r="EK925" s="37"/>
      <c r="EL925" s="37"/>
      <c r="EM925" s="37"/>
      <c r="EN925" s="37"/>
      <c r="EO925" s="37"/>
      <c r="EP925" s="37"/>
      <c r="EQ925" s="37"/>
      <c r="ER925" s="37"/>
      <c r="ES925" s="37"/>
      <c r="ET925" s="37"/>
      <c r="EU925" s="37"/>
      <c r="EV925" s="37"/>
      <c r="EW925" s="37"/>
      <c r="EX925" s="37"/>
      <c r="EY925" s="37"/>
      <c r="EZ925" s="37"/>
      <c r="FA925" s="37"/>
      <c r="FB925" s="37"/>
      <c r="FC925" s="37"/>
      <c r="FD925" s="37"/>
      <c r="FE925" s="37"/>
      <c r="FF925" s="37"/>
      <c r="FG925" s="37"/>
      <c r="FH925" s="37"/>
      <c r="FI925" s="37"/>
      <c r="FJ925" s="37"/>
      <c r="FK925" s="37"/>
      <c r="FL925" s="37"/>
      <c r="FM925" s="37"/>
      <c r="FN925" s="37"/>
      <c r="FO925" s="37"/>
      <c r="FP925" s="37"/>
      <c r="FQ925" s="37"/>
      <c r="FR925" s="37"/>
      <c r="FS925" s="37"/>
      <c r="FT925" s="37"/>
      <c r="FU925" s="37"/>
      <c r="FV925" s="37"/>
      <c r="FW925" s="37"/>
      <c r="FX925" s="37"/>
      <c r="FY925" s="37"/>
      <c r="FZ925" s="37"/>
      <c r="GA925" s="194"/>
      <c r="GB925" s="194"/>
      <c r="GC925" s="194"/>
      <c r="GD925" s="194"/>
      <c r="GE925" s="194"/>
      <c r="GF925" s="194"/>
      <c r="GG925" s="194"/>
      <c r="GH925" s="194"/>
      <c r="GI925" s="194"/>
      <c r="GJ925" s="194"/>
      <c r="GK925" s="194"/>
      <c r="GL925" s="194"/>
      <c r="GM925" s="194">
        <f t="shared" si="83"/>
        <v>0</v>
      </c>
      <c r="GN925" s="194">
        <f t="shared" si="84"/>
        <v>0</v>
      </c>
      <c r="GO925" s="194"/>
      <c r="GP925" s="194"/>
      <c r="GQ925" s="194"/>
      <c r="GR925" s="194"/>
      <c r="GS925" s="194"/>
      <c r="GT925" s="194"/>
      <c r="GU925" s="194"/>
      <c r="GV925" s="194"/>
      <c r="GW925" s="194"/>
      <c r="GX925" s="194">
        <f t="shared" si="85"/>
        <v>0</v>
      </c>
      <c r="GY925" s="194"/>
      <c r="GZ925" s="194"/>
      <c r="HA925" s="194"/>
      <c r="HB925" s="194"/>
      <c r="HC925" s="194"/>
      <c r="HD925" s="194"/>
      <c r="HE925" s="194"/>
      <c r="HF925" s="194"/>
      <c r="HG925" s="194"/>
      <c r="HH925" s="194"/>
      <c r="HI925" s="194"/>
      <c r="HJ925" s="194"/>
      <c r="HK925" s="194"/>
      <c r="HL925" s="194"/>
      <c r="HM925" s="194"/>
      <c r="HN925" s="194"/>
      <c r="HO925" s="194"/>
      <c r="HP925" s="194"/>
      <c r="HQ925" s="194"/>
      <c r="HR925" s="194"/>
      <c r="HS925" s="194"/>
      <c r="HT925" s="194"/>
      <c r="HU925" s="194"/>
    </row>
    <row r="926" spans="1:229" x14ac:dyDescent="0.25">
      <c r="A926" s="17"/>
      <c r="B926" s="18"/>
      <c r="C926" s="18"/>
      <c r="D926" s="19"/>
      <c r="E926" s="18"/>
      <c r="F926" s="18"/>
      <c r="G926" s="36"/>
      <c r="H926" s="36"/>
      <c r="I926" s="36"/>
      <c r="J926" s="38"/>
      <c r="K926" s="38"/>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c r="CT926" s="37"/>
      <c r="CU926" s="37"/>
      <c r="CV926" s="37"/>
      <c r="CW926" s="37"/>
      <c r="CX926" s="37"/>
      <c r="CY926" s="37"/>
      <c r="CZ926" s="37"/>
      <c r="DA926" s="37"/>
      <c r="DB926" s="37"/>
      <c r="DC926" s="37"/>
      <c r="DD926" s="37"/>
      <c r="DE926" s="37"/>
      <c r="DF926" s="37"/>
      <c r="DG926" s="37"/>
      <c r="DH926" s="37"/>
      <c r="DI926" s="37"/>
      <c r="DJ926" s="37"/>
      <c r="DK926" s="37"/>
      <c r="DL926" s="37"/>
      <c r="DM926" s="37"/>
      <c r="DN926" s="37"/>
      <c r="DO926" s="37"/>
      <c r="DP926" s="37"/>
      <c r="DQ926" s="37"/>
      <c r="DR926" s="37"/>
      <c r="DS926" s="37"/>
      <c r="DT926" s="37"/>
      <c r="DU926" s="37"/>
      <c r="DV926" s="37"/>
      <c r="DW926" s="37"/>
      <c r="DX926" s="37"/>
      <c r="DY926" s="37"/>
      <c r="DZ926" s="37"/>
      <c r="EA926" s="37"/>
      <c r="EB926" s="37"/>
      <c r="EC926" s="37"/>
      <c r="ED926" s="37"/>
      <c r="EE926" s="37"/>
      <c r="EF926" s="37"/>
      <c r="EG926" s="37"/>
      <c r="EH926" s="37"/>
      <c r="EI926" s="37"/>
      <c r="EJ926" s="37"/>
      <c r="EK926" s="37"/>
      <c r="EL926" s="37"/>
      <c r="EM926" s="37"/>
      <c r="EN926" s="37"/>
      <c r="EO926" s="37"/>
      <c r="EP926" s="37"/>
      <c r="EQ926" s="37"/>
      <c r="ER926" s="37"/>
      <c r="ES926" s="37"/>
      <c r="ET926" s="37"/>
      <c r="EU926" s="37"/>
      <c r="EV926" s="37"/>
      <c r="EW926" s="37"/>
      <c r="EX926" s="37"/>
      <c r="EY926" s="37"/>
      <c r="EZ926" s="37"/>
      <c r="FA926" s="37"/>
      <c r="FB926" s="37"/>
      <c r="FC926" s="37"/>
      <c r="FD926" s="37"/>
      <c r="FE926" s="37"/>
      <c r="FF926" s="37"/>
      <c r="FG926" s="37"/>
      <c r="FH926" s="37"/>
      <c r="FI926" s="37"/>
      <c r="FJ926" s="37"/>
      <c r="FK926" s="37"/>
      <c r="FL926" s="37"/>
      <c r="FM926" s="37"/>
      <c r="FN926" s="37"/>
      <c r="FO926" s="37"/>
      <c r="FP926" s="37"/>
      <c r="FQ926" s="37"/>
      <c r="FR926" s="37"/>
      <c r="FS926" s="37"/>
      <c r="FT926" s="37"/>
      <c r="FU926" s="37"/>
      <c r="FV926" s="37"/>
      <c r="FW926" s="37"/>
      <c r="FX926" s="37"/>
      <c r="FY926" s="37"/>
      <c r="FZ926" s="37"/>
      <c r="GA926" s="194"/>
      <c r="GB926" s="194"/>
      <c r="GC926" s="194"/>
      <c r="GD926" s="194"/>
      <c r="GE926" s="194"/>
      <c r="GF926" s="194"/>
      <c r="GG926" s="194"/>
      <c r="GH926" s="194"/>
      <c r="GI926" s="194"/>
      <c r="GJ926" s="194"/>
      <c r="GK926" s="194"/>
      <c r="GL926" s="194"/>
      <c r="GM926" s="194">
        <f t="shared" si="83"/>
        <v>0</v>
      </c>
      <c r="GN926" s="194">
        <f t="shared" si="84"/>
        <v>0</v>
      </c>
      <c r="GO926" s="194"/>
      <c r="GP926" s="194"/>
      <c r="GQ926" s="194"/>
      <c r="GR926" s="194"/>
      <c r="GS926" s="194"/>
      <c r="GT926" s="194"/>
      <c r="GU926" s="194"/>
      <c r="GV926" s="194"/>
      <c r="GW926" s="194"/>
      <c r="GX926" s="194">
        <f t="shared" si="85"/>
        <v>0</v>
      </c>
      <c r="GY926" s="194"/>
      <c r="GZ926" s="194"/>
      <c r="HA926" s="194"/>
      <c r="HB926" s="194"/>
      <c r="HC926" s="194"/>
      <c r="HD926" s="194"/>
      <c r="HE926" s="194"/>
      <c r="HF926" s="194"/>
      <c r="HG926" s="194"/>
      <c r="HH926" s="194"/>
      <c r="HI926" s="194"/>
      <c r="HJ926" s="194"/>
      <c r="HK926" s="194"/>
      <c r="HL926" s="194"/>
      <c r="HM926" s="194"/>
      <c r="HN926" s="194"/>
      <c r="HO926" s="194"/>
      <c r="HP926" s="194"/>
      <c r="HQ926" s="194"/>
      <c r="HR926" s="194"/>
      <c r="HS926" s="194"/>
      <c r="HT926" s="194"/>
      <c r="HU926" s="194"/>
    </row>
    <row r="927" spans="1:229" x14ac:dyDescent="0.25">
      <c r="A927" s="17"/>
      <c r="B927" s="18"/>
      <c r="C927" s="18"/>
      <c r="D927" s="19"/>
      <c r="E927" s="18"/>
      <c r="F927" s="18"/>
      <c r="G927" s="36"/>
      <c r="H927" s="36"/>
      <c r="I927" s="36"/>
      <c r="J927" s="38"/>
      <c r="K927" s="38"/>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c r="CT927" s="37"/>
      <c r="CU927" s="37"/>
      <c r="CV927" s="37"/>
      <c r="CW927" s="37"/>
      <c r="CX927" s="37"/>
      <c r="CY927" s="37"/>
      <c r="CZ927" s="37"/>
      <c r="DA927" s="37"/>
      <c r="DB927" s="37"/>
      <c r="DC927" s="37"/>
      <c r="DD927" s="37"/>
      <c r="DE927" s="37"/>
      <c r="DF927" s="37"/>
      <c r="DG927" s="37"/>
      <c r="DH927" s="37"/>
      <c r="DI927" s="37"/>
      <c r="DJ927" s="37"/>
      <c r="DK927" s="37"/>
      <c r="DL927" s="37"/>
      <c r="DM927" s="37"/>
      <c r="DN927" s="37"/>
      <c r="DO927" s="37"/>
      <c r="DP927" s="37"/>
      <c r="DQ927" s="37"/>
      <c r="DR927" s="37"/>
      <c r="DS927" s="37"/>
      <c r="DT927" s="37"/>
      <c r="DU927" s="37"/>
      <c r="DV927" s="37"/>
      <c r="DW927" s="37"/>
      <c r="DX927" s="37"/>
      <c r="DY927" s="37"/>
      <c r="DZ927" s="37"/>
      <c r="EA927" s="37"/>
      <c r="EB927" s="37"/>
      <c r="EC927" s="37"/>
      <c r="ED927" s="37"/>
      <c r="EE927" s="37"/>
      <c r="EF927" s="37"/>
      <c r="EG927" s="37"/>
      <c r="EH927" s="37"/>
      <c r="EI927" s="37"/>
      <c r="EJ927" s="37"/>
      <c r="EK927" s="37"/>
      <c r="EL927" s="37"/>
      <c r="EM927" s="37"/>
      <c r="EN927" s="37"/>
      <c r="EO927" s="37"/>
      <c r="EP927" s="37"/>
      <c r="EQ927" s="37"/>
      <c r="ER927" s="37"/>
      <c r="ES927" s="37"/>
      <c r="ET927" s="37"/>
      <c r="EU927" s="37"/>
      <c r="EV927" s="37"/>
      <c r="EW927" s="37"/>
      <c r="EX927" s="37"/>
      <c r="EY927" s="37"/>
      <c r="EZ927" s="37"/>
      <c r="FA927" s="37"/>
      <c r="FB927" s="37"/>
      <c r="FC927" s="37"/>
      <c r="FD927" s="37"/>
      <c r="FE927" s="37"/>
      <c r="FF927" s="37"/>
      <c r="FG927" s="37"/>
      <c r="FH927" s="37"/>
      <c r="FI927" s="37"/>
      <c r="FJ927" s="37"/>
      <c r="FK927" s="37"/>
      <c r="FL927" s="37"/>
      <c r="FM927" s="37"/>
      <c r="FN927" s="37"/>
      <c r="FO927" s="37"/>
      <c r="FP927" s="37"/>
      <c r="FQ927" s="37"/>
      <c r="FR927" s="37"/>
      <c r="FS927" s="37"/>
      <c r="FT927" s="37"/>
      <c r="FU927" s="37"/>
      <c r="FV927" s="37"/>
      <c r="FW927" s="37"/>
      <c r="FX927" s="37"/>
      <c r="FY927" s="37"/>
      <c r="FZ927" s="37"/>
      <c r="GA927" s="194"/>
      <c r="GB927" s="194"/>
      <c r="GC927" s="194"/>
      <c r="GD927" s="194"/>
      <c r="GE927" s="194"/>
      <c r="GF927" s="194"/>
      <c r="GG927" s="194"/>
      <c r="GH927" s="194"/>
      <c r="GI927" s="194"/>
      <c r="GJ927" s="194"/>
      <c r="GK927" s="194"/>
      <c r="GL927" s="194"/>
      <c r="GM927" s="194">
        <f t="shared" si="83"/>
        <v>0</v>
      </c>
      <c r="GN927" s="194">
        <f t="shared" si="84"/>
        <v>0</v>
      </c>
      <c r="GO927" s="194"/>
      <c r="GP927" s="194"/>
      <c r="GQ927" s="194"/>
      <c r="GR927" s="194"/>
      <c r="GS927" s="194"/>
      <c r="GT927" s="194"/>
      <c r="GU927" s="194"/>
      <c r="GV927" s="194"/>
      <c r="GW927" s="194"/>
      <c r="GX927" s="194">
        <f t="shared" si="85"/>
        <v>0</v>
      </c>
      <c r="GY927" s="194"/>
      <c r="GZ927" s="194"/>
      <c r="HA927" s="194"/>
      <c r="HB927" s="194"/>
      <c r="HC927" s="194"/>
      <c r="HD927" s="194"/>
      <c r="HE927" s="194"/>
      <c r="HF927" s="194"/>
      <c r="HG927" s="194"/>
      <c r="HH927" s="194"/>
      <c r="HI927" s="194"/>
      <c r="HJ927" s="194"/>
      <c r="HK927" s="194"/>
      <c r="HL927" s="194"/>
      <c r="HM927" s="194"/>
      <c r="HN927" s="194"/>
      <c r="HO927" s="194"/>
      <c r="HP927" s="194"/>
      <c r="HQ927" s="194"/>
      <c r="HR927" s="194"/>
      <c r="HS927" s="194"/>
      <c r="HT927" s="194"/>
      <c r="HU927" s="194"/>
    </row>
    <row r="928" spans="1:229" x14ac:dyDescent="0.25">
      <c r="A928" s="17"/>
      <c r="B928" s="18"/>
      <c r="C928" s="18"/>
      <c r="D928" s="19"/>
      <c r="E928" s="18"/>
      <c r="F928" s="18"/>
      <c r="G928" s="36"/>
      <c r="H928" s="36"/>
      <c r="I928" s="36"/>
      <c r="J928" s="38"/>
      <c r="K928" s="38"/>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c r="CT928" s="37"/>
      <c r="CU928" s="37"/>
      <c r="CV928" s="37"/>
      <c r="CW928" s="37"/>
      <c r="CX928" s="37"/>
      <c r="CY928" s="37"/>
      <c r="CZ928" s="37"/>
      <c r="DA928" s="37"/>
      <c r="DB928" s="37"/>
      <c r="DC928" s="37"/>
      <c r="DD928" s="37"/>
      <c r="DE928" s="37"/>
      <c r="DF928" s="37"/>
      <c r="DG928" s="37"/>
      <c r="DH928" s="37"/>
      <c r="DI928" s="37"/>
      <c r="DJ928" s="37"/>
      <c r="DK928" s="37"/>
      <c r="DL928" s="37"/>
      <c r="DM928" s="37"/>
      <c r="DN928" s="37"/>
      <c r="DO928" s="37"/>
      <c r="DP928" s="37"/>
      <c r="DQ928" s="37"/>
      <c r="DR928" s="37"/>
      <c r="DS928" s="37"/>
      <c r="DT928" s="37"/>
      <c r="DU928" s="37"/>
      <c r="DV928" s="37"/>
      <c r="DW928" s="37"/>
      <c r="DX928" s="37"/>
      <c r="DY928" s="37"/>
      <c r="DZ928" s="37"/>
      <c r="EA928" s="37"/>
      <c r="EB928" s="37"/>
      <c r="EC928" s="37"/>
      <c r="ED928" s="37"/>
      <c r="EE928" s="37"/>
      <c r="EF928" s="37"/>
      <c r="EG928" s="37"/>
      <c r="EH928" s="37"/>
      <c r="EI928" s="37"/>
      <c r="EJ928" s="37"/>
      <c r="EK928" s="37"/>
      <c r="EL928" s="37"/>
      <c r="EM928" s="37"/>
      <c r="EN928" s="37"/>
      <c r="EO928" s="37"/>
      <c r="EP928" s="37"/>
      <c r="EQ928" s="37"/>
      <c r="ER928" s="37"/>
      <c r="ES928" s="37"/>
      <c r="ET928" s="37"/>
      <c r="EU928" s="37"/>
      <c r="EV928" s="37"/>
      <c r="EW928" s="37"/>
      <c r="EX928" s="37"/>
      <c r="EY928" s="37"/>
      <c r="EZ928" s="37"/>
      <c r="FA928" s="37"/>
      <c r="FB928" s="37"/>
      <c r="FC928" s="37"/>
      <c r="FD928" s="37"/>
      <c r="FE928" s="37"/>
      <c r="FF928" s="37"/>
      <c r="FG928" s="37"/>
      <c r="FH928" s="37"/>
      <c r="FI928" s="37"/>
      <c r="FJ928" s="37"/>
      <c r="FK928" s="37"/>
      <c r="FL928" s="37"/>
      <c r="FM928" s="37"/>
      <c r="FN928" s="37"/>
      <c r="FO928" s="37"/>
      <c r="FP928" s="37"/>
      <c r="FQ928" s="37"/>
      <c r="FR928" s="37"/>
      <c r="FS928" s="37"/>
      <c r="FT928" s="37"/>
      <c r="FU928" s="37"/>
      <c r="FV928" s="37"/>
      <c r="FW928" s="37"/>
      <c r="FX928" s="37"/>
      <c r="FY928" s="37"/>
      <c r="FZ928" s="37"/>
      <c r="GA928" s="194"/>
      <c r="GB928" s="194"/>
      <c r="GC928" s="194"/>
      <c r="GD928" s="194"/>
      <c r="GE928" s="194"/>
      <c r="GF928" s="194"/>
      <c r="GG928" s="194"/>
      <c r="GH928" s="194"/>
      <c r="GI928" s="194"/>
      <c r="GJ928" s="194"/>
      <c r="GK928" s="194"/>
      <c r="GL928" s="194"/>
      <c r="GM928" s="194">
        <f t="shared" si="83"/>
        <v>0</v>
      </c>
      <c r="GN928" s="194">
        <f t="shared" si="84"/>
        <v>0</v>
      </c>
      <c r="GO928" s="194"/>
      <c r="GP928" s="194"/>
      <c r="GQ928" s="194"/>
      <c r="GR928" s="194"/>
      <c r="GS928" s="194"/>
      <c r="GT928" s="194"/>
      <c r="GU928" s="194"/>
      <c r="GV928" s="194"/>
      <c r="GW928" s="194"/>
      <c r="GX928" s="194">
        <f t="shared" si="85"/>
        <v>0</v>
      </c>
      <c r="GY928" s="194"/>
      <c r="GZ928" s="194"/>
      <c r="HA928" s="194"/>
      <c r="HB928" s="194"/>
      <c r="HC928" s="194"/>
      <c r="HD928" s="194"/>
      <c r="HE928" s="194"/>
      <c r="HF928" s="194"/>
      <c r="HG928" s="194"/>
      <c r="HH928" s="194"/>
      <c r="HI928" s="194"/>
      <c r="HJ928" s="194"/>
      <c r="HK928" s="194"/>
      <c r="HL928" s="194"/>
      <c r="HM928" s="194"/>
      <c r="HN928" s="194"/>
      <c r="HO928" s="194"/>
      <c r="HP928" s="194"/>
      <c r="HQ928" s="194"/>
      <c r="HR928" s="194"/>
      <c r="HS928" s="194"/>
      <c r="HT928" s="194"/>
      <c r="HU928" s="194"/>
    </row>
    <row r="929" spans="1:229" x14ac:dyDescent="0.25">
      <c r="A929" s="17"/>
      <c r="B929" s="18"/>
      <c r="C929" s="18"/>
      <c r="D929" s="19"/>
      <c r="E929" s="18"/>
      <c r="F929" s="18"/>
      <c r="G929" s="36"/>
      <c r="H929" s="36"/>
      <c r="I929" s="36"/>
      <c r="J929" s="38"/>
      <c r="K929" s="38"/>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c r="CT929" s="37"/>
      <c r="CU929" s="37"/>
      <c r="CV929" s="37"/>
      <c r="CW929" s="37"/>
      <c r="CX929" s="37"/>
      <c r="CY929" s="37"/>
      <c r="CZ929" s="37"/>
      <c r="DA929" s="37"/>
      <c r="DB929" s="37"/>
      <c r="DC929" s="37"/>
      <c r="DD929" s="37"/>
      <c r="DE929" s="37"/>
      <c r="DF929" s="37"/>
      <c r="DG929" s="37"/>
      <c r="DH929" s="37"/>
      <c r="DI929" s="37"/>
      <c r="DJ929" s="37"/>
      <c r="DK929" s="37"/>
      <c r="DL929" s="37"/>
      <c r="DM929" s="37"/>
      <c r="DN929" s="37"/>
      <c r="DO929" s="37"/>
      <c r="DP929" s="37"/>
      <c r="DQ929" s="37"/>
      <c r="DR929" s="37"/>
      <c r="DS929" s="37"/>
      <c r="DT929" s="37"/>
      <c r="DU929" s="37"/>
      <c r="DV929" s="37"/>
      <c r="DW929" s="37"/>
      <c r="DX929" s="37"/>
      <c r="DY929" s="37"/>
      <c r="DZ929" s="37"/>
      <c r="EA929" s="37"/>
      <c r="EB929" s="37"/>
      <c r="EC929" s="37"/>
      <c r="ED929" s="37"/>
      <c r="EE929" s="37"/>
      <c r="EF929" s="37"/>
      <c r="EG929" s="37"/>
      <c r="EH929" s="37"/>
      <c r="EI929" s="37"/>
      <c r="EJ929" s="37"/>
      <c r="EK929" s="37"/>
      <c r="EL929" s="37"/>
      <c r="EM929" s="37"/>
      <c r="EN929" s="37"/>
      <c r="EO929" s="37"/>
      <c r="EP929" s="37"/>
      <c r="EQ929" s="37"/>
      <c r="ER929" s="37"/>
      <c r="ES929" s="37"/>
      <c r="ET929" s="37"/>
      <c r="EU929" s="37"/>
      <c r="EV929" s="37"/>
      <c r="EW929" s="37"/>
      <c r="EX929" s="37"/>
      <c r="EY929" s="37"/>
      <c r="EZ929" s="37"/>
      <c r="FA929" s="37"/>
      <c r="FB929" s="37"/>
      <c r="FC929" s="37"/>
      <c r="FD929" s="37"/>
      <c r="FE929" s="37"/>
      <c r="FF929" s="37"/>
      <c r="FG929" s="37"/>
      <c r="FH929" s="37"/>
      <c r="FI929" s="37"/>
      <c r="FJ929" s="37"/>
      <c r="FK929" s="37"/>
      <c r="FL929" s="37"/>
      <c r="FM929" s="37"/>
      <c r="FN929" s="37"/>
      <c r="FO929" s="37"/>
      <c r="FP929" s="37"/>
      <c r="FQ929" s="37"/>
      <c r="FR929" s="37"/>
      <c r="FS929" s="37"/>
      <c r="FT929" s="37"/>
      <c r="FU929" s="37"/>
      <c r="FV929" s="37"/>
      <c r="FW929" s="37"/>
      <c r="FX929" s="37"/>
      <c r="FY929" s="37"/>
      <c r="FZ929" s="37"/>
      <c r="GA929" s="194"/>
      <c r="GB929" s="194"/>
      <c r="GC929" s="194"/>
      <c r="GD929" s="194"/>
      <c r="GE929" s="194"/>
      <c r="GF929" s="194"/>
      <c r="GG929" s="194"/>
      <c r="GH929" s="194"/>
      <c r="GI929" s="194"/>
      <c r="GJ929" s="194"/>
      <c r="GK929" s="194"/>
      <c r="GL929" s="194"/>
      <c r="GM929" s="194">
        <f t="shared" si="83"/>
        <v>0</v>
      </c>
      <c r="GN929" s="194">
        <f t="shared" si="84"/>
        <v>0</v>
      </c>
      <c r="GO929" s="194"/>
      <c r="GP929" s="194"/>
      <c r="GQ929" s="194"/>
      <c r="GR929" s="194"/>
      <c r="GS929" s="194"/>
      <c r="GT929" s="194"/>
      <c r="GU929" s="194"/>
      <c r="GV929" s="194"/>
      <c r="GW929" s="194"/>
      <c r="GX929" s="194">
        <f t="shared" si="85"/>
        <v>0</v>
      </c>
      <c r="GY929" s="194"/>
      <c r="GZ929" s="194"/>
      <c r="HA929" s="194"/>
      <c r="HB929" s="194"/>
      <c r="HC929" s="194"/>
      <c r="HD929" s="194"/>
      <c r="HE929" s="194"/>
      <c r="HF929" s="194"/>
      <c r="HG929" s="194"/>
      <c r="HH929" s="194"/>
      <c r="HI929" s="194"/>
      <c r="HJ929" s="194"/>
      <c r="HK929" s="194"/>
      <c r="HL929" s="194"/>
      <c r="HM929" s="194"/>
      <c r="HN929" s="194"/>
      <c r="HO929" s="194"/>
      <c r="HP929" s="194"/>
      <c r="HQ929" s="194"/>
      <c r="HR929" s="194"/>
      <c r="HS929" s="194"/>
      <c r="HT929" s="194"/>
      <c r="HU929" s="194"/>
    </row>
    <row r="930" spans="1:229" x14ac:dyDescent="0.25">
      <c r="A930" s="17"/>
      <c r="B930" s="18"/>
      <c r="C930" s="18"/>
      <c r="D930" s="19"/>
      <c r="E930" s="18"/>
      <c r="F930" s="18"/>
      <c r="G930" s="36"/>
      <c r="H930" s="36"/>
      <c r="I930" s="36"/>
      <c r="J930" s="38"/>
      <c r="K930" s="38"/>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c r="CT930" s="37"/>
      <c r="CU930" s="37"/>
      <c r="CV930" s="37"/>
      <c r="CW930" s="37"/>
      <c r="CX930" s="37"/>
      <c r="CY930" s="37"/>
      <c r="CZ930" s="37"/>
      <c r="DA930" s="37"/>
      <c r="DB930" s="37"/>
      <c r="DC930" s="37"/>
      <c r="DD930" s="37"/>
      <c r="DE930" s="37"/>
      <c r="DF930" s="37"/>
      <c r="DG930" s="37"/>
      <c r="DH930" s="37"/>
      <c r="DI930" s="37"/>
      <c r="DJ930" s="37"/>
      <c r="DK930" s="37"/>
      <c r="DL930" s="37"/>
      <c r="DM930" s="37"/>
      <c r="DN930" s="37"/>
      <c r="DO930" s="37"/>
      <c r="DP930" s="37"/>
      <c r="DQ930" s="37"/>
      <c r="DR930" s="37"/>
      <c r="DS930" s="37"/>
      <c r="DT930" s="37"/>
      <c r="DU930" s="37"/>
      <c r="DV930" s="37"/>
      <c r="DW930" s="37"/>
      <c r="DX930" s="37"/>
      <c r="DY930" s="37"/>
      <c r="DZ930" s="37"/>
      <c r="EA930" s="37"/>
      <c r="EB930" s="37"/>
      <c r="EC930" s="37"/>
      <c r="ED930" s="37"/>
      <c r="EE930" s="37"/>
      <c r="EF930" s="37"/>
      <c r="EG930" s="37"/>
      <c r="EH930" s="37"/>
      <c r="EI930" s="37"/>
      <c r="EJ930" s="37"/>
      <c r="EK930" s="37"/>
      <c r="EL930" s="37"/>
      <c r="EM930" s="37"/>
      <c r="EN930" s="37"/>
      <c r="EO930" s="37"/>
      <c r="EP930" s="37"/>
      <c r="EQ930" s="37"/>
      <c r="ER930" s="37"/>
      <c r="ES930" s="37"/>
      <c r="ET930" s="37"/>
      <c r="EU930" s="37"/>
      <c r="EV930" s="37"/>
      <c r="EW930" s="37"/>
      <c r="EX930" s="37"/>
      <c r="EY930" s="37"/>
      <c r="EZ930" s="37"/>
      <c r="FA930" s="37"/>
      <c r="FB930" s="37"/>
      <c r="FC930" s="37"/>
      <c r="FD930" s="37"/>
      <c r="FE930" s="37"/>
      <c r="FF930" s="37"/>
      <c r="FG930" s="37"/>
      <c r="FH930" s="37"/>
      <c r="FI930" s="37"/>
      <c r="FJ930" s="37"/>
      <c r="FK930" s="37"/>
      <c r="FL930" s="37"/>
      <c r="FM930" s="37"/>
      <c r="FN930" s="37"/>
      <c r="FO930" s="37"/>
      <c r="FP930" s="37"/>
      <c r="FQ930" s="37"/>
      <c r="FR930" s="37"/>
      <c r="FS930" s="37"/>
      <c r="FT930" s="37"/>
      <c r="FU930" s="37"/>
      <c r="FV930" s="37"/>
      <c r="FW930" s="37"/>
      <c r="FX930" s="37"/>
      <c r="FY930" s="37"/>
      <c r="FZ930" s="37"/>
      <c r="GA930" s="194"/>
      <c r="GB930" s="194"/>
      <c r="GC930" s="194"/>
      <c r="GD930" s="194"/>
      <c r="GE930" s="194"/>
      <c r="GF930" s="194"/>
      <c r="GG930" s="194"/>
      <c r="GH930" s="194"/>
      <c r="GI930" s="194"/>
      <c r="GJ930" s="194"/>
      <c r="GK930" s="194"/>
      <c r="GL930" s="194"/>
      <c r="GM930" s="194">
        <f t="shared" si="83"/>
        <v>0</v>
      </c>
      <c r="GN930" s="194">
        <f t="shared" si="84"/>
        <v>0</v>
      </c>
      <c r="GO930" s="194"/>
      <c r="GP930" s="194"/>
      <c r="GQ930" s="194"/>
      <c r="GR930" s="194"/>
      <c r="GS930" s="194"/>
      <c r="GT930" s="194"/>
      <c r="GU930" s="194"/>
      <c r="GV930" s="194"/>
      <c r="GW930" s="194"/>
      <c r="GX930" s="194">
        <f t="shared" si="85"/>
        <v>0</v>
      </c>
      <c r="GY930" s="194"/>
      <c r="GZ930" s="194"/>
      <c r="HA930" s="194"/>
      <c r="HB930" s="194"/>
      <c r="HC930" s="194"/>
      <c r="HD930" s="194"/>
      <c r="HE930" s="194"/>
      <c r="HF930" s="194"/>
      <c r="HG930" s="194"/>
      <c r="HH930" s="194"/>
      <c r="HI930" s="194"/>
      <c r="HJ930" s="194"/>
      <c r="HK930" s="194"/>
      <c r="HL930" s="194"/>
      <c r="HM930" s="194"/>
      <c r="HN930" s="194"/>
      <c r="HO930" s="194"/>
      <c r="HP930" s="194"/>
      <c r="HQ930" s="194"/>
      <c r="HR930" s="194"/>
      <c r="HS930" s="194"/>
      <c r="HT930" s="194"/>
      <c r="HU930" s="194"/>
    </row>
    <row r="931" spans="1:229" x14ac:dyDescent="0.25">
      <c r="A931" s="17"/>
      <c r="B931" s="18"/>
      <c r="C931" s="18"/>
      <c r="D931" s="19"/>
      <c r="E931" s="18"/>
      <c r="F931" s="18"/>
      <c r="G931" s="36"/>
      <c r="H931" s="36"/>
      <c r="I931" s="36"/>
      <c r="J931" s="38"/>
      <c r="K931" s="38"/>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c r="CT931" s="37"/>
      <c r="CU931" s="37"/>
      <c r="CV931" s="37"/>
      <c r="CW931" s="37"/>
      <c r="CX931" s="37"/>
      <c r="CY931" s="37"/>
      <c r="CZ931" s="37"/>
      <c r="DA931" s="37"/>
      <c r="DB931" s="37"/>
      <c r="DC931" s="37"/>
      <c r="DD931" s="37"/>
      <c r="DE931" s="37"/>
      <c r="DF931" s="37"/>
      <c r="DG931" s="37"/>
      <c r="DH931" s="37"/>
      <c r="DI931" s="37"/>
      <c r="DJ931" s="37"/>
      <c r="DK931" s="37"/>
      <c r="DL931" s="37"/>
      <c r="DM931" s="37"/>
      <c r="DN931" s="37"/>
      <c r="DO931" s="37"/>
      <c r="DP931" s="37"/>
      <c r="DQ931" s="37"/>
      <c r="DR931" s="37"/>
      <c r="DS931" s="37"/>
      <c r="DT931" s="37"/>
      <c r="DU931" s="37"/>
      <c r="DV931" s="37"/>
      <c r="DW931" s="37"/>
      <c r="DX931" s="37"/>
      <c r="DY931" s="37"/>
      <c r="DZ931" s="37"/>
      <c r="EA931" s="37"/>
      <c r="EB931" s="37"/>
      <c r="EC931" s="37"/>
      <c r="ED931" s="37"/>
      <c r="EE931" s="37"/>
      <c r="EF931" s="37"/>
      <c r="EG931" s="37"/>
      <c r="EH931" s="37"/>
      <c r="EI931" s="37"/>
      <c r="EJ931" s="37"/>
      <c r="EK931" s="37"/>
      <c r="EL931" s="37"/>
      <c r="EM931" s="37"/>
      <c r="EN931" s="37"/>
      <c r="EO931" s="37"/>
      <c r="EP931" s="37"/>
      <c r="EQ931" s="37"/>
      <c r="ER931" s="37"/>
      <c r="ES931" s="37"/>
      <c r="ET931" s="37"/>
      <c r="EU931" s="37"/>
      <c r="EV931" s="37"/>
      <c r="EW931" s="37"/>
      <c r="EX931" s="37"/>
      <c r="EY931" s="37"/>
      <c r="EZ931" s="37"/>
      <c r="FA931" s="37"/>
      <c r="FB931" s="37"/>
      <c r="FC931" s="37"/>
      <c r="FD931" s="37"/>
      <c r="FE931" s="37"/>
      <c r="FF931" s="37"/>
      <c r="FG931" s="37"/>
      <c r="FH931" s="37"/>
      <c r="FI931" s="37"/>
      <c r="FJ931" s="37"/>
      <c r="FK931" s="37"/>
      <c r="FL931" s="37"/>
      <c r="FM931" s="37"/>
      <c r="FN931" s="37"/>
      <c r="FO931" s="37"/>
      <c r="FP931" s="37"/>
      <c r="FQ931" s="37"/>
      <c r="FR931" s="37"/>
      <c r="FS931" s="37"/>
      <c r="FT931" s="37"/>
      <c r="FU931" s="37"/>
      <c r="FV931" s="37"/>
      <c r="FW931" s="37"/>
      <c r="FX931" s="37"/>
      <c r="FY931" s="37"/>
      <c r="FZ931" s="37"/>
      <c r="GA931" s="194"/>
      <c r="GB931" s="194"/>
      <c r="GC931" s="194"/>
      <c r="GD931" s="194"/>
      <c r="GE931" s="194"/>
      <c r="GF931" s="194"/>
      <c r="GG931" s="194"/>
      <c r="GH931" s="194"/>
      <c r="GI931" s="194"/>
      <c r="GJ931" s="194"/>
      <c r="GK931" s="194"/>
      <c r="GL931" s="194"/>
      <c r="GM931" s="194">
        <f t="shared" si="83"/>
        <v>0</v>
      </c>
      <c r="GN931" s="194">
        <f t="shared" si="84"/>
        <v>0</v>
      </c>
      <c r="GO931" s="194"/>
      <c r="GP931" s="194"/>
      <c r="GQ931" s="194"/>
      <c r="GR931" s="194"/>
      <c r="GS931" s="194"/>
      <c r="GT931" s="194"/>
      <c r="GU931" s="194"/>
      <c r="GV931" s="194"/>
      <c r="GW931" s="194"/>
      <c r="GX931" s="194">
        <f t="shared" si="85"/>
        <v>0</v>
      </c>
      <c r="GY931" s="194"/>
      <c r="GZ931" s="194"/>
      <c r="HA931" s="194"/>
      <c r="HB931" s="194"/>
      <c r="HC931" s="194"/>
      <c r="HD931" s="194"/>
      <c r="HE931" s="194"/>
      <c r="HF931" s="194"/>
      <c r="HG931" s="194"/>
      <c r="HH931" s="194"/>
      <c r="HI931" s="194"/>
      <c r="HJ931" s="194"/>
      <c r="HK931" s="194"/>
      <c r="HL931" s="194"/>
      <c r="HM931" s="194"/>
      <c r="HN931" s="194"/>
      <c r="HO931" s="194"/>
      <c r="HP931" s="194"/>
      <c r="HQ931" s="194"/>
      <c r="HR931" s="194"/>
      <c r="HS931" s="194"/>
      <c r="HT931" s="194"/>
      <c r="HU931" s="194"/>
    </row>
    <row r="932" spans="1:229" x14ac:dyDescent="0.25">
      <c r="A932" s="17"/>
      <c r="B932" s="18"/>
      <c r="C932" s="18"/>
      <c r="D932" s="19"/>
      <c r="E932" s="18"/>
      <c r="F932" s="18"/>
      <c r="G932" s="36"/>
      <c r="H932" s="36"/>
      <c r="I932" s="36"/>
      <c r="J932" s="38"/>
      <c r="K932" s="38"/>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c r="CT932" s="37"/>
      <c r="CU932" s="37"/>
      <c r="CV932" s="37"/>
      <c r="CW932" s="37"/>
      <c r="CX932" s="37"/>
      <c r="CY932" s="37"/>
      <c r="CZ932" s="37"/>
      <c r="DA932" s="37"/>
      <c r="DB932" s="37"/>
      <c r="DC932" s="37"/>
      <c r="DD932" s="37"/>
      <c r="DE932" s="37"/>
      <c r="DF932" s="37"/>
      <c r="DG932" s="37"/>
      <c r="DH932" s="37"/>
      <c r="DI932" s="37"/>
      <c r="DJ932" s="37"/>
      <c r="DK932" s="37"/>
      <c r="DL932" s="37"/>
      <c r="DM932" s="37"/>
      <c r="DN932" s="37"/>
      <c r="DO932" s="37"/>
      <c r="DP932" s="37"/>
      <c r="DQ932" s="37"/>
      <c r="DR932" s="37"/>
      <c r="DS932" s="37"/>
      <c r="DT932" s="37"/>
      <c r="DU932" s="37"/>
      <c r="DV932" s="37"/>
      <c r="DW932" s="37"/>
      <c r="DX932" s="37"/>
      <c r="DY932" s="37"/>
      <c r="DZ932" s="37"/>
      <c r="EA932" s="37"/>
      <c r="EB932" s="37"/>
      <c r="EC932" s="37"/>
      <c r="ED932" s="37"/>
      <c r="EE932" s="37"/>
      <c r="EF932" s="37"/>
      <c r="EG932" s="37"/>
      <c r="EH932" s="37"/>
      <c r="EI932" s="37"/>
      <c r="EJ932" s="37"/>
      <c r="EK932" s="37"/>
      <c r="EL932" s="37"/>
      <c r="EM932" s="37"/>
      <c r="EN932" s="37"/>
      <c r="EO932" s="37"/>
      <c r="EP932" s="37"/>
      <c r="EQ932" s="37"/>
      <c r="ER932" s="37"/>
      <c r="ES932" s="37"/>
      <c r="ET932" s="37"/>
      <c r="EU932" s="37"/>
      <c r="EV932" s="37"/>
      <c r="EW932" s="37"/>
      <c r="EX932" s="37"/>
      <c r="EY932" s="37"/>
      <c r="EZ932" s="37"/>
      <c r="FA932" s="37"/>
      <c r="FB932" s="37"/>
      <c r="FC932" s="37"/>
      <c r="FD932" s="37"/>
      <c r="FE932" s="37"/>
      <c r="FF932" s="37"/>
      <c r="FG932" s="37"/>
      <c r="FH932" s="37"/>
      <c r="FI932" s="37"/>
      <c r="FJ932" s="37"/>
      <c r="FK932" s="37"/>
      <c r="FL932" s="37"/>
      <c r="FM932" s="37"/>
      <c r="FN932" s="37"/>
      <c r="FO932" s="37"/>
      <c r="FP932" s="37"/>
      <c r="FQ932" s="37"/>
      <c r="FR932" s="37"/>
      <c r="FS932" s="37"/>
      <c r="FT932" s="37"/>
      <c r="FU932" s="37"/>
      <c r="FV932" s="37"/>
      <c r="FW932" s="37"/>
      <c r="FX932" s="37"/>
      <c r="FY932" s="37"/>
      <c r="FZ932" s="37"/>
      <c r="GA932" s="194"/>
      <c r="GB932" s="194"/>
      <c r="GC932" s="194"/>
      <c r="GD932" s="194"/>
      <c r="GE932" s="194"/>
      <c r="GF932" s="194"/>
      <c r="GG932" s="194"/>
      <c r="GH932" s="194"/>
      <c r="GI932" s="194"/>
      <c r="GJ932" s="194"/>
      <c r="GK932" s="194"/>
      <c r="GL932" s="194"/>
      <c r="GM932" s="194">
        <f t="shared" si="83"/>
        <v>0</v>
      </c>
      <c r="GN932" s="194">
        <f t="shared" si="84"/>
        <v>0</v>
      </c>
      <c r="GO932" s="194"/>
      <c r="GP932" s="194"/>
      <c r="GQ932" s="194"/>
      <c r="GR932" s="194"/>
      <c r="GS932" s="194"/>
      <c r="GT932" s="194"/>
      <c r="GU932" s="194"/>
      <c r="GV932" s="194"/>
      <c r="GW932" s="194"/>
      <c r="GX932" s="194">
        <f t="shared" si="85"/>
        <v>0</v>
      </c>
      <c r="GY932" s="194"/>
      <c r="GZ932" s="194"/>
      <c r="HA932" s="194"/>
      <c r="HB932" s="194"/>
      <c r="HC932" s="194"/>
      <c r="HD932" s="194"/>
      <c r="HE932" s="194"/>
      <c r="HF932" s="194"/>
      <c r="HG932" s="194"/>
      <c r="HH932" s="194"/>
      <c r="HI932" s="194"/>
      <c r="HJ932" s="194"/>
      <c r="HK932" s="194"/>
      <c r="HL932" s="194"/>
      <c r="HM932" s="194"/>
      <c r="HN932" s="194"/>
      <c r="HO932" s="194"/>
      <c r="HP932" s="194"/>
      <c r="HQ932" s="194"/>
      <c r="HR932" s="194"/>
      <c r="HS932" s="194"/>
      <c r="HT932" s="194"/>
      <c r="HU932" s="194"/>
    </row>
    <row r="933" spans="1:229" x14ac:dyDescent="0.25">
      <c r="A933" s="17"/>
      <c r="B933" s="18"/>
      <c r="C933" s="18"/>
      <c r="D933" s="19"/>
      <c r="E933" s="18"/>
      <c r="F933" s="18"/>
      <c r="G933" s="36"/>
      <c r="H933" s="36"/>
      <c r="I933" s="36"/>
      <c r="J933" s="38"/>
      <c r="K933" s="38"/>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c r="CT933" s="37"/>
      <c r="CU933" s="37"/>
      <c r="CV933" s="37"/>
      <c r="CW933" s="37"/>
      <c r="CX933" s="37"/>
      <c r="CY933" s="37"/>
      <c r="CZ933" s="37"/>
      <c r="DA933" s="37"/>
      <c r="DB933" s="37"/>
      <c r="DC933" s="37"/>
      <c r="DD933" s="37"/>
      <c r="DE933" s="37"/>
      <c r="DF933" s="37"/>
      <c r="DG933" s="37"/>
      <c r="DH933" s="37"/>
      <c r="DI933" s="37"/>
      <c r="DJ933" s="37"/>
      <c r="DK933" s="37"/>
      <c r="DL933" s="37"/>
      <c r="DM933" s="37"/>
      <c r="DN933" s="37"/>
      <c r="DO933" s="37"/>
      <c r="DP933" s="37"/>
      <c r="DQ933" s="37"/>
      <c r="DR933" s="37"/>
      <c r="DS933" s="37"/>
      <c r="DT933" s="37"/>
      <c r="DU933" s="37"/>
      <c r="DV933" s="37"/>
      <c r="DW933" s="37"/>
      <c r="DX933" s="37"/>
      <c r="DY933" s="37"/>
      <c r="DZ933" s="37"/>
      <c r="EA933" s="37"/>
      <c r="EB933" s="37"/>
      <c r="EC933" s="37"/>
      <c r="ED933" s="37"/>
      <c r="EE933" s="37"/>
      <c r="EF933" s="37"/>
      <c r="EG933" s="37"/>
      <c r="EH933" s="37"/>
      <c r="EI933" s="37"/>
      <c r="EJ933" s="37"/>
      <c r="EK933" s="37"/>
      <c r="EL933" s="37"/>
      <c r="EM933" s="37"/>
      <c r="EN933" s="37"/>
      <c r="EO933" s="37"/>
      <c r="EP933" s="37"/>
      <c r="EQ933" s="37"/>
      <c r="ER933" s="37"/>
      <c r="ES933" s="37"/>
      <c r="ET933" s="37"/>
      <c r="EU933" s="37"/>
      <c r="EV933" s="37"/>
      <c r="EW933" s="37"/>
      <c r="EX933" s="37"/>
      <c r="EY933" s="37"/>
      <c r="EZ933" s="37"/>
      <c r="FA933" s="37"/>
      <c r="FB933" s="37"/>
      <c r="FC933" s="37"/>
      <c r="FD933" s="37"/>
      <c r="FE933" s="37"/>
      <c r="FF933" s="37"/>
      <c r="FG933" s="37"/>
      <c r="FH933" s="37"/>
      <c r="FI933" s="37"/>
      <c r="FJ933" s="37"/>
      <c r="FK933" s="37"/>
      <c r="FL933" s="37"/>
      <c r="FM933" s="37"/>
      <c r="FN933" s="37"/>
      <c r="FO933" s="37"/>
      <c r="FP933" s="37"/>
      <c r="FQ933" s="37"/>
      <c r="FR933" s="37"/>
      <c r="FS933" s="37"/>
      <c r="FT933" s="37"/>
      <c r="FU933" s="37"/>
      <c r="FV933" s="37"/>
      <c r="FW933" s="37"/>
      <c r="FX933" s="37"/>
      <c r="FY933" s="37"/>
      <c r="FZ933" s="37"/>
      <c r="GA933" s="194"/>
      <c r="GB933" s="194"/>
      <c r="GC933" s="194"/>
      <c r="GD933" s="194"/>
      <c r="GE933" s="194"/>
      <c r="GF933" s="194"/>
      <c r="GG933" s="194"/>
      <c r="GH933" s="194"/>
      <c r="GI933" s="194"/>
      <c r="GJ933" s="194"/>
      <c r="GK933" s="194"/>
      <c r="GL933" s="194"/>
      <c r="GM933" s="194">
        <f t="shared" si="83"/>
        <v>0</v>
      </c>
      <c r="GN933" s="194">
        <f t="shared" si="84"/>
        <v>0</v>
      </c>
      <c r="GO933" s="194"/>
      <c r="GP933" s="194"/>
      <c r="GQ933" s="194"/>
      <c r="GR933" s="194"/>
      <c r="GS933" s="194"/>
      <c r="GT933" s="194"/>
      <c r="GU933" s="194"/>
      <c r="GV933" s="194"/>
      <c r="GW933" s="194"/>
      <c r="GX933" s="194">
        <f t="shared" si="85"/>
        <v>0</v>
      </c>
      <c r="GY933" s="194"/>
      <c r="GZ933" s="194"/>
      <c r="HA933" s="194"/>
      <c r="HB933" s="194"/>
      <c r="HC933" s="194"/>
      <c r="HD933" s="194"/>
      <c r="HE933" s="194"/>
      <c r="HF933" s="194"/>
      <c r="HG933" s="194"/>
      <c r="HH933" s="194"/>
      <c r="HI933" s="194"/>
      <c r="HJ933" s="194"/>
      <c r="HK933" s="194"/>
      <c r="HL933" s="194"/>
      <c r="HM933" s="194"/>
      <c r="HN933" s="194"/>
      <c r="HO933" s="194"/>
      <c r="HP933" s="194"/>
      <c r="HQ933" s="194"/>
      <c r="HR933" s="194"/>
      <c r="HS933" s="194"/>
      <c r="HT933" s="194"/>
      <c r="HU933" s="194"/>
    </row>
    <row r="934" spans="1:229" x14ac:dyDescent="0.25">
      <c r="A934" s="17"/>
      <c r="B934" s="18"/>
      <c r="C934" s="18"/>
      <c r="D934" s="19"/>
      <c r="E934" s="18"/>
      <c r="F934" s="18"/>
      <c r="G934" s="36"/>
      <c r="H934" s="36"/>
      <c r="I934" s="36"/>
      <c r="J934" s="38"/>
      <c r="K934" s="38"/>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c r="CT934" s="37"/>
      <c r="CU934" s="37"/>
      <c r="CV934" s="37"/>
      <c r="CW934" s="37"/>
      <c r="CX934" s="37"/>
      <c r="CY934" s="37"/>
      <c r="CZ934" s="37"/>
      <c r="DA934" s="37"/>
      <c r="DB934" s="37"/>
      <c r="DC934" s="37"/>
      <c r="DD934" s="37"/>
      <c r="DE934" s="37"/>
      <c r="DF934" s="37"/>
      <c r="DG934" s="37"/>
      <c r="DH934" s="37"/>
      <c r="DI934" s="37"/>
      <c r="DJ934" s="37"/>
      <c r="DK934" s="37"/>
      <c r="DL934" s="37"/>
      <c r="DM934" s="37"/>
      <c r="DN934" s="37"/>
      <c r="DO934" s="37"/>
      <c r="DP934" s="37"/>
      <c r="DQ934" s="37"/>
      <c r="DR934" s="37"/>
      <c r="DS934" s="37"/>
      <c r="DT934" s="37"/>
      <c r="DU934" s="37"/>
      <c r="DV934" s="37"/>
      <c r="DW934" s="37"/>
      <c r="DX934" s="37"/>
      <c r="DY934" s="37"/>
      <c r="DZ934" s="37"/>
      <c r="EA934" s="37"/>
      <c r="EB934" s="37"/>
      <c r="EC934" s="37"/>
      <c r="ED934" s="37"/>
      <c r="EE934" s="37"/>
      <c r="EF934" s="37"/>
      <c r="EG934" s="37"/>
      <c r="EH934" s="37"/>
      <c r="EI934" s="37"/>
      <c r="EJ934" s="37"/>
      <c r="EK934" s="37"/>
      <c r="EL934" s="37"/>
      <c r="EM934" s="37"/>
      <c r="EN934" s="37"/>
      <c r="EO934" s="37"/>
      <c r="EP934" s="37"/>
      <c r="EQ934" s="37"/>
      <c r="ER934" s="37"/>
      <c r="ES934" s="37"/>
      <c r="ET934" s="37"/>
      <c r="EU934" s="37"/>
      <c r="EV934" s="37"/>
      <c r="EW934" s="37"/>
      <c r="EX934" s="37"/>
      <c r="EY934" s="37"/>
      <c r="EZ934" s="37"/>
      <c r="FA934" s="37"/>
      <c r="FB934" s="37"/>
      <c r="FC934" s="37"/>
      <c r="FD934" s="37"/>
      <c r="FE934" s="37"/>
      <c r="FF934" s="37"/>
      <c r="FG934" s="37"/>
      <c r="FH934" s="37"/>
      <c r="FI934" s="37"/>
      <c r="FJ934" s="37"/>
      <c r="FK934" s="37"/>
      <c r="FL934" s="37"/>
      <c r="FM934" s="37"/>
      <c r="FN934" s="37"/>
      <c r="FO934" s="37"/>
      <c r="FP934" s="37"/>
      <c r="FQ934" s="37"/>
      <c r="FR934" s="37"/>
      <c r="FS934" s="37"/>
      <c r="FT934" s="37"/>
      <c r="FU934" s="37"/>
      <c r="FV934" s="37"/>
      <c r="FW934" s="37"/>
      <c r="FX934" s="37"/>
      <c r="FY934" s="37"/>
      <c r="FZ934" s="37"/>
      <c r="GA934" s="194"/>
      <c r="GB934" s="194"/>
      <c r="GC934" s="194"/>
      <c r="GD934" s="194"/>
      <c r="GE934" s="194"/>
      <c r="GF934" s="194"/>
      <c r="GG934" s="194"/>
      <c r="GH934" s="194"/>
      <c r="GI934" s="194"/>
      <c r="GJ934" s="194"/>
      <c r="GK934" s="194"/>
      <c r="GL934" s="194"/>
      <c r="GM934" s="194">
        <f t="shared" si="83"/>
        <v>0</v>
      </c>
      <c r="GN934" s="194">
        <f t="shared" si="84"/>
        <v>0</v>
      </c>
      <c r="GO934" s="194"/>
      <c r="GP934" s="194"/>
      <c r="GQ934" s="194"/>
      <c r="GR934" s="194"/>
      <c r="GS934" s="194"/>
      <c r="GT934" s="194"/>
      <c r="GU934" s="194"/>
      <c r="GV934" s="194"/>
      <c r="GW934" s="194"/>
      <c r="GX934" s="194">
        <f t="shared" si="85"/>
        <v>0</v>
      </c>
      <c r="GY934" s="194"/>
      <c r="GZ934" s="194"/>
      <c r="HA934" s="194"/>
      <c r="HB934" s="194"/>
      <c r="HC934" s="194"/>
      <c r="HD934" s="194"/>
      <c r="HE934" s="194"/>
      <c r="HF934" s="194"/>
      <c r="HG934" s="194"/>
      <c r="HH934" s="194"/>
      <c r="HI934" s="194"/>
      <c r="HJ934" s="194"/>
      <c r="HK934" s="194"/>
      <c r="HL934" s="194"/>
      <c r="HM934" s="194"/>
      <c r="HN934" s="194"/>
      <c r="HO934" s="194"/>
      <c r="HP934" s="194"/>
      <c r="HQ934" s="194"/>
      <c r="HR934" s="194"/>
      <c r="HS934" s="194"/>
      <c r="HT934" s="194"/>
      <c r="HU934" s="194"/>
    </row>
    <row r="935" spans="1:229" x14ac:dyDescent="0.25">
      <c r="F935" s="68"/>
      <c r="G935" s="36"/>
      <c r="H935" s="36"/>
      <c r="I935" s="36"/>
      <c r="J935" s="196"/>
      <c r="K935" s="196"/>
    </row>
    <row r="936" spans="1:229" x14ac:dyDescent="0.25">
      <c r="F936" s="68"/>
      <c r="G936" s="36"/>
      <c r="H936" s="36"/>
      <c r="I936" s="36"/>
      <c r="J936" s="196"/>
      <c r="K936" s="196"/>
    </row>
    <row r="937" spans="1:229" x14ac:dyDescent="0.25">
      <c r="F937" s="68"/>
      <c r="G937" s="36"/>
      <c r="H937" s="36"/>
      <c r="I937" s="36"/>
      <c r="J937" s="196"/>
      <c r="K937" s="196"/>
    </row>
    <row r="938" spans="1:229" x14ac:dyDescent="0.25">
      <c r="F938" s="68"/>
      <c r="G938" s="36"/>
      <c r="H938" s="36"/>
      <c r="I938" s="36"/>
      <c r="J938" s="196"/>
      <c r="K938" s="196"/>
    </row>
    <row r="939" spans="1:229" s="198" customFormat="1" x14ac:dyDescent="0.25">
      <c r="A939" s="3"/>
      <c r="B939" s="4"/>
      <c r="C939" s="4"/>
      <c r="D939" s="3"/>
      <c r="E939" s="4"/>
      <c r="F939" s="68"/>
      <c r="G939" s="36"/>
      <c r="H939" s="36"/>
      <c r="I939" s="36"/>
      <c r="J939" s="196"/>
      <c r="K939" s="196"/>
      <c r="L939" s="197"/>
      <c r="M939" s="197"/>
      <c r="N939" s="197"/>
      <c r="O939" s="197"/>
      <c r="P939" s="197"/>
      <c r="Q939" s="197"/>
      <c r="R939" s="197"/>
      <c r="S939" s="197"/>
      <c r="T939" s="197"/>
      <c r="U939" s="197"/>
      <c r="V939" s="197"/>
      <c r="W939" s="197"/>
      <c r="X939" s="197"/>
      <c r="Y939" s="197"/>
      <c r="Z939" s="197"/>
      <c r="AA939" s="197"/>
      <c r="AB939" s="197"/>
      <c r="AC939" s="197"/>
      <c r="AD939" s="197"/>
      <c r="AE939" s="197"/>
      <c r="AF939" s="197"/>
      <c r="AG939" s="197"/>
      <c r="AH939" s="197"/>
      <c r="AI939" s="197"/>
      <c r="AJ939" s="197"/>
      <c r="AK939" s="197"/>
      <c r="AL939" s="197"/>
      <c r="AM939" s="197"/>
      <c r="AN939" s="197"/>
      <c r="AO939" s="197"/>
      <c r="AP939" s="197"/>
      <c r="AQ939" s="197"/>
      <c r="AR939" s="197"/>
      <c r="AS939" s="197"/>
      <c r="AT939" s="197"/>
      <c r="AU939" s="197"/>
      <c r="AV939" s="197"/>
      <c r="AW939" s="197"/>
      <c r="AX939" s="197"/>
      <c r="AY939" s="197"/>
      <c r="AZ939" s="197"/>
      <c r="BA939" s="197"/>
      <c r="BB939" s="197"/>
      <c r="BC939" s="197"/>
      <c r="BD939" s="197"/>
      <c r="BE939" s="197"/>
      <c r="BF939" s="197"/>
      <c r="BG939" s="197"/>
      <c r="BH939" s="197"/>
      <c r="BI939" s="197"/>
      <c r="BJ939" s="197"/>
      <c r="BK939" s="197"/>
      <c r="BL939" s="197"/>
      <c r="BM939" s="197"/>
      <c r="BN939" s="197"/>
      <c r="BO939" s="197"/>
      <c r="BP939" s="197"/>
      <c r="BQ939" s="197"/>
      <c r="BR939" s="197"/>
      <c r="BS939" s="197"/>
      <c r="BT939" s="195"/>
      <c r="BU939" s="195"/>
      <c r="BV939" s="195"/>
      <c r="BW939" s="195"/>
      <c r="BX939" s="197"/>
      <c r="BY939" s="197"/>
      <c r="BZ939" s="197"/>
      <c r="CA939" s="197"/>
      <c r="CB939" s="197"/>
      <c r="CC939" s="197"/>
      <c r="CD939" s="197"/>
      <c r="CE939" s="197"/>
      <c r="CF939" s="197"/>
      <c r="CG939" s="197"/>
      <c r="CH939" s="197"/>
      <c r="CI939" s="197"/>
      <c r="CJ939" s="197"/>
      <c r="CK939" s="197"/>
      <c r="CL939" s="197"/>
      <c r="CM939" s="197"/>
      <c r="CN939" s="197"/>
      <c r="CO939" s="197"/>
      <c r="CP939" s="197"/>
      <c r="CQ939" s="197"/>
      <c r="CR939" s="197"/>
      <c r="CS939" s="197"/>
      <c r="CT939" s="197"/>
      <c r="CU939" s="197"/>
      <c r="CV939" s="197"/>
      <c r="CW939" s="197"/>
      <c r="CX939" s="197"/>
      <c r="CY939" s="197"/>
      <c r="CZ939" s="197"/>
      <c r="DA939" s="197"/>
      <c r="DB939" s="197"/>
      <c r="DC939" s="197"/>
      <c r="DD939" s="197"/>
      <c r="DE939" s="197"/>
      <c r="DF939" s="197"/>
      <c r="DG939" s="197"/>
      <c r="DH939" s="197"/>
      <c r="DI939" s="197"/>
      <c r="DJ939" s="197"/>
      <c r="DK939" s="197"/>
      <c r="DL939" s="197"/>
      <c r="DM939" s="197"/>
      <c r="DN939" s="197"/>
      <c r="DO939" s="197"/>
      <c r="DP939" s="197"/>
      <c r="DQ939" s="197"/>
      <c r="DR939" s="197"/>
      <c r="DS939" s="197"/>
      <c r="DT939" s="197"/>
      <c r="DU939" s="197"/>
      <c r="DV939" s="197"/>
      <c r="DW939" s="197"/>
      <c r="DX939" s="197"/>
      <c r="DY939" s="197"/>
      <c r="DZ939" s="197"/>
      <c r="EA939" s="197"/>
      <c r="EB939" s="197"/>
      <c r="EC939" s="197"/>
      <c r="ED939" s="197"/>
      <c r="EE939" s="197"/>
      <c r="EF939" s="197"/>
      <c r="EG939" s="197"/>
      <c r="EH939" s="197"/>
      <c r="EI939" s="197"/>
      <c r="EJ939" s="197"/>
      <c r="EK939" s="197"/>
      <c r="EL939" s="197"/>
      <c r="EM939" s="197"/>
      <c r="EN939" s="197"/>
      <c r="EO939" s="197"/>
      <c r="EP939" s="197"/>
      <c r="EQ939" s="197"/>
      <c r="ER939" s="197"/>
      <c r="ES939" s="197"/>
      <c r="ET939" s="197"/>
      <c r="EU939" s="197"/>
      <c r="EV939" s="197"/>
      <c r="EW939" s="197"/>
      <c r="EX939" s="197"/>
      <c r="EY939" s="197"/>
      <c r="EZ939" s="197"/>
      <c r="FA939" s="197"/>
      <c r="FB939" s="197"/>
      <c r="FC939" s="197"/>
      <c r="FD939" s="197"/>
      <c r="FE939" s="197"/>
      <c r="FF939" s="197"/>
      <c r="FG939" s="197"/>
      <c r="FH939" s="197"/>
      <c r="FI939" s="197"/>
      <c r="FJ939" s="197"/>
      <c r="FK939" s="197"/>
      <c r="FL939" s="197"/>
      <c r="FM939" s="197"/>
      <c r="FN939" s="197"/>
      <c r="FO939" s="197"/>
      <c r="FP939" s="197"/>
      <c r="FQ939" s="197"/>
      <c r="FR939" s="197"/>
      <c r="FS939" s="197"/>
      <c r="FT939" s="197"/>
      <c r="FU939" s="197"/>
      <c r="FV939" s="197"/>
      <c r="FW939" s="197"/>
      <c r="FX939" s="197"/>
      <c r="FY939" s="197"/>
      <c r="FZ939" s="197"/>
      <c r="GA939" s="195"/>
      <c r="GB939" s="195"/>
      <c r="GC939" s="195"/>
      <c r="GD939" s="195"/>
      <c r="GE939" s="195"/>
      <c r="GF939" s="195"/>
      <c r="GG939" s="195"/>
      <c r="GH939" s="195"/>
      <c r="GI939" s="195"/>
      <c r="GJ939" s="195"/>
      <c r="GK939" s="195"/>
      <c r="GL939" s="195"/>
      <c r="GM939" s="195"/>
      <c r="GN939" s="195"/>
      <c r="GO939" s="195"/>
      <c r="GP939" s="195"/>
      <c r="GQ939" s="195"/>
      <c r="GR939" s="195"/>
      <c r="GS939" s="195"/>
      <c r="GT939" s="195"/>
      <c r="GU939" s="195"/>
      <c r="GV939" s="195"/>
      <c r="GW939" s="195"/>
      <c r="GX939" s="195"/>
      <c r="GY939" s="195"/>
      <c r="GZ939" s="195"/>
      <c r="HA939" s="195"/>
      <c r="HB939" s="195"/>
      <c r="HC939" s="195"/>
      <c r="HD939" s="195"/>
      <c r="HE939" s="195"/>
      <c r="HF939" s="195"/>
      <c r="HG939" s="195"/>
      <c r="HH939" s="195"/>
      <c r="HI939" s="195"/>
      <c r="HJ939" s="195"/>
      <c r="HK939" s="195"/>
      <c r="HL939" s="195"/>
      <c r="HM939" s="195"/>
      <c r="HN939" s="195"/>
      <c r="HO939" s="195"/>
      <c r="HP939" s="195"/>
      <c r="HQ939" s="195"/>
      <c r="HR939" s="195"/>
      <c r="HS939" s="195"/>
      <c r="HT939" s="195"/>
      <c r="HU939" s="195"/>
    </row>
    <row r="940" spans="1:229" s="198" customFormat="1" x14ac:dyDescent="0.25">
      <c r="A940" s="3"/>
      <c r="B940" s="4"/>
      <c r="C940" s="4"/>
      <c r="D940" s="3"/>
      <c r="E940" s="4"/>
      <c r="F940" s="4"/>
      <c r="G940" s="36"/>
      <c r="H940" s="36"/>
      <c r="I940" s="36"/>
      <c r="J940" s="196"/>
      <c r="K940" s="196"/>
      <c r="L940" s="197"/>
      <c r="M940" s="197"/>
      <c r="N940" s="197"/>
      <c r="O940" s="197"/>
      <c r="P940" s="197"/>
      <c r="Q940" s="197"/>
      <c r="R940" s="197"/>
      <c r="S940" s="197"/>
      <c r="T940" s="197"/>
      <c r="U940" s="197"/>
      <c r="V940" s="197"/>
      <c r="W940" s="197"/>
      <c r="X940" s="197"/>
      <c r="Y940" s="197"/>
      <c r="Z940" s="197"/>
      <c r="AA940" s="197"/>
      <c r="AB940" s="197"/>
      <c r="AC940" s="197"/>
      <c r="AD940" s="197"/>
      <c r="AE940" s="197"/>
      <c r="AF940" s="197"/>
      <c r="AG940" s="197"/>
      <c r="AH940" s="197"/>
      <c r="AI940" s="197"/>
      <c r="AJ940" s="197"/>
      <c r="AK940" s="197"/>
      <c r="AL940" s="197"/>
      <c r="AM940" s="197"/>
      <c r="AN940" s="197"/>
      <c r="AO940" s="197"/>
      <c r="AP940" s="197"/>
      <c r="AQ940" s="197"/>
      <c r="AR940" s="197"/>
      <c r="AS940" s="197"/>
      <c r="AT940" s="197"/>
      <c r="AU940" s="197"/>
      <c r="AV940" s="197"/>
      <c r="AW940" s="197"/>
      <c r="AX940" s="197"/>
      <c r="AY940" s="197"/>
      <c r="AZ940" s="197"/>
      <c r="BA940" s="197"/>
      <c r="BB940" s="197"/>
      <c r="BC940" s="197"/>
      <c r="BD940" s="197"/>
      <c r="BE940" s="197"/>
      <c r="BF940" s="197"/>
      <c r="BG940" s="197"/>
      <c r="BH940" s="197"/>
      <c r="BI940" s="197"/>
      <c r="BJ940" s="197"/>
      <c r="BK940" s="197"/>
      <c r="BL940" s="197"/>
      <c r="BM940" s="197"/>
      <c r="BN940" s="197"/>
      <c r="BO940" s="197"/>
      <c r="BP940" s="197"/>
      <c r="BQ940" s="197"/>
      <c r="BR940" s="197"/>
      <c r="BS940" s="197"/>
      <c r="BT940" s="195"/>
      <c r="BU940" s="195"/>
      <c r="BV940" s="195"/>
      <c r="BW940" s="195"/>
      <c r="BX940" s="197"/>
      <c r="BY940" s="197"/>
      <c r="BZ940" s="197"/>
      <c r="CA940" s="197"/>
      <c r="CB940" s="197"/>
      <c r="CC940" s="197"/>
      <c r="CD940" s="197"/>
      <c r="CE940" s="197"/>
      <c r="CF940" s="197"/>
      <c r="CG940" s="197"/>
      <c r="CH940" s="197"/>
      <c r="CI940" s="197"/>
      <c r="CJ940" s="197"/>
      <c r="CK940" s="197"/>
      <c r="CL940" s="197"/>
      <c r="CM940" s="197"/>
      <c r="CN940" s="197"/>
      <c r="CO940" s="197"/>
      <c r="CP940" s="197"/>
      <c r="CQ940" s="197"/>
      <c r="CR940" s="197"/>
      <c r="CS940" s="197"/>
      <c r="CT940" s="197"/>
      <c r="CU940" s="197"/>
      <c r="CV940" s="197"/>
      <c r="CW940" s="197"/>
      <c r="CX940" s="197"/>
      <c r="CY940" s="197"/>
      <c r="CZ940" s="197"/>
      <c r="DA940" s="197"/>
      <c r="DB940" s="197"/>
      <c r="DC940" s="197"/>
      <c r="DD940" s="197"/>
      <c r="DE940" s="197"/>
      <c r="DF940" s="197"/>
      <c r="DG940" s="197"/>
      <c r="DH940" s="197"/>
      <c r="DI940" s="197"/>
      <c r="DJ940" s="197"/>
      <c r="DK940" s="197"/>
      <c r="DL940" s="197"/>
      <c r="DM940" s="197"/>
      <c r="DN940" s="197"/>
      <c r="DO940" s="197"/>
      <c r="DP940" s="197"/>
      <c r="DQ940" s="197"/>
      <c r="DR940" s="197"/>
      <c r="DS940" s="197"/>
      <c r="DT940" s="197"/>
      <c r="DU940" s="197"/>
      <c r="DV940" s="197"/>
      <c r="DW940" s="197"/>
      <c r="DX940" s="197"/>
      <c r="DY940" s="197"/>
      <c r="DZ940" s="197"/>
      <c r="EA940" s="197"/>
      <c r="EB940" s="197"/>
      <c r="EC940" s="197"/>
      <c r="ED940" s="197"/>
      <c r="EE940" s="197"/>
      <c r="EF940" s="197"/>
      <c r="EG940" s="197"/>
      <c r="EH940" s="197"/>
      <c r="EI940" s="197"/>
      <c r="EJ940" s="197"/>
      <c r="EK940" s="197"/>
      <c r="EL940" s="197"/>
      <c r="EM940" s="197"/>
      <c r="EN940" s="197"/>
      <c r="EO940" s="197"/>
      <c r="EP940" s="197"/>
      <c r="EQ940" s="197"/>
      <c r="ER940" s="197"/>
      <c r="ES940" s="197"/>
      <c r="ET940" s="197"/>
      <c r="EU940" s="197"/>
      <c r="EV940" s="197"/>
      <c r="EW940" s="197"/>
      <c r="EX940" s="197"/>
      <c r="EY940" s="197"/>
      <c r="EZ940" s="197"/>
      <c r="FA940" s="197"/>
      <c r="FB940" s="197"/>
      <c r="FC940" s="197"/>
      <c r="FD940" s="197"/>
      <c r="FE940" s="197"/>
      <c r="FF940" s="197"/>
      <c r="FG940" s="197"/>
      <c r="FH940" s="197"/>
      <c r="FI940" s="197"/>
      <c r="FJ940" s="197"/>
      <c r="FK940" s="197"/>
      <c r="FL940" s="197"/>
      <c r="FM940" s="197"/>
      <c r="FN940" s="197"/>
      <c r="FO940" s="197"/>
      <c r="FP940" s="197"/>
      <c r="FQ940" s="197"/>
      <c r="FR940" s="197"/>
      <c r="FS940" s="197"/>
      <c r="FT940" s="197"/>
      <c r="FU940" s="197"/>
      <c r="FV940" s="197"/>
      <c r="FW940" s="197"/>
      <c r="FX940" s="197"/>
      <c r="FY940" s="197"/>
      <c r="FZ940" s="197"/>
      <c r="GA940" s="195"/>
      <c r="GB940" s="195"/>
      <c r="GC940" s="195"/>
      <c r="GD940" s="195"/>
      <c r="GE940" s="195"/>
      <c r="GF940" s="195"/>
      <c r="GG940" s="195"/>
      <c r="GH940" s="195"/>
      <c r="GI940" s="195"/>
      <c r="GJ940" s="195"/>
      <c r="GK940" s="195"/>
      <c r="GL940" s="195"/>
      <c r="GM940" s="195"/>
      <c r="GN940" s="195"/>
      <c r="GO940" s="195"/>
      <c r="GP940" s="195"/>
      <c r="GQ940" s="195"/>
      <c r="GR940" s="195"/>
      <c r="GS940" s="195"/>
      <c r="GT940" s="195"/>
      <c r="GU940" s="195"/>
      <c r="GV940" s="195"/>
      <c r="GW940" s="195"/>
      <c r="GX940" s="195"/>
      <c r="GY940" s="195"/>
      <c r="GZ940" s="195"/>
      <c r="HA940" s="195"/>
      <c r="HB940" s="195"/>
      <c r="HC940" s="195"/>
      <c r="HD940" s="195"/>
      <c r="HE940" s="195"/>
      <c r="HF940" s="195"/>
      <c r="HG940" s="195"/>
      <c r="HH940" s="195"/>
      <c r="HI940" s="195"/>
      <c r="HJ940" s="195"/>
      <c r="HK940" s="195"/>
      <c r="HL940" s="195"/>
      <c r="HM940" s="195"/>
      <c r="HN940" s="195"/>
      <c r="HO940" s="195"/>
      <c r="HP940" s="195"/>
      <c r="HQ940" s="195"/>
      <c r="HR940" s="195"/>
      <c r="HS940" s="195"/>
      <c r="HT940" s="195"/>
      <c r="HU940" s="195"/>
    </row>
    <row r="941" spans="1:229" s="198" customFormat="1" x14ac:dyDescent="0.25">
      <c r="A941" s="3"/>
      <c r="B941" s="4"/>
      <c r="C941" s="4"/>
      <c r="D941" s="3"/>
      <c r="E941" s="4"/>
      <c r="F941" s="4"/>
      <c r="G941" s="36"/>
      <c r="H941" s="36"/>
      <c r="I941" s="36"/>
      <c r="J941" s="196"/>
      <c r="K941" s="196"/>
      <c r="L941" s="197"/>
      <c r="M941" s="197"/>
      <c r="N941" s="197"/>
      <c r="O941" s="197"/>
      <c r="P941" s="197"/>
      <c r="Q941" s="197"/>
      <c r="R941" s="197"/>
      <c r="S941" s="197"/>
      <c r="T941" s="197"/>
      <c r="U941" s="197"/>
      <c r="V941" s="197"/>
      <c r="W941" s="197"/>
      <c r="X941" s="197"/>
      <c r="Y941" s="197"/>
      <c r="Z941" s="197"/>
      <c r="AA941" s="197"/>
      <c r="AB941" s="197"/>
      <c r="AC941" s="197"/>
      <c r="AD941" s="197"/>
      <c r="AE941" s="197"/>
      <c r="AF941" s="197"/>
      <c r="AG941" s="197"/>
      <c r="AH941" s="197"/>
      <c r="AI941" s="197"/>
      <c r="AJ941" s="197"/>
      <c r="AK941" s="197"/>
      <c r="AL941" s="197"/>
      <c r="AM941" s="197"/>
      <c r="AN941" s="197"/>
      <c r="AO941" s="197"/>
      <c r="AP941" s="197"/>
      <c r="AQ941" s="197"/>
      <c r="AR941" s="197"/>
      <c r="AS941" s="197"/>
      <c r="AT941" s="197"/>
      <c r="AU941" s="197"/>
      <c r="AV941" s="197"/>
      <c r="AW941" s="197"/>
      <c r="AX941" s="197"/>
      <c r="AY941" s="197"/>
      <c r="AZ941" s="197"/>
      <c r="BA941" s="197"/>
      <c r="BB941" s="197"/>
      <c r="BC941" s="197"/>
      <c r="BD941" s="197"/>
      <c r="BE941" s="197"/>
      <c r="BF941" s="197"/>
      <c r="BG941" s="197"/>
      <c r="BH941" s="197"/>
      <c r="BI941" s="197"/>
      <c r="BJ941" s="197"/>
      <c r="BK941" s="197"/>
      <c r="BL941" s="197"/>
      <c r="BM941" s="197"/>
      <c r="BN941" s="197"/>
      <c r="BO941" s="197"/>
      <c r="BP941" s="197"/>
      <c r="BQ941" s="197"/>
      <c r="BR941" s="197"/>
      <c r="BS941" s="197"/>
      <c r="BT941" s="195"/>
      <c r="BU941" s="195"/>
      <c r="BV941" s="195"/>
      <c r="BW941" s="195"/>
      <c r="BX941" s="197"/>
      <c r="BY941" s="197"/>
      <c r="BZ941" s="197"/>
      <c r="CA941" s="197"/>
      <c r="CB941" s="197"/>
      <c r="CC941" s="197"/>
      <c r="CD941" s="197"/>
      <c r="CE941" s="197"/>
      <c r="CF941" s="197"/>
      <c r="CG941" s="197"/>
      <c r="CH941" s="197"/>
      <c r="CI941" s="197"/>
      <c r="CJ941" s="197"/>
      <c r="CK941" s="197"/>
      <c r="CL941" s="197"/>
      <c r="CM941" s="197"/>
      <c r="CN941" s="197"/>
      <c r="CO941" s="197"/>
      <c r="CP941" s="197"/>
      <c r="CQ941" s="197"/>
      <c r="CR941" s="197"/>
      <c r="CS941" s="197"/>
      <c r="CT941" s="197"/>
      <c r="CU941" s="197"/>
      <c r="CV941" s="197"/>
      <c r="CW941" s="197"/>
      <c r="CX941" s="197"/>
      <c r="CY941" s="197"/>
      <c r="CZ941" s="197"/>
      <c r="DA941" s="197"/>
      <c r="DB941" s="197"/>
      <c r="DC941" s="197"/>
      <c r="DD941" s="197"/>
      <c r="DE941" s="197"/>
      <c r="DF941" s="197"/>
      <c r="DG941" s="197"/>
      <c r="DH941" s="197"/>
      <c r="DI941" s="197"/>
      <c r="DJ941" s="197"/>
      <c r="DK941" s="197"/>
      <c r="DL941" s="197"/>
      <c r="DM941" s="197"/>
      <c r="DN941" s="197"/>
      <c r="DO941" s="197"/>
      <c r="DP941" s="197"/>
      <c r="DQ941" s="197"/>
      <c r="DR941" s="197"/>
      <c r="DS941" s="197"/>
      <c r="DT941" s="197"/>
      <c r="DU941" s="197"/>
      <c r="DV941" s="197"/>
      <c r="DW941" s="197"/>
      <c r="DX941" s="197"/>
      <c r="DY941" s="197"/>
      <c r="DZ941" s="197"/>
      <c r="EA941" s="197"/>
      <c r="EB941" s="197"/>
      <c r="EC941" s="197"/>
      <c r="ED941" s="197"/>
      <c r="EE941" s="197"/>
      <c r="EF941" s="197"/>
      <c r="EG941" s="197"/>
      <c r="EH941" s="197"/>
      <c r="EI941" s="197"/>
      <c r="EJ941" s="197"/>
      <c r="EK941" s="197"/>
      <c r="EL941" s="197"/>
      <c r="EM941" s="197"/>
      <c r="EN941" s="197"/>
      <c r="EO941" s="197"/>
      <c r="EP941" s="197"/>
      <c r="EQ941" s="197"/>
      <c r="ER941" s="197"/>
      <c r="ES941" s="197"/>
      <c r="ET941" s="197"/>
      <c r="EU941" s="197"/>
      <c r="EV941" s="197"/>
      <c r="EW941" s="197"/>
      <c r="EX941" s="197"/>
      <c r="EY941" s="197"/>
      <c r="EZ941" s="197"/>
      <c r="FA941" s="197"/>
      <c r="FB941" s="197"/>
      <c r="FC941" s="197"/>
      <c r="FD941" s="197"/>
      <c r="FE941" s="197"/>
      <c r="FF941" s="197"/>
      <c r="FG941" s="197"/>
      <c r="FH941" s="197"/>
      <c r="FI941" s="197"/>
      <c r="FJ941" s="197"/>
      <c r="FK941" s="197"/>
      <c r="FL941" s="197"/>
      <c r="FM941" s="197"/>
      <c r="FN941" s="197"/>
      <c r="FO941" s="197"/>
      <c r="FP941" s="197"/>
      <c r="FQ941" s="197"/>
      <c r="FR941" s="197"/>
      <c r="FS941" s="197"/>
      <c r="FT941" s="197"/>
      <c r="FU941" s="197"/>
      <c r="FV941" s="197"/>
      <c r="FW941" s="197"/>
      <c r="FX941" s="197"/>
      <c r="FY941" s="197"/>
      <c r="FZ941" s="197"/>
      <c r="GA941" s="195"/>
      <c r="GB941" s="195"/>
      <c r="GC941" s="195"/>
      <c r="GD941" s="195"/>
      <c r="GE941" s="195"/>
      <c r="GF941" s="195"/>
      <c r="GG941" s="195"/>
      <c r="GH941" s="195"/>
      <c r="GI941" s="195"/>
      <c r="GJ941" s="195"/>
      <c r="GK941" s="195"/>
      <c r="GL941" s="195"/>
      <c r="GM941" s="195"/>
      <c r="GN941" s="195"/>
      <c r="GO941" s="195"/>
      <c r="GP941" s="195"/>
      <c r="GQ941" s="195"/>
      <c r="GR941" s="195"/>
      <c r="GS941" s="195"/>
      <c r="GT941" s="195"/>
      <c r="GU941" s="195"/>
      <c r="GV941" s="195"/>
      <c r="GW941" s="195"/>
      <c r="GX941" s="195"/>
      <c r="GY941" s="195"/>
      <c r="GZ941" s="195"/>
      <c r="HA941" s="195"/>
      <c r="HB941" s="195"/>
      <c r="HC941" s="195"/>
      <c r="HD941" s="195"/>
      <c r="HE941" s="195"/>
      <c r="HF941" s="195"/>
      <c r="HG941" s="195"/>
      <c r="HH941" s="195"/>
      <c r="HI941" s="195"/>
      <c r="HJ941" s="195"/>
      <c r="HK941" s="195"/>
      <c r="HL941" s="195"/>
      <c r="HM941" s="195"/>
      <c r="HN941" s="195"/>
      <c r="HO941" s="195"/>
      <c r="HP941" s="195"/>
      <c r="HQ941" s="195"/>
      <c r="HR941" s="195"/>
      <c r="HS941" s="195"/>
      <c r="HT941" s="195"/>
      <c r="HU941" s="195"/>
    </row>
    <row r="942" spans="1:229" s="198" customFormat="1" x14ac:dyDescent="0.25">
      <c r="A942" s="3"/>
      <c r="B942" s="4"/>
      <c r="C942" s="4"/>
      <c r="D942" s="3"/>
      <c r="E942" s="4"/>
      <c r="F942" s="4"/>
      <c r="G942" s="36"/>
      <c r="H942" s="36"/>
      <c r="I942" s="36"/>
      <c r="J942" s="196"/>
      <c r="K942" s="196"/>
      <c r="L942" s="197"/>
      <c r="M942" s="197"/>
      <c r="N942" s="197"/>
      <c r="O942" s="197"/>
      <c r="P942" s="197"/>
      <c r="Q942" s="197"/>
      <c r="R942" s="197"/>
      <c r="S942" s="197"/>
      <c r="T942" s="197"/>
      <c r="U942" s="197"/>
      <c r="V942" s="197"/>
      <c r="W942" s="197"/>
      <c r="X942" s="197"/>
      <c r="Y942" s="197"/>
      <c r="Z942" s="197"/>
      <c r="AA942" s="197"/>
      <c r="AB942" s="197"/>
      <c r="AC942" s="197"/>
      <c r="AD942" s="197"/>
      <c r="AE942" s="197"/>
      <c r="AF942" s="197"/>
      <c r="AG942" s="197"/>
      <c r="AH942" s="197"/>
      <c r="AI942" s="197"/>
      <c r="AJ942" s="197"/>
      <c r="AK942" s="197"/>
      <c r="AL942" s="197"/>
      <c r="AM942" s="197"/>
      <c r="AN942" s="197"/>
      <c r="AO942" s="197"/>
      <c r="AP942" s="197"/>
      <c r="AQ942" s="197"/>
      <c r="AR942" s="197"/>
      <c r="AS942" s="197"/>
      <c r="AT942" s="197"/>
      <c r="AU942" s="197"/>
      <c r="AV942" s="197"/>
      <c r="AW942" s="197"/>
      <c r="AX942" s="197"/>
      <c r="AY942" s="197"/>
      <c r="AZ942" s="197"/>
      <c r="BA942" s="197"/>
      <c r="BB942" s="197"/>
      <c r="BC942" s="197"/>
      <c r="BD942" s="197"/>
      <c r="BE942" s="197"/>
      <c r="BF942" s="197"/>
      <c r="BG942" s="197"/>
      <c r="BH942" s="197"/>
      <c r="BI942" s="197"/>
      <c r="BJ942" s="197"/>
      <c r="BK942" s="197"/>
      <c r="BL942" s="197"/>
      <c r="BM942" s="197"/>
      <c r="BN942" s="197"/>
      <c r="BO942" s="197"/>
      <c r="BP942" s="197"/>
      <c r="BQ942" s="197"/>
      <c r="BR942" s="197"/>
      <c r="BS942" s="197"/>
      <c r="BT942" s="195"/>
      <c r="BU942" s="195"/>
      <c r="BV942" s="195"/>
      <c r="BW942" s="195"/>
      <c r="BX942" s="197"/>
      <c r="BY942" s="197"/>
      <c r="BZ942" s="197"/>
      <c r="CA942" s="197"/>
      <c r="CB942" s="197"/>
      <c r="CC942" s="197"/>
      <c r="CD942" s="197"/>
      <c r="CE942" s="197"/>
      <c r="CF942" s="197"/>
      <c r="CG942" s="197"/>
      <c r="CH942" s="197"/>
      <c r="CI942" s="197"/>
      <c r="CJ942" s="197"/>
      <c r="CK942" s="197"/>
      <c r="CL942" s="197"/>
      <c r="CM942" s="197"/>
      <c r="CN942" s="197"/>
      <c r="CO942" s="197"/>
      <c r="CP942" s="197"/>
      <c r="CQ942" s="197"/>
      <c r="CR942" s="197"/>
      <c r="CS942" s="197"/>
      <c r="CT942" s="197"/>
      <c r="CU942" s="197"/>
      <c r="CV942" s="197"/>
      <c r="CW942" s="197"/>
      <c r="CX942" s="197"/>
      <c r="CY942" s="197"/>
      <c r="CZ942" s="197"/>
      <c r="DA942" s="197"/>
      <c r="DB942" s="197"/>
      <c r="DC942" s="197"/>
      <c r="DD942" s="197"/>
      <c r="DE942" s="197"/>
      <c r="DF942" s="197"/>
      <c r="DG942" s="197"/>
      <c r="DH942" s="197"/>
      <c r="DI942" s="197"/>
      <c r="DJ942" s="197"/>
      <c r="DK942" s="197"/>
      <c r="DL942" s="197"/>
      <c r="DM942" s="197"/>
      <c r="DN942" s="197"/>
      <c r="DO942" s="197"/>
      <c r="DP942" s="197"/>
      <c r="DQ942" s="197"/>
      <c r="DR942" s="197"/>
      <c r="DS942" s="197"/>
      <c r="DT942" s="197"/>
      <c r="DU942" s="197"/>
      <c r="DV942" s="197"/>
      <c r="DW942" s="197"/>
      <c r="DX942" s="197"/>
      <c r="DY942" s="197"/>
      <c r="DZ942" s="197"/>
      <c r="EA942" s="197"/>
      <c r="EB942" s="197"/>
      <c r="EC942" s="197"/>
      <c r="ED942" s="197"/>
      <c r="EE942" s="197"/>
      <c r="EF942" s="197"/>
      <c r="EG942" s="197"/>
      <c r="EH942" s="197"/>
      <c r="EI942" s="197"/>
      <c r="EJ942" s="197"/>
      <c r="EK942" s="197"/>
      <c r="EL942" s="197"/>
      <c r="EM942" s="197"/>
      <c r="EN942" s="197"/>
      <c r="EO942" s="197"/>
      <c r="EP942" s="197"/>
      <c r="EQ942" s="197"/>
      <c r="ER942" s="197"/>
      <c r="ES942" s="197"/>
      <c r="ET942" s="197"/>
      <c r="EU942" s="197"/>
      <c r="EV942" s="197"/>
      <c r="EW942" s="197"/>
      <c r="EX942" s="197"/>
      <c r="EY942" s="197"/>
      <c r="EZ942" s="197"/>
      <c r="FA942" s="197"/>
      <c r="FB942" s="197"/>
      <c r="FC942" s="197"/>
      <c r="FD942" s="197"/>
      <c r="FE942" s="197"/>
      <c r="FF942" s="197"/>
      <c r="FG942" s="197"/>
      <c r="FH942" s="197"/>
      <c r="FI942" s="197"/>
      <c r="FJ942" s="197"/>
      <c r="FK942" s="197"/>
      <c r="FL942" s="197"/>
      <c r="FM942" s="197"/>
      <c r="FN942" s="197"/>
      <c r="FO942" s="197"/>
      <c r="FP942" s="197"/>
      <c r="FQ942" s="197"/>
      <c r="FR942" s="197"/>
      <c r="FS942" s="197"/>
      <c r="FT942" s="197"/>
      <c r="FU942" s="197"/>
      <c r="FV942" s="197"/>
      <c r="FW942" s="197"/>
      <c r="FX942" s="197"/>
      <c r="FY942" s="197"/>
      <c r="FZ942" s="197"/>
      <c r="GA942" s="195"/>
      <c r="GB942" s="195"/>
      <c r="GC942" s="195"/>
      <c r="GD942" s="195"/>
      <c r="GE942" s="195"/>
      <c r="GF942" s="195"/>
      <c r="GG942" s="195"/>
      <c r="GH942" s="195"/>
      <c r="GI942" s="195"/>
      <c r="GJ942" s="195"/>
      <c r="GK942" s="195"/>
      <c r="GL942" s="195"/>
      <c r="GM942" s="195"/>
      <c r="GN942" s="195"/>
      <c r="GO942" s="195"/>
      <c r="GP942" s="195"/>
      <c r="GQ942" s="195"/>
      <c r="GR942" s="195"/>
      <c r="GS942" s="195"/>
      <c r="GT942" s="195"/>
      <c r="GU942" s="195"/>
      <c r="GV942" s="195"/>
      <c r="GW942" s="195"/>
      <c r="GX942" s="195"/>
      <c r="GY942" s="195"/>
      <c r="GZ942" s="195"/>
      <c r="HA942" s="195"/>
      <c r="HB942" s="195"/>
      <c r="HC942" s="195"/>
      <c r="HD942" s="195"/>
      <c r="HE942" s="195"/>
      <c r="HF942" s="195"/>
      <c r="HG942" s="195"/>
      <c r="HH942" s="195"/>
      <c r="HI942" s="195"/>
      <c r="HJ942" s="195"/>
      <c r="HK942" s="195"/>
      <c r="HL942" s="195"/>
      <c r="HM942" s="195"/>
      <c r="HN942" s="195"/>
      <c r="HO942" s="195"/>
      <c r="HP942" s="195"/>
      <c r="HQ942" s="195"/>
      <c r="HR942" s="195"/>
      <c r="HS942" s="195"/>
      <c r="HT942" s="195"/>
      <c r="HU942" s="195"/>
    </row>
    <row r="943" spans="1:229" s="198" customFormat="1" x14ac:dyDescent="0.25">
      <c r="A943" s="3"/>
      <c r="B943" s="4"/>
      <c r="C943" s="4"/>
      <c r="D943" s="3"/>
      <c r="E943" s="4"/>
      <c r="F943" s="4"/>
      <c r="G943" s="36"/>
      <c r="H943" s="36"/>
      <c r="I943" s="36"/>
      <c r="J943" s="196"/>
      <c r="K943" s="196"/>
      <c r="L943" s="197"/>
      <c r="M943" s="197"/>
      <c r="N943" s="197"/>
      <c r="O943" s="197"/>
      <c r="P943" s="197"/>
      <c r="Q943" s="197"/>
      <c r="R943" s="197"/>
      <c r="S943" s="197"/>
      <c r="T943" s="197"/>
      <c r="U943" s="197"/>
      <c r="V943" s="197"/>
      <c r="W943" s="197"/>
      <c r="X943" s="197"/>
      <c r="Y943" s="197"/>
      <c r="Z943" s="197"/>
      <c r="AA943" s="197"/>
      <c r="AB943" s="197"/>
      <c r="AC943" s="197"/>
      <c r="AD943" s="197"/>
      <c r="AE943" s="197"/>
      <c r="AF943" s="197"/>
      <c r="AG943" s="197"/>
      <c r="AH943" s="197"/>
      <c r="AI943" s="197"/>
      <c r="AJ943" s="197"/>
      <c r="AK943" s="197"/>
      <c r="AL943" s="197"/>
      <c r="AM943" s="197"/>
      <c r="AN943" s="197"/>
      <c r="AO943" s="197"/>
      <c r="AP943" s="197"/>
      <c r="AQ943" s="197"/>
      <c r="AR943" s="197"/>
      <c r="AS943" s="197"/>
      <c r="AT943" s="197"/>
      <c r="AU943" s="197"/>
      <c r="AV943" s="197"/>
      <c r="AW943" s="197"/>
      <c r="AX943" s="197"/>
      <c r="AY943" s="197"/>
      <c r="AZ943" s="197"/>
      <c r="BA943" s="197"/>
      <c r="BB943" s="197"/>
      <c r="BC943" s="197"/>
      <c r="BD943" s="197"/>
      <c r="BE943" s="197"/>
      <c r="BF943" s="197"/>
      <c r="BG943" s="197"/>
      <c r="BH943" s="197"/>
      <c r="BI943" s="197"/>
      <c r="BJ943" s="197"/>
      <c r="BK943" s="197"/>
      <c r="BL943" s="197"/>
      <c r="BM943" s="197"/>
      <c r="BN943" s="197"/>
      <c r="BO943" s="197"/>
      <c r="BP943" s="197"/>
      <c r="BQ943" s="197"/>
      <c r="BR943" s="197"/>
      <c r="BS943" s="197"/>
      <c r="BT943" s="195"/>
      <c r="BU943" s="195"/>
      <c r="BV943" s="195"/>
      <c r="BW943" s="195"/>
      <c r="BX943" s="197"/>
      <c r="BY943" s="197"/>
      <c r="BZ943" s="197"/>
      <c r="CA943" s="197"/>
      <c r="CB943" s="197"/>
      <c r="CC943" s="197"/>
      <c r="CD943" s="197"/>
      <c r="CE943" s="197"/>
      <c r="CF943" s="197"/>
      <c r="CG943" s="197"/>
      <c r="CH943" s="197"/>
      <c r="CI943" s="197"/>
      <c r="CJ943" s="197"/>
      <c r="CK943" s="197"/>
      <c r="CL943" s="197"/>
      <c r="CM943" s="197"/>
      <c r="CN943" s="197"/>
      <c r="CO943" s="197"/>
      <c r="CP943" s="197"/>
      <c r="CQ943" s="197"/>
      <c r="CR943" s="197"/>
      <c r="CS943" s="197"/>
      <c r="CT943" s="197"/>
      <c r="CU943" s="197"/>
      <c r="CV943" s="197"/>
      <c r="CW943" s="197"/>
      <c r="CX943" s="197"/>
      <c r="CY943" s="197"/>
      <c r="CZ943" s="197"/>
      <c r="DA943" s="197"/>
      <c r="DB943" s="197"/>
      <c r="DC943" s="197"/>
      <c r="DD943" s="197"/>
      <c r="DE943" s="197"/>
      <c r="DF943" s="197"/>
      <c r="DG943" s="197"/>
      <c r="DH943" s="197"/>
      <c r="DI943" s="197"/>
      <c r="DJ943" s="197"/>
      <c r="DK943" s="197"/>
      <c r="DL943" s="197"/>
      <c r="DM943" s="197"/>
      <c r="DN943" s="197"/>
      <c r="DO943" s="197"/>
      <c r="DP943" s="197"/>
      <c r="DQ943" s="197"/>
      <c r="DR943" s="197"/>
      <c r="DS943" s="197"/>
      <c r="DT943" s="197"/>
      <c r="DU943" s="197"/>
      <c r="DV943" s="197"/>
      <c r="DW943" s="197"/>
      <c r="DX943" s="197"/>
      <c r="DY943" s="197"/>
      <c r="DZ943" s="197"/>
      <c r="EA943" s="197"/>
      <c r="EB943" s="197"/>
      <c r="EC943" s="197"/>
      <c r="ED943" s="197"/>
      <c r="EE943" s="197"/>
      <c r="EF943" s="197"/>
      <c r="EG943" s="197"/>
      <c r="EH943" s="197"/>
      <c r="EI943" s="197"/>
      <c r="EJ943" s="197"/>
      <c r="EK943" s="197"/>
      <c r="EL943" s="197"/>
      <c r="EM943" s="197"/>
      <c r="EN943" s="197"/>
      <c r="EO943" s="197"/>
      <c r="EP943" s="197"/>
      <c r="EQ943" s="197"/>
      <c r="ER943" s="197"/>
      <c r="ES943" s="197"/>
      <c r="ET943" s="197"/>
      <c r="EU943" s="197"/>
      <c r="EV943" s="197"/>
      <c r="EW943" s="197"/>
      <c r="EX943" s="197"/>
      <c r="EY943" s="197"/>
      <c r="EZ943" s="197"/>
      <c r="FA943" s="197"/>
      <c r="FB943" s="197"/>
      <c r="FC943" s="197"/>
      <c r="FD943" s="197"/>
      <c r="FE943" s="197"/>
      <c r="FF943" s="197"/>
      <c r="FG943" s="197"/>
      <c r="FH943" s="197"/>
      <c r="FI943" s="197"/>
      <c r="FJ943" s="197"/>
      <c r="FK943" s="197"/>
      <c r="FL943" s="197"/>
      <c r="FM943" s="197"/>
      <c r="FN943" s="197"/>
      <c r="FO943" s="197"/>
      <c r="FP943" s="197"/>
      <c r="FQ943" s="197"/>
      <c r="FR943" s="197"/>
      <c r="FS943" s="197"/>
      <c r="FT943" s="197"/>
      <c r="FU943" s="197"/>
      <c r="FV943" s="197"/>
      <c r="FW943" s="197"/>
      <c r="FX943" s="197"/>
      <c r="FY943" s="197"/>
      <c r="FZ943" s="197"/>
      <c r="GA943" s="195"/>
      <c r="GB943" s="195"/>
      <c r="GC943" s="195"/>
      <c r="GD943" s="195"/>
      <c r="GE943" s="195"/>
      <c r="GF943" s="195"/>
      <c r="GG943" s="195"/>
      <c r="GH943" s="195"/>
      <c r="GI943" s="195"/>
      <c r="GJ943" s="195"/>
      <c r="GK943" s="195"/>
      <c r="GL943" s="195"/>
      <c r="GM943" s="195"/>
      <c r="GN943" s="195"/>
      <c r="GO943" s="195"/>
      <c r="GP943" s="195"/>
      <c r="GQ943" s="195"/>
      <c r="GR943" s="195"/>
      <c r="GS943" s="195"/>
      <c r="GT943" s="195"/>
      <c r="GU943" s="195"/>
      <c r="GV943" s="195"/>
      <c r="GW943" s="195"/>
      <c r="GX943" s="195"/>
      <c r="GY943" s="195"/>
      <c r="GZ943" s="195"/>
      <c r="HA943" s="195"/>
      <c r="HB943" s="195"/>
      <c r="HC943" s="195"/>
      <c r="HD943" s="195"/>
      <c r="HE943" s="195"/>
      <c r="HF943" s="195"/>
      <c r="HG943" s="195"/>
      <c r="HH943" s="195"/>
      <c r="HI943" s="195"/>
      <c r="HJ943" s="195"/>
      <c r="HK943" s="195"/>
      <c r="HL943" s="195"/>
      <c r="HM943" s="195"/>
      <c r="HN943" s="195"/>
      <c r="HO943" s="195"/>
      <c r="HP943" s="195"/>
      <c r="HQ943" s="195"/>
      <c r="HR943" s="195"/>
      <c r="HS943" s="195"/>
      <c r="HT943" s="195"/>
      <c r="HU943" s="195"/>
    </row>
    <row r="944" spans="1:229" s="198" customFormat="1" x14ac:dyDescent="0.25">
      <c r="A944" s="3"/>
      <c r="B944" s="4"/>
      <c r="C944" s="4"/>
      <c r="D944" s="3"/>
      <c r="E944" s="4"/>
      <c r="F944" s="4"/>
      <c r="G944" s="36"/>
      <c r="H944" s="36"/>
      <c r="I944" s="36"/>
      <c r="J944" s="196"/>
      <c r="K944" s="196"/>
      <c r="L944" s="197"/>
      <c r="M944" s="197"/>
      <c r="N944" s="197"/>
      <c r="O944" s="197"/>
      <c r="P944" s="197"/>
      <c r="Q944" s="197"/>
      <c r="R944" s="197"/>
      <c r="S944" s="197"/>
      <c r="T944" s="197"/>
      <c r="U944" s="197"/>
      <c r="V944" s="197"/>
      <c r="W944" s="197"/>
      <c r="X944" s="197"/>
      <c r="Y944" s="197"/>
      <c r="Z944" s="197"/>
      <c r="AA944" s="197"/>
      <c r="AB944" s="197"/>
      <c r="AC944" s="197"/>
      <c r="AD944" s="197"/>
      <c r="AE944" s="197"/>
      <c r="AF944" s="197"/>
      <c r="AG944" s="197"/>
      <c r="AH944" s="197"/>
      <c r="AI944" s="197"/>
      <c r="AJ944" s="197"/>
      <c r="AK944" s="197"/>
      <c r="AL944" s="197"/>
      <c r="AM944" s="197"/>
      <c r="AN944" s="197"/>
      <c r="AO944" s="197"/>
      <c r="AP944" s="197"/>
      <c r="AQ944" s="197"/>
      <c r="AR944" s="197"/>
      <c r="AS944" s="197"/>
      <c r="AT944" s="197"/>
      <c r="AU944" s="197"/>
      <c r="AV944" s="197"/>
      <c r="AW944" s="197"/>
      <c r="AX944" s="197"/>
      <c r="AY944" s="197"/>
      <c r="AZ944" s="197"/>
      <c r="BA944" s="197"/>
      <c r="BB944" s="197"/>
      <c r="BC944" s="197"/>
      <c r="BD944" s="197"/>
      <c r="BE944" s="197"/>
      <c r="BF944" s="197"/>
      <c r="BG944" s="197"/>
      <c r="BH944" s="197"/>
      <c r="BI944" s="197"/>
      <c r="BJ944" s="197"/>
      <c r="BK944" s="197"/>
      <c r="BL944" s="197"/>
      <c r="BM944" s="197"/>
      <c r="BN944" s="197"/>
      <c r="BO944" s="197"/>
      <c r="BP944" s="197"/>
      <c r="BQ944" s="197"/>
      <c r="BR944" s="197"/>
      <c r="BS944" s="197"/>
      <c r="BT944" s="195"/>
      <c r="BU944" s="195"/>
      <c r="BV944" s="195"/>
      <c r="BW944" s="195"/>
      <c r="BX944" s="197"/>
      <c r="BY944" s="197"/>
      <c r="BZ944" s="197"/>
      <c r="CA944" s="197"/>
      <c r="CB944" s="197"/>
      <c r="CC944" s="197"/>
      <c r="CD944" s="197"/>
      <c r="CE944" s="197"/>
      <c r="CF944" s="197"/>
      <c r="CG944" s="197"/>
      <c r="CH944" s="197"/>
      <c r="CI944" s="197"/>
      <c r="CJ944" s="197"/>
      <c r="CK944" s="197"/>
      <c r="CL944" s="197"/>
      <c r="CM944" s="197"/>
      <c r="CN944" s="197"/>
      <c r="CO944" s="197"/>
      <c r="CP944" s="197"/>
      <c r="CQ944" s="197"/>
      <c r="CR944" s="197"/>
      <c r="CS944" s="197"/>
      <c r="CT944" s="197"/>
      <c r="CU944" s="197"/>
      <c r="CV944" s="197"/>
      <c r="CW944" s="197"/>
      <c r="CX944" s="197"/>
      <c r="CY944" s="197"/>
      <c r="CZ944" s="197"/>
      <c r="DA944" s="197"/>
      <c r="DB944" s="197"/>
      <c r="DC944" s="197"/>
      <c r="DD944" s="197"/>
      <c r="DE944" s="197"/>
      <c r="DF944" s="197"/>
      <c r="DG944" s="197"/>
      <c r="DH944" s="197"/>
      <c r="DI944" s="197"/>
      <c r="DJ944" s="197"/>
      <c r="DK944" s="197"/>
      <c r="DL944" s="197"/>
      <c r="DM944" s="197"/>
      <c r="DN944" s="197"/>
      <c r="DO944" s="197"/>
      <c r="DP944" s="197"/>
      <c r="DQ944" s="197"/>
      <c r="DR944" s="197"/>
      <c r="DS944" s="197"/>
      <c r="DT944" s="197"/>
      <c r="DU944" s="197"/>
      <c r="DV944" s="197"/>
      <c r="DW944" s="197"/>
      <c r="DX944" s="197"/>
      <c r="DY944" s="197"/>
      <c r="DZ944" s="197"/>
      <c r="EA944" s="197"/>
      <c r="EB944" s="197"/>
      <c r="EC944" s="197"/>
      <c r="ED944" s="197"/>
      <c r="EE944" s="197"/>
      <c r="EF944" s="197"/>
      <c r="EG944" s="197"/>
      <c r="EH944" s="197"/>
      <c r="EI944" s="197"/>
      <c r="EJ944" s="197"/>
      <c r="EK944" s="197"/>
      <c r="EL944" s="197"/>
      <c r="EM944" s="197"/>
      <c r="EN944" s="197"/>
      <c r="EO944" s="197"/>
      <c r="EP944" s="197"/>
      <c r="EQ944" s="197"/>
      <c r="ER944" s="197"/>
      <c r="ES944" s="197"/>
      <c r="ET944" s="197"/>
      <c r="EU944" s="197"/>
      <c r="EV944" s="197"/>
      <c r="EW944" s="197"/>
      <c r="EX944" s="197"/>
      <c r="EY944" s="197"/>
      <c r="EZ944" s="197"/>
      <c r="FA944" s="197"/>
      <c r="FB944" s="197"/>
      <c r="FC944" s="197"/>
      <c r="FD944" s="197"/>
      <c r="FE944" s="197"/>
      <c r="FF944" s="197"/>
      <c r="FG944" s="197"/>
      <c r="FH944" s="197"/>
      <c r="FI944" s="197"/>
      <c r="FJ944" s="197"/>
      <c r="FK944" s="197"/>
      <c r="FL944" s="197"/>
      <c r="FM944" s="197"/>
      <c r="FN944" s="197"/>
      <c r="FO944" s="197"/>
      <c r="FP944" s="197"/>
      <c r="FQ944" s="197"/>
      <c r="FR944" s="197"/>
      <c r="FS944" s="197"/>
      <c r="FT944" s="197"/>
      <c r="FU944" s="197"/>
      <c r="FV944" s="197"/>
      <c r="FW944" s="197"/>
      <c r="FX944" s="197"/>
      <c r="FY944" s="197"/>
      <c r="FZ944" s="197"/>
      <c r="GA944" s="195"/>
      <c r="GB944" s="195"/>
      <c r="GC944" s="195"/>
      <c r="GD944" s="195"/>
      <c r="GE944" s="195"/>
      <c r="GF944" s="195"/>
      <c r="GG944" s="195"/>
      <c r="GH944" s="195"/>
      <c r="GI944" s="195"/>
      <c r="GJ944" s="195"/>
      <c r="GK944" s="195"/>
      <c r="GL944" s="195"/>
      <c r="GM944" s="195"/>
      <c r="GN944" s="195"/>
      <c r="GO944" s="195"/>
      <c r="GP944" s="195"/>
      <c r="GQ944" s="195"/>
      <c r="GR944" s="195"/>
      <c r="GS944" s="195"/>
      <c r="GT944" s="195"/>
      <c r="GU944" s="195"/>
      <c r="GV944" s="195"/>
      <c r="GW944" s="195"/>
      <c r="GX944" s="195"/>
      <c r="GY944" s="195"/>
      <c r="GZ944" s="195"/>
      <c r="HA944" s="195"/>
      <c r="HB944" s="195"/>
      <c r="HC944" s="195"/>
      <c r="HD944" s="195"/>
      <c r="HE944" s="195"/>
      <c r="HF944" s="195"/>
      <c r="HG944" s="195"/>
      <c r="HH944" s="195"/>
      <c r="HI944" s="195"/>
      <c r="HJ944" s="195"/>
      <c r="HK944" s="195"/>
      <c r="HL944" s="195"/>
      <c r="HM944" s="195"/>
      <c r="HN944" s="195"/>
      <c r="HO944" s="195"/>
      <c r="HP944" s="195"/>
      <c r="HQ944" s="195"/>
      <c r="HR944" s="195"/>
      <c r="HS944" s="195"/>
      <c r="HT944" s="195"/>
      <c r="HU944" s="195"/>
    </row>
    <row r="945" spans="1:229" s="198" customFormat="1" x14ac:dyDescent="0.25">
      <c r="A945" s="3"/>
      <c r="B945" s="4"/>
      <c r="C945" s="4"/>
      <c r="D945" s="3"/>
      <c r="E945" s="4"/>
      <c r="F945" s="4"/>
      <c r="G945" s="36"/>
      <c r="H945" s="36"/>
      <c r="I945" s="36"/>
      <c r="J945" s="196"/>
      <c r="K945" s="196"/>
      <c r="L945" s="197"/>
      <c r="M945" s="197"/>
      <c r="N945" s="197"/>
      <c r="O945" s="197"/>
      <c r="P945" s="197"/>
      <c r="Q945" s="197"/>
      <c r="R945" s="197"/>
      <c r="S945" s="197"/>
      <c r="T945" s="197"/>
      <c r="U945" s="197"/>
      <c r="V945" s="197"/>
      <c r="W945" s="197"/>
      <c r="X945" s="197"/>
      <c r="Y945" s="197"/>
      <c r="Z945" s="197"/>
      <c r="AA945" s="197"/>
      <c r="AB945" s="197"/>
      <c r="AC945" s="197"/>
      <c r="AD945" s="197"/>
      <c r="AE945" s="197"/>
      <c r="AF945" s="197"/>
      <c r="AG945" s="197"/>
      <c r="AH945" s="197"/>
      <c r="AI945" s="197"/>
      <c r="AJ945" s="197"/>
      <c r="AK945" s="197"/>
      <c r="AL945" s="197"/>
      <c r="AM945" s="197"/>
      <c r="AN945" s="197"/>
      <c r="AO945" s="197"/>
      <c r="AP945" s="197"/>
      <c r="AQ945" s="197"/>
      <c r="AR945" s="197"/>
      <c r="AS945" s="197"/>
      <c r="AT945" s="197"/>
      <c r="AU945" s="197"/>
      <c r="AV945" s="197"/>
      <c r="AW945" s="197"/>
      <c r="AX945" s="197"/>
      <c r="AY945" s="197"/>
      <c r="AZ945" s="197"/>
      <c r="BA945" s="197"/>
      <c r="BB945" s="197"/>
      <c r="BC945" s="197"/>
      <c r="BD945" s="197"/>
      <c r="BE945" s="197"/>
      <c r="BF945" s="197"/>
      <c r="BG945" s="197"/>
      <c r="BH945" s="197"/>
      <c r="BI945" s="197"/>
      <c r="BJ945" s="197"/>
      <c r="BK945" s="197"/>
      <c r="BL945" s="197"/>
      <c r="BM945" s="197"/>
      <c r="BN945" s="197"/>
      <c r="BO945" s="197"/>
      <c r="BP945" s="197"/>
      <c r="BQ945" s="197"/>
      <c r="BR945" s="197"/>
      <c r="BS945" s="197"/>
      <c r="BT945" s="195"/>
      <c r="BU945" s="195"/>
      <c r="BV945" s="195"/>
      <c r="BW945" s="195"/>
      <c r="BX945" s="197"/>
      <c r="BY945" s="197"/>
      <c r="BZ945" s="197"/>
      <c r="CA945" s="197"/>
      <c r="CB945" s="197"/>
      <c r="CC945" s="197"/>
      <c r="CD945" s="197"/>
      <c r="CE945" s="197"/>
      <c r="CF945" s="197"/>
      <c r="CG945" s="197"/>
      <c r="CH945" s="197"/>
      <c r="CI945" s="197"/>
      <c r="CJ945" s="197"/>
      <c r="CK945" s="197"/>
      <c r="CL945" s="197"/>
      <c r="CM945" s="197"/>
      <c r="CN945" s="197"/>
      <c r="CO945" s="197"/>
      <c r="CP945" s="197"/>
      <c r="CQ945" s="197"/>
      <c r="CR945" s="197"/>
      <c r="CS945" s="197"/>
      <c r="CT945" s="197"/>
      <c r="CU945" s="197"/>
      <c r="CV945" s="197"/>
      <c r="CW945" s="197"/>
      <c r="CX945" s="197"/>
      <c r="CY945" s="197"/>
      <c r="CZ945" s="197"/>
      <c r="DA945" s="197"/>
      <c r="DB945" s="197"/>
      <c r="DC945" s="197"/>
      <c r="DD945" s="197"/>
      <c r="DE945" s="197"/>
      <c r="DF945" s="197"/>
      <c r="DG945" s="197"/>
      <c r="DH945" s="197"/>
      <c r="DI945" s="197"/>
      <c r="DJ945" s="197"/>
      <c r="DK945" s="197"/>
      <c r="DL945" s="197"/>
      <c r="DM945" s="197"/>
      <c r="DN945" s="197"/>
      <c r="DO945" s="197"/>
      <c r="DP945" s="197"/>
      <c r="DQ945" s="197"/>
      <c r="DR945" s="197"/>
      <c r="DS945" s="197"/>
      <c r="DT945" s="197"/>
      <c r="DU945" s="197"/>
      <c r="DV945" s="197"/>
      <c r="DW945" s="197"/>
      <c r="DX945" s="197"/>
      <c r="DY945" s="197"/>
      <c r="DZ945" s="197"/>
      <c r="EA945" s="197"/>
      <c r="EB945" s="197"/>
      <c r="EC945" s="197"/>
      <c r="ED945" s="197"/>
      <c r="EE945" s="197"/>
      <c r="EF945" s="197"/>
      <c r="EG945" s="197"/>
      <c r="EH945" s="197"/>
      <c r="EI945" s="197"/>
      <c r="EJ945" s="197"/>
      <c r="EK945" s="197"/>
      <c r="EL945" s="197"/>
      <c r="EM945" s="197"/>
      <c r="EN945" s="197"/>
      <c r="EO945" s="197"/>
      <c r="EP945" s="197"/>
      <c r="EQ945" s="197"/>
      <c r="ER945" s="197"/>
      <c r="ES945" s="197"/>
      <c r="ET945" s="197"/>
      <c r="EU945" s="197"/>
      <c r="EV945" s="197"/>
      <c r="EW945" s="197"/>
      <c r="EX945" s="197"/>
      <c r="EY945" s="197"/>
      <c r="EZ945" s="197"/>
      <c r="FA945" s="197"/>
      <c r="FB945" s="197"/>
      <c r="FC945" s="197"/>
      <c r="FD945" s="197"/>
      <c r="FE945" s="197"/>
      <c r="FF945" s="197"/>
      <c r="FG945" s="197"/>
      <c r="FH945" s="197"/>
      <c r="FI945" s="197"/>
      <c r="FJ945" s="197"/>
      <c r="FK945" s="197"/>
      <c r="FL945" s="197"/>
      <c r="FM945" s="197"/>
      <c r="FN945" s="197"/>
      <c r="FO945" s="197"/>
      <c r="FP945" s="197"/>
      <c r="FQ945" s="197"/>
      <c r="FR945" s="197"/>
      <c r="FS945" s="197"/>
      <c r="FT945" s="197"/>
      <c r="FU945" s="197"/>
      <c r="FV945" s="197"/>
      <c r="FW945" s="197"/>
      <c r="FX945" s="197"/>
      <c r="FY945" s="197"/>
      <c r="FZ945" s="197"/>
      <c r="GA945" s="195"/>
      <c r="GB945" s="195"/>
      <c r="GC945" s="195"/>
      <c r="GD945" s="195"/>
      <c r="GE945" s="195"/>
      <c r="GF945" s="195"/>
      <c r="GG945" s="195"/>
      <c r="GH945" s="195"/>
      <c r="GI945" s="195"/>
      <c r="GJ945" s="195"/>
      <c r="GK945" s="195"/>
      <c r="GL945" s="195"/>
      <c r="GM945" s="195"/>
      <c r="GN945" s="195"/>
      <c r="GO945" s="195"/>
      <c r="GP945" s="195"/>
      <c r="GQ945" s="195"/>
      <c r="GR945" s="195"/>
      <c r="GS945" s="195"/>
      <c r="GT945" s="195"/>
      <c r="GU945" s="195"/>
      <c r="GV945" s="195"/>
      <c r="GW945" s="195"/>
      <c r="GX945" s="195"/>
      <c r="GY945" s="195"/>
      <c r="GZ945" s="195"/>
      <c r="HA945" s="195"/>
      <c r="HB945" s="195"/>
      <c r="HC945" s="195"/>
      <c r="HD945" s="195"/>
      <c r="HE945" s="195"/>
      <c r="HF945" s="195"/>
      <c r="HG945" s="195"/>
      <c r="HH945" s="195"/>
      <c r="HI945" s="195"/>
      <c r="HJ945" s="195"/>
      <c r="HK945" s="195"/>
      <c r="HL945" s="195"/>
      <c r="HM945" s="195"/>
      <c r="HN945" s="195"/>
      <c r="HO945" s="195"/>
      <c r="HP945" s="195"/>
      <c r="HQ945" s="195"/>
      <c r="HR945" s="195"/>
      <c r="HS945" s="195"/>
      <c r="HT945" s="195"/>
      <c r="HU945" s="195"/>
    </row>
    <row r="946" spans="1:229" s="198" customFormat="1" x14ac:dyDescent="0.25">
      <c r="A946" s="3"/>
      <c r="B946" s="4"/>
      <c r="C946" s="4"/>
      <c r="D946" s="3"/>
      <c r="E946" s="4"/>
      <c r="F946" s="4"/>
      <c r="G946" s="36"/>
      <c r="H946" s="36"/>
      <c r="I946" s="36"/>
      <c r="J946" s="196"/>
      <c r="K946" s="196"/>
      <c r="L946" s="197"/>
      <c r="M946" s="197"/>
      <c r="N946" s="197"/>
      <c r="O946" s="197"/>
      <c r="P946" s="197"/>
      <c r="Q946" s="197"/>
      <c r="R946" s="197"/>
      <c r="S946" s="197"/>
      <c r="T946" s="197"/>
      <c r="U946" s="197"/>
      <c r="V946" s="197"/>
      <c r="W946" s="197"/>
      <c r="X946" s="197"/>
      <c r="Y946" s="197"/>
      <c r="Z946" s="197"/>
      <c r="AA946" s="197"/>
      <c r="AB946" s="197"/>
      <c r="AC946" s="197"/>
      <c r="AD946" s="197"/>
      <c r="AE946" s="197"/>
      <c r="AF946" s="197"/>
      <c r="AG946" s="197"/>
      <c r="AH946" s="197"/>
      <c r="AI946" s="197"/>
      <c r="AJ946" s="197"/>
      <c r="AK946" s="197"/>
      <c r="AL946" s="197"/>
      <c r="AM946" s="197"/>
      <c r="AN946" s="197"/>
      <c r="AO946" s="197"/>
      <c r="AP946" s="197"/>
      <c r="AQ946" s="197"/>
      <c r="AR946" s="197"/>
      <c r="AS946" s="197"/>
      <c r="AT946" s="197"/>
      <c r="AU946" s="197"/>
      <c r="AV946" s="197"/>
      <c r="AW946" s="197"/>
      <c r="AX946" s="197"/>
      <c r="AY946" s="197"/>
      <c r="AZ946" s="197"/>
      <c r="BA946" s="197"/>
      <c r="BB946" s="197"/>
      <c r="BC946" s="197"/>
      <c r="BD946" s="197"/>
      <c r="BE946" s="197"/>
      <c r="BF946" s="197"/>
      <c r="BG946" s="197"/>
      <c r="BH946" s="197"/>
      <c r="BI946" s="197"/>
      <c r="BJ946" s="197"/>
      <c r="BK946" s="197"/>
      <c r="BL946" s="197"/>
      <c r="BM946" s="197"/>
      <c r="BN946" s="197"/>
      <c r="BO946" s="197"/>
      <c r="BP946" s="197"/>
      <c r="BQ946" s="197"/>
      <c r="BR946" s="197"/>
      <c r="BS946" s="197"/>
      <c r="BT946" s="195"/>
      <c r="BU946" s="195"/>
      <c r="BV946" s="195"/>
      <c r="BW946" s="195"/>
      <c r="BX946" s="197"/>
      <c r="BY946" s="197"/>
      <c r="BZ946" s="197"/>
      <c r="CA946" s="197"/>
      <c r="CB946" s="197"/>
      <c r="CC946" s="197"/>
      <c r="CD946" s="197"/>
      <c r="CE946" s="197"/>
      <c r="CF946" s="197"/>
      <c r="CG946" s="197"/>
      <c r="CH946" s="197"/>
      <c r="CI946" s="197"/>
      <c r="CJ946" s="197"/>
      <c r="CK946" s="197"/>
      <c r="CL946" s="197"/>
      <c r="CM946" s="197"/>
      <c r="CN946" s="197"/>
      <c r="CO946" s="197"/>
      <c r="CP946" s="197"/>
      <c r="CQ946" s="197"/>
      <c r="CR946" s="197"/>
      <c r="CS946" s="197"/>
      <c r="CT946" s="197"/>
      <c r="CU946" s="197"/>
      <c r="CV946" s="197"/>
      <c r="CW946" s="197"/>
      <c r="CX946" s="197"/>
      <c r="CY946" s="197"/>
      <c r="CZ946" s="197"/>
      <c r="DA946" s="197"/>
      <c r="DB946" s="197"/>
      <c r="DC946" s="197"/>
      <c r="DD946" s="197"/>
      <c r="DE946" s="197"/>
      <c r="DF946" s="197"/>
      <c r="DG946" s="197"/>
      <c r="DH946" s="197"/>
      <c r="DI946" s="197"/>
      <c r="DJ946" s="197"/>
      <c r="DK946" s="197"/>
      <c r="DL946" s="197"/>
      <c r="DM946" s="197"/>
      <c r="DN946" s="197"/>
      <c r="DO946" s="197"/>
      <c r="DP946" s="197"/>
      <c r="DQ946" s="197"/>
      <c r="DR946" s="197"/>
      <c r="DS946" s="197"/>
      <c r="DT946" s="197"/>
      <c r="DU946" s="197"/>
      <c r="DV946" s="197"/>
      <c r="DW946" s="197"/>
      <c r="DX946" s="197"/>
      <c r="DY946" s="197"/>
      <c r="DZ946" s="197"/>
      <c r="EA946" s="197"/>
      <c r="EB946" s="197"/>
      <c r="EC946" s="197"/>
      <c r="ED946" s="197"/>
      <c r="EE946" s="197"/>
      <c r="EF946" s="197"/>
      <c r="EG946" s="197"/>
      <c r="EH946" s="197"/>
      <c r="EI946" s="197"/>
      <c r="EJ946" s="197"/>
      <c r="EK946" s="197"/>
      <c r="EL946" s="197"/>
      <c r="EM946" s="197"/>
      <c r="EN946" s="197"/>
      <c r="EO946" s="197"/>
      <c r="EP946" s="197"/>
      <c r="EQ946" s="197"/>
      <c r="ER946" s="197"/>
      <c r="ES946" s="197"/>
      <c r="ET946" s="197"/>
      <c r="EU946" s="197"/>
      <c r="EV946" s="197"/>
      <c r="EW946" s="197"/>
      <c r="EX946" s="197"/>
      <c r="EY946" s="197"/>
      <c r="EZ946" s="197"/>
      <c r="FA946" s="197"/>
      <c r="FB946" s="197"/>
      <c r="FC946" s="197"/>
      <c r="FD946" s="197"/>
      <c r="FE946" s="197"/>
      <c r="FF946" s="197"/>
      <c r="FG946" s="197"/>
      <c r="FH946" s="197"/>
      <c r="FI946" s="197"/>
      <c r="FJ946" s="197"/>
      <c r="FK946" s="197"/>
      <c r="FL946" s="197"/>
      <c r="FM946" s="197"/>
      <c r="FN946" s="197"/>
      <c r="FO946" s="197"/>
      <c r="FP946" s="197"/>
      <c r="FQ946" s="197"/>
      <c r="FR946" s="197"/>
      <c r="FS946" s="197"/>
      <c r="FT946" s="197"/>
      <c r="FU946" s="197"/>
      <c r="FV946" s="197"/>
      <c r="FW946" s="197"/>
      <c r="FX946" s="197"/>
      <c r="FY946" s="197"/>
      <c r="FZ946" s="197"/>
      <c r="GA946" s="195"/>
      <c r="GB946" s="195"/>
      <c r="GC946" s="195"/>
      <c r="GD946" s="195"/>
      <c r="GE946" s="195"/>
      <c r="GF946" s="195"/>
      <c r="GG946" s="195"/>
      <c r="GH946" s="195"/>
      <c r="GI946" s="195"/>
      <c r="GJ946" s="195"/>
      <c r="GK946" s="195"/>
      <c r="GL946" s="195"/>
      <c r="GM946" s="195"/>
      <c r="GN946" s="195"/>
      <c r="GO946" s="195"/>
      <c r="GP946" s="195"/>
      <c r="GQ946" s="195"/>
      <c r="GR946" s="195"/>
      <c r="GS946" s="195"/>
      <c r="GT946" s="195"/>
      <c r="GU946" s="195"/>
      <c r="GV946" s="195"/>
      <c r="GW946" s="195"/>
      <c r="GX946" s="195"/>
      <c r="GY946" s="195"/>
      <c r="GZ946" s="195"/>
      <c r="HA946" s="195"/>
      <c r="HB946" s="195"/>
      <c r="HC946" s="195"/>
      <c r="HD946" s="195"/>
      <c r="HE946" s="195"/>
      <c r="HF946" s="195"/>
      <c r="HG946" s="195"/>
      <c r="HH946" s="195"/>
      <c r="HI946" s="195"/>
      <c r="HJ946" s="195"/>
      <c r="HK946" s="195"/>
      <c r="HL946" s="195"/>
      <c r="HM946" s="195"/>
      <c r="HN946" s="195"/>
      <c r="HO946" s="195"/>
      <c r="HP946" s="195"/>
      <c r="HQ946" s="195"/>
      <c r="HR946" s="195"/>
      <c r="HS946" s="195"/>
      <c r="HT946" s="195"/>
      <c r="HU946" s="195"/>
    </row>
    <row r="947" spans="1:229" s="198" customFormat="1" x14ac:dyDescent="0.25">
      <c r="A947" s="3"/>
      <c r="B947" s="4"/>
      <c r="C947" s="4"/>
      <c r="D947" s="3"/>
      <c r="E947" s="4"/>
      <c r="F947" s="4"/>
      <c r="G947" s="36"/>
      <c r="H947" s="36"/>
      <c r="I947" s="36"/>
      <c r="J947" s="196"/>
      <c r="K947" s="196"/>
      <c r="L947" s="197"/>
      <c r="M947" s="197"/>
      <c r="N947" s="197"/>
      <c r="O947" s="197"/>
      <c r="P947" s="197"/>
      <c r="Q947" s="197"/>
      <c r="R947" s="197"/>
      <c r="S947" s="197"/>
      <c r="T947" s="197"/>
      <c r="U947" s="197"/>
      <c r="V947" s="197"/>
      <c r="W947" s="197"/>
      <c r="X947" s="197"/>
      <c r="Y947" s="197"/>
      <c r="Z947" s="197"/>
      <c r="AA947" s="197"/>
      <c r="AB947" s="197"/>
      <c r="AC947" s="197"/>
      <c r="AD947" s="197"/>
      <c r="AE947" s="197"/>
      <c r="AF947" s="197"/>
      <c r="AG947" s="197"/>
      <c r="AH947" s="197"/>
      <c r="AI947" s="197"/>
      <c r="AJ947" s="197"/>
      <c r="AK947" s="197"/>
      <c r="AL947" s="197"/>
      <c r="AM947" s="197"/>
      <c r="AN947" s="197"/>
      <c r="AO947" s="197"/>
      <c r="AP947" s="197"/>
      <c r="AQ947" s="197"/>
      <c r="AR947" s="197"/>
      <c r="AS947" s="197"/>
      <c r="AT947" s="197"/>
      <c r="AU947" s="197"/>
      <c r="AV947" s="197"/>
      <c r="AW947" s="197"/>
      <c r="AX947" s="197"/>
      <c r="AY947" s="197"/>
      <c r="AZ947" s="197"/>
      <c r="BA947" s="197"/>
      <c r="BB947" s="197"/>
      <c r="BC947" s="197"/>
      <c r="BD947" s="197"/>
      <c r="BE947" s="197"/>
      <c r="BF947" s="197"/>
      <c r="BG947" s="197"/>
      <c r="BH947" s="197"/>
      <c r="BI947" s="197"/>
      <c r="BJ947" s="197"/>
      <c r="BK947" s="197"/>
      <c r="BL947" s="197"/>
      <c r="BM947" s="197"/>
      <c r="BN947" s="197"/>
      <c r="BO947" s="197"/>
      <c r="BP947" s="197"/>
      <c r="BQ947" s="197"/>
      <c r="BR947" s="197"/>
      <c r="BS947" s="197"/>
      <c r="BT947" s="195"/>
      <c r="BU947" s="195"/>
      <c r="BV947" s="195"/>
      <c r="BW947" s="195"/>
      <c r="BX947" s="197"/>
      <c r="BY947" s="197"/>
      <c r="BZ947" s="197"/>
      <c r="CA947" s="197"/>
      <c r="CB947" s="197"/>
      <c r="CC947" s="197"/>
      <c r="CD947" s="197"/>
      <c r="CE947" s="197"/>
      <c r="CF947" s="197"/>
      <c r="CG947" s="197"/>
      <c r="CH947" s="197"/>
      <c r="CI947" s="197"/>
      <c r="CJ947" s="197"/>
      <c r="CK947" s="197"/>
      <c r="CL947" s="197"/>
      <c r="CM947" s="197"/>
      <c r="CN947" s="197"/>
      <c r="CO947" s="197"/>
      <c r="CP947" s="197"/>
      <c r="CQ947" s="197"/>
      <c r="CR947" s="197"/>
      <c r="CS947" s="197"/>
      <c r="CT947" s="197"/>
      <c r="CU947" s="197"/>
      <c r="CV947" s="197"/>
      <c r="CW947" s="197"/>
      <c r="CX947" s="197"/>
      <c r="CY947" s="197"/>
      <c r="CZ947" s="197"/>
      <c r="DA947" s="197"/>
      <c r="DB947" s="197"/>
      <c r="DC947" s="197"/>
      <c r="DD947" s="197"/>
      <c r="DE947" s="197"/>
      <c r="DF947" s="197"/>
      <c r="DG947" s="197"/>
      <c r="DH947" s="197"/>
      <c r="DI947" s="197"/>
      <c r="DJ947" s="197"/>
      <c r="DK947" s="197"/>
      <c r="DL947" s="197"/>
      <c r="DM947" s="197"/>
      <c r="DN947" s="197"/>
      <c r="DO947" s="197"/>
      <c r="DP947" s="197"/>
      <c r="DQ947" s="197"/>
      <c r="DR947" s="197"/>
      <c r="DS947" s="197"/>
      <c r="DT947" s="197"/>
      <c r="DU947" s="197"/>
      <c r="DV947" s="197"/>
      <c r="DW947" s="197"/>
      <c r="DX947" s="197"/>
      <c r="DY947" s="197"/>
      <c r="DZ947" s="197"/>
      <c r="EA947" s="197"/>
      <c r="EB947" s="197"/>
      <c r="EC947" s="197"/>
      <c r="ED947" s="197"/>
      <c r="EE947" s="197"/>
      <c r="EF947" s="197"/>
      <c r="EG947" s="197"/>
      <c r="EH947" s="197"/>
      <c r="EI947" s="197"/>
      <c r="EJ947" s="197"/>
      <c r="EK947" s="197"/>
      <c r="EL947" s="197"/>
      <c r="EM947" s="197"/>
      <c r="EN947" s="197"/>
      <c r="EO947" s="197"/>
      <c r="EP947" s="197"/>
      <c r="EQ947" s="197"/>
      <c r="ER947" s="197"/>
      <c r="ES947" s="197"/>
      <c r="ET947" s="197"/>
      <c r="EU947" s="197"/>
      <c r="EV947" s="197"/>
      <c r="EW947" s="197"/>
      <c r="EX947" s="197"/>
      <c r="EY947" s="197"/>
      <c r="EZ947" s="197"/>
      <c r="FA947" s="197"/>
      <c r="FB947" s="197"/>
      <c r="FC947" s="197"/>
      <c r="FD947" s="197"/>
      <c r="FE947" s="197"/>
      <c r="FF947" s="197"/>
      <c r="FG947" s="197"/>
      <c r="FH947" s="197"/>
      <c r="FI947" s="197"/>
      <c r="FJ947" s="197"/>
      <c r="FK947" s="197"/>
      <c r="FL947" s="197"/>
      <c r="FM947" s="197"/>
      <c r="FN947" s="197"/>
      <c r="FO947" s="197"/>
      <c r="FP947" s="197"/>
      <c r="FQ947" s="197"/>
      <c r="FR947" s="197"/>
      <c r="FS947" s="197"/>
      <c r="FT947" s="197"/>
      <c r="FU947" s="197"/>
      <c r="FV947" s="197"/>
      <c r="FW947" s="197"/>
      <c r="FX947" s="197"/>
      <c r="FY947" s="197"/>
      <c r="FZ947" s="197"/>
      <c r="GA947" s="195"/>
      <c r="GB947" s="195"/>
      <c r="GC947" s="195"/>
      <c r="GD947" s="195"/>
      <c r="GE947" s="195"/>
      <c r="GF947" s="195"/>
      <c r="GG947" s="195"/>
      <c r="GH947" s="195"/>
      <c r="GI947" s="195"/>
      <c r="GJ947" s="195"/>
      <c r="GK947" s="195"/>
      <c r="GL947" s="195"/>
      <c r="GM947" s="195"/>
      <c r="GN947" s="195"/>
      <c r="GO947" s="195"/>
      <c r="GP947" s="195"/>
      <c r="GQ947" s="195"/>
      <c r="GR947" s="195"/>
      <c r="GS947" s="195"/>
      <c r="GT947" s="195"/>
      <c r="GU947" s="195"/>
      <c r="GV947" s="195"/>
      <c r="GW947" s="195"/>
      <c r="GX947" s="195"/>
      <c r="GY947" s="195"/>
      <c r="GZ947" s="195"/>
      <c r="HA947" s="195"/>
      <c r="HB947" s="195"/>
      <c r="HC947" s="195"/>
      <c r="HD947" s="195"/>
      <c r="HE947" s="195"/>
      <c r="HF947" s="195"/>
      <c r="HG947" s="195"/>
      <c r="HH947" s="195"/>
      <c r="HI947" s="195"/>
      <c r="HJ947" s="195"/>
      <c r="HK947" s="195"/>
      <c r="HL947" s="195"/>
      <c r="HM947" s="195"/>
      <c r="HN947" s="195"/>
      <c r="HO947" s="195"/>
      <c r="HP947" s="195"/>
      <c r="HQ947" s="195"/>
      <c r="HR947" s="195"/>
      <c r="HS947" s="195"/>
      <c r="HT947" s="195"/>
      <c r="HU947" s="195"/>
    </row>
    <row r="948" spans="1:229" s="198" customFormat="1" x14ac:dyDescent="0.25">
      <c r="A948" s="3"/>
      <c r="B948" s="4"/>
      <c r="C948" s="4"/>
      <c r="D948" s="3"/>
      <c r="E948" s="4"/>
      <c r="F948" s="4"/>
      <c r="G948" s="36"/>
      <c r="H948" s="36"/>
      <c r="I948" s="36"/>
      <c r="J948" s="196"/>
      <c r="K948" s="196"/>
      <c r="L948" s="197"/>
      <c r="M948" s="197"/>
      <c r="N948" s="197"/>
      <c r="O948" s="197"/>
      <c r="P948" s="197"/>
      <c r="Q948" s="197"/>
      <c r="R948" s="197"/>
      <c r="S948" s="197"/>
      <c r="T948" s="197"/>
      <c r="U948" s="197"/>
      <c r="V948" s="197"/>
      <c r="W948" s="197"/>
      <c r="X948" s="197"/>
      <c r="Y948" s="197"/>
      <c r="Z948" s="197"/>
      <c r="AA948" s="197"/>
      <c r="AB948" s="197"/>
      <c r="AC948" s="197"/>
      <c r="AD948" s="197"/>
      <c r="AE948" s="197"/>
      <c r="AF948" s="197"/>
      <c r="AG948" s="197"/>
      <c r="AH948" s="197"/>
      <c r="AI948" s="197"/>
      <c r="AJ948" s="197"/>
      <c r="AK948" s="197"/>
      <c r="AL948" s="197"/>
      <c r="AM948" s="197"/>
      <c r="AN948" s="197"/>
      <c r="AO948" s="197"/>
      <c r="AP948" s="197"/>
      <c r="AQ948" s="197"/>
      <c r="AR948" s="197"/>
      <c r="AS948" s="197"/>
      <c r="AT948" s="197"/>
      <c r="AU948" s="197"/>
      <c r="AV948" s="197"/>
      <c r="AW948" s="197"/>
      <c r="AX948" s="197"/>
      <c r="AY948" s="197"/>
      <c r="AZ948" s="197"/>
      <c r="BA948" s="197"/>
      <c r="BB948" s="197"/>
      <c r="BC948" s="197"/>
      <c r="BD948" s="197"/>
      <c r="BE948" s="197"/>
      <c r="BF948" s="197"/>
      <c r="BG948" s="197"/>
      <c r="BH948" s="197"/>
      <c r="BI948" s="197"/>
      <c r="BJ948" s="197"/>
      <c r="BK948" s="197"/>
      <c r="BL948" s="197"/>
      <c r="BM948" s="197"/>
      <c r="BN948" s="197"/>
      <c r="BO948" s="197"/>
      <c r="BP948" s="197"/>
      <c r="BQ948" s="197"/>
      <c r="BR948" s="197"/>
      <c r="BS948" s="197"/>
      <c r="BT948" s="195"/>
      <c r="BU948" s="195"/>
      <c r="BV948" s="195"/>
      <c r="BW948" s="195"/>
      <c r="BX948" s="197"/>
      <c r="BY948" s="197"/>
      <c r="BZ948" s="197"/>
      <c r="CA948" s="197"/>
      <c r="CB948" s="197"/>
      <c r="CC948" s="197"/>
      <c r="CD948" s="197"/>
      <c r="CE948" s="197"/>
      <c r="CF948" s="197"/>
      <c r="CG948" s="197"/>
      <c r="CH948" s="197"/>
      <c r="CI948" s="197"/>
      <c r="CJ948" s="197"/>
      <c r="CK948" s="197"/>
      <c r="CL948" s="197"/>
      <c r="CM948" s="197"/>
      <c r="CN948" s="197"/>
      <c r="CO948" s="197"/>
      <c r="CP948" s="197"/>
      <c r="CQ948" s="197"/>
      <c r="CR948" s="197"/>
      <c r="CS948" s="197"/>
      <c r="CT948" s="197"/>
      <c r="CU948" s="197"/>
      <c r="CV948" s="197"/>
      <c r="CW948" s="197"/>
      <c r="CX948" s="197"/>
      <c r="CY948" s="197"/>
      <c r="CZ948" s="197"/>
      <c r="DA948" s="197"/>
      <c r="DB948" s="197"/>
      <c r="DC948" s="197"/>
      <c r="DD948" s="197"/>
      <c r="DE948" s="197"/>
      <c r="DF948" s="197"/>
      <c r="DG948" s="197"/>
      <c r="DH948" s="197"/>
      <c r="DI948" s="197"/>
      <c r="DJ948" s="197"/>
      <c r="DK948" s="197"/>
      <c r="DL948" s="197"/>
      <c r="DM948" s="197"/>
      <c r="DN948" s="197"/>
      <c r="DO948" s="197"/>
      <c r="DP948" s="197"/>
      <c r="DQ948" s="197"/>
      <c r="DR948" s="197"/>
      <c r="DS948" s="197"/>
      <c r="DT948" s="197"/>
      <c r="DU948" s="197"/>
      <c r="DV948" s="197"/>
      <c r="DW948" s="197"/>
      <c r="DX948" s="197"/>
      <c r="DY948" s="197"/>
      <c r="DZ948" s="197"/>
      <c r="EA948" s="197"/>
      <c r="EB948" s="197"/>
      <c r="EC948" s="197"/>
      <c r="ED948" s="197"/>
      <c r="EE948" s="197"/>
      <c r="EF948" s="197"/>
      <c r="EG948" s="197"/>
      <c r="EH948" s="197"/>
      <c r="EI948" s="197"/>
      <c r="EJ948" s="197"/>
      <c r="EK948" s="197"/>
      <c r="EL948" s="197"/>
      <c r="EM948" s="197"/>
      <c r="EN948" s="197"/>
      <c r="EO948" s="197"/>
      <c r="EP948" s="197"/>
      <c r="EQ948" s="197"/>
      <c r="ER948" s="197"/>
      <c r="ES948" s="197"/>
      <c r="ET948" s="197"/>
      <c r="EU948" s="197"/>
      <c r="EV948" s="197"/>
      <c r="EW948" s="197"/>
      <c r="EX948" s="197"/>
      <c r="EY948" s="197"/>
      <c r="EZ948" s="197"/>
      <c r="FA948" s="197"/>
      <c r="FB948" s="197"/>
      <c r="FC948" s="197"/>
      <c r="FD948" s="197"/>
      <c r="FE948" s="197"/>
      <c r="FF948" s="197"/>
      <c r="FG948" s="197"/>
      <c r="FH948" s="197"/>
      <c r="FI948" s="197"/>
      <c r="FJ948" s="197"/>
      <c r="FK948" s="197"/>
      <c r="FL948" s="197"/>
      <c r="FM948" s="197"/>
      <c r="FN948" s="197"/>
      <c r="FO948" s="197"/>
      <c r="FP948" s="197"/>
      <c r="FQ948" s="197"/>
      <c r="FR948" s="197"/>
      <c r="FS948" s="197"/>
      <c r="FT948" s="197"/>
      <c r="FU948" s="197"/>
      <c r="FV948" s="197"/>
      <c r="FW948" s="197"/>
      <c r="FX948" s="197"/>
      <c r="FY948" s="197"/>
      <c r="FZ948" s="197"/>
      <c r="GA948" s="195"/>
      <c r="GB948" s="195"/>
      <c r="GC948" s="195"/>
      <c r="GD948" s="195"/>
      <c r="GE948" s="195"/>
      <c r="GF948" s="195"/>
      <c r="GG948" s="195"/>
      <c r="GH948" s="195"/>
      <c r="GI948" s="195"/>
      <c r="GJ948" s="195"/>
      <c r="GK948" s="195"/>
      <c r="GL948" s="195"/>
      <c r="GM948" s="195"/>
      <c r="GN948" s="195"/>
      <c r="GO948" s="195"/>
      <c r="GP948" s="195"/>
      <c r="GQ948" s="195"/>
      <c r="GR948" s="195"/>
      <c r="GS948" s="195"/>
      <c r="GT948" s="195"/>
      <c r="GU948" s="195"/>
      <c r="GV948" s="195"/>
      <c r="GW948" s="195"/>
      <c r="GX948" s="195"/>
      <c r="GY948" s="195"/>
      <c r="GZ948" s="195"/>
      <c r="HA948" s="195"/>
      <c r="HB948" s="195"/>
      <c r="HC948" s="195"/>
      <c r="HD948" s="195"/>
      <c r="HE948" s="195"/>
      <c r="HF948" s="195"/>
      <c r="HG948" s="195"/>
      <c r="HH948" s="195"/>
      <c r="HI948" s="195"/>
      <c r="HJ948" s="195"/>
      <c r="HK948" s="195"/>
      <c r="HL948" s="195"/>
      <c r="HM948" s="195"/>
      <c r="HN948" s="195"/>
      <c r="HO948" s="195"/>
      <c r="HP948" s="195"/>
      <c r="HQ948" s="195"/>
      <c r="HR948" s="195"/>
      <c r="HS948" s="195"/>
      <c r="HT948" s="195"/>
      <c r="HU948" s="195"/>
    </row>
    <row r="949" spans="1:229" s="198" customFormat="1" x14ac:dyDescent="0.25">
      <c r="A949" s="3"/>
      <c r="B949" s="4"/>
      <c r="C949" s="4"/>
      <c r="D949" s="3"/>
      <c r="E949" s="4"/>
      <c r="F949" s="4"/>
      <c r="G949" s="36"/>
      <c r="H949" s="36"/>
      <c r="I949" s="36"/>
      <c r="J949" s="196"/>
      <c r="K949" s="196"/>
      <c r="L949" s="197"/>
      <c r="M949" s="197"/>
      <c r="N949" s="197"/>
      <c r="O949" s="197"/>
      <c r="P949" s="197"/>
      <c r="Q949" s="197"/>
      <c r="R949" s="197"/>
      <c r="S949" s="197"/>
      <c r="T949" s="197"/>
      <c r="U949" s="197"/>
      <c r="V949" s="197"/>
      <c r="W949" s="197"/>
      <c r="X949" s="197"/>
      <c r="Y949" s="197"/>
      <c r="Z949" s="197"/>
      <c r="AA949" s="197"/>
      <c r="AB949" s="197"/>
      <c r="AC949" s="197"/>
      <c r="AD949" s="197"/>
      <c r="AE949" s="197"/>
      <c r="AF949" s="197"/>
      <c r="AG949" s="197"/>
      <c r="AH949" s="197"/>
      <c r="AI949" s="197"/>
      <c r="AJ949" s="197"/>
      <c r="AK949" s="197"/>
      <c r="AL949" s="197"/>
      <c r="AM949" s="197"/>
      <c r="AN949" s="197"/>
      <c r="AO949" s="197"/>
      <c r="AP949" s="197"/>
      <c r="AQ949" s="197"/>
      <c r="AR949" s="197"/>
      <c r="AS949" s="197"/>
      <c r="AT949" s="197"/>
      <c r="AU949" s="197"/>
      <c r="AV949" s="197"/>
      <c r="AW949" s="197"/>
      <c r="AX949" s="197"/>
      <c r="AY949" s="197"/>
      <c r="AZ949" s="197"/>
      <c r="BA949" s="197"/>
      <c r="BB949" s="197"/>
      <c r="BC949" s="197"/>
      <c r="BD949" s="197"/>
      <c r="BE949" s="197"/>
      <c r="BF949" s="197"/>
      <c r="BG949" s="197"/>
      <c r="BH949" s="197"/>
      <c r="BI949" s="197"/>
      <c r="BJ949" s="197"/>
      <c r="BK949" s="197"/>
      <c r="BL949" s="197"/>
      <c r="BM949" s="197"/>
      <c r="BN949" s="197"/>
      <c r="BO949" s="197"/>
      <c r="BP949" s="197"/>
      <c r="BQ949" s="197"/>
      <c r="BR949" s="197"/>
      <c r="BS949" s="197"/>
      <c r="BT949" s="195"/>
      <c r="BU949" s="195"/>
      <c r="BV949" s="195"/>
      <c r="BW949" s="195"/>
      <c r="BX949" s="197"/>
      <c r="BY949" s="197"/>
      <c r="BZ949" s="197"/>
      <c r="CA949" s="197"/>
      <c r="CB949" s="197"/>
      <c r="CC949" s="197"/>
      <c r="CD949" s="197"/>
      <c r="CE949" s="197"/>
      <c r="CF949" s="197"/>
      <c r="CG949" s="197"/>
      <c r="CH949" s="197"/>
      <c r="CI949" s="197"/>
      <c r="CJ949" s="197"/>
      <c r="CK949" s="197"/>
      <c r="CL949" s="197"/>
      <c r="CM949" s="197"/>
      <c r="CN949" s="197"/>
      <c r="CO949" s="197"/>
      <c r="CP949" s="197"/>
      <c r="CQ949" s="197"/>
      <c r="CR949" s="197"/>
      <c r="CS949" s="197"/>
      <c r="CT949" s="197"/>
      <c r="CU949" s="197"/>
      <c r="CV949" s="197"/>
      <c r="CW949" s="197"/>
      <c r="CX949" s="197"/>
      <c r="CY949" s="197"/>
      <c r="CZ949" s="197"/>
      <c r="DA949" s="197"/>
      <c r="DB949" s="197"/>
      <c r="DC949" s="197"/>
      <c r="DD949" s="197"/>
      <c r="DE949" s="197"/>
      <c r="DF949" s="197"/>
      <c r="DG949" s="197"/>
      <c r="DH949" s="197"/>
      <c r="DI949" s="197"/>
      <c r="DJ949" s="197"/>
      <c r="DK949" s="197"/>
      <c r="DL949" s="197"/>
      <c r="DM949" s="197"/>
      <c r="DN949" s="197"/>
      <c r="DO949" s="197"/>
      <c r="DP949" s="197"/>
      <c r="DQ949" s="197"/>
      <c r="DR949" s="197"/>
      <c r="DS949" s="197"/>
      <c r="DT949" s="197"/>
      <c r="DU949" s="197"/>
      <c r="DV949" s="197"/>
      <c r="DW949" s="197"/>
      <c r="DX949" s="197"/>
      <c r="DY949" s="197"/>
      <c r="DZ949" s="197"/>
      <c r="EA949" s="197"/>
      <c r="EB949" s="197"/>
      <c r="EC949" s="197"/>
      <c r="ED949" s="197"/>
      <c r="EE949" s="197"/>
      <c r="EF949" s="197"/>
      <c r="EG949" s="197"/>
      <c r="EH949" s="197"/>
      <c r="EI949" s="197"/>
      <c r="EJ949" s="197"/>
      <c r="EK949" s="197"/>
      <c r="EL949" s="197"/>
      <c r="EM949" s="197"/>
      <c r="EN949" s="197"/>
      <c r="EO949" s="197"/>
      <c r="EP949" s="197"/>
      <c r="EQ949" s="197"/>
      <c r="ER949" s="197"/>
      <c r="ES949" s="197"/>
      <c r="ET949" s="197"/>
      <c r="EU949" s="197"/>
      <c r="EV949" s="197"/>
      <c r="EW949" s="197"/>
      <c r="EX949" s="197"/>
      <c r="EY949" s="197"/>
      <c r="EZ949" s="197"/>
      <c r="FA949" s="197"/>
      <c r="FB949" s="197"/>
      <c r="FC949" s="197"/>
      <c r="FD949" s="197"/>
      <c r="FE949" s="197"/>
      <c r="FF949" s="197"/>
      <c r="FG949" s="197"/>
      <c r="FH949" s="197"/>
      <c r="FI949" s="197"/>
      <c r="FJ949" s="197"/>
      <c r="FK949" s="197"/>
      <c r="FL949" s="197"/>
      <c r="FM949" s="197"/>
      <c r="FN949" s="197"/>
      <c r="FO949" s="197"/>
      <c r="FP949" s="197"/>
      <c r="FQ949" s="197"/>
      <c r="FR949" s="197"/>
      <c r="FS949" s="197"/>
      <c r="FT949" s="197"/>
      <c r="FU949" s="197"/>
      <c r="FV949" s="197"/>
      <c r="FW949" s="197"/>
      <c r="FX949" s="197"/>
      <c r="FY949" s="197"/>
      <c r="FZ949" s="197"/>
      <c r="GA949" s="195"/>
      <c r="GB949" s="195"/>
      <c r="GC949" s="195"/>
      <c r="GD949" s="195"/>
      <c r="GE949" s="195"/>
      <c r="GF949" s="195"/>
      <c r="GG949" s="195"/>
      <c r="GH949" s="195"/>
      <c r="GI949" s="195"/>
      <c r="GJ949" s="195"/>
      <c r="GK949" s="195"/>
      <c r="GL949" s="195"/>
      <c r="GM949" s="195"/>
      <c r="GN949" s="195"/>
      <c r="GO949" s="195"/>
      <c r="GP949" s="195"/>
      <c r="GQ949" s="195"/>
      <c r="GR949" s="195"/>
      <c r="GS949" s="195"/>
      <c r="GT949" s="195"/>
      <c r="GU949" s="195"/>
      <c r="GV949" s="195"/>
      <c r="GW949" s="195"/>
      <c r="GX949" s="195"/>
      <c r="GY949" s="195"/>
      <c r="GZ949" s="195"/>
      <c r="HA949" s="195"/>
      <c r="HB949" s="195"/>
      <c r="HC949" s="195"/>
      <c r="HD949" s="195"/>
      <c r="HE949" s="195"/>
      <c r="HF949" s="195"/>
      <c r="HG949" s="195"/>
      <c r="HH949" s="195"/>
      <c r="HI949" s="195"/>
      <c r="HJ949" s="195"/>
      <c r="HK949" s="195"/>
      <c r="HL949" s="195"/>
      <c r="HM949" s="195"/>
      <c r="HN949" s="195"/>
      <c r="HO949" s="195"/>
      <c r="HP949" s="195"/>
      <c r="HQ949" s="195"/>
      <c r="HR949" s="195"/>
      <c r="HS949" s="195"/>
      <c r="HT949" s="195"/>
      <c r="HU949" s="195"/>
    </row>
    <row r="950" spans="1:229" s="198" customFormat="1" x14ac:dyDescent="0.25">
      <c r="A950" s="3"/>
      <c r="B950" s="4"/>
      <c r="C950" s="4"/>
      <c r="D950" s="3"/>
      <c r="E950" s="4"/>
      <c r="F950" s="4"/>
      <c r="G950" s="36"/>
      <c r="H950" s="36"/>
      <c r="I950" s="36"/>
      <c r="J950" s="196"/>
      <c r="K950" s="196"/>
      <c r="L950" s="197"/>
      <c r="M950" s="197"/>
      <c r="N950" s="197"/>
      <c r="O950" s="197"/>
      <c r="P950" s="197"/>
      <c r="Q950" s="197"/>
      <c r="R950" s="197"/>
      <c r="S950" s="197"/>
      <c r="T950" s="197"/>
      <c r="U950" s="197"/>
      <c r="V950" s="197"/>
      <c r="W950" s="197"/>
      <c r="X950" s="197"/>
      <c r="Y950" s="197"/>
      <c r="Z950" s="197"/>
      <c r="AA950" s="197"/>
      <c r="AB950" s="197"/>
      <c r="AC950" s="197"/>
      <c r="AD950" s="197"/>
      <c r="AE950" s="197"/>
      <c r="AF950" s="197"/>
      <c r="AG950" s="197"/>
      <c r="AH950" s="197"/>
      <c r="AI950" s="197"/>
      <c r="AJ950" s="197"/>
      <c r="AK950" s="197"/>
      <c r="AL950" s="197"/>
      <c r="AM950" s="197"/>
      <c r="AN950" s="197"/>
      <c r="AO950" s="197"/>
      <c r="AP950" s="197"/>
      <c r="AQ950" s="197"/>
      <c r="AR950" s="197"/>
      <c r="AS950" s="197"/>
      <c r="AT950" s="197"/>
      <c r="AU950" s="197"/>
      <c r="AV950" s="197"/>
      <c r="AW950" s="197"/>
      <c r="AX950" s="197"/>
      <c r="AY950" s="197"/>
      <c r="AZ950" s="197"/>
      <c r="BA950" s="197"/>
      <c r="BB950" s="197"/>
      <c r="BC950" s="197"/>
      <c r="BD950" s="197"/>
      <c r="BE950" s="197"/>
      <c r="BF950" s="197"/>
      <c r="BG950" s="197"/>
      <c r="BH950" s="197"/>
      <c r="BI950" s="197"/>
      <c r="BJ950" s="197"/>
      <c r="BK950" s="197"/>
      <c r="BL950" s="197"/>
      <c r="BM950" s="197"/>
      <c r="BN950" s="197"/>
      <c r="BO950" s="197"/>
      <c r="BP950" s="197"/>
      <c r="BQ950" s="197"/>
      <c r="BR950" s="197"/>
      <c r="BS950" s="197"/>
      <c r="BT950" s="195"/>
      <c r="BU950" s="195"/>
      <c r="BV950" s="195"/>
      <c r="BW950" s="195"/>
      <c r="BX950" s="197"/>
      <c r="BY950" s="197"/>
      <c r="BZ950" s="197"/>
      <c r="CA950" s="197"/>
      <c r="CB950" s="197"/>
      <c r="CC950" s="197"/>
      <c r="CD950" s="197"/>
      <c r="CE950" s="197"/>
      <c r="CF950" s="197"/>
      <c r="CG950" s="197"/>
      <c r="CH950" s="197"/>
      <c r="CI950" s="197"/>
      <c r="CJ950" s="197"/>
      <c r="CK950" s="197"/>
      <c r="CL950" s="197"/>
      <c r="CM950" s="197"/>
      <c r="CN950" s="197"/>
      <c r="CO950" s="197"/>
      <c r="CP950" s="197"/>
      <c r="CQ950" s="197"/>
      <c r="CR950" s="197"/>
      <c r="CS950" s="197"/>
      <c r="CT950" s="197"/>
      <c r="CU950" s="197"/>
      <c r="CV950" s="197"/>
      <c r="CW950" s="197"/>
      <c r="CX950" s="197"/>
      <c r="CY950" s="197"/>
      <c r="CZ950" s="197"/>
      <c r="DA950" s="197"/>
      <c r="DB950" s="197"/>
      <c r="DC950" s="197"/>
      <c r="DD950" s="197"/>
      <c r="DE950" s="197"/>
      <c r="DF950" s="197"/>
      <c r="DG950" s="197"/>
      <c r="DH950" s="197"/>
      <c r="DI950" s="197"/>
      <c r="DJ950" s="197"/>
      <c r="DK950" s="197"/>
      <c r="DL950" s="197"/>
      <c r="DM950" s="197"/>
      <c r="DN950" s="197"/>
      <c r="DO950" s="197"/>
      <c r="DP950" s="197"/>
      <c r="DQ950" s="197"/>
      <c r="DR950" s="197"/>
      <c r="DS950" s="197"/>
      <c r="DT950" s="197"/>
      <c r="DU950" s="197"/>
      <c r="DV950" s="197"/>
      <c r="DW950" s="197"/>
      <c r="DX950" s="197"/>
      <c r="DY950" s="197"/>
      <c r="DZ950" s="197"/>
      <c r="EA950" s="197"/>
      <c r="EB950" s="197"/>
      <c r="EC950" s="197"/>
      <c r="ED950" s="197"/>
      <c r="EE950" s="197"/>
      <c r="EF950" s="197"/>
      <c r="EG950" s="197"/>
      <c r="EH950" s="197"/>
      <c r="EI950" s="197"/>
      <c r="EJ950" s="197"/>
      <c r="EK950" s="197"/>
      <c r="EL950" s="197"/>
      <c r="EM950" s="197"/>
      <c r="EN950" s="197"/>
      <c r="EO950" s="197"/>
      <c r="EP950" s="197"/>
      <c r="EQ950" s="197"/>
      <c r="ER950" s="197"/>
      <c r="ES950" s="197"/>
      <c r="ET950" s="197"/>
      <c r="EU950" s="197"/>
      <c r="EV950" s="197"/>
      <c r="EW950" s="197"/>
      <c r="EX950" s="197"/>
      <c r="EY950" s="197"/>
      <c r="EZ950" s="197"/>
      <c r="FA950" s="197"/>
      <c r="FB950" s="197"/>
      <c r="FC950" s="197"/>
      <c r="FD950" s="197"/>
      <c r="FE950" s="197"/>
      <c r="FF950" s="197"/>
      <c r="FG950" s="197"/>
      <c r="FH950" s="197"/>
      <c r="FI950" s="197"/>
      <c r="FJ950" s="197"/>
      <c r="FK950" s="197"/>
      <c r="FL950" s="197"/>
      <c r="FM950" s="197"/>
      <c r="FN950" s="197"/>
      <c r="FO950" s="197"/>
      <c r="FP950" s="197"/>
      <c r="FQ950" s="197"/>
      <c r="FR950" s="197"/>
      <c r="FS950" s="197"/>
      <c r="FT950" s="197"/>
      <c r="FU950" s="197"/>
      <c r="FV950" s="197"/>
      <c r="FW950" s="197"/>
      <c r="FX950" s="197"/>
      <c r="FY950" s="197"/>
      <c r="FZ950" s="197"/>
      <c r="GA950" s="195"/>
      <c r="GB950" s="195"/>
      <c r="GC950" s="195"/>
      <c r="GD950" s="195"/>
      <c r="GE950" s="195"/>
      <c r="GF950" s="195"/>
      <c r="GG950" s="195"/>
      <c r="GH950" s="195"/>
      <c r="GI950" s="195"/>
      <c r="GJ950" s="195"/>
      <c r="GK950" s="195"/>
      <c r="GL950" s="195"/>
      <c r="GM950" s="195"/>
      <c r="GN950" s="195"/>
      <c r="GO950" s="195"/>
      <c r="GP950" s="195"/>
      <c r="GQ950" s="195"/>
      <c r="GR950" s="195"/>
      <c r="GS950" s="195"/>
      <c r="GT950" s="195"/>
      <c r="GU950" s="195"/>
      <c r="GV950" s="195"/>
      <c r="GW950" s="195"/>
      <c r="GX950" s="195"/>
      <c r="GY950" s="195"/>
      <c r="GZ950" s="195"/>
      <c r="HA950" s="195"/>
      <c r="HB950" s="195"/>
      <c r="HC950" s="195"/>
      <c r="HD950" s="195"/>
      <c r="HE950" s="195"/>
      <c r="HF950" s="195"/>
      <c r="HG950" s="195"/>
      <c r="HH950" s="195"/>
      <c r="HI950" s="195"/>
      <c r="HJ950" s="195"/>
      <c r="HK950" s="195"/>
      <c r="HL950" s="195"/>
      <c r="HM950" s="195"/>
      <c r="HN950" s="195"/>
      <c r="HO950" s="195"/>
      <c r="HP950" s="195"/>
      <c r="HQ950" s="195"/>
      <c r="HR950" s="195"/>
      <c r="HS950" s="195"/>
      <c r="HT950" s="195"/>
      <c r="HU950" s="195"/>
    </row>
    <row r="951" spans="1:229" s="198" customFormat="1" x14ac:dyDescent="0.25">
      <c r="A951" s="3"/>
      <c r="B951" s="4"/>
      <c r="C951" s="4"/>
      <c r="D951" s="3"/>
      <c r="E951" s="4"/>
      <c r="F951" s="4"/>
      <c r="G951" s="36"/>
      <c r="H951" s="36"/>
      <c r="I951" s="36"/>
      <c r="J951" s="196"/>
      <c r="K951" s="196"/>
      <c r="L951" s="197"/>
      <c r="M951" s="197"/>
      <c r="N951" s="197"/>
      <c r="O951" s="197"/>
      <c r="P951" s="197"/>
      <c r="Q951" s="197"/>
      <c r="R951" s="197"/>
      <c r="S951" s="197"/>
      <c r="T951" s="197"/>
      <c r="U951" s="197"/>
      <c r="V951" s="197"/>
      <c r="W951" s="197"/>
      <c r="X951" s="197"/>
      <c r="Y951" s="197"/>
      <c r="Z951" s="197"/>
      <c r="AA951" s="197"/>
      <c r="AB951" s="197"/>
      <c r="AC951" s="197"/>
      <c r="AD951" s="197"/>
      <c r="AE951" s="197"/>
      <c r="AF951" s="197"/>
      <c r="AG951" s="197"/>
      <c r="AH951" s="197"/>
      <c r="AI951" s="197"/>
      <c r="AJ951" s="197"/>
      <c r="AK951" s="197"/>
      <c r="AL951" s="197"/>
      <c r="AM951" s="197"/>
      <c r="AN951" s="197"/>
      <c r="AO951" s="197"/>
      <c r="AP951" s="197"/>
      <c r="AQ951" s="197"/>
      <c r="AR951" s="197"/>
      <c r="AS951" s="197"/>
      <c r="AT951" s="197"/>
      <c r="AU951" s="197"/>
      <c r="AV951" s="197"/>
      <c r="AW951" s="197"/>
      <c r="AX951" s="197"/>
      <c r="AY951" s="197"/>
      <c r="AZ951" s="197"/>
      <c r="BA951" s="197"/>
      <c r="BB951" s="197"/>
      <c r="BC951" s="197"/>
      <c r="BD951" s="197"/>
      <c r="BE951" s="197"/>
      <c r="BF951" s="197"/>
      <c r="BG951" s="197"/>
      <c r="BH951" s="197"/>
      <c r="BI951" s="197"/>
      <c r="BJ951" s="197"/>
      <c r="BK951" s="197"/>
      <c r="BL951" s="197"/>
      <c r="BM951" s="197"/>
      <c r="BN951" s="197"/>
      <c r="BO951" s="197"/>
      <c r="BP951" s="197"/>
      <c r="BQ951" s="197"/>
      <c r="BR951" s="197"/>
      <c r="BS951" s="197"/>
      <c r="BT951" s="195"/>
      <c r="BU951" s="195"/>
      <c r="BV951" s="195"/>
      <c r="BW951" s="195"/>
      <c r="BX951" s="197"/>
      <c r="BY951" s="197"/>
      <c r="BZ951" s="197"/>
      <c r="CA951" s="197"/>
      <c r="CB951" s="197"/>
      <c r="CC951" s="197"/>
      <c r="CD951" s="197"/>
      <c r="CE951" s="197"/>
      <c r="CF951" s="197"/>
      <c r="CG951" s="197"/>
      <c r="CH951" s="197"/>
      <c r="CI951" s="197"/>
      <c r="CJ951" s="197"/>
      <c r="CK951" s="197"/>
      <c r="CL951" s="197"/>
      <c r="CM951" s="197"/>
      <c r="CN951" s="197"/>
      <c r="CO951" s="197"/>
      <c r="CP951" s="197"/>
      <c r="CQ951" s="197"/>
      <c r="CR951" s="197"/>
      <c r="CS951" s="197"/>
      <c r="CT951" s="197"/>
      <c r="CU951" s="197"/>
      <c r="CV951" s="197"/>
      <c r="CW951" s="197"/>
      <c r="CX951" s="197"/>
      <c r="CY951" s="197"/>
      <c r="CZ951" s="197"/>
      <c r="DA951" s="197"/>
      <c r="DB951" s="197"/>
      <c r="DC951" s="197"/>
      <c r="DD951" s="197"/>
      <c r="DE951" s="197"/>
      <c r="DF951" s="197"/>
      <c r="DG951" s="197"/>
      <c r="DH951" s="197"/>
      <c r="DI951" s="197"/>
      <c r="DJ951" s="197"/>
      <c r="DK951" s="197"/>
      <c r="DL951" s="197"/>
      <c r="DM951" s="197"/>
      <c r="DN951" s="197"/>
      <c r="DO951" s="197"/>
      <c r="DP951" s="197"/>
      <c r="DQ951" s="197"/>
      <c r="DR951" s="197"/>
      <c r="DS951" s="197"/>
      <c r="DT951" s="197"/>
      <c r="DU951" s="197"/>
      <c r="DV951" s="197"/>
      <c r="DW951" s="197"/>
      <c r="DX951" s="197"/>
      <c r="DY951" s="197"/>
      <c r="DZ951" s="197"/>
      <c r="EA951" s="197"/>
      <c r="EB951" s="197"/>
      <c r="EC951" s="197"/>
      <c r="ED951" s="197"/>
      <c r="EE951" s="197"/>
      <c r="EF951" s="197"/>
      <c r="EG951" s="197"/>
      <c r="EH951" s="197"/>
      <c r="EI951" s="197"/>
      <c r="EJ951" s="197"/>
      <c r="EK951" s="197"/>
      <c r="EL951" s="197"/>
      <c r="EM951" s="197"/>
      <c r="EN951" s="197"/>
      <c r="EO951" s="197"/>
      <c r="EP951" s="197"/>
      <c r="EQ951" s="197"/>
      <c r="ER951" s="197"/>
      <c r="ES951" s="197"/>
      <c r="ET951" s="197"/>
      <c r="EU951" s="197"/>
      <c r="EV951" s="197"/>
      <c r="EW951" s="197"/>
      <c r="EX951" s="197"/>
      <c r="EY951" s="197"/>
      <c r="EZ951" s="197"/>
      <c r="FA951" s="197"/>
      <c r="FB951" s="197"/>
      <c r="FC951" s="197"/>
      <c r="FD951" s="197"/>
      <c r="FE951" s="197"/>
      <c r="FF951" s="197"/>
      <c r="FG951" s="197"/>
      <c r="FH951" s="197"/>
      <c r="FI951" s="197"/>
      <c r="FJ951" s="197"/>
      <c r="FK951" s="197"/>
      <c r="FL951" s="197"/>
      <c r="FM951" s="197"/>
      <c r="FN951" s="197"/>
      <c r="FO951" s="197"/>
      <c r="FP951" s="197"/>
      <c r="FQ951" s="197"/>
      <c r="FR951" s="197"/>
      <c r="FS951" s="197"/>
      <c r="FT951" s="197"/>
      <c r="FU951" s="197"/>
      <c r="FV951" s="197"/>
      <c r="FW951" s="197"/>
      <c r="FX951" s="197"/>
      <c r="FY951" s="197"/>
      <c r="FZ951" s="197"/>
      <c r="GA951" s="195"/>
      <c r="GB951" s="195"/>
      <c r="GC951" s="195"/>
      <c r="GD951" s="195"/>
      <c r="GE951" s="195"/>
      <c r="GF951" s="195"/>
      <c r="GG951" s="195"/>
      <c r="GH951" s="195"/>
      <c r="GI951" s="195"/>
      <c r="GJ951" s="195"/>
      <c r="GK951" s="195"/>
      <c r="GL951" s="195"/>
      <c r="GM951" s="195"/>
      <c r="GN951" s="195"/>
      <c r="GO951" s="195"/>
      <c r="GP951" s="195"/>
      <c r="GQ951" s="195"/>
      <c r="GR951" s="195"/>
      <c r="GS951" s="195"/>
      <c r="GT951" s="195"/>
      <c r="GU951" s="195"/>
      <c r="GV951" s="195"/>
      <c r="GW951" s="195"/>
      <c r="GX951" s="195"/>
      <c r="GY951" s="195"/>
      <c r="GZ951" s="195"/>
      <c r="HA951" s="195"/>
      <c r="HB951" s="195"/>
      <c r="HC951" s="195"/>
      <c r="HD951" s="195"/>
      <c r="HE951" s="195"/>
      <c r="HF951" s="195"/>
      <c r="HG951" s="195"/>
      <c r="HH951" s="195"/>
      <c r="HI951" s="195"/>
      <c r="HJ951" s="195"/>
      <c r="HK951" s="195"/>
      <c r="HL951" s="195"/>
      <c r="HM951" s="195"/>
      <c r="HN951" s="195"/>
      <c r="HO951" s="195"/>
      <c r="HP951" s="195"/>
      <c r="HQ951" s="195"/>
      <c r="HR951" s="195"/>
      <c r="HS951" s="195"/>
      <c r="HT951" s="195"/>
      <c r="HU951" s="195"/>
    </row>
    <row r="952" spans="1:229" s="198" customFormat="1" x14ac:dyDescent="0.25">
      <c r="A952" s="3"/>
      <c r="B952" s="4"/>
      <c r="C952" s="4"/>
      <c r="D952" s="3"/>
      <c r="E952" s="4"/>
      <c r="F952" s="4"/>
      <c r="G952" s="36"/>
      <c r="H952" s="36"/>
      <c r="I952" s="36"/>
      <c r="J952" s="196"/>
      <c r="K952" s="196"/>
      <c r="L952" s="197"/>
      <c r="M952" s="197"/>
      <c r="N952" s="197"/>
      <c r="O952" s="197"/>
      <c r="P952" s="197"/>
      <c r="Q952" s="197"/>
      <c r="R952" s="197"/>
      <c r="S952" s="197"/>
      <c r="T952" s="197"/>
      <c r="U952" s="197"/>
      <c r="V952" s="197"/>
      <c r="W952" s="197"/>
      <c r="X952" s="197"/>
      <c r="Y952" s="197"/>
      <c r="Z952" s="197"/>
      <c r="AA952" s="197"/>
      <c r="AB952" s="197"/>
      <c r="AC952" s="197"/>
      <c r="AD952" s="197"/>
      <c r="AE952" s="197"/>
      <c r="AF952" s="197"/>
      <c r="AG952" s="197"/>
      <c r="AH952" s="197"/>
      <c r="AI952" s="197"/>
      <c r="AJ952" s="197"/>
      <c r="AK952" s="197"/>
      <c r="AL952" s="197"/>
      <c r="AM952" s="197"/>
      <c r="AN952" s="197"/>
      <c r="AO952" s="197"/>
      <c r="AP952" s="197"/>
      <c r="AQ952" s="197"/>
      <c r="AR952" s="197"/>
      <c r="AS952" s="197"/>
      <c r="AT952" s="197"/>
      <c r="AU952" s="197"/>
      <c r="AV952" s="197"/>
      <c r="AW952" s="197"/>
      <c r="AX952" s="197"/>
      <c r="AY952" s="197"/>
      <c r="AZ952" s="197"/>
      <c r="BA952" s="197"/>
      <c r="BB952" s="197"/>
      <c r="BC952" s="197"/>
      <c r="BD952" s="197"/>
      <c r="BE952" s="197"/>
      <c r="BF952" s="197"/>
      <c r="BG952" s="197"/>
      <c r="BH952" s="197"/>
      <c r="BI952" s="197"/>
      <c r="BJ952" s="197"/>
      <c r="BK952" s="197"/>
      <c r="BL952" s="197"/>
      <c r="BM952" s="197"/>
      <c r="BN952" s="197"/>
      <c r="BO952" s="197"/>
      <c r="BP952" s="197"/>
      <c r="BQ952" s="197"/>
      <c r="BR952" s="197"/>
      <c r="BS952" s="197"/>
      <c r="BT952" s="195"/>
      <c r="BU952" s="195"/>
      <c r="BV952" s="195"/>
      <c r="BW952" s="195"/>
      <c r="BX952" s="197"/>
      <c r="BY952" s="197"/>
      <c r="BZ952" s="197"/>
      <c r="CA952" s="197"/>
      <c r="CB952" s="197"/>
      <c r="CC952" s="197"/>
      <c r="CD952" s="197"/>
      <c r="CE952" s="197"/>
      <c r="CF952" s="197"/>
      <c r="CG952" s="197"/>
      <c r="CH952" s="197"/>
      <c r="CI952" s="197"/>
      <c r="CJ952" s="197"/>
      <c r="CK952" s="197"/>
      <c r="CL952" s="197"/>
      <c r="CM952" s="197"/>
      <c r="CN952" s="197"/>
      <c r="CO952" s="197"/>
      <c r="CP952" s="197"/>
      <c r="CQ952" s="197"/>
      <c r="CR952" s="197"/>
      <c r="CS952" s="197"/>
      <c r="CT952" s="197"/>
      <c r="CU952" s="197"/>
      <c r="CV952" s="197"/>
      <c r="CW952" s="197"/>
      <c r="CX952" s="197"/>
      <c r="CY952" s="197"/>
      <c r="CZ952" s="197"/>
      <c r="DA952" s="197"/>
      <c r="DB952" s="197"/>
      <c r="DC952" s="197"/>
      <c r="DD952" s="197"/>
      <c r="DE952" s="197"/>
      <c r="DF952" s="197"/>
      <c r="DG952" s="197"/>
      <c r="DH952" s="197"/>
      <c r="DI952" s="197"/>
      <c r="DJ952" s="197"/>
      <c r="DK952" s="197"/>
      <c r="DL952" s="197"/>
      <c r="DM952" s="197"/>
      <c r="DN952" s="197"/>
      <c r="DO952" s="197"/>
      <c r="DP952" s="197"/>
      <c r="DQ952" s="197"/>
      <c r="DR952" s="197"/>
      <c r="DS952" s="197"/>
      <c r="DT952" s="197"/>
      <c r="DU952" s="197"/>
      <c r="DV952" s="197"/>
      <c r="DW952" s="197"/>
      <c r="DX952" s="197"/>
      <c r="DY952" s="197"/>
      <c r="DZ952" s="197"/>
      <c r="EA952" s="197"/>
      <c r="EB952" s="197"/>
      <c r="EC952" s="197"/>
      <c r="ED952" s="197"/>
      <c r="EE952" s="197"/>
      <c r="EF952" s="197"/>
      <c r="EG952" s="197"/>
      <c r="EH952" s="197"/>
      <c r="EI952" s="197"/>
      <c r="EJ952" s="197"/>
      <c r="EK952" s="197"/>
      <c r="EL952" s="197"/>
      <c r="EM952" s="197"/>
      <c r="EN952" s="197"/>
      <c r="EO952" s="197"/>
      <c r="EP952" s="197"/>
      <c r="EQ952" s="197"/>
      <c r="ER952" s="197"/>
      <c r="ES952" s="197"/>
      <c r="ET952" s="197"/>
      <c r="EU952" s="197"/>
      <c r="EV952" s="197"/>
      <c r="EW952" s="197"/>
      <c r="EX952" s="197"/>
      <c r="EY952" s="197"/>
      <c r="EZ952" s="197"/>
      <c r="FA952" s="197"/>
      <c r="FB952" s="197"/>
      <c r="FC952" s="197"/>
      <c r="FD952" s="197"/>
      <c r="FE952" s="197"/>
      <c r="FF952" s="197"/>
      <c r="FG952" s="197"/>
      <c r="FH952" s="197"/>
      <c r="FI952" s="197"/>
      <c r="FJ952" s="197"/>
      <c r="FK952" s="197"/>
      <c r="FL952" s="197"/>
      <c r="FM952" s="197"/>
      <c r="FN952" s="197"/>
      <c r="FO952" s="197"/>
      <c r="FP952" s="197"/>
      <c r="FQ952" s="197"/>
      <c r="FR952" s="197"/>
      <c r="FS952" s="197"/>
      <c r="FT952" s="197"/>
      <c r="FU952" s="197"/>
      <c r="FV952" s="197"/>
      <c r="FW952" s="197"/>
      <c r="FX952" s="197"/>
      <c r="FY952" s="197"/>
      <c r="FZ952" s="197"/>
      <c r="GA952" s="195"/>
      <c r="GB952" s="195"/>
      <c r="GC952" s="195"/>
      <c r="GD952" s="195"/>
      <c r="GE952" s="195"/>
      <c r="GF952" s="195"/>
      <c r="GG952" s="195"/>
      <c r="GH952" s="195"/>
      <c r="GI952" s="195"/>
      <c r="GJ952" s="195"/>
      <c r="GK952" s="195"/>
      <c r="GL952" s="195"/>
      <c r="GM952" s="195"/>
      <c r="GN952" s="195"/>
      <c r="GO952" s="195"/>
      <c r="GP952" s="195"/>
      <c r="GQ952" s="195"/>
      <c r="GR952" s="195"/>
      <c r="GS952" s="195"/>
      <c r="GT952" s="195"/>
      <c r="GU952" s="195"/>
      <c r="GV952" s="195"/>
      <c r="GW952" s="195"/>
      <c r="GX952" s="195"/>
      <c r="GY952" s="195"/>
      <c r="GZ952" s="195"/>
      <c r="HA952" s="195"/>
      <c r="HB952" s="195"/>
      <c r="HC952" s="195"/>
      <c r="HD952" s="195"/>
      <c r="HE952" s="195"/>
      <c r="HF952" s="195"/>
      <c r="HG952" s="195"/>
      <c r="HH952" s="195"/>
      <c r="HI952" s="195"/>
      <c r="HJ952" s="195"/>
      <c r="HK952" s="195"/>
      <c r="HL952" s="195"/>
      <c r="HM952" s="195"/>
      <c r="HN952" s="195"/>
      <c r="HO952" s="195"/>
      <c r="HP952" s="195"/>
      <c r="HQ952" s="195"/>
      <c r="HR952" s="195"/>
      <c r="HS952" s="195"/>
      <c r="HT952" s="195"/>
      <c r="HU952" s="195"/>
    </row>
    <row r="953" spans="1:229" s="198" customFormat="1" x14ac:dyDescent="0.25">
      <c r="A953" s="3"/>
      <c r="B953" s="4"/>
      <c r="C953" s="4"/>
      <c r="D953" s="3"/>
      <c r="E953" s="4"/>
      <c r="F953" s="4"/>
      <c r="G953" s="36"/>
      <c r="H953" s="36"/>
      <c r="I953" s="36"/>
      <c r="J953" s="196"/>
      <c r="K953" s="196"/>
      <c r="L953" s="197"/>
      <c r="M953" s="197"/>
      <c r="N953" s="197"/>
      <c r="O953" s="197"/>
      <c r="P953" s="197"/>
      <c r="Q953" s="197"/>
      <c r="R953" s="197"/>
      <c r="S953" s="197"/>
      <c r="T953" s="197"/>
      <c r="U953" s="197"/>
      <c r="V953" s="197"/>
      <c r="W953" s="197"/>
      <c r="X953" s="197"/>
      <c r="Y953" s="197"/>
      <c r="Z953" s="197"/>
      <c r="AA953" s="197"/>
      <c r="AB953" s="197"/>
      <c r="AC953" s="197"/>
      <c r="AD953" s="197"/>
      <c r="AE953" s="197"/>
      <c r="AF953" s="197"/>
      <c r="AG953" s="197"/>
      <c r="AH953" s="197"/>
      <c r="AI953" s="197"/>
      <c r="AJ953" s="197"/>
      <c r="AK953" s="197"/>
      <c r="AL953" s="197"/>
      <c r="AM953" s="197"/>
      <c r="AN953" s="197"/>
      <c r="AO953" s="197"/>
      <c r="AP953" s="197"/>
      <c r="AQ953" s="197"/>
      <c r="AR953" s="197"/>
      <c r="AS953" s="197"/>
      <c r="AT953" s="197"/>
      <c r="AU953" s="197"/>
      <c r="AV953" s="197"/>
      <c r="AW953" s="197"/>
      <c r="AX953" s="197"/>
      <c r="AY953" s="197"/>
      <c r="AZ953" s="197"/>
      <c r="BA953" s="197"/>
      <c r="BB953" s="197"/>
      <c r="BC953" s="197"/>
      <c r="BD953" s="197"/>
      <c r="BE953" s="197"/>
      <c r="BF953" s="197"/>
      <c r="BG953" s="197"/>
      <c r="BH953" s="197"/>
      <c r="BI953" s="197"/>
      <c r="BJ953" s="197"/>
      <c r="BK953" s="197"/>
      <c r="BL953" s="197"/>
      <c r="BM953" s="197"/>
      <c r="BN953" s="197"/>
      <c r="BO953" s="197"/>
      <c r="BP953" s="197"/>
      <c r="BQ953" s="197"/>
      <c r="BR953" s="197"/>
      <c r="BS953" s="197"/>
      <c r="BT953" s="195"/>
      <c r="BU953" s="195"/>
      <c r="BV953" s="195"/>
      <c r="BW953" s="195"/>
      <c r="BX953" s="197"/>
      <c r="BY953" s="197"/>
      <c r="BZ953" s="197"/>
      <c r="CA953" s="197"/>
      <c r="CB953" s="197"/>
      <c r="CC953" s="197"/>
      <c r="CD953" s="197"/>
      <c r="CE953" s="197"/>
      <c r="CF953" s="197"/>
      <c r="CG953" s="197"/>
      <c r="CH953" s="197"/>
      <c r="CI953" s="197"/>
      <c r="CJ953" s="197"/>
      <c r="CK953" s="197"/>
      <c r="CL953" s="197"/>
      <c r="CM953" s="197"/>
      <c r="CN953" s="197"/>
      <c r="CO953" s="197"/>
      <c r="CP953" s="197"/>
      <c r="CQ953" s="197"/>
      <c r="CR953" s="197"/>
      <c r="CS953" s="197"/>
      <c r="CT953" s="197"/>
      <c r="CU953" s="197"/>
      <c r="CV953" s="197"/>
      <c r="CW953" s="197"/>
      <c r="CX953" s="197"/>
      <c r="CY953" s="197"/>
      <c r="CZ953" s="197"/>
      <c r="DA953" s="197"/>
      <c r="DB953" s="197"/>
      <c r="DC953" s="197"/>
      <c r="DD953" s="197"/>
      <c r="DE953" s="197"/>
      <c r="DF953" s="197"/>
      <c r="DG953" s="197"/>
      <c r="DH953" s="197"/>
      <c r="DI953" s="197"/>
      <c r="DJ953" s="197"/>
      <c r="DK953" s="197"/>
      <c r="DL953" s="197"/>
      <c r="DM953" s="197"/>
      <c r="DN953" s="197"/>
      <c r="DO953" s="197"/>
      <c r="DP953" s="197"/>
      <c r="DQ953" s="197"/>
      <c r="DR953" s="197"/>
      <c r="DS953" s="197"/>
      <c r="DT953" s="197"/>
      <c r="DU953" s="197"/>
      <c r="DV953" s="197"/>
      <c r="DW953" s="197"/>
      <c r="DX953" s="197"/>
      <c r="DY953" s="197"/>
      <c r="DZ953" s="197"/>
      <c r="EA953" s="197"/>
      <c r="EB953" s="197"/>
      <c r="EC953" s="197"/>
      <c r="ED953" s="197"/>
      <c r="EE953" s="197"/>
      <c r="EF953" s="197"/>
      <c r="EG953" s="197"/>
      <c r="EH953" s="197"/>
      <c r="EI953" s="197"/>
      <c r="EJ953" s="197"/>
      <c r="EK953" s="197"/>
      <c r="EL953" s="197"/>
      <c r="EM953" s="197"/>
      <c r="EN953" s="197"/>
      <c r="EO953" s="197"/>
      <c r="EP953" s="197"/>
      <c r="EQ953" s="197"/>
      <c r="ER953" s="197"/>
      <c r="ES953" s="197"/>
      <c r="ET953" s="197"/>
      <c r="EU953" s="197"/>
      <c r="EV953" s="197"/>
      <c r="EW953" s="197"/>
      <c r="EX953" s="197"/>
      <c r="EY953" s="197"/>
      <c r="EZ953" s="197"/>
      <c r="FA953" s="197"/>
      <c r="FB953" s="197"/>
      <c r="FC953" s="197"/>
      <c r="FD953" s="197"/>
      <c r="FE953" s="197"/>
      <c r="FF953" s="197"/>
      <c r="FG953" s="197"/>
      <c r="FH953" s="197"/>
      <c r="FI953" s="197"/>
      <c r="FJ953" s="197"/>
      <c r="FK953" s="197"/>
      <c r="FL953" s="197"/>
      <c r="FM953" s="197"/>
      <c r="FN953" s="197"/>
      <c r="FO953" s="197"/>
      <c r="FP953" s="197"/>
      <c r="FQ953" s="197"/>
      <c r="FR953" s="197"/>
      <c r="FS953" s="197"/>
      <c r="FT953" s="197"/>
      <c r="FU953" s="197"/>
      <c r="FV953" s="197"/>
      <c r="FW953" s="197"/>
      <c r="FX953" s="197"/>
      <c r="FY953" s="197"/>
      <c r="FZ953" s="197"/>
      <c r="GA953" s="195"/>
      <c r="GB953" s="195"/>
      <c r="GC953" s="195"/>
      <c r="GD953" s="195"/>
      <c r="GE953" s="195"/>
      <c r="GF953" s="195"/>
      <c r="GG953" s="195"/>
      <c r="GH953" s="195"/>
      <c r="GI953" s="195"/>
      <c r="GJ953" s="195"/>
      <c r="GK953" s="195"/>
      <c r="GL953" s="195"/>
      <c r="GM953" s="195"/>
      <c r="GN953" s="195"/>
      <c r="GO953" s="195"/>
      <c r="GP953" s="195"/>
      <c r="GQ953" s="195"/>
      <c r="GR953" s="195"/>
      <c r="GS953" s="195"/>
      <c r="GT953" s="195"/>
      <c r="GU953" s="195"/>
      <c r="GV953" s="195"/>
      <c r="GW953" s="195"/>
      <c r="GX953" s="195"/>
      <c r="GY953" s="195"/>
      <c r="GZ953" s="195"/>
      <c r="HA953" s="195"/>
      <c r="HB953" s="195"/>
      <c r="HC953" s="195"/>
      <c r="HD953" s="195"/>
      <c r="HE953" s="195"/>
      <c r="HF953" s="195"/>
      <c r="HG953" s="195"/>
      <c r="HH953" s="195"/>
      <c r="HI953" s="195"/>
      <c r="HJ953" s="195"/>
      <c r="HK953" s="195"/>
      <c r="HL953" s="195"/>
      <c r="HM953" s="195"/>
      <c r="HN953" s="195"/>
      <c r="HO953" s="195"/>
      <c r="HP953" s="195"/>
      <c r="HQ953" s="195"/>
      <c r="HR953" s="195"/>
      <c r="HS953" s="195"/>
      <c r="HT953" s="195"/>
      <c r="HU953" s="195"/>
    </row>
    <row r="954" spans="1:229" s="198" customFormat="1" x14ac:dyDescent="0.25">
      <c r="A954" s="3"/>
      <c r="B954" s="4"/>
      <c r="C954" s="4"/>
      <c r="D954" s="3"/>
      <c r="E954" s="4"/>
      <c r="F954" s="4"/>
      <c r="G954" s="36"/>
      <c r="H954" s="36"/>
      <c r="I954" s="36"/>
      <c r="J954" s="196"/>
      <c r="K954" s="196"/>
      <c r="L954" s="197"/>
      <c r="M954" s="197"/>
      <c r="N954" s="197"/>
      <c r="O954" s="197"/>
      <c r="P954" s="197"/>
      <c r="Q954" s="197"/>
      <c r="R954" s="197"/>
      <c r="S954" s="197"/>
      <c r="T954" s="197"/>
      <c r="U954" s="197"/>
      <c r="V954" s="197"/>
      <c r="W954" s="197"/>
      <c r="X954" s="197"/>
      <c r="Y954" s="197"/>
      <c r="Z954" s="197"/>
      <c r="AA954" s="197"/>
      <c r="AB954" s="197"/>
      <c r="AC954" s="197"/>
      <c r="AD954" s="197"/>
      <c r="AE954" s="197"/>
      <c r="AF954" s="197"/>
      <c r="AG954" s="197"/>
      <c r="AH954" s="197"/>
      <c r="AI954" s="197"/>
      <c r="AJ954" s="197"/>
      <c r="AK954" s="197"/>
      <c r="AL954" s="197"/>
      <c r="AM954" s="197"/>
      <c r="AN954" s="197"/>
      <c r="AO954" s="197"/>
      <c r="AP954" s="197"/>
      <c r="AQ954" s="197"/>
      <c r="AR954" s="197"/>
      <c r="AS954" s="197"/>
      <c r="AT954" s="197"/>
      <c r="AU954" s="197"/>
      <c r="AV954" s="197"/>
      <c r="AW954" s="197"/>
      <c r="AX954" s="197"/>
      <c r="AY954" s="197"/>
      <c r="AZ954" s="197"/>
      <c r="BA954" s="197"/>
      <c r="BB954" s="197"/>
      <c r="BC954" s="197"/>
      <c r="BD954" s="197"/>
      <c r="BE954" s="197"/>
      <c r="BF954" s="197"/>
      <c r="BG954" s="197"/>
      <c r="BH954" s="197"/>
      <c r="BI954" s="197"/>
      <c r="BJ954" s="197"/>
      <c r="BK954" s="197"/>
      <c r="BL954" s="197"/>
      <c r="BM954" s="197"/>
      <c r="BN954" s="197"/>
      <c r="BO954" s="197"/>
      <c r="BP954" s="197"/>
      <c r="BQ954" s="197"/>
      <c r="BR954" s="197"/>
      <c r="BS954" s="197"/>
      <c r="BT954" s="195"/>
      <c r="BU954" s="195"/>
      <c r="BV954" s="195"/>
      <c r="BW954" s="195"/>
      <c r="BX954" s="197"/>
      <c r="BY954" s="197"/>
      <c r="BZ954" s="197"/>
      <c r="CA954" s="197"/>
      <c r="CB954" s="197"/>
      <c r="CC954" s="197"/>
      <c r="CD954" s="197"/>
      <c r="CE954" s="197"/>
      <c r="CF954" s="197"/>
      <c r="CG954" s="197"/>
      <c r="CH954" s="197"/>
      <c r="CI954" s="197"/>
      <c r="CJ954" s="197"/>
      <c r="CK954" s="197"/>
      <c r="CL954" s="197"/>
      <c r="CM954" s="197"/>
      <c r="CN954" s="197"/>
      <c r="CO954" s="197"/>
      <c r="CP954" s="197"/>
      <c r="CQ954" s="197"/>
      <c r="CR954" s="197"/>
      <c r="CS954" s="197"/>
      <c r="CT954" s="197"/>
      <c r="CU954" s="197"/>
      <c r="CV954" s="197"/>
      <c r="CW954" s="197"/>
      <c r="CX954" s="197"/>
      <c r="CY954" s="197"/>
      <c r="CZ954" s="197"/>
      <c r="DA954" s="197"/>
      <c r="DB954" s="197"/>
      <c r="DC954" s="197"/>
      <c r="DD954" s="197"/>
      <c r="DE954" s="197"/>
      <c r="DF954" s="197"/>
      <c r="DG954" s="197"/>
      <c r="DH954" s="197"/>
      <c r="DI954" s="197"/>
      <c r="DJ954" s="197"/>
      <c r="DK954" s="197"/>
      <c r="DL954" s="197"/>
      <c r="DM954" s="197"/>
      <c r="DN954" s="197"/>
      <c r="DO954" s="197"/>
      <c r="DP954" s="197"/>
      <c r="DQ954" s="197"/>
      <c r="DR954" s="197"/>
      <c r="DS954" s="197"/>
      <c r="DT954" s="197"/>
      <c r="DU954" s="197"/>
      <c r="DV954" s="197"/>
      <c r="DW954" s="197"/>
      <c r="DX954" s="197"/>
      <c r="DY954" s="197"/>
      <c r="DZ954" s="197"/>
      <c r="EA954" s="197"/>
      <c r="EB954" s="197"/>
      <c r="EC954" s="197"/>
      <c r="ED954" s="197"/>
      <c r="EE954" s="197"/>
      <c r="EF954" s="197"/>
      <c r="EG954" s="197"/>
      <c r="EH954" s="197"/>
      <c r="EI954" s="197"/>
      <c r="EJ954" s="197"/>
      <c r="EK954" s="197"/>
      <c r="EL954" s="197"/>
      <c r="EM954" s="197"/>
      <c r="EN954" s="197"/>
      <c r="EO954" s="197"/>
      <c r="EP954" s="197"/>
      <c r="EQ954" s="197"/>
      <c r="ER954" s="197"/>
      <c r="ES954" s="197"/>
      <c r="ET954" s="197"/>
      <c r="EU954" s="197"/>
      <c r="EV954" s="197"/>
      <c r="EW954" s="197"/>
      <c r="EX954" s="197"/>
      <c r="EY954" s="197"/>
      <c r="EZ954" s="197"/>
      <c r="FA954" s="197"/>
      <c r="FB954" s="197"/>
      <c r="FC954" s="197"/>
      <c r="FD954" s="197"/>
      <c r="FE954" s="197"/>
      <c r="FF954" s="197"/>
      <c r="FG954" s="197"/>
      <c r="FH954" s="197"/>
      <c r="FI954" s="197"/>
      <c r="FJ954" s="197"/>
      <c r="FK954" s="197"/>
      <c r="FL954" s="197"/>
      <c r="FM954" s="197"/>
      <c r="FN954" s="197"/>
      <c r="FO954" s="197"/>
      <c r="FP954" s="197"/>
      <c r="FQ954" s="197"/>
      <c r="FR954" s="197"/>
      <c r="FS954" s="197"/>
      <c r="FT954" s="197"/>
      <c r="FU954" s="197"/>
      <c r="FV954" s="197"/>
      <c r="FW954" s="197"/>
      <c r="FX954" s="197"/>
      <c r="FY954" s="197"/>
      <c r="FZ954" s="197"/>
      <c r="GA954" s="195"/>
      <c r="GB954" s="195"/>
      <c r="GC954" s="195"/>
      <c r="GD954" s="195"/>
      <c r="GE954" s="195"/>
      <c r="GF954" s="195"/>
      <c r="GG954" s="195"/>
      <c r="GH954" s="195"/>
      <c r="GI954" s="195"/>
      <c r="GJ954" s="195"/>
      <c r="GK954" s="195"/>
      <c r="GL954" s="195"/>
      <c r="GM954" s="195"/>
      <c r="GN954" s="195"/>
      <c r="GO954" s="195"/>
      <c r="GP954" s="195"/>
      <c r="GQ954" s="195"/>
      <c r="GR954" s="195"/>
      <c r="GS954" s="195"/>
      <c r="GT954" s="195"/>
      <c r="GU954" s="195"/>
      <c r="GV954" s="195"/>
      <c r="GW954" s="195"/>
      <c r="GX954" s="195"/>
      <c r="GY954" s="195"/>
      <c r="GZ954" s="195"/>
      <c r="HA954" s="195"/>
      <c r="HB954" s="195"/>
      <c r="HC954" s="195"/>
      <c r="HD954" s="195"/>
      <c r="HE954" s="195"/>
      <c r="HF954" s="195"/>
      <c r="HG954" s="195"/>
      <c r="HH954" s="195"/>
      <c r="HI954" s="195"/>
      <c r="HJ954" s="195"/>
      <c r="HK954" s="195"/>
      <c r="HL954" s="195"/>
      <c r="HM954" s="195"/>
      <c r="HN954" s="195"/>
      <c r="HO954" s="195"/>
      <c r="HP954" s="195"/>
      <c r="HQ954" s="195"/>
      <c r="HR954" s="195"/>
      <c r="HS954" s="195"/>
      <c r="HT954" s="195"/>
      <c r="HU954" s="195"/>
    </row>
    <row r="955" spans="1:229" s="198" customFormat="1" x14ac:dyDescent="0.25">
      <c r="A955" s="3"/>
      <c r="B955" s="4"/>
      <c r="C955" s="4"/>
      <c r="D955" s="3"/>
      <c r="E955" s="4"/>
      <c r="F955" s="4"/>
      <c r="G955" s="36"/>
      <c r="H955" s="36"/>
      <c r="I955" s="36"/>
      <c r="J955" s="196"/>
      <c r="K955" s="196"/>
      <c r="L955" s="197"/>
      <c r="M955" s="197"/>
      <c r="N955" s="197"/>
      <c r="O955" s="197"/>
      <c r="P955" s="197"/>
      <c r="Q955" s="197"/>
      <c r="R955" s="197"/>
      <c r="S955" s="197"/>
      <c r="T955" s="197"/>
      <c r="U955" s="197"/>
      <c r="V955" s="197"/>
      <c r="W955" s="197"/>
      <c r="X955" s="197"/>
      <c r="Y955" s="197"/>
      <c r="Z955" s="197"/>
      <c r="AA955" s="197"/>
      <c r="AB955" s="197"/>
      <c r="AC955" s="197"/>
      <c r="AD955" s="197"/>
      <c r="AE955" s="197"/>
      <c r="AF955" s="197"/>
      <c r="AG955" s="197"/>
      <c r="AH955" s="197"/>
      <c r="AI955" s="197"/>
      <c r="AJ955" s="197"/>
      <c r="AK955" s="197"/>
      <c r="AL955" s="197"/>
      <c r="AM955" s="197"/>
      <c r="AN955" s="197"/>
      <c r="AO955" s="197"/>
      <c r="AP955" s="197"/>
      <c r="AQ955" s="197"/>
      <c r="AR955" s="197"/>
      <c r="AS955" s="197"/>
      <c r="AT955" s="197"/>
      <c r="AU955" s="197"/>
      <c r="AV955" s="197"/>
      <c r="AW955" s="197"/>
      <c r="AX955" s="197"/>
      <c r="AY955" s="197"/>
      <c r="AZ955" s="197"/>
      <c r="BA955" s="197"/>
      <c r="BB955" s="197"/>
      <c r="BC955" s="197"/>
      <c r="BD955" s="197"/>
      <c r="BE955" s="197"/>
      <c r="BF955" s="197"/>
      <c r="BG955" s="197"/>
      <c r="BH955" s="197"/>
      <c r="BI955" s="197"/>
      <c r="BJ955" s="197"/>
      <c r="BK955" s="197"/>
      <c r="BL955" s="197"/>
      <c r="BM955" s="197"/>
      <c r="BN955" s="197"/>
      <c r="BO955" s="197"/>
      <c r="BP955" s="197"/>
      <c r="BQ955" s="197"/>
      <c r="BR955" s="197"/>
      <c r="BS955" s="197"/>
      <c r="BT955" s="195"/>
      <c r="BU955" s="195"/>
      <c r="BV955" s="195"/>
      <c r="BW955" s="195"/>
      <c r="BX955" s="197"/>
      <c r="BY955" s="197"/>
      <c r="BZ955" s="197"/>
      <c r="CA955" s="197"/>
      <c r="CB955" s="197"/>
      <c r="CC955" s="197"/>
      <c r="CD955" s="197"/>
      <c r="CE955" s="197"/>
      <c r="CF955" s="197"/>
      <c r="CG955" s="197"/>
      <c r="CH955" s="197"/>
      <c r="CI955" s="197"/>
      <c r="CJ955" s="197"/>
      <c r="CK955" s="197"/>
      <c r="CL955" s="197"/>
      <c r="CM955" s="197"/>
      <c r="CN955" s="197"/>
      <c r="CO955" s="197"/>
      <c r="CP955" s="197"/>
      <c r="CQ955" s="197"/>
      <c r="CR955" s="197"/>
      <c r="CS955" s="197"/>
      <c r="CT955" s="197"/>
      <c r="CU955" s="197"/>
      <c r="CV955" s="197"/>
      <c r="CW955" s="197"/>
      <c r="CX955" s="197"/>
      <c r="CY955" s="197"/>
      <c r="CZ955" s="197"/>
      <c r="DA955" s="197"/>
      <c r="DB955" s="197"/>
      <c r="DC955" s="197"/>
      <c r="DD955" s="197"/>
      <c r="DE955" s="197"/>
      <c r="DF955" s="197"/>
      <c r="DG955" s="197"/>
      <c r="DH955" s="197"/>
      <c r="DI955" s="197"/>
      <c r="DJ955" s="197"/>
      <c r="DK955" s="197"/>
      <c r="DL955" s="197"/>
      <c r="DM955" s="197"/>
      <c r="DN955" s="197"/>
      <c r="DO955" s="197"/>
      <c r="DP955" s="197"/>
      <c r="DQ955" s="197"/>
      <c r="DR955" s="197"/>
      <c r="DS955" s="197"/>
      <c r="DT955" s="197"/>
      <c r="DU955" s="197"/>
      <c r="DV955" s="197"/>
      <c r="DW955" s="197"/>
      <c r="DX955" s="197"/>
      <c r="DY955" s="197"/>
      <c r="DZ955" s="197"/>
      <c r="EA955" s="197"/>
      <c r="EB955" s="197"/>
      <c r="EC955" s="197"/>
      <c r="ED955" s="197"/>
      <c r="EE955" s="197"/>
      <c r="EF955" s="197"/>
      <c r="EG955" s="197"/>
      <c r="EH955" s="197"/>
      <c r="EI955" s="197"/>
      <c r="EJ955" s="197"/>
      <c r="EK955" s="197"/>
      <c r="EL955" s="197"/>
      <c r="EM955" s="197"/>
      <c r="EN955" s="197"/>
      <c r="EO955" s="197"/>
      <c r="EP955" s="197"/>
      <c r="EQ955" s="197"/>
      <c r="ER955" s="197"/>
      <c r="ES955" s="197"/>
      <c r="ET955" s="197"/>
      <c r="EU955" s="197"/>
      <c r="EV955" s="197"/>
      <c r="EW955" s="197"/>
      <c r="EX955" s="197"/>
      <c r="EY955" s="197"/>
      <c r="EZ955" s="197"/>
      <c r="FA955" s="197"/>
      <c r="FB955" s="197"/>
      <c r="FC955" s="197"/>
      <c r="FD955" s="197"/>
      <c r="FE955" s="197"/>
      <c r="FF955" s="197"/>
      <c r="FG955" s="197"/>
      <c r="FH955" s="197"/>
      <c r="FI955" s="197"/>
      <c r="FJ955" s="197"/>
      <c r="FK955" s="197"/>
      <c r="FL955" s="197"/>
      <c r="FM955" s="197"/>
      <c r="FN955" s="197"/>
      <c r="FO955" s="197"/>
      <c r="FP955" s="197"/>
      <c r="FQ955" s="197"/>
      <c r="FR955" s="197"/>
      <c r="FS955" s="197"/>
      <c r="FT955" s="197"/>
      <c r="FU955" s="197"/>
      <c r="FV955" s="197"/>
      <c r="FW955" s="197"/>
      <c r="FX955" s="197"/>
      <c r="FY955" s="197"/>
      <c r="FZ955" s="197"/>
      <c r="GA955" s="195"/>
      <c r="GB955" s="195"/>
      <c r="GC955" s="195"/>
      <c r="GD955" s="195"/>
      <c r="GE955" s="195"/>
      <c r="GF955" s="195"/>
      <c r="GG955" s="195"/>
      <c r="GH955" s="195"/>
      <c r="GI955" s="195"/>
      <c r="GJ955" s="195"/>
      <c r="GK955" s="195"/>
      <c r="GL955" s="195"/>
      <c r="GM955" s="195"/>
      <c r="GN955" s="195"/>
      <c r="GO955" s="195"/>
      <c r="GP955" s="195"/>
      <c r="GQ955" s="195"/>
      <c r="GR955" s="195"/>
      <c r="GS955" s="195"/>
      <c r="GT955" s="195"/>
      <c r="GU955" s="195"/>
      <c r="GV955" s="195"/>
      <c r="GW955" s="195"/>
      <c r="GX955" s="195"/>
      <c r="GY955" s="195"/>
      <c r="GZ955" s="195"/>
      <c r="HA955" s="195"/>
      <c r="HB955" s="195"/>
      <c r="HC955" s="195"/>
      <c r="HD955" s="195"/>
      <c r="HE955" s="195"/>
      <c r="HF955" s="195"/>
      <c r="HG955" s="195"/>
      <c r="HH955" s="195"/>
      <c r="HI955" s="195"/>
      <c r="HJ955" s="195"/>
      <c r="HK955" s="195"/>
      <c r="HL955" s="195"/>
      <c r="HM955" s="195"/>
      <c r="HN955" s="195"/>
      <c r="HO955" s="195"/>
      <c r="HP955" s="195"/>
      <c r="HQ955" s="195"/>
      <c r="HR955" s="195"/>
      <c r="HS955" s="195"/>
      <c r="HT955" s="195"/>
      <c r="HU955" s="195"/>
    </row>
    <row r="956" spans="1:229" s="198" customFormat="1" x14ac:dyDescent="0.25">
      <c r="A956" s="3"/>
      <c r="B956" s="4"/>
      <c r="C956" s="4"/>
      <c r="D956" s="3"/>
      <c r="E956" s="4"/>
      <c r="F956" s="4"/>
      <c r="G956" s="36"/>
      <c r="H956" s="36"/>
      <c r="I956" s="36"/>
      <c r="J956" s="196"/>
      <c r="K956" s="196"/>
      <c r="L956" s="197"/>
      <c r="M956" s="197"/>
      <c r="N956" s="197"/>
      <c r="O956" s="197"/>
      <c r="P956" s="197"/>
      <c r="Q956" s="197"/>
      <c r="R956" s="197"/>
      <c r="S956" s="197"/>
      <c r="T956" s="197"/>
      <c r="U956" s="197"/>
      <c r="V956" s="197"/>
      <c r="W956" s="197"/>
      <c r="X956" s="197"/>
      <c r="Y956" s="197"/>
      <c r="Z956" s="197"/>
      <c r="AA956" s="197"/>
      <c r="AB956" s="197"/>
      <c r="AC956" s="197"/>
      <c r="AD956" s="197"/>
      <c r="AE956" s="197"/>
      <c r="AF956" s="197"/>
      <c r="AG956" s="197"/>
      <c r="AH956" s="197"/>
      <c r="AI956" s="197"/>
      <c r="AJ956" s="197"/>
      <c r="AK956" s="197"/>
      <c r="AL956" s="197"/>
      <c r="AM956" s="197"/>
      <c r="AN956" s="197"/>
      <c r="AO956" s="197"/>
      <c r="AP956" s="197"/>
      <c r="AQ956" s="197"/>
      <c r="AR956" s="197"/>
      <c r="AS956" s="197"/>
      <c r="AT956" s="197"/>
      <c r="AU956" s="197"/>
      <c r="AV956" s="197"/>
      <c r="AW956" s="197"/>
      <c r="AX956" s="197"/>
      <c r="AY956" s="197"/>
      <c r="AZ956" s="197"/>
      <c r="BA956" s="197"/>
      <c r="BB956" s="197"/>
      <c r="BC956" s="197"/>
      <c r="BD956" s="197"/>
      <c r="BE956" s="197"/>
      <c r="BF956" s="197"/>
      <c r="BG956" s="197"/>
      <c r="BH956" s="197"/>
      <c r="BI956" s="197"/>
      <c r="BJ956" s="197"/>
      <c r="BK956" s="197"/>
      <c r="BL956" s="197"/>
      <c r="BM956" s="197"/>
      <c r="BN956" s="197"/>
      <c r="BO956" s="197"/>
      <c r="BP956" s="197"/>
      <c r="BQ956" s="197"/>
      <c r="BR956" s="197"/>
      <c r="BS956" s="197"/>
      <c r="BT956" s="195"/>
      <c r="BU956" s="195"/>
      <c r="BV956" s="195"/>
      <c r="BW956" s="195"/>
      <c r="BX956" s="197"/>
      <c r="BY956" s="197"/>
      <c r="BZ956" s="197"/>
      <c r="CA956" s="197"/>
      <c r="CB956" s="197"/>
      <c r="CC956" s="197"/>
      <c r="CD956" s="197"/>
      <c r="CE956" s="197"/>
      <c r="CF956" s="197"/>
      <c r="CG956" s="197"/>
      <c r="CH956" s="197"/>
      <c r="CI956" s="197"/>
      <c r="CJ956" s="197"/>
      <c r="CK956" s="197"/>
      <c r="CL956" s="197"/>
      <c r="CM956" s="197"/>
      <c r="CN956" s="197"/>
      <c r="CO956" s="197"/>
      <c r="CP956" s="197"/>
      <c r="CQ956" s="197"/>
      <c r="CR956" s="197"/>
      <c r="CS956" s="197"/>
      <c r="CT956" s="197"/>
      <c r="CU956" s="197"/>
      <c r="CV956" s="197"/>
      <c r="CW956" s="197"/>
      <c r="CX956" s="197"/>
      <c r="CY956" s="197"/>
      <c r="CZ956" s="197"/>
      <c r="DA956" s="197"/>
      <c r="DB956" s="197"/>
      <c r="DC956" s="197"/>
      <c r="DD956" s="197"/>
      <c r="DE956" s="197"/>
      <c r="DF956" s="197"/>
      <c r="DG956" s="197"/>
      <c r="DH956" s="197"/>
      <c r="DI956" s="197"/>
      <c r="DJ956" s="197"/>
      <c r="DK956" s="197"/>
      <c r="DL956" s="197"/>
      <c r="DM956" s="197"/>
      <c r="DN956" s="197"/>
      <c r="DO956" s="197"/>
      <c r="DP956" s="197"/>
      <c r="DQ956" s="197"/>
      <c r="DR956" s="197"/>
      <c r="DS956" s="197"/>
      <c r="DT956" s="197"/>
      <c r="DU956" s="197"/>
      <c r="DV956" s="197"/>
      <c r="DW956" s="197"/>
      <c r="DX956" s="197"/>
      <c r="DY956" s="197"/>
      <c r="DZ956" s="197"/>
      <c r="EA956" s="197"/>
      <c r="EB956" s="197"/>
      <c r="EC956" s="197"/>
      <c r="ED956" s="197"/>
      <c r="EE956" s="197"/>
      <c r="EF956" s="197"/>
      <c r="EG956" s="197"/>
      <c r="EH956" s="197"/>
      <c r="EI956" s="197"/>
      <c r="EJ956" s="197"/>
      <c r="EK956" s="197"/>
      <c r="EL956" s="197"/>
      <c r="EM956" s="197"/>
      <c r="EN956" s="197"/>
      <c r="EO956" s="197"/>
      <c r="EP956" s="197"/>
      <c r="EQ956" s="197"/>
      <c r="ER956" s="197"/>
      <c r="ES956" s="197"/>
      <c r="ET956" s="197"/>
      <c r="EU956" s="197"/>
      <c r="EV956" s="197"/>
      <c r="EW956" s="197"/>
      <c r="EX956" s="197"/>
      <c r="EY956" s="197"/>
      <c r="EZ956" s="197"/>
      <c r="FA956" s="197"/>
      <c r="FB956" s="197"/>
      <c r="FC956" s="197"/>
      <c r="FD956" s="197"/>
      <c r="FE956" s="197"/>
      <c r="FF956" s="197"/>
      <c r="FG956" s="197"/>
      <c r="FH956" s="197"/>
      <c r="FI956" s="197"/>
      <c r="FJ956" s="197"/>
      <c r="FK956" s="197"/>
      <c r="FL956" s="197"/>
      <c r="FM956" s="197"/>
      <c r="FN956" s="197"/>
      <c r="FO956" s="197"/>
      <c r="FP956" s="197"/>
      <c r="FQ956" s="197"/>
      <c r="FR956" s="197"/>
      <c r="FS956" s="197"/>
      <c r="FT956" s="197"/>
      <c r="FU956" s="197"/>
      <c r="FV956" s="197"/>
      <c r="FW956" s="197"/>
      <c r="FX956" s="197"/>
      <c r="FY956" s="197"/>
      <c r="FZ956" s="197"/>
      <c r="GA956" s="195"/>
      <c r="GB956" s="195"/>
      <c r="GC956" s="195"/>
      <c r="GD956" s="195"/>
      <c r="GE956" s="195"/>
      <c r="GF956" s="195"/>
      <c r="GG956" s="195"/>
      <c r="GH956" s="195"/>
      <c r="GI956" s="195"/>
      <c r="GJ956" s="195"/>
      <c r="GK956" s="195"/>
      <c r="GL956" s="195"/>
      <c r="GM956" s="195"/>
      <c r="GN956" s="195"/>
      <c r="GO956" s="195"/>
      <c r="GP956" s="195"/>
      <c r="GQ956" s="195"/>
      <c r="GR956" s="195"/>
      <c r="GS956" s="195"/>
      <c r="GT956" s="195"/>
      <c r="GU956" s="195"/>
      <c r="GV956" s="195"/>
      <c r="GW956" s="195"/>
      <c r="GX956" s="195"/>
      <c r="GY956" s="195"/>
      <c r="GZ956" s="195"/>
      <c r="HA956" s="195"/>
      <c r="HB956" s="195"/>
      <c r="HC956" s="195"/>
      <c r="HD956" s="195"/>
      <c r="HE956" s="195"/>
      <c r="HF956" s="195"/>
      <c r="HG956" s="195"/>
      <c r="HH956" s="195"/>
      <c r="HI956" s="195"/>
      <c r="HJ956" s="195"/>
      <c r="HK956" s="195"/>
      <c r="HL956" s="195"/>
      <c r="HM956" s="195"/>
      <c r="HN956" s="195"/>
      <c r="HO956" s="195"/>
      <c r="HP956" s="195"/>
      <c r="HQ956" s="195"/>
      <c r="HR956" s="195"/>
      <c r="HS956" s="195"/>
      <c r="HT956" s="195"/>
      <c r="HU956" s="195"/>
    </row>
    <row r="957" spans="1:229" s="198" customFormat="1" x14ac:dyDescent="0.25">
      <c r="A957" s="3"/>
      <c r="B957" s="4"/>
      <c r="C957" s="4"/>
      <c r="D957" s="3"/>
      <c r="E957" s="4"/>
      <c r="F957" s="4"/>
      <c r="G957" s="36"/>
      <c r="H957" s="36"/>
      <c r="I957" s="36"/>
      <c r="J957" s="196"/>
      <c r="K957" s="196"/>
      <c r="L957" s="197"/>
      <c r="M957" s="197"/>
      <c r="N957" s="197"/>
      <c r="O957" s="197"/>
      <c r="P957" s="197"/>
      <c r="Q957" s="197"/>
      <c r="R957" s="197"/>
      <c r="S957" s="197"/>
      <c r="T957" s="197"/>
      <c r="U957" s="197"/>
      <c r="V957" s="197"/>
      <c r="W957" s="197"/>
      <c r="X957" s="197"/>
      <c r="Y957" s="197"/>
      <c r="Z957" s="197"/>
      <c r="AA957" s="197"/>
      <c r="AB957" s="197"/>
      <c r="AC957" s="197"/>
      <c r="AD957" s="197"/>
      <c r="AE957" s="197"/>
      <c r="AF957" s="197"/>
      <c r="AG957" s="197"/>
      <c r="AH957" s="197"/>
      <c r="AI957" s="197"/>
      <c r="AJ957" s="197"/>
      <c r="AK957" s="197"/>
      <c r="AL957" s="197"/>
      <c r="AM957" s="197"/>
      <c r="AN957" s="197"/>
      <c r="AO957" s="197"/>
      <c r="AP957" s="197"/>
      <c r="AQ957" s="197"/>
      <c r="AR957" s="197"/>
      <c r="AS957" s="197"/>
      <c r="AT957" s="197"/>
      <c r="AU957" s="197"/>
      <c r="AV957" s="197"/>
      <c r="AW957" s="197"/>
      <c r="AX957" s="197"/>
      <c r="AY957" s="197"/>
      <c r="AZ957" s="197"/>
      <c r="BA957" s="197"/>
      <c r="BB957" s="197"/>
      <c r="BC957" s="197"/>
      <c r="BD957" s="197"/>
      <c r="BE957" s="197"/>
      <c r="BF957" s="197"/>
      <c r="BG957" s="197"/>
      <c r="BH957" s="197"/>
      <c r="BI957" s="197"/>
      <c r="BJ957" s="197"/>
      <c r="BK957" s="197"/>
      <c r="BL957" s="197"/>
      <c r="BM957" s="197"/>
      <c r="BN957" s="197"/>
      <c r="BO957" s="197"/>
      <c r="BP957" s="197"/>
      <c r="BQ957" s="197"/>
      <c r="BR957" s="197"/>
      <c r="BS957" s="197"/>
      <c r="BT957" s="195"/>
      <c r="BU957" s="195"/>
      <c r="BV957" s="195"/>
      <c r="BW957" s="195"/>
      <c r="BX957" s="197"/>
      <c r="BY957" s="197"/>
      <c r="BZ957" s="197"/>
      <c r="CA957" s="197"/>
      <c r="CB957" s="197"/>
      <c r="CC957" s="197"/>
      <c r="CD957" s="197"/>
      <c r="CE957" s="197"/>
      <c r="CF957" s="197"/>
      <c r="CG957" s="197"/>
      <c r="CH957" s="197"/>
      <c r="CI957" s="197"/>
      <c r="CJ957" s="197"/>
      <c r="CK957" s="197"/>
      <c r="CL957" s="197"/>
      <c r="CM957" s="197"/>
      <c r="CN957" s="197"/>
      <c r="CO957" s="197"/>
      <c r="CP957" s="197"/>
      <c r="CQ957" s="197"/>
      <c r="CR957" s="197"/>
      <c r="CS957" s="197"/>
      <c r="CT957" s="197"/>
      <c r="CU957" s="197"/>
      <c r="CV957" s="197"/>
      <c r="CW957" s="197"/>
      <c r="CX957" s="197"/>
      <c r="CY957" s="197"/>
      <c r="CZ957" s="197"/>
      <c r="DA957" s="197"/>
      <c r="DB957" s="197"/>
      <c r="DC957" s="197"/>
      <c r="DD957" s="197"/>
      <c r="DE957" s="197"/>
      <c r="DF957" s="197"/>
      <c r="DG957" s="197"/>
      <c r="DH957" s="197"/>
      <c r="DI957" s="197"/>
      <c r="DJ957" s="197"/>
      <c r="DK957" s="197"/>
      <c r="DL957" s="197"/>
      <c r="DM957" s="197"/>
      <c r="DN957" s="197"/>
      <c r="DO957" s="197"/>
      <c r="DP957" s="197"/>
      <c r="DQ957" s="197"/>
      <c r="DR957" s="197"/>
      <c r="DS957" s="197"/>
      <c r="DT957" s="197"/>
      <c r="DU957" s="197"/>
      <c r="DV957" s="197"/>
      <c r="DW957" s="197"/>
      <c r="DX957" s="197"/>
      <c r="DY957" s="197"/>
      <c r="DZ957" s="197"/>
      <c r="EA957" s="197"/>
      <c r="EB957" s="197"/>
      <c r="EC957" s="197"/>
      <c r="ED957" s="197"/>
      <c r="EE957" s="197"/>
      <c r="EF957" s="197"/>
      <c r="EG957" s="197"/>
      <c r="EH957" s="197"/>
      <c r="EI957" s="197"/>
      <c r="EJ957" s="197"/>
      <c r="EK957" s="197"/>
      <c r="EL957" s="197"/>
      <c r="EM957" s="197"/>
      <c r="EN957" s="197"/>
      <c r="EO957" s="197"/>
      <c r="EP957" s="197"/>
      <c r="EQ957" s="197"/>
      <c r="ER957" s="197"/>
      <c r="ES957" s="197"/>
      <c r="ET957" s="197"/>
      <c r="EU957" s="197"/>
      <c r="EV957" s="197"/>
      <c r="EW957" s="197"/>
      <c r="EX957" s="197"/>
      <c r="EY957" s="197"/>
      <c r="EZ957" s="197"/>
      <c r="FA957" s="197"/>
      <c r="FB957" s="197"/>
      <c r="FC957" s="197"/>
      <c r="FD957" s="197"/>
      <c r="FE957" s="197"/>
      <c r="FF957" s="197"/>
      <c r="FG957" s="197"/>
      <c r="FH957" s="197"/>
      <c r="FI957" s="197"/>
      <c r="FJ957" s="197"/>
      <c r="FK957" s="197"/>
      <c r="FL957" s="197"/>
      <c r="FM957" s="197"/>
      <c r="FN957" s="197"/>
      <c r="FO957" s="197"/>
      <c r="FP957" s="197"/>
      <c r="FQ957" s="197"/>
      <c r="FR957" s="197"/>
      <c r="FS957" s="197"/>
      <c r="FT957" s="197"/>
      <c r="FU957" s="197"/>
      <c r="FV957" s="197"/>
      <c r="FW957" s="197"/>
      <c r="FX957" s="197"/>
      <c r="FY957" s="197"/>
      <c r="FZ957" s="197"/>
      <c r="GA957" s="195"/>
      <c r="GB957" s="195"/>
      <c r="GC957" s="195"/>
      <c r="GD957" s="195"/>
      <c r="GE957" s="195"/>
      <c r="GF957" s="195"/>
      <c r="GG957" s="195"/>
      <c r="GH957" s="195"/>
      <c r="GI957" s="195"/>
      <c r="GJ957" s="195"/>
      <c r="GK957" s="195"/>
      <c r="GL957" s="195"/>
      <c r="GM957" s="195"/>
      <c r="GN957" s="195"/>
      <c r="GO957" s="195"/>
      <c r="GP957" s="195"/>
      <c r="GQ957" s="195"/>
      <c r="GR957" s="195"/>
      <c r="GS957" s="195"/>
      <c r="GT957" s="195"/>
      <c r="GU957" s="195"/>
      <c r="GV957" s="195"/>
      <c r="GW957" s="195"/>
      <c r="GX957" s="195"/>
      <c r="GY957" s="195"/>
      <c r="GZ957" s="195"/>
      <c r="HA957" s="195"/>
      <c r="HB957" s="195"/>
      <c r="HC957" s="195"/>
      <c r="HD957" s="195"/>
      <c r="HE957" s="195"/>
      <c r="HF957" s="195"/>
      <c r="HG957" s="195"/>
      <c r="HH957" s="195"/>
      <c r="HI957" s="195"/>
      <c r="HJ957" s="195"/>
      <c r="HK957" s="195"/>
      <c r="HL957" s="195"/>
      <c r="HM957" s="195"/>
      <c r="HN957" s="195"/>
      <c r="HO957" s="195"/>
      <c r="HP957" s="195"/>
      <c r="HQ957" s="195"/>
      <c r="HR957" s="195"/>
      <c r="HS957" s="195"/>
      <c r="HT957" s="195"/>
      <c r="HU957" s="195"/>
    </row>
    <row r="958" spans="1:229" s="198" customFormat="1" x14ac:dyDescent="0.25">
      <c r="A958" s="3"/>
      <c r="B958" s="4"/>
      <c r="C958" s="4"/>
      <c r="D958" s="3"/>
      <c r="E958" s="4"/>
      <c r="F958" s="4"/>
      <c r="G958" s="36"/>
      <c r="H958" s="36"/>
      <c r="I958" s="36"/>
      <c r="J958" s="196"/>
      <c r="K958" s="196"/>
      <c r="L958" s="197"/>
      <c r="M958" s="197"/>
      <c r="N958" s="197"/>
      <c r="O958" s="197"/>
      <c r="P958" s="197"/>
      <c r="Q958" s="197"/>
      <c r="R958" s="197"/>
      <c r="S958" s="197"/>
      <c r="T958" s="197"/>
      <c r="U958" s="197"/>
      <c r="V958" s="197"/>
      <c r="W958" s="197"/>
      <c r="X958" s="197"/>
      <c r="Y958" s="197"/>
      <c r="Z958" s="197"/>
      <c r="AA958" s="197"/>
      <c r="AB958" s="197"/>
      <c r="AC958" s="197"/>
      <c r="AD958" s="197"/>
      <c r="AE958" s="197"/>
      <c r="AF958" s="197"/>
      <c r="AG958" s="197"/>
      <c r="AH958" s="197"/>
      <c r="AI958" s="197"/>
      <c r="AJ958" s="197"/>
      <c r="AK958" s="197"/>
      <c r="AL958" s="197"/>
      <c r="AM958" s="197"/>
      <c r="AN958" s="197"/>
      <c r="AO958" s="197"/>
      <c r="AP958" s="197"/>
      <c r="AQ958" s="197"/>
      <c r="AR958" s="197"/>
      <c r="AS958" s="197"/>
      <c r="AT958" s="197"/>
      <c r="AU958" s="197"/>
      <c r="AV958" s="197"/>
      <c r="AW958" s="197"/>
      <c r="AX958" s="197"/>
      <c r="AY958" s="197"/>
      <c r="AZ958" s="197"/>
      <c r="BA958" s="197"/>
      <c r="BB958" s="197"/>
      <c r="BC958" s="197"/>
      <c r="BD958" s="197"/>
      <c r="BE958" s="197"/>
      <c r="BF958" s="197"/>
      <c r="BG958" s="197"/>
      <c r="BH958" s="197"/>
      <c r="BI958" s="197"/>
      <c r="BJ958" s="197"/>
      <c r="BK958" s="197"/>
      <c r="BL958" s="197"/>
      <c r="BM958" s="197"/>
      <c r="BN958" s="197"/>
      <c r="BO958" s="197"/>
      <c r="BP958" s="197"/>
      <c r="BQ958" s="197"/>
      <c r="BR958" s="197"/>
      <c r="BS958" s="197"/>
      <c r="BT958" s="195"/>
      <c r="BU958" s="195"/>
      <c r="BV958" s="195"/>
      <c r="BW958" s="195"/>
      <c r="BX958" s="197"/>
      <c r="BY958" s="197"/>
      <c r="BZ958" s="197"/>
      <c r="CA958" s="197"/>
      <c r="CB958" s="197"/>
      <c r="CC958" s="197"/>
      <c r="CD958" s="197"/>
      <c r="CE958" s="197"/>
      <c r="CF958" s="197"/>
      <c r="CG958" s="197"/>
      <c r="CH958" s="197"/>
      <c r="CI958" s="197"/>
      <c r="CJ958" s="197"/>
      <c r="CK958" s="197"/>
      <c r="CL958" s="197"/>
      <c r="CM958" s="197"/>
      <c r="CN958" s="197"/>
      <c r="CO958" s="197"/>
      <c r="CP958" s="197"/>
      <c r="CQ958" s="197"/>
      <c r="CR958" s="197"/>
      <c r="CS958" s="197"/>
      <c r="CT958" s="197"/>
      <c r="CU958" s="197"/>
      <c r="CV958" s="197"/>
      <c r="CW958" s="197"/>
      <c r="CX958" s="197"/>
      <c r="CY958" s="197"/>
      <c r="CZ958" s="197"/>
      <c r="DA958" s="197"/>
      <c r="DB958" s="197"/>
      <c r="DC958" s="197"/>
      <c r="DD958" s="197"/>
      <c r="DE958" s="197"/>
      <c r="DF958" s="197"/>
      <c r="DG958" s="197"/>
      <c r="DH958" s="197"/>
      <c r="DI958" s="197"/>
      <c r="DJ958" s="197"/>
      <c r="DK958" s="197"/>
      <c r="DL958" s="197"/>
      <c r="DM958" s="197"/>
      <c r="DN958" s="197"/>
      <c r="DO958" s="197"/>
      <c r="DP958" s="197"/>
      <c r="DQ958" s="197"/>
      <c r="DR958" s="197"/>
      <c r="DS958" s="197"/>
      <c r="DT958" s="197"/>
      <c r="DU958" s="197"/>
      <c r="DV958" s="197"/>
      <c r="DW958" s="197"/>
      <c r="DX958" s="197"/>
      <c r="DY958" s="197"/>
      <c r="DZ958" s="197"/>
      <c r="EA958" s="197"/>
      <c r="EB958" s="197"/>
      <c r="EC958" s="197"/>
      <c r="ED958" s="197"/>
      <c r="EE958" s="197"/>
      <c r="EF958" s="197"/>
      <c r="EG958" s="197"/>
      <c r="EH958" s="197"/>
      <c r="EI958" s="197"/>
      <c r="EJ958" s="197"/>
      <c r="EK958" s="197"/>
      <c r="EL958" s="197"/>
      <c r="EM958" s="197"/>
      <c r="EN958" s="197"/>
      <c r="EO958" s="197"/>
      <c r="EP958" s="197"/>
      <c r="EQ958" s="197"/>
      <c r="ER958" s="197"/>
      <c r="ES958" s="197"/>
      <c r="ET958" s="197"/>
      <c r="EU958" s="197"/>
      <c r="EV958" s="197"/>
      <c r="EW958" s="197"/>
      <c r="EX958" s="197"/>
      <c r="EY958" s="197"/>
      <c r="EZ958" s="197"/>
      <c r="FA958" s="197"/>
      <c r="FB958" s="197"/>
      <c r="FC958" s="197"/>
      <c r="FD958" s="197"/>
      <c r="FE958" s="197"/>
      <c r="FF958" s="197"/>
      <c r="FG958" s="197"/>
      <c r="FH958" s="197"/>
      <c r="FI958" s="197"/>
      <c r="FJ958" s="197"/>
      <c r="FK958" s="197"/>
      <c r="FL958" s="197"/>
      <c r="FM958" s="197"/>
      <c r="FN958" s="197"/>
      <c r="FO958" s="197"/>
      <c r="FP958" s="197"/>
      <c r="FQ958" s="197"/>
      <c r="FR958" s="197"/>
      <c r="FS958" s="197"/>
      <c r="FT958" s="197"/>
      <c r="FU958" s="197"/>
      <c r="FV958" s="197"/>
      <c r="FW958" s="197"/>
      <c r="FX958" s="197"/>
      <c r="FY958" s="197"/>
      <c r="FZ958" s="197"/>
      <c r="GA958" s="195"/>
      <c r="GB958" s="195"/>
      <c r="GC958" s="195"/>
      <c r="GD958" s="195"/>
      <c r="GE958" s="195"/>
      <c r="GF958" s="195"/>
      <c r="GG958" s="195"/>
      <c r="GH958" s="195"/>
      <c r="GI958" s="195"/>
      <c r="GJ958" s="195"/>
      <c r="GK958" s="195"/>
      <c r="GL958" s="195"/>
      <c r="GM958" s="195"/>
      <c r="GN958" s="195"/>
      <c r="GO958" s="195"/>
      <c r="GP958" s="195"/>
      <c r="GQ958" s="195"/>
      <c r="GR958" s="195"/>
      <c r="GS958" s="195"/>
      <c r="GT958" s="195"/>
      <c r="GU958" s="195"/>
      <c r="GV958" s="195"/>
      <c r="GW958" s="195"/>
      <c r="GX958" s="195"/>
      <c r="GY958" s="195"/>
      <c r="GZ958" s="195"/>
      <c r="HA958" s="195"/>
      <c r="HB958" s="195"/>
      <c r="HC958" s="195"/>
      <c r="HD958" s="195"/>
      <c r="HE958" s="195"/>
      <c r="HF958" s="195"/>
      <c r="HG958" s="195"/>
      <c r="HH958" s="195"/>
      <c r="HI958" s="195"/>
      <c r="HJ958" s="195"/>
      <c r="HK958" s="195"/>
      <c r="HL958" s="195"/>
      <c r="HM958" s="195"/>
      <c r="HN958" s="195"/>
      <c r="HO958" s="195"/>
      <c r="HP958" s="195"/>
      <c r="HQ958" s="195"/>
      <c r="HR958" s="195"/>
      <c r="HS958" s="195"/>
      <c r="HT958" s="195"/>
      <c r="HU958" s="195"/>
    </row>
    <row r="959" spans="1:229" s="198" customFormat="1" x14ac:dyDescent="0.25">
      <c r="A959" s="3"/>
      <c r="B959" s="4"/>
      <c r="C959" s="4"/>
      <c r="D959" s="3"/>
      <c r="E959" s="4"/>
      <c r="F959" s="4"/>
      <c r="G959" s="36"/>
      <c r="H959" s="36"/>
      <c r="I959" s="36"/>
      <c r="J959" s="196"/>
      <c r="K959" s="196"/>
      <c r="L959" s="197"/>
      <c r="M959" s="197"/>
      <c r="N959" s="197"/>
      <c r="O959" s="197"/>
      <c r="P959" s="197"/>
      <c r="Q959" s="197"/>
      <c r="R959" s="197"/>
      <c r="S959" s="197"/>
      <c r="T959" s="197"/>
      <c r="U959" s="197"/>
      <c r="V959" s="197"/>
      <c r="W959" s="197"/>
      <c r="X959" s="197"/>
      <c r="Y959" s="197"/>
      <c r="Z959" s="197"/>
      <c r="AA959" s="197"/>
      <c r="AB959" s="197"/>
      <c r="AC959" s="197"/>
      <c r="AD959" s="197"/>
      <c r="AE959" s="197"/>
      <c r="AF959" s="197"/>
      <c r="AG959" s="197"/>
      <c r="AH959" s="197"/>
      <c r="AI959" s="197"/>
      <c r="AJ959" s="197"/>
      <c r="AK959" s="197"/>
      <c r="AL959" s="197"/>
      <c r="AM959" s="197"/>
      <c r="AN959" s="197"/>
      <c r="AO959" s="197"/>
      <c r="AP959" s="197"/>
      <c r="AQ959" s="197"/>
      <c r="AR959" s="197"/>
      <c r="AS959" s="197"/>
      <c r="AT959" s="197"/>
      <c r="AU959" s="197"/>
      <c r="AV959" s="197"/>
      <c r="AW959" s="197"/>
      <c r="AX959" s="197"/>
      <c r="AY959" s="197"/>
      <c r="AZ959" s="197"/>
      <c r="BA959" s="197"/>
      <c r="BB959" s="197"/>
      <c r="BC959" s="197"/>
      <c r="BD959" s="197"/>
      <c r="BE959" s="197"/>
      <c r="BF959" s="197"/>
      <c r="BG959" s="197"/>
      <c r="BH959" s="197"/>
      <c r="BI959" s="197"/>
      <c r="BJ959" s="197"/>
      <c r="BK959" s="197"/>
      <c r="BL959" s="197"/>
      <c r="BM959" s="197"/>
      <c r="BN959" s="197"/>
      <c r="BO959" s="197"/>
      <c r="BP959" s="197"/>
      <c r="BQ959" s="197"/>
      <c r="BR959" s="197"/>
      <c r="BS959" s="197"/>
      <c r="BT959" s="195"/>
      <c r="BU959" s="195"/>
      <c r="BV959" s="195"/>
      <c r="BW959" s="195"/>
      <c r="BX959" s="197"/>
      <c r="BY959" s="197"/>
      <c r="BZ959" s="197"/>
      <c r="CA959" s="197"/>
      <c r="CB959" s="197"/>
      <c r="CC959" s="197"/>
      <c r="CD959" s="197"/>
      <c r="CE959" s="197"/>
      <c r="CF959" s="197"/>
      <c r="CG959" s="197"/>
      <c r="CH959" s="197"/>
      <c r="CI959" s="197"/>
      <c r="CJ959" s="197"/>
      <c r="CK959" s="197"/>
      <c r="CL959" s="197"/>
      <c r="CM959" s="197"/>
      <c r="CN959" s="197"/>
      <c r="CO959" s="197"/>
      <c r="CP959" s="197"/>
      <c r="CQ959" s="197"/>
      <c r="CR959" s="197"/>
      <c r="CS959" s="197"/>
      <c r="CT959" s="197"/>
      <c r="CU959" s="197"/>
      <c r="CV959" s="197"/>
      <c r="CW959" s="197"/>
      <c r="CX959" s="197"/>
      <c r="CY959" s="197"/>
      <c r="CZ959" s="197"/>
      <c r="DA959" s="197"/>
      <c r="DB959" s="197"/>
      <c r="DC959" s="197"/>
      <c r="DD959" s="197"/>
      <c r="DE959" s="197"/>
      <c r="DF959" s="197"/>
      <c r="DG959" s="197"/>
      <c r="DH959" s="197"/>
      <c r="DI959" s="197"/>
      <c r="DJ959" s="197"/>
      <c r="DK959" s="197"/>
      <c r="DL959" s="197"/>
      <c r="DM959" s="197"/>
      <c r="DN959" s="197"/>
      <c r="DO959" s="197"/>
      <c r="DP959" s="197"/>
      <c r="DQ959" s="197"/>
      <c r="DR959" s="197"/>
      <c r="DS959" s="197"/>
      <c r="DT959" s="197"/>
      <c r="DU959" s="197"/>
      <c r="DV959" s="197"/>
      <c r="DW959" s="197"/>
      <c r="DX959" s="197"/>
      <c r="DY959" s="197"/>
      <c r="DZ959" s="197"/>
      <c r="EA959" s="197"/>
      <c r="EB959" s="197"/>
      <c r="EC959" s="197"/>
      <c r="ED959" s="197"/>
      <c r="EE959" s="197"/>
      <c r="EF959" s="197"/>
      <c r="EG959" s="197"/>
      <c r="EH959" s="197"/>
      <c r="EI959" s="197"/>
      <c r="EJ959" s="197"/>
      <c r="EK959" s="197"/>
      <c r="EL959" s="197"/>
      <c r="EM959" s="197"/>
      <c r="EN959" s="197"/>
      <c r="EO959" s="197"/>
      <c r="EP959" s="197"/>
      <c r="EQ959" s="197"/>
      <c r="ER959" s="197"/>
      <c r="ES959" s="197"/>
      <c r="ET959" s="197"/>
      <c r="EU959" s="197"/>
      <c r="EV959" s="197"/>
      <c r="EW959" s="197"/>
      <c r="EX959" s="197"/>
      <c r="EY959" s="197"/>
      <c r="EZ959" s="197"/>
      <c r="FA959" s="197"/>
      <c r="FB959" s="197"/>
      <c r="FC959" s="197"/>
      <c r="FD959" s="197"/>
      <c r="FE959" s="197"/>
      <c r="FF959" s="197"/>
      <c r="FG959" s="197"/>
      <c r="FH959" s="197"/>
      <c r="FI959" s="197"/>
      <c r="FJ959" s="197"/>
      <c r="FK959" s="197"/>
      <c r="FL959" s="197"/>
      <c r="FM959" s="197"/>
      <c r="FN959" s="197"/>
      <c r="FO959" s="197"/>
      <c r="FP959" s="197"/>
      <c r="FQ959" s="197"/>
      <c r="FR959" s="197"/>
      <c r="FS959" s="197"/>
      <c r="FT959" s="197"/>
      <c r="FU959" s="197"/>
      <c r="FV959" s="197"/>
      <c r="FW959" s="197"/>
      <c r="FX959" s="197"/>
      <c r="FY959" s="197"/>
      <c r="FZ959" s="197"/>
      <c r="GA959" s="195"/>
      <c r="GB959" s="195"/>
      <c r="GC959" s="195"/>
      <c r="GD959" s="195"/>
      <c r="GE959" s="195"/>
      <c r="GF959" s="195"/>
      <c r="GG959" s="195"/>
      <c r="GH959" s="195"/>
      <c r="GI959" s="195"/>
      <c r="GJ959" s="195"/>
      <c r="GK959" s="195"/>
      <c r="GL959" s="195"/>
      <c r="GM959" s="195"/>
      <c r="GN959" s="195"/>
      <c r="GO959" s="195"/>
      <c r="GP959" s="195"/>
      <c r="GQ959" s="195"/>
      <c r="GR959" s="195"/>
      <c r="GS959" s="195"/>
      <c r="GT959" s="195"/>
      <c r="GU959" s="195"/>
      <c r="GV959" s="195"/>
      <c r="GW959" s="195"/>
      <c r="GX959" s="195"/>
      <c r="GY959" s="195"/>
      <c r="GZ959" s="195"/>
      <c r="HA959" s="195"/>
      <c r="HB959" s="195"/>
      <c r="HC959" s="195"/>
      <c r="HD959" s="195"/>
      <c r="HE959" s="195"/>
      <c r="HF959" s="195"/>
      <c r="HG959" s="195"/>
      <c r="HH959" s="195"/>
      <c r="HI959" s="195"/>
      <c r="HJ959" s="195"/>
      <c r="HK959" s="195"/>
      <c r="HL959" s="195"/>
      <c r="HM959" s="195"/>
      <c r="HN959" s="195"/>
      <c r="HO959" s="195"/>
      <c r="HP959" s="195"/>
      <c r="HQ959" s="195"/>
      <c r="HR959" s="195"/>
      <c r="HS959" s="195"/>
      <c r="HT959" s="195"/>
      <c r="HU959" s="195"/>
    </row>
    <row r="960" spans="1:229" s="198" customFormat="1" x14ac:dyDescent="0.25">
      <c r="A960" s="3"/>
      <c r="B960" s="4"/>
      <c r="C960" s="4"/>
      <c r="D960" s="3"/>
      <c r="E960" s="4"/>
      <c r="F960" s="4"/>
      <c r="G960" s="36"/>
      <c r="H960" s="36"/>
      <c r="I960" s="36"/>
      <c r="J960" s="196"/>
      <c r="K960" s="196"/>
      <c r="L960" s="197"/>
      <c r="M960" s="197"/>
      <c r="N960" s="197"/>
      <c r="O960" s="197"/>
      <c r="P960" s="197"/>
      <c r="Q960" s="197"/>
      <c r="R960" s="197"/>
      <c r="S960" s="197"/>
      <c r="T960" s="197"/>
      <c r="U960" s="197"/>
      <c r="V960" s="197"/>
      <c r="W960" s="197"/>
      <c r="X960" s="197"/>
      <c r="Y960" s="197"/>
      <c r="Z960" s="197"/>
      <c r="AA960" s="197"/>
      <c r="AB960" s="197"/>
      <c r="AC960" s="197"/>
      <c r="AD960" s="197"/>
      <c r="AE960" s="197"/>
      <c r="AF960" s="197"/>
      <c r="AG960" s="197"/>
      <c r="AH960" s="197"/>
      <c r="AI960" s="197"/>
      <c r="AJ960" s="197"/>
      <c r="AK960" s="197"/>
      <c r="AL960" s="197"/>
      <c r="AM960" s="197"/>
      <c r="AN960" s="197"/>
      <c r="AO960" s="197"/>
      <c r="AP960" s="197"/>
      <c r="AQ960" s="197"/>
      <c r="AR960" s="197"/>
      <c r="AS960" s="197"/>
      <c r="AT960" s="197"/>
      <c r="AU960" s="197"/>
      <c r="AV960" s="197"/>
      <c r="AW960" s="197"/>
      <c r="AX960" s="197"/>
      <c r="AY960" s="197"/>
      <c r="AZ960" s="197"/>
      <c r="BA960" s="197"/>
      <c r="BB960" s="197"/>
      <c r="BC960" s="197"/>
      <c r="BD960" s="197"/>
      <c r="BE960" s="197"/>
      <c r="BF960" s="197"/>
      <c r="BG960" s="197"/>
      <c r="BH960" s="197"/>
      <c r="BI960" s="197"/>
      <c r="BJ960" s="197"/>
      <c r="BK960" s="197"/>
      <c r="BL960" s="197"/>
      <c r="BM960" s="197"/>
      <c r="BN960" s="197"/>
      <c r="BO960" s="197"/>
      <c r="BP960" s="197"/>
      <c r="BQ960" s="197"/>
      <c r="BR960" s="197"/>
      <c r="BS960" s="197"/>
      <c r="BT960" s="195"/>
      <c r="BU960" s="195"/>
      <c r="BV960" s="195"/>
      <c r="BW960" s="195"/>
      <c r="BX960" s="197"/>
      <c r="BY960" s="197"/>
      <c r="BZ960" s="197"/>
      <c r="CA960" s="197"/>
      <c r="CB960" s="197"/>
      <c r="CC960" s="197"/>
      <c r="CD960" s="197"/>
      <c r="CE960" s="197"/>
      <c r="CF960" s="197"/>
      <c r="CG960" s="197"/>
      <c r="CH960" s="197"/>
      <c r="CI960" s="197"/>
      <c r="CJ960" s="197"/>
      <c r="CK960" s="197"/>
      <c r="CL960" s="197"/>
      <c r="CM960" s="197"/>
      <c r="CN960" s="197"/>
      <c r="CO960" s="197"/>
      <c r="CP960" s="197"/>
      <c r="CQ960" s="197"/>
      <c r="CR960" s="197"/>
      <c r="CS960" s="197"/>
      <c r="CT960" s="197"/>
      <c r="CU960" s="197"/>
      <c r="CV960" s="197"/>
      <c r="CW960" s="197"/>
      <c r="CX960" s="197"/>
      <c r="CY960" s="197"/>
      <c r="CZ960" s="197"/>
      <c r="DA960" s="197"/>
      <c r="DB960" s="197"/>
      <c r="DC960" s="197"/>
      <c r="DD960" s="197"/>
      <c r="DE960" s="197"/>
      <c r="DF960" s="197"/>
      <c r="DG960" s="197"/>
      <c r="DH960" s="197"/>
      <c r="DI960" s="197"/>
      <c r="DJ960" s="197"/>
      <c r="DK960" s="197"/>
      <c r="DL960" s="197"/>
      <c r="DM960" s="197"/>
      <c r="DN960" s="197"/>
      <c r="DO960" s="197"/>
      <c r="DP960" s="197"/>
      <c r="DQ960" s="197"/>
      <c r="DR960" s="197"/>
      <c r="DS960" s="197"/>
      <c r="DT960" s="197"/>
      <c r="DU960" s="197"/>
      <c r="DV960" s="197"/>
      <c r="DW960" s="197"/>
      <c r="DX960" s="197"/>
      <c r="DY960" s="197"/>
      <c r="DZ960" s="197"/>
      <c r="EA960" s="197"/>
      <c r="EB960" s="197"/>
      <c r="EC960" s="197"/>
      <c r="ED960" s="197"/>
      <c r="EE960" s="197"/>
      <c r="EF960" s="197"/>
      <c r="EG960" s="197"/>
      <c r="EH960" s="197"/>
      <c r="EI960" s="197"/>
      <c r="EJ960" s="197"/>
      <c r="EK960" s="197"/>
      <c r="EL960" s="197"/>
      <c r="EM960" s="197"/>
      <c r="EN960" s="197"/>
      <c r="EO960" s="197"/>
      <c r="EP960" s="197"/>
      <c r="EQ960" s="197"/>
      <c r="ER960" s="197"/>
      <c r="ES960" s="197"/>
      <c r="ET960" s="197"/>
      <c r="EU960" s="197"/>
      <c r="EV960" s="197"/>
      <c r="EW960" s="197"/>
      <c r="EX960" s="197"/>
      <c r="EY960" s="197"/>
      <c r="EZ960" s="197"/>
      <c r="FA960" s="197"/>
      <c r="FB960" s="197"/>
      <c r="FC960" s="197"/>
      <c r="FD960" s="197"/>
      <c r="FE960" s="197"/>
      <c r="FF960" s="197"/>
      <c r="FG960" s="197"/>
      <c r="FH960" s="197"/>
      <c r="FI960" s="197"/>
      <c r="FJ960" s="197"/>
      <c r="FK960" s="197"/>
      <c r="FL960" s="197"/>
      <c r="FM960" s="197"/>
      <c r="FN960" s="197"/>
      <c r="FO960" s="197"/>
      <c r="FP960" s="197"/>
      <c r="FQ960" s="197"/>
      <c r="FR960" s="197"/>
      <c r="FS960" s="197"/>
      <c r="FT960" s="197"/>
      <c r="FU960" s="197"/>
      <c r="FV960" s="197"/>
      <c r="FW960" s="197"/>
      <c r="FX960" s="197"/>
      <c r="FY960" s="197"/>
      <c r="FZ960" s="197"/>
      <c r="GA960" s="195"/>
      <c r="GB960" s="195"/>
      <c r="GC960" s="195"/>
      <c r="GD960" s="195"/>
      <c r="GE960" s="195"/>
      <c r="GF960" s="195"/>
      <c r="GG960" s="195"/>
      <c r="GH960" s="195"/>
      <c r="GI960" s="195"/>
      <c r="GJ960" s="195"/>
      <c r="GK960" s="195"/>
      <c r="GL960" s="195"/>
      <c r="GM960" s="195"/>
      <c r="GN960" s="195"/>
      <c r="GO960" s="195"/>
      <c r="GP960" s="195"/>
      <c r="GQ960" s="195"/>
      <c r="GR960" s="195"/>
      <c r="GS960" s="195"/>
      <c r="GT960" s="195"/>
      <c r="GU960" s="195"/>
      <c r="GV960" s="195"/>
      <c r="GW960" s="195"/>
      <c r="GX960" s="195"/>
      <c r="GY960" s="195"/>
      <c r="GZ960" s="195"/>
      <c r="HA960" s="195"/>
      <c r="HB960" s="195"/>
      <c r="HC960" s="195"/>
      <c r="HD960" s="195"/>
      <c r="HE960" s="195"/>
      <c r="HF960" s="195"/>
      <c r="HG960" s="195"/>
      <c r="HH960" s="195"/>
      <c r="HI960" s="195"/>
      <c r="HJ960" s="195"/>
      <c r="HK960" s="195"/>
      <c r="HL960" s="195"/>
      <c r="HM960" s="195"/>
      <c r="HN960" s="195"/>
      <c r="HO960" s="195"/>
      <c r="HP960" s="195"/>
      <c r="HQ960" s="195"/>
      <c r="HR960" s="195"/>
      <c r="HS960" s="195"/>
      <c r="HT960" s="195"/>
      <c r="HU960" s="195"/>
    </row>
    <row r="961" spans="1:229" s="198" customFormat="1" x14ac:dyDescent="0.25">
      <c r="A961" s="3"/>
      <c r="B961" s="4"/>
      <c r="C961" s="4"/>
      <c r="D961" s="3"/>
      <c r="E961" s="4"/>
      <c r="F961" s="4"/>
      <c r="G961" s="36"/>
      <c r="H961" s="36"/>
      <c r="I961" s="36"/>
      <c r="J961" s="196"/>
      <c r="K961" s="196"/>
      <c r="L961" s="197"/>
      <c r="M961" s="197"/>
      <c r="N961" s="197"/>
      <c r="O961" s="197"/>
      <c r="P961" s="197"/>
      <c r="Q961" s="197"/>
      <c r="R961" s="197"/>
      <c r="S961" s="197"/>
      <c r="T961" s="197"/>
      <c r="U961" s="197"/>
      <c r="V961" s="197"/>
      <c r="W961" s="197"/>
      <c r="X961" s="197"/>
      <c r="Y961" s="197"/>
      <c r="Z961" s="197"/>
      <c r="AA961" s="197"/>
      <c r="AB961" s="197"/>
      <c r="AC961" s="197"/>
      <c r="AD961" s="197"/>
      <c r="AE961" s="197"/>
      <c r="AF961" s="197"/>
      <c r="AG961" s="197"/>
      <c r="AH961" s="197"/>
      <c r="AI961" s="197"/>
      <c r="AJ961" s="197"/>
      <c r="AK961" s="197"/>
      <c r="AL961" s="197"/>
      <c r="AM961" s="197"/>
      <c r="AN961" s="197"/>
      <c r="AO961" s="197"/>
      <c r="AP961" s="197"/>
      <c r="AQ961" s="197"/>
      <c r="AR961" s="197"/>
      <c r="AS961" s="197"/>
      <c r="AT961" s="197"/>
      <c r="AU961" s="197"/>
      <c r="AV961" s="197"/>
      <c r="AW961" s="197"/>
      <c r="AX961" s="197"/>
      <c r="AY961" s="197"/>
      <c r="AZ961" s="197"/>
      <c r="BA961" s="197"/>
      <c r="BB961" s="197"/>
      <c r="BC961" s="197"/>
      <c r="BD961" s="197"/>
      <c r="BE961" s="197"/>
      <c r="BF961" s="197"/>
      <c r="BG961" s="197"/>
      <c r="BH961" s="197"/>
      <c r="BI961" s="197"/>
      <c r="BJ961" s="197"/>
      <c r="BK961" s="197"/>
      <c r="BL961" s="197"/>
      <c r="BM961" s="197"/>
      <c r="BN961" s="197"/>
      <c r="BO961" s="197"/>
      <c r="BP961" s="197"/>
      <c r="BQ961" s="197"/>
      <c r="BR961" s="197"/>
      <c r="BS961" s="197"/>
      <c r="BT961" s="195"/>
      <c r="BU961" s="195"/>
      <c r="BV961" s="195"/>
      <c r="BW961" s="195"/>
      <c r="BX961" s="197"/>
      <c r="BY961" s="197"/>
      <c r="BZ961" s="197"/>
      <c r="CA961" s="197"/>
      <c r="CB961" s="197"/>
      <c r="CC961" s="197"/>
      <c r="CD961" s="197"/>
      <c r="CE961" s="197"/>
      <c r="CF961" s="197"/>
      <c r="CG961" s="197"/>
      <c r="CH961" s="197"/>
      <c r="CI961" s="197"/>
      <c r="CJ961" s="197"/>
      <c r="CK961" s="197"/>
      <c r="CL961" s="197"/>
      <c r="CM961" s="197"/>
      <c r="CN961" s="197"/>
      <c r="CO961" s="197"/>
      <c r="CP961" s="197"/>
      <c r="CQ961" s="197"/>
      <c r="CR961" s="197"/>
      <c r="CS961" s="197"/>
      <c r="CT961" s="197"/>
      <c r="CU961" s="197"/>
      <c r="CV961" s="197"/>
      <c r="CW961" s="197"/>
      <c r="CX961" s="197"/>
      <c r="CY961" s="197"/>
      <c r="CZ961" s="197"/>
      <c r="DA961" s="197"/>
      <c r="DB961" s="197"/>
      <c r="DC961" s="197"/>
      <c r="DD961" s="197"/>
      <c r="DE961" s="197"/>
      <c r="DF961" s="197"/>
      <c r="DG961" s="197"/>
      <c r="DH961" s="197"/>
      <c r="DI961" s="197"/>
      <c r="DJ961" s="197"/>
      <c r="DK961" s="197"/>
      <c r="DL961" s="197"/>
      <c r="DM961" s="197"/>
      <c r="DN961" s="197"/>
      <c r="DO961" s="197"/>
      <c r="DP961" s="197"/>
      <c r="DQ961" s="197"/>
      <c r="DR961" s="197"/>
      <c r="DS961" s="197"/>
      <c r="DT961" s="197"/>
      <c r="DU961" s="197"/>
      <c r="DV961" s="197"/>
      <c r="DW961" s="197"/>
      <c r="DX961" s="197"/>
      <c r="DY961" s="197"/>
      <c r="DZ961" s="197"/>
      <c r="EA961" s="197"/>
      <c r="EB961" s="197"/>
      <c r="EC961" s="197"/>
      <c r="ED961" s="197"/>
      <c r="EE961" s="197"/>
      <c r="EF961" s="197"/>
      <c r="EG961" s="197"/>
      <c r="EH961" s="197"/>
      <c r="EI961" s="197"/>
      <c r="EJ961" s="197"/>
      <c r="EK961" s="197"/>
      <c r="EL961" s="197"/>
      <c r="EM961" s="197"/>
      <c r="EN961" s="197"/>
      <c r="EO961" s="197"/>
      <c r="EP961" s="197"/>
      <c r="EQ961" s="197"/>
      <c r="ER961" s="197"/>
      <c r="ES961" s="197"/>
      <c r="ET961" s="197"/>
      <c r="EU961" s="197"/>
      <c r="EV961" s="197"/>
      <c r="EW961" s="197"/>
      <c r="EX961" s="197"/>
      <c r="EY961" s="197"/>
      <c r="EZ961" s="197"/>
      <c r="FA961" s="197"/>
      <c r="FB961" s="197"/>
      <c r="FC961" s="197"/>
      <c r="FD961" s="197"/>
      <c r="FE961" s="197"/>
      <c r="FF961" s="197"/>
      <c r="FG961" s="197"/>
      <c r="FH961" s="197"/>
      <c r="FI961" s="197"/>
      <c r="FJ961" s="197"/>
      <c r="FK961" s="197"/>
      <c r="FL961" s="197"/>
      <c r="FM961" s="197"/>
      <c r="FN961" s="197"/>
      <c r="FO961" s="197"/>
      <c r="FP961" s="197"/>
      <c r="FQ961" s="197"/>
      <c r="FR961" s="197"/>
      <c r="FS961" s="197"/>
      <c r="FT961" s="197"/>
      <c r="FU961" s="197"/>
      <c r="FV961" s="197"/>
      <c r="FW961" s="197"/>
      <c r="FX961" s="197"/>
      <c r="FY961" s="197"/>
      <c r="FZ961" s="197"/>
      <c r="GA961" s="195"/>
      <c r="GB961" s="195"/>
      <c r="GC961" s="195"/>
      <c r="GD961" s="195"/>
      <c r="GE961" s="195"/>
      <c r="GF961" s="195"/>
      <c r="GG961" s="195"/>
      <c r="GH961" s="195"/>
      <c r="GI961" s="195"/>
      <c r="GJ961" s="195"/>
      <c r="GK961" s="195"/>
      <c r="GL961" s="195"/>
      <c r="GM961" s="195"/>
      <c r="GN961" s="195"/>
      <c r="GO961" s="195"/>
      <c r="GP961" s="195"/>
      <c r="GQ961" s="195"/>
      <c r="GR961" s="195"/>
      <c r="GS961" s="195"/>
      <c r="GT961" s="195"/>
      <c r="GU961" s="195"/>
      <c r="GV961" s="195"/>
      <c r="GW961" s="195"/>
      <c r="GX961" s="195"/>
      <c r="GY961" s="195"/>
      <c r="GZ961" s="195"/>
      <c r="HA961" s="195"/>
      <c r="HB961" s="195"/>
      <c r="HC961" s="195"/>
      <c r="HD961" s="195"/>
      <c r="HE961" s="195"/>
      <c r="HF961" s="195"/>
      <c r="HG961" s="195"/>
      <c r="HH961" s="195"/>
      <c r="HI961" s="195"/>
      <c r="HJ961" s="195"/>
      <c r="HK961" s="195"/>
      <c r="HL961" s="195"/>
      <c r="HM961" s="195"/>
      <c r="HN961" s="195"/>
      <c r="HO961" s="195"/>
      <c r="HP961" s="195"/>
      <c r="HQ961" s="195"/>
      <c r="HR961" s="195"/>
      <c r="HS961" s="195"/>
      <c r="HT961" s="195"/>
      <c r="HU961" s="195"/>
    </row>
    <row r="962" spans="1:229" s="198" customFormat="1" x14ac:dyDescent="0.25">
      <c r="A962" s="3"/>
      <c r="B962" s="4"/>
      <c r="C962" s="4"/>
      <c r="D962" s="3"/>
      <c r="E962" s="4"/>
      <c r="F962" s="4"/>
      <c r="G962" s="36"/>
      <c r="H962" s="36"/>
      <c r="I962" s="36"/>
      <c r="J962" s="196"/>
      <c r="K962" s="196"/>
      <c r="L962" s="197"/>
      <c r="M962" s="197"/>
      <c r="N962" s="197"/>
      <c r="O962" s="197"/>
      <c r="P962" s="197"/>
      <c r="Q962" s="197"/>
      <c r="R962" s="197"/>
      <c r="S962" s="197"/>
      <c r="T962" s="197"/>
      <c r="U962" s="197"/>
      <c r="V962" s="197"/>
      <c r="W962" s="197"/>
      <c r="X962" s="197"/>
      <c r="Y962" s="197"/>
      <c r="Z962" s="197"/>
      <c r="AA962" s="197"/>
      <c r="AB962" s="197"/>
      <c r="AC962" s="197"/>
      <c r="AD962" s="197"/>
      <c r="AE962" s="197"/>
      <c r="AF962" s="197"/>
      <c r="AG962" s="197"/>
      <c r="AH962" s="197"/>
      <c r="AI962" s="197"/>
      <c r="AJ962" s="197"/>
      <c r="AK962" s="197"/>
      <c r="AL962" s="197"/>
      <c r="AM962" s="197"/>
      <c r="AN962" s="197"/>
      <c r="AO962" s="197"/>
      <c r="AP962" s="197"/>
      <c r="AQ962" s="197"/>
      <c r="AR962" s="197"/>
      <c r="AS962" s="197"/>
      <c r="AT962" s="197"/>
      <c r="AU962" s="197"/>
      <c r="AV962" s="197"/>
      <c r="AW962" s="197"/>
      <c r="AX962" s="197"/>
      <c r="AY962" s="197"/>
      <c r="AZ962" s="197"/>
      <c r="BA962" s="197"/>
      <c r="BB962" s="197"/>
      <c r="BC962" s="197"/>
      <c r="BD962" s="197"/>
      <c r="BE962" s="197"/>
      <c r="BF962" s="197"/>
      <c r="BG962" s="197"/>
      <c r="BH962" s="197"/>
      <c r="BI962" s="197"/>
      <c r="BJ962" s="197"/>
      <c r="BK962" s="197"/>
      <c r="BL962" s="197"/>
      <c r="BM962" s="197"/>
      <c r="BN962" s="197"/>
      <c r="BO962" s="197"/>
      <c r="BP962" s="197"/>
      <c r="BQ962" s="197"/>
      <c r="BR962" s="197"/>
      <c r="BS962" s="197"/>
      <c r="BT962" s="195"/>
      <c r="BU962" s="195"/>
      <c r="BV962" s="195"/>
      <c r="BW962" s="195"/>
      <c r="BX962" s="197"/>
      <c r="BY962" s="197"/>
      <c r="BZ962" s="197"/>
      <c r="CA962" s="197"/>
      <c r="CB962" s="197"/>
      <c r="CC962" s="197"/>
      <c r="CD962" s="197"/>
      <c r="CE962" s="197"/>
      <c r="CF962" s="197"/>
      <c r="CG962" s="197"/>
      <c r="CH962" s="197"/>
      <c r="CI962" s="197"/>
      <c r="CJ962" s="197"/>
      <c r="CK962" s="197"/>
      <c r="CL962" s="197"/>
      <c r="CM962" s="197"/>
      <c r="CN962" s="197"/>
      <c r="CO962" s="197"/>
      <c r="CP962" s="197"/>
      <c r="CQ962" s="197"/>
      <c r="CR962" s="197"/>
      <c r="CS962" s="197"/>
      <c r="CT962" s="197"/>
      <c r="CU962" s="197"/>
      <c r="CV962" s="197"/>
      <c r="CW962" s="197"/>
      <c r="CX962" s="197"/>
      <c r="CY962" s="197"/>
      <c r="CZ962" s="197"/>
      <c r="DA962" s="197"/>
      <c r="DB962" s="197"/>
      <c r="DC962" s="197"/>
      <c r="DD962" s="197"/>
      <c r="DE962" s="197"/>
      <c r="DF962" s="197"/>
      <c r="DG962" s="197"/>
      <c r="DH962" s="197"/>
      <c r="DI962" s="197"/>
      <c r="DJ962" s="197"/>
      <c r="DK962" s="197"/>
      <c r="DL962" s="197"/>
      <c r="DM962" s="197"/>
      <c r="DN962" s="197"/>
      <c r="DO962" s="197"/>
      <c r="DP962" s="197"/>
      <c r="DQ962" s="197"/>
      <c r="DR962" s="197"/>
      <c r="DS962" s="197"/>
      <c r="DT962" s="197"/>
      <c r="DU962" s="197"/>
      <c r="DV962" s="197"/>
      <c r="DW962" s="197"/>
      <c r="DX962" s="197"/>
      <c r="DY962" s="197"/>
      <c r="DZ962" s="197"/>
      <c r="EA962" s="197"/>
      <c r="EB962" s="197"/>
      <c r="EC962" s="197"/>
      <c r="ED962" s="197"/>
      <c r="EE962" s="197"/>
      <c r="EF962" s="197"/>
      <c r="EG962" s="197"/>
      <c r="EH962" s="197"/>
      <c r="EI962" s="197"/>
      <c r="EJ962" s="197"/>
      <c r="EK962" s="197"/>
      <c r="EL962" s="197"/>
      <c r="EM962" s="197"/>
      <c r="EN962" s="197"/>
      <c r="EO962" s="197"/>
      <c r="EP962" s="197"/>
      <c r="EQ962" s="197"/>
      <c r="ER962" s="197"/>
      <c r="ES962" s="197"/>
      <c r="ET962" s="197"/>
      <c r="EU962" s="197"/>
      <c r="EV962" s="197"/>
      <c r="EW962" s="197"/>
      <c r="EX962" s="197"/>
      <c r="EY962" s="197"/>
      <c r="EZ962" s="197"/>
      <c r="FA962" s="197"/>
      <c r="FB962" s="197"/>
      <c r="FC962" s="197"/>
      <c r="FD962" s="197"/>
      <c r="FE962" s="197"/>
      <c r="FF962" s="197"/>
      <c r="FG962" s="197"/>
      <c r="FH962" s="197"/>
      <c r="FI962" s="197"/>
      <c r="FJ962" s="197"/>
      <c r="FK962" s="197"/>
      <c r="FL962" s="197"/>
      <c r="FM962" s="197"/>
      <c r="FN962" s="197"/>
      <c r="FO962" s="197"/>
      <c r="FP962" s="197"/>
      <c r="FQ962" s="197"/>
      <c r="FR962" s="197"/>
      <c r="FS962" s="197"/>
      <c r="FT962" s="197"/>
      <c r="FU962" s="197"/>
      <c r="FV962" s="197"/>
      <c r="FW962" s="197"/>
      <c r="FX962" s="197"/>
      <c r="FY962" s="197"/>
      <c r="FZ962" s="197"/>
      <c r="GA962" s="195"/>
      <c r="GB962" s="195"/>
      <c r="GC962" s="195"/>
      <c r="GD962" s="195"/>
      <c r="GE962" s="195"/>
      <c r="GF962" s="195"/>
      <c r="GG962" s="195"/>
      <c r="GH962" s="195"/>
      <c r="GI962" s="195"/>
      <c r="GJ962" s="195"/>
      <c r="GK962" s="195"/>
      <c r="GL962" s="195"/>
      <c r="GM962" s="195"/>
      <c r="GN962" s="195"/>
      <c r="GO962" s="195"/>
      <c r="GP962" s="195"/>
      <c r="GQ962" s="195"/>
      <c r="GR962" s="195"/>
      <c r="GS962" s="195"/>
      <c r="GT962" s="195"/>
      <c r="GU962" s="195"/>
      <c r="GV962" s="195"/>
      <c r="GW962" s="195"/>
      <c r="GX962" s="195"/>
      <c r="GY962" s="195"/>
      <c r="GZ962" s="195"/>
      <c r="HA962" s="195"/>
      <c r="HB962" s="195"/>
      <c r="HC962" s="195"/>
      <c r="HD962" s="195"/>
      <c r="HE962" s="195"/>
      <c r="HF962" s="195"/>
      <c r="HG962" s="195"/>
      <c r="HH962" s="195"/>
      <c r="HI962" s="195"/>
      <c r="HJ962" s="195"/>
      <c r="HK962" s="195"/>
      <c r="HL962" s="195"/>
      <c r="HM962" s="195"/>
      <c r="HN962" s="195"/>
      <c r="HO962" s="195"/>
      <c r="HP962" s="195"/>
      <c r="HQ962" s="195"/>
      <c r="HR962" s="195"/>
      <c r="HS962" s="195"/>
      <c r="HT962" s="195"/>
      <c r="HU962" s="195"/>
    </row>
    <row r="963" spans="1:229" s="198" customFormat="1" x14ac:dyDescent="0.25">
      <c r="A963" s="3"/>
      <c r="B963" s="4"/>
      <c r="C963" s="4"/>
      <c r="D963" s="3"/>
      <c r="E963" s="4"/>
      <c r="F963" s="4"/>
      <c r="G963" s="36"/>
      <c r="H963" s="36"/>
      <c r="I963" s="36"/>
      <c r="J963" s="196"/>
      <c r="K963" s="196"/>
      <c r="L963" s="197"/>
      <c r="M963" s="197"/>
      <c r="N963" s="197"/>
      <c r="O963" s="197"/>
      <c r="P963" s="197"/>
      <c r="Q963" s="197"/>
      <c r="R963" s="197"/>
      <c r="S963" s="197"/>
      <c r="T963" s="197"/>
      <c r="U963" s="197"/>
      <c r="V963" s="197"/>
      <c r="W963" s="197"/>
      <c r="X963" s="197"/>
      <c r="Y963" s="197"/>
      <c r="Z963" s="197"/>
      <c r="AA963" s="197"/>
      <c r="AB963" s="197"/>
      <c r="AC963" s="197"/>
      <c r="AD963" s="197"/>
      <c r="AE963" s="197"/>
      <c r="AF963" s="197"/>
      <c r="AG963" s="197"/>
      <c r="AH963" s="197"/>
      <c r="AI963" s="197"/>
      <c r="AJ963" s="197"/>
      <c r="AK963" s="197"/>
      <c r="AL963" s="197"/>
      <c r="AM963" s="197"/>
      <c r="AN963" s="197"/>
      <c r="AO963" s="197"/>
      <c r="AP963" s="197"/>
      <c r="AQ963" s="197"/>
      <c r="AR963" s="197"/>
      <c r="AS963" s="197"/>
      <c r="AT963" s="197"/>
      <c r="AU963" s="197"/>
      <c r="AV963" s="197"/>
      <c r="AW963" s="197"/>
      <c r="AX963" s="197"/>
      <c r="AY963" s="197"/>
      <c r="AZ963" s="197"/>
      <c r="BA963" s="197"/>
      <c r="BB963" s="197"/>
      <c r="BC963" s="197"/>
      <c r="BD963" s="197"/>
      <c r="BE963" s="197"/>
      <c r="BF963" s="197"/>
      <c r="BG963" s="197"/>
      <c r="BH963" s="197"/>
      <c r="BI963" s="197"/>
      <c r="BJ963" s="197"/>
      <c r="BK963" s="197"/>
      <c r="BL963" s="197"/>
      <c r="BM963" s="197"/>
      <c r="BN963" s="197"/>
      <c r="BO963" s="197"/>
      <c r="BP963" s="197"/>
      <c r="BQ963" s="197"/>
      <c r="BR963" s="197"/>
      <c r="BS963" s="197"/>
      <c r="BT963" s="195"/>
      <c r="BU963" s="195"/>
      <c r="BV963" s="195"/>
      <c r="BW963" s="195"/>
      <c r="BX963" s="197"/>
      <c r="BY963" s="197"/>
      <c r="BZ963" s="197"/>
      <c r="CA963" s="197"/>
      <c r="CB963" s="197"/>
      <c r="CC963" s="197"/>
      <c r="CD963" s="197"/>
      <c r="CE963" s="197"/>
      <c r="CF963" s="197"/>
      <c r="CG963" s="197"/>
      <c r="CH963" s="197"/>
      <c r="CI963" s="197"/>
      <c r="CJ963" s="197"/>
      <c r="CK963" s="197"/>
      <c r="CL963" s="197"/>
      <c r="CM963" s="197"/>
      <c r="CN963" s="197"/>
      <c r="CO963" s="197"/>
      <c r="CP963" s="197"/>
      <c r="CQ963" s="197"/>
      <c r="CR963" s="197"/>
      <c r="CS963" s="197"/>
      <c r="CT963" s="197"/>
      <c r="CU963" s="197"/>
      <c r="CV963" s="197"/>
      <c r="CW963" s="197"/>
      <c r="CX963" s="197"/>
      <c r="CY963" s="197"/>
      <c r="CZ963" s="197"/>
      <c r="DA963" s="197"/>
      <c r="DB963" s="197"/>
      <c r="DC963" s="197"/>
      <c r="DD963" s="197"/>
      <c r="DE963" s="197"/>
      <c r="DF963" s="197"/>
      <c r="DG963" s="197"/>
      <c r="DH963" s="197"/>
      <c r="DI963" s="197"/>
      <c r="DJ963" s="197"/>
      <c r="DK963" s="197"/>
      <c r="DL963" s="197"/>
      <c r="DM963" s="197"/>
      <c r="DN963" s="197"/>
      <c r="DO963" s="197"/>
      <c r="DP963" s="197"/>
      <c r="DQ963" s="197"/>
      <c r="DR963" s="197"/>
      <c r="DS963" s="197"/>
      <c r="DT963" s="197"/>
      <c r="DU963" s="197"/>
      <c r="DV963" s="197"/>
      <c r="DW963" s="197"/>
      <c r="DX963" s="197"/>
      <c r="DY963" s="197"/>
      <c r="DZ963" s="197"/>
      <c r="EA963" s="197"/>
      <c r="EB963" s="197"/>
      <c r="EC963" s="197"/>
      <c r="ED963" s="197"/>
      <c r="EE963" s="197"/>
      <c r="EF963" s="197"/>
      <c r="EG963" s="197"/>
      <c r="EH963" s="197"/>
      <c r="EI963" s="197"/>
      <c r="EJ963" s="197"/>
      <c r="EK963" s="197"/>
      <c r="EL963" s="197"/>
      <c r="EM963" s="197"/>
      <c r="EN963" s="197"/>
      <c r="EO963" s="197"/>
      <c r="EP963" s="197"/>
      <c r="EQ963" s="197"/>
      <c r="ER963" s="197"/>
      <c r="ES963" s="197"/>
      <c r="ET963" s="197"/>
      <c r="EU963" s="197"/>
      <c r="EV963" s="197"/>
      <c r="EW963" s="197"/>
      <c r="EX963" s="197"/>
      <c r="EY963" s="197"/>
      <c r="EZ963" s="197"/>
      <c r="FA963" s="197"/>
      <c r="FB963" s="197"/>
      <c r="FC963" s="197"/>
      <c r="FD963" s="197"/>
      <c r="FE963" s="197"/>
      <c r="FF963" s="197"/>
      <c r="FG963" s="197"/>
      <c r="FH963" s="197"/>
      <c r="FI963" s="197"/>
      <c r="FJ963" s="197"/>
      <c r="FK963" s="197"/>
      <c r="FL963" s="197"/>
      <c r="FM963" s="197"/>
      <c r="FN963" s="197"/>
      <c r="FO963" s="197"/>
      <c r="FP963" s="197"/>
      <c r="FQ963" s="197"/>
      <c r="FR963" s="197"/>
      <c r="FS963" s="197"/>
      <c r="FT963" s="197"/>
      <c r="FU963" s="197"/>
      <c r="FV963" s="197"/>
      <c r="FW963" s="197"/>
      <c r="FX963" s="197"/>
      <c r="FY963" s="197"/>
      <c r="FZ963" s="197"/>
      <c r="GA963" s="195"/>
      <c r="GB963" s="195"/>
      <c r="GC963" s="195"/>
      <c r="GD963" s="195"/>
      <c r="GE963" s="195"/>
      <c r="GF963" s="195"/>
      <c r="GG963" s="195"/>
      <c r="GH963" s="195"/>
      <c r="GI963" s="195"/>
      <c r="GJ963" s="195"/>
      <c r="GK963" s="195"/>
      <c r="GL963" s="195"/>
      <c r="GM963" s="195"/>
      <c r="GN963" s="195"/>
      <c r="GO963" s="195"/>
      <c r="GP963" s="195"/>
      <c r="GQ963" s="195"/>
      <c r="GR963" s="195"/>
      <c r="GS963" s="195"/>
      <c r="GT963" s="195"/>
      <c r="GU963" s="195"/>
      <c r="GV963" s="195"/>
      <c r="GW963" s="195"/>
      <c r="GX963" s="195"/>
      <c r="GY963" s="195"/>
      <c r="GZ963" s="195"/>
      <c r="HA963" s="195"/>
      <c r="HB963" s="195"/>
      <c r="HC963" s="195"/>
      <c r="HD963" s="195"/>
      <c r="HE963" s="195"/>
      <c r="HF963" s="195"/>
      <c r="HG963" s="195"/>
      <c r="HH963" s="195"/>
      <c r="HI963" s="195"/>
      <c r="HJ963" s="195"/>
      <c r="HK963" s="195"/>
      <c r="HL963" s="195"/>
      <c r="HM963" s="195"/>
      <c r="HN963" s="195"/>
      <c r="HO963" s="195"/>
      <c r="HP963" s="195"/>
      <c r="HQ963" s="195"/>
      <c r="HR963" s="195"/>
      <c r="HS963" s="195"/>
      <c r="HT963" s="195"/>
      <c r="HU963" s="195"/>
    </row>
    <row r="964" spans="1:229" s="198" customFormat="1" x14ac:dyDescent="0.25">
      <c r="A964" s="3"/>
      <c r="B964" s="4"/>
      <c r="C964" s="4"/>
      <c r="D964" s="3"/>
      <c r="E964" s="4"/>
      <c r="F964" s="4"/>
      <c r="G964" s="36"/>
      <c r="H964" s="36"/>
      <c r="I964" s="36"/>
      <c r="J964" s="196"/>
      <c r="K964" s="196"/>
      <c r="L964" s="197"/>
      <c r="M964" s="197"/>
      <c r="N964" s="197"/>
      <c r="O964" s="197"/>
      <c r="P964" s="197"/>
      <c r="Q964" s="197"/>
      <c r="R964" s="197"/>
      <c r="S964" s="197"/>
      <c r="T964" s="197"/>
      <c r="U964" s="197"/>
      <c r="V964" s="197"/>
      <c r="W964" s="197"/>
      <c r="X964" s="197"/>
      <c r="Y964" s="197"/>
      <c r="Z964" s="197"/>
      <c r="AA964" s="197"/>
      <c r="AB964" s="197"/>
      <c r="AC964" s="197"/>
      <c r="AD964" s="197"/>
      <c r="AE964" s="197"/>
      <c r="AF964" s="197"/>
      <c r="AG964" s="197"/>
      <c r="AH964" s="197"/>
      <c r="AI964" s="197"/>
      <c r="AJ964" s="197"/>
      <c r="AK964" s="197"/>
      <c r="AL964" s="197"/>
      <c r="AM964" s="197"/>
      <c r="AN964" s="197"/>
      <c r="AO964" s="197"/>
      <c r="AP964" s="197"/>
      <c r="AQ964" s="197"/>
      <c r="AR964" s="197"/>
      <c r="AS964" s="197"/>
      <c r="AT964" s="197"/>
      <c r="AU964" s="197"/>
      <c r="AV964" s="197"/>
      <c r="AW964" s="197"/>
      <c r="AX964" s="197"/>
      <c r="AY964" s="197"/>
      <c r="AZ964" s="197"/>
      <c r="BA964" s="197"/>
      <c r="BB964" s="197"/>
      <c r="BC964" s="197"/>
      <c r="BD964" s="197"/>
      <c r="BE964" s="197"/>
      <c r="BF964" s="197"/>
      <c r="BG964" s="197"/>
      <c r="BH964" s="197"/>
      <c r="BI964" s="197"/>
      <c r="BJ964" s="197"/>
      <c r="BK964" s="197"/>
      <c r="BL964" s="197"/>
      <c r="BM964" s="197"/>
      <c r="BN964" s="197"/>
      <c r="BO964" s="197"/>
      <c r="BP964" s="197"/>
      <c r="BQ964" s="197"/>
      <c r="BR964" s="197"/>
      <c r="BS964" s="197"/>
      <c r="BT964" s="195"/>
      <c r="BU964" s="195"/>
      <c r="BV964" s="195"/>
      <c r="BW964" s="195"/>
      <c r="BX964" s="197"/>
      <c r="BY964" s="197"/>
      <c r="BZ964" s="197"/>
      <c r="CA964" s="197"/>
      <c r="CB964" s="197"/>
      <c r="CC964" s="197"/>
      <c r="CD964" s="197"/>
      <c r="CE964" s="197"/>
      <c r="CF964" s="197"/>
      <c r="CG964" s="197"/>
      <c r="CH964" s="197"/>
      <c r="CI964" s="197"/>
      <c r="CJ964" s="197"/>
      <c r="CK964" s="197"/>
      <c r="CL964" s="197"/>
      <c r="CM964" s="197"/>
      <c r="CN964" s="197"/>
      <c r="CO964" s="197"/>
      <c r="CP964" s="197"/>
      <c r="CQ964" s="197"/>
      <c r="CR964" s="197"/>
      <c r="CS964" s="197"/>
      <c r="CT964" s="197"/>
      <c r="CU964" s="197"/>
      <c r="CV964" s="197"/>
      <c r="CW964" s="197"/>
      <c r="CX964" s="197"/>
      <c r="CY964" s="197"/>
      <c r="CZ964" s="197"/>
      <c r="DA964" s="197"/>
      <c r="DB964" s="197"/>
      <c r="DC964" s="197"/>
      <c r="DD964" s="197"/>
      <c r="DE964" s="197"/>
      <c r="DF964" s="197"/>
      <c r="DG964" s="197"/>
      <c r="DH964" s="197"/>
      <c r="DI964" s="197"/>
      <c r="DJ964" s="197"/>
      <c r="DK964" s="197"/>
      <c r="DL964" s="197"/>
      <c r="DM964" s="197"/>
      <c r="DN964" s="197"/>
      <c r="DO964" s="197"/>
      <c r="DP964" s="197"/>
      <c r="DQ964" s="197"/>
      <c r="DR964" s="197"/>
      <c r="DS964" s="197"/>
      <c r="DT964" s="197"/>
      <c r="DU964" s="197"/>
      <c r="DV964" s="197"/>
      <c r="DW964" s="197"/>
      <c r="DX964" s="197"/>
      <c r="DY964" s="197"/>
      <c r="DZ964" s="197"/>
      <c r="EA964" s="197"/>
      <c r="EB964" s="197"/>
      <c r="EC964" s="197"/>
      <c r="ED964" s="197"/>
      <c r="EE964" s="197"/>
      <c r="EF964" s="197"/>
      <c r="EG964" s="197"/>
      <c r="EH964" s="197"/>
      <c r="EI964" s="197"/>
      <c r="EJ964" s="197"/>
      <c r="EK964" s="197"/>
      <c r="EL964" s="197"/>
      <c r="EM964" s="197"/>
      <c r="EN964" s="197"/>
      <c r="EO964" s="197"/>
      <c r="EP964" s="197"/>
      <c r="EQ964" s="197"/>
      <c r="ER964" s="197"/>
      <c r="ES964" s="197"/>
      <c r="ET964" s="197"/>
      <c r="EU964" s="197"/>
      <c r="EV964" s="197"/>
      <c r="EW964" s="197"/>
      <c r="EX964" s="197"/>
      <c r="EY964" s="197"/>
      <c r="EZ964" s="197"/>
      <c r="FA964" s="197"/>
      <c r="FB964" s="197"/>
      <c r="FC964" s="197"/>
      <c r="FD964" s="197"/>
      <c r="FE964" s="197"/>
      <c r="FF964" s="197"/>
      <c r="FG964" s="197"/>
      <c r="FH964" s="197"/>
      <c r="FI964" s="197"/>
      <c r="FJ964" s="197"/>
      <c r="FK964" s="197"/>
      <c r="FL964" s="197"/>
      <c r="FM964" s="197"/>
      <c r="FN964" s="197"/>
      <c r="FO964" s="197"/>
      <c r="FP964" s="197"/>
      <c r="FQ964" s="197"/>
      <c r="FR964" s="197"/>
      <c r="FS964" s="197"/>
      <c r="FT964" s="197"/>
      <c r="FU964" s="197"/>
      <c r="FV964" s="197"/>
      <c r="FW964" s="197"/>
      <c r="FX964" s="197"/>
      <c r="FY964" s="197"/>
      <c r="FZ964" s="197"/>
      <c r="GA964" s="195"/>
      <c r="GB964" s="195"/>
      <c r="GC964" s="195"/>
      <c r="GD964" s="195"/>
      <c r="GE964" s="195"/>
      <c r="GF964" s="195"/>
      <c r="GG964" s="195"/>
      <c r="GH964" s="195"/>
      <c r="GI964" s="195"/>
      <c r="GJ964" s="195"/>
      <c r="GK964" s="195"/>
      <c r="GL964" s="195"/>
      <c r="GM964" s="195"/>
      <c r="GN964" s="195"/>
      <c r="GO964" s="195"/>
      <c r="GP964" s="195"/>
      <c r="GQ964" s="195"/>
      <c r="GR964" s="195"/>
      <c r="GS964" s="195"/>
      <c r="GT964" s="195"/>
      <c r="GU964" s="195"/>
      <c r="GV964" s="195"/>
      <c r="GW964" s="195"/>
      <c r="GX964" s="195"/>
      <c r="GY964" s="195"/>
      <c r="GZ964" s="195"/>
      <c r="HA964" s="195"/>
      <c r="HB964" s="195"/>
      <c r="HC964" s="195"/>
      <c r="HD964" s="195"/>
      <c r="HE964" s="195"/>
      <c r="HF964" s="195"/>
      <c r="HG964" s="195"/>
      <c r="HH964" s="195"/>
      <c r="HI964" s="195"/>
      <c r="HJ964" s="195"/>
      <c r="HK964" s="195"/>
      <c r="HL964" s="195"/>
      <c r="HM964" s="195"/>
      <c r="HN964" s="195"/>
      <c r="HO964" s="195"/>
      <c r="HP964" s="195"/>
      <c r="HQ964" s="195"/>
      <c r="HR964" s="195"/>
      <c r="HS964" s="195"/>
      <c r="HT964" s="195"/>
      <c r="HU964" s="195"/>
    </row>
    <row r="965" spans="1:229" s="198" customFormat="1" x14ac:dyDescent="0.25">
      <c r="A965" s="3"/>
      <c r="B965" s="4"/>
      <c r="C965" s="4"/>
      <c r="D965" s="3"/>
      <c r="E965" s="4"/>
      <c r="F965" s="4"/>
      <c r="G965" s="36"/>
      <c r="H965" s="36"/>
      <c r="I965" s="36"/>
      <c r="J965" s="196"/>
      <c r="K965" s="196"/>
      <c r="L965" s="197"/>
      <c r="M965" s="197"/>
      <c r="N965" s="197"/>
      <c r="O965" s="197"/>
      <c r="P965" s="197"/>
      <c r="Q965" s="197"/>
      <c r="R965" s="197"/>
      <c r="S965" s="197"/>
      <c r="T965" s="197"/>
      <c r="U965" s="197"/>
      <c r="V965" s="197"/>
      <c r="W965" s="197"/>
      <c r="X965" s="197"/>
      <c r="Y965" s="197"/>
      <c r="Z965" s="197"/>
      <c r="AA965" s="197"/>
      <c r="AB965" s="197"/>
      <c r="AC965" s="197"/>
      <c r="AD965" s="197"/>
      <c r="AE965" s="197"/>
      <c r="AF965" s="197"/>
      <c r="AG965" s="197"/>
      <c r="AH965" s="197"/>
      <c r="AI965" s="197"/>
      <c r="AJ965" s="197"/>
      <c r="AK965" s="197"/>
      <c r="AL965" s="197"/>
      <c r="AM965" s="197"/>
      <c r="AN965" s="197"/>
      <c r="AO965" s="197"/>
      <c r="AP965" s="197"/>
      <c r="AQ965" s="197"/>
      <c r="AR965" s="197"/>
      <c r="AS965" s="197"/>
      <c r="AT965" s="197"/>
      <c r="AU965" s="197"/>
      <c r="AV965" s="197"/>
      <c r="AW965" s="197"/>
      <c r="AX965" s="197"/>
      <c r="AY965" s="197"/>
      <c r="AZ965" s="197"/>
      <c r="BA965" s="197"/>
      <c r="BB965" s="197"/>
      <c r="BC965" s="197"/>
      <c r="BD965" s="197"/>
      <c r="BE965" s="197"/>
      <c r="BF965" s="197"/>
      <c r="BG965" s="197"/>
      <c r="BH965" s="197"/>
      <c r="BI965" s="197"/>
      <c r="BJ965" s="197"/>
      <c r="BK965" s="197"/>
      <c r="BL965" s="197"/>
      <c r="BM965" s="197"/>
      <c r="BN965" s="197"/>
      <c r="BO965" s="197"/>
      <c r="BP965" s="197"/>
      <c r="BQ965" s="197"/>
      <c r="BR965" s="197"/>
      <c r="BS965" s="197"/>
      <c r="BT965" s="195"/>
      <c r="BU965" s="195"/>
      <c r="BV965" s="195"/>
      <c r="BW965" s="195"/>
      <c r="BX965" s="197"/>
      <c r="BY965" s="197"/>
      <c r="BZ965" s="197"/>
      <c r="CA965" s="197"/>
      <c r="CB965" s="197"/>
      <c r="CC965" s="197"/>
      <c r="CD965" s="197"/>
      <c r="CE965" s="197"/>
      <c r="CF965" s="197"/>
      <c r="CG965" s="197"/>
      <c r="CH965" s="197"/>
      <c r="CI965" s="197"/>
      <c r="CJ965" s="197"/>
      <c r="CK965" s="197"/>
      <c r="CL965" s="197"/>
      <c r="CM965" s="197"/>
      <c r="CN965" s="197"/>
      <c r="CO965" s="197"/>
      <c r="CP965" s="197"/>
      <c r="CQ965" s="197"/>
      <c r="CR965" s="197"/>
      <c r="CS965" s="197"/>
      <c r="CT965" s="197"/>
      <c r="CU965" s="197"/>
      <c r="CV965" s="197"/>
      <c r="CW965" s="197"/>
      <c r="CX965" s="197"/>
      <c r="CY965" s="197"/>
      <c r="CZ965" s="197"/>
      <c r="DA965" s="197"/>
      <c r="DB965" s="197"/>
      <c r="DC965" s="197"/>
      <c r="DD965" s="197"/>
      <c r="DE965" s="197"/>
      <c r="DF965" s="197"/>
      <c r="DG965" s="197"/>
      <c r="DH965" s="197"/>
      <c r="DI965" s="197"/>
      <c r="DJ965" s="197"/>
      <c r="DK965" s="197"/>
      <c r="DL965" s="197"/>
      <c r="DM965" s="197"/>
      <c r="DN965" s="197"/>
      <c r="DO965" s="197"/>
      <c r="DP965" s="197"/>
      <c r="DQ965" s="197"/>
      <c r="DR965" s="197"/>
      <c r="DS965" s="197"/>
      <c r="DT965" s="197"/>
      <c r="DU965" s="197"/>
      <c r="DV965" s="197"/>
      <c r="DW965" s="197"/>
      <c r="DX965" s="197"/>
      <c r="DY965" s="197"/>
      <c r="DZ965" s="197"/>
      <c r="EA965" s="197"/>
      <c r="EB965" s="197"/>
      <c r="EC965" s="197"/>
      <c r="ED965" s="197"/>
      <c r="EE965" s="197"/>
      <c r="EF965" s="197"/>
      <c r="EG965" s="197"/>
      <c r="EH965" s="197"/>
      <c r="EI965" s="197"/>
      <c r="EJ965" s="197"/>
      <c r="EK965" s="197"/>
      <c r="EL965" s="197"/>
      <c r="EM965" s="197"/>
      <c r="EN965" s="197"/>
      <c r="EO965" s="197"/>
      <c r="EP965" s="197"/>
      <c r="EQ965" s="197"/>
      <c r="ER965" s="197"/>
      <c r="ES965" s="197"/>
      <c r="ET965" s="197"/>
      <c r="EU965" s="197"/>
      <c r="EV965" s="197"/>
      <c r="EW965" s="197"/>
      <c r="EX965" s="197"/>
      <c r="EY965" s="197"/>
      <c r="EZ965" s="197"/>
      <c r="FA965" s="197"/>
      <c r="FB965" s="197"/>
      <c r="FC965" s="197"/>
      <c r="FD965" s="197"/>
      <c r="FE965" s="197"/>
      <c r="FF965" s="197"/>
      <c r="FG965" s="197"/>
      <c r="FH965" s="197"/>
      <c r="FI965" s="197"/>
      <c r="FJ965" s="197"/>
      <c r="FK965" s="197"/>
      <c r="FL965" s="197"/>
      <c r="FM965" s="197"/>
      <c r="FN965" s="197"/>
      <c r="FO965" s="197"/>
      <c r="FP965" s="197"/>
      <c r="FQ965" s="197"/>
      <c r="FR965" s="197"/>
      <c r="FS965" s="197"/>
      <c r="FT965" s="197"/>
      <c r="FU965" s="197"/>
      <c r="FV965" s="197"/>
      <c r="FW965" s="197"/>
      <c r="FX965" s="197"/>
      <c r="FY965" s="197"/>
      <c r="FZ965" s="197"/>
      <c r="GA965" s="195"/>
      <c r="GB965" s="195"/>
      <c r="GC965" s="195"/>
      <c r="GD965" s="195"/>
      <c r="GE965" s="195"/>
      <c r="GF965" s="195"/>
      <c r="GG965" s="195"/>
      <c r="GH965" s="195"/>
      <c r="GI965" s="195"/>
      <c r="GJ965" s="195"/>
      <c r="GK965" s="195"/>
      <c r="GL965" s="195"/>
      <c r="GM965" s="195"/>
      <c r="GN965" s="195"/>
      <c r="GO965" s="195"/>
      <c r="GP965" s="195"/>
      <c r="GQ965" s="195"/>
      <c r="GR965" s="195"/>
      <c r="GS965" s="195"/>
      <c r="GT965" s="195"/>
      <c r="GU965" s="195"/>
      <c r="GV965" s="195"/>
      <c r="GW965" s="195"/>
      <c r="GX965" s="195"/>
      <c r="GY965" s="195"/>
      <c r="GZ965" s="195"/>
      <c r="HA965" s="195"/>
      <c r="HB965" s="195"/>
      <c r="HC965" s="195"/>
      <c r="HD965" s="195"/>
      <c r="HE965" s="195"/>
      <c r="HF965" s="195"/>
      <c r="HG965" s="195"/>
      <c r="HH965" s="195"/>
      <c r="HI965" s="195"/>
      <c r="HJ965" s="195"/>
      <c r="HK965" s="195"/>
      <c r="HL965" s="195"/>
      <c r="HM965" s="195"/>
      <c r="HN965" s="195"/>
      <c r="HO965" s="195"/>
      <c r="HP965" s="195"/>
      <c r="HQ965" s="195"/>
      <c r="HR965" s="195"/>
      <c r="HS965" s="195"/>
      <c r="HT965" s="195"/>
      <c r="HU965" s="195"/>
    </row>
    <row r="966" spans="1:229" s="198" customFormat="1" x14ac:dyDescent="0.25">
      <c r="A966" s="3"/>
      <c r="B966" s="4"/>
      <c r="C966" s="4"/>
      <c r="D966" s="3"/>
      <c r="E966" s="4"/>
      <c r="F966" s="4"/>
      <c r="G966" s="36"/>
      <c r="H966" s="36"/>
      <c r="I966" s="36"/>
      <c r="J966" s="196"/>
      <c r="K966" s="196"/>
      <c r="L966" s="197"/>
      <c r="M966" s="197"/>
      <c r="N966" s="197"/>
      <c r="O966" s="197"/>
      <c r="P966" s="197"/>
      <c r="Q966" s="197"/>
      <c r="R966" s="197"/>
      <c r="S966" s="197"/>
      <c r="T966" s="197"/>
      <c r="U966" s="197"/>
      <c r="V966" s="197"/>
      <c r="W966" s="197"/>
      <c r="X966" s="197"/>
      <c r="Y966" s="197"/>
      <c r="Z966" s="197"/>
      <c r="AA966" s="197"/>
      <c r="AB966" s="197"/>
      <c r="AC966" s="197"/>
      <c r="AD966" s="197"/>
      <c r="AE966" s="197"/>
      <c r="AF966" s="197"/>
      <c r="AG966" s="197"/>
      <c r="AH966" s="197"/>
      <c r="AI966" s="197"/>
      <c r="AJ966" s="197"/>
      <c r="AK966" s="197"/>
      <c r="AL966" s="197"/>
      <c r="AM966" s="197"/>
      <c r="AN966" s="197"/>
      <c r="AO966" s="197"/>
      <c r="AP966" s="197"/>
      <c r="AQ966" s="197"/>
      <c r="AR966" s="197"/>
      <c r="AS966" s="197"/>
      <c r="AT966" s="197"/>
      <c r="AU966" s="197"/>
      <c r="AV966" s="197"/>
      <c r="AW966" s="197"/>
      <c r="AX966" s="197"/>
      <c r="AY966" s="197"/>
      <c r="AZ966" s="197"/>
      <c r="BA966" s="197"/>
      <c r="BB966" s="197"/>
      <c r="BC966" s="197"/>
      <c r="BD966" s="197"/>
      <c r="BE966" s="197"/>
      <c r="BF966" s="197"/>
      <c r="BG966" s="197"/>
      <c r="BH966" s="197"/>
      <c r="BI966" s="197"/>
      <c r="BJ966" s="197"/>
      <c r="BK966" s="197"/>
      <c r="BL966" s="197"/>
      <c r="BM966" s="197"/>
      <c r="BN966" s="197"/>
      <c r="BO966" s="197"/>
      <c r="BP966" s="197"/>
      <c r="BQ966" s="197"/>
      <c r="BR966" s="197"/>
      <c r="BS966" s="197"/>
      <c r="BT966" s="195"/>
      <c r="BU966" s="195"/>
      <c r="BV966" s="195"/>
      <c r="BW966" s="195"/>
      <c r="BX966" s="197"/>
      <c r="BY966" s="197"/>
      <c r="BZ966" s="197"/>
      <c r="CA966" s="197"/>
      <c r="CB966" s="197"/>
      <c r="CC966" s="197"/>
      <c r="CD966" s="197"/>
      <c r="CE966" s="197"/>
      <c r="CF966" s="197"/>
      <c r="CG966" s="197"/>
      <c r="CH966" s="197"/>
      <c r="CI966" s="197"/>
      <c r="CJ966" s="197"/>
      <c r="CK966" s="197"/>
      <c r="CL966" s="197"/>
      <c r="CM966" s="197"/>
      <c r="CN966" s="197"/>
      <c r="CO966" s="197"/>
      <c r="CP966" s="197"/>
      <c r="CQ966" s="197"/>
      <c r="CR966" s="197"/>
      <c r="CS966" s="197"/>
      <c r="CT966" s="197"/>
      <c r="CU966" s="197"/>
      <c r="CV966" s="197"/>
      <c r="CW966" s="197"/>
      <c r="CX966" s="197"/>
      <c r="CY966" s="197"/>
      <c r="CZ966" s="197"/>
      <c r="DA966" s="197"/>
      <c r="DB966" s="197"/>
      <c r="DC966" s="197"/>
      <c r="DD966" s="197"/>
      <c r="DE966" s="197"/>
      <c r="DF966" s="197"/>
      <c r="DG966" s="197"/>
      <c r="DH966" s="197"/>
      <c r="DI966" s="197"/>
      <c r="DJ966" s="197"/>
      <c r="DK966" s="197"/>
      <c r="DL966" s="197"/>
      <c r="DM966" s="197"/>
      <c r="DN966" s="197"/>
      <c r="DO966" s="197"/>
      <c r="DP966" s="197"/>
      <c r="DQ966" s="197"/>
      <c r="DR966" s="197"/>
      <c r="DS966" s="197"/>
      <c r="DT966" s="197"/>
      <c r="DU966" s="197"/>
      <c r="DV966" s="197"/>
      <c r="DW966" s="197"/>
      <c r="DX966" s="197"/>
      <c r="DY966" s="197"/>
      <c r="DZ966" s="197"/>
      <c r="EA966" s="197"/>
      <c r="EB966" s="197"/>
      <c r="EC966" s="197"/>
      <c r="ED966" s="197"/>
      <c r="EE966" s="197"/>
      <c r="EF966" s="197"/>
      <c r="EG966" s="197"/>
      <c r="EH966" s="197"/>
      <c r="EI966" s="197"/>
      <c r="EJ966" s="197"/>
      <c r="EK966" s="197"/>
      <c r="EL966" s="197"/>
      <c r="EM966" s="197"/>
      <c r="EN966" s="197"/>
      <c r="EO966" s="197"/>
      <c r="EP966" s="197"/>
      <c r="EQ966" s="197"/>
      <c r="ER966" s="197"/>
      <c r="ES966" s="197"/>
      <c r="ET966" s="197"/>
      <c r="EU966" s="197"/>
      <c r="EV966" s="197"/>
      <c r="EW966" s="197"/>
      <c r="EX966" s="197"/>
      <c r="EY966" s="197"/>
      <c r="EZ966" s="197"/>
      <c r="FA966" s="197"/>
      <c r="FB966" s="197"/>
      <c r="FC966" s="197"/>
      <c r="FD966" s="197"/>
      <c r="FE966" s="197"/>
      <c r="FF966" s="197"/>
      <c r="FG966" s="197"/>
      <c r="FH966" s="197"/>
      <c r="FI966" s="197"/>
      <c r="FJ966" s="197"/>
      <c r="FK966" s="197"/>
      <c r="FL966" s="197"/>
      <c r="FM966" s="197"/>
      <c r="FN966" s="197"/>
      <c r="FO966" s="197"/>
      <c r="FP966" s="197"/>
      <c r="FQ966" s="197"/>
      <c r="FR966" s="197"/>
      <c r="FS966" s="197"/>
      <c r="FT966" s="197"/>
      <c r="FU966" s="197"/>
      <c r="FV966" s="197"/>
      <c r="FW966" s="197"/>
      <c r="FX966" s="197"/>
      <c r="FY966" s="197"/>
      <c r="FZ966" s="197"/>
      <c r="GA966" s="195"/>
      <c r="GB966" s="195"/>
      <c r="GC966" s="195"/>
      <c r="GD966" s="195"/>
      <c r="GE966" s="195"/>
      <c r="GF966" s="195"/>
      <c r="GG966" s="195"/>
      <c r="GH966" s="195"/>
      <c r="GI966" s="195"/>
      <c r="GJ966" s="195"/>
      <c r="GK966" s="195"/>
      <c r="GL966" s="195"/>
      <c r="GM966" s="195"/>
      <c r="GN966" s="195"/>
      <c r="GO966" s="195"/>
      <c r="GP966" s="195"/>
      <c r="GQ966" s="195"/>
      <c r="GR966" s="195"/>
      <c r="GS966" s="195"/>
      <c r="GT966" s="195"/>
      <c r="GU966" s="195"/>
      <c r="GV966" s="195"/>
      <c r="GW966" s="195"/>
      <c r="GX966" s="195"/>
      <c r="GY966" s="195"/>
      <c r="GZ966" s="195"/>
      <c r="HA966" s="195"/>
      <c r="HB966" s="195"/>
      <c r="HC966" s="195"/>
      <c r="HD966" s="195"/>
      <c r="HE966" s="195"/>
      <c r="HF966" s="195"/>
      <c r="HG966" s="195"/>
      <c r="HH966" s="195"/>
      <c r="HI966" s="195"/>
      <c r="HJ966" s="195"/>
      <c r="HK966" s="195"/>
      <c r="HL966" s="195"/>
      <c r="HM966" s="195"/>
      <c r="HN966" s="195"/>
      <c r="HO966" s="195"/>
      <c r="HP966" s="195"/>
      <c r="HQ966" s="195"/>
      <c r="HR966" s="195"/>
      <c r="HS966" s="195"/>
      <c r="HT966" s="195"/>
      <c r="HU966" s="195"/>
    </row>
    <row r="967" spans="1:229" s="198" customFormat="1" x14ac:dyDescent="0.25">
      <c r="A967" s="3"/>
      <c r="B967" s="4"/>
      <c r="C967" s="4"/>
      <c r="D967" s="3"/>
      <c r="E967" s="4"/>
      <c r="F967" s="4"/>
      <c r="G967" s="36"/>
      <c r="H967" s="36"/>
      <c r="I967" s="36"/>
      <c r="J967" s="196"/>
      <c r="K967" s="196"/>
      <c r="L967" s="197"/>
      <c r="M967" s="197"/>
      <c r="N967" s="197"/>
      <c r="O967" s="197"/>
      <c r="P967" s="197"/>
      <c r="Q967" s="197"/>
      <c r="R967" s="197"/>
      <c r="S967" s="197"/>
      <c r="T967" s="197"/>
      <c r="U967" s="197"/>
      <c r="V967" s="197"/>
      <c r="W967" s="197"/>
      <c r="X967" s="197"/>
      <c r="Y967" s="197"/>
      <c r="Z967" s="197"/>
      <c r="AA967" s="197"/>
      <c r="AB967" s="197"/>
      <c r="AC967" s="197"/>
      <c r="AD967" s="197"/>
      <c r="AE967" s="197"/>
      <c r="AF967" s="197"/>
      <c r="AG967" s="197"/>
      <c r="AH967" s="197"/>
      <c r="AI967" s="197"/>
      <c r="AJ967" s="197"/>
      <c r="AK967" s="197"/>
      <c r="AL967" s="197"/>
      <c r="AM967" s="197"/>
      <c r="AN967" s="197"/>
      <c r="AO967" s="197"/>
      <c r="AP967" s="197"/>
      <c r="AQ967" s="197"/>
      <c r="AR967" s="197"/>
      <c r="AS967" s="197"/>
      <c r="AT967" s="197"/>
      <c r="AU967" s="197"/>
      <c r="AV967" s="197"/>
      <c r="AW967" s="197"/>
      <c r="AX967" s="197"/>
      <c r="AY967" s="197"/>
      <c r="AZ967" s="197"/>
      <c r="BA967" s="197"/>
      <c r="BB967" s="197"/>
      <c r="BC967" s="197"/>
      <c r="BD967" s="197"/>
      <c r="BE967" s="197"/>
      <c r="BF967" s="197"/>
      <c r="BG967" s="197"/>
      <c r="BH967" s="197"/>
      <c r="BI967" s="197"/>
      <c r="BJ967" s="197"/>
      <c r="BK967" s="197"/>
      <c r="BL967" s="197"/>
      <c r="BM967" s="197"/>
      <c r="BN967" s="197"/>
      <c r="BO967" s="197"/>
      <c r="BP967" s="197"/>
      <c r="BQ967" s="197"/>
      <c r="BR967" s="197"/>
      <c r="BS967" s="197"/>
      <c r="BT967" s="195"/>
      <c r="BU967" s="195"/>
      <c r="BV967" s="195"/>
      <c r="BW967" s="195"/>
      <c r="BX967" s="197"/>
      <c r="BY967" s="197"/>
      <c r="BZ967" s="197"/>
      <c r="CA967" s="197"/>
      <c r="CB967" s="197"/>
      <c r="CC967" s="197"/>
      <c r="CD967" s="197"/>
      <c r="CE967" s="197"/>
      <c r="CF967" s="197"/>
      <c r="CG967" s="197"/>
      <c r="CH967" s="197"/>
      <c r="CI967" s="197"/>
      <c r="CJ967" s="197"/>
      <c r="CK967" s="197"/>
      <c r="CL967" s="197"/>
      <c r="CM967" s="197"/>
      <c r="CN967" s="197"/>
      <c r="CO967" s="197"/>
      <c r="CP967" s="197"/>
      <c r="CQ967" s="197"/>
      <c r="CR967" s="197"/>
      <c r="CS967" s="197"/>
      <c r="CT967" s="197"/>
      <c r="CU967" s="197"/>
      <c r="CV967" s="197"/>
      <c r="CW967" s="197"/>
      <c r="CX967" s="197"/>
      <c r="CY967" s="197"/>
      <c r="CZ967" s="197"/>
      <c r="DA967" s="197"/>
      <c r="DB967" s="197"/>
      <c r="DC967" s="197"/>
      <c r="DD967" s="197"/>
      <c r="DE967" s="197"/>
      <c r="DF967" s="197"/>
      <c r="DG967" s="197"/>
      <c r="DH967" s="197"/>
      <c r="DI967" s="197"/>
      <c r="DJ967" s="197"/>
      <c r="DK967" s="197"/>
      <c r="DL967" s="197"/>
      <c r="DM967" s="197"/>
      <c r="DN967" s="197"/>
      <c r="DO967" s="197"/>
      <c r="DP967" s="197"/>
      <c r="DQ967" s="197"/>
      <c r="DR967" s="197"/>
      <c r="DS967" s="197"/>
      <c r="DT967" s="197"/>
      <c r="DU967" s="197"/>
      <c r="DV967" s="197"/>
      <c r="DW967" s="197"/>
      <c r="DX967" s="197"/>
      <c r="DY967" s="197"/>
      <c r="DZ967" s="197"/>
      <c r="EA967" s="197"/>
      <c r="EB967" s="197"/>
      <c r="EC967" s="197"/>
      <c r="ED967" s="197"/>
      <c r="EE967" s="197"/>
      <c r="EF967" s="197"/>
      <c r="EG967" s="197"/>
      <c r="EH967" s="197"/>
      <c r="EI967" s="197"/>
      <c r="EJ967" s="197"/>
      <c r="EK967" s="197"/>
      <c r="EL967" s="197"/>
      <c r="EM967" s="197"/>
      <c r="EN967" s="197"/>
      <c r="EO967" s="197"/>
      <c r="EP967" s="197"/>
      <c r="EQ967" s="197"/>
      <c r="ER967" s="197"/>
      <c r="ES967" s="197"/>
      <c r="ET967" s="197"/>
      <c r="EU967" s="197"/>
      <c r="EV967" s="197"/>
      <c r="EW967" s="197"/>
      <c r="EX967" s="197"/>
      <c r="EY967" s="197"/>
      <c r="EZ967" s="197"/>
      <c r="FA967" s="197"/>
      <c r="FB967" s="197"/>
      <c r="FC967" s="197"/>
      <c r="FD967" s="197"/>
      <c r="FE967" s="197"/>
      <c r="FF967" s="197"/>
      <c r="FG967" s="197"/>
      <c r="FH967" s="197"/>
      <c r="FI967" s="197"/>
      <c r="FJ967" s="197"/>
      <c r="FK967" s="197"/>
      <c r="FL967" s="197"/>
      <c r="FM967" s="197"/>
      <c r="FN967" s="197"/>
      <c r="FO967" s="197"/>
      <c r="FP967" s="197"/>
      <c r="FQ967" s="197"/>
      <c r="FR967" s="197"/>
      <c r="FS967" s="197"/>
      <c r="FT967" s="197"/>
      <c r="FU967" s="197"/>
      <c r="FV967" s="197"/>
      <c r="FW967" s="197"/>
      <c r="FX967" s="197"/>
      <c r="FY967" s="197"/>
      <c r="FZ967" s="197"/>
      <c r="GA967" s="195"/>
      <c r="GB967" s="195"/>
      <c r="GC967" s="195"/>
      <c r="GD967" s="195"/>
      <c r="GE967" s="195"/>
      <c r="GF967" s="195"/>
      <c r="GG967" s="195"/>
      <c r="GH967" s="195"/>
      <c r="GI967" s="195"/>
      <c r="GJ967" s="195"/>
      <c r="GK967" s="195"/>
      <c r="GL967" s="195"/>
      <c r="GM967" s="195"/>
      <c r="GN967" s="195"/>
      <c r="GO967" s="195"/>
      <c r="GP967" s="195"/>
      <c r="GQ967" s="195"/>
      <c r="GR967" s="195"/>
      <c r="GS967" s="195"/>
      <c r="GT967" s="195"/>
      <c r="GU967" s="195"/>
      <c r="GV967" s="195"/>
      <c r="GW967" s="195"/>
      <c r="GX967" s="195"/>
      <c r="GY967" s="195"/>
      <c r="GZ967" s="195"/>
      <c r="HA967" s="195"/>
      <c r="HB967" s="195"/>
      <c r="HC967" s="195"/>
      <c r="HD967" s="195"/>
      <c r="HE967" s="195"/>
      <c r="HF967" s="195"/>
      <c r="HG967" s="195"/>
      <c r="HH967" s="195"/>
      <c r="HI967" s="195"/>
      <c r="HJ967" s="195"/>
      <c r="HK967" s="195"/>
      <c r="HL967" s="195"/>
      <c r="HM967" s="195"/>
      <c r="HN967" s="195"/>
      <c r="HO967" s="195"/>
      <c r="HP967" s="195"/>
      <c r="HQ967" s="195"/>
      <c r="HR967" s="195"/>
      <c r="HS967" s="195"/>
      <c r="HT967" s="195"/>
      <c r="HU967" s="195"/>
    </row>
    <row r="968" spans="1:229" s="198" customFormat="1" x14ac:dyDescent="0.25">
      <c r="A968" s="3"/>
      <c r="B968" s="4"/>
      <c r="C968" s="4"/>
      <c r="D968" s="3"/>
      <c r="E968" s="4"/>
      <c r="F968" s="4"/>
      <c r="G968" s="36"/>
      <c r="H968" s="36"/>
      <c r="I968" s="36"/>
      <c r="J968" s="196"/>
      <c r="K968" s="196"/>
      <c r="L968" s="197"/>
      <c r="M968" s="197"/>
      <c r="N968" s="197"/>
      <c r="O968" s="197"/>
      <c r="P968" s="197"/>
      <c r="Q968" s="197"/>
      <c r="R968" s="197"/>
      <c r="S968" s="197"/>
      <c r="T968" s="197"/>
      <c r="U968" s="197"/>
      <c r="V968" s="197"/>
      <c r="W968" s="197"/>
      <c r="X968" s="197"/>
      <c r="Y968" s="197"/>
      <c r="Z968" s="197"/>
      <c r="AA968" s="197"/>
      <c r="AB968" s="197"/>
      <c r="AC968" s="197"/>
      <c r="AD968" s="197"/>
      <c r="AE968" s="197"/>
      <c r="AF968" s="197"/>
      <c r="AG968" s="197"/>
      <c r="AH968" s="197"/>
      <c r="AI968" s="197"/>
      <c r="AJ968" s="197"/>
      <c r="AK968" s="197"/>
      <c r="AL968" s="197"/>
      <c r="AM968" s="197"/>
      <c r="AN968" s="197"/>
      <c r="AO968" s="197"/>
      <c r="AP968" s="197"/>
      <c r="AQ968" s="197"/>
      <c r="AR968" s="197"/>
      <c r="AS968" s="197"/>
      <c r="AT968" s="197"/>
      <c r="AU968" s="197"/>
      <c r="AV968" s="197"/>
      <c r="AW968" s="197"/>
      <c r="AX968" s="197"/>
      <c r="AY968" s="197"/>
      <c r="AZ968" s="197"/>
      <c r="BA968" s="197"/>
      <c r="BB968" s="197"/>
      <c r="BC968" s="197"/>
      <c r="BD968" s="197"/>
      <c r="BE968" s="197"/>
      <c r="BF968" s="197"/>
      <c r="BG968" s="197"/>
      <c r="BH968" s="197"/>
      <c r="BI968" s="197"/>
      <c r="BJ968" s="197"/>
      <c r="BK968" s="197"/>
      <c r="BL968" s="197"/>
      <c r="BM968" s="197"/>
      <c r="BN968" s="197"/>
      <c r="BO968" s="197"/>
      <c r="BP968" s="197"/>
      <c r="BQ968" s="197"/>
      <c r="BR968" s="197"/>
      <c r="BS968" s="197"/>
      <c r="BT968" s="195"/>
      <c r="BU968" s="195"/>
      <c r="BV968" s="195"/>
      <c r="BW968" s="195"/>
      <c r="BX968" s="197"/>
      <c r="BY968" s="197"/>
      <c r="BZ968" s="197"/>
      <c r="CA968" s="197"/>
      <c r="CB968" s="197"/>
      <c r="CC968" s="197"/>
      <c r="CD968" s="197"/>
      <c r="CE968" s="197"/>
      <c r="CF968" s="197"/>
      <c r="CG968" s="197"/>
      <c r="CH968" s="197"/>
      <c r="CI968" s="197"/>
      <c r="CJ968" s="197"/>
      <c r="CK968" s="197"/>
      <c r="CL968" s="197"/>
      <c r="CM968" s="197"/>
      <c r="CN968" s="197"/>
      <c r="CO968" s="197"/>
      <c r="CP968" s="197"/>
      <c r="CQ968" s="197"/>
      <c r="CR968" s="197"/>
      <c r="CS968" s="197"/>
      <c r="CT968" s="197"/>
      <c r="CU968" s="197"/>
      <c r="CV968" s="197"/>
      <c r="CW968" s="197"/>
      <c r="CX968" s="197"/>
      <c r="CY968" s="197"/>
      <c r="CZ968" s="197"/>
      <c r="DA968" s="197"/>
      <c r="DB968" s="197"/>
      <c r="DC968" s="197"/>
      <c r="DD968" s="197"/>
      <c r="DE968" s="197"/>
      <c r="DF968" s="197"/>
      <c r="DG968" s="197"/>
      <c r="DH968" s="197"/>
      <c r="DI968" s="197"/>
      <c r="DJ968" s="197"/>
      <c r="DK968" s="197"/>
      <c r="DL968" s="197"/>
      <c r="DM968" s="197"/>
      <c r="DN968" s="197"/>
      <c r="DO968" s="197"/>
      <c r="DP968" s="197"/>
      <c r="DQ968" s="197"/>
      <c r="DR968" s="197"/>
      <c r="DS968" s="197"/>
      <c r="DT968" s="197"/>
      <c r="DU968" s="197"/>
      <c r="DV968" s="197"/>
      <c r="DW968" s="197"/>
      <c r="DX968" s="197"/>
      <c r="DY968" s="197"/>
      <c r="DZ968" s="197"/>
      <c r="EA968" s="197"/>
      <c r="EB968" s="197"/>
      <c r="EC968" s="197"/>
      <c r="ED968" s="197"/>
      <c r="EE968" s="197"/>
      <c r="EF968" s="197"/>
      <c r="EG968" s="197"/>
      <c r="EH968" s="197"/>
      <c r="EI968" s="197"/>
      <c r="EJ968" s="197"/>
      <c r="EK968" s="197"/>
      <c r="EL968" s="197"/>
      <c r="EM968" s="197"/>
      <c r="EN968" s="197"/>
      <c r="EO968" s="197"/>
      <c r="EP968" s="197"/>
      <c r="EQ968" s="197"/>
      <c r="ER968" s="197"/>
      <c r="ES968" s="197"/>
      <c r="ET968" s="197"/>
      <c r="EU968" s="197"/>
      <c r="EV968" s="197"/>
      <c r="EW968" s="197"/>
      <c r="EX968" s="197"/>
      <c r="EY968" s="197"/>
      <c r="EZ968" s="197"/>
      <c r="FA968" s="197"/>
      <c r="FB968" s="197"/>
      <c r="FC968" s="197"/>
      <c r="FD968" s="197"/>
      <c r="FE968" s="197"/>
      <c r="FF968" s="197"/>
      <c r="FG968" s="197"/>
      <c r="FH968" s="197"/>
      <c r="FI968" s="197"/>
      <c r="FJ968" s="197"/>
      <c r="FK968" s="197"/>
      <c r="FL968" s="197"/>
      <c r="FM968" s="197"/>
      <c r="FN968" s="197"/>
      <c r="FO968" s="197"/>
      <c r="FP968" s="197"/>
      <c r="FQ968" s="197"/>
      <c r="FR968" s="197"/>
      <c r="FS968" s="197"/>
      <c r="FT968" s="197"/>
      <c r="FU968" s="197"/>
      <c r="FV968" s="197"/>
      <c r="FW968" s="197"/>
      <c r="FX968" s="197"/>
      <c r="FY968" s="197"/>
      <c r="FZ968" s="197"/>
      <c r="GA968" s="195"/>
      <c r="GB968" s="195"/>
      <c r="GC968" s="195"/>
      <c r="GD968" s="195"/>
      <c r="GE968" s="195"/>
      <c r="GF968" s="195"/>
      <c r="GG968" s="195"/>
      <c r="GH968" s="195"/>
      <c r="GI968" s="195"/>
      <c r="GJ968" s="195"/>
      <c r="GK968" s="195"/>
      <c r="GL968" s="195"/>
      <c r="GM968" s="195"/>
      <c r="GN968" s="195"/>
      <c r="GO968" s="195"/>
      <c r="GP968" s="195"/>
      <c r="GQ968" s="195"/>
      <c r="GR968" s="195"/>
      <c r="GS968" s="195"/>
      <c r="GT968" s="195"/>
      <c r="GU968" s="195"/>
      <c r="GV968" s="195"/>
      <c r="GW968" s="195"/>
      <c r="GX968" s="195"/>
      <c r="GY968" s="195"/>
      <c r="GZ968" s="195"/>
      <c r="HA968" s="195"/>
      <c r="HB968" s="195"/>
      <c r="HC968" s="195"/>
      <c r="HD968" s="195"/>
      <c r="HE968" s="195"/>
      <c r="HF968" s="195"/>
      <c r="HG968" s="195"/>
      <c r="HH968" s="195"/>
      <c r="HI968" s="195"/>
      <c r="HJ968" s="195"/>
      <c r="HK968" s="195"/>
      <c r="HL968" s="195"/>
      <c r="HM968" s="195"/>
      <c r="HN968" s="195"/>
      <c r="HO968" s="195"/>
      <c r="HP968" s="195"/>
      <c r="HQ968" s="195"/>
      <c r="HR968" s="195"/>
      <c r="HS968" s="195"/>
      <c r="HT968" s="195"/>
      <c r="HU968" s="195"/>
    </row>
    <row r="969" spans="1:229" s="198" customFormat="1" x14ac:dyDescent="0.25">
      <c r="A969" s="3"/>
      <c r="B969" s="4"/>
      <c r="C969" s="4"/>
      <c r="D969" s="3"/>
      <c r="E969" s="4"/>
      <c r="F969" s="4"/>
      <c r="G969" s="36"/>
      <c r="H969" s="36"/>
      <c r="I969" s="36"/>
      <c r="J969" s="196"/>
      <c r="K969" s="196"/>
      <c r="L969" s="197"/>
      <c r="M969" s="197"/>
      <c r="N969" s="197"/>
      <c r="O969" s="197"/>
      <c r="P969" s="197"/>
      <c r="Q969" s="197"/>
      <c r="R969" s="197"/>
      <c r="S969" s="197"/>
      <c r="T969" s="197"/>
      <c r="U969" s="197"/>
      <c r="V969" s="197"/>
      <c r="W969" s="197"/>
      <c r="X969" s="197"/>
      <c r="Y969" s="197"/>
      <c r="Z969" s="197"/>
      <c r="AA969" s="197"/>
      <c r="AB969" s="197"/>
      <c r="AC969" s="197"/>
      <c r="AD969" s="197"/>
      <c r="AE969" s="197"/>
      <c r="AF969" s="197"/>
      <c r="AG969" s="197"/>
      <c r="AH969" s="197"/>
      <c r="AI969" s="197"/>
      <c r="AJ969" s="197"/>
      <c r="AK969" s="197"/>
      <c r="AL969" s="197"/>
      <c r="AM969" s="197"/>
      <c r="AN969" s="197"/>
      <c r="AO969" s="197"/>
      <c r="AP969" s="197"/>
      <c r="AQ969" s="197"/>
      <c r="AR969" s="197"/>
      <c r="AS969" s="197"/>
      <c r="AT969" s="197"/>
      <c r="AU969" s="197"/>
      <c r="AV969" s="197"/>
      <c r="AW969" s="197"/>
      <c r="AX969" s="197"/>
      <c r="AY969" s="197"/>
      <c r="AZ969" s="197"/>
      <c r="BA969" s="197"/>
      <c r="BB969" s="197"/>
      <c r="BC969" s="197"/>
      <c r="BD969" s="197"/>
      <c r="BE969" s="197"/>
      <c r="BF969" s="197"/>
      <c r="BG969" s="197"/>
      <c r="BH969" s="197"/>
      <c r="BI969" s="197"/>
      <c r="BJ969" s="197"/>
      <c r="BK969" s="197"/>
      <c r="BL969" s="197"/>
      <c r="BM969" s="197"/>
      <c r="BN969" s="197"/>
      <c r="BO969" s="197"/>
      <c r="BP969" s="197"/>
      <c r="BQ969" s="197"/>
      <c r="BR969" s="197"/>
      <c r="BS969" s="197"/>
      <c r="BT969" s="195"/>
      <c r="BU969" s="195"/>
      <c r="BV969" s="195"/>
      <c r="BW969" s="195"/>
      <c r="BX969" s="197"/>
      <c r="BY969" s="197"/>
      <c r="BZ969" s="197"/>
      <c r="CA969" s="197"/>
      <c r="CB969" s="197"/>
      <c r="CC969" s="197"/>
      <c r="CD969" s="197"/>
      <c r="CE969" s="197"/>
      <c r="CF969" s="197"/>
      <c r="CG969" s="197"/>
      <c r="CH969" s="197"/>
      <c r="CI969" s="197"/>
      <c r="CJ969" s="197"/>
      <c r="CK969" s="197"/>
      <c r="CL969" s="197"/>
      <c r="CM969" s="197"/>
      <c r="CN969" s="197"/>
      <c r="CO969" s="197"/>
      <c r="CP969" s="197"/>
      <c r="CQ969" s="197"/>
      <c r="CR969" s="197"/>
      <c r="CS969" s="197"/>
      <c r="CT969" s="197"/>
      <c r="CU969" s="197"/>
      <c r="CV969" s="197"/>
      <c r="CW969" s="197"/>
      <c r="CX969" s="197"/>
      <c r="CY969" s="197"/>
      <c r="CZ969" s="197"/>
      <c r="DA969" s="197"/>
      <c r="DB969" s="197"/>
      <c r="DC969" s="197"/>
      <c r="DD969" s="197"/>
      <c r="DE969" s="197"/>
      <c r="DF969" s="197"/>
      <c r="DG969" s="197"/>
      <c r="DH969" s="197"/>
      <c r="DI969" s="197"/>
      <c r="DJ969" s="197"/>
      <c r="DK969" s="197"/>
      <c r="DL969" s="197"/>
      <c r="DM969" s="197"/>
      <c r="DN969" s="197"/>
      <c r="DO969" s="197"/>
      <c r="DP969" s="197"/>
      <c r="DQ969" s="197"/>
      <c r="DR969" s="197"/>
      <c r="DS969" s="197"/>
      <c r="DT969" s="197"/>
      <c r="DU969" s="197"/>
      <c r="DV969" s="197"/>
      <c r="DW969" s="197"/>
      <c r="DX969" s="197"/>
      <c r="DY969" s="197"/>
      <c r="DZ969" s="197"/>
      <c r="EA969" s="197"/>
      <c r="EB969" s="197"/>
      <c r="EC969" s="197"/>
      <c r="ED969" s="197"/>
      <c r="EE969" s="197"/>
      <c r="EF969" s="197"/>
      <c r="EG969" s="197"/>
      <c r="EH969" s="197"/>
      <c r="EI969" s="197"/>
      <c r="EJ969" s="197"/>
      <c r="EK969" s="197"/>
      <c r="EL969" s="197"/>
      <c r="EM969" s="197"/>
      <c r="EN969" s="197"/>
      <c r="EO969" s="197"/>
      <c r="EP969" s="197"/>
      <c r="EQ969" s="197"/>
      <c r="ER969" s="197"/>
      <c r="ES969" s="197"/>
      <c r="ET969" s="197"/>
      <c r="EU969" s="197"/>
      <c r="EV969" s="197"/>
      <c r="EW969" s="197"/>
      <c r="EX969" s="197"/>
      <c r="EY969" s="197"/>
      <c r="EZ969" s="197"/>
      <c r="FA969" s="197"/>
      <c r="FB969" s="197"/>
      <c r="FC969" s="197"/>
      <c r="FD969" s="197"/>
      <c r="FE969" s="197"/>
      <c r="FF969" s="197"/>
      <c r="FG969" s="197"/>
      <c r="FH969" s="197"/>
      <c r="FI969" s="197"/>
      <c r="FJ969" s="197"/>
      <c r="FK969" s="197"/>
      <c r="FL969" s="197"/>
      <c r="FM969" s="197"/>
      <c r="FN969" s="197"/>
      <c r="FO969" s="197"/>
      <c r="FP969" s="197"/>
      <c r="FQ969" s="197"/>
      <c r="FR969" s="197"/>
      <c r="FS969" s="197"/>
      <c r="FT969" s="197"/>
      <c r="FU969" s="197"/>
      <c r="FV969" s="197"/>
      <c r="FW969" s="197"/>
      <c r="FX969" s="197"/>
      <c r="FY969" s="197"/>
      <c r="FZ969" s="197"/>
      <c r="GA969" s="195"/>
      <c r="GB969" s="195"/>
      <c r="GC969" s="195"/>
      <c r="GD969" s="195"/>
      <c r="GE969" s="195"/>
      <c r="GF969" s="195"/>
      <c r="GG969" s="195"/>
      <c r="GH969" s="195"/>
      <c r="GI969" s="195"/>
      <c r="GJ969" s="195"/>
      <c r="GK969" s="195"/>
      <c r="GL969" s="195"/>
      <c r="GM969" s="195"/>
      <c r="GN969" s="195"/>
      <c r="GO969" s="195"/>
      <c r="GP969" s="195"/>
      <c r="GQ969" s="195"/>
      <c r="GR969" s="195"/>
      <c r="GS969" s="195"/>
      <c r="GT969" s="195"/>
      <c r="GU969" s="195"/>
      <c r="GV969" s="195"/>
      <c r="GW969" s="195"/>
      <c r="GX969" s="195"/>
      <c r="GY969" s="195"/>
      <c r="GZ969" s="195"/>
      <c r="HA969" s="195"/>
      <c r="HB969" s="195"/>
      <c r="HC969" s="195"/>
      <c r="HD969" s="195"/>
      <c r="HE969" s="195"/>
      <c r="HF969" s="195"/>
      <c r="HG969" s="195"/>
      <c r="HH969" s="195"/>
      <c r="HI969" s="195"/>
      <c r="HJ969" s="195"/>
      <c r="HK969" s="195"/>
      <c r="HL969" s="195"/>
      <c r="HM969" s="195"/>
      <c r="HN969" s="195"/>
      <c r="HO969" s="195"/>
      <c r="HP969" s="195"/>
      <c r="HQ969" s="195"/>
      <c r="HR969" s="195"/>
      <c r="HS969" s="195"/>
      <c r="HT969" s="195"/>
      <c r="HU969" s="195"/>
    </row>
    <row r="970" spans="1:229" s="198" customFormat="1" x14ac:dyDescent="0.25">
      <c r="A970" s="3"/>
      <c r="B970" s="4"/>
      <c r="C970" s="4"/>
      <c r="D970" s="3"/>
      <c r="E970" s="4"/>
      <c r="F970" s="4"/>
      <c r="G970" s="36"/>
      <c r="H970" s="36"/>
      <c r="I970" s="36"/>
      <c r="J970" s="196"/>
      <c r="K970" s="196"/>
      <c r="L970" s="197"/>
      <c r="M970" s="197"/>
      <c r="N970" s="197"/>
      <c r="O970" s="197"/>
      <c r="P970" s="197"/>
      <c r="Q970" s="197"/>
      <c r="R970" s="197"/>
      <c r="S970" s="197"/>
      <c r="T970" s="197"/>
      <c r="U970" s="197"/>
      <c r="V970" s="197"/>
      <c r="W970" s="197"/>
      <c r="X970" s="197"/>
      <c r="Y970" s="197"/>
      <c r="Z970" s="197"/>
      <c r="AA970" s="197"/>
      <c r="AB970" s="197"/>
      <c r="AC970" s="197"/>
      <c r="AD970" s="197"/>
      <c r="AE970" s="197"/>
      <c r="AF970" s="197"/>
      <c r="AG970" s="197"/>
      <c r="AH970" s="197"/>
      <c r="AI970" s="197"/>
      <c r="AJ970" s="197"/>
      <c r="AK970" s="197"/>
      <c r="AL970" s="197"/>
      <c r="AM970" s="197"/>
      <c r="AN970" s="197"/>
      <c r="AO970" s="197"/>
      <c r="AP970" s="197"/>
      <c r="AQ970" s="197"/>
      <c r="AR970" s="197"/>
      <c r="AS970" s="197"/>
      <c r="AT970" s="197"/>
      <c r="AU970" s="197"/>
      <c r="AV970" s="197"/>
      <c r="AW970" s="197"/>
      <c r="AX970" s="197"/>
      <c r="AY970" s="197"/>
      <c r="AZ970" s="197"/>
      <c r="BA970" s="197"/>
      <c r="BB970" s="197"/>
      <c r="BC970" s="197"/>
      <c r="BD970" s="197"/>
      <c r="BE970" s="197"/>
      <c r="BF970" s="197"/>
      <c r="BG970" s="197"/>
      <c r="BH970" s="197"/>
      <c r="BI970" s="197"/>
      <c r="BJ970" s="197"/>
      <c r="BK970" s="197"/>
      <c r="BL970" s="197"/>
      <c r="BM970" s="197"/>
      <c r="BN970" s="197"/>
      <c r="BO970" s="197"/>
      <c r="BP970" s="197"/>
      <c r="BQ970" s="197"/>
      <c r="BR970" s="197"/>
      <c r="BS970" s="197"/>
      <c r="BT970" s="195"/>
      <c r="BU970" s="195"/>
      <c r="BV970" s="195"/>
      <c r="BW970" s="195"/>
      <c r="BX970" s="197"/>
      <c r="BY970" s="197"/>
      <c r="BZ970" s="197"/>
      <c r="CA970" s="197"/>
      <c r="CB970" s="197"/>
      <c r="CC970" s="197"/>
      <c r="CD970" s="197"/>
      <c r="CE970" s="197"/>
      <c r="CF970" s="197"/>
      <c r="CG970" s="197"/>
      <c r="CH970" s="197"/>
      <c r="CI970" s="197"/>
      <c r="CJ970" s="197"/>
      <c r="CK970" s="197"/>
      <c r="CL970" s="197"/>
      <c r="CM970" s="197"/>
      <c r="CN970" s="197"/>
      <c r="CO970" s="197"/>
      <c r="CP970" s="197"/>
      <c r="CQ970" s="197"/>
      <c r="CR970" s="197"/>
      <c r="CS970" s="197"/>
      <c r="CT970" s="197"/>
      <c r="CU970" s="197"/>
      <c r="CV970" s="197"/>
      <c r="CW970" s="197"/>
      <c r="CX970" s="197"/>
      <c r="CY970" s="197"/>
      <c r="CZ970" s="197"/>
      <c r="DA970" s="197"/>
      <c r="DB970" s="197"/>
      <c r="DC970" s="197"/>
      <c r="DD970" s="197"/>
      <c r="DE970" s="197"/>
      <c r="DF970" s="197"/>
      <c r="DG970" s="197"/>
      <c r="DH970" s="197"/>
      <c r="DI970" s="197"/>
      <c r="DJ970" s="197"/>
      <c r="DK970" s="197"/>
      <c r="DL970" s="197"/>
      <c r="DM970" s="197"/>
      <c r="DN970" s="197"/>
      <c r="DO970" s="197"/>
      <c r="DP970" s="197"/>
      <c r="DQ970" s="197"/>
      <c r="DR970" s="197"/>
      <c r="DS970" s="197"/>
      <c r="DT970" s="197"/>
      <c r="DU970" s="197"/>
      <c r="DV970" s="197"/>
      <c r="DW970" s="197"/>
      <c r="DX970" s="197"/>
      <c r="DY970" s="197"/>
      <c r="DZ970" s="197"/>
      <c r="EA970" s="197"/>
      <c r="EB970" s="197"/>
      <c r="EC970" s="197"/>
      <c r="ED970" s="197"/>
      <c r="EE970" s="197"/>
      <c r="EF970" s="197"/>
      <c r="EG970" s="197"/>
      <c r="EH970" s="197"/>
      <c r="EI970" s="197"/>
      <c r="EJ970" s="197"/>
      <c r="EK970" s="197"/>
      <c r="EL970" s="197"/>
      <c r="EM970" s="197"/>
      <c r="EN970" s="197"/>
      <c r="EO970" s="197"/>
      <c r="EP970" s="197"/>
      <c r="EQ970" s="197"/>
      <c r="ER970" s="197"/>
      <c r="ES970" s="197"/>
      <c r="ET970" s="197"/>
      <c r="EU970" s="197"/>
      <c r="EV970" s="197"/>
      <c r="EW970" s="197"/>
      <c r="EX970" s="197"/>
      <c r="EY970" s="197"/>
      <c r="EZ970" s="197"/>
      <c r="FA970" s="197"/>
      <c r="FB970" s="197"/>
      <c r="FC970" s="197"/>
      <c r="FD970" s="197"/>
      <c r="FE970" s="197"/>
      <c r="FF970" s="197"/>
      <c r="FG970" s="197"/>
      <c r="FH970" s="197"/>
      <c r="FI970" s="197"/>
      <c r="FJ970" s="197"/>
      <c r="FK970" s="197"/>
      <c r="FL970" s="197"/>
      <c r="FM970" s="197"/>
      <c r="FN970" s="197"/>
      <c r="FO970" s="197"/>
      <c r="FP970" s="197"/>
      <c r="FQ970" s="197"/>
      <c r="FR970" s="197"/>
      <c r="FS970" s="197"/>
      <c r="FT970" s="197"/>
      <c r="FU970" s="197"/>
      <c r="FV970" s="197"/>
      <c r="FW970" s="197"/>
      <c r="FX970" s="197"/>
      <c r="FY970" s="197"/>
      <c r="FZ970" s="197"/>
      <c r="GA970" s="195"/>
      <c r="GB970" s="195"/>
      <c r="GC970" s="195"/>
      <c r="GD970" s="195"/>
      <c r="GE970" s="195"/>
      <c r="GF970" s="195"/>
      <c r="GG970" s="195"/>
      <c r="GH970" s="195"/>
      <c r="GI970" s="195"/>
      <c r="GJ970" s="195"/>
      <c r="GK970" s="195"/>
      <c r="GL970" s="195"/>
      <c r="GM970" s="195"/>
      <c r="GN970" s="195"/>
      <c r="GO970" s="195"/>
      <c r="GP970" s="195"/>
      <c r="GQ970" s="195"/>
      <c r="GR970" s="195"/>
      <c r="GS970" s="195"/>
      <c r="GT970" s="195"/>
      <c r="GU970" s="195"/>
      <c r="GV970" s="195"/>
      <c r="GW970" s="195"/>
      <c r="GX970" s="195"/>
      <c r="GY970" s="195"/>
      <c r="GZ970" s="195"/>
      <c r="HA970" s="195"/>
      <c r="HB970" s="195"/>
      <c r="HC970" s="195"/>
      <c r="HD970" s="195"/>
      <c r="HE970" s="195"/>
      <c r="HF970" s="195"/>
      <c r="HG970" s="195"/>
      <c r="HH970" s="195"/>
      <c r="HI970" s="195"/>
      <c r="HJ970" s="195"/>
      <c r="HK970" s="195"/>
      <c r="HL970" s="195"/>
      <c r="HM970" s="195"/>
      <c r="HN970" s="195"/>
      <c r="HO970" s="195"/>
      <c r="HP970" s="195"/>
      <c r="HQ970" s="195"/>
      <c r="HR970" s="195"/>
      <c r="HS970" s="195"/>
      <c r="HT970" s="195"/>
      <c r="HU970" s="195"/>
    </row>
    <row r="971" spans="1:229" s="198" customFormat="1" x14ac:dyDescent="0.25">
      <c r="A971" s="3"/>
      <c r="B971" s="4"/>
      <c r="C971" s="4"/>
      <c r="D971" s="3"/>
      <c r="E971" s="4"/>
      <c r="F971" s="4"/>
      <c r="G971" s="36"/>
      <c r="H971" s="36"/>
      <c r="I971" s="36"/>
      <c r="J971" s="196"/>
      <c r="K971" s="196"/>
      <c r="L971" s="197"/>
      <c r="M971" s="197"/>
      <c r="N971" s="197"/>
      <c r="O971" s="197"/>
      <c r="P971" s="197"/>
      <c r="Q971" s="197"/>
      <c r="R971" s="197"/>
      <c r="S971" s="197"/>
      <c r="T971" s="197"/>
      <c r="U971" s="197"/>
      <c r="V971" s="197"/>
      <c r="W971" s="197"/>
      <c r="X971" s="197"/>
      <c r="Y971" s="197"/>
      <c r="Z971" s="197"/>
      <c r="AA971" s="197"/>
      <c r="AB971" s="197"/>
      <c r="AC971" s="197"/>
      <c r="AD971" s="197"/>
      <c r="AE971" s="197"/>
      <c r="AF971" s="197"/>
      <c r="AG971" s="197"/>
      <c r="AH971" s="197"/>
      <c r="AI971" s="197"/>
      <c r="AJ971" s="197"/>
      <c r="AK971" s="197"/>
      <c r="AL971" s="197"/>
      <c r="AM971" s="197"/>
      <c r="AN971" s="197"/>
      <c r="AO971" s="197"/>
      <c r="AP971" s="197"/>
      <c r="AQ971" s="197"/>
      <c r="AR971" s="197"/>
      <c r="AS971" s="197"/>
      <c r="AT971" s="197"/>
      <c r="AU971" s="197"/>
      <c r="AV971" s="197"/>
      <c r="AW971" s="197"/>
      <c r="AX971" s="197"/>
      <c r="AY971" s="197"/>
      <c r="AZ971" s="197"/>
      <c r="BA971" s="197"/>
      <c r="BB971" s="197"/>
      <c r="BC971" s="197"/>
      <c r="BD971" s="197"/>
      <c r="BE971" s="197"/>
      <c r="BF971" s="197"/>
      <c r="BG971" s="197"/>
      <c r="BH971" s="197"/>
      <c r="BI971" s="197"/>
      <c r="BJ971" s="197"/>
      <c r="BK971" s="197"/>
      <c r="BL971" s="197"/>
      <c r="BM971" s="197"/>
      <c r="BN971" s="197"/>
      <c r="BO971" s="197"/>
      <c r="BP971" s="197"/>
      <c r="BQ971" s="197"/>
      <c r="BR971" s="197"/>
      <c r="BS971" s="197"/>
      <c r="BT971" s="195"/>
      <c r="BU971" s="195"/>
      <c r="BV971" s="195"/>
      <c r="BW971" s="195"/>
      <c r="BX971" s="197"/>
      <c r="BY971" s="197"/>
      <c r="BZ971" s="197"/>
      <c r="CA971" s="197"/>
      <c r="CB971" s="197"/>
      <c r="CC971" s="197"/>
      <c r="CD971" s="197"/>
      <c r="CE971" s="197"/>
      <c r="CF971" s="197"/>
      <c r="CG971" s="197"/>
      <c r="CH971" s="197"/>
      <c r="CI971" s="197"/>
      <c r="CJ971" s="197"/>
      <c r="CK971" s="197"/>
      <c r="CL971" s="197"/>
      <c r="CM971" s="197"/>
      <c r="CN971" s="197"/>
      <c r="CO971" s="197"/>
      <c r="CP971" s="197"/>
      <c r="CQ971" s="197"/>
      <c r="CR971" s="197"/>
      <c r="CS971" s="197"/>
      <c r="CT971" s="197"/>
      <c r="CU971" s="197"/>
      <c r="CV971" s="197"/>
      <c r="CW971" s="197"/>
      <c r="CX971" s="197"/>
      <c r="CY971" s="197"/>
      <c r="CZ971" s="197"/>
      <c r="DA971" s="197"/>
      <c r="DB971" s="197"/>
      <c r="DC971" s="197"/>
      <c r="DD971" s="197"/>
      <c r="DE971" s="197"/>
      <c r="DF971" s="197"/>
      <c r="DG971" s="197"/>
      <c r="DH971" s="197"/>
      <c r="DI971" s="197"/>
      <c r="DJ971" s="197"/>
      <c r="DK971" s="197"/>
      <c r="DL971" s="197"/>
      <c r="DM971" s="197"/>
      <c r="DN971" s="197"/>
      <c r="DO971" s="197"/>
      <c r="DP971" s="197"/>
      <c r="DQ971" s="197"/>
      <c r="DR971" s="197"/>
      <c r="DS971" s="197"/>
      <c r="DT971" s="197"/>
      <c r="DU971" s="197"/>
      <c r="DV971" s="197"/>
      <c r="DW971" s="197"/>
      <c r="DX971" s="197"/>
      <c r="DY971" s="197"/>
      <c r="DZ971" s="197"/>
      <c r="EA971" s="197"/>
      <c r="EB971" s="197"/>
      <c r="EC971" s="197"/>
      <c r="ED971" s="197"/>
      <c r="EE971" s="197"/>
      <c r="EF971" s="197"/>
      <c r="EG971" s="197"/>
      <c r="EH971" s="197"/>
      <c r="EI971" s="197"/>
      <c r="EJ971" s="197"/>
      <c r="EK971" s="197"/>
      <c r="EL971" s="197"/>
      <c r="EM971" s="197"/>
      <c r="EN971" s="197"/>
      <c r="EO971" s="197"/>
      <c r="EP971" s="197"/>
      <c r="EQ971" s="197"/>
      <c r="ER971" s="197"/>
      <c r="ES971" s="197"/>
      <c r="ET971" s="197"/>
      <c r="EU971" s="197"/>
      <c r="EV971" s="197"/>
      <c r="EW971" s="197"/>
      <c r="EX971" s="197"/>
      <c r="EY971" s="197"/>
      <c r="EZ971" s="197"/>
      <c r="FA971" s="197"/>
      <c r="FB971" s="197"/>
      <c r="FC971" s="197"/>
      <c r="FD971" s="197"/>
      <c r="FE971" s="197"/>
      <c r="FF971" s="197"/>
      <c r="FG971" s="197"/>
      <c r="FH971" s="197"/>
      <c r="FI971" s="197"/>
      <c r="FJ971" s="197"/>
      <c r="FK971" s="197"/>
      <c r="FL971" s="197"/>
      <c r="FM971" s="197"/>
      <c r="FN971" s="197"/>
      <c r="FO971" s="197"/>
      <c r="FP971" s="197"/>
      <c r="FQ971" s="197"/>
      <c r="FR971" s="197"/>
      <c r="FS971" s="197"/>
      <c r="FT971" s="197"/>
      <c r="FU971" s="197"/>
      <c r="FV971" s="197"/>
      <c r="FW971" s="197"/>
      <c r="FX971" s="197"/>
      <c r="FY971" s="197"/>
      <c r="FZ971" s="197"/>
      <c r="GA971" s="195"/>
      <c r="GB971" s="195"/>
      <c r="GC971" s="195"/>
      <c r="GD971" s="195"/>
      <c r="GE971" s="195"/>
      <c r="GF971" s="195"/>
      <c r="GG971" s="195"/>
      <c r="GH971" s="195"/>
      <c r="GI971" s="195"/>
      <c r="GJ971" s="195"/>
      <c r="GK971" s="195"/>
      <c r="GL971" s="195"/>
      <c r="GM971" s="195"/>
      <c r="GN971" s="195"/>
      <c r="GO971" s="195"/>
      <c r="GP971" s="195"/>
      <c r="GQ971" s="195"/>
      <c r="GR971" s="195"/>
      <c r="GS971" s="195"/>
      <c r="GT971" s="195"/>
      <c r="GU971" s="195"/>
      <c r="GV971" s="195"/>
      <c r="GW971" s="195"/>
      <c r="GX971" s="195"/>
      <c r="GY971" s="195"/>
      <c r="GZ971" s="195"/>
      <c r="HA971" s="195"/>
      <c r="HB971" s="195"/>
      <c r="HC971" s="195"/>
      <c r="HD971" s="195"/>
      <c r="HE971" s="195"/>
      <c r="HF971" s="195"/>
      <c r="HG971" s="195"/>
      <c r="HH971" s="195"/>
      <c r="HI971" s="195"/>
      <c r="HJ971" s="195"/>
      <c r="HK971" s="195"/>
      <c r="HL971" s="195"/>
      <c r="HM971" s="195"/>
      <c r="HN971" s="195"/>
      <c r="HO971" s="195"/>
      <c r="HP971" s="195"/>
      <c r="HQ971" s="195"/>
      <c r="HR971" s="195"/>
      <c r="HS971" s="195"/>
      <c r="HT971" s="195"/>
      <c r="HU971" s="195"/>
    </row>
    <row r="972" spans="1:229" s="198" customFormat="1" x14ac:dyDescent="0.25">
      <c r="A972" s="3"/>
      <c r="B972" s="4"/>
      <c r="C972" s="4"/>
      <c r="D972" s="3"/>
      <c r="E972" s="4"/>
      <c r="F972" s="4"/>
      <c r="G972" s="36"/>
      <c r="H972" s="36"/>
      <c r="I972" s="36"/>
      <c r="J972" s="196"/>
      <c r="K972" s="196"/>
      <c r="L972" s="197"/>
      <c r="M972" s="197"/>
      <c r="N972" s="197"/>
      <c r="O972" s="197"/>
      <c r="P972" s="197"/>
      <c r="Q972" s="197"/>
      <c r="R972" s="197"/>
      <c r="S972" s="197"/>
      <c r="T972" s="197"/>
      <c r="U972" s="197"/>
      <c r="V972" s="197"/>
      <c r="W972" s="197"/>
      <c r="X972" s="197"/>
      <c r="Y972" s="197"/>
      <c r="Z972" s="197"/>
      <c r="AA972" s="197"/>
      <c r="AB972" s="197"/>
      <c r="AC972" s="197"/>
      <c r="AD972" s="197"/>
      <c r="AE972" s="197"/>
      <c r="AF972" s="197"/>
      <c r="AG972" s="197"/>
      <c r="AH972" s="197"/>
      <c r="AI972" s="197"/>
      <c r="AJ972" s="197"/>
      <c r="AK972" s="197"/>
      <c r="AL972" s="197"/>
      <c r="AM972" s="197"/>
      <c r="AN972" s="197"/>
      <c r="AO972" s="197"/>
      <c r="AP972" s="197"/>
      <c r="AQ972" s="197"/>
      <c r="AR972" s="197"/>
      <c r="AS972" s="197"/>
      <c r="AT972" s="197"/>
      <c r="AU972" s="197"/>
      <c r="AV972" s="197"/>
      <c r="AW972" s="197"/>
      <c r="AX972" s="197"/>
      <c r="AY972" s="197"/>
      <c r="AZ972" s="197"/>
      <c r="BA972" s="197"/>
      <c r="BB972" s="197"/>
      <c r="BC972" s="197"/>
      <c r="BD972" s="197"/>
      <c r="BE972" s="197"/>
      <c r="BF972" s="197"/>
      <c r="BG972" s="197"/>
      <c r="BH972" s="197"/>
      <c r="BI972" s="197"/>
      <c r="BJ972" s="197"/>
      <c r="BK972" s="197"/>
      <c r="BL972" s="197"/>
      <c r="BM972" s="197"/>
      <c r="BN972" s="197"/>
      <c r="BO972" s="197"/>
      <c r="BP972" s="197"/>
      <c r="BQ972" s="197"/>
      <c r="BR972" s="197"/>
      <c r="BS972" s="197"/>
      <c r="BT972" s="195"/>
      <c r="BU972" s="195"/>
      <c r="BV972" s="195"/>
      <c r="BW972" s="195"/>
      <c r="BX972" s="197"/>
      <c r="BY972" s="197"/>
      <c r="BZ972" s="197"/>
      <c r="CA972" s="197"/>
      <c r="CB972" s="197"/>
      <c r="CC972" s="197"/>
      <c r="CD972" s="197"/>
      <c r="CE972" s="197"/>
      <c r="CF972" s="197"/>
      <c r="CG972" s="197"/>
      <c r="CH972" s="197"/>
      <c r="CI972" s="197"/>
      <c r="CJ972" s="197"/>
      <c r="CK972" s="197"/>
      <c r="CL972" s="197"/>
      <c r="CM972" s="197"/>
      <c r="CN972" s="197"/>
      <c r="CO972" s="197"/>
      <c r="CP972" s="197"/>
      <c r="CQ972" s="197"/>
      <c r="CR972" s="197"/>
      <c r="CS972" s="197"/>
      <c r="CT972" s="197"/>
      <c r="CU972" s="197"/>
      <c r="CV972" s="197"/>
      <c r="CW972" s="197"/>
      <c r="CX972" s="197"/>
      <c r="CY972" s="197"/>
      <c r="CZ972" s="197"/>
      <c r="DA972" s="197"/>
      <c r="DB972" s="197"/>
      <c r="DC972" s="197"/>
      <c r="DD972" s="197"/>
      <c r="DE972" s="197"/>
      <c r="DF972" s="197"/>
      <c r="DG972" s="197"/>
      <c r="DH972" s="197"/>
      <c r="DI972" s="197"/>
      <c r="DJ972" s="197"/>
      <c r="DK972" s="197"/>
      <c r="DL972" s="197"/>
      <c r="DM972" s="197"/>
      <c r="DN972" s="197"/>
      <c r="DO972" s="197"/>
      <c r="DP972" s="197"/>
      <c r="DQ972" s="197"/>
      <c r="DR972" s="197"/>
      <c r="DS972" s="197"/>
      <c r="DT972" s="197"/>
      <c r="DU972" s="197"/>
      <c r="DV972" s="197"/>
      <c r="DW972" s="197"/>
      <c r="DX972" s="197"/>
      <c r="DY972" s="197"/>
      <c r="DZ972" s="197"/>
      <c r="EA972" s="197"/>
      <c r="EB972" s="197"/>
      <c r="EC972" s="197"/>
      <c r="ED972" s="197"/>
      <c r="EE972" s="197"/>
      <c r="EF972" s="197"/>
      <c r="EG972" s="197"/>
      <c r="EH972" s="197"/>
      <c r="EI972" s="197"/>
      <c r="EJ972" s="197"/>
      <c r="EK972" s="197"/>
      <c r="EL972" s="197"/>
      <c r="EM972" s="197"/>
      <c r="EN972" s="197"/>
      <c r="EO972" s="197"/>
      <c r="EP972" s="197"/>
      <c r="EQ972" s="197"/>
      <c r="ER972" s="197"/>
      <c r="ES972" s="197"/>
      <c r="ET972" s="197"/>
      <c r="EU972" s="197"/>
      <c r="EV972" s="197"/>
      <c r="EW972" s="197"/>
      <c r="EX972" s="197"/>
      <c r="EY972" s="197"/>
      <c r="EZ972" s="197"/>
      <c r="FA972" s="197"/>
      <c r="FB972" s="197"/>
      <c r="FC972" s="197"/>
      <c r="FD972" s="197"/>
      <c r="FE972" s="197"/>
      <c r="FF972" s="197"/>
      <c r="FG972" s="197"/>
      <c r="FH972" s="197"/>
      <c r="FI972" s="197"/>
      <c r="FJ972" s="197"/>
      <c r="FK972" s="197"/>
      <c r="FL972" s="197"/>
      <c r="FM972" s="197"/>
      <c r="FN972" s="197"/>
      <c r="FO972" s="197"/>
      <c r="FP972" s="197"/>
      <c r="FQ972" s="197"/>
      <c r="FR972" s="197"/>
      <c r="FS972" s="197"/>
      <c r="FT972" s="197"/>
      <c r="FU972" s="197"/>
      <c r="FV972" s="197"/>
      <c r="FW972" s="197"/>
      <c r="FX972" s="197"/>
      <c r="FY972" s="197"/>
      <c r="FZ972" s="197"/>
      <c r="GA972" s="195"/>
      <c r="GB972" s="195"/>
      <c r="GC972" s="195"/>
      <c r="GD972" s="195"/>
      <c r="GE972" s="195"/>
      <c r="GF972" s="195"/>
      <c r="GG972" s="195"/>
      <c r="GH972" s="195"/>
      <c r="GI972" s="195"/>
      <c r="GJ972" s="195"/>
      <c r="GK972" s="195"/>
      <c r="GL972" s="195"/>
      <c r="GM972" s="195"/>
      <c r="GN972" s="195"/>
      <c r="GO972" s="195"/>
      <c r="GP972" s="195"/>
      <c r="GQ972" s="195"/>
      <c r="GR972" s="195"/>
      <c r="GS972" s="195"/>
      <c r="GT972" s="195"/>
      <c r="GU972" s="195"/>
      <c r="GV972" s="195"/>
      <c r="GW972" s="195"/>
      <c r="GX972" s="195"/>
      <c r="GY972" s="195"/>
      <c r="GZ972" s="195"/>
      <c r="HA972" s="195"/>
      <c r="HB972" s="195"/>
      <c r="HC972" s="195"/>
      <c r="HD972" s="195"/>
      <c r="HE972" s="195"/>
      <c r="HF972" s="195"/>
      <c r="HG972" s="195"/>
      <c r="HH972" s="195"/>
      <c r="HI972" s="195"/>
      <c r="HJ972" s="195"/>
      <c r="HK972" s="195"/>
      <c r="HL972" s="195"/>
      <c r="HM972" s="195"/>
      <c r="HN972" s="195"/>
      <c r="HO972" s="195"/>
      <c r="HP972" s="195"/>
      <c r="HQ972" s="195"/>
      <c r="HR972" s="195"/>
      <c r="HS972" s="195"/>
      <c r="HT972" s="195"/>
      <c r="HU972" s="195"/>
    </row>
    <row r="973" spans="1:229" s="198" customFormat="1" x14ac:dyDescent="0.25">
      <c r="A973" s="3"/>
      <c r="B973" s="4"/>
      <c r="C973" s="4"/>
      <c r="D973" s="3"/>
      <c r="E973" s="4"/>
      <c r="F973" s="4"/>
      <c r="G973" s="36"/>
      <c r="H973" s="36"/>
      <c r="I973" s="36"/>
      <c r="J973" s="196"/>
      <c r="K973" s="196"/>
      <c r="L973" s="197"/>
      <c r="M973" s="197"/>
      <c r="N973" s="197"/>
      <c r="O973" s="197"/>
      <c r="P973" s="197"/>
      <c r="Q973" s="197"/>
      <c r="R973" s="197"/>
      <c r="S973" s="197"/>
      <c r="T973" s="197"/>
      <c r="U973" s="197"/>
      <c r="V973" s="197"/>
      <c r="W973" s="197"/>
      <c r="X973" s="197"/>
      <c r="Y973" s="197"/>
      <c r="Z973" s="197"/>
      <c r="AA973" s="197"/>
      <c r="AB973" s="197"/>
      <c r="AC973" s="197"/>
      <c r="AD973" s="197"/>
      <c r="AE973" s="197"/>
      <c r="AF973" s="197"/>
      <c r="AG973" s="197"/>
      <c r="AH973" s="197"/>
      <c r="AI973" s="197"/>
      <c r="AJ973" s="197"/>
      <c r="AK973" s="197"/>
      <c r="AL973" s="197"/>
      <c r="AM973" s="197"/>
      <c r="AN973" s="197"/>
      <c r="AO973" s="197"/>
      <c r="AP973" s="197"/>
      <c r="AQ973" s="197"/>
      <c r="AR973" s="197"/>
      <c r="AS973" s="197"/>
      <c r="AT973" s="197"/>
      <c r="AU973" s="197"/>
      <c r="AV973" s="197"/>
      <c r="AW973" s="197"/>
      <c r="AX973" s="197"/>
      <c r="AY973" s="197"/>
      <c r="AZ973" s="197"/>
      <c r="BA973" s="197"/>
      <c r="BB973" s="197"/>
      <c r="BC973" s="197"/>
      <c r="BD973" s="197"/>
      <c r="BE973" s="197"/>
      <c r="BF973" s="197"/>
      <c r="BG973" s="197"/>
      <c r="BH973" s="197"/>
      <c r="BI973" s="197"/>
      <c r="BJ973" s="197"/>
      <c r="BK973" s="197"/>
      <c r="BL973" s="197"/>
      <c r="BM973" s="197"/>
      <c r="BN973" s="197"/>
      <c r="BO973" s="197"/>
      <c r="BP973" s="197"/>
      <c r="BQ973" s="197"/>
      <c r="BR973" s="197"/>
      <c r="BS973" s="197"/>
      <c r="BT973" s="195"/>
      <c r="BU973" s="195"/>
      <c r="BV973" s="195"/>
      <c r="BW973" s="195"/>
      <c r="BX973" s="197"/>
      <c r="BY973" s="197"/>
      <c r="BZ973" s="197"/>
      <c r="CA973" s="197"/>
      <c r="CB973" s="197"/>
      <c r="CC973" s="197"/>
      <c r="CD973" s="197"/>
      <c r="CE973" s="197"/>
      <c r="CF973" s="197"/>
      <c r="CG973" s="197"/>
      <c r="CH973" s="197"/>
      <c r="CI973" s="197"/>
      <c r="CJ973" s="197"/>
      <c r="CK973" s="197"/>
      <c r="CL973" s="197"/>
      <c r="CM973" s="197"/>
      <c r="CN973" s="197"/>
      <c r="CO973" s="197"/>
      <c r="CP973" s="197"/>
      <c r="CQ973" s="197"/>
      <c r="CR973" s="197"/>
      <c r="CS973" s="197"/>
      <c r="CT973" s="197"/>
      <c r="CU973" s="197"/>
      <c r="CV973" s="197"/>
      <c r="CW973" s="197"/>
      <c r="CX973" s="197"/>
      <c r="CY973" s="197"/>
      <c r="CZ973" s="197"/>
      <c r="DA973" s="197"/>
      <c r="DB973" s="197"/>
      <c r="DC973" s="197"/>
      <c r="DD973" s="197"/>
      <c r="DE973" s="197"/>
      <c r="DF973" s="197"/>
      <c r="DG973" s="197"/>
      <c r="DH973" s="197"/>
      <c r="DI973" s="197"/>
      <c r="DJ973" s="197"/>
      <c r="DK973" s="197"/>
      <c r="DL973" s="197"/>
      <c r="DM973" s="197"/>
      <c r="DN973" s="197"/>
      <c r="DO973" s="197"/>
      <c r="DP973" s="197"/>
      <c r="DQ973" s="197"/>
      <c r="DR973" s="197"/>
      <c r="DS973" s="197"/>
      <c r="DT973" s="197"/>
      <c r="DU973" s="197"/>
      <c r="DV973" s="197"/>
      <c r="DW973" s="197"/>
      <c r="DX973" s="197"/>
      <c r="DY973" s="197"/>
      <c r="DZ973" s="197"/>
      <c r="EA973" s="197"/>
      <c r="EB973" s="197"/>
      <c r="EC973" s="197"/>
      <c r="ED973" s="197"/>
      <c r="EE973" s="197"/>
      <c r="EF973" s="197"/>
      <c r="EG973" s="197"/>
      <c r="EH973" s="197"/>
      <c r="EI973" s="197"/>
      <c r="EJ973" s="197"/>
      <c r="EK973" s="197"/>
      <c r="EL973" s="197"/>
      <c r="EM973" s="197"/>
      <c r="EN973" s="197"/>
      <c r="EO973" s="197"/>
      <c r="EP973" s="197"/>
      <c r="EQ973" s="197"/>
      <c r="ER973" s="197"/>
      <c r="ES973" s="197"/>
      <c r="ET973" s="197"/>
      <c r="EU973" s="197"/>
      <c r="EV973" s="197"/>
      <c r="EW973" s="197"/>
      <c r="EX973" s="197"/>
      <c r="EY973" s="197"/>
      <c r="EZ973" s="197"/>
      <c r="FA973" s="197"/>
      <c r="FB973" s="197"/>
      <c r="FC973" s="197"/>
      <c r="FD973" s="197"/>
      <c r="FE973" s="197"/>
      <c r="FF973" s="197"/>
      <c r="FG973" s="197"/>
      <c r="FH973" s="197"/>
      <c r="FI973" s="197"/>
      <c r="FJ973" s="197"/>
      <c r="FK973" s="197"/>
      <c r="FL973" s="197"/>
      <c r="FM973" s="197"/>
      <c r="FN973" s="197"/>
      <c r="FO973" s="197"/>
      <c r="FP973" s="197"/>
      <c r="FQ973" s="197"/>
      <c r="FR973" s="197"/>
      <c r="FS973" s="197"/>
      <c r="FT973" s="197"/>
      <c r="FU973" s="197"/>
      <c r="FV973" s="197"/>
      <c r="FW973" s="197"/>
      <c r="FX973" s="197"/>
      <c r="FY973" s="197"/>
      <c r="FZ973" s="197"/>
      <c r="GA973" s="195"/>
      <c r="GB973" s="195"/>
      <c r="GC973" s="195"/>
      <c r="GD973" s="195"/>
      <c r="GE973" s="195"/>
      <c r="GF973" s="195"/>
      <c r="GG973" s="195"/>
      <c r="GH973" s="195"/>
      <c r="GI973" s="195"/>
      <c r="GJ973" s="195"/>
      <c r="GK973" s="195"/>
      <c r="GL973" s="195"/>
      <c r="GM973" s="195"/>
      <c r="GN973" s="195"/>
      <c r="GO973" s="195"/>
      <c r="GP973" s="195"/>
      <c r="GQ973" s="195"/>
      <c r="GR973" s="195"/>
      <c r="GS973" s="195"/>
      <c r="GT973" s="195"/>
      <c r="GU973" s="195"/>
      <c r="GV973" s="195"/>
      <c r="GW973" s="195"/>
      <c r="GX973" s="195"/>
      <c r="GY973" s="195"/>
      <c r="GZ973" s="195"/>
      <c r="HA973" s="195"/>
      <c r="HB973" s="195"/>
      <c r="HC973" s="195"/>
      <c r="HD973" s="195"/>
      <c r="HE973" s="195"/>
      <c r="HF973" s="195"/>
      <c r="HG973" s="195"/>
      <c r="HH973" s="195"/>
      <c r="HI973" s="195"/>
      <c r="HJ973" s="195"/>
      <c r="HK973" s="195"/>
      <c r="HL973" s="195"/>
      <c r="HM973" s="195"/>
      <c r="HN973" s="195"/>
      <c r="HO973" s="195"/>
      <c r="HP973" s="195"/>
      <c r="HQ973" s="195"/>
      <c r="HR973" s="195"/>
      <c r="HS973" s="195"/>
      <c r="HT973" s="195"/>
      <c r="HU973" s="195"/>
    </row>
    <row r="974" spans="1:229" s="198" customFormat="1" x14ac:dyDescent="0.25">
      <c r="A974" s="3"/>
      <c r="B974" s="4"/>
      <c r="C974" s="4"/>
      <c r="D974" s="3"/>
      <c r="E974" s="4"/>
      <c r="F974" s="4"/>
      <c r="G974" s="36"/>
      <c r="H974" s="36"/>
      <c r="I974" s="36"/>
      <c r="J974" s="196"/>
      <c r="K974" s="196"/>
      <c r="L974" s="197"/>
      <c r="M974" s="197"/>
      <c r="N974" s="197"/>
      <c r="O974" s="197"/>
      <c r="P974" s="197"/>
      <c r="Q974" s="197"/>
      <c r="R974" s="197"/>
      <c r="S974" s="197"/>
      <c r="T974" s="197"/>
      <c r="U974" s="197"/>
      <c r="V974" s="197"/>
      <c r="W974" s="197"/>
      <c r="X974" s="197"/>
      <c r="Y974" s="197"/>
      <c r="Z974" s="197"/>
      <c r="AA974" s="197"/>
      <c r="AB974" s="197"/>
      <c r="AC974" s="197"/>
      <c r="AD974" s="197"/>
      <c r="AE974" s="197"/>
      <c r="AF974" s="197"/>
      <c r="AG974" s="197"/>
      <c r="AH974" s="197"/>
      <c r="AI974" s="197"/>
      <c r="AJ974" s="197"/>
      <c r="AK974" s="197"/>
      <c r="AL974" s="197"/>
      <c r="AM974" s="197"/>
      <c r="AN974" s="197"/>
      <c r="AO974" s="197"/>
      <c r="AP974" s="197"/>
      <c r="AQ974" s="197"/>
      <c r="AR974" s="197"/>
      <c r="AS974" s="197"/>
      <c r="AT974" s="197"/>
      <c r="AU974" s="197"/>
      <c r="AV974" s="197"/>
      <c r="AW974" s="197"/>
      <c r="AX974" s="197"/>
      <c r="AY974" s="197"/>
      <c r="AZ974" s="197"/>
      <c r="BA974" s="197"/>
      <c r="BB974" s="197"/>
      <c r="BC974" s="197"/>
      <c r="BD974" s="197"/>
      <c r="BE974" s="197"/>
      <c r="BF974" s="197"/>
      <c r="BG974" s="197"/>
      <c r="BH974" s="197"/>
      <c r="BI974" s="197"/>
      <c r="BJ974" s="197"/>
      <c r="BK974" s="197"/>
      <c r="BL974" s="197"/>
      <c r="BM974" s="197"/>
      <c r="BN974" s="197"/>
      <c r="BO974" s="197"/>
      <c r="BP974" s="197"/>
      <c r="BQ974" s="197"/>
      <c r="BR974" s="197"/>
      <c r="BS974" s="197"/>
      <c r="BT974" s="195"/>
      <c r="BU974" s="195"/>
      <c r="BV974" s="195"/>
      <c r="BW974" s="195"/>
      <c r="BX974" s="197"/>
      <c r="BY974" s="197"/>
      <c r="BZ974" s="197"/>
      <c r="CA974" s="197"/>
      <c r="CB974" s="197"/>
      <c r="CC974" s="197"/>
      <c r="CD974" s="197"/>
      <c r="CE974" s="197"/>
      <c r="CF974" s="197"/>
      <c r="CG974" s="197"/>
      <c r="CH974" s="197"/>
      <c r="CI974" s="197"/>
      <c r="CJ974" s="197"/>
      <c r="CK974" s="197"/>
      <c r="CL974" s="197"/>
      <c r="CM974" s="197"/>
      <c r="CN974" s="197"/>
      <c r="CO974" s="197"/>
      <c r="CP974" s="197"/>
      <c r="CQ974" s="197"/>
      <c r="CR974" s="197"/>
      <c r="CS974" s="197"/>
      <c r="CT974" s="197"/>
      <c r="CU974" s="197"/>
      <c r="CV974" s="197"/>
      <c r="CW974" s="197"/>
      <c r="CX974" s="197"/>
      <c r="CY974" s="197"/>
      <c r="CZ974" s="197"/>
      <c r="DA974" s="197"/>
      <c r="DB974" s="197"/>
      <c r="DC974" s="197"/>
      <c r="DD974" s="197"/>
      <c r="DE974" s="197"/>
      <c r="DF974" s="197"/>
      <c r="DG974" s="197"/>
      <c r="DH974" s="197"/>
      <c r="DI974" s="197"/>
      <c r="DJ974" s="197"/>
      <c r="DK974" s="197"/>
      <c r="DL974" s="197"/>
      <c r="DM974" s="197"/>
      <c r="DN974" s="197"/>
      <c r="DO974" s="197"/>
      <c r="DP974" s="197"/>
      <c r="DQ974" s="197"/>
      <c r="DR974" s="197"/>
      <c r="DS974" s="197"/>
      <c r="DT974" s="197"/>
      <c r="DU974" s="197"/>
      <c r="DV974" s="197"/>
      <c r="DW974" s="197"/>
      <c r="DX974" s="197"/>
      <c r="DY974" s="197"/>
      <c r="DZ974" s="197"/>
      <c r="EA974" s="197"/>
      <c r="EB974" s="197"/>
      <c r="EC974" s="197"/>
      <c r="ED974" s="197"/>
      <c r="EE974" s="197"/>
      <c r="EF974" s="197"/>
      <c r="EG974" s="197"/>
      <c r="EH974" s="197"/>
      <c r="EI974" s="197"/>
      <c r="EJ974" s="197"/>
      <c r="EK974" s="197"/>
      <c r="EL974" s="197"/>
      <c r="EM974" s="197"/>
      <c r="EN974" s="197"/>
      <c r="EO974" s="197"/>
      <c r="EP974" s="197"/>
      <c r="EQ974" s="197"/>
      <c r="ER974" s="197"/>
      <c r="ES974" s="197"/>
      <c r="ET974" s="197"/>
      <c r="EU974" s="197"/>
      <c r="EV974" s="197"/>
      <c r="EW974" s="197"/>
      <c r="EX974" s="197"/>
      <c r="EY974" s="197"/>
      <c r="EZ974" s="197"/>
      <c r="FA974" s="197"/>
      <c r="FB974" s="197"/>
      <c r="FC974" s="197"/>
      <c r="FD974" s="197"/>
      <c r="FE974" s="197"/>
      <c r="FF974" s="197"/>
      <c r="FG974" s="197"/>
      <c r="FH974" s="197"/>
      <c r="FI974" s="197"/>
      <c r="FJ974" s="197"/>
      <c r="FK974" s="197"/>
      <c r="FL974" s="197"/>
      <c r="FM974" s="197"/>
      <c r="FN974" s="197"/>
      <c r="FO974" s="197"/>
      <c r="FP974" s="197"/>
      <c r="FQ974" s="197"/>
      <c r="FR974" s="197"/>
      <c r="FS974" s="197"/>
      <c r="FT974" s="197"/>
      <c r="FU974" s="197"/>
      <c r="FV974" s="197"/>
      <c r="FW974" s="197"/>
      <c r="FX974" s="197"/>
      <c r="FY974" s="197"/>
      <c r="FZ974" s="197"/>
      <c r="GA974" s="195"/>
      <c r="GB974" s="195"/>
      <c r="GC974" s="195"/>
      <c r="GD974" s="195"/>
      <c r="GE974" s="195"/>
      <c r="GF974" s="195"/>
      <c r="GG974" s="195"/>
      <c r="GH974" s="195"/>
      <c r="GI974" s="195"/>
      <c r="GJ974" s="195"/>
      <c r="GK974" s="195"/>
      <c r="GL974" s="195"/>
      <c r="GM974" s="195"/>
      <c r="GN974" s="195"/>
      <c r="GO974" s="195"/>
      <c r="GP974" s="195"/>
      <c r="GQ974" s="195"/>
      <c r="GR974" s="195"/>
      <c r="GS974" s="195"/>
      <c r="GT974" s="195"/>
      <c r="GU974" s="195"/>
      <c r="GV974" s="195"/>
      <c r="GW974" s="195"/>
      <c r="GX974" s="195"/>
      <c r="GY974" s="195"/>
      <c r="GZ974" s="195"/>
      <c r="HA974" s="195"/>
      <c r="HB974" s="195"/>
      <c r="HC974" s="195"/>
      <c r="HD974" s="195"/>
      <c r="HE974" s="195"/>
      <c r="HF974" s="195"/>
      <c r="HG974" s="195"/>
      <c r="HH974" s="195"/>
      <c r="HI974" s="195"/>
      <c r="HJ974" s="195"/>
      <c r="HK974" s="195"/>
      <c r="HL974" s="195"/>
      <c r="HM974" s="195"/>
      <c r="HN974" s="195"/>
      <c r="HO974" s="195"/>
      <c r="HP974" s="195"/>
      <c r="HQ974" s="195"/>
      <c r="HR974" s="195"/>
      <c r="HS974" s="195"/>
      <c r="HT974" s="195"/>
      <c r="HU974" s="195"/>
    </row>
    <row r="975" spans="1:229" s="198" customFormat="1" x14ac:dyDescent="0.25">
      <c r="A975" s="3"/>
      <c r="B975" s="4"/>
      <c r="C975" s="4"/>
      <c r="D975" s="3"/>
      <c r="E975" s="4"/>
      <c r="F975" s="4"/>
      <c r="G975" s="36"/>
      <c r="H975" s="36"/>
      <c r="I975" s="36"/>
      <c r="J975" s="196"/>
      <c r="K975" s="196"/>
      <c r="L975" s="197"/>
      <c r="M975" s="197"/>
      <c r="N975" s="197"/>
      <c r="O975" s="197"/>
      <c r="P975" s="197"/>
      <c r="Q975" s="197"/>
      <c r="R975" s="197"/>
      <c r="S975" s="197"/>
      <c r="T975" s="197"/>
      <c r="U975" s="197"/>
      <c r="V975" s="197"/>
      <c r="W975" s="197"/>
      <c r="X975" s="197"/>
      <c r="Y975" s="197"/>
      <c r="Z975" s="197"/>
      <c r="AA975" s="197"/>
      <c r="AB975" s="197"/>
      <c r="AC975" s="197"/>
      <c r="AD975" s="197"/>
      <c r="AE975" s="197"/>
      <c r="AF975" s="197"/>
      <c r="AG975" s="197"/>
      <c r="AH975" s="197"/>
      <c r="AI975" s="197"/>
      <c r="AJ975" s="197"/>
      <c r="AK975" s="197"/>
      <c r="AL975" s="197"/>
      <c r="AM975" s="197"/>
      <c r="AN975" s="197"/>
      <c r="AO975" s="197"/>
      <c r="AP975" s="197"/>
      <c r="AQ975" s="197"/>
      <c r="AR975" s="197"/>
      <c r="AS975" s="197"/>
      <c r="AT975" s="197"/>
      <c r="AU975" s="197"/>
      <c r="AV975" s="197"/>
      <c r="AW975" s="197"/>
      <c r="AX975" s="197"/>
      <c r="AY975" s="197"/>
      <c r="AZ975" s="197"/>
      <c r="BA975" s="197"/>
      <c r="BB975" s="197"/>
      <c r="BC975" s="197"/>
      <c r="BD975" s="197"/>
      <c r="BE975" s="197"/>
      <c r="BF975" s="197"/>
      <c r="BG975" s="197"/>
      <c r="BH975" s="197"/>
      <c r="BI975" s="197"/>
      <c r="BJ975" s="197"/>
      <c r="BK975" s="197"/>
      <c r="BL975" s="197"/>
      <c r="BM975" s="197"/>
      <c r="BN975" s="197"/>
      <c r="BO975" s="197"/>
      <c r="BP975" s="197"/>
      <c r="BQ975" s="197"/>
      <c r="BR975" s="197"/>
      <c r="BS975" s="197"/>
      <c r="BT975" s="195"/>
      <c r="BU975" s="195"/>
      <c r="BV975" s="195"/>
      <c r="BW975" s="195"/>
      <c r="BX975" s="197"/>
      <c r="BY975" s="197"/>
      <c r="BZ975" s="197"/>
      <c r="CA975" s="197"/>
      <c r="CB975" s="197"/>
      <c r="CC975" s="197"/>
      <c r="CD975" s="197"/>
      <c r="CE975" s="197"/>
      <c r="CF975" s="197"/>
      <c r="CG975" s="197"/>
      <c r="CH975" s="197"/>
      <c r="CI975" s="197"/>
      <c r="CJ975" s="197"/>
      <c r="CK975" s="197"/>
      <c r="CL975" s="197"/>
      <c r="CM975" s="197"/>
      <c r="CN975" s="197"/>
      <c r="CO975" s="197"/>
      <c r="CP975" s="197"/>
      <c r="CQ975" s="197"/>
      <c r="CR975" s="197"/>
      <c r="CS975" s="197"/>
      <c r="CT975" s="197"/>
      <c r="CU975" s="197"/>
      <c r="CV975" s="197"/>
      <c r="CW975" s="197"/>
      <c r="CX975" s="197"/>
      <c r="CY975" s="197"/>
      <c r="CZ975" s="197"/>
      <c r="DA975" s="197"/>
      <c r="DB975" s="197"/>
      <c r="DC975" s="197"/>
      <c r="DD975" s="197"/>
      <c r="DE975" s="197"/>
      <c r="DF975" s="197"/>
      <c r="DG975" s="197"/>
      <c r="DH975" s="197"/>
      <c r="DI975" s="197"/>
      <c r="DJ975" s="197"/>
      <c r="DK975" s="197"/>
      <c r="DL975" s="197"/>
      <c r="DM975" s="197"/>
      <c r="DN975" s="197"/>
      <c r="DO975" s="197"/>
      <c r="DP975" s="197"/>
      <c r="DQ975" s="197"/>
      <c r="DR975" s="197"/>
      <c r="DS975" s="197"/>
      <c r="DT975" s="197"/>
      <c r="DU975" s="197"/>
      <c r="DV975" s="197"/>
      <c r="DW975" s="197"/>
      <c r="DX975" s="197"/>
      <c r="DY975" s="197"/>
      <c r="DZ975" s="197"/>
      <c r="EA975" s="197"/>
      <c r="EB975" s="197"/>
      <c r="EC975" s="197"/>
      <c r="ED975" s="197"/>
      <c r="EE975" s="197"/>
      <c r="EF975" s="197"/>
      <c r="EG975" s="197"/>
      <c r="EH975" s="197"/>
      <c r="EI975" s="197"/>
      <c r="EJ975" s="197"/>
      <c r="EK975" s="197"/>
      <c r="EL975" s="197"/>
      <c r="EM975" s="197"/>
      <c r="EN975" s="197"/>
      <c r="EO975" s="197"/>
      <c r="EP975" s="197"/>
      <c r="EQ975" s="197"/>
      <c r="ER975" s="197"/>
      <c r="ES975" s="197"/>
      <c r="ET975" s="197"/>
      <c r="EU975" s="197"/>
      <c r="EV975" s="197"/>
      <c r="EW975" s="197"/>
      <c r="EX975" s="197"/>
      <c r="EY975" s="197"/>
      <c r="EZ975" s="197"/>
      <c r="FA975" s="197"/>
      <c r="FB975" s="197"/>
      <c r="FC975" s="197"/>
      <c r="FD975" s="197"/>
      <c r="FE975" s="197"/>
      <c r="FF975" s="197"/>
      <c r="FG975" s="197"/>
      <c r="FH975" s="197"/>
      <c r="FI975" s="197"/>
      <c r="FJ975" s="197"/>
      <c r="FK975" s="197"/>
      <c r="FL975" s="197"/>
      <c r="FM975" s="197"/>
      <c r="FN975" s="197"/>
      <c r="FO975" s="197"/>
      <c r="FP975" s="197"/>
      <c r="FQ975" s="197"/>
      <c r="FR975" s="197"/>
      <c r="FS975" s="197"/>
      <c r="FT975" s="197"/>
      <c r="FU975" s="197"/>
      <c r="FV975" s="197"/>
      <c r="FW975" s="197"/>
      <c r="FX975" s="197"/>
      <c r="FY975" s="197"/>
      <c r="FZ975" s="197"/>
      <c r="GA975" s="195"/>
      <c r="GB975" s="195"/>
      <c r="GC975" s="195"/>
      <c r="GD975" s="195"/>
      <c r="GE975" s="195"/>
      <c r="GF975" s="195"/>
      <c r="GG975" s="195"/>
      <c r="GH975" s="195"/>
      <c r="GI975" s="195"/>
      <c r="GJ975" s="195"/>
      <c r="GK975" s="195"/>
      <c r="GL975" s="195"/>
      <c r="GM975" s="195"/>
      <c r="GN975" s="195"/>
      <c r="GO975" s="195"/>
      <c r="GP975" s="195"/>
      <c r="GQ975" s="195"/>
      <c r="GR975" s="195"/>
      <c r="GS975" s="195"/>
      <c r="GT975" s="195"/>
      <c r="GU975" s="195"/>
      <c r="GV975" s="195"/>
      <c r="GW975" s="195"/>
      <c r="GX975" s="195"/>
      <c r="GY975" s="195"/>
      <c r="GZ975" s="195"/>
      <c r="HA975" s="195"/>
      <c r="HB975" s="195"/>
      <c r="HC975" s="195"/>
      <c r="HD975" s="195"/>
      <c r="HE975" s="195"/>
      <c r="HF975" s="195"/>
      <c r="HG975" s="195"/>
      <c r="HH975" s="195"/>
      <c r="HI975" s="195"/>
      <c r="HJ975" s="195"/>
      <c r="HK975" s="195"/>
      <c r="HL975" s="195"/>
      <c r="HM975" s="195"/>
      <c r="HN975" s="195"/>
      <c r="HO975" s="195"/>
      <c r="HP975" s="195"/>
      <c r="HQ975" s="195"/>
      <c r="HR975" s="195"/>
      <c r="HS975" s="195"/>
      <c r="HT975" s="195"/>
      <c r="HU975" s="195"/>
    </row>
    <row r="976" spans="1:229" s="198" customFormat="1" x14ac:dyDescent="0.25">
      <c r="A976" s="3"/>
      <c r="B976" s="4"/>
      <c r="C976" s="4"/>
      <c r="D976" s="3"/>
      <c r="E976" s="4"/>
      <c r="F976" s="4"/>
      <c r="G976" s="36"/>
      <c r="H976" s="36"/>
      <c r="I976" s="36"/>
      <c r="J976" s="196"/>
      <c r="K976" s="196"/>
      <c r="L976" s="197"/>
      <c r="M976" s="197"/>
      <c r="N976" s="197"/>
      <c r="O976" s="197"/>
      <c r="P976" s="197"/>
      <c r="Q976" s="197"/>
      <c r="R976" s="197"/>
      <c r="S976" s="197"/>
      <c r="T976" s="197"/>
      <c r="U976" s="197"/>
      <c r="V976" s="197"/>
      <c r="W976" s="197"/>
      <c r="X976" s="197"/>
      <c r="Y976" s="197"/>
      <c r="Z976" s="197"/>
      <c r="AA976" s="197"/>
      <c r="AB976" s="197"/>
      <c r="AC976" s="197"/>
      <c r="AD976" s="197"/>
      <c r="AE976" s="197"/>
      <c r="AF976" s="197"/>
      <c r="AG976" s="197"/>
      <c r="AH976" s="197"/>
      <c r="AI976" s="197"/>
      <c r="AJ976" s="197"/>
      <c r="AK976" s="197"/>
      <c r="AL976" s="197"/>
      <c r="AM976" s="197"/>
      <c r="AN976" s="197"/>
      <c r="AO976" s="197"/>
      <c r="AP976" s="197"/>
      <c r="AQ976" s="197"/>
      <c r="AR976" s="197"/>
      <c r="AS976" s="197"/>
      <c r="AT976" s="197"/>
      <c r="AU976" s="197"/>
      <c r="AV976" s="197"/>
      <c r="AW976" s="197"/>
      <c r="AX976" s="197"/>
      <c r="AY976" s="197"/>
      <c r="AZ976" s="197"/>
      <c r="BA976" s="197"/>
      <c r="BB976" s="197"/>
      <c r="BC976" s="197"/>
      <c r="BD976" s="197"/>
      <c r="BE976" s="197"/>
      <c r="BF976" s="197"/>
      <c r="BG976" s="197"/>
      <c r="BH976" s="197"/>
      <c r="BI976" s="197"/>
      <c r="BJ976" s="197"/>
      <c r="BK976" s="197"/>
      <c r="BL976" s="197"/>
      <c r="BM976" s="197"/>
      <c r="BN976" s="197"/>
      <c r="BO976" s="197"/>
      <c r="BP976" s="197"/>
      <c r="BQ976" s="197"/>
      <c r="BR976" s="197"/>
      <c r="BS976" s="197"/>
      <c r="BT976" s="195"/>
      <c r="BU976" s="195"/>
      <c r="BV976" s="195"/>
      <c r="BW976" s="195"/>
      <c r="BX976" s="197"/>
      <c r="BY976" s="197"/>
      <c r="BZ976" s="197"/>
      <c r="CA976" s="197"/>
      <c r="CB976" s="197"/>
      <c r="CC976" s="197"/>
      <c r="CD976" s="197"/>
      <c r="CE976" s="197"/>
      <c r="CF976" s="197"/>
      <c r="CG976" s="197"/>
      <c r="CH976" s="197"/>
      <c r="CI976" s="197"/>
      <c r="CJ976" s="197"/>
      <c r="CK976" s="197"/>
      <c r="CL976" s="197"/>
      <c r="CM976" s="197"/>
      <c r="CN976" s="197"/>
      <c r="CO976" s="197"/>
      <c r="CP976" s="197"/>
      <c r="CQ976" s="197"/>
      <c r="CR976" s="197"/>
      <c r="CS976" s="197"/>
      <c r="CT976" s="197"/>
      <c r="CU976" s="197"/>
      <c r="CV976" s="197"/>
      <c r="CW976" s="197"/>
      <c r="CX976" s="197"/>
      <c r="CY976" s="197"/>
      <c r="CZ976" s="197"/>
      <c r="DA976" s="197"/>
      <c r="DB976" s="197"/>
      <c r="DC976" s="197"/>
      <c r="DD976" s="197"/>
      <c r="DE976" s="197"/>
      <c r="DF976" s="197"/>
      <c r="DG976" s="197"/>
      <c r="DH976" s="197"/>
      <c r="DI976" s="197"/>
      <c r="DJ976" s="197"/>
      <c r="DK976" s="197"/>
      <c r="DL976" s="197"/>
      <c r="DM976" s="197"/>
      <c r="DN976" s="197"/>
      <c r="DO976" s="197"/>
      <c r="DP976" s="197"/>
      <c r="DQ976" s="197"/>
      <c r="DR976" s="197"/>
      <c r="DS976" s="197"/>
      <c r="DT976" s="197"/>
      <c r="DU976" s="197"/>
      <c r="DV976" s="197"/>
      <c r="DW976" s="197"/>
      <c r="DX976" s="197"/>
      <c r="DY976" s="197"/>
      <c r="DZ976" s="197"/>
      <c r="EA976" s="197"/>
      <c r="EB976" s="197"/>
      <c r="EC976" s="197"/>
      <c r="ED976" s="197"/>
      <c r="EE976" s="197"/>
      <c r="EF976" s="197"/>
      <c r="EG976" s="197"/>
      <c r="EH976" s="197"/>
      <c r="EI976" s="197"/>
      <c r="EJ976" s="197"/>
      <c r="EK976" s="197"/>
      <c r="EL976" s="197"/>
      <c r="EM976" s="197"/>
      <c r="EN976" s="197"/>
      <c r="EO976" s="197"/>
      <c r="EP976" s="197"/>
      <c r="EQ976" s="197"/>
      <c r="ER976" s="197"/>
      <c r="ES976" s="197"/>
      <c r="ET976" s="197"/>
      <c r="EU976" s="197"/>
      <c r="EV976" s="197"/>
      <c r="EW976" s="197"/>
      <c r="EX976" s="197"/>
      <c r="EY976" s="197"/>
      <c r="EZ976" s="197"/>
      <c r="FA976" s="197"/>
      <c r="FB976" s="197"/>
      <c r="FC976" s="197"/>
      <c r="FD976" s="197"/>
      <c r="FE976" s="197"/>
      <c r="FF976" s="197"/>
      <c r="FG976" s="197"/>
      <c r="FH976" s="197"/>
      <c r="FI976" s="197"/>
      <c r="FJ976" s="197"/>
      <c r="FK976" s="197"/>
      <c r="FL976" s="197"/>
      <c r="FM976" s="197"/>
      <c r="FN976" s="197"/>
      <c r="FO976" s="197"/>
      <c r="FP976" s="197"/>
      <c r="FQ976" s="197"/>
      <c r="FR976" s="197"/>
      <c r="FS976" s="197"/>
      <c r="FT976" s="197"/>
      <c r="FU976" s="197"/>
      <c r="FV976" s="197"/>
      <c r="FW976" s="197"/>
      <c r="FX976" s="197"/>
      <c r="FY976" s="197"/>
      <c r="FZ976" s="197"/>
      <c r="GA976" s="195"/>
      <c r="GB976" s="195"/>
      <c r="GC976" s="195"/>
      <c r="GD976" s="195"/>
      <c r="GE976" s="195"/>
      <c r="GF976" s="195"/>
      <c r="GG976" s="195"/>
      <c r="GH976" s="195"/>
      <c r="GI976" s="195"/>
      <c r="GJ976" s="195"/>
      <c r="GK976" s="195"/>
      <c r="GL976" s="195"/>
      <c r="GM976" s="195"/>
      <c r="GN976" s="195"/>
      <c r="GO976" s="195"/>
      <c r="GP976" s="195"/>
      <c r="GQ976" s="195"/>
      <c r="GR976" s="195"/>
      <c r="GS976" s="195"/>
      <c r="GT976" s="195"/>
      <c r="GU976" s="195"/>
      <c r="GV976" s="195"/>
      <c r="GW976" s="195"/>
      <c r="GX976" s="195"/>
      <c r="GY976" s="195"/>
      <c r="GZ976" s="195"/>
      <c r="HA976" s="195"/>
      <c r="HB976" s="195"/>
      <c r="HC976" s="195"/>
      <c r="HD976" s="195"/>
      <c r="HE976" s="195"/>
      <c r="HF976" s="195"/>
      <c r="HG976" s="195"/>
      <c r="HH976" s="195"/>
      <c r="HI976" s="195"/>
      <c r="HJ976" s="195"/>
      <c r="HK976" s="195"/>
      <c r="HL976" s="195"/>
      <c r="HM976" s="195"/>
      <c r="HN976" s="195"/>
      <c r="HO976" s="195"/>
      <c r="HP976" s="195"/>
      <c r="HQ976" s="195"/>
      <c r="HR976" s="195"/>
      <c r="HS976" s="195"/>
      <c r="HT976" s="195"/>
      <c r="HU976" s="195"/>
    </row>
    <row r="977" spans="1:229" s="198" customFormat="1" x14ac:dyDescent="0.25">
      <c r="A977" s="3"/>
      <c r="B977" s="4"/>
      <c r="C977" s="4"/>
      <c r="D977" s="3"/>
      <c r="E977" s="4"/>
      <c r="F977" s="4"/>
      <c r="G977" s="36"/>
      <c r="H977" s="36"/>
      <c r="I977" s="36"/>
      <c r="J977" s="196"/>
      <c r="K977" s="196"/>
      <c r="L977" s="197"/>
      <c r="M977" s="197"/>
      <c r="N977" s="197"/>
      <c r="O977" s="197"/>
      <c r="P977" s="197"/>
      <c r="Q977" s="197"/>
      <c r="R977" s="197"/>
      <c r="S977" s="197"/>
      <c r="T977" s="197"/>
      <c r="U977" s="197"/>
      <c r="V977" s="197"/>
      <c r="W977" s="197"/>
      <c r="X977" s="197"/>
      <c r="Y977" s="197"/>
      <c r="Z977" s="197"/>
      <c r="AA977" s="197"/>
      <c r="AB977" s="197"/>
      <c r="AC977" s="197"/>
      <c r="AD977" s="197"/>
      <c r="AE977" s="197"/>
      <c r="AF977" s="197"/>
      <c r="AG977" s="197"/>
      <c r="AH977" s="197"/>
      <c r="AI977" s="197"/>
      <c r="AJ977" s="197"/>
      <c r="AK977" s="197"/>
      <c r="AL977" s="197"/>
      <c r="AM977" s="197"/>
      <c r="AN977" s="197"/>
      <c r="AO977" s="197"/>
      <c r="AP977" s="197"/>
      <c r="AQ977" s="197"/>
      <c r="AR977" s="197"/>
      <c r="AS977" s="197"/>
      <c r="AT977" s="197"/>
      <c r="AU977" s="197"/>
      <c r="AV977" s="197"/>
      <c r="AW977" s="197"/>
      <c r="AX977" s="197"/>
      <c r="AY977" s="197"/>
      <c r="AZ977" s="197"/>
      <c r="BA977" s="197"/>
      <c r="BB977" s="197"/>
      <c r="BC977" s="197"/>
      <c r="BD977" s="197"/>
      <c r="BE977" s="197"/>
      <c r="BF977" s="197"/>
      <c r="BG977" s="197"/>
      <c r="BH977" s="197"/>
      <c r="BI977" s="197"/>
      <c r="BJ977" s="197"/>
      <c r="BK977" s="197"/>
      <c r="BL977" s="197"/>
      <c r="BM977" s="197"/>
      <c r="BN977" s="197"/>
      <c r="BO977" s="197"/>
      <c r="BP977" s="197"/>
      <c r="BQ977" s="197"/>
      <c r="BR977" s="197"/>
      <c r="BS977" s="197"/>
      <c r="BT977" s="195"/>
      <c r="BU977" s="195"/>
      <c r="BV977" s="195"/>
      <c r="BW977" s="195"/>
      <c r="BX977" s="197"/>
      <c r="BY977" s="197"/>
      <c r="BZ977" s="197"/>
      <c r="CA977" s="197"/>
      <c r="CB977" s="197"/>
      <c r="CC977" s="197"/>
      <c r="CD977" s="197"/>
      <c r="CE977" s="197"/>
      <c r="CF977" s="197"/>
      <c r="CG977" s="197"/>
      <c r="CH977" s="197"/>
      <c r="CI977" s="197"/>
      <c r="CJ977" s="197"/>
      <c r="CK977" s="197"/>
      <c r="CL977" s="197"/>
      <c r="CM977" s="197"/>
      <c r="CN977" s="197"/>
      <c r="CO977" s="197"/>
      <c r="CP977" s="197"/>
      <c r="CQ977" s="197"/>
      <c r="CR977" s="197"/>
      <c r="CS977" s="197"/>
      <c r="CT977" s="197"/>
      <c r="CU977" s="197"/>
      <c r="CV977" s="197"/>
      <c r="CW977" s="197"/>
      <c r="CX977" s="197"/>
      <c r="CY977" s="197"/>
      <c r="CZ977" s="197"/>
      <c r="DA977" s="197"/>
      <c r="DB977" s="197"/>
      <c r="DC977" s="197"/>
      <c r="DD977" s="197"/>
      <c r="DE977" s="197"/>
      <c r="DF977" s="197"/>
      <c r="DG977" s="197"/>
      <c r="DH977" s="197"/>
      <c r="DI977" s="197"/>
      <c r="DJ977" s="197"/>
      <c r="DK977" s="197"/>
      <c r="DL977" s="197"/>
      <c r="DM977" s="197"/>
      <c r="DN977" s="197"/>
      <c r="DO977" s="197"/>
      <c r="DP977" s="197"/>
      <c r="DQ977" s="197"/>
      <c r="DR977" s="197"/>
      <c r="DS977" s="197"/>
      <c r="DT977" s="197"/>
      <c r="DU977" s="197"/>
      <c r="DV977" s="197"/>
      <c r="DW977" s="197"/>
      <c r="DX977" s="197"/>
      <c r="DY977" s="197"/>
      <c r="DZ977" s="197"/>
      <c r="EA977" s="197"/>
      <c r="EB977" s="197"/>
      <c r="EC977" s="197"/>
      <c r="ED977" s="197"/>
      <c r="EE977" s="197"/>
      <c r="EF977" s="197"/>
      <c r="EG977" s="197"/>
      <c r="EH977" s="197"/>
      <c r="EI977" s="197"/>
      <c r="EJ977" s="197"/>
      <c r="EK977" s="197"/>
      <c r="EL977" s="197"/>
      <c r="EM977" s="197"/>
      <c r="EN977" s="197"/>
      <c r="EO977" s="197"/>
      <c r="EP977" s="197"/>
      <c r="EQ977" s="197"/>
      <c r="ER977" s="197"/>
      <c r="ES977" s="197"/>
      <c r="ET977" s="197"/>
      <c r="EU977" s="197"/>
      <c r="EV977" s="197"/>
      <c r="EW977" s="197"/>
      <c r="EX977" s="197"/>
      <c r="EY977" s="197"/>
      <c r="EZ977" s="197"/>
      <c r="FA977" s="197"/>
      <c r="FB977" s="197"/>
      <c r="FC977" s="197"/>
      <c r="FD977" s="197"/>
      <c r="FE977" s="197"/>
      <c r="FF977" s="197"/>
      <c r="FG977" s="197"/>
      <c r="FH977" s="197"/>
      <c r="FI977" s="197"/>
      <c r="FJ977" s="197"/>
      <c r="FK977" s="197"/>
      <c r="FL977" s="197"/>
      <c r="FM977" s="197"/>
      <c r="FN977" s="197"/>
      <c r="FO977" s="197"/>
      <c r="FP977" s="197"/>
      <c r="FQ977" s="197"/>
      <c r="FR977" s="197"/>
      <c r="FS977" s="197"/>
      <c r="FT977" s="197"/>
      <c r="FU977" s="197"/>
      <c r="FV977" s="197"/>
      <c r="FW977" s="197"/>
      <c r="FX977" s="197"/>
      <c r="FY977" s="197"/>
      <c r="FZ977" s="197"/>
      <c r="GA977" s="195"/>
      <c r="GB977" s="195"/>
      <c r="GC977" s="195"/>
      <c r="GD977" s="195"/>
      <c r="GE977" s="195"/>
      <c r="GF977" s="195"/>
      <c r="GG977" s="195"/>
      <c r="GH977" s="195"/>
      <c r="GI977" s="195"/>
      <c r="GJ977" s="195"/>
      <c r="GK977" s="195"/>
      <c r="GL977" s="195"/>
      <c r="GM977" s="195"/>
      <c r="GN977" s="195"/>
      <c r="GO977" s="195"/>
      <c r="GP977" s="195"/>
      <c r="GQ977" s="195"/>
      <c r="GR977" s="195"/>
      <c r="GS977" s="195"/>
      <c r="GT977" s="195"/>
      <c r="GU977" s="195"/>
      <c r="GV977" s="195"/>
      <c r="GW977" s="195"/>
      <c r="GX977" s="195"/>
      <c r="GY977" s="195"/>
      <c r="GZ977" s="195"/>
      <c r="HA977" s="195"/>
      <c r="HB977" s="195"/>
      <c r="HC977" s="195"/>
      <c r="HD977" s="195"/>
      <c r="HE977" s="195"/>
      <c r="HF977" s="195"/>
      <c r="HG977" s="195"/>
      <c r="HH977" s="195"/>
      <c r="HI977" s="195"/>
      <c r="HJ977" s="195"/>
      <c r="HK977" s="195"/>
      <c r="HL977" s="195"/>
      <c r="HM977" s="195"/>
      <c r="HN977" s="195"/>
      <c r="HO977" s="195"/>
      <c r="HP977" s="195"/>
      <c r="HQ977" s="195"/>
      <c r="HR977" s="195"/>
      <c r="HS977" s="195"/>
      <c r="HT977" s="195"/>
      <c r="HU977" s="195"/>
    </row>
    <row r="978" spans="1:229" s="198" customFormat="1" x14ac:dyDescent="0.25">
      <c r="A978" s="3"/>
      <c r="B978" s="4"/>
      <c r="C978" s="4"/>
      <c r="D978" s="3"/>
      <c r="E978" s="4"/>
      <c r="F978" s="4"/>
      <c r="G978" s="36"/>
      <c r="H978" s="36"/>
      <c r="I978" s="36"/>
      <c r="J978" s="196"/>
      <c r="K978" s="196"/>
      <c r="L978" s="197"/>
      <c r="M978" s="197"/>
      <c r="N978" s="197"/>
      <c r="O978" s="197"/>
      <c r="P978" s="197"/>
      <c r="Q978" s="197"/>
      <c r="R978" s="197"/>
      <c r="S978" s="197"/>
      <c r="T978" s="197"/>
      <c r="U978" s="197"/>
      <c r="V978" s="197"/>
      <c r="W978" s="197"/>
      <c r="X978" s="197"/>
      <c r="Y978" s="197"/>
      <c r="Z978" s="197"/>
      <c r="AA978" s="197"/>
      <c r="AB978" s="197"/>
      <c r="AC978" s="197"/>
      <c r="AD978" s="197"/>
      <c r="AE978" s="197"/>
      <c r="AF978" s="197"/>
      <c r="AG978" s="197"/>
      <c r="AH978" s="197"/>
      <c r="AI978" s="197"/>
      <c r="AJ978" s="197"/>
      <c r="AK978" s="197"/>
      <c r="AL978" s="197"/>
      <c r="AM978" s="197"/>
      <c r="AN978" s="197"/>
      <c r="AO978" s="197"/>
      <c r="AP978" s="197"/>
      <c r="AQ978" s="197"/>
      <c r="AR978" s="197"/>
      <c r="AS978" s="197"/>
      <c r="AT978" s="197"/>
      <c r="AU978" s="197"/>
      <c r="AV978" s="197"/>
      <c r="AW978" s="197"/>
      <c r="AX978" s="197"/>
      <c r="AY978" s="197"/>
      <c r="AZ978" s="197"/>
      <c r="BA978" s="197"/>
      <c r="BB978" s="197"/>
      <c r="BC978" s="197"/>
      <c r="BD978" s="197"/>
      <c r="BE978" s="197"/>
      <c r="BF978" s="197"/>
      <c r="BG978" s="197"/>
      <c r="BH978" s="197"/>
      <c r="BI978" s="197"/>
      <c r="BJ978" s="197"/>
      <c r="BK978" s="197"/>
      <c r="BL978" s="197"/>
      <c r="BM978" s="197"/>
      <c r="BN978" s="197"/>
      <c r="BO978" s="197"/>
      <c r="BP978" s="197"/>
      <c r="BQ978" s="197"/>
      <c r="BR978" s="197"/>
      <c r="BS978" s="197"/>
      <c r="BT978" s="195"/>
      <c r="BU978" s="195"/>
      <c r="BV978" s="195"/>
      <c r="BW978" s="195"/>
      <c r="BX978" s="197"/>
      <c r="BY978" s="197"/>
      <c r="BZ978" s="197"/>
      <c r="CA978" s="197"/>
      <c r="CB978" s="197"/>
      <c r="CC978" s="197"/>
      <c r="CD978" s="197"/>
      <c r="CE978" s="197"/>
      <c r="CF978" s="197"/>
      <c r="CG978" s="197"/>
      <c r="CH978" s="197"/>
      <c r="CI978" s="197"/>
      <c r="CJ978" s="197"/>
      <c r="CK978" s="197"/>
      <c r="CL978" s="197"/>
      <c r="CM978" s="197"/>
      <c r="CN978" s="197"/>
      <c r="CO978" s="197"/>
      <c r="CP978" s="197"/>
      <c r="CQ978" s="197"/>
      <c r="CR978" s="197"/>
      <c r="CS978" s="197"/>
      <c r="CT978" s="197"/>
      <c r="CU978" s="197"/>
      <c r="CV978" s="197"/>
      <c r="CW978" s="197"/>
      <c r="CX978" s="197"/>
      <c r="CY978" s="197"/>
      <c r="CZ978" s="197"/>
      <c r="DA978" s="197"/>
      <c r="DB978" s="197"/>
      <c r="DC978" s="197"/>
      <c r="DD978" s="197"/>
      <c r="DE978" s="197"/>
      <c r="DF978" s="197"/>
      <c r="DG978" s="197"/>
      <c r="DH978" s="197"/>
      <c r="DI978" s="197"/>
      <c r="DJ978" s="197"/>
      <c r="DK978" s="197"/>
      <c r="DL978" s="197"/>
      <c r="DM978" s="197"/>
      <c r="DN978" s="197"/>
      <c r="DO978" s="197"/>
      <c r="DP978" s="197"/>
      <c r="DQ978" s="197"/>
      <c r="DR978" s="197"/>
      <c r="DS978" s="197"/>
      <c r="DT978" s="197"/>
      <c r="DU978" s="197"/>
      <c r="DV978" s="197"/>
      <c r="DW978" s="197"/>
      <c r="DX978" s="197"/>
      <c r="DY978" s="197"/>
      <c r="DZ978" s="197"/>
      <c r="EA978" s="197"/>
      <c r="EB978" s="197"/>
      <c r="EC978" s="197"/>
      <c r="ED978" s="197"/>
      <c r="EE978" s="197"/>
      <c r="EF978" s="197"/>
      <c r="EG978" s="197"/>
      <c r="EH978" s="197"/>
      <c r="EI978" s="197"/>
      <c r="EJ978" s="197"/>
      <c r="EK978" s="197"/>
      <c r="EL978" s="197"/>
      <c r="EM978" s="197"/>
      <c r="EN978" s="197"/>
      <c r="EO978" s="197"/>
      <c r="EP978" s="197"/>
      <c r="EQ978" s="197"/>
      <c r="ER978" s="197"/>
      <c r="ES978" s="197"/>
      <c r="ET978" s="197"/>
      <c r="EU978" s="197"/>
      <c r="EV978" s="197"/>
      <c r="EW978" s="197"/>
      <c r="EX978" s="197"/>
      <c r="EY978" s="197"/>
      <c r="EZ978" s="197"/>
      <c r="FA978" s="197"/>
      <c r="FB978" s="197"/>
      <c r="FC978" s="197"/>
      <c r="FD978" s="197"/>
      <c r="FE978" s="197"/>
      <c r="FF978" s="197"/>
      <c r="FG978" s="197"/>
      <c r="FH978" s="197"/>
      <c r="FI978" s="197"/>
      <c r="FJ978" s="197"/>
      <c r="FK978" s="197"/>
      <c r="FL978" s="197"/>
      <c r="FM978" s="197"/>
      <c r="FN978" s="197"/>
      <c r="FO978" s="197"/>
      <c r="FP978" s="197"/>
      <c r="FQ978" s="197"/>
      <c r="FR978" s="197"/>
      <c r="FS978" s="197"/>
      <c r="FT978" s="197"/>
      <c r="FU978" s="197"/>
      <c r="FV978" s="197"/>
      <c r="FW978" s="197"/>
      <c r="FX978" s="197"/>
      <c r="FY978" s="197"/>
      <c r="FZ978" s="197"/>
      <c r="GA978" s="195"/>
      <c r="GB978" s="195"/>
      <c r="GC978" s="195"/>
      <c r="GD978" s="195"/>
      <c r="GE978" s="195"/>
      <c r="GF978" s="195"/>
      <c r="GG978" s="195"/>
      <c r="GH978" s="195"/>
      <c r="GI978" s="195"/>
      <c r="GJ978" s="195"/>
      <c r="GK978" s="195"/>
      <c r="GL978" s="195"/>
      <c r="GM978" s="195"/>
      <c r="GN978" s="195"/>
      <c r="GO978" s="195"/>
      <c r="GP978" s="195"/>
      <c r="GQ978" s="195"/>
      <c r="GR978" s="195"/>
      <c r="GS978" s="195"/>
      <c r="GT978" s="195"/>
      <c r="GU978" s="195"/>
      <c r="GV978" s="195"/>
      <c r="GW978" s="195"/>
      <c r="GX978" s="195"/>
      <c r="GY978" s="195"/>
      <c r="GZ978" s="195"/>
      <c r="HA978" s="195"/>
      <c r="HB978" s="195"/>
      <c r="HC978" s="195"/>
      <c r="HD978" s="195"/>
      <c r="HE978" s="195"/>
      <c r="HF978" s="195"/>
      <c r="HG978" s="195"/>
      <c r="HH978" s="195"/>
      <c r="HI978" s="195"/>
      <c r="HJ978" s="195"/>
      <c r="HK978" s="195"/>
      <c r="HL978" s="195"/>
      <c r="HM978" s="195"/>
      <c r="HN978" s="195"/>
      <c r="HO978" s="195"/>
      <c r="HP978" s="195"/>
      <c r="HQ978" s="195"/>
      <c r="HR978" s="195"/>
      <c r="HS978" s="195"/>
      <c r="HT978" s="195"/>
      <c r="HU978" s="195"/>
    </row>
    <row r="979" spans="1:229" s="198" customFormat="1" x14ac:dyDescent="0.25">
      <c r="A979" s="3"/>
      <c r="B979" s="4"/>
      <c r="C979" s="4"/>
      <c r="D979" s="3"/>
      <c r="E979" s="4"/>
      <c r="F979" s="4"/>
      <c r="G979" s="36"/>
      <c r="H979" s="36"/>
      <c r="I979" s="36"/>
      <c r="J979" s="196"/>
      <c r="K979" s="196"/>
      <c r="L979" s="197"/>
      <c r="M979" s="197"/>
      <c r="N979" s="197"/>
      <c r="O979" s="197"/>
      <c r="P979" s="197"/>
      <c r="Q979" s="197"/>
      <c r="R979" s="197"/>
      <c r="S979" s="197"/>
      <c r="T979" s="197"/>
      <c r="U979" s="197"/>
      <c r="V979" s="197"/>
      <c r="W979" s="197"/>
      <c r="X979" s="197"/>
      <c r="Y979" s="197"/>
      <c r="Z979" s="197"/>
      <c r="AA979" s="197"/>
      <c r="AB979" s="197"/>
      <c r="AC979" s="197"/>
      <c r="AD979" s="197"/>
      <c r="AE979" s="197"/>
      <c r="AF979" s="197"/>
      <c r="AG979" s="197"/>
      <c r="AH979" s="197"/>
      <c r="AI979" s="197"/>
      <c r="AJ979" s="197"/>
      <c r="AK979" s="197"/>
      <c r="AL979" s="197"/>
      <c r="AM979" s="197"/>
      <c r="AN979" s="197"/>
      <c r="AO979" s="197"/>
      <c r="AP979" s="197"/>
      <c r="AQ979" s="197"/>
      <c r="AR979" s="197"/>
      <c r="AS979" s="197"/>
      <c r="AT979" s="197"/>
      <c r="AU979" s="197"/>
      <c r="AV979" s="197"/>
      <c r="AW979" s="197"/>
      <c r="AX979" s="197"/>
      <c r="AY979" s="197"/>
      <c r="AZ979" s="197"/>
      <c r="BA979" s="197"/>
      <c r="BB979" s="197"/>
      <c r="BC979" s="197"/>
      <c r="BD979" s="197"/>
      <c r="BE979" s="197"/>
      <c r="BF979" s="197"/>
      <c r="BG979" s="197"/>
      <c r="BH979" s="197"/>
      <c r="BI979" s="197"/>
      <c r="BJ979" s="197"/>
      <c r="BK979" s="197"/>
      <c r="BL979" s="197"/>
      <c r="BM979" s="197"/>
      <c r="BN979" s="197"/>
      <c r="BO979" s="197"/>
      <c r="BP979" s="197"/>
      <c r="BQ979" s="197"/>
      <c r="BR979" s="197"/>
      <c r="BS979" s="197"/>
      <c r="BT979" s="195"/>
      <c r="BU979" s="195"/>
      <c r="BV979" s="195"/>
      <c r="BW979" s="195"/>
      <c r="BX979" s="197"/>
      <c r="BY979" s="197"/>
      <c r="BZ979" s="197"/>
      <c r="CA979" s="197"/>
      <c r="CB979" s="197"/>
      <c r="CC979" s="197"/>
      <c r="CD979" s="197"/>
      <c r="CE979" s="197"/>
      <c r="CF979" s="197"/>
      <c r="CG979" s="197"/>
      <c r="CH979" s="197"/>
      <c r="CI979" s="197"/>
      <c r="CJ979" s="197"/>
      <c r="CK979" s="197"/>
      <c r="CL979" s="197"/>
      <c r="CM979" s="197"/>
      <c r="CN979" s="197"/>
      <c r="CO979" s="197"/>
      <c r="CP979" s="197"/>
      <c r="CQ979" s="197"/>
      <c r="CR979" s="197"/>
      <c r="CS979" s="197"/>
      <c r="CT979" s="197"/>
      <c r="CU979" s="197"/>
      <c r="CV979" s="197"/>
      <c r="CW979" s="197"/>
      <c r="CX979" s="197"/>
      <c r="CY979" s="197"/>
      <c r="CZ979" s="197"/>
      <c r="DA979" s="197"/>
      <c r="DB979" s="197"/>
      <c r="DC979" s="197"/>
      <c r="DD979" s="197"/>
      <c r="DE979" s="197"/>
      <c r="DF979" s="197"/>
      <c r="DG979" s="197"/>
      <c r="DH979" s="197"/>
      <c r="DI979" s="197"/>
      <c r="DJ979" s="197"/>
      <c r="DK979" s="197"/>
      <c r="DL979" s="197"/>
      <c r="DM979" s="197"/>
      <c r="DN979" s="197"/>
      <c r="DO979" s="197"/>
      <c r="DP979" s="197"/>
      <c r="DQ979" s="197"/>
      <c r="DR979" s="197"/>
      <c r="DS979" s="197"/>
      <c r="DT979" s="197"/>
      <c r="DU979" s="197"/>
      <c r="DV979" s="197"/>
      <c r="DW979" s="197"/>
      <c r="DX979" s="197"/>
      <c r="DY979" s="197"/>
      <c r="DZ979" s="197"/>
      <c r="EA979" s="197"/>
      <c r="EB979" s="197"/>
      <c r="EC979" s="197"/>
      <c r="ED979" s="197"/>
      <c r="EE979" s="197"/>
      <c r="EF979" s="197"/>
      <c r="EG979" s="197"/>
      <c r="EH979" s="197"/>
      <c r="EI979" s="197"/>
      <c r="EJ979" s="197"/>
      <c r="EK979" s="197"/>
      <c r="EL979" s="197"/>
      <c r="EM979" s="197"/>
      <c r="EN979" s="197"/>
      <c r="EO979" s="197"/>
      <c r="EP979" s="197"/>
      <c r="EQ979" s="197"/>
      <c r="ER979" s="197"/>
      <c r="ES979" s="197"/>
      <c r="ET979" s="197"/>
      <c r="EU979" s="197"/>
      <c r="EV979" s="197"/>
      <c r="EW979" s="197"/>
      <c r="EX979" s="197"/>
      <c r="EY979" s="197"/>
      <c r="EZ979" s="197"/>
      <c r="FA979" s="197"/>
      <c r="FB979" s="197"/>
      <c r="FC979" s="197"/>
      <c r="FD979" s="197"/>
      <c r="FE979" s="197"/>
      <c r="FF979" s="197"/>
      <c r="FG979" s="197"/>
      <c r="FH979" s="197"/>
      <c r="FI979" s="197"/>
      <c r="FJ979" s="197"/>
      <c r="FK979" s="197"/>
      <c r="FL979" s="197"/>
      <c r="FM979" s="197"/>
      <c r="FN979" s="197"/>
      <c r="FO979" s="197"/>
      <c r="FP979" s="197"/>
      <c r="FQ979" s="197"/>
      <c r="FR979" s="197"/>
      <c r="FS979" s="197"/>
      <c r="FT979" s="197"/>
      <c r="FU979" s="197"/>
      <c r="FV979" s="197"/>
      <c r="FW979" s="197"/>
      <c r="FX979" s="197"/>
      <c r="FY979" s="197"/>
      <c r="FZ979" s="197"/>
      <c r="GA979" s="195"/>
      <c r="GB979" s="195"/>
      <c r="GC979" s="195"/>
      <c r="GD979" s="195"/>
      <c r="GE979" s="195"/>
      <c r="GF979" s="195"/>
      <c r="GG979" s="195"/>
      <c r="GH979" s="195"/>
      <c r="GI979" s="195"/>
      <c r="GJ979" s="195"/>
      <c r="GK979" s="195"/>
      <c r="GL979" s="195"/>
      <c r="GM979" s="195"/>
      <c r="GN979" s="195"/>
      <c r="GO979" s="195"/>
      <c r="GP979" s="195"/>
      <c r="GQ979" s="195"/>
      <c r="GR979" s="195"/>
      <c r="GS979" s="195"/>
      <c r="GT979" s="195"/>
      <c r="GU979" s="195"/>
      <c r="GV979" s="195"/>
      <c r="GW979" s="195"/>
      <c r="GX979" s="195"/>
      <c r="GY979" s="195"/>
      <c r="GZ979" s="195"/>
      <c r="HA979" s="195"/>
      <c r="HB979" s="195"/>
      <c r="HC979" s="195"/>
      <c r="HD979" s="195"/>
      <c r="HE979" s="195"/>
      <c r="HF979" s="195"/>
      <c r="HG979" s="195"/>
      <c r="HH979" s="195"/>
      <c r="HI979" s="195"/>
      <c r="HJ979" s="195"/>
      <c r="HK979" s="195"/>
      <c r="HL979" s="195"/>
      <c r="HM979" s="195"/>
      <c r="HN979" s="195"/>
      <c r="HO979" s="195"/>
      <c r="HP979" s="195"/>
      <c r="HQ979" s="195"/>
      <c r="HR979" s="195"/>
      <c r="HS979" s="195"/>
      <c r="HT979" s="195"/>
      <c r="HU979" s="195"/>
    </row>
    <row r="980" spans="1:229" s="198" customFormat="1" x14ac:dyDescent="0.25">
      <c r="A980" s="3"/>
      <c r="B980" s="4"/>
      <c r="C980" s="4"/>
      <c r="D980" s="3"/>
      <c r="E980" s="4"/>
      <c r="F980" s="4"/>
      <c r="G980" s="36"/>
      <c r="H980" s="36"/>
      <c r="I980" s="36"/>
      <c r="J980" s="196"/>
      <c r="K980" s="196"/>
      <c r="L980" s="197"/>
      <c r="M980" s="197"/>
      <c r="N980" s="197"/>
      <c r="O980" s="197"/>
      <c r="P980" s="197"/>
      <c r="Q980" s="197"/>
      <c r="R980" s="197"/>
      <c r="S980" s="197"/>
      <c r="T980" s="197"/>
      <c r="U980" s="197"/>
      <c r="V980" s="197"/>
      <c r="W980" s="197"/>
      <c r="X980" s="197"/>
      <c r="Y980" s="197"/>
      <c r="Z980" s="197"/>
      <c r="AA980" s="197"/>
      <c r="AB980" s="197"/>
      <c r="AC980" s="197"/>
      <c r="AD980" s="197"/>
      <c r="AE980" s="197"/>
      <c r="AF980" s="197"/>
      <c r="AG980" s="197"/>
      <c r="AH980" s="197"/>
      <c r="AI980" s="197"/>
      <c r="AJ980" s="197"/>
      <c r="AK980" s="197"/>
      <c r="AL980" s="197"/>
      <c r="AM980" s="197"/>
      <c r="AN980" s="197"/>
      <c r="AO980" s="197"/>
      <c r="AP980" s="197"/>
      <c r="AQ980" s="197"/>
      <c r="AR980" s="197"/>
      <c r="AS980" s="197"/>
      <c r="AT980" s="197"/>
      <c r="AU980" s="197"/>
      <c r="AV980" s="197"/>
      <c r="AW980" s="197"/>
      <c r="AX980" s="197"/>
      <c r="AY980" s="197"/>
      <c r="AZ980" s="197"/>
      <c r="BA980" s="197"/>
      <c r="BB980" s="197"/>
      <c r="BC980" s="197"/>
      <c r="BD980" s="197"/>
      <c r="BE980" s="197"/>
      <c r="BF980" s="197"/>
      <c r="BG980" s="197"/>
      <c r="BH980" s="197"/>
      <c r="BI980" s="197"/>
      <c r="BJ980" s="197"/>
      <c r="BK980" s="197"/>
      <c r="BL980" s="197"/>
      <c r="BM980" s="197"/>
      <c r="BN980" s="197"/>
      <c r="BO980" s="197"/>
      <c r="BP980" s="197"/>
      <c r="BQ980" s="197"/>
      <c r="BR980" s="197"/>
      <c r="BS980" s="197"/>
      <c r="BT980" s="195"/>
      <c r="BU980" s="195"/>
      <c r="BV980" s="195"/>
      <c r="BW980" s="195"/>
      <c r="BX980" s="197"/>
      <c r="BY980" s="197"/>
      <c r="BZ980" s="197"/>
      <c r="CA980" s="197"/>
      <c r="CB980" s="197"/>
      <c r="CC980" s="197"/>
      <c r="CD980" s="197"/>
      <c r="CE980" s="197"/>
      <c r="CF980" s="197"/>
      <c r="CG980" s="197"/>
      <c r="CH980" s="197"/>
      <c r="CI980" s="197"/>
      <c r="CJ980" s="197"/>
      <c r="CK980" s="197"/>
      <c r="CL980" s="197"/>
      <c r="CM980" s="197"/>
      <c r="CN980" s="197"/>
      <c r="CO980" s="197"/>
      <c r="CP980" s="197"/>
      <c r="CQ980" s="197"/>
      <c r="CR980" s="197"/>
      <c r="CS980" s="197"/>
      <c r="CT980" s="197"/>
      <c r="CU980" s="197"/>
      <c r="CV980" s="197"/>
      <c r="CW980" s="197"/>
      <c r="CX980" s="197"/>
      <c r="CY980" s="197"/>
      <c r="CZ980" s="197"/>
      <c r="DA980" s="197"/>
      <c r="DB980" s="197"/>
      <c r="DC980" s="197"/>
      <c r="DD980" s="197"/>
      <c r="DE980" s="197"/>
      <c r="DF980" s="197"/>
      <c r="DG980" s="197"/>
      <c r="DH980" s="197"/>
      <c r="DI980" s="197"/>
      <c r="DJ980" s="197"/>
      <c r="DK980" s="197"/>
      <c r="DL980" s="197"/>
      <c r="DM980" s="197"/>
      <c r="DN980" s="197"/>
      <c r="DO980" s="197"/>
      <c r="DP980" s="197"/>
      <c r="DQ980" s="197"/>
      <c r="DR980" s="197"/>
      <c r="DS980" s="197"/>
      <c r="DT980" s="197"/>
      <c r="DU980" s="197"/>
      <c r="DV980" s="197"/>
      <c r="DW980" s="197"/>
      <c r="DX980" s="197"/>
      <c r="DY980" s="197"/>
      <c r="DZ980" s="197"/>
      <c r="EA980" s="197"/>
      <c r="EB980" s="197"/>
      <c r="EC980" s="197"/>
      <c r="ED980" s="197"/>
      <c r="EE980" s="197"/>
      <c r="EF980" s="197"/>
      <c r="EG980" s="197"/>
      <c r="EH980" s="197"/>
      <c r="EI980" s="197"/>
      <c r="EJ980" s="197"/>
      <c r="EK980" s="197"/>
      <c r="EL980" s="197"/>
      <c r="EM980" s="197"/>
      <c r="EN980" s="197"/>
      <c r="EO980" s="197"/>
      <c r="EP980" s="197"/>
      <c r="EQ980" s="197"/>
      <c r="ER980" s="197"/>
      <c r="ES980" s="197"/>
      <c r="ET980" s="197"/>
      <c r="EU980" s="197"/>
      <c r="EV980" s="197"/>
      <c r="EW980" s="197"/>
      <c r="EX980" s="197"/>
      <c r="EY980" s="197"/>
      <c r="EZ980" s="197"/>
      <c r="FA980" s="197"/>
      <c r="FB980" s="197"/>
      <c r="FC980" s="197"/>
      <c r="FD980" s="197"/>
      <c r="FE980" s="197"/>
      <c r="FF980" s="197"/>
      <c r="FG980" s="197"/>
      <c r="FH980" s="197"/>
      <c r="FI980" s="197"/>
      <c r="FJ980" s="197"/>
      <c r="FK980" s="197"/>
      <c r="FL980" s="197"/>
      <c r="FM980" s="197"/>
      <c r="FN980" s="197"/>
      <c r="FO980" s="197"/>
      <c r="FP980" s="197"/>
      <c r="FQ980" s="197"/>
      <c r="FR980" s="197"/>
      <c r="FS980" s="197"/>
      <c r="FT980" s="197"/>
      <c r="FU980" s="197"/>
      <c r="FV980" s="197"/>
      <c r="FW980" s="197"/>
      <c r="FX980" s="197"/>
      <c r="FY980" s="197"/>
      <c r="FZ980" s="197"/>
      <c r="GA980" s="195"/>
      <c r="GB980" s="195"/>
      <c r="GC980" s="195"/>
      <c r="GD980" s="195"/>
      <c r="GE980" s="195"/>
      <c r="GF980" s="195"/>
      <c r="GG980" s="195"/>
      <c r="GH980" s="195"/>
      <c r="GI980" s="195"/>
      <c r="GJ980" s="195"/>
      <c r="GK980" s="195"/>
      <c r="GL980" s="195"/>
      <c r="GM980" s="195"/>
      <c r="GN980" s="195"/>
      <c r="GO980" s="195"/>
      <c r="GP980" s="195"/>
      <c r="GQ980" s="195"/>
      <c r="GR980" s="195"/>
      <c r="GS980" s="195"/>
      <c r="GT980" s="195"/>
      <c r="GU980" s="195"/>
      <c r="GV980" s="195"/>
      <c r="GW980" s="195"/>
      <c r="GX980" s="195"/>
      <c r="GY980" s="195"/>
      <c r="GZ980" s="195"/>
      <c r="HA980" s="195"/>
      <c r="HB980" s="195"/>
      <c r="HC980" s="195"/>
      <c r="HD980" s="195"/>
      <c r="HE980" s="195"/>
      <c r="HF980" s="195"/>
      <c r="HG980" s="195"/>
      <c r="HH980" s="195"/>
      <c r="HI980" s="195"/>
      <c r="HJ980" s="195"/>
      <c r="HK980" s="195"/>
      <c r="HL980" s="195"/>
      <c r="HM980" s="195"/>
      <c r="HN980" s="195"/>
      <c r="HO980" s="195"/>
      <c r="HP980" s="195"/>
      <c r="HQ980" s="195"/>
      <c r="HR980" s="195"/>
      <c r="HS980" s="195"/>
      <c r="HT980" s="195"/>
      <c r="HU980" s="195"/>
    </row>
    <row r="981" spans="1:229" s="198" customFormat="1" x14ac:dyDescent="0.25">
      <c r="A981" s="3"/>
      <c r="B981" s="4"/>
      <c r="C981" s="4"/>
      <c r="D981" s="3"/>
      <c r="E981" s="4"/>
      <c r="F981" s="4"/>
      <c r="G981" s="36"/>
      <c r="H981" s="36"/>
      <c r="I981" s="36"/>
      <c r="J981" s="196"/>
      <c r="K981" s="196"/>
      <c r="L981" s="197"/>
      <c r="M981" s="197"/>
      <c r="N981" s="197"/>
      <c r="O981" s="197"/>
      <c r="P981" s="197"/>
      <c r="Q981" s="197"/>
      <c r="R981" s="197"/>
      <c r="S981" s="197"/>
      <c r="T981" s="197"/>
      <c r="U981" s="197"/>
      <c r="V981" s="197"/>
      <c r="W981" s="197"/>
      <c r="X981" s="197"/>
      <c r="Y981" s="197"/>
      <c r="Z981" s="197"/>
      <c r="AA981" s="197"/>
      <c r="AB981" s="197"/>
      <c r="AC981" s="197"/>
      <c r="AD981" s="197"/>
      <c r="AE981" s="197"/>
      <c r="AF981" s="197"/>
      <c r="AG981" s="197"/>
      <c r="AH981" s="197"/>
      <c r="AI981" s="197"/>
      <c r="AJ981" s="197"/>
      <c r="AK981" s="197"/>
      <c r="AL981" s="197"/>
      <c r="AM981" s="197"/>
      <c r="AN981" s="197"/>
      <c r="AO981" s="197"/>
      <c r="AP981" s="197"/>
      <c r="AQ981" s="197"/>
      <c r="AR981" s="197"/>
      <c r="AS981" s="197"/>
      <c r="AT981" s="197"/>
      <c r="AU981" s="197"/>
      <c r="AV981" s="197"/>
      <c r="AW981" s="197"/>
      <c r="AX981" s="197"/>
      <c r="AY981" s="197"/>
      <c r="AZ981" s="197"/>
      <c r="BA981" s="197"/>
      <c r="BB981" s="197"/>
      <c r="BC981" s="197"/>
      <c r="BD981" s="197"/>
      <c r="BE981" s="197"/>
      <c r="BF981" s="197"/>
      <c r="BG981" s="197"/>
      <c r="BH981" s="197"/>
      <c r="BI981" s="197"/>
      <c r="BJ981" s="197"/>
      <c r="BK981" s="197"/>
      <c r="BL981" s="197"/>
      <c r="BM981" s="197"/>
      <c r="BN981" s="197"/>
      <c r="BO981" s="197"/>
      <c r="BP981" s="197"/>
      <c r="BQ981" s="197"/>
      <c r="BR981" s="197"/>
      <c r="BS981" s="197"/>
      <c r="BT981" s="195"/>
      <c r="BU981" s="195"/>
      <c r="BV981" s="195"/>
      <c r="BW981" s="195"/>
      <c r="BX981" s="197"/>
      <c r="BY981" s="197"/>
      <c r="BZ981" s="197"/>
      <c r="CA981" s="197"/>
      <c r="CB981" s="197"/>
      <c r="CC981" s="197"/>
      <c r="CD981" s="197"/>
      <c r="CE981" s="197"/>
      <c r="CF981" s="197"/>
      <c r="CG981" s="197"/>
      <c r="CH981" s="197"/>
      <c r="CI981" s="197"/>
      <c r="CJ981" s="197"/>
      <c r="CK981" s="197"/>
      <c r="CL981" s="197"/>
      <c r="CM981" s="197"/>
      <c r="CN981" s="197"/>
      <c r="CO981" s="197"/>
      <c r="CP981" s="197"/>
      <c r="CQ981" s="197"/>
      <c r="CR981" s="197"/>
      <c r="CS981" s="197"/>
      <c r="CT981" s="197"/>
      <c r="CU981" s="197"/>
      <c r="CV981" s="197"/>
      <c r="CW981" s="197"/>
      <c r="CX981" s="197"/>
      <c r="CY981" s="197"/>
      <c r="CZ981" s="197"/>
      <c r="DA981" s="197"/>
      <c r="DB981" s="197"/>
      <c r="DC981" s="197"/>
      <c r="DD981" s="197"/>
      <c r="DE981" s="197"/>
      <c r="DF981" s="197"/>
      <c r="DG981" s="197"/>
      <c r="DH981" s="197"/>
      <c r="DI981" s="197"/>
      <c r="DJ981" s="197"/>
      <c r="DK981" s="197"/>
      <c r="DL981" s="197"/>
      <c r="DM981" s="197"/>
      <c r="DN981" s="197"/>
      <c r="DO981" s="197"/>
      <c r="DP981" s="197"/>
      <c r="DQ981" s="197"/>
      <c r="DR981" s="197"/>
      <c r="DS981" s="197"/>
      <c r="DT981" s="197"/>
      <c r="DU981" s="197"/>
      <c r="DV981" s="197"/>
      <c r="DW981" s="197"/>
      <c r="DX981" s="197"/>
      <c r="DY981" s="197"/>
      <c r="DZ981" s="197"/>
      <c r="EA981" s="197"/>
      <c r="EB981" s="197"/>
      <c r="EC981" s="197"/>
      <c r="ED981" s="197"/>
      <c r="EE981" s="197"/>
      <c r="EF981" s="197"/>
      <c r="EG981" s="197"/>
      <c r="EH981" s="197"/>
      <c r="EI981" s="197"/>
      <c r="EJ981" s="197"/>
      <c r="EK981" s="197"/>
      <c r="EL981" s="197"/>
      <c r="EM981" s="197"/>
      <c r="EN981" s="197"/>
      <c r="EO981" s="197"/>
      <c r="EP981" s="197"/>
      <c r="EQ981" s="197"/>
      <c r="ER981" s="197"/>
      <c r="ES981" s="197"/>
      <c r="ET981" s="197"/>
      <c r="EU981" s="197"/>
      <c r="EV981" s="197"/>
      <c r="EW981" s="197"/>
      <c r="EX981" s="197"/>
      <c r="EY981" s="197"/>
      <c r="EZ981" s="197"/>
      <c r="FA981" s="197"/>
      <c r="FB981" s="197"/>
      <c r="FC981" s="197"/>
      <c r="FD981" s="197"/>
      <c r="FE981" s="197"/>
      <c r="FF981" s="197"/>
      <c r="FG981" s="197"/>
      <c r="FH981" s="197"/>
      <c r="FI981" s="197"/>
      <c r="FJ981" s="197"/>
      <c r="FK981" s="197"/>
      <c r="FL981" s="197"/>
      <c r="FM981" s="197"/>
      <c r="FN981" s="197"/>
      <c r="FO981" s="197"/>
      <c r="FP981" s="197"/>
      <c r="FQ981" s="197"/>
      <c r="FR981" s="197"/>
      <c r="FS981" s="197"/>
      <c r="FT981" s="197"/>
      <c r="FU981" s="197"/>
      <c r="FV981" s="197"/>
      <c r="FW981" s="197"/>
      <c r="FX981" s="197"/>
      <c r="FY981" s="197"/>
      <c r="FZ981" s="197"/>
      <c r="GA981" s="195"/>
      <c r="GB981" s="195"/>
      <c r="GC981" s="195"/>
      <c r="GD981" s="195"/>
      <c r="GE981" s="195"/>
      <c r="GF981" s="195"/>
      <c r="GG981" s="195"/>
      <c r="GH981" s="195"/>
      <c r="GI981" s="195"/>
      <c r="GJ981" s="195"/>
      <c r="GK981" s="195"/>
      <c r="GL981" s="195"/>
      <c r="GM981" s="195"/>
      <c r="GN981" s="195"/>
      <c r="GO981" s="195"/>
      <c r="GP981" s="195"/>
      <c r="GQ981" s="195"/>
      <c r="GR981" s="195"/>
      <c r="GS981" s="195"/>
      <c r="GT981" s="195"/>
      <c r="GU981" s="195"/>
      <c r="GV981" s="195"/>
      <c r="GW981" s="195"/>
      <c r="GX981" s="195"/>
      <c r="GY981" s="195"/>
      <c r="GZ981" s="195"/>
      <c r="HA981" s="195"/>
      <c r="HB981" s="195"/>
      <c r="HC981" s="195"/>
      <c r="HD981" s="195"/>
      <c r="HE981" s="195"/>
      <c r="HF981" s="195"/>
      <c r="HG981" s="195"/>
      <c r="HH981" s="195"/>
      <c r="HI981" s="195"/>
      <c r="HJ981" s="195"/>
      <c r="HK981" s="195"/>
      <c r="HL981" s="195"/>
      <c r="HM981" s="195"/>
      <c r="HN981" s="195"/>
      <c r="HO981" s="195"/>
      <c r="HP981" s="195"/>
      <c r="HQ981" s="195"/>
      <c r="HR981" s="195"/>
      <c r="HS981" s="195"/>
      <c r="HT981" s="195"/>
      <c r="HU981" s="195"/>
    </row>
    <row r="982" spans="1:229" s="198" customFormat="1" x14ac:dyDescent="0.25">
      <c r="A982" s="3"/>
      <c r="B982" s="4"/>
      <c r="C982" s="4"/>
      <c r="D982" s="3"/>
      <c r="E982" s="4"/>
      <c r="F982" s="4"/>
      <c r="G982" s="36"/>
      <c r="H982" s="36"/>
      <c r="I982" s="36"/>
      <c r="J982" s="196"/>
      <c r="K982" s="196"/>
      <c r="L982" s="197"/>
      <c r="M982" s="197"/>
      <c r="N982" s="197"/>
      <c r="O982" s="197"/>
      <c r="P982" s="197"/>
      <c r="Q982" s="197"/>
      <c r="R982" s="197"/>
      <c r="S982" s="197"/>
      <c r="T982" s="197"/>
      <c r="U982" s="197"/>
      <c r="V982" s="197"/>
      <c r="W982" s="197"/>
      <c r="X982" s="197"/>
      <c r="Y982" s="197"/>
      <c r="Z982" s="197"/>
      <c r="AA982" s="197"/>
      <c r="AB982" s="197"/>
      <c r="AC982" s="197"/>
      <c r="AD982" s="197"/>
      <c r="AE982" s="197"/>
      <c r="AF982" s="197"/>
      <c r="AG982" s="197"/>
      <c r="AH982" s="197"/>
      <c r="AI982" s="197"/>
      <c r="AJ982" s="197"/>
      <c r="AK982" s="197"/>
      <c r="AL982" s="197"/>
      <c r="AM982" s="197"/>
      <c r="AN982" s="197"/>
      <c r="AO982" s="197"/>
      <c r="AP982" s="197"/>
      <c r="AQ982" s="197"/>
      <c r="AR982" s="197"/>
      <c r="AS982" s="197"/>
      <c r="AT982" s="197"/>
      <c r="AU982" s="197"/>
      <c r="AV982" s="197"/>
      <c r="AW982" s="197"/>
      <c r="AX982" s="197"/>
      <c r="AY982" s="197"/>
      <c r="AZ982" s="197"/>
      <c r="BA982" s="197"/>
      <c r="BB982" s="197"/>
      <c r="BC982" s="197"/>
      <c r="BD982" s="197"/>
      <c r="BE982" s="197"/>
      <c r="BF982" s="197"/>
      <c r="BG982" s="197"/>
      <c r="BH982" s="197"/>
      <c r="BI982" s="197"/>
      <c r="BJ982" s="197"/>
      <c r="BK982" s="197"/>
      <c r="BL982" s="197"/>
      <c r="BM982" s="197"/>
      <c r="BN982" s="197"/>
      <c r="BO982" s="197"/>
      <c r="BP982" s="197"/>
      <c r="BQ982" s="197"/>
      <c r="BR982" s="197"/>
      <c r="BS982" s="197"/>
      <c r="BT982" s="195"/>
      <c r="BU982" s="195"/>
      <c r="BV982" s="195"/>
      <c r="BW982" s="195"/>
      <c r="BX982" s="197"/>
      <c r="BY982" s="197"/>
      <c r="BZ982" s="197"/>
      <c r="CA982" s="197"/>
      <c r="CB982" s="197"/>
      <c r="CC982" s="197"/>
      <c r="CD982" s="197"/>
      <c r="CE982" s="197"/>
      <c r="CF982" s="197"/>
      <c r="CG982" s="197"/>
      <c r="CH982" s="197"/>
      <c r="CI982" s="197"/>
      <c r="CJ982" s="197"/>
      <c r="CK982" s="197"/>
      <c r="CL982" s="197"/>
      <c r="CM982" s="197"/>
      <c r="CN982" s="197"/>
      <c r="CO982" s="197"/>
      <c r="CP982" s="197"/>
      <c r="CQ982" s="197"/>
      <c r="CR982" s="197"/>
      <c r="CS982" s="197"/>
      <c r="CT982" s="197"/>
      <c r="CU982" s="197"/>
      <c r="CV982" s="197"/>
      <c r="CW982" s="197"/>
      <c r="CX982" s="197"/>
      <c r="CY982" s="197"/>
      <c r="CZ982" s="197"/>
      <c r="DA982" s="197"/>
      <c r="DB982" s="197"/>
      <c r="DC982" s="197"/>
      <c r="DD982" s="197"/>
      <c r="DE982" s="197"/>
      <c r="DF982" s="197"/>
      <c r="DG982" s="197"/>
      <c r="DH982" s="197"/>
      <c r="DI982" s="197"/>
      <c r="DJ982" s="197"/>
      <c r="DK982" s="197"/>
      <c r="DL982" s="197"/>
      <c r="DM982" s="197"/>
      <c r="DN982" s="197"/>
      <c r="DO982" s="197"/>
      <c r="DP982" s="197"/>
      <c r="DQ982" s="197"/>
      <c r="DR982" s="197"/>
      <c r="DS982" s="197"/>
      <c r="DT982" s="197"/>
      <c r="DU982" s="197"/>
      <c r="DV982" s="197"/>
      <c r="DW982" s="197"/>
      <c r="DX982" s="197"/>
      <c r="DY982" s="197"/>
      <c r="DZ982" s="197"/>
      <c r="EA982" s="197"/>
      <c r="EB982" s="197"/>
      <c r="EC982" s="197"/>
      <c r="ED982" s="197"/>
      <c r="EE982" s="197"/>
      <c r="EF982" s="197"/>
      <c r="EG982" s="197"/>
      <c r="EH982" s="197"/>
      <c r="EI982" s="197"/>
      <c r="EJ982" s="197"/>
      <c r="EK982" s="197"/>
      <c r="EL982" s="197"/>
      <c r="EM982" s="197"/>
      <c r="EN982" s="197"/>
      <c r="EO982" s="197"/>
      <c r="EP982" s="197"/>
      <c r="EQ982" s="197"/>
      <c r="ER982" s="197"/>
      <c r="ES982" s="197"/>
      <c r="ET982" s="197"/>
      <c r="EU982" s="197"/>
      <c r="EV982" s="197"/>
      <c r="EW982" s="197"/>
      <c r="EX982" s="197"/>
      <c r="EY982" s="197"/>
      <c r="EZ982" s="197"/>
      <c r="FA982" s="197"/>
      <c r="FB982" s="197"/>
      <c r="FC982" s="197"/>
      <c r="FD982" s="197"/>
      <c r="FE982" s="197"/>
      <c r="FF982" s="197"/>
      <c r="FG982" s="197"/>
      <c r="FH982" s="197"/>
      <c r="FI982" s="197"/>
      <c r="FJ982" s="197"/>
      <c r="FK982" s="197"/>
      <c r="FL982" s="197"/>
      <c r="FM982" s="197"/>
      <c r="FN982" s="197"/>
      <c r="FO982" s="197"/>
      <c r="FP982" s="197"/>
      <c r="FQ982" s="197"/>
      <c r="FR982" s="197"/>
      <c r="FS982" s="197"/>
      <c r="FT982" s="197"/>
      <c r="FU982" s="197"/>
      <c r="FV982" s="197"/>
      <c r="FW982" s="197"/>
      <c r="FX982" s="197"/>
      <c r="FY982" s="197"/>
      <c r="FZ982" s="197"/>
      <c r="GA982" s="195"/>
      <c r="GB982" s="195"/>
      <c r="GC982" s="195"/>
      <c r="GD982" s="195"/>
      <c r="GE982" s="195"/>
      <c r="GF982" s="195"/>
      <c r="GG982" s="195"/>
      <c r="GH982" s="195"/>
      <c r="GI982" s="195"/>
      <c r="GJ982" s="195"/>
      <c r="GK982" s="195"/>
      <c r="GL982" s="195"/>
      <c r="GM982" s="195"/>
      <c r="GN982" s="195"/>
      <c r="GO982" s="195"/>
      <c r="GP982" s="195"/>
      <c r="GQ982" s="195"/>
      <c r="GR982" s="195"/>
      <c r="GS982" s="195"/>
      <c r="GT982" s="195"/>
      <c r="GU982" s="195"/>
      <c r="GV982" s="195"/>
      <c r="GW982" s="195"/>
      <c r="GX982" s="195"/>
      <c r="GY982" s="195"/>
      <c r="GZ982" s="195"/>
      <c r="HA982" s="195"/>
      <c r="HB982" s="195"/>
      <c r="HC982" s="195"/>
      <c r="HD982" s="195"/>
      <c r="HE982" s="195"/>
      <c r="HF982" s="195"/>
      <c r="HG982" s="195"/>
      <c r="HH982" s="195"/>
      <c r="HI982" s="195"/>
      <c r="HJ982" s="195"/>
      <c r="HK982" s="195"/>
      <c r="HL982" s="195"/>
      <c r="HM982" s="195"/>
      <c r="HN982" s="195"/>
      <c r="HO982" s="195"/>
      <c r="HP982" s="195"/>
      <c r="HQ982" s="195"/>
      <c r="HR982" s="195"/>
      <c r="HS982" s="195"/>
      <c r="HT982" s="195"/>
      <c r="HU982" s="195"/>
    </row>
    <row r="983" spans="1:229" s="198" customFormat="1" x14ac:dyDescent="0.25">
      <c r="A983" s="3"/>
      <c r="B983" s="4"/>
      <c r="C983" s="4"/>
      <c r="D983" s="3"/>
      <c r="E983" s="4"/>
      <c r="F983" s="4"/>
      <c r="G983" s="36"/>
      <c r="H983" s="36"/>
      <c r="I983" s="36"/>
      <c r="J983" s="196"/>
      <c r="K983" s="196"/>
      <c r="L983" s="197"/>
      <c r="M983" s="197"/>
      <c r="N983" s="197"/>
      <c r="O983" s="197"/>
      <c r="P983" s="197"/>
      <c r="Q983" s="197"/>
      <c r="R983" s="197"/>
      <c r="S983" s="197"/>
      <c r="T983" s="197"/>
      <c r="U983" s="197"/>
      <c r="V983" s="197"/>
      <c r="W983" s="197"/>
      <c r="X983" s="197"/>
      <c r="Y983" s="197"/>
      <c r="Z983" s="197"/>
      <c r="AA983" s="197"/>
      <c r="AB983" s="197"/>
      <c r="AC983" s="197"/>
      <c r="AD983" s="197"/>
      <c r="AE983" s="197"/>
      <c r="AF983" s="197"/>
      <c r="AG983" s="197"/>
      <c r="AH983" s="197"/>
      <c r="AI983" s="197"/>
      <c r="AJ983" s="197"/>
      <c r="AK983" s="197"/>
      <c r="AL983" s="197"/>
      <c r="AM983" s="197"/>
      <c r="AN983" s="197"/>
      <c r="AO983" s="197"/>
      <c r="AP983" s="197"/>
      <c r="AQ983" s="197"/>
      <c r="AR983" s="197"/>
      <c r="AS983" s="197"/>
      <c r="AT983" s="197"/>
      <c r="AU983" s="197"/>
      <c r="AV983" s="197"/>
      <c r="AW983" s="197"/>
      <c r="AX983" s="197"/>
      <c r="AY983" s="197"/>
      <c r="AZ983" s="197"/>
      <c r="BA983" s="197"/>
      <c r="BB983" s="197"/>
      <c r="BC983" s="197"/>
      <c r="BD983" s="197"/>
      <c r="BE983" s="197"/>
      <c r="BF983" s="197"/>
      <c r="BG983" s="197"/>
      <c r="BH983" s="197"/>
      <c r="BI983" s="197"/>
      <c r="BJ983" s="197"/>
      <c r="BK983" s="197"/>
      <c r="BL983" s="197"/>
      <c r="BM983" s="197"/>
      <c r="BN983" s="197"/>
      <c r="BO983" s="197"/>
      <c r="BP983" s="197"/>
      <c r="BQ983" s="197"/>
      <c r="BR983" s="197"/>
      <c r="BS983" s="197"/>
      <c r="BT983" s="195"/>
      <c r="BU983" s="195"/>
      <c r="BV983" s="195"/>
      <c r="BW983" s="195"/>
      <c r="BX983" s="197"/>
      <c r="BY983" s="197"/>
      <c r="BZ983" s="197"/>
      <c r="CA983" s="197"/>
      <c r="CB983" s="197"/>
      <c r="CC983" s="197"/>
      <c r="CD983" s="197"/>
      <c r="CE983" s="197"/>
      <c r="CF983" s="197"/>
      <c r="CG983" s="197"/>
      <c r="CH983" s="197"/>
      <c r="CI983" s="197"/>
      <c r="CJ983" s="197"/>
      <c r="CK983" s="197"/>
      <c r="CL983" s="197"/>
      <c r="CM983" s="197"/>
      <c r="CN983" s="197"/>
      <c r="CO983" s="197"/>
      <c r="CP983" s="197"/>
      <c r="CQ983" s="197"/>
      <c r="CR983" s="197"/>
      <c r="CS983" s="197"/>
      <c r="CT983" s="197"/>
      <c r="CU983" s="197"/>
      <c r="CV983" s="197"/>
      <c r="CW983" s="197"/>
      <c r="CX983" s="197"/>
      <c r="CY983" s="197"/>
      <c r="CZ983" s="197"/>
      <c r="DA983" s="197"/>
      <c r="DB983" s="197"/>
      <c r="DC983" s="197"/>
      <c r="DD983" s="197"/>
      <c r="DE983" s="197"/>
      <c r="DF983" s="197"/>
      <c r="DG983" s="197"/>
      <c r="DH983" s="197"/>
      <c r="DI983" s="197"/>
      <c r="DJ983" s="197"/>
      <c r="DK983" s="197"/>
      <c r="DL983" s="197"/>
      <c r="DM983" s="197"/>
      <c r="DN983" s="197"/>
      <c r="DO983" s="197"/>
      <c r="DP983" s="197"/>
      <c r="DQ983" s="197"/>
      <c r="DR983" s="197"/>
      <c r="DS983" s="197"/>
      <c r="DT983" s="197"/>
      <c r="DU983" s="197"/>
      <c r="DV983" s="197"/>
      <c r="DW983" s="197"/>
      <c r="DX983" s="197"/>
      <c r="DY983" s="197"/>
      <c r="DZ983" s="197"/>
      <c r="EA983" s="197"/>
      <c r="EB983" s="197"/>
      <c r="EC983" s="197"/>
      <c r="ED983" s="197"/>
      <c r="EE983" s="197"/>
      <c r="EF983" s="197"/>
      <c r="EG983" s="197"/>
      <c r="EH983" s="197"/>
      <c r="EI983" s="197"/>
      <c r="EJ983" s="197"/>
      <c r="EK983" s="197"/>
      <c r="EL983" s="197"/>
      <c r="EM983" s="197"/>
      <c r="EN983" s="197"/>
      <c r="EO983" s="197"/>
      <c r="EP983" s="197"/>
      <c r="EQ983" s="197"/>
      <c r="ER983" s="197"/>
      <c r="ES983" s="197"/>
      <c r="ET983" s="197"/>
      <c r="EU983" s="197"/>
      <c r="EV983" s="197"/>
      <c r="EW983" s="197"/>
      <c r="EX983" s="197"/>
      <c r="EY983" s="197"/>
      <c r="EZ983" s="197"/>
      <c r="FA983" s="197"/>
      <c r="FB983" s="197"/>
      <c r="FC983" s="197"/>
      <c r="FD983" s="197"/>
      <c r="FE983" s="197"/>
      <c r="FF983" s="197"/>
      <c r="FG983" s="197"/>
      <c r="FH983" s="197"/>
      <c r="FI983" s="197"/>
      <c r="FJ983" s="197"/>
      <c r="FK983" s="197"/>
      <c r="FL983" s="197"/>
      <c r="FM983" s="197"/>
      <c r="FN983" s="197"/>
      <c r="FO983" s="197"/>
      <c r="FP983" s="197"/>
      <c r="FQ983" s="197"/>
      <c r="FR983" s="197"/>
      <c r="FS983" s="197"/>
      <c r="FT983" s="197"/>
      <c r="FU983" s="197"/>
      <c r="FV983" s="197"/>
      <c r="FW983" s="197"/>
      <c r="FX983" s="197"/>
      <c r="FY983" s="197"/>
      <c r="FZ983" s="197"/>
      <c r="GA983" s="195"/>
      <c r="GB983" s="195"/>
      <c r="GC983" s="195"/>
      <c r="GD983" s="195"/>
      <c r="GE983" s="195"/>
      <c r="GF983" s="195"/>
      <c r="GG983" s="195"/>
      <c r="GH983" s="195"/>
      <c r="GI983" s="195"/>
      <c r="GJ983" s="195"/>
      <c r="GK983" s="195"/>
      <c r="GL983" s="195"/>
      <c r="GM983" s="195"/>
      <c r="GN983" s="195"/>
      <c r="GO983" s="195"/>
      <c r="GP983" s="195"/>
      <c r="GQ983" s="195"/>
      <c r="GR983" s="195"/>
      <c r="GS983" s="195"/>
      <c r="GT983" s="195"/>
      <c r="GU983" s="195"/>
      <c r="GV983" s="195"/>
      <c r="GW983" s="195"/>
      <c r="GX983" s="195"/>
      <c r="GY983" s="195"/>
      <c r="GZ983" s="195"/>
      <c r="HA983" s="195"/>
      <c r="HB983" s="195"/>
      <c r="HC983" s="195"/>
      <c r="HD983" s="195"/>
      <c r="HE983" s="195"/>
      <c r="HF983" s="195"/>
      <c r="HG983" s="195"/>
      <c r="HH983" s="195"/>
      <c r="HI983" s="195"/>
      <c r="HJ983" s="195"/>
      <c r="HK983" s="195"/>
      <c r="HL983" s="195"/>
      <c r="HM983" s="195"/>
      <c r="HN983" s="195"/>
      <c r="HO983" s="195"/>
      <c r="HP983" s="195"/>
      <c r="HQ983" s="195"/>
      <c r="HR983" s="195"/>
      <c r="HS983" s="195"/>
      <c r="HT983" s="195"/>
      <c r="HU983" s="195"/>
    </row>
    <row r="984" spans="1:229" s="198" customFormat="1" x14ac:dyDescent="0.25">
      <c r="A984" s="3"/>
      <c r="B984" s="4"/>
      <c r="C984" s="4"/>
      <c r="D984" s="3"/>
      <c r="E984" s="4"/>
      <c r="F984" s="4"/>
      <c r="G984" s="36"/>
      <c r="H984" s="36"/>
      <c r="I984" s="36"/>
      <c r="J984" s="196"/>
      <c r="K984" s="196"/>
      <c r="L984" s="197"/>
      <c r="M984" s="197"/>
      <c r="N984" s="197"/>
      <c r="O984" s="197"/>
      <c r="P984" s="197"/>
      <c r="Q984" s="197"/>
      <c r="R984" s="197"/>
      <c r="S984" s="197"/>
      <c r="T984" s="197"/>
      <c r="U984" s="197"/>
      <c r="V984" s="197"/>
      <c r="W984" s="197"/>
      <c r="X984" s="197"/>
      <c r="Y984" s="197"/>
      <c r="Z984" s="197"/>
      <c r="AA984" s="197"/>
      <c r="AB984" s="197"/>
      <c r="AC984" s="197"/>
      <c r="AD984" s="197"/>
      <c r="AE984" s="197"/>
      <c r="AF984" s="197"/>
      <c r="AG984" s="197"/>
      <c r="AH984" s="197"/>
      <c r="AI984" s="197"/>
      <c r="AJ984" s="197"/>
      <c r="AK984" s="197"/>
      <c r="AL984" s="197"/>
      <c r="AM984" s="197"/>
      <c r="AN984" s="197"/>
      <c r="AO984" s="197"/>
      <c r="AP984" s="197"/>
      <c r="AQ984" s="197"/>
      <c r="AR984" s="197"/>
      <c r="AS984" s="197"/>
      <c r="AT984" s="197"/>
      <c r="AU984" s="197"/>
      <c r="AV984" s="197"/>
      <c r="AW984" s="197"/>
      <c r="AX984" s="197"/>
      <c r="AY984" s="197"/>
      <c r="AZ984" s="197"/>
      <c r="BA984" s="197"/>
      <c r="BB984" s="197"/>
      <c r="BC984" s="197"/>
      <c r="BD984" s="197"/>
      <c r="BE984" s="197"/>
      <c r="BF984" s="197"/>
      <c r="BG984" s="197"/>
      <c r="BH984" s="197"/>
      <c r="BI984" s="197"/>
      <c r="BJ984" s="197"/>
      <c r="BK984" s="197"/>
      <c r="BL984" s="197"/>
      <c r="BM984" s="197"/>
      <c r="BN984" s="197"/>
      <c r="BO984" s="197"/>
      <c r="BP984" s="197"/>
      <c r="BQ984" s="197"/>
      <c r="BR984" s="197"/>
      <c r="BS984" s="197"/>
      <c r="BT984" s="195"/>
      <c r="BU984" s="195"/>
      <c r="BV984" s="195"/>
      <c r="BW984" s="195"/>
      <c r="BX984" s="197"/>
      <c r="BY984" s="197"/>
      <c r="BZ984" s="197"/>
      <c r="CA984" s="197"/>
      <c r="CB984" s="197"/>
      <c r="CC984" s="197"/>
      <c r="CD984" s="197"/>
      <c r="CE984" s="197"/>
      <c r="CF984" s="197"/>
      <c r="CG984" s="197"/>
      <c r="CH984" s="197"/>
      <c r="CI984" s="197"/>
      <c r="CJ984" s="197"/>
      <c r="CK984" s="197"/>
      <c r="CL984" s="197"/>
      <c r="CM984" s="197"/>
      <c r="CN984" s="197"/>
      <c r="CO984" s="197"/>
      <c r="CP984" s="197"/>
      <c r="CQ984" s="197"/>
      <c r="CR984" s="197"/>
      <c r="CS984" s="197"/>
      <c r="CT984" s="197"/>
      <c r="CU984" s="197"/>
      <c r="CV984" s="197"/>
      <c r="CW984" s="197"/>
      <c r="CX984" s="197"/>
      <c r="CY984" s="197"/>
      <c r="CZ984" s="197"/>
      <c r="DA984" s="197"/>
      <c r="DB984" s="197"/>
      <c r="DC984" s="197"/>
      <c r="DD984" s="197"/>
      <c r="DE984" s="197"/>
      <c r="DF984" s="197"/>
      <c r="DG984" s="197"/>
      <c r="DH984" s="197"/>
      <c r="DI984" s="197"/>
      <c r="DJ984" s="197"/>
      <c r="DK984" s="197"/>
      <c r="DL984" s="197"/>
      <c r="DM984" s="197"/>
      <c r="DN984" s="197"/>
      <c r="DO984" s="197"/>
      <c r="DP984" s="197"/>
      <c r="DQ984" s="197"/>
      <c r="DR984" s="197"/>
      <c r="DS984" s="197"/>
      <c r="DT984" s="197"/>
      <c r="DU984" s="197"/>
      <c r="DV984" s="197"/>
      <c r="DW984" s="197"/>
      <c r="DX984" s="197"/>
      <c r="DY984" s="197"/>
      <c r="DZ984" s="197"/>
      <c r="EA984" s="197"/>
      <c r="EB984" s="197"/>
      <c r="EC984" s="197"/>
      <c r="ED984" s="197"/>
      <c r="EE984" s="197"/>
      <c r="EF984" s="197"/>
      <c r="EG984" s="197"/>
      <c r="EH984" s="197"/>
      <c r="EI984" s="197"/>
      <c r="EJ984" s="197"/>
      <c r="EK984" s="197"/>
      <c r="EL984" s="197"/>
      <c r="EM984" s="197"/>
      <c r="EN984" s="197"/>
      <c r="EO984" s="197"/>
      <c r="EP984" s="197"/>
      <c r="EQ984" s="197"/>
      <c r="ER984" s="197"/>
      <c r="ES984" s="197"/>
      <c r="ET984" s="197"/>
      <c r="EU984" s="197"/>
      <c r="EV984" s="197"/>
      <c r="EW984" s="197"/>
      <c r="EX984" s="197"/>
      <c r="EY984" s="197"/>
      <c r="EZ984" s="197"/>
      <c r="FA984" s="197"/>
      <c r="FB984" s="197"/>
      <c r="FC984" s="197"/>
      <c r="FD984" s="197"/>
      <c r="FE984" s="197"/>
      <c r="FF984" s="197"/>
      <c r="FG984" s="197"/>
      <c r="FH984" s="197"/>
      <c r="FI984" s="197"/>
      <c r="FJ984" s="197"/>
      <c r="FK984" s="197"/>
      <c r="FL984" s="197"/>
      <c r="FM984" s="197"/>
      <c r="FN984" s="197"/>
      <c r="FO984" s="197"/>
      <c r="FP984" s="197"/>
      <c r="FQ984" s="197"/>
      <c r="FR984" s="197"/>
      <c r="FS984" s="197"/>
      <c r="FT984" s="197"/>
      <c r="FU984" s="197"/>
      <c r="FV984" s="197"/>
      <c r="FW984" s="197"/>
      <c r="FX984" s="197"/>
      <c r="FY984" s="197"/>
      <c r="FZ984" s="197"/>
      <c r="GA984" s="195"/>
      <c r="GB984" s="195"/>
      <c r="GC984" s="195"/>
      <c r="GD984" s="195"/>
      <c r="GE984" s="195"/>
      <c r="GF984" s="195"/>
      <c r="GG984" s="195"/>
      <c r="GH984" s="195"/>
      <c r="GI984" s="195"/>
      <c r="GJ984" s="195"/>
      <c r="GK984" s="195"/>
      <c r="GL984" s="195"/>
      <c r="GM984" s="195"/>
      <c r="GN984" s="195"/>
      <c r="GO984" s="195"/>
      <c r="GP984" s="195"/>
      <c r="GQ984" s="195"/>
      <c r="GR984" s="195"/>
      <c r="GS984" s="195"/>
      <c r="GT984" s="195"/>
      <c r="GU984" s="195"/>
      <c r="GV984" s="195"/>
      <c r="GW984" s="195"/>
      <c r="GX984" s="195"/>
      <c r="GY984" s="195"/>
      <c r="GZ984" s="195"/>
      <c r="HA984" s="195"/>
      <c r="HB984" s="195"/>
      <c r="HC984" s="195"/>
      <c r="HD984" s="195"/>
      <c r="HE984" s="195"/>
      <c r="HF984" s="195"/>
      <c r="HG984" s="195"/>
      <c r="HH984" s="195"/>
      <c r="HI984" s="195"/>
      <c r="HJ984" s="195"/>
      <c r="HK984" s="195"/>
      <c r="HL984" s="195"/>
      <c r="HM984" s="195"/>
      <c r="HN984" s="195"/>
      <c r="HO984" s="195"/>
      <c r="HP984" s="195"/>
      <c r="HQ984" s="195"/>
      <c r="HR984" s="195"/>
      <c r="HS984" s="195"/>
      <c r="HT984" s="195"/>
      <c r="HU984" s="195"/>
    </row>
  </sheetData>
  <sheetProtection algorithmName="SHA-512" hashValue="PuaEKLG8H4yxCyuw9tghP28olNnyRNmBxtV+qZCjooEGWncVnAPOVqiL1kn4XKW5fsLHDNXeqR/h1qBYpRe4ew==" saltValue="uf8fW/QOJVVNDmAPvA+8pA==" spinCount="100000" sheet="1" formatCells="0" formatColumns="0" formatRows="0" insertColumns="0" insertRows="0" insertHyperlinks="0" deleteColumns="0" deleteRows="0" sort="0" autoFilter="0" pivotTables="0"/>
  <mergeCells count="200">
    <mergeCell ref="HP6:HP7"/>
    <mergeCell ref="HQ6:HQ7"/>
    <mergeCell ref="HR6:HR7"/>
    <mergeCell ref="HS6:HS7"/>
    <mergeCell ref="HT5:HT7"/>
    <mergeCell ref="HU5:HU7"/>
    <mergeCell ref="BZ5:CA6"/>
    <mergeCell ref="CB5:CC6"/>
    <mergeCell ref="DN5:DO6"/>
    <mergeCell ref="HB5:HC6"/>
    <mergeCell ref="CM5:CN6"/>
    <mergeCell ref="GS5:GT6"/>
    <mergeCell ref="GU5:GV6"/>
    <mergeCell ref="DJ5:DM6"/>
    <mergeCell ref="DD5:DF6"/>
    <mergeCell ref="DG5:DI6"/>
    <mergeCell ref="FI5:FN6"/>
    <mergeCell ref="FT5:FY6"/>
    <mergeCell ref="GW5:HA6"/>
    <mergeCell ref="GJ6:GJ7"/>
    <mergeCell ref="GK5:GK7"/>
    <mergeCell ref="GL5:GL7"/>
    <mergeCell ref="HN6:HN7"/>
    <mergeCell ref="HO6:HO7"/>
    <mergeCell ref="CV5:CV7"/>
    <mergeCell ref="CM4:CO4"/>
    <mergeCell ref="CQ4:CR4"/>
    <mergeCell ref="CS4:CV4"/>
    <mergeCell ref="CH4:CL4"/>
    <mergeCell ref="GM5:GM7"/>
    <mergeCell ref="GN5:GN7"/>
    <mergeCell ref="HH5:HH7"/>
    <mergeCell ref="HI5:HI7"/>
    <mergeCell ref="FB5:FB7"/>
    <mergeCell ref="EY6:EY7"/>
    <mergeCell ref="EZ6:EZ7"/>
    <mergeCell ref="FA6:FA7"/>
    <mergeCell ref="GO5:GR5"/>
    <mergeCell ref="HD5:HG5"/>
    <mergeCell ref="GH6:GH7"/>
    <mergeCell ref="GI6:GI7"/>
    <mergeCell ref="CZ6:DA6"/>
    <mergeCell ref="DX6:DX7"/>
    <mergeCell ref="EN6:EN7"/>
    <mergeCell ref="EW6:EW7"/>
    <mergeCell ref="EX6:EX7"/>
    <mergeCell ref="FD4:FN4"/>
    <mergeCell ref="FO4:FZ4"/>
    <mergeCell ref="BX5:BX7"/>
    <mergeCell ref="FC5:FC7"/>
    <mergeCell ref="FD5:FD7"/>
    <mergeCell ref="FO5:FO7"/>
    <mergeCell ref="FZ5:FZ7"/>
    <mergeCell ref="FE5:FH5"/>
    <mergeCell ref="FP5:FS5"/>
    <mergeCell ref="GA5:GD5"/>
    <mergeCell ref="HJ6:HK6"/>
    <mergeCell ref="HD6:HE6"/>
    <mergeCell ref="HF6:HG6"/>
    <mergeCell ref="GO6:GP6"/>
    <mergeCell ref="GQ6:GR6"/>
    <mergeCell ref="GE6:GE7"/>
    <mergeCell ref="GF6:GF7"/>
    <mergeCell ref="GG6:GG7"/>
    <mergeCell ref="CL5:CL7"/>
    <mergeCell ref="CO5:CO7"/>
    <mergeCell ref="CP4:CP7"/>
    <mergeCell ref="CQ5:CQ7"/>
    <mergeCell ref="CR5:CR7"/>
    <mergeCell ref="CS5:CS7"/>
    <mergeCell ref="CT5:CT7"/>
    <mergeCell ref="CU5:CU7"/>
    <mergeCell ref="AS6:AS7"/>
    <mergeCell ref="AT6:AT7"/>
    <mergeCell ref="AU6:AU7"/>
    <mergeCell ref="AV6:AV7"/>
    <mergeCell ref="AW6:AW7"/>
    <mergeCell ref="AX5:AX7"/>
    <mergeCell ref="AY5:AY7"/>
    <mergeCell ref="AZ5:AZ7"/>
    <mergeCell ref="BI5:BI7"/>
    <mergeCell ref="BE5:BH6"/>
    <mergeCell ref="BJ5:BJ7"/>
    <mergeCell ref="GC6:GD6"/>
    <mergeCell ref="BK6:BK7"/>
    <mergeCell ref="EU6:EV6"/>
    <mergeCell ref="FE6:FF6"/>
    <mergeCell ref="FG6:FH6"/>
    <mergeCell ref="FP6:FQ6"/>
    <mergeCell ref="FR6:FS6"/>
    <mergeCell ref="GA6:GB6"/>
    <mergeCell ref="EO6:EO7"/>
    <mergeCell ref="EP6:EP7"/>
    <mergeCell ref="BL6:BL7"/>
    <mergeCell ref="BM6:BM7"/>
    <mergeCell ref="BN5:BN7"/>
    <mergeCell ref="BS5:BS7"/>
    <mergeCell ref="BT5:BT7"/>
    <mergeCell ref="BU5:BU7"/>
    <mergeCell ref="BV5:BV7"/>
    <mergeCell ref="BW5:BW7"/>
    <mergeCell ref="DW6:DW7"/>
    <mergeCell ref="CH5:CH7"/>
    <mergeCell ref="CI5:CI7"/>
    <mergeCell ref="CJ5:CJ7"/>
    <mergeCell ref="CK5:CK7"/>
    <mergeCell ref="HJ5:HM5"/>
    <mergeCell ref="EB6:EB7"/>
    <mergeCell ref="EC6:EC7"/>
    <mergeCell ref="ED5:ED7"/>
    <mergeCell ref="EI5:EI7"/>
    <mergeCell ref="GE5:GJ5"/>
    <mergeCell ref="HL6:HM6"/>
    <mergeCell ref="HN5:HS5"/>
    <mergeCell ref="J6:K6"/>
    <mergeCell ref="L6:M6"/>
    <mergeCell ref="N6:P6"/>
    <mergeCell ref="Q6:S6"/>
    <mergeCell ref="T6:V6"/>
    <mergeCell ref="W6:Y6"/>
    <mergeCell ref="Z6:AB6"/>
    <mergeCell ref="AC6:AE6"/>
    <mergeCell ref="AF6:AH6"/>
    <mergeCell ref="AI6:AK6"/>
    <mergeCell ref="AN6:AO6"/>
    <mergeCell ref="AP6:AQ6"/>
    <mergeCell ref="BA6:BB6"/>
    <mergeCell ref="BC6:BD6"/>
    <mergeCell ref="BO6:BP6"/>
    <mergeCell ref="BQ6:BR6"/>
    <mergeCell ref="GA4:GK4"/>
    <mergeCell ref="GL4:HI4"/>
    <mergeCell ref="HJ4:HU4"/>
    <mergeCell ref="J5:M5"/>
    <mergeCell ref="N5:S5"/>
    <mergeCell ref="T5:Y5"/>
    <mergeCell ref="Z5:AK5"/>
    <mergeCell ref="AN5:AQ5"/>
    <mergeCell ref="AR5:AW5"/>
    <mergeCell ref="BA5:BD5"/>
    <mergeCell ref="BK5:BM5"/>
    <mergeCell ref="BO5:BR5"/>
    <mergeCell ref="CZ5:DC5"/>
    <mergeCell ref="DP5:DS5"/>
    <mergeCell ref="DT5:DV5"/>
    <mergeCell ref="DW5:DY5"/>
    <mergeCell ref="EA5:EC5"/>
    <mergeCell ref="EE5:EH5"/>
    <mergeCell ref="EJ5:EM5"/>
    <mergeCell ref="EN5:EQ5"/>
    <mergeCell ref="ES5:EV5"/>
    <mergeCell ref="EW5:FA5"/>
    <mergeCell ref="CY4:DM4"/>
    <mergeCell ref="DN4:EC4"/>
    <mergeCell ref="ED4:EH4"/>
    <mergeCell ref="EI4:EQ4"/>
    <mergeCell ref="ER4:FC4"/>
    <mergeCell ref="CW4:CW7"/>
    <mergeCell ref="CX4:CX7"/>
    <mergeCell ref="CY5:CY7"/>
    <mergeCell ref="EQ6:EQ7"/>
    <mergeCell ref="ER5:ER7"/>
    <mergeCell ref="DB6:DC6"/>
    <mergeCell ref="DP6:DQ6"/>
    <mergeCell ref="DR6:DS6"/>
    <mergeCell ref="EE6:EF6"/>
    <mergeCell ref="EG6:EH6"/>
    <mergeCell ref="EJ6:EK6"/>
    <mergeCell ref="EL6:EM6"/>
    <mergeCell ref="ES6:ET6"/>
    <mergeCell ref="DT6:DT7"/>
    <mergeCell ref="DU6:DU7"/>
    <mergeCell ref="DV6:DV7"/>
    <mergeCell ref="DY6:DY7"/>
    <mergeCell ref="DZ5:DZ7"/>
    <mergeCell ref="EA6:EA7"/>
    <mergeCell ref="A2:V2"/>
    <mergeCell ref="J4:M4"/>
    <mergeCell ref="N4:AM4"/>
    <mergeCell ref="AN4:AZ4"/>
    <mergeCell ref="BA4:BJ4"/>
    <mergeCell ref="BK4:BS4"/>
    <mergeCell ref="BU4:BW4"/>
    <mergeCell ref="BX4:CC4"/>
    <mergeCell ref="CE4:CG4"/>
    <mergeCell ref="A4:A7"/>
    <mergeCell ref="B4:B7"/>
    <mergeCell ref="C4:C7"/>
    <mergeCell ref="D4:D7"/>
    <mergeCell ref="E4:E7"/>
    <mergeCell ref="F4:F7"/>
    <mergeCell ref="AL5:AL7"/>
    <mergeCell ref="AM5:AM7"/>
    <mergeCell ref="AR6:AR7"/>
    <mergeCell ref="CG5:CG7"/>
    <mergeCell ref="G4:I6"/>
    <mergeCell ref="BY5:BY7"/>
    <mergeCell ref="CD4:CD7"/>
    <mergeCell ref="CE5:CE7"/>
    <mergeCell ref="CF5:CF7"/>
  </mergeCells>
  <conditionalFormatting sqref="D1:D1048576">
    <cfRule type="duplicateValues" dxfId="1" priority="1"/>
  </conditionalFormatting>
  <dataValidations count="3">
    <dataValidation type="list" allowBlank="1" showInputMessage="1" showErrorMessage="1" sqref="E10:E1048576">
      <formula1>$IB$1:$IB$19</formula1>
    </dataValidation>
    <dataValidation type="list" allowBlank="1" showInputMessage="1" showErrorMessage="1" sqref="F10:F1048576">
      <formula1>$IA$11:$IA$13</formula1>
    </dataValidation>
    <dataValidation type="list" allowBlank="1" showInputMessage="1" showErrorMessage="1" sqref="HI10:HI1048576">
      <formula1>$IA$1:$IA$2</formula1>
    </dataValidation>
  </dataValidations>
  <pageMargins left="0.70866141732283505" right="0.70866141732283505" top="1.1811023622047201" bottom="0.74803149606299202" header="0.31496062992126" footer="0.31496062992126"/>
  <pageSetup paperSize="9" scale="93" firstPageNumber="95" orientation="landscape" useFirstPageNumber="1"/>
  <headerFooter>
    <oddHeader>&amp;C&amp;P</oddHeader>
  </headerFooter>
  <colBreaks count="1" manualBreakCount="1">
    <brk id="62" max="1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3"/>
  <sheetViews>
    <sheetView topLeftCell="A130" zoomScale="70" zoomScaleNormal="70" workbookViewId="0">
      <selection activeCell="M145" sqref="M145"/>
    </sheetView>
  </sheetViews>
  <sheetFormatPr defaultRowHeight="15" x14ac:dyDescent="0.25"/>
  <cols>
    <col min="3" max="3" width="192.42578125" customWidth="1"/>
    <col min="4" max="4" width="18.140625" customWidth="1"/>
    <col min="5" max="5" width="19.7109375" customWidth="1"/>
    <col min="6" max="6" width="13.28515625" customWidth="1"/>
    <col min="8" max="8" width="11.85546875" style="214" customWidth="1"/>
  </cols>
  <sheetData>
    <row r="1" spans="1:8" ht="15" customHeight="1" x14ac:dyDescent="0.25">
      <c r="A1" s="560" t="s">
        <v>98</v>
      </c>
      <c r="B1" s="280" t="s">
        <v>220</v>
      </c>
      <c r="C1" s="280" t="s">
        <v>221</v>
      </c>
      <c r="D1" s="564" t="s">
        <v>222</v>
      </c>
      <c r="E1" s="750" t="s">
        <v>1235</v>
      </c>
      <c r="F1" s="299" t="s">
        <v>943</v>
      </c>
      <c r="G1" s="563"/>
      <c r="H1" s="563"/>
    </row>
    <row r="2" spans="1:8" ht="53.25" customHeight="1" x14ac:dyDescent="0.25">
      <c r="A2" s="561"/>
      <c r="B2" s="299"/>
      <c r="C2" s="299"/>
      <c r="D2" s="565"/>
      <c r="E2" s="751"/>
      <c r="F2" s="299"/>
      <c r="G2" s="563"/>
      <c r="H2" s="563"/>
    </row>
    <row r="3" spans="1:8" ht="15" customHeight="1" x14ac:dyDescent="0.25">
      <c r="A3" s="562"/>
      <c r="B3" s="563"/>
      <c r="C3" s="563"/>
      <c r="D3" s="565"/>
      <c r="E3" s="751"/>
      <c r="F3" s="563"/>
      <c r="G3" s="563"/>
      <c r="H3" s="563"/>
    </row>
    <row r="4" spans="1:8" ht="37.5" x14ac:dyDescent="0.25">
      <c r="A4" s="562"/>
      <c r="B4" s="563"/>
      <c r="C4" s="563"/>
      <c r="D4" s="298"/>
      <c r="E4" s="751"/>
      <c r="F4" s="199" t="s">
        <v>234</v>
      </c>
      <c r="G4" s="199" t="s">
        <v>235</v>
      </c>
      <c r="H4" s="200" t="s">
        <v>233</v>
      </c>
    </row>
    <row r="5" spans="1:8" ht="18.75" x14ac:dyDescent="0.25">
      <c r="A5" s="215">
        <v>1</v>
      </c>
      <c r="B5" s="216">
        <v>2</v>
      </c>
      <c r="C5" s="216">
        <v>3</v>
      </c>
      <c r="D5" s="216">
        <v>4</v>
      </c>
      <c r="E5" s="217">
        <v>5</v>
      </c>
      <c r="F5" s="212">
        <v>7</v>
      </c>
      <c r="G5" s="212">
        <v>8</v>
      </c>
      <c r="H5" s="212">
        <v>9</v>
      </c>
    </row>
    <row r="6" spans="1:8" x14ac:dyDescent="0.25">
      <c r="A6" s="210" t="s">
        <v>299</v>
      </c>
      <c r="B6" s="210"/>
      <c r="C6" s="210">
        <v>137</v>
      </c>
      <c r="D6" s="210">
        <v>135</v>
      </c>
      <c r="E6" s="211">
        <v>135</v>
      </c>
      <c r="F6" s="210">
        <v>98838.32989624975</v>
      </c>
      <c r="G6" s="210">
        <v>551191.50461472757</v>
      </c>
      <c r="H6" s="213">
        <v>650029.83451097738</v>
      </c>
    </row>
    <row r="7" spans="1:8" ht="30" x14ac:dyDescent="0.25">
      <c r="A7" s="210">
        <v>1</v>
      </c>
      <c r="B7" s="210" t="s">
        <v>300</v>
      </c>
      <c r="C7" s="210" t="s">
        <v>1004</v>
      </c>
      <c r="D7" s="210">
        <v>1388373538</v>
      </c>
      <c r="E7" s="210" t="s">
        <v>954</v>
      </c>
      <c r="F7" s="210">
        <v>5000</v>
      </c>
      <c r="G7" s="210">
        <v>9573.4771999999994</v>
      </c>
      <c r="H7" s="213">
        <v>14573.477199999999</v>
      </c>
    </row>
    <row r="8" spans="1:8" ht="30" x14ac:dyDescent="0.25">
      <c r="A8" s="210">
        <v>2</v>
      </c>
      <c r="B8" s="210" t="s">
        <v>300</v>
      </c>
      <c r="C8" s="210" t="s">
        <v>1007</v>
      </c>
      <c r="D8" s="210">
        <v>1388208938</v>
      </c>
      <c r="E8" s="210" t="s">
        <v>995</v>
      </c>
      <c r="F8" s="210">
        <v>0</v>
      </c>
      <c r="G8" s="210">
        <v>300.8</v>
      </c>
      <c r="H8" s="213">
        <v>300.8</v>
      </c>
    </row>
    <row r="9" spans="1:8" ht="30" x14ac:dyDescent="0.25">
      <c r="A9" s="210">
        <v>3</v>
      </c>
      <c r="B9" s="210" t="s">
        <v>300</v>
      </c>
      <c r="C9" s="210" t="s">
        <v>1009</v>
      </c>
      <c r="D9" s="210">
        <v>1388362578</v>
      </c>
      <c r="E9" s="210" t="s">
        <v>995</v>
      </c>
      <c r="F9" s="210">
        <v>1600</v>
      </c>
      <c r="G9" s="210">
        <v>798.41</v>
      </c>
      <c r="H9" s="213">
        <v>2398.41</v>
      </c>
    </row>
    <row r="10" spans="1:8" ht="30" x14ac:dyDescent="0.25">
      <c r="A10" s="210">
        <v>4</v>
      </c>
      <c r="B10" s="210" t="s">
        <v>300</v>
      </c>
      <c r="C10" s="210" t="s">
        <v>1011</v>
      </c>
      <c r="D10" s="210">
        <v>1388182118</v>
      </c>
      <c r="E10" s="210" t="s">
        <v>995</v>
      </c>
      <c r="F10" s="210">
        <v>0</v>
      </c>
      <c r="G10" s="210">
        <v>774.58299999999997</v>
      </c>
      <c r="H10" s="213">
        <v>774.58299999999997</v>
      </c>
    </row>
    <row r="11" spans="1:8" ht="30" x14ac:dyDescent="0.25">
      <c r="A11" s="210">
        <v>5</v>
      </c>
      <c r="B11" s="210" t="s">
        <v>300</v>
      </c>
      <c r="C11" s="210" t="s">
        <v>1014</v>
      </c>
      <c r="D11" s="210">
        <v>1385311838</v>
      </c>
      <c r="E11" s="210" t="s">
        <v>989</v>
      </c>
      <c r="F11" s="210">
        <v>0</v>
      </c>
      <c r="G11" s="210">
        <v>1526.54</v>
      </c>
      <c r="H11" s="213">
        <v>1526.54</v>
      </c>
    </row>
    <row r="12" spans="1:8" ht="30" x14ac:dyDescent="0.25">
      <c r="A12" s="210">
        <v>6</v>
      </c>
      <c r="B12" s="210" t="s">
        <v>300</v>
      </c>
      <c r="C12" s="210" t="s">
        <v>1016</v>
      </c>
      <c r="D12" s="210">
        <v>1385245458</v>
      </c>
      <c r="E12" s="210" t="s">
        <v>989</v>
      </c>
      <c r="F12" s="210">
        <v>550</v>
      </c>
      <c r="G12" s="210">
        <v>6875</v>
      </c>
      <c r="H12" s="213">
        <v>7425</v>
      </c>
    </row>
    <row r="13" spans="1:8" ht="30" x14ac:dyDescent="0.25">
      <c r="A13" s="210">
        <v>7</v>
      </c>
      <c r="B13" s="210" t="s">
        <v>300</v>
      </c>
      <c r="C13" s="210" t="s">
        <v>1018</v>
      </c>
      <c r="D13" s="210">
        <v>1385380378</v>
      </c>
      <c r="E13" s="210" t="s">
        <v>989</v>
      </c>
      <c r="F13" s="210">
        <v>900</v>
      </c>
      <c r="G13" s="210">
        <v>1333</v>
      </c>
      <c r="H13" s="213">
        <v>2233</v>
      </c>
    </row>
    <row r="14" spans="1:8" ht="30" x14ac:dyDescent="0.25">
      <c r="A14" s="210">
        <v>8</v>
      </c>
      <c r="B14" s="210" t="s">
        <v>300</v>
      </c>
      <c r="C14" s="210" t="s">
        <v>1020</v>
      </c>
      <c r="D14" s="210">
        <v>1384890098</v>
      </c>
      <c r="E14" s="210" t="s">
        <v>989</v>
      </c>
      <c r="F14" s="210">
        <v>0</v>
      </c>
      <c r="G14" s="210">
        <v>103.24600000000001</v>
      </c>
      <c r="H14" s="213">
        <v>103.24600000000001</v>
      </c>
    </row>
    <row r="15" spans="1:8" ht="30" x14ac:dyDescent="0.25">
      <c r="A15" s="210">
        <v>9</v>
      </c>
      <c r="B15" s="210" t="s">
        <v>300</v>
      </c>
      <c r="C15" s="210" t="s">
        <v>1022</v>
      </c>
      <c r="D15" s="210">
        <v>1385400438</v>
      </c>
      <c r="E15" s="210" t="s">
        <v>989</v>
      </c>
      <c r="F15" s="210">
        <v>0</v>
      </c>
      <c r="G15" s="210">
        <v>85.710000000000008</v>
      </c>
      <c r="H15" s="213">
        <v>85.710000000000008</v>
      </c>
    </row>
    <row r="16" spans="1:8" ht="30" x14ac:dyDescent="0.25">
      <c r="A16" s="210">
        <v>10</v>
      </c>
      <c r="B16" s="210" t="s">
        <v>300</v>
      </c>
      <c r="C16" s="210" t="s">
        <v>1024</v>
      </c>
      <c r="D16" s="210">
        <v>1384851858</v>
      </c>
      <c r="E16" s="210" t="s">
        <v>989</v>
      </c>
      <c r="F16" s="210">
        <v>900</v>
      </c>
      <c r="G16" s="210">
        <v>10124.844000000001</v>
      </c>
      <c r="H16" s="213">
        <v>11024.844000000001</v>
      </c>
    </row>
    <row r="17" spans="1:8" ht="30" x14ac:dyDescent="0.25">
      <c r="A17" s="210">
        <v>11</v>
      </c>
      <c r="B17" s="210" t="s">
        <v>300</v>
      </c>
      <c r="C17" s="210" t="s">
        <v>1026</v>
      </c>
      <c r="D17" s="210">
        <v>1385464518</v>
      </c>
      <c r="E17" s="210" t="s">
        <v>989</v>
      </c>
      <c r="F17" s="210">
        <v>800</v>
      </c>
      <c r="G17" s="210">
        <v>3050.0210000000002</v>
      </c>
      <c r="H17" s="213">
        <v>3850.0210000000002</v>
      </c>
    </row>
    <row r="18" spans="1:8" ht="30" x14ac:dyDescent="0.25">
      <c r="A18" s="210">
        <v>12</v>
      </c>
      <c r="B18" s="210" t="s">
        <v>300</v>
      </c>
      <c r="C18" s="210" t="s">
        <v>1027</v>
      </c>
      <c r="D18" s="210">
        <v>1388795238</v>
      </c>
      <c r="E18" s="210" t="s">
        <v>989</v>
      </c>
      <c r="F18" s="210">
        <v>1100</v>
      </c>
      <c r="G18" s="210">
        <v>1879.9</v>
      </c>
      <c r="H18" s="213">
        <v>2979.9</v>
      </c>
    </row>
    <row r="19" spans="1:8" ht="30" x14ac:dyDescent="0.25">
      <c r="A19" s="210">
        <v>13</v>
      </c>
      <c r="B19" s="210" t="s">
        <v>300</v>
      </c>
      <c r="C19" s="210" t="s">
        <v>1028</v>
      </c>
      <c r="D19" s="210">
        <v>1388953138</v>
      </c>
      <c r="E19" s="210" t="s">
        <v>995</v>
      </c>
      <c r="F19" s="210">
        <v>700</v>
      </c>
      <c r="G19" s="210">
        <v>971</v>
      </c>
      <c r="H19" s="213">
        <v>1671</v>
      </c>
    </row>
    <row r="20" spans="1:8" ht="30" x14ac:dyDescent="0.25">
      <c r="A20" s="210">
        <v>14</v>
      </c>
      <c r="B20" s="210" t="s">
        <v>300</v>
      </c>
      <c r="C20" s="210" t="s">
        <v>1029</v>
      </c>
      <c r="D20" s="210">
        <v>1388850798</v>
      </c>
      <c r="E20" s="210" t="s">
        <v>995</v>
      </c>
      <c r="F20" s="210">
        <v>300</v>
      </c>
      <c r="G20" s="210">
        <v>618.4</v>
      </c>
      <c r="H20" s="213">
        <v>918.4</v>
      </c>
    </row>
    <row r="21" spans="1:8" ht="30" x14ac:dyDescent="0.25">
      <c r="A21" s="210">
        <v>15</v>
      </c>
      <c r="B21" s="210" t="s">
        <v>300</v>
      </c>
      <c r="C21" s="210" t="s">
        <v>1030</v>
      </c>
      <c r="D21" s="210">
        <v>1388961678</v>
      </c>
      <c r="E21" s="210" t="s">
        <v>995</v>
      </c>
      <c r="F21" s="210">
        <v>0</v>
      </c>
      <c r="G21" s="210">
        <v>461.08</v>
      </c>
      <c r="H21" s="213">
        <v>461.08</v>
      </c>
    </row>
    <row r="22" spans="1:8" ht="30" x14ac:dyDescent="0.25">
      <c r="A22" s="210">
        <v>16</v>
      </c>
      <c r="B22" s="210" t="s">
        <v>300</v>
      </c>
      <c r="C22" s="210" t="s">
        <v>1031</v>
      </c>
      <c r="D22" s="210">
        <v>1388788318</v>
      </c>
      <c r="E22" s="210" t="s">
        <v>995</v>
      </c>
      <c r="F22" s="210">
        <v>0</v>
      </c>
      <c r="G22" s="210">
        <v>418.524</v>
      </c>
      <c r="H22" s="213">
        <v>418.524</v>
      </c>
    </row>
    <row r="23" spans="1:8" ht="30" x14ac:dyDescent="0.25">
      <c r="A23" s="210">
        <v>17</v>
      </c>
      <c r="B23" s="210" t="s">
        <v>300</v>
      </c>
      <c r="C23" s="210" t="s">
        <v>1032</v>
      </c>
      <c r="D23" s="210">
        <v>1389351498</v>
      </c>
      <c r="E23" s="210" t="s">
        <v>989</v>
      </c>
      <c r="F23" s="210">
        <v>900</v>
      </c>
      <c r="G23" s="210">
        <v>3359</v>
      </c>
      <c r="H23" s="213">
        <v>4259</v>
      </c>
    </row>
    <row r="24" spans="1:8" ht="30" x14ac:dyDescent="0.25">
      <c r="A24" s="210">
        <v>18</v>
      </c>
      <c r="B24" s="210" t="s">
        <v>300</v>
      </c>
      <c r="C24" s="210" t="s">
        <v>1033</v>
      </c>
      <c r="D24" s="210">
        <v>1389105938</v>
      </c>
      <c r="E24" s="210" t="s">
        <v>935</v>
      </c>
      <c r="F24" s="210">
        <v>0</v>
      </c>
      <c r="G24" s="210">
        <v>181</v>
      </c>
      <c r="H24" s="213">
        <v>181</v>
      </c>
    </row>
    <row r="25" spans="1:8" ht="30" x14ac:dyDescent="0.25">
      <c r="A25" s="210">
        <v>19</v>
      </c>
      <c r="B25" s="210" t="s">
        <v>300</v>
      </c>
      <c r="C25" s="210" t="s">
        <v>1034</v>
      </c>
      <c r="D25" s="210">
        <v>1389131118</v>
      </c>
      <c r="E25" s="210" t="s">
        <v>989</v>
      </c>
      <c r="F25" s="210">
        <v>0</v>
      </c>
      <c r="G25" s="210">
        <v>1860.3989999999999</v>
      </c>
      <c r="H25" s="213">
        <v>1860.3989999999999</v>
      </c>
    </row>
    <row r="26" spans="1:8" ht="30" x14ac:dyDescent="0.25">
      <c r="A26" s="210">
        <v>20</v>
      </c>
      <c r="B26" s="210" t="s">
        <v>300</v>
      </c>
      <c r="C26" s="210" t="s">
        <v>1035</v>
      </c>
      <c r="D26" s="210">
        <v>1411727818</v>
      </c>
      <c r="E26" s="210" t="s">
        <v>1006</v>
      </c>
      <c r="F26" s="210">
        <v>13417</v>
      </c>
      <c r="G26" s="210">
        <v>8029.1350000000002</v>
      </c>
      <c r="H26" s="213">
        <v>21446.135000000002</v>
      </c>
    </row>
    <row r="27" spans="1:8" ht="30" x14ac:dyDescent="0.25">
      <c r="A27" s="210">
        <v>21</v>
      </c>
      <c r="B27" s="210" t="s">
        <v>300</v>
      </c>
      <c r="C27" s="210" t="s">
        <v>1036</v>
      </c>
      <c r="D27" s="210">
        <v>1384188438</v>
      </c>
      <c r="E27" s="210" t="s">
        <v>935</v>
      </c>
      <c r="F27" s="210">
        <v>1130</v>
      </c>
      <c r="G27" s="210">
        <v>2521.5279999999998</v>
      </c>
      <c r="H27" s="213">
        <v>3651.5279999999998</v>
      </c>
    </row>
    <row r="28" spans="1:8" ht="30" x14ac:dyDescent="0.25">
      <c r="A28" s="210">
        <v>22</v>
      </c>
      <c r="B28" s="210" t="s">
        <v>300</v>
      </c>
      <c r="C28" s="210" t="s">
        <v>1037</v>
      </c>
      <c r="D28" s="210">
        <v>1401452658</v>
      </c>
      <c r="E28" s="210" t="s">
        <v>989</v>
      </c>
      <c r="F28" s="210">
        <v>300</v>
      </c>
      <c r="G28" s="210">
        <v>1551</v>
      </c>
      <c r="H28" s="213">
        <v>1851</v>
      </c>
    </row>
    <row r="29" spans="1:8" ht="30" x14ac:dyDescent="0.25">
      <c r="A29" s="210">
        <v>23</v>
      </c>
      <c r="B29" s="210" t="s">
        <v>300</v>
      </c>
      <c r="C29" s="210" t="s">
        <v>1038</v>
      </c>
      <c r="D29" s="210">
        <v>1411767718</v>
      </c>
      <c r="E29" s="210" t="s">
        <v>1006</v>
      </c>
      <c r="F29" s="210">
        <v>1490</v>
      </c>
      <c r="G29" s="210">
        <v>279</v>
      </c>
      <c r="H29" s="213">
        <v>1769</v>
      </c>
    </row>
    <row r="30" spans="1:8" ht="30" x14ac:dyDescent="0.25">
      <c r="A30" s="210">
        <v>24</v>
      </c>
      <c r="B30" s="210" t="s">
        <v>300</v>
      </c>
      <c r="C30" s="210" t="s">
        <v>1039</v>
      </c>
      <c r="D30" s="210">
        <v>1411867118</v>
      </c>
      <c r="E30" s="210" t="s">
        <v>989</v>
      </c>
      <c r="F30" s="210">
        <v>0</v>
      </c>
      <c r="G30" s="210">
        <v>108.46599999999999</v>
      </c>
      <c r="H30" s="213">
        <v>108.46599999999999</v>
      </c>
    </row>
    <row r="31" spans="1:8" ht="30" x14ac:dyDescent="0.25">
      <c r="A31" s="210">
        <v>25</v>
      </c>
      <c r="B31" s="210" t="s">
        <v>300</v>
      </c>
      <c r="C31" s="210" t="s">
        <v>1040</v>
      </c>
      <c r="D31" s="210">
        <v>1411860638</v>
      </c>
      <c r="E31" s="210" t="s">
        <v>1006</v>
      </c>
      <c r="F31" s="210">
        <v>3535</v>
      </c>
      <c r="G31" s="210">
        <v>3126</v>
      </c>
      <c r="H31" s="213">
        <v>6661</v>
      </c>
    </row>
    <row r="32" spans="1:8" ht="30" x14ac:dyDescent="0.25">
      <c r="A32" s="210">
        <v>26</v>
      </c>
      <c r="B32" s="210" t="s">
        <v>300</v>
      </c>
      <c r="C32" s="210" t="s">
        <v>1041</v>
      </c>
      <c r="D32" s="210">
        <v>1412128558</v>
      </c>
      <c r="E32" s="210" t="s">
        <v>935</v>
      </c>
      <c r="F32" s="210">
        <v>59.6</v>
      </c>
      <c r="G32" s="210">
        <v>10485.152</v>
      </c>
      <c r="H32" s="213">
        <v>10544.752</v>
      </c>
    </row>
    <row r="33" spans="1:8" ht="30" x14ac:dyDescent="0.25">
      <c r="A33" s="210">
        <v>27</v>
      </c>
      <c r="B33" s="210" t="s">
        <v>300</v>
      </c>
      <c r="C33" s="210" t="s">
        <v>1042</v>
      </c>
      <c r="D33" s="210">
        <v>1392962778</v>
      </c>
      <c r="E33" s="210" t="s">
        <v>935</v>
      </c>
      <c r="F33" s="210">
        <v>450</v>
      </c>
      <c r="G33" s="210">
        <v>2883</v>
      </c>
      <c r="H33" s="213">
        <v>3333</v>
      </c>
    </row>
    <row r="34" spans="1:8" ht="30" x14ac:dyDescent="0.25">
      <c r="A34" s="210">
        <v>28</v>
      </c>
      <c r="B34" s="210" t="s">
        <v>300</v>
      </c>
      <c r="C34" s="210" t="s">
        <v>1043</v>
      </c>
      <c r="D34" s="210">
        <v>1393508658</v>
      </c>
      <c r="E34" s="210" t="s">
        <v>989</v>
      </c>
      <c r="F34" s="210">
        <v>0</v>
      </c>
      <c r="G34" s="210">
        <v>9029.2000000000007</v>
      </c>
      <c r="H34" s="213">
        <v>9029.2000000000007</v>
      </c>
    </row>
    <row r="35" spans="1:8" ht="30" x14ac:dyDescent="0.25">
      <c r="A35" s="210">
        <v>29</v>
      </c>
      <c r="B35" s="210" t="s">
        <v>300</v>
      </c>
      <c r="C35" s="210" t="s">
        <v>1044</v>
      </c>
      <c r="D35" s="210">
        <v>1392965578</v>
      </c>
      <c r="E35" s="210" t="s">
        <v>935</v>
      </c>
      <c r="F35" s="210">
        <v>0</v>
      </c>
      <c r="G35" s="210">
        <v>3965.9</v>
      </c>
      <c r="H35" s="213">
        <v>3965.9</v>
      </c>
    </row>
    <row r="36" spans="1:8" ht="30" x14ac:dyDescent="0.25">
      <c r="A36" s="210">
        <v>30</v>
      </c>
      <c r="B36" s="210" t="s">
        <v>300</v>
      </c>
      <c r="C36" s="210" t="s">
        <v>1045</v>
      </c>
      <c r="D36" s="210">
        <v>1393368018</v>
      </c>
      <c r="E36" s="210" t="s">
        <v>935</v>
      </c>
      <c r="F36" s="210">
        <v>0</v>
      </c>
      <c r="G36" s="210">
        <v>3684</v>
      </c>
      <c r="H36" s="213">
        <v>3684</v>
      </c>
    </row>
    <row r="37" spans="1:8" ht="30" x14ac:dyDescent="0.25">
      <c r="A37" s="210">
        <v>31</v>
      </c>
      <c r="B37" s="210" t="s">
        <v>300</v>
      </c>
      <c r="C37" s="210" t="s">
        <v>1046</v>
      </c>
      <c r="D37" s="210">
        <v>1392877958</v>
      </c>
      <c r="E37" s="210" t="s">
        <v>989</v>
      </c>
      <c r="F37" s="210">
        <v>0</v>
      </c>
      <c r="G37" s="210">
        <v>1178.5509999999999</v>
      </c>
      <c r="H37" s="213">
        <v>1178.5509999999999</v>
      </c>
    </row>
    <row r="38" spans="1:8" ht="30" x14ac:dyDescent="0.25">
      <c r="A38" s="210">
        <v>32</v>
      </c>
      <c r="B38" s="210" t="s">
        <v>300</v>
      </c>
      <c r="C38" s="210" t="s">
        <v>1047</v>
      </c>
      <c r="D38" s="210">
        <v>1393515058</v>
      </c>
      <c r="E38" s="210" t="s">
        <v>989</v>
      </c>
      <c r="F38" s="210">
        <v>120</v>
      </c>
      <c r="G38" s="210">
        <v>660</v>
      </c>
      <c r="H38" s="213">
        <v>780</v>
      </c>
    </row>
    <row r="39" spans="1:8" ht="30" x14ac:dyDescent="0.25">
      <c r="A39" s="210">
        <v>33</v>
      </c>
      <c r="B39" s="210" t="s">
        <v>300</v>
      </c>
      <c r="C39" s="210" t="s">
        <v>1048</v>
      </c>
      <c r="D39" s="210">
        <v>1412028038</v>
      </c>
      <c r="E39" s="210" t="s">
        <v>995</v>
      </c>
      <c r="F39" s="210">
        <v>484</v>
      </c>
      <c r="G39" s="210">
        <v>1936.635</v>
      </c>
      <c r="H39" s="213">
        <v>2420.6350000000002</v>
      </c>
    </row>
    <row r="40" spans="1:8" ht="30" x14ac:dyDescent="0.25">
      <c r="A40" s="210">
        <v>34</v>
      </c>
      <c r="B40" s="210" t="s">
        <v>300</v>
      </c>
      <c r="C40" s="210" t="s">
        <v>1049</v>
      </c>
      <c r="D40" s="210">
        <v>1393357198</v>
      </c>
      <c r="E40" s="210" t="s">
        <v>935</v>
      </c>
      <c r="F40" s="210">
        <v>0</v>
      </c>
      <c r="G40" s="210">
        <v>8038.6790000000001</v>
      </c>
      <c r="H40" s="213">
        <v>8038.6790000000001</v>
      </c>
    </row>
    <row r="41" spans="1:8" ht="30" x14ac:dyDescent="0.25">
      <c r="A41" s="210">
        <v>35</v>
      </c>
      <c r="B41" s="210" t="s">
        <v>300</v>
      </c>
      <c r="C41" s="210" t="s">
        <v>1050</v>
      </c>
      <c r="D41" s="210">
        <v>1392871078</v>
      </c>
      <c r="E41" s="210" t="s">
        <v>935</v>
      </c>
      <c r="F41" s="210">
        <v>0</v>
      </c>
      <c r="G41" s="210">
        <v>4460.3720000000003</v>
      </c>
      <c r="H41" s="213">
        <v>4460.3720000000003</v>
      </c>
    </row>
    <row r="42" spans="1:8" ht="30" x14ac:dyDescent="0.25">
      <c r="A42" s="210">
        <v>36</v>
      </c>
      <c r="B42" s="210" t="s">
        <v>300</v>
      </c>
      <c r="C42" s="210" t="s">
        <v>1051</v>
      </c>
      <c r="D42" s="210">
        <v>1392659458</v>
      </c>
      <c r="E42" s="210" t="s">
        <v>935</v>
      </c>
      <c r="F42" s="210">
        <v>1400</v>
      </c>
      <c r="G42" s="210">
        <v>11235.755000000001</v>
      </c>
      <c r="H42" s="213">
        <v>12635.755000000001</v>
      </c>
    </row>
    <row r="43" spans="1:8" ht="30" x14ac:dyDescent="0.25">
      <c r="A43" s="210">
        <v>37</v>
      </c>
      <c r="B43" s="210" t="s">
        <v>300</v>
      </c>
      <c r="C43" s="210" t="s">
        <v>1052</v>
      </c>
      <c r="D43" s="210">
        <v>5419403982</v>
      </c>
      <c r="E43" s="210" t="s">
        <v>1006</v>
      </c>
      <c r="F43" s="210">
        <v>0</v>
      </c>
      <c r="G43" s="210">
        <v>4328.4340000000002</v>
      </c>
      <c r="H43" s="213">
        <v>4328.4340000000002</v>
      </c>
    </row>
    <row r="44" spans="1:8" ht="30" x14ac:dyDescent="0.25">
      <c r="A44" s="210">
        <v>38</v>
      </c>
      <c r="B44" s="210" t="s">
        <v>300</v>
      </c>
      <c r="C44" s="210" t="s">
        <v>1053</v>
      </c>
      <c r="D44" s="210">
        <v>5419669862</v>
      </c>
      <c r="E44" s="210" t="s">
        <v>1006</v>
      </c>
      <c r="F44" s="210">
        <v>0</v>
      </c>
      <c r="G44" s="210">
        <v>2339.288</v>
      </c>
      <c r="H44" s="213">
        <v>2339.288</v>
      </c>
    </row>
    <row r="45" spans="1:8" ht="30" x14ac:dyDescent="0.25">
      <c r="A45" s="210">
        <v>39</v>
      </c>
      <c r="B45" s="210" t="s">
        <v>300</v>
      </c>
      <c r="C45" s="210" t="s">
        <v>1054</v>
      </c>
      <c r="D45" s="210">
        <v>5419706742</v>
      </c>
      <c r="E45" s="210" t="s">
        <v>989</v>
      </c>
      <c r="F45" s="210">
        <v>0</v>
      </c>
      <c r="G45" s="210">
        <v>5500.8760000000002</v>
      </c>
      <c r="H45" s="213">
        <v>5500.8760000000002</v>
      </c>
    </row>
    <row r="46" spans="1:8" ht="30" x14ac:dyDescent="0.25">
      <c r="A46" s="210">
        <v>40</v>
      </c>
      <c r="B46" s="210" t="s">
        <v>300</v>
      </c>
      <c r="C46" s="210" t="s">
        <v>1055</v>
      </c>
      <c r="D46" s="210">
        <v>5420122682</v>
      </c>
      <c r="E46" s="210" t="s">
        <v>1006</v>
      </c>
      <c r="F46" s="210">
        <v>0</v>
      </c>
      <c r="G46" s="210">
        <v>3144.8739999999998</v>
      </c>
      <c r="H46" s="213">
        <v>3144.8739999999998</v>
      </c>
    </row>
    <row r="47" spans="1:8" ht="30" x14ac:dyDescent="0.25">
      <c r="A47" s="210">
        <v>41</v>
      </c>
      <c r="B47" s="210" t="s">
        <v>300</v>
      </c>
      <c r="C47" s="210" t="s">
        <v>1056</v>
      </c>
      <c r="D47" s="210">
        <v>5420356942</v>
      </c>
      <c r="E47" s="210" t="s">
        <v>1006</v>
      </c>
      <c r="F47" s="210">
        <v>0</v>
      </c>
      <c r="G47" s="210">
        <v>644.58899999999994</v>
      </c>
      <c r="H47" s="213">
        <v>644.58899999999994</v>
      </c>
    </row>
    <row r="48" spans="1:8" ht="30" x14ac:dyDescent="0.25">
      <c r="A48" s="210">
        <v>42</v>
      </c>
      <c r="B48" s="210" t="s">
        <v>300</v>
      </c>
      <c r="C48" s="210" t="s">
        <v>1057</v>
      </c>
      <c r="D48" s="210">
        <v>5421156462</v>
      </c>
      <c r="E48" s="210" t="s">
        <v>1006</v>
      </c>
      <c r="F48" s="210">
        <v>0</v>
      </c>
      <c r="G48" s="210">
        <v>435</v>
      </c>
      <c r="H48" s="213">
        <v>435</v>
      </c>
    </row>
    <row r="49" spans="1:8" ht="30" x14ac:dyDescent="0.25">
      <c r="A49" s="210">
        <v>43</v>
      </c>
      <c r="B49" s="210" t="s">
        <v>300</v>
      </c>
      <c r="C49" s="210" t="s">
        <v>1058</v>
      </c>
      <c r="D49" s="210">
        <v>5421270562</v>
      </c>
      <c r="E49" s="210" t="s">
        <v>995</v>
      </c>
      <c r="F49" s="210">
        <v>0</v>
      </c>
      <c r="G49" s="210">
        <v>50</v>
      </c>
      <c r="H49" s="213">
        <v>50</v>
      </c>
    </row>
    <row r="50" spans="1:8" ht="30" x14ac:dyDescent="0.25">
      <c r="A50" s="210">
        <v>44</v>
      </c>
      <c r="B50" s="210" t="s">
        <v>300</v>
      </c>
      <c r="C50" s="210" t="s">
        <v>1059</v>
      </c>
      <c r="D50" s="210">
        <v>5421718142</v>
      </c>
      <c r="E50" s="210" t="s">
        <v>995</v>
      </c>
      <c r="F50" s="210">
        <v>0</v>
      </c>
      <c r="G50" s="210">
        <v>171.095</v>
      </c>
      <c r="H50" s="213">
        <v>171.095</v>
      </c>
    </row>
    <row r="51" spans="1:8" ht="30" x14ac:dyDescent="0.25">
      <c r="A51" s="210">
        <v>45</v>
      </c>
      <c r="B51" s="210" t="s">
        <v>300</v>
      </c>
      <c r="C51" s="210" t="s">
        <v>1060</v>
      </c>
      <c r="D51" s="210">
        <v>5422189122</v>
      </c>
      <c r="E51" s="210" t="s">
        <v>1006</v>
      </c>
      <c r="F51" s="210">
        <v>0</v>
      </c>
      <c r="G51" s="210">
        <v>3006.8339999999998</v>
      </c>
      <c r="H51" s="213">
        <v>3006.8339999999998</v>
      </c>
    </row>
    <row r="52" spans="1:8" ht="30" x14ac:dyDescent="0.25">
      <c r="A52" s="210">
        <v>46</v>
      </c>
      <c r="B52" s="210" t="s">
        <v>300</v>
      </c>
      <c r="C52" s="210" t="s">
        <v>1061</v>
      </c>
      <c r="D52" s="210">
        <v>5422316322</v>
      </c>
      <c r="E52" s="210" t="s">
        <v>1006</v>
      </c>
      <c r="F52" s="210">
        <v>0</v>
      </c>
      <c r="G52" s="210">
        <v>4074.3890000000001</v>
      </c>
      <c r="H52" s="213">
        <v>4074.3890000000001</v>
      </c>
    </row>
    <row r="53" spans="1:8" ht="30" x14ac:dyDescent="0.25">
      <c r="A53" s="210">
        <v>47</v>
      </c>
      <c r="B53" s="210" t="s">
        <v>300</v>
      </c>
      <c r="C53" s="210" t="s">
        <v>1062</v>
      </c>
      <c r="D53" s="210">
        <v>5422442022</v>
      </c>
      <c r="E53" s="210" t="s">
        <v>1006</v>
      </c>
      <c r="F53" s="210">
        <v>0</v>
      </c>
      <c r="G53" s="210">
        <v>509</v>
      </c>
      <c r="H53" s="213">
        <v>509</v>
      </c>
    </row>
    <row r="54" spans="1:8" ht="30" x14ac:dyDescent="0.25">
      <c r="A54" s="210">
        <v>48</v>
      </c>
      <c r="B54" s="210" t="s">
        <v>300</v>
      </c>
      <c r="C54" s="210" t="s">
        <v>1063</v>
      </c>
      <c r="D54" s="210">
        <v>5422491062</v>
      </c>
      <c r="E54" s="210" t="s">
        <v>1006</v>
      </c>
      <c r="F54" s="210">
        <v>0</v>
      </c>
      <c r="G54" s="210">
        <v>338</v>
      </c>
      <c r="H54" s="213">
        <v>338</v>
      </c>
    </row>
    <row r="55" spans="1:8" ht="30" x14ac:dyDescent="0.25">
      <c r="A55" s="210">
        <v>49</v>
      </c>
      <c r="B55" s="210" t="s">
        <v>300</v>
      </c>
      <c r="C55" s="210" t="s">
        <v>1064</v>
      </c>
      <c r="D55" s="210">
        <v>5422518962</v>
      </c>
      <c r="E55" s="210" t="s">
        <v>1006</v>
      </c>
      <c r="F55" s="210">
        <v>0</v>
      </c>
      <c r="G55" s="210">
        <v>591.56700000000001</v>
      </c>
      <c r="H55" s="213">
        <v>591.56700000000001</v>
      </c>
    </row>
    <row r="56" spans="1:8" ht="30" x14ac:dyDescent="0.25">
      <c r="A56" s="210">
        <v>50</v>
      </c>
      <c r="B56" s="210" t="s">
        <v>300</v>
      </c>
      <c r="C56" s="210" t="s">
        <v>1065</v>
      </c>
      <c r="D56" s="210">
        <v>5422549282</v>
      </c>
      <c r="E56" s="210" t="s">
        <v>1006</v>
      </c>
      <c r="F56" s="210">
        <v>409</v>
      </c>
      <c r="G56" s="210">
        <v>248</v>
      </c>
      <c r="H56" s="213">
        <v>657</v>
      </c>
    </row>
    <row r="57" spans="1:8" ht="30" x14ac:dyDescent="0.25">
      <c r="A57" s="210">
        <v>51</v>
      </c>
      <c r="B57" s="210" t="s">
        <v>300</v>
      </c>
      <c r="C57" s="210" t="s">
        <v>1066</v>
      </c>
      <c r="D57" s="210">
        <v>5422604982</v>
      </c>
      <c r="E57" s="210" t="s">
        <v>1006</v>
      </c>
      <c r="F57" s="210">
        <v>0</v>
      </c>
      <c r="G57" s="210">
        <v>1028</v>
      </c>
      <c r="H57" s="213">
        <v>1028</v>
      </c>
    </row>
    <row r="58" spans="1:8" ht="30" x14ac:dyDescent="0.25">
      <c r="A58" s="210">
        <v>52</v>
      </c>
      <c r="B58" s="210" t="s">
        <v>300</v>
      </c>
      <c r="C58" s="210" t="s">
        <v>1067</v>
      </c>
      <c r="D58" s="210">
        <v>5422712962</v>
      </c>
      <c r="E58" s="210" t="s">
        <v>1006</v>
      </c>
      <c r="F58" s="210">
        <v>0</v>
      </c>
      <c r="G58" s="210">
        <v>1028.0999999999999</v>
      </c>
      <c r="H58" s="213">
        <v>1028.0999999999999</v>
      </c>
    </row>
    <row r="59" spans="1:8" ht="30" x14ac:dyDescent="0.25">
      <c r="A59" s="210">
        <v>53</v>
      </c>
      <c r="B59" s="210" t="s">
        <v>300</v>
      </c>
      <c r="C59" s="210" t="s">
        <v>1068</v>
      </c>
      <c r="D59" s="210">
        <v>5422731582</v>
      </c>
      <c r="E59" s="210" t="s">
        <v>1006</v>
      </c>
      <c r="F59" s="210">
        <v>0</v>
      </c>
      <c r="G59" s="210">
        <v>562</v>
      </c>
      <c r="H59" s="213">
        <v>562</v>
      </c>
    </row>
    <row r="60" spans="1:8" ht="30" x14ac:dyDescent="0.25">
      <c r="A60" s="210">
        <v>54</v>
      </c>
      <c r="B60" s="210" t="s">
        <v>300</v>
      </c>
      <c r="C60" s="210" t="s">
        <v>1069</v>
      </c>
      <c r="D60" s="210">
        <v>1411878838</v>
      </c>
      <c r="E60" s="210" t="s">
        <v>939</v>
      </c>
      <c r="F60" s="210">
        <v>0</v>
      </c>
      <c r="G60" s="210">
        <v>21567.828999999998</v>
      </c>
      <c r="H60" s="213">
        <v>21567.828999999998</v>
      </c>
    </row>
    <row r="61" spans="1:8" ht="30" x14ac:dyDescent="0.25">
      <c r="A61" s="210">
        <v>55</v>
      </c>
      <c r="B61" s="210" t="s">
        <v>300</v>
      </c>
      <c r="C61" s="210" t="s">
        <v>1070</v>
      </c>
      <c r="D61" s="210">
        <v>5422769802</v>
      </c>
      <c r="E61" s="210" t="s">
        <v>1006</v>
      </c>
      <c r="F61" s="210">
        <v>0</v>
      </c>
      <c r="G61" s="210">
        <v>711</v>
      </c>
      <c r="H61" s="213">
        <v>711</v>
      </c>
    </row>
    <row r="62" spans="1:8" ht="30" x14ac:dyDescent="0.25">
      <c r="A62" s="210">
        <v>56</v>
      </c>
      <c r="B62" s="210" t="s">
        <v>300</v>
      </c>
      <c r="C62" s="210" t="s">
        <v>1071</v>
      </c>
      <c r="D62" s="210">
        <v>5422790882</v>
      </c>
      <c r="E62" s="210" t="s">
        <v>1006</v>
      </c>
      <c r="F62" s="210">
        <v>0</v>
      </c>
      <c r="G62" s="210">
        <v>975</v>
      </c>
      <c r="H62" s="213">
        <v>975</v>
      </c>
    </row>
    <row r="63" spans="1:8" ht="30" x14ac:dyDescent="0.25">
      <c r="A63" s="210">
        <v>57</v>
      </c>
      <c r="B63" s="210" t="s">
        <v>300</v>
      </c>
      <c r="C63" s="210" t="s">
        <v>1072</v>
      </c>
      <c r="D63" s="210">
        <v>5423051782</v>
      </c>
      <c r="E63" s="210" t="s">
        <v>989</v>
      </c>
      <c r="F63" s="210">
        <v>0</v>
      </c>
      <c r="G63" s="210">
        <v>2695.8819999999996</v>
      </c>
      <c r="H63" s="213">
        <v>2695.8819999999996</v>
      </c>
    </row>
    <row r="64" spans="1:8" ht="30" x14ac:dyDescent="0.25">
      <c r="A64" s="210">
        <v>58</v>
      </c>
      <c r="B64" s="210" t="s">
        <v>300</v>
      </c>
      <c r="C64" s="210" t="s">
        <v>1073</v>
      </c>
      <c r="D64" s="210">
        <v>5423086302</v>
      </c>
      <c r="E64" s="210" t="s">
        <v>935</v>
      </c>
      <c r="F64" s="210">
        <v>0</v>
      </c>
      <c r="G64" s="210">
        <v>1463.319</v>
      </c>
      <c r="H64" s="213">
        <v>1463.319</v>
      </c>
    </row>
    <row r="65" spans="1:8" ht="30" x14ac:dyDescent="0.25">
      <c r="A65" s="210">
        <v>59</v>
      </c>
      <c r="B65" s="210" t="s">
        <v>300</v>
      </c>
      <c r="C65" s="210" t="s">
        <v>1074</v>
      </c>
      <c r="D65" s="210">
        <v>5423101702</v>
      </c>
      <c r="E65" s="210" t="s">
        <v>1006</v>
      </c>
      <c r="F65" s="210">
        <v>0</v>
      </c>
      <c r="G65" s="210">
        <v>2317.4049999999997</v>
      </c>
      <c r="H65" s="213">
        <v>2317.4049999999997</v>
      </c>
    </row>
    <row r="66" spans="1:8" ht="30" x14ac:dyDescent="0.25">
      <c r="A66" s="210">
        <v>60</v>
      </c>
      <c r="B66" s="210" t="s">
        <v>300</v>
      </c>
      <c r="C66" s="210" t="s">
        <v>1075</v>
      </c>
      <c r="D66" s="210">
        <v>5423117982</v>
      </c>
      <c r="E66" s="210" t="s">
        <v>995</v>
      </c>
      <c r="F66" s="210">
        <v>0</v>
      </c>
      <c r="G66" s="210">
        <v>154.71100000000001</v>
      </c>
      <c r="H66" s="213">
        <v>154.71100000000001</v>
      </c>
    </row>
    <row r="67" spans="1:8" ht="30" x14ac:dyDescent="0.25">
      <c r="A67" s="210">
        <v>61</v>
      </c>
      <c r="B67" s="210" t="s">
        <v>300</v>
      </c>
      <c r="C67" s="210" t="s">
        <v>1076</v>
      </c>
      <c r="D67" s="210">
        <v>1392666778</v>
      </c>
      <c r="E67" s="210" t="s">
        <v>935</v>
      </c>
      <c r="F67" s="210">
        <v>0</v>
      </c>
      <c r="G67" s="210">
        <v>4948.4930000000004</v>
      </c>
      <c r="H67" s="213">
        <v>4948.4930000000004</v>
      </c>
    </row>
    <row r="68" spans="1:8" ht="30" x14ac:dyDescent="0.25">
      <c r="A68" s="210">
        <v>62</v>
      </c>
      <c r="B68" s="210" t="s">
        <v>300</v>
      </c>
      <c r="C68" s="210" t="s">
        <v>1077</v>
      </c>
      <c r="D68" s="210">
        <v>1389164658</v>
      </c>
      <c r="E68" s="210" t="s">
        <v>989</v>
      </c>
      <c r="F68" s="210">
        <v>2500</v>
      </c>
      <c r="G68" s="210">
        <v>5834.268</v>
      </c>
      <c r="H68" s="213">
        <v>8334.268</v>
      </c>
    </row>
    <row r="69" spans="1:8" ht="30" x14ac:dyDescent="0.25">
      <c r="A69" s="210">
        <v>63</v>
      </c>
      <c r="B69" s="210" t="s">
        <v>300</v>
      </c>
      <c r="C69" s="210" t="s">
        <v>1078</v>
      </c>
      <c r="D69" s="210">
        <v>8428817038</v>
      </c>
      <c r="E69" s="210" t="s">
        <v>989</v>
      </c>
      <c r="F69" s="210">
        <v>1200</v>
      </c>
      <c r="G69" s="210">
        <v>3248.25</v>
      </c>
      <c r="H69" s="213">
        <v>4448.25</v>
      </c>
    </row>
    <row r="70" spans="1:8" ht="30" x14ac:dyDescent="0.25">
      <c r="A70" s="210">
        <v>64</v>
      </c>
      <c r="B70" s="210" t="s">
        <v>300</v>
      </c>
      <c r="C70" s="210" t="s">
        <v>1079</v>
      </c>
      <c r="D70" s="210">
        <v>8770071798</v>
      </c>
      <c r="E70" s="210" t="s">
        <v>935</v>
      </c>
      <c r="F70" s="210">
        <v>0</v>
      </c>
      <c r="G70" s="210">
        <v>1611.23</v>
      </c>
      <c r="H70" s="213">
        <v>1611.23</v>
      </c>
    </row>
    <row r="71" spans="1:8" ht="30" x14ac:dyDescent="0.25">
      <c r="A71" s="210">
        <v>65</v>
      </c>
      <c r="B71" s="210" t="s">
        <v>300</v>
      </c>
      <c r="C71" s="210" t="s">
        <v>1080</v>
      </c>
      <c r="D71" s="210">
        <v>8429295838</v>
      </c>
      <c r="E71" s="210" t="s">
        <v>935</v>
      </c>
      <c r="F71" s="210">
        <v>2700</v>
      </c>
      <c r="G71" s="210">
        <v>3636.4029999999998</v>
      </c>
      <c r="H71" s="213">
        <v>6336.4030000000002</v>
      </c>
    </row>
    <row r="72" spans="1:8" ht="30" x14ac:dyDescent="0.25">
      <c r="A72" s="210">
        <v>66</v>
      </c>
      <c r="B72" s="210" t="s">
        <v>300</v>
      </c>
      <c r="C72" s="210" t="s">
        <v>1081</v>
      </c>
      <c r="D72" s="210">
        <v>5416446182</v>
      </c>
      <c r="E72" s="210" t="s">
        <v>1006</v>
      </c>
      <c r="F72" s="210">
        <v>0</v>
      </c>
      <c r="G72" s="210">
        <v>1340.184</v>
      </c>
      <c r="H72" s="213">
        <v>1340.184</v>
      </c>
    </row>
    <row r="73" spans="1:8" ht="30" x14ac:dyDescent="0.25">
      <c r="A73" s="210">
        <v>67</v>
      </c>
      <c r="B73" s="210" t="s">
        <v>300</v>
      </c>
      <c r="C73" s="210" t="s">
        <v>1082</v>
      </c>
      <c r="D73" s="210">
        <v>1389400878</v>
      </c>
      <c r="E73" s="210" t="s">
        <v>989</v>
      </c>
      <c r="F73" s="210">
        <v>0</v>
      </c>
      <c r="G73" s="210">
        <v>835.976</v>
      </c>
      <c r="H73" s="213">
        <v>835.976</v>
      </c>
    </row>
    <row r="74" spans="1:8" ht="30" x14ac:dyDescent="0.25">
      <c r="A74" s="210">
        <v>68</v>
      </c>
      <c r="B74" s="210" t="s">
        <v>300</v>
      </c>
      <c r="C74" s="210" t="s">
        <v>1083</v>
      </c>
      <c r="D74" s="210">
        <v>9438677102</v>
      </c>
      <c r="E74" s="210" t="s">
        <v>1006</v>
      </c>
      <c r="F74" s="210">
        <v>0</v>
      </c>
      <c r="G74" s="210">
        <v>3448.4569999999999</v>
      </c>
      <c r="H74" s="213">
        <v>3448.4569999999999</v>
      </c>
    </row>
    <row r="75" spans="1:8" ht="30" x14ac:dyDescent="0.25">
      <c r="A75" s="210">
        <v>69</v>
      </c>
      <c r="B75" s="210" t="s">
        <v>300</v>
      </c>
      <c r="C75" s="210" t="s">
        <v>1084</v>
      </c>
      <c r="D75" s="210">
        <v>9438855362</v>
      </c>
      <c r="E75" s="210" t="s">
        <v>1006</v>
      </c>
      <c r="F75" s="210">
        <v>1514</v>
      </c>
      <c r="G75" s="210">
        <v>1758.6010000000001</v>
      </c>
      <c r="H75" s="213">
        <v>3272.6010000000001</v>
      </c>
    </row>
    <row r="76" spans="1:8" ht="30" x14ac:dyDescent="0.25">
      <c r="A76" s="210">
        <v>70</v>
      </c>
      <c r="B76" s="210" t="s">
        <v>300</v>
      </c>
      <c r="C76" s="210" t="s">
        <v>1085</v>
      </c>
      <c r="D76" s="210">
        <v>9439197022</v>
      </c>
      <c r="E76" s="210" t="s">
        <v>1006</v>
      </c>
      <c r="F76" s="210">
        <v>0</v>
      </c>
      <c r="G76" s="210">
        <v>352</v>
      </c>
      <c r="H76" s="213">
        <v>352</v>
      </c>
    </row>
    <row r="77" spans="1:8" ht="30" x14ac:dyDescent="0.25">
      <c r="A77" s="210">
        <v>71</v>
      </c>
      <c r="B77" s="210" t="s">
        <v>300</v>
      </c>
      <c r="C77" s="210" t="s">
        <v>1086</v>
      </c>
      <c r="D77" s="210">
        <v>9442839222</v>
      </c>
      <c r="E77" s="210" t="s">
        <v>1006</v>
      </c>
      <c r="F77" s="210">
        <v>534</v>
      </c>
      <c r="G77" s="210">
        <v>268.79699999999997</v>
      </c>
      <c r="H77" s="213">
        <v>802.79700000000003</v>
      </c>
    </row>
    <row r="78" spans="1:8" ht="30" x14ac:dyDescent="0.25">
      <c r="A78" s="210">
        <v>72</v>
      </c>
      <c r="B78" s="210" t="s">
        <v>300</v>
      </c>
      <c r="C78" s="210" t="s">
        <v>1087</v>
      </c>
      <c r="D78" s="210">
        <v>9442964302</v>
      </c>
      <c r="E78" s="210" t="s">
        <v>1006</v>
      </c>
      <c r="F78" s="210">
        <v>0</v>
      </c>
      <c r="G78" s="210">
        <v>284</v>
      </c>
      <c r="H78" s="213">
        <v>284</v>
      </c>
    </row>
    <row r="79" spans="1:8" ht="30" x14ac:dyDescent="0.25">
      <c r="A79" s="210">
        <v>73</v>
      </c>
      <c r="B79" s="210" t="s">
        <v>300</v>
      </c>
      <c r="C79" s="210" t="s">
        <v>1088</v>
      </c>
      <c r="D79" s="210">
        <v>5421295082</v>
      </c>
      <c r="E79" s="210" t="s">
        <v>1006</v>
      </c>
      <c r="F79" s="210">
        <v>1100</v>
      </c>
      <c r="G79" s="210">
        <v>329</v>
      </c>
      <c r="H79" s="213">
        <v>1429</v>
      </c>
    </row>
    <row r="80" spans="1:8" ht="30" x14ac:dyDescent="0.25">
      <c r="A80" s="210">
        <v>74</v>
      </c>
      <c r="B80" s="210" t="s">
        <v>300</v>
      </c>
      <c r="C80" s="210" t="s">
        <v>1089</v>
      </c>
      <c r="D80" s="210">
        <v>5422513702</v>
      </c>
      <c r="E80" s="210" t="s">
        <v>1006</v>
      </c>
      <c r="F80" s="210">
        <v>600</v>
      </c>
      <c r="G80" s="210">
        <v>1530.374</v>
      </c>
      <c r="H80" s="213">
        <v>2130.3739999999998</v>
      </c>
    </row>
    <row r="81" spans="1:8" ht="30" x14ac:dyDescent="0.25">
      <c r="A81" s="210">
        <v>75</v>
      </c>
      <c r="B81" s="210" t="s">
        <v>300</v>
      </c>
      <c r="C81" s="210" t="s">
        <v>1090</v>
      </c>
      <c r="D81" s="210">
        <v>5422570222</v>
      </c>
      <c r="E81" s="210" t="s">
        <v>1006</v>
      </c>
      <c r="F81" s="210">
        <v>0</v>
      </c>
      <c r="G81" s="210">
        <v>490.36</v>
      </c>
      <c r="H81" s="213">
        <v>490.36</v>
      </c>
    </row>
    <row r="82" spans="1:8" ht="30" x14ac:dyDescent="0.25">
      <c r="A82" s="210">
        <v>76</v>
      </c>
      <c r="B82" s="210" t="s">
        <v>300</v>
      </c>
      <c r="C82" s="210" t="s">
        <v>1091</v>
      </c>
      <c r="D82" s="210">
        <v>5422587242</v>
      </c>
      <c r="E82" s="210" t="s">
        <v>1006</v>
      </c>
      <c r="F82" s="210">
        <v>0</v>
      </c>
      <c r="G82" s="210">
        <v>353</v>
      </c>
      <c r="H82" s="213">
        <v>353</v>
      </c>
    </row>
    <row r="83" spans="1:8" ht="30" x14ac:dyDescent="0.25">
      <c r="A83" s="210">
        <v>77</v>
      </c>
      <c r="B83" s="210" t="s">
        <v>300</v>
      </c>
      <c r="C83" s="210" t="s">
        <v>1092</v>
      </c>
      <c r="D83" s="210">
        <v>5422690782</v>
      </c>
      <c r="E83" s="210" t="s">
        <v>1006</v>
      </c>
      <c r="F83" s="210">
        <v>1685.84742163335</v>
      </c>
      <c r="G83" s="210">
        <v>945.15257836665</v>
      </c>
      <c r="H83" s="213">
        <v>2631</v>
      </c>
    </row>
    <row r="84" spans="1:8" ht="30" x14ac:dyDescent="0.25">
      <c r="A84" s="210">
        <v>78</v>
      </c>
      <c r="B84" s="210" t="s">
        <v>300</v>
      </c>
      <c r="C84" s="210" t="s">
        <v>1093</v>
      </c>
      <c r="D84" s="210">
        <v>5422735042</v>
      </c>
      <c r="E84" s="210" t="s">
        <v>1006</v>
      </c>
      <c r="F84" s="210">
        <v>1217</v>
      </c>
      <c r="G84" s="210">
        <v>400</v>
      </c>
      <c r="H84" s="213">
        <v>1617</v>
      </c>
    </row>
    <row r="85" spans="1:8" ht="30" x14ac:dyDescent="0.25">
      <c r="A85" s="210">
        <v>79</v>
      </c>
      <c r="B85" s="210" t="s">
        <v>300</v>
      </c>
      <c r="C85" s="210" t="s">
        <v>1094</v>
      </c>
      <c r="D85" s="210">
        <v>5422938382</v>
      </c>
      <c r="E85" s="210" t="s">
        <v>1006</v>
      </c>
      <c r="F85" s="210">
        <v>0</v>
      </c>
      <c r="G85" s="210">
        <v>1821</v>
      </c>
      <c r="H85" s="213">
        <v>1821</v>
      </c>
    </row>
    <row r="86" spans="1:8" ht="30" x14ac:dyDescent="0.25">
      <c r="A86" s="210">
        <v>80</v>
      </c>
      <c r="B86" s="210" t="s">
        <v>300</v>
      </c>
      <c r="C86" s="210" t="s">
        <v>1095</v>
      </c>
      <c r="D86" s="210">
        <v>5422947502</v>
      </c>
      <c r="E86" s="210" t="s">
        <v>1006</v>
      </c>
      <c r="F86" s="210">
        <v>700</v>
      </c>
      <c r="G86" s="210">
        <v>150</v>
      </c>
      <c r="H86" s="213">
        <v>850</v>
      </c>
    </row>
    <row r="87" spans="1:8" ht="30" x14ac:dyDescent="0.25">
      <c r="A87" s="210">
        <v>81</v>
      </c>
      <c r="B87" s="210" t="s">
        <v>300</v>
      </c>
      <c r="C87" s="210" t="s">
        <v>1096</v>
      </c>
      <c r="D87" s="210">
        <v>5423009022</v>
      </c>
      <c r="E87" s="210" t="s">
        <v>1006</v>
      </c>
      <c r="F87" s="210">
        <v>982.55247461639999</v>
      </c>
      <c r="G87" s="210">
        <v>2661.4001730182599</v>
      </c>
      <c r="H87" s="213">
        <v>3643.95264763466</v>
      </c>
    </row>
    <row r="88" spans="1:8" ht="30" x14ac:dyDescent="0.25">
      <c r="A88" s="210">
        <v>82</v>
      </c>
      <c r="B88" s="210" t="s">
        <v>300</v>
      </c>
      <c r="C88" s="210" t="s">
        <v>1097</v>
      </c>
      <c r="D88" s="210">
        <v>5423030982</v>
      </c>
      <c r="E88" s="210" t="s">
        <v>1006</v>
      </c>
      <c r="F88" s="210">
        <v>0</v>
      </c>
      <c r="G88" s="210">
        <v>839</v>
      </c>
      <c r="H88" s="213">
        <v>839</v>
      </c>
    </row>
    <row r="89" spans="1:8" ht="30" x14ac:dyDescent="0.25">
      <c r="A89" s="210">
        <v>83</v>
      </c>
      <c r="B89" s="210" t="s">
        <v>300</v>
      </c>
      <c r="C89" s="210" t="s">
        <v>1098</v>
      </c>
      <c r="D89" s="210">
        <v>5423085542</v>
      </c>
      <c r="E89" s="210" t="s">
        <v>1006</v>
      </c>
      <c r="F89" s="210">
        <v>0</v>
      </c>
      <c r="G89" s="210">
        <v>1188</v>
      </c>
      <c r="H89" s="213">
        <v>1188</v>
      </c>
    </row>
    <row r="90" spans="1:8" ht="30" x14ac:dyDescent="0.25">
      <c r="A90" s="210">
        <v>84</v>
      </c>
      <c r="B90" s="210" t="s">
        <v>300</v>
      </c>
      <c r="C90" s="210" t="s">
        <v>1099</v>
      </c>
      <c r="D90" s="210">
        <v>5419441982</v>
      </c>
      <c r="E90" s="210" t="s">
        <v>1008</v>
      </c>
      <c r="F90" s="210">
        <v>1900</v>
      </c>
      <c r="G90" s="210">
        <v>510.9</v>
      </c>
      <c r="H90" s="213">
        <v>2410.9</v>
      </c>
    </row>
    <row r="91" spans="1:8" ht="30" x14ac:dyDescent="0.25">
      <c r="A91" s="210">
        <v>85</v>
      </c>
      <c r="B91" s="210" t="s">
        <v>300</v>
      </c>
      <c r="C91" s="210" t="s">
        <v>1100</v>
      </c>
      <c r="D91" s="210">
        <v>5420401402</v>
      </c>
      <c r="E91" s="210" t="s">
        <v>1008</v>
      </c>
      <c r="F91" s="210">
        <v>1680.63</v>
      </c>
      <c r="G91" s="210">
        <v>7888.8076633428946</v>
      </c>
      <c r="H91" s="213">
        <v>9569.4376633428947</v>
      </c>
    </row>
    <row r="92" spans="1:8" ht="60" x14ac:dyDescent="0.25">
      <c r="A92" s="210">
        <v>86</v>
      </c>
      <c r="B92" s="210" t="s">
        <v>300</v>
      </c>
      <c r="C92" s="210" t="s">
        <v>1101</v>
      </c>
      <c r="D92" s="210">
        <v>5422795882</v>
      </c>
      <c r="E92" s="210" t="s">
        <v>1017</v>
      </c>
      <c r="F92" s="210">
        <v>0</v>
      </c>
      <c r="G92" s="210">
        <v>1132</v>
      </c>
      <c r="H92" s="213">
        <v>1132</v>
      </c>
    </row>
    <row r="93" spans="1:8" ht="30" x14ac:dyDescent="0.25">
      <c r="A93" s="210">
        <v>87</v>
      </c>
      <c r="B93" s="210" t="s">
        <v>300</v>
      </c>
      <c r="C93" s="210" t="s">
        <v>1102</v>
      </c>
      <c r="D93" s="210">
        <v>5422817482</v>
      </c>
      <c r="E93" s="210" t="s">
        <v>935</v>
      </c>
      <c r="F93" s="210">
        <v>0</v>
      </c>
      <c r="G93" s="210">
        <v>8988.1999999999989</v>
      </c>
      <c r="H93" s="213">
        <v>8988.1999999999989</v>
      </c>
    </row>
    <row r="94" spans="1:8" ht="30" x14ac:dyDescent="0.25">
      <c r="A94" s="210">
        <v>88</v>
      </c>
      <c r="B94" s="210" t="s">
        <v>300</v>
      </c>
      <c r="C94" s="210" t="s">
        <v>1103</v>
      </c>
      <c r="D94" s="210">
        <v>9438746822</v>
      </c>
      <c r="E94" s="210" t="s">
        <v>935</v>
      </c>
      <c r="F94" s="210">
        <v>0</v>
      </c>
      <c r="G94" s="210">
        <v>647.70000000000005</v>
      </c>
      <c r="H94" s="213">
        <v>647.70000000000005</v>
      </c>
    </row>
    <row r="95" spans="1:8" ht="30" x14ac:dyDescent="0.25">
      <c r="A95" s="210">
        <v>89</v>
      </c>
      <c r="B95" s="210" t="s">
        <v>300</v>
      </c>
      <c r="C95" s="210" t="s">
        <v>1104</v>
      </c>
      <c r="D95" s="210">
        <v>3755570878</v>
      </c>
      <c r="E95" s="210" t="s">
        <v>1025</v>
      </c>
      <c r="F95" s="210">
        <v>0</v>
      </c>
      <c r="G95" s="210">
        <v>30</v>
      </c>
      <c r="H95" s="213">
        <v>30</v>
      </c>
    </row>
    <row r="96" spans="1:8" ht="30" x14ac:dyDescent="0.25">
      <c r="A96" s="210">
        <v>90</v>
      </c>
      <c r="B96" s="210" t="s">
        <v>300</v>
      </c>
      <c r="C96" s="210" t="s">
        <v>1105</v>
      </c>
      <c r="D96" s="210">
        <v>3755530918</v>
      </c>
      <c r="E96" s="210" t="s">
        <v>1025</v>
      </c>
      <c r="F96" s="210">
        <v>0</v>
      </c>
      <c r="G96" s="210">
        <v>50</v>
      </c>
      <c r="H96" s="213">
        <v>50</v>
      </c>
    </row>
    <row r="97" spans="1:8" ht="30" x14ac:dyDescent="0.25">
      <c r="A97" s="210">
        <v>91</v>
      </c>
      <c r="B97" s="210" t="s">
        <v>300</v>
      </c>
      <c r="C97" s="210" t="s">
        <v>1106</v>
      </c>
      <c r="D97" s="210">
        <v>4754933530</v>
      </c>
      <c r="E97" s="210" t="s">
        <v>1025</v>
      </c>
      <c r="F97" s="210">
        <v>0</v>
      </c>
      <c r="G97" s="210">
        <v>40</v>
      </c>
      <c r="H97" s="213">
        <v>40</v>
      </c>
    </row>
    <row r="98" spans="1:8" ht="30" x14ac:dyDescent="0.25">
      <c r="A98" s="210">
        <v>92</v>
      </c>
      <c r="B98" s="210" t="s">
        <v>300</v>
      </c>
      <c r="C98" s="210" t="s">
        <v>1107</v>
      </c>
      <c r="D98" s="210">
        <v>10649375886</v>
      </c>
      <c r="E98" s="210" t="s">
        <v>1025</v>
      </c>
      <c r="F98" s="210">
        <v>0</v>
      </c>
      <c r="G98" s="210">
        <v>24</v>
      </c>
      <c r="H98" s="213">
        <v>24</v>
      </c>
    </row>
    <row r="99" spans="1:8" ht="30" x14ac:dyDescent="0.25">
      <c r="A99" s="210">
        <v>93</v>
      </c>
      <c r="B99" s="210" t="s">
        <v>300</v>
      </c>
      <c r="C99" s="210" t="s">
        <v>1108</v>
      </c>
      <c r="D99" s="210">
        <v>9868696438</v>
      </c>
      <c r="E99" s="210" t="s">
        <v>1025</v>
      </c>
      <c r="F99" s="210">
        <v>0</v>
      </c>
      <c r="G99" s="210">
        <v>27</v>
      </c>
      <c r="H99" s="213">
        <v>27</v>
      </c>
    </row>
    <row r="100" spans="1:8" ht="30" x14ac:dyDescent="0.25">
      <c r="A100" s="210">
        <v>94</v>
      </c>
      <c r="B100" s="210" t="s">
        <v>300</v>
      </c>
      <c r="C100" s="210" t="s">
        <v>1109</v>
      </c>
      <c r="D100" s="210">
        <v>3755736818</v>
      </c>
      <c r="E100" s="210" t="s">
        <v>1025</v>
      </c>
      <c r="F100" s="210">
        <v>0</v>
      </c>
      <c r="G100" s="210">
        <v>25</v>
      </c>
      <c r="H100" s="213">
        <v>25</v>
      </c>
    </row>
    <row r="101" spans="1:8" ht="30" x14ac:dyDescent="0.25">
      <c r="A101" s="210">
        <v>95</v>
      </c>
      <c r="B101" s="210" t="s">
        <v>300</v>
      </c>
      <c r="C101" s="210" t="s">
        <v>1110</v>
      </c>
      <c r="D101" s="210">
        <v>3755578498</v>
      </c>
      <c r="E101" s="210" t="s">
        <v>1025</v>
      </c>
      <c r="F101" s="210">
        <v>0</v>
      </c>
      <c r="G101" s="210">
        <v>40</v>
      </c>
      <c r="H101" s="213">
        <v>40</v>
      </c>
    </row>
    <row r="102" spans="1:8" ht="30" x14ac:dyDescent="0.25">
      <c r="A102" s="210">
        <v>96</v>
      </c>
      <c r="B102" s="210" t="s">
        <v>300</v>
      </c>
      <c r="C102" s="210" t="s">
        <v>1111</v>
      </c>
      <c r="D102" s="210">
        <v>10701618086</v>
      </c>
      <c r="E102" s="210" t="s">
        <v>1025</v>
      </c>
      <c r="F102" s="210">
        <v>0</v>
      </c>
      <c r="G102" s="210">
        <v>18</v>
      </c>
      <c r="H102" s="213">
        <v>18</v>
      </c>
    </row>
    <row r="103" spans="1:8" ht="30" x14ac:dyDescent="0.25">
      <c r="A103" s="210">
        <v>97</v>
      </c>
      <c r="B103" s="210" t="s">
        <v>300</v>
      </c>
      <c r="C103" s="210" t="s">
        <v>1112</v>
      </c>
      <c r="D103" s="210">
        <v>10701694366</v>
      </c>
      <c r="E103" s="210" t="s">
        <v>1025</v>
      </c>
      <c r="F103" s="210">
        <v>0</v>
      </c>
      <c r="G103" s="210">
        <v>25</v>
      </c>
      <c r="H103" s="213">
        <v>25</v>
      </c>
    </row>
    <row r="104" spans="1:8" ht="30" x14ac:dyDescent="0.25">
      <c r="A104" s="210">
        <v>98</v>
      </c>
      <c r="B104" s="210" t="s">
        <v>300</v>
      </c>
      <c r="C104" s="210" t="s">
        <v>1113</v>
      </c>
      <c r="D104" s="210">
        <v>3834330138</v>
      </c>
      <c r="E104" s="210" t="s">
        <v>1025</v>
      </c>
      <c r="F104" s="210">
        <v>0</v>
      </c>
      <c r="G104" s="210">
        <v>450</v>
      </c>
      <c r="H104" s="213">
        <v>450</v>
      </c>
    </row>
    <row r="105" spans="1:8" ht="30" x14ac:dyDescent="0.25">
      <c r="A105" s="210">
        <v>99</v>
      </c>
      <c r="B105" s="210" t="s">
        <v>300</v>
      </c>
      <c r="C105" s="210" t="s">
        <v>1114</v>
      </c>
      <c r="D105" s="210">
        <v>1551258798</v>
      </c>
      <c r="E105" s="210" t="s">
        <v>1025</v>
      </c>
      <c r="F105" s="210">
        <v>0</v>
      </c>
      <c r="G105" s="210">
        <v>420</v>
      </c>
      <c r="H105" s="213">
        <v>420</v>
      </c>
    </row>
    <row r="106" spans="1:8" ht="30" x14ac:dyDescent="0.25">
      <c r="A106" s="210">
        <v>100</v>
      </c>
      <c r="B106" s="210" t="s">
        <v>300</v>
      </c>
      <c r="C106" s="210" t="s">
        <v>1115</v>
      </c>
      <c r="D106" s="210">
        <v>1550650998</v>
      </c>
      <c r="E106" s="210" t="s">
        <v>1025</v>
      </c>
      <c r="F106" s="210">
        <v>0</v>
      </c>
      <c r="G106" s="210">
        <v>1223</v>
      </c>
      <c r="H106" s="213">
        <v>1223</v>
      </c>
    </row>
    <row r="107" spans="1:8" ht="30" x14ac:dyDescent="0.25">
      <c r="A107" s="210">
        <v>101</v>
      </c>
      <c r="B107" s="210" t="s">
        <v>300</v>
      </c>
      <c r="C107" s="210" t="s">
        <v>1116</v>
      </c>
      <c r="D107" s="210">
        <v>1550505718</v>
      </c>
      <c r="E107" s="210" t="s">
        <v>1025</v>
      </c>
      <c r="F107" s="210">
        <v>0</v>
      </c>
      <c r="G107" s="210">
        <v>531</v>
      </c>
      <c r="H107" s="213">
        <v>531</v>
      </c>
    </row>
    <row r="108" spans="1:8" ht="30" x14ac:dyDescent="0.25">
      <c r="A108" s="210">
        <v>102</v>
      </c>
      <c r="B108" s="210" t="s">
        <v>300</v>
      </c>
      <c r="C108" s="210" t="s">
        <v>1117</v>
      </c>
      <c r="D108" s="210">
        <v>1550708658</v>
      </c>
      <c r="E108" s="210" t="s">
        <v>1025</v>
      </c>
      <c r="F108" s="210">
        <v>0</v>
      </c>
      <c r="G108" s="210">
        <v>490</v>
      </c>
      <c r="H108" s="213">
        <v>490</v>
      </c>
    </row>
    <row r="109" spans="1:8" ht="30" x14ac:dyDescent="0.25">
      <c r="A109" s="210">
        <v>103</v>
      </c>
      <c r="B109" s="210" t="s">
        <v>300</v>
      </c>
      <c r="C109" s="210" t="s">
        <v>1118</v>
      </c>
      <c r="D109" s="210">
        <v>1550751498</v>
      </c>
      <c r="E109" s="210" t="s">
        <v>935</v>
      </c>
      <c r="F109" s="210">
        <v>0</v>
      </c>
      <c r="G109" s="210">
        <v>580</v>
      </c>
      <c r="H109" s="213">
        <v>580</v>
      </c>
    </row>
    <row r="110" spans="1:8" ht="30" x14ac:dyDescent="0.25">
      <c r="A110" s="210">
        <v>104</v>
      </c>
      <c r="B110" s="210" t="s">
        <v>300</v>
      </c>
      <c r="C110" s="210" t="s">
        <v>1119</v>
      </c>
      <c r="D110" s="210">
        <v>1550794918</v>
      </c>
      <c r="E110" s="210" t="s">
        <v>935</v>
      </c>
      <c r="F110" s="210">
        <v>0</v>
      </c>
      <c r="G110" s="210">
        <v>140</v>
      </c>
      <c r="H110" s="213">
        <v>140</v>
      </c>
    </row>
    <row r="111" spans="1:8" ht="30" x14ac:dyDescent="0.25">
      <c r="A111" s="210">
        <v>105</v>
      </c>
      <c r="B111" s="210" t="s">
        <v>300</v>
      </c>
      <c r="C111" s="210" t="s">
        <v>1120</v>
      </c>
      <c r="D111" s="210">
        <v>8901492598</v>
      </c>
      <c r="E111" s="210" t="s">
        <v>935</v>
      </c>
      <c r="F111" s="210">
        <v>0</v>
      </c>
      <c r="G111" s="210">
        <v>6110.8919999999998</v>
      </c>
      <c r="H111" s="213">
        <v>6110.8919999999998</v>
      </c>
    </row>
    <row r="112" spans="1:8" ht="30" x14ac:dyDescent="0.25">
      <c r="A112" s="210">
        <v>106</v>
      </c>
      <c r="B112" s="210" t="s">
        <v>300</v>
      </c>
      <c r="C112" s="210" t="s">
        <v>1121</v>
      </c>
      <c r="D112" s="210">
        <v>9438975382</v>
      </c>
      <c r="E112" s="210" t="s">
        <v>1006</v>
      </c>
      <c r="F112" s="210">
        <v>0</v>
      </c>
      <c r="G112" s="210">
        <v>1196.3</v>
      </c>
      <c r="H112" s="213">
        <v>1196.3</v>
      </c>
    </row>
    <row r="113" spans="1:8" ht="30" x14ac:dyDescent="0.25">
      <c r="A113" s="210">
        <v>107</v>
      </c>
      <c r="B113" s="210" t="s">
        <v>300</v>
      </c>
      <c r="C113" s="210" t="s">
        <v>1122</v>
      </c>
      <c r="D113" s="210">
        <v>11280324386</v>
      </c>
      <c r="E113" s="210" t="s">
        <v>1006</v>
      </c>
      <c r="F113" s="210">
        <v>0</v>
      </c>
      <c r="G113" s="210">
        <v>608.5</v>
      </c>
      <c r="H113" s="213">
        <v>608.5</v>
      </c>
    </row>
    <row r="114" spans="1:8" ht="30" x14ac:dyDescent="0.25">
      <c r="A114" s="210">
        <v>108</v>
      </c>
      <c r="B114" s="210" t="s">
        <v>300</v>
      </c>
      <c r="C114" s="210" t="s">
        <v>1123</v>
      </c>
      <c r="D114" s="210">
        <v>1556542438</v>
      </c>
      <c r="E114" s="210" t="s">
        <v>1025</v>
      </c>
      <c r="F114" s="210">
        <v>0</v>
      </c>
      <c r="G114" s="210">
        <v>1206.9000000000001</v>
      </c>
      <c r="H114" s="213">
        <v>1206.9000000000001</v>
      </c>
    </row>
    <row r="115" spans="1:8" ht="30" x14ac:dyDescent="0.25">
      <c r="A115" s="210">
        <v>109</v>
      </c>
      <c r="B115" s="210" t="s">
        <v>300</v>
      </c>
      <c r="C115" s="210" t="s">
        <v>1124</v>
      </c>
      <c r="D115" s="210">
        <v>2317426574</v>
      </c>
      <c r="E115" s="210" t="s">
        <v>1025</v>
      </c>
      <c r="F115" s="210">
        <v>0</v>
      </c>
      <c r="G115" s="210">
        <v>1952</v>
      </c>
      <c r="H115" s="213">
        <v>1952</v>
      </c>
    </row>
    <row r="116" spans="1:8" ht="30" x14ac:dyDescent="0.25">
      <c r="A116" s="210">
        <v>110</v>
      </c>
      <c r="B116" s="210" t="s">
        <v>300</v>
      </c>
      <c r="C116" s="210" t="s">
        <v>1125</v>
      </c>
      <c r="D116" s="210">
        <v>10649550386</v>
      </c>
      <c r="E116" s="210" t="s">
        <v>1025</v>
      </c>
      <c r="F116" s="210">
        <v>0</v>
      </c>
      <c r="G116" s="210">
        <v>100</v>
      </c>
      <c r="H116" s="213">
        <v>100</v>
      </c>
    </row>
    <row r="117" spans="1:8" ht="30" x14ac:dyDescent="0.25">
      <c r="A117" s="210">
        <v>111</v>
      </c>
      <c r="B117" s="210" t="s">
        <v>300</v>
      </c>
      <c r="C117" s="210" t="s">
        <v>1126</v>
      </c>
      <c r="D117" s="210">
        <v>4803330410</v>
      </c>
      <c r="E117" s="210" t="s">
        <v>935</v>
      </c>
      <c r="F117" s="210">
        <v>1100.7</v>
      </c>
      <c r="G117" s="210">
        <v>16053</v>
      </c>
      <c r="H117" s="213">
        <v>17153.7</v>
      </c>
    </row>
    <row r="118" spans="1:8" ht="30" x14ac:dyDescent="0.25">
      <c r="A118" s="210">
        <v>112</v>
      </c>
      <c r="B118" s="210" t="s">
        <v>300</v>
      </c>
      <c r="C118" s="210" t="s">
        <v>1127</v>
      </c>
      <c r="D118" s="210">
        <v>10395101506</v>
      </c>
      <c r="E118" s="210" t="s">
        <v>989</v>
      </c>
      <c r="F118" s="210">
        <v>1714</v>
      </c>
      <c r="G118" s="210">
        <v>3525.8</v>
      </c>
      <c r="H118" s="213">
        <v>5239.8</v>
      </c>
    </row>
    <row r="119" spans="1:8" ht="30" x14ac:dyDescent="0.25">
      <c r="A119" s="210">
        <v>113</v>
      </c>
      <c r="B119" s="210" t="s">
        <v>300</v>
      </c>
      <c r="C119" s="210" t="s">
        <v>1128</v>
      </c>
      <c r="D119" s="210">
        <v>10354807506</v>
      </c>
      <c r="E119" s="210" t="s">
        <v>989</v>
      </c>
      <c r="F119" s="210">
        <v>0</v>
      </c>
      <c r="G119" s="210">
        <v>3457.5</v>
      </c>
      <c r="H119" s="213">
        <v>3457.5</v>
      </c>
    </row>
    <row r="120" spans="1:8" ht="30" x14ac:dyDescent="0.25">
      <c r="A120" s="210">
        <v>114</v>
      </c>
      <c r="B120" s="210" t="s">
        <v>300</v>
      </c>
      <c r="C120" s="210" t="s">
        <v>1129</v>
      </c>
      <c r="D120" s="210">
        <v>1551327178</v>
      </c>
      <c r="E120" s="210" t="s">
        <v>935</v>
      </c>
      <c r="F120" s="210">
        <v>0</v>
      </c>
      <c r="G120" s="210">
        <v>210.6</v>
      </c>
      <c r="H120" s="213">
        <v>210.6</v>
      </c>
    </row>
    <row r="121" spans="1:8" ht="30" x14ac:dyDescent="0.25">
      <c r="A121" s="210">
        <v>115</v>
      </c>
      <c r="B121" s="210" t="s">
        <v>300</v>
      </c>
      <c r="C121" s="210" t="s">
        <v>1130</v>
      </c>
      <c r="D121" s="210">
        <v>1551358938</v>
      </c>
      <c r="E121" s="210" t="s">
        <v>935</v>
      </c>
      <c r="F121" s="210">
        <v>0</v>
      </c>
      <c r="G121" s="210">
        <v>2300</v>
      </c>
      <c r="H121" s="213">
        <v>2300</v>
      </c>
    </row>
    <row r="122" spans="1:8" ht="30" x14ac:dyDescent="0.25">
      <c r="A122" s="210">
        <v>116</v>
      </c>
      <c r="B122" s="210" t="s">
        <v>300</v>
      </c>
      <c r="C122" s="210" t="s">
        <v>1211</v>
      </c>
      <c r="D122" s="210">
        <v>1389512227</v>
      </c>
      <c r="E122" s="210" t="s">
        <v>935</v>
      </c>
      <c r="F122" s="210">
        <v>3370.4</v>
      </c>
      <c r="G122" s="210">
        <v>9429.6</v>
      </c>
      <c r="H122" s="213">
        <v>12800</v>
      </c>
    </row>
    <row r="123" spans="1:8" ht="30" x14ac:dyDescent="0.25">
      <c r="A123" s="210">
        <v>117</v>
      </c>
      <c r="B123" s="210" t="s">
        <v>300</v>
      </c>
      <c r="C123" s="210" t="s">
        <v>1212</v>
      </c>
      <c r="D123" s="210">
        <v>1389512234</v>
      </c>
      <c r="E123" s="210" t="s">
        <v>954</v>
      </c>
      <c r="F123" s="210">
        <v>993.6</v>
      </c>
      <c r="G123" s="210">
        <v>6944.4</v>
      </c>
      <c r="H123" s="213">
        <v>7938</v>
      </c>
    </row>
    <row r="124" spans="1:8" ht="30" x14ac:dyDescent="0.25">
      <c r="A124" s="210">
        <v>118</v>
      </c>
      <c r="B124" s="210" t="s">
        <v>300</v>
      </c>
      <c r="C124" s="210" t="s">
        <v>1213</v>
      </c>
      <c r="D124" s="210">
        <v>1389512226</v>
      </c>
      <c r="E124" s="210" t="s">
        <v>1002</v>
      </c>
      <c r="F124" s="210">
        <v>199</v>
      </c>
      <c r="G124" s="210">
        <v>9067</v>
      </c>
      <c r="H124" s="213">
        <v>9266</v>
      </c>
    </row>
    <row r="125" spans="1:8" ht="30" x14ac:dyDescent="0.25">
      <c r="A125" s="210">
        <v>119</v>
      </c>
      <c r="B125" s="210" t="s">
        <v>300</v>
      </c>
      <c r="C125" s="210" t="s">
        <v>1214</v>
      </c>
      <c r="D125" s="210">
        <v>1389512229</v>
      </c>
      <c r="E125" s="210" t="s">
        <v>989</v>
      </c>
      <c r="F125" s="210">
        <v>689</v>
      </c>
      <c r="G125" s="210">
        <v>6616</v>
      </c>
      <c r="H125" s="213">
        <v>7305</v>
      </c>
    </row>
    <row r="126" spans="1:8" ht="30" x14ac:dyDescent="0.25">
      <c r="A126" s="210">
        <v>120</v>
      </c>
      <c r="B126" s="210" t="s">
        <v>300</v>
      </c>
      <c r="C126" s="210" t="s">
        <v>1215</v>
      </c>
      <c r="D126" s="210">
        <v>1389512233</v>
      </c>
      <c r="E126" s="210" t="s">
        <v>954</v>
      </c>
      <c r="F126" s="210">
        <v>560</v>
      </c>
      <c r="G126" s="210">
        <v>8140</v>
      </c>
      <c r="H126" s="213">
        <v>8700</v>
      </c>
    </row>
    <row r="127" spans="1:8" ht="30" x14ac:dyDescent="0.25">
      <c r="A127" s="210">
        <v>121</v>
      </c>
      <c r="B127" s="210" t="s">
        <v>300</v>
      </c>
      <c r="C127" s="210" t="s">
        <v>1216</v>
      </c>
      <c r="D127" s="210">
        <v>1389512235</v>
      </c>
      <c r="E127" s="210" t="s">
        <v>954</v>
      </c>
      <c r="F127" s="210">
        <v>2043.1000000000001</v>
      </c>
      <c r="G127" s="210">
        <v>4292.8999999999996</v>
      </c>
      <c r="H127" s="213">
        <v>6336</v>
      </c>
    </row>
    <row r="128" spans="1:8" ht="30" x14ac:dyDescent="0.25">
      <c r="A128" s="210">
        <v>122</v>
      </c>
      <c r="B128" s="210" t="s">
        <v>300</v>
      </c>
      <c r="C128" s="210" t="s">
        <v>1217</v>
      </c>
      <c r="D128" s="210">
        <v>1389512241</v>
      </c>
      <c r="E128" s="210" t="s">
        <v>1003</v>
      </c>
      <c r="F128" s="210">
        <v>2613</v>
      </c>
      <c r="G128" s="210">
        <v>9859</v>
      </c>
      <c r="H128" s="213">
        <v>12472</v>
      </c>
    </row>
    <row r="129" spans="1:8" ht="30" x14ac:dyDescent="0.25">
      <c r="A129" s="210">
        <v>123</v>
      </c>
      <c r="B129" s="210" t="s">
        <v>300</v>
      </c>
      <c r="C129" s="210" t="s">
        <v>1218</v>
      </c>
      <c r="D129" s="210">
        <v>1456040118</v>
      </c>
      <c r="E129" s="210" t="s">
        <v>1025</v>
      </c>
      <c r="F129" s="210">
        <v>97</v>
      </c>
      <c r="G129" s="210">
        <v>746</v>
      </c>
      <c r="H129" s="213">
        <v>843</v>
      </c>
    </row>
    <row r="130" spans="1:8" ht="30" x14ac:dyDescent="0.25">
      <c r="A130" s="210">
        <v>124</v>
      </c>
      <c r="B130" s="210" t="s">
        <v>300</v>
      </c>
      <c r="C130" s="210" t="s">
        <v>1219</v>
      </c>
      <c r="D130" s="210">
        <v>1389512238</v>
      </c>
      <c r="E130" s="210" t="s">
        <v>995</v>
      </c>
      <c r="F130" s="210">
        <v>1990</v>
      </c>
      <c r="G130" s="210">
        <v>2110</v>
      </c>
      <c r="H130" s="213">
        <v>4100</v>
      </c>
    </row>
    <row r="131" spans="1:8" ht="30" x14ac:dyDescent="0.25">
      <c r="A131" s="210">
        <v>125</v>
      </c>
      <c r="B131" s="210" t="s">
        <v>300</v>
      </c>
      <c r="C131" s="210" t="s">
        <v>1220</v>
      </c>
      <c r="D131" s="210">
        <v>1456726418</v>
      </c>
      <c r="E131" s="210" t="s">
        <v>989</v>
      </c>
      <c r="F131" s="210">
        <v>64</v>
      </c>
      <c r="G131" s="210">
        <v>2785</v>
      </c>
      <c r="H131" s="213">
        <v>2849</v>
      </c>
    </row>
    <row r="132" spans="1:8" ht="30" x14ac:dyDescent="0.25">
      <c r="A132" s="210">
        <v>126</v>
      </c>
      <c r="B132" s="210" t="s">
        <v>300</v>
      </c>
      <c r="C132" s="210" t="s">
        <v>1221</v>
      </c>
      <c r="D132" s="210">
        <v>1389512239</v>
      </c>
      <c r="E132" s="210" t="s">
        <v>989</v>
      </c>
      <c r="F132" s="210">
        <v>297.60000000000002</v>
      </c>
      <c r="G132" s="210">
        <v>1314.4</v>
      </c>
      <c r="H132" s="213">
        <v>1612</v>
      </c>
    </row>
    <row r="133" spans="1:8" ht="30" x14ac:dyDescent="0.25">
      <c r="A133" s="210">
        <v>127</v>
      </c>
      <c r="B133" s="210" t="s">
        <v>300</v>
      </c>
      <c r="C133" s="210" t="s">
        <v>1222</v>
      </c>
      <c r="D133" s="210">
        <v>1389512224</v>
      </c>
      <c r="E133" s="210" t="s">
        <v>989</v>
      </c>
      <c r="F133" s="210">
        <v>1182.2</v>
      </c>
      <c r="G133" s="210">
        <v>10457.799999999999</v>
      </c>
      <c r="H133" s="213">
        <v>11640</v>
      </c>
    </row>
    <row r="134" spans="1:8" ht="30" x14ac:dyDescent="0.25">
      <c r="A134" s="210">
        <v>128</v>
      </c>
      <c r="B134" s="210" t="s">
        <v>300</v>
      </c>
      <c r="C134" s="210" t="s">
        <v>1223</v>
      </c>
      <c r="D134" s="210">
        <v>1389512225</v>
      </c>
      <c r="E134" s="210" t="s">
        <v>989</v>
      </c>
      <c r="F134" s="210">
        <v>2805.8</v>
      </c>
      <c r="G134" s="210">
        <v>12872.2</v>
      </c>
      <c r="H134" s="213">
        <v>15678</v>
      </c>
    </row>
    <row r="135" spans="1:8" ht="30" x14ac:dyDescent="0.25">
      <c r="A135" s="210">
        <v>129</v>
      </c>
      <c r="B135" s="210" t="s">
        <v>300</v>
      </c>
      <c r="C135" s="210" t="s">
        <v>1224</v>
      </c>
      <c r="D135" s="210">
        <v>1389512228</v>
      </c>
      <c r="E135" s="210" t="s">
        <v>989</v>
      </c>
      <c r="F135" s="210">
        <v>1173.4000000000001</v>
      </c>
      <c r="G135" s="210">
        <v>10257.6</v>
      </c>
      <c r="H135" s="213">
        <v>11431</v>
      </c>
    </row>
    <row r="136" spans="1:8" ht="30" x14ac:dyDescent="0.25">
      <c r="A136" s="210">
        <v>130</v>
      </c>
      <c r="B136" s="210" t="s">
        <v>300</v>
      </c>
      <c r="C136" s="210" t="s">
        <v>1225</v>
      </c>
      <c r="D136" s="210">
        <v>1389512223</v>
      </c>
      <c r="E136" s="210" t="s">
        <v>989</v>
      </c>
      <c r="F136" s="210">
        <v>4219.2</v>
      </c>
      <c r="G136" s="210">
        <v>22741.8</v>
      </c>
      <c r="H136" s="213">
        <v>26961</v>
      </c>
    </row>
    <row r="137" spans="1:8" ht="30" x14ac:dyDescent="0.25">
      <c r="A137" s="210">
        <v>131</v>
      </c>
      <c r="B137" s="210" t="s">
        <v>300</v>
      </c>
      <c r="C137" s="210" t="s">
        <v>1226</v>
      </c>
      <c r="D137" s="210">
        <v>1389512231</v>
      </c>
      <c r="E137" s="210" t="s">
        <v>989</v>
      </c>
      <c r="F137" s="210">
        <v>1676.2</v>
      </c>
      <c r="G137" s="210">
        <v>6393.8</v>
      </c>
      <c r="H137" s="213">
        <v>8070</v>
      </c>
    </row>
    <row r="138" spans="1:8" ht="30" x14ac:dyDescent="0.25">
      <c r="A138" s="210">
        <v>132</v>
      </c>
      <c r="B138" s="210" t="s">
        <v>300</v>
      </c>
      <c r="C138" s="210" t="s">
        <v>1227</v>
      </c>
      <c r="D138" s="210">
        <v>1389512236</v>
      </c>
      <c r="E138" s="210" t="s">
        <v>989</v>
      </c>
      <c r="F138" s="210">
        <v>186</v>
      </c>
      <c r="G138" s="210">
        <v>3084</v>
      </c>
      <c r="H138" s="213">
        <v>3270</v>
      </c>
    </row>
    <row r="139" spans="1:8" ht="30" x14ac:dyDescent="0.25">
      <c r="A139" s="210">
        <v>133</v>
      </c>
      <c r="B139" s="210" t="s">
        <v>300</v>
      </c>
      <c r="C139" s="210" t="s">
        <v>1228</v>
      </c>
      <c r="D139" s="210">
        <v>1389512237</v>
      </c>
      <c r="E139" s="210" t="s">
        <v>989</v>
      </c>
      <c r="F139" s="210">
        <v>1168</v>
      </c>
      <c r="G139" s="210">
        <v>13772</v>
      </c>
      <c r="H139" s="213">
        <v>14940</v>
      </c>
    </row>
    <row r="140" spans="1:8" ht="30" x14ac:dyDescent="0.25">
      <c r="A140" s="210">
        <v>134</v>
      </c>
      <c r="B140" s="210" t="s">
        <v>300</v>
      </c>
      <c r="C140" s="210" t="s">
        <v>1229</v>
      </c>
      <c r="D140" s="210">
        <v>1389512232</v>
      </c>
      <c r="E140" s="210" t="s">
        <v>989</v>
      </c>
      <c r="F140" s="210">
        <v>1537.6000000000001</v>
      </c>
      <c r="G140" s="210">
        <v>5480.4</v>
      </c>
      <c r="H140" s="213">
        <v>7018</v>
      </c>
    </row>
    <row r="141" spans="1:8" ht="30" x14ac:dyDescent="0.25">
      <c r="A141" s="210">
        <v>135</v>
      </c>
      <c r="B141" s="210" t="s">
        <v>300</v>
      </c>
      <c r="C141" s="210" t="s">
        <v>1230</v>
      </c>
      <c r="D141" s="210">
        <v>1389512230</v>
      </c>
      <c r="E141" s="210" t="s">
        <v>995</v>
      </c>
      <c r="F141" s="210">
        <v>583.6</v>
      </c>
      <c r="G141" s="210">
        <v>6500.4</v>
      </c>
      <c r="H141" s="213">
        <v>7084</v>
      </c>
    </row>
    <row r="142" spans="1:8" ht="30" x14ac:dyDescent="0.25">
      <c r="A142" s="210">
        <v>136</v>
      </c>
      <c r="B142" s="210" t="s">
        <v>300</v>
      </c>
      <c r="C142" s="210" t="s">
        <v>1232</v>
      </c>
      <c r="D142" s="210"/>
      <c r="E142" s="210" t="s">
        <v>989</v>
      </c>
      <c r="F142" s="210">
        <v>11514.5</v>
      </c>
      <c r="G142" s="210">
        <v>123723.65999999999</v>
      </c>
      <c r="H142" s="213">
        <v>135238.15999999997</v>
      </c>
    </row>
    <row r="143" spans="1:8" ht="30" x14ac:dyDescent="0.25">
      <c r="A143" s="210">
        <v>137</v>
      </c>
      <c r="B143" s="210" t="s">
        <v>300</v>
      </c>
      <c r="C143" s="210" t="s">
        <v>1233</v>
      </c>
      <c r="D143" s="210"/>
      <c r="E143" s="210" t="s">
        <v>1003</v>
      </c>
      <c r="F143" s="210">
        <v>3201.8</v>
      </c>
      <c r="G143" s="210">
        <v>975</v>
      </c>
      <c r="H143" s="213">
        <v>4176.8</v>
      </c>
    </row>
  </sheetData>
  <mergeCells count="6">
    <mergeCell ref="F1:H3"/>
    <mergeCell ref="A1:A4"/>
    <mergeCell ref="B1:B4"/>
    <mergeCell ref="C1:C4"/>
    <mergeCell ref="D1:D4"/>
    <mergeCell ref="E1:E4"/>
  </mergeCells>
  <conditionalFormatting sqref="D1:D5">
    <cfRule type="duplicateValues" dxfId="0" priority="1"/>
  </conditionalFormatting>
  <pageMargins left="0.7" right="0.7" top="0.75" bottom="0.75" header="0.3" footer="0.3"/>
  <pageSetup paperSize="9" scale="3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34" master="" otherUserPermission="visible"/>
  <rangeList sheetStid="30" master="" otherUserPermission="visible"/>
  <rangeList sheetStid="32" master="" otherUserPermission="visible"/>
  <rangeList sheetStid="3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6</vt:i4>
      </vt:variant>
    </vt:vector>
  </HeadingPairs>
  <TitlesOfParts>
    <vt:vector size="11" baseType="lpstr">
      <vt:lpstr>Титул</vt:lpstr>
      <vt:lpstr>Свод</vt:lpstr>
      <vt:lpstr>ДТ</vt:lpstr>
      <vt:lpstr>Общественные пространства</vt:lpstr>
      <vt:lpstr>Лист1</vt:lpstr>
      <vt:lpstr>Свод!_Hlk38842750</vt:lpstr>
      <vt:lpstr>Свод!_Hlk38847491</vt:lpstr>
      <vt:lpstr>ДТ!Область_печати</vt:lpstr>
      <vt:lpstr>'Общественные пространства'!Область_печати</vt:lpstr>
      <vt:lpstr>Свод!Область_печати</vt:lpstr>
      <vt:lpstr>Титул!Область_печати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Смирнов Дмитрий Алексеевич</dc:creator>
  <cp:lastModifiedBy>User</cp:lastModifiedBy>
  <cp:lastPrinted>2025-10-29T13:29:16Z</cp:lastPrinted>
  <dcterms:created xsi:type="dcterms:W3CDTF">2016-05-04T06:34:00Z</dcterms:created>
  <dcterms:modified xsi:type="dcterms:W3CDTF">2025-11-17T14:45:54Z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947C49BF1D79416B9E1D59DCD50B3168_12</vt:lpwstr>
  </property>
  <property fmtid="{D5CDD505-2E9C-101B-9397-08002B2CF9AE}" pid="3" name="KSOProductBuildVer">
    <vt:lpwstr>1049-12.2.0.22549</vt:lpwstr>
  </property>
</Properties>
</file>